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.xml" ContentType="application/vnd.openxmlformats-officedocument.drawingml.chartshape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4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-33280" yWindow="1760" windowWidth="28420" windowHeight="20600" tabRatio="817"/>
  </bookViews>
  <sheets>
    <sheet name="Copyright" sheetId="20" r:id="rId1"/>
    <sheet name="State" sheetId="1" r:id="rId2"/>
    <sheet name="County" sheetId="2" r:id="rId3"/>
    <sheet name="Town" sheetId="3" r:id="rId4"/>
    <sheet name="Party" sheetId="5" r:id="rId5"/>
    <sheet name="Graphs" sheetId="4" r:id="rId6"/>
    <sheet name="Statistics" sheetId="7" r:id="rId7"/>
    <sheet name="Candidates" sheetId="8" r:id="rId8"/>
    <sheet name="Ballots" sheetId="9" r:id="rId9"/>
    <sheet name="Notes" sheetId="10" r:id="rId10"/>
    <sheet name="Sources" sheetId="19" r:id="rId11"/>
    <sheet name="Update Log" sheetId="21" r:id="rId12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92" i="8" l="1"/>
  <c r="AB347" i="2"/>
  <c r="AA347" i="2"/>
  <c r="AD332" i="2"/>
  <c r="AC332" i="2"/>
  <c r="AB332" i="2"/>
  <c r="AA332" i="2"/>
  <c r="V332" i="2"/>
  <c r="S332" i="2"/>
  <c r="Q332" i="2"/>
  <c r="P332" i="2"/>
  <c r="O332" i="2"/>
  <c r="N332" i="2"/>
  <c r="AA1709" i="2"/>
  <c r="W1709" i="2"/>
  <c r="R1709" i="2"/>
  <c r="P1709" i="2"/>
  <c r="O1709" i="2"/>
  <c r="N1709" i="2"/>
  <c r="P3" i="1"/>
  <c r="I3" i="1"/>
  <c r="F3" i="1"/>
  <c r="P4" i="1"/>
  <c r="L4" i="1"/>
  <c r="N4" i="1"/>
  <c r="R4" i="1"/>
  <c r="T4" i="1"/>
  <c r="X4" i="1"/>
  <c r="V4" i="1"/>
  <c r="AD4" i="1"/>
  <c r="AJ4" i="1"/>
  <c r="AB4" i="1"/>
  <c r="AF4" i="1"/>
  <c r="Z4" i="1"/>
  <c r="AH4" i="1"/>
  <c r="AR4" i="1"/>
  <c r="AT4" i="1"/>
  <c r="AL4" i="1"/>
  <c r="AP4" i="1"/>
  <c r="AN4" i="1"/>
  <c r="AV4" i="1"/>
  <c r="AX4" i="1"/>
  <c r="C4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AY4" i="1"/>
  <c r="I4" i="1"/>
  <c r="F4" i="1"/>
  <c r="P5" i="1"/>
  <c r="L5" i="1"/>
  <c r="N5" i="1"/>
  <c r="R5" i="1"/>
  <c r="T5" i="1"/>
  <c r="X5" i="1"/>
  <c r="V5" i="1"/>
  <c r="AD5" i="1"/>
  <c r="AJ5" i="1"/>
  <c r="AB5" i="1"/>
  <c r="AF5" i="1"/>
  <c r="Z5" i="1"/>
  <c r="AH5" i="1"/>
  <c r="AR5" i="1"/>
  <c r="AT5" i="1"/>
  <c r="AL5" i="1"/>
  <c r="AP5" i="1"/>
  <c r="AN5" i="1"/>
  <c r="AV5" i="1"/>
  <c r="AX5" i="1"/>
  <c r="C5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AY5" i="1"/>
  <c r="I5" i="1"/>
  <c r="F5" i="1"/>
  <c r="P6" i="1"/>
  <c r="L6" i="1"/>
  <c r="N6" i="1"/>
  <c r="R6" i="1"/>
  <c r="T6" i="1"/>
  <c r="X6" i="1"/>
  <c r="V6" i="1"/>
  <c r="AD6" i="1"/>
  <c r="AJ6" i="1"/>
  <c r="AB6" i="1"/>
  <c r="AF6" i="1"/>
  <c r="Z6" i="1"/>
  <c r="AH6" i="1"/>
  <c r="AR6" i="1"/>
  <c r="AT6" i="1"/>
  <c r="AL6" i="1"/>
  <c r="AP6" i="1"/>
  <c r="AN6" i="1"/>
  <c r="AV6" i="1"/>
  <c r="AX6" i="1"/>
  <c r="C6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AY6" i="1"/>
  <c r="I6" i="1"/>
  <c r="F6" i="1"/>
  <c r="P7" i="1"/>
  <c r="I7" i="1"/>
  <c r="F7" i="1"/>
  <c r="P8" i="1"/>
  <c r="L8" i="1"/>
  <c r="N8" i="1"/>
  <c r="R8" i="1"/>
  <c r="T8" i="1"/>
  <c r="X8" i="1"/>
  <c r="V8" i="1"/>
  <c r="AD8" i="1"/>
  <c r="AJ8" i="1"/>
  <c r="AB8" i="1"/>
  <c r="AF8" i="1"/>
  <c r="Z8" i="1"/>
  <c r="AH8" i="1"/>
  <c r="AR8" i="1"/>
  <c r="AT8" i="1"/>
  <c r="AL8" i="1"/>
  <c r="AP8" i="1"/>
  <c r="AN8" i="1"/>
  <c r="AV8" i="1"/>
  <c r="AX8" i="1"/>
  <c r="C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AY8" i="1"/>
  <c r="I8" i="1"/>
  <c r="F8" i="1"/>
  <c r="P334" i="2"/>
  <c r="P335" i="2"/>
  <c r="P336" i="2"/>
  <c r="P337" i="2"/>
  <c r="P338" i="2"/>
  <c r="P339" i="2"/>
  <c r="P340" i="2"/>
  <c r="P341" i="2"/>
  <c r="P342" i="2"/>
  <c r="P9" i="1"/>
  <c r="N334" i="2"/>
  <c r="N335" i="2"/>
  <c r="N336" i="2"/>
  <c r="N337" i="2"/>
  <c r="N338" i="2"/>
  <c r="N339" i="2"/>
  <c r="N340" i="2"/>
  <c r="N341" i="2"/>
  <c r="N342" i="2"/>
  <c r="L9" i="1"/>
  <c r="O334" i="2"/>
  <c r="O335" i="2"/>
  <c r="O336" i="2"/>
  <c r="O337" i="2"/>
  <c r="O338" i="2"/>
  <c r="O339" i="2"/>
  <c r="O340" i="2"/>
  <c r="O341" i="2"/>
  <c r="O342" i="2"/>
  <c r="N9" i="1"/>
  <c r="R9" i="1"/>
  <c r="T9" i="1"/>
  <c r="X9" i="1"/>
  <c r="V9" i="1"/>
  <c r="AD9" i="1"/>
  <c r="AJ9" i="1"/>
  <c r="AB9" i="1"/>
  <c r="X334" i="2"/>
  <c r="X335" i="2"/>
  <c r="X336" i="2"/>
  <c r="X337" i="2"/>
  <c r="X338" i="2"/>
  <c r="X339" i="2"/>
  <c r="X340" i="2"/>
  <c r="X341" i="2"/>
  <c r="X342" i="2"/>
  <c r="AF9" i="1"/>
  <c r="Z9" i="1"/>
  <c r="AH9" i="1"/>
  <c r="AR9" i="1"/>
  <c r="AT9" i="1"/>
  <c r="AA334" i="2"/>
  <c r="AA335" i="2"/>
  <c r="AA336" i="2"/>
  <c r="AA337" i="2"/>
  <c r="AA338" i="2"/>
  <c r="AA339" i="2"/>
  <c r="AA340" i="2"/>
  <c r="AA341" i="2"/>
  <c r="AA342" i="2"/>
  <c r="AL9" i="1"/>
  <c r="AP9" i="1"/>
  <c r="AN9" i="1"/>
  <c r="AV9" i="1"/>
  <c r="AX9" i="1"/>
  <c r="C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AY9" i="1"/>
  <c r="I9" i="1"/>
  <c r="F9" i="1"/>
  <c r="P10" i="1"/>
  <c r="L10" i="1"/>
  <c r="N10" i="1"/>
  <c r="R10" i="1"/>
  <c r="T10" i="1"/>
  <c r="X10" i="1"/>
  <c r="V10" i="1"/>
  <c r="AD10" i="1"/>
  <c r="AJ10" i="1"/>
  <c r="AB10" i="1"/>
  <c r="AF10" i="1"/>
  <c r="Z10" i="1"/>
  <c r="AH10" i="1"/>
  <c r="AR10" i="1"/>
  <c r="AT10" i="1"/>
  <c r="AL10" i="1"/>
  <c r="AP10" i="1"/>
  <c r="AN10" i="1"/>
  <c r="AV10" i="1"/>
  <c r="AX10" i="1"/>
  <c r="C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AY10" i="1"/>
  <c r="I10" i="1"/>
  <c r="F10" i="1"/>
  <c r="P11" i="1"/>
  <c r="L11" i="1"/>
  <c r="N11" i="1"/>
  <c r="R11" i="1"/>
  <c r="T11" i="1"/>
  <c r="X11" i="1"/>
  <c r="V11" i="1"/>
  <c r="AD11" i="1"/>
  <c r="AJ11" i="1"/>
  <c r="AB11" i="1"/>
  <c r="AF11" i="1"/>
  <c r="Z11" i="1"/>
  <c r="AH11" i="1"/>
  <c r="AR11" i="1"/>
  <c r="AT11" i="1"/>
  <c r="AL11" i="1"/>
  <c r="AP11" i="1"/>
  <c r="AN11" i="1"/>
  <c r="AV11" i="1"/>
  <c r="AX11" i="1"/>
  <c r="C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AY11" i="1"/>
  <c r="I11" i="1"/>
  <c r="F11" i="1"/>
  <c r="P12" i="1"/>
  <c r="I12" i="1"/>
  <c r="F12" i="1"/>
  <c r="P13" i="1"/>
  <c r="L13" i="1"/>
  <c r="N13" i="1"/>
  <c r="R13" i="1"/>
  <c r="T13" i="1"/>
  <c r="X13" i="1"/>
  <c r="V13" i="1"/>
  <c r="AD13" i="1"/>
  <c r="AJ13" i="1"/>
  <c r="AB13" i="1"/>
  <c r="AF13" i="1"/>
  <c r="Z13" i="1"/>
  <c r="AH13" i="1"/>
  <c r="AR13" i="1"/>
  <c r="AT13" i="1"/>
  <c r="AL13" i="1"/>
  <c r="AP13" i="1"/>
  <c r="AN13" i="1"/>
  <c r="AV13" i="1"/>
  <c r="AX13" i="1"/>
  <c r="C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AY13" i="1"/>
  <c r="I13" i="1"/>
  <c r="F13" i="1"/>
  <c r="P14" i="1"/>
  <c r="I14" i="1"/>
  <c r="F14" i="1"/>
  <c r="P15" i="1"/>
  <c r="L15" i="1"/>
  <c r="N15" i="1"/>
  <c r="R15" i="1"/>
  <c r="T15" i="1"/>
  <c r="X15" i="1"/>
  <c r="V15" i="1"/>
  <c r="AD15" i="1"/>
  <c r="AJ15" i="1"/>
  <c r="AB15" i="1"/>
  <c r="AF15" i="1"/>
  <c r="Z15" i="1"/>
  <c r="AH15" i="1"/>
  <c r="AR15" i="1"/>
  <c r="AT15" i="1"/>
  <c r="AL15" i="1"/>
  <c r="AP15" i="1"/>
  <c r="AN15" i="1"/>
  <c r="AV15" i="1"/>
  <c r="AX15" i="1"/>
  <c r="C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AY15" i="1"/>
  <c r="I15" i="1"/>
  <c r="F15" i="1"/>
  <c r="P16" i="1"/>
  <c r="I16" i="1"/>
  <c r="F16" i="1"/>
  <c r="P17" i="1"/>
  <c r="I17" i="1"/>
  <c r="F17" i="1"/>
  <c r="P18" i="1"/>
  <c r="I18" i="1"/>
  <c r="F18" i="1"/>
  <c r="P19" i="1"/>
  <c r="I19" i="1"/>
  <c r="F19" i="1"/>
  <c r="P20" i="1"/>
  <c r="L20" i="1"/>
  <c r="N20" i="1"/>
  <c r="R20" i="1"/>
  <c r="T20" i="1"/>
  <c r="X20" i="1"/>
  <c r="V20" i="1"/>
  <c r="AD20" i="1"/>
  <c r="AJ20" i="1"/>
  <c r="AB20" i="1"/>
  <c r="AF20" i="1"/>
  <c r="Z20" i="1"/>
  <c r="AH20" i="1"/>
  <c r="AR20" i="1"/>
  <c r="AT20" i="1"/>
  <c r="AL20" i="1"/>
  <c r="AP20" i="1"/>
  <c r="AN20" i="1"/>
  <c r="AV20" i="1"/>
  <c r="AX20" i="1"/>
  <c r="C20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AY20" i="1"/>
  <c r="I20" i="1"/>
  <c r="F20" i="1"/>
  <c r="P21" i="1"/>
  <c r="I21" i="1"/>
  <c r="F21" i="1"/>
  <c r="P22" i="1"/>
  <c r="I22" i="1"/>
  <c r="F22" i="1"/>
  <c r="P23" i="1"/>
  <c r="L23" i="1"/>
  <c r="N23" i="1"/>
  <c r="R23" i="1"/>
  <c r="T23" i="1"/>
  <c r="X23" i="1"/>
  <c r="V23" i="1"/>
  <c r="AD23" i="1"/>
  <c r="AJ23" i="1"/>
  <c r="AB23" i="1"/>
  <c r="AF23" i="1"/>
  <c r="Z23" i="1"/>
  <c r="AH23" i="1"/>
  <c r="AR23" i="1"/>
  <c r="AT23" i="1"/>
  <c r="AL23" i="1"/>
  <c r="AP23" i="1"/>
  <c r="AN23" i="1"/>
  <c r="AV23" i="1"/>
  <c r="AX23" i="1"/>
  <c r="C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I23" i="1"/>
  <c r="F23" i="1"/>
  <c r="P1388" i="2"/>
  <c r="P1389" i="2"/>
  <c r="P1390" i="2"/>
  <c r="P1391" i="2"/>
  <c r="P1392" i="2"/>
  <c r="P1393" i="2"/>
  <c r="P1394" i="2"/>
  <c r="P1395" i="2"/>
  <c r="P1396" i="2"/>
  <c r="P1397" i="2"/>
  <c r="P1398" i="2"/>
  <c r="P24" i="1"/>
  <c r="N1388" i="2"/>
  <c r="N1389" i="2"/>
  <c r="N1390" i="2"/>
  <c r="N1391" i="2"/>
  <c r="N1392" i="2"/>
  <c r="N1393" i="2"/>
  <c r="N1394" i="2"/>
  <c r="N1395" i="2"/>
  <c r="N1396" i="2"/>
  <c r="N1397" i="2"/>
  <c r="N1398" i="2"/>
  <c r="L24" i="1"/>
  <c r="O1388" i="2"/>
  <c r="O1389" i="2"/>
  <c r="O1390" i="2"/>
  <c r="O1391" i="2"/>
  <c r="O1392" i="2"/>
  <c r="O1393" i="2"/>
  <c r="O1394" i="2"/>
  <c r="O1395" i="2"/>
  <c r="O1396" i="2"/>
  <c r="O1397" i="2"/>
  <c r="O1398" i="2"/>
  <c r="N24" i="1"/>
  <c r="Q1388" i="2"/>
  <c r="Q1389" i="2"/>
  <c r="Q1390" i="2"/>
  <c r="Q1391" i="2"/>
  <c r="Q1392" i="2"/>
  <c r="Q1393" i="2"/>
  <c r="Q1394" i="2"/>
  <c r="Q1395" i="2"/>
  <c r="Q1396" i="2"/>
  <c r="Q1397" i="2"/>
  <c r="Q1398" i="2"/>
  <c r="R24" i="1"/>
  <c r="T24" i="1"/>
  <c r="X24" i="1"/>
  <c r="V24" i="1"/>
  <c r="AD24" i="1"/>
  <c r="AJ24" i="1"/>
  <c r="AB24" i="1"/>
  <c r="X1388" i="2"/>
  <c r="X1389" i="2"/>
  <c r="X1390" i="2"/>
  <c r="X1391" i="2"/>
  <c r="X1392" i="2"/>
  <c r="X1393" i="2"/>
  <c r="X1394" i="2"/>
  <c r="X1395" i="2"/>
  <c r="X1396" i="2"/>
  <c r="X1397" i="2"/>
  <c r="X1398" i="2"/>
  <c r="AF24" i="1"/>
  <c r="Z24" i="1"/>
  <c r="AH24" i="1"/>
  <c r="AR24" i="1"/>
  <c r="AT24" i="1"/>
  <c r="AL24" i="1"/>
  <c r="AP24" i="1"/>
  <c r="AN24" i="1"/>
  <c r="AV24" i="1"/>
  <c r="AX24" i="1"/>
  <c r="C24" i="1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AY24" i="1"/>
  <c r="I24" i="1"/>
  <c r="F24" i="1"/>
  <c r="P25" i="1"/>
  <c r="I25" i="1"/>
  <c r="F25" i="1"/>
  <c r="P26" i="1"/>
  <c r="I26" i="1"/>
  <c r="F26" i="1"/>
  <c r="P27" i="1"/>
  <c r="I27" i="1"/>
  <c r="F27" i="1"/>
  <c r="P28" i="1"/>
  <c r="L28" i="1"/>
  <c r="N28" i="1"/>
  <c r="R28" i="1"/>
  <c r="T28" i="1"/>
  <c r="X28" i="1"/>
  <c r="V28" i="1"/>
  <c r="AD28" i="1"/>
  <c r="AJ28" i="1"/>
  <c r="AB28" i="1"/>
  <c r="AF28" i="1"/>
  <c r="Z28" i="1"/>
  <c r="AH28" i="1"/>
  <c r="AL28" i="1"/>
  <c r="AR28" i="1"/>
  <c r="AT28" i="1"/>
  <c r="AP28" i="1"/>
  <c r="AN28" i="1"/>
  <c r="AV28" i="1"/>
  <c r="AX28" i="1"/>
  <c r="C28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AY28" i="1"/>
  <c r="I28" i="1"/>
  <c r="F28" i="1"/>
  <c r="P29" i="1"/>
  <c r="L29" i="1"/>
  <c r="N29" i="1"/>
  <c r="R29" i="1"/>
  <c r="T29" i="1"/>
  <c r="X29" i="1"/>
  <c r="V29" i="1"/>
  <c r="AD29" i="1"/>
  <c r="AJ29" i="1"/>
  <c r="AB29" i="1"/>
  <c r="AF29" i="1"/>
  <c r="Z29" i="1"/>
  <c r="AH29" i="1"/>
  <c r="AR29" i="1"/>
  <c r="AT29" i="1"/>
  <c r="AL29" i="1"/>
  <c r="AP29" i="1"/>
  <c r="AN29" i="1"/>
  <c r="AV29" i="1"/>
  <c r="AX29" i="1"/>
  <c r="C29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I29" i="1"/>
  <c r="F29" i="1"/>
  <c r="P30" i="1"/>
  <c r="I30" i="1"/>
  <c r="F30" i="1"/>
  <c r="P31" i="1"/>
  <c r="I31" i="1"/>
  <c r="F31" i="1"/>
  <c r="P32" i="1"/>
  <c r="I32" i="1"/>
  <c r="F32" i="1"/>
  <c r="P33" i="1"/>
  <c r="I33" i="1"/>
  <c r="F33" i="1"/>
  <c r="P34" i="1"/>
  <c r="I34" i="1"/>
  <c r="F34" i="1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35" i="1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L35" i="1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N35" i="1"/>
  <c r="R35" i="1"/>
  <c r="T35" i="1"/>
  <c r="X35" i="1"/>
  <c r="V35" i="1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AD35" i="1"/>
  <c r="AJ35" i="1"/>
  <c r="AB35" i="1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AF35" i="1"/>
  <c r="Z35" i="1"/>
  <c r="AH35" i="1"/>
  <c r="AR35" i="1"/>
  <c r="AT35" i="1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L35" i="1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P35" i="1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N35" i="1"/>
  <c r="AV35" i="1"/>
  <c r="AX35" i="1"/>
  <c r="C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AY35" i="1"/>
  <c r="I35" i="1"/>
  <c r="F35" i="1"/>
  <c r="P36" i="1"/>
  <c r="I36" i="1"/>
  <c r="F36" i="1"/>
  <c r="P37" i="1"/>
  <c r="I37" i="1"/>
  <c r="F37" i="1"/>
  <c r="P38" i="1"/>
  <c r="I38" i="1"/>
  <c r="F38" i="1"/>
  <c r="F39" i="1"/>
  <c r="O70" i="2"/>
  <c r="N3" i="1"/>
  <c r="N70" i="2"/>
  <c r="L3" i="1"/>
  <c r="X70" i="2"/>
  <c r="AF3" i="1"/>
  <c r="R3" i="1"/>
  <c r="T3" i="1"/>
  <c r="X3" i="1"/>
  <c r="V3" i="1"/>
  <c r="AD3" i="1"/>
  <c r="AJ3" i="1"/>
  <c r="AB3" i="1"/>
  <c r="Z3" i="1"/>
  <c r="AH3" i="1"/>
  <c r="AR3" i="1"/>
  <c r="AT3" i="1"/>
  <c r="AL3" i="1"/>
  <c r="AP3" i="1"/>
  <c r="AN3" i="1"/>
  <c r="AV3" i="1"/>
  <c r="AX3" i="1"/>
  <c r="C3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AY3" i="1"/>
  <c r="H3" i="1"/>
  <c r="E3" i="1"/>
  <c r="H4" i="1"/>
  <c r="E4" i="1"/>
  <c r="H5" i="1"/>
  <c r="E5" i="1"/>
  <c r="H6" i="1"/>
  <c r="E6" i="1"/>
  <c r="N7" i="1"/>
  <c r="L7" i="1"/>
  <c r="R7" i="1"/>
  <c r="T7" i="1"/>
  <c r="X7" i="1"/>
  <c r="V7" i="1"/>
  <c r="AD7" i="1"/>
  <c r="AJ7" i="1"/>
  <c r="AB7" i="1"/>
  <c r="AF7" i="1"/>
  <c r="Z7" i="1"/>
  <c r="AH7" i="1"/>
  <c r="AR7" i="1"/>
  <c r="AT7" i="1"/>
  <c r="AL7" i="1"/>
  <c r="AP7" i="1"/>
  <c r="AN7" i="1"/>
  <c r="AV7" i="1"/>
  <c r="AX7" i="1"/>
  <c r="C7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AY7" i="1"/>
  <c r="H7" i="1"/>
  <c r="E7" i="1"/>
  <c r="H8" i="1"/>
  <c r="E8" i="1"/>
  <c r="H9" i="1"/>
  <c r="E9" i="1"/>
  <c r="H10" i="1"/>
  <c r="E10" i="1"/>
  <c r="H11" i="1"/>
  <c r="E11" i="1"/>
  <c r="N12" i="1"/>
  <c r="L12" i="1"/>
  <c r="R12" i="1"/>
  <c r="T12" i="1"/>
  <c r="X12" i="1"/>
  <c r="V12" i="1"/>
  <c r="AD12" i="1"/>
  <c r="AJ12" i="1"/>
  <c r="AB12" i="1"/>
  <c r="AF12" i="1"/>
  <c r="Z12" i="1"/>
  <c r="AH12" i="1"/>
  <c r="AR12" i="1"/>
  <c r="AT12" i="1"/>
  <c r="AL12" i="1"/>
  <c r="AP12" i="1"/>
  <c r="AN12" i="1"/>
  <c r="AV12" i="1"/>
  <c r="AX12" i="1"/>
  <c r="C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AY12" i="1"/>
  <c r="H12" i="1"/>
  <c r="E12" i="1"/>
  <c r="H13" i="1"/>
  <c r="E13" i="1"/>
  <c r="N14" i="1"/>
  <c r="L14" i="1"/>
  <c r="R14" i="1"/>
  <c r="T14" i="1"/>
  <c r="X14" i="1"/>
  <c r="V14" i="1"/>
  <c r="AD14" i="1"/>
  <c r="AJ14" i="1"/>
  <c r="AB14" i="1"/>
  <c r="AF14" i="1"/>
  <c r="Z14" i="1"/>
  <c r="AH14" i="1"/>
  <c r="AR14" i="1"/>
  <c r="AT14" i="1"/>
  <c r="AL14" i="1"/>
  <c r="AP14" i="1"/>
  <c r="AN14" i="1"/>
  <c r="AV14" i="1"/>
  <c r="AX14" i="1"/>
  <c r="C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H14" i="1"/>
  <c r="E14" i="1"/>
  <c r="H15" i="1"/>
  <c r="E15" i="1"/>
  <c r="N16" i="1"/>
  <c r="L16" i="1"/>
  <c r="R16" i="1"/>
  <c r="T16" i="1"/>
  <c r="X16" i="1"/>
  <c r="V16" i="1"/>
  <c r="AD16" i="1"/>
  <c r="AJ16" i="1"/>
  <c r="AB16" i="1"/>
  <c r="AF16" i="1"/>
  <c r="Z16" i="1"/>
  <c r="AH16" i="1"/>
  <c r="AR16" i="1"/>
  <c r="AT16" i="1"/>
  <c r="AL16" i="1"/>
  <c r="AP16" i="1"/>
  <c r="AN16" i="1"/>
  <c r="AV16" i="1"/>
  <c r="AX16" i="1"/>
  <c r="C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AY16" i="1"/>
  <c r="H16" i="1"/>
  <c r="E16" i="1"/>
  <c r="N17" i="1"/>
  <c r="L17" i="1"/>
  <c r="R17" i="1"/>
  <c r="T17" i="1"/>
  <c r="X17" i="1"/>
  <c r="V17" i="1"/>
  <c r="AD17" i="1"/>
  <c r="AJ17" i="1"/>
  <c r="AB17" i="1"/>
  <c r="AF17" i="1"/>
  <c r="Z17" i="1"/>
  <c r="AH17" i="1"/>
  <c r="AR17" i="1"/>
  <c r="AT17" i="1"/>
  <c r="AL17" i="1"/>
  <c r="AP17" i="1"/>
  <c r="AN17" i="1"/>
  <c r="AV17" i="1"/>
  <c r="AX17" i="1"/>
  <c r="C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H17" i="1"/>
  <c r="E17" i="1"/>
  <c r="N18" i="1"/>
  <c r="L18" i="1"/>
  <c r="R18" i="1"/>
  <c r="T18" i="1"/>
  <c r="X18" i="1"/>
  <c r="V18" i="1"/>
  <c r="AD18" i="1"/>
  <c r="AJ18" i="1"/>
  <c r="AB18" i="1"/>
  <c r="AF18" i="1"/>
  <c r="Z18" i="1"/>
  <c r="AH18" i="1"/>
  <c r="AR18" i="1"/>
  <c r="AT18" i="1"/>
  <c r="AL18" i="1"/>
  <c r="AP18" i="1"/>
  <c r="AN18" i="1"/>
  <c r="AV18" i="1"/>
  <c r="AX18" i="1"/>
  <c r="C18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AY18" i="1"/>
  <c r="H18" i="1"/>
  <c r="E18" i="1"/>
  <c r="N19" i="1"/>
  <c r="L19" i="1"/>
  <c r="R19" i="1"/>
  <c r="T19" i="1"/>
  <c r="X19" i="1"/>
  <c r="V19" i="1"/>
  <c r="AD19" i="1"/>
  <c r="AJ19" i="1"/>
  <c r="AB19" i="1"/>
  <c r="AF19" i="1"/>
  <c r="Z19" i="1"/>
  <c r="AH19" i="1"/>
  <c r="AR19" i="1"/>
  <c r="AT19" i="1"/>
  <c r="AL19" i="1"/>
  <c r="AP19" i="1"/>
  <c r="AN19" i="1"/>
  <c r="AV19" i="1"/>
  <c r="AX19" i="1"/>
  <c r="C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H19" i="1"/>
  <c r="E19" i="1"/>
  <c r="H20" i="1"/>
  <c r="E20" i="1"/>
  <c r="N21" i="1"/>
  <c r="L21" i="1"/>
  <c r="R21" i="1"/>
  <c r="T21" i="1"/>
  <c r="X21" i="1"/>
  <c r="V21" i="1"/>
  <c r="AD21" i="1"/>
  <c r="AJ21" i="1"/>
  <c r="AB21" i="1"/>
  <c r="AF21" i="1"/>
  <c r="Z21" i="1"/>
  <c r="AH21" i="1"/>
  <c r="AR21" i="1"/>
  <c r="AT21" i="1"/>
  <c r="AL21" i="1"/>
  <c r="AP21" i="1"/>
  <c r="AN21" i="1"/>
  <c r="AV21" i="1"/>
  <c r="AX21" i="1"/>
  <c r="C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H21" i="1"/>
  <c r="E21" i="1"/>
  <c r="N22" i="1"/>
  <c r="L22" i="1"/>
  <c r="R22" i="1"/>
  <c r="T22" i="1"/>
  <c r="X22" i="1"/>
  <c r="V22" i="1"/>
  <c r="AD22" i="1"/>
  <c r="AJ22" i="1"/>
  <c r="AB22" i="1"/>
  <c r="AF22" i="1"/>
  <c r="Z22" i="1"/>
  <c r="AH22" i="1"/>
  <c r="AR22" i="1"/>
  <c r="AT22" i="1"/>
  <c r="AL22" i="1"/>
  <c r="AP22" i="1"/>
  <c r="AN22" i="1"/>
  <c r="AV22" i="1"/>
  <c r="AX22" i="1"/>
  <c r="C22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AY22" i="1"/>
  <c r="H22" i="1"/>
  <c r="E22" i="1"/>
  <c r="H23" i="1"/>
  <c r="E23" i="1"/>
  <c r="H24" i="1"/>
  <c r="E24" i="1"/>
  <c r="N25" i="1"/>
  <c r="L25" i="1"/>
  <c r="R25" i="1"/>
  <c r="T25" i="1"/>
  <c r="X25" i="1"/>
  <c r="V25" i="1"/>
  <c r="AD25" i="1"/>
  <c r="AJ25" i="1"/>
  <c r="AB25" i="1"/>
  <c r="AF25" i="1"/>
  <c r="Z25" i="1"/>
  <c r="AH25" i="1"/>
  <c r="AR25" i="1"/>
  <c r="AT25" i="1"/>
  <c r="AL25" i="1"/>
  <c r="AP25" i="1"/>
  <c r="AN25" i="1"/>
  <c r="AV25" i="1"/>
  <c r="AX25" i="1"/>
  <c r="C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H25" i="1"/>
  <c r="E25" i="1"/>
  <c r="N26" i="1"/>
  <c r="L26" i="1"/>
  <c r="R26" i="1"/>
  <c r="T26" i="1"/>
  <c r="X26" i="1"/>
  <c r="V26" i="1"/>
  <c r="AD26" i="1"/>
  <c r="AJ26" i="1"/>
  <c r="AB26" i="1"/>
  <c r="AF26" i="1"/>
  <c r="Z26" i="1"/>
  <c r="AH26" i="1"/>
  <c r="AR26" i="1"/>
  <c r="AT26" i="1"/>
  <c r="AL26" i="1"/>
  <c r="AP26" i="1"/>
  <c r="AN26" i="1"/>
  <c r="AV26" i="1"/>
  <c r="AX26" i="1"/>
  <c r="C26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AY26" i="1"/>
  <c r="H26" i="1"/>
  <c r="E26" i="1"/>
  <c r="N27" i="1"/>
  <c r="L27" i="1"/>
  <c r="R27" i="1"/>
  <c r="T27" i="1"/>
  <c r="X27" i="1"/>
  <c r="V27" i="1"/>
  <c r="AD27" i="1"/>
  <c r="AJ27" i="1"/>
  <c r="AB27" i="1"/>
  <c r="AF27" i="1"/>
  <c r="Z27" i="1"/>
  <c r="AH27" i="1"/>
  <c r="AR27" i="1"/>
  <c r="AT27" i="1"/>
  <c r="AL27" i="1"/>
  <c r="AP27" i="1"/>
  <c r="AN27" i="1"/>
  <c r="AV27" i="1"/>
  <c r="AX27" i="1"/>
  <c r="C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H27" i="1"/>
  <c r="E27" i="1"/>
  <c r="H28" i="1"/>
  <c r="E28" i="1"/>
  <c r="H29" i="1"/>
  <c r="E29" i="1"/>
  <c r="N30" i="1"/>
  <c r="L30" i="1"/>
  <c r="R30" i="1"/>
  <c r="T30" i="1"/>
  <c r="X30" i="1"/>
  <c r="V30" i="1"/>
  <c r="AD30" i="1"/>
  <c r="AJ30" i="1"/>
  <c r="AB30" i="1"/>
  <c r="AF30" i="1"/>
  <c r="Z30" i="1"/>
  <c r="AH30" i="1"/>
  <c r="AR30" i="1"/>
  <c r="AT30" i="1"/>
  <c r="AL30" i="1"/>
  <c r="AP30" i="1"/>
  <c r="AN30" i="1"/>
  <c r="AV30" i="1"/>
  <c r="AX30" i="1"/>
  <c r="C30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AY30" i="1"/>
  <c r="H30" i="1"/>
  <c r="E30" i="1"/>
  <c r="N31" i="1"/>
  <c r="L31" i="1"/>
  <c r="R31" i="1"/>
  <c r="T31" i="1"/>
  <c r="X31" i="1"/>
  <c r="V31" i="1"/>
  <c r="AD31" i="1"/>
  <c r="AJ31" i="1"/>
  <c r="AB31" i="1"/>
  <c r="AF31" i="1"/>
  <c r="Z31" i="1"/>
  <c r="AH31" i="1"/>
  <c r="AR31" i="1"/>
  <c r="AT31" i="1"/>
  <c r="AL31" i="1"/>
  <c r="AP31" i="1"/>
  <c r="AN31" i="1"/>
  <c r="AV31" i="1"/>
  <c r="AX31" i="1"/>
  <c r="C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H31" i="1"/>
  <c r="E31" i="1"/>
  <c r="N32" i="1"/>
  <c r="L32" i="1"/>
  <c r="R32" i="1"/>
  <c r="T32" i="1"/>
  <c r="X32" i="1"/>
  <c r="V32" i="1"/>
  <c r="AD32" i="1"/>
  <c r="AJ32" i="1"/>
  <c r="AB32" i="1"/>
  <c r="AF32" i="1"/>
  <c r="Z32" i="1"/>
  <c r="AH32" i="1"/>
  <c r="AR32" i="1"/>
  <c r="AT32" i="1"/>
  <c r="AL32" i="1"/>
  <c r="AP32" i="1"/>
  <c r="AN32" i="1"/>
  <c r="AV32" i="1"/>
  <c r="AX32" i="1"/>
  <c r="C32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AY32" i="1"/>
  <c r="H32" i="1"/>
  <c r="E32" i="1"/>
  <c r="N33" i="1"/>
  <c r="L33" i="1"/>
  <c r="R33" i="1"/>
  <c r="T33" i="1"/>
  <c r="X33" i="1"/>
  <c r="V33" i="1"/>
  <c r="AD33" i="1"/>
  <c r="AJ33" i="1"/>
  <c r="AB33" i="1"/>
  <c r="AF33" i="1"/>
  <c r="Z33" i="1"/>
  <c r="AH33" i="1"/>
  <c r="AR33" i="1"/>
  <c r="AT33" i="1"/>
  <c r="AL33" i="1"/>
  <c r="AP33" i="1"/>
  <c r="AN33" i="1"/>
  <c r="AV33" i="1"/>
  <c r="AX33" i="1"/>
  <c r="C33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AY33" i="1"/>
  <c r="H33" i="1"/>
  <c r="E33" i="1"/>
  <c r="N34" i="1"/>
  <c r="L34" i="1"/>
  <c r="R34" i="1"/>
  <c r="T34" i="1"/>
  <c r="X34" i="1"/>
  <c r="V34" i="1"/>
  <c r="AD34" i="1"/>
  <c r="AJ34" i="1"/>
  <c r="AB34" i="1"/>
  <c r="AF34" i="1"/>
  <c r="Z34" i="1"/>
  <c r="AH34" i="1"/>
  <c r="AR34" i="1"/>
  <c r="AT34" i="1"/>
  <c r="AL34" i="1"/>
  <c r="AP34" i="1"/>
  <c r="AN34" i="1"/>
  <c r="AV34" i="1"/>
  <c r="AX34" i="1"/>
  <c r="C34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AY34" i="1"/>
  <c r="H34" i="1"/>
  <c r="E34" i="1"/>
  <c r="H35" i="1"/>
  <c r="E35" i="1"/>
  <c r="N36" i="1"/>
  <c r="L36" i="1"/>
  <c r="R36" i="1"/>
  <c r="T36" i="1"/>
  <c r="X36" i="1"/>
  <c r="V36" i="1"/>
  <c r="AD36" i="1"/>
  <c r="AJ36" i="1"/>
  <c r="AB36" i="1"/>
  <c r="AF36" i="1"/>
  <c r="Z36" i="1"/>
  <c r="AH36" i="1"/>
  <c r="AR36" i="1"/>
  <c r="AT36" i="1"/>
  <c r="AL36" i="1"/>
  <c r="AP36" i="1"/>
  <c r="AN36" i="1"/>
  <c r="AV36" i="1"/>
  <c r="AX36" i="1"/>
  <c r="C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AY36" i="1"/>
  <c r="H36" i="1"/>
  <c r="E36" i="1"/>
  <c r="N37" i="1"/>
  <c r="L37" i="1"/>
  <c r="R37" i="1"/>
  <c r="T37" i="1"/>
  <c r="X37" i="1"/>
  <c r="V37" i="1"/>
  <c r="AD37" i="1"/>
  <c r="AJ37" i="1"/>
  <c r="AB37" i="1"/>
  <c r="AF37" i="1"/>
  <c r="Z37" i="1"/>
  <c r="AH37" i="1"/>
  <c r="AR37" i="1"/>
  <c r="AT37" i="1"/>
  <c r="AL37" i="1"/>
  <c r="AP37" i="1"/>
  <c r="AN37" i="1"/>
  <c r="AV37" i="1"/>
  <c r="AX37" i="1"/>
  <c r="C37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U37" i="1"/>
  <c r="AW37" i="1"/>
  <c r="AY37" i="1"/>
  <c r="H37" i="1"/>
  <c r="E37" i="1"/>
  <c r="N38" i="1"/>
  <c r="L38" i="1"/>
  <c r="R38" i="1"/>
  <c r="T38" i="1"/>
  <c r="X38" i="1"/>
  <c r="V38" i="1"/>
  <c r="AD38" i="1"/>
  <c r="AJ38" i="1"/>
  <c r="AB38" i="1"/>
  <c r="AF38" i="1"/>
  <c r="Z38" i="1"/>
  <c r="AH38" i="1"/>
  <c r="AR38" i="1"/>
  <c r="AT38" i="1"/>
  <c r="AL38" i="1"/>
  <c r="AP38" i="1"/>
  <c r="AN38" i="1"/>
  <c r="AV38" i="1"/>
  <c r="AX38" i="1"/>
  <c r="C38" i="1"/>
  <c r="M38" i="1"/>
  <c r="O38" i="1"/>
  <c r="Q38" i="1"/>
  <c r="S38" i="1"/>
  <c r="U38" i="1"/>
  <c r="W38" i="1"/>
  <c r="Y38" i="1"/>
  <c r="AA38" i="1"/>
  <c r="AC38" i="1"/>
  <c r="AE38" i="1"/>
  <c r="AG38" i="1"/>
  <c r="AI38" i="1"/>
  <c r="AK38" i="1"/>
  <c r="AM38" i="1"/>
  <c r="AO38" i="1"/>
  <c r="AQ38" i="1"/>
  <c r="AS38" i="1"/>
  <c r="AU38" i="1"/>
  <c r="AW38" i="1"/>
  <c r="AY38" i="1"/>
  <c r="H38" i="1"/>
  <c r="E38" i="1"/>
  <c r="E39" i="1"/>
  <c r="G3" i="1"/>
  <c r="D3" i="1"/>
  <c r="G4" i="1"/>
  <c r="D4" i="1"/>
  <c r="G5" i="1"/>
  <c r="D5" i="1"/>
  <c r="G6" i="1"/>
  <c r="D6" i="1"/>
  <c r="G7" i="1"/>
  <c r="D7" i="1"/>
  <c r="G8" i="1"/>
  <c r="D8" i="1"/>
  <c r="G9" i="1"/>
  <c r="D9" i="1"/>
  <c r="G10" i="1"/>
  <c r="D10" i="1"/>
  <c r="G11" i="1"/>
  <c r="D11" i="1"/>
  <c r="G12" i="1"/>
  <c r="D12" i="1"/>
  <c r="G13" i="1"/>
  <c r="D13" i="1"/>
  <c r="G14" i="1"/>
  <c r="D14" i="1"/>
  <c r="G15" i="1"/>
  <c r="D15" i="1"/>
  <c r="G16" i="1"/>
  <c r="D16" i="1"/>
  <c r="G17" i="1"/>
  <c r="D17" i="1"/>
  <c r="G18" i="1"/>
  <c r="D18" i="1"/>
  <c r="G19" i="1"/>
  <c r="D19" i="1"/>
  <c r="G20" i="1"/>
  <c r="D20" i="1"/>
  <c r="G21" i="1"/>
  <c r="D21" i="1"/>
  <c r="G22" i="1"/>
  <c r="D22" i="1"/>
  <c r="G23" i="1"/>
  <c r="D23" i="1"/>
  <c r="G24" i="1"/>
  <c r="D24" i="1"/>
  <c r="G25" i="1"/>
  <c r="D25" i="1"/>
  <c r="G26" i="1"/>
  <c r="D26" i="1"/>
  <c r="G27" i="1"/>
  <c r="D27" i="1"/>
  <c r="G28" i="1"/>
  <c r="D28" i="1"/>
  <c r="G29" i="1"/>
  <c r="D29" i="1"/>
  <c r="G30" i="1"/>
  <c r="D30" i="1"/>
  <c r="G31" i="1"/>
  <c r="D31" i="1"/>
  <c r="G32" i="1"/>
  <c r="D32" i="1"/>
  <c r="G33" i="1"/>
  <c r="D33" i="1"/>
  <c r="G34" i="1"/>
  <c r="D34" i="1"/>
  <c r="G35" i="1"/>
  <c r="D35" i="1"/>
  <c r="G36" i="1"/>
  <c r="D36" i="1"/>
  <c r="G37" i="1"/>
  <c r="D37" i="1"/>
  <c r="G38" i="1"/>
  <c r="D38" i="1"/>
  <c r="D39" i="1"/>
  <c r="X1462" i="2"/>
  <c r="S1462" i="2"/>
  <c r="Q1462" i="2"/>
  <c r="BL1462" i="2"/>
  <c r="BK1462" i="2"/>
  <c r="BJ1462" i="2"/>
  <c r="BI1462" i="2"/>
  <c r="BH1462" i="2"/>
  <c r="BC1462" i="2"/>
  <c r="BB1462" i="2"/>
  <c r="BC2296" i="2"/>
  <c r="BB2296" i="2"/>
  <c r="AC2296" i="2"/>
  <c r="AB2296" i="2"/>
  <c r="AA2296" i="2"/>
  <c r="X2296" i="2"/>
  <c r="S2296" i="2"/>
  <c r="Q2296" i="2"/>
  <c r="BL2296" i="2"/>
  <c r="BK2296" i="2"/>
  <c r="BJ2296" i="2"/>
  <c r="BI2296" i="2"/>
  <c r="BH2296" i="2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BD1" i="1"/>
  <c r="BE1" i="1"/>
  <c r="BF1" i="1"/>
  <c r="BG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J3" i="1"/>
  <c r="K3" i="1"/>
  <c r="BA3" i="1"/>
  <c r="BC3" i="1"/>
  <c r="BD3" i="1"/>
  <c r="BE3" i="1"/>
  <c r="BF3" i="1"/>
  <c r="BG3" i="1"/>
  <c r="BK3" i="1"/>
  <c r="N112" i="2"/>
  <c r="O112" i="2"/>
  <c r="P112" i="2"/>
  <c r="Q112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AD112" i="2"/>
  <c r="AA112" i="2"/>
  <c r="AC112" i="2"/>
  <c r="AB112" i="2"/>
  <c r="J4" i="1"/>
  <c r="K4" i="1"/>
  <c r="BA4" i="1"/>
  <c r="BC4" i="1"/>
  <c r="BD4" i="1"/>
  <c r="BE4" i="1"/>
  <c r="BF4" i="1"/>
  <c r="BG4" i="1"/>
  <c r="BK4" i="1"/>
  <c r="N129" i="2"/>
  <c r="O129" i="2"/>
  <c r="P129" i="2"/>
  <c r="Q129" i="2"/>
  <c r="S129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AD129" i="2"/>
  <c r="AA129" i="2"/>
  <c r="AC129" i="2"/>
  <c r="AB129" i="2"/>
  <c r="J5" i="1"/>
  <c r="K5" i="1"/>
  <c r="BA5" i="1"/>
  <c r="BC5" i="1"/>
  <c r="BD5" i="1"/>
  <c r="BE5" i="1"/>
  <c r="BF5" i="1"/>
  <c r="BG5" i="1"/>
  <c r="BK5" i="1"/>
  <c r="N206" i="2"/>
  <c r="O206" i="2"/>
  <c r="P206" i="2"/>
  <c r="S206" i="2"/>
  <c r="X206" i="2"/>
  <c r="J6" i="1"/>
  <c r="K6" i="1"/>
  <c r="BA6" i="1"/>
  <c r="BC6" i="1"/>
  <c r="BD6" i="1"/>
  <c r="BE6" i="1"/>
  <c r="BF6" i="1"/>
  <c r="BG6" i="1"/>
  <c r="BK6" i="1"/>
  <c r="N266" i="2"/>
  <c r="O266" i="2"/>
  <c r="Q266" i="2"/>
  <c r="R266" i="2"/>
  <c r="S266" i="2"/>
  <c r="U266" i="2"/>
  <c r="AD266" i="2"/>
  <c r="AA266" i="2"/>
  <c r="AC266" i="2"/>
  <c r="AB266" i="2"/>
  <c r="J7" i="1"/>
  <c r="K7" i="1"/>
  <c r="BA7" i="1"/>
  <c r="BC7" i="1"/>
  <c r="BD7" i="1"/>
  <c r="BE7" i="1"/>
  <c r="BF7" i="1"/>
  <c r="BG7" i="1"/>
  <c r="BK7" i="1"/>
  <c r="J8" i="1"/>
  <c r="K8" i="1"/>
  <c r="BA8" i="1"/>
  <c r="BC8" i="1"/>
  <c r="BD8" i="1"/>
  <c r="BE8" i="1"/>
  <c r="BF8" i="1"/>
  <c r="BG8" i="1"/>
  <c r="BK8" i="1"/>
  <c r="AY334" i="2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AY335" i="2"/>
  <c r="AY336" i="2"/>
  <c r="AY337" i="2"/>
  <c r="AY338" i="2"/>
  <c r="AY339" i="2"/>
  <c r="AY340" i="2"/>
  <c r="AY341" i="2"/>
  <c r="J9" i="1"/>
  <c r="K9" i="1"/>
  <c r="BA9" i="1"/>
  <c r="BC9" i="1"/>
  <c r="BD9" i="1"/>
  <c r="BE9" i="1"/>
  <c r="BF9" i="1"/>
  <c r="BG9" i="1"/>
  <c r="BK9" i="1"/>
  <c r="N347" i="2"/>
  <c r="O347" i="2"/>
  <c r="P347" i="2"/>
  <c r="Q347" i="2"/>
  <c r="J10" i="1"/>
  <c r="K10" i="1"/>
  <c r="BA10" i="1"/>
  <c r="BC10" i="1"/>
  <c r="BD10" i="1"/>
  <c r="BE10" i="1"/>
  <c r="BF10" i="1"/>
  <c r="BG10" i="1"/>
  <c r="BK10" i="1"/>
  <c r="N416" i="2"/>
  <c r="O416" i="2"/>
  <c r="P416" i="2"/>
  <c r="Q416" i="2"/>
  <c r="R416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AD416" i="2"/>
  <c r="AE416" i="2"/>
  <c r="AA416" i="2"/>
  <c r="AC416" i="2"/>
  <c r="AB416" i="2"/>
  <c r="J11" i="1"/>
  <c r="K11" i="1"/>
  <c r="BA11" i="1"/>
  <c r="BC11" i="1"/>
  <c r="BD11" i="1"/>
  <c r="BE11" i="1"/>
  <c r="BF11" i="1"/>
  <c r="BG11" i="1"/>
  <c r="BK11" i="1"/>
  <c r="N577" i="2"/>
  <c r="O577" i="2"/>
  <c r="Q577" i="2"/>
  <c r="AA577" i="2"/>
  <c r="AC577" i="2"/>
  <c r="AB577" i="2"/>
  <c r="J12" i="1"/>
  <c r="K12" i="1"/>
  <c r="BA12" i="1"/>
  <c r="BC12" i="1"/>
  <c r="BD12" i="1"/>
  <c r="BE12" i="1"/>
  <c r="BF12" i="1"/>
  <c r="BG12" i="1"/>
  <c r="BK12" i="1"/>
  <c r="N583" i="2"/>
  <c r="N584" i="2"/>
  <c r="O583" i="2"/>
  <c r="O584" i="2"/>
  <c r="P584" i="2"/>
  <c r="Q584" i="2"/>
  <c r="S583" i="2"/>
  <c r="S584" i="2"/>
  <c r="J13" i="1"/>
  <c r="K13" i="1"/>
  <c r="BA13" i="1"/>
  <c r="BC13" i="1"/>
  <c r="BD13" i="1"/>
  <c r="BE13" i="1"/>
  <c r="BF13" i="1"/>
  <c r="BG13" i="1"/>
  <c r="BB583" i="2"/>
  <c r="BB584" i="2"/>
  <c r="BK13" i="1"/>
  <c r="N630" i="2"/>
  <c r="O630" i="2"/>
  <c r="R630" i="2"/>
  <c r="AA630" i="2"/>
  <c r="J14" i="1"/>
  <c r="K14" i="1"/>
  <c r="BA14" i="1"/>
  <c r="BC14" i="1"/>
  <c r="BD14" i="1"/>
  <c r="BE14" i="1"/>
  <c r="BF14" i="1"/>
  <c r="BG14" i="1"/>
  <c r="BK14" i="1"/>
  <c r="N734" i="2"/>
  <c r="O734" i="2"/>
  <c r="P734" i="2"/>
  <c r="Q734" i="2"/>
  <c r="S734" i="2"/>
  <c r="X734" i="2"/>
  <c r="AD734" i="2"/>
  <c r="AE734" i="2"/>
  <c r="AA734" i="2"/>
  <c r="AC734" i="2"/>
  <c r="AB734" i="2"/>
  <c r="AF734" i="2"/>
  <c r="AG734" i="2"/>
  <c r="J15" i="1"/>
  <c r="K15" i="1"/>
  <c r="BA15" i="1"/>
  <c r="BC15" i="1"/>
  <c r="BD15" i="1"/>
  <c r="BE15" i="1"/>
  <c r="BF15" i="1"/>
  <c r="BG15" i="1"/>
  <c r="BK15" i="1"/>
  <c r="N828" i="2"/>
  <c r="O828" i="2"/>
  <c r="Q828" i="2"/>
  <c r="AA828" i="2"/>
  <c r="AB828" i="2"/>
  <c r="J16" i="1"/>
  <c r="K16" i="1"/>
  <c r="BA16" i="1"/>
  <c r="BC16" i="1"/>
  <c r="BD16" i="1"/>
  <c r="BE16" i="1"/>
  <c r="BF16" i="1"/>
  <c r="BG16" i="1"/>
  <c r="BK16" i="1"/>
  <c r="N929" i="2"/>
  <c r="O929" i="2"/>
  <c r="Q929" i="2"/>
  <c r="X929" i="2"/>
  <c r="J17" i="1"/>
  <c r="K17" i="1"/>
  <c r="BA17" i="1"/>
  <c r="BC17" i="1"/>
  <c r="BD17" i="1"/>
  <c r="BE17" i="1"/>
  <c r="BF17" i="1"/>
  <c r="BG17" i="1"/>
  <c r="BB929" i="2"/>
  <c r="BK17" i="1"/>
  <c r="N1036" i="2"/>
  <c r="O1036" i="2"/>
  <c r="Q1036" i="2"/>
  <c r="V1036" i="2"/>
  <c r="J18" i="1"/>
  <c r="K18" i="1"/>
  <c r="BA18" i="1"/>
  <c r="BC18" i="1"/>
  <c r="BD18" i="1"/>
  <c r="BE18" i="1"/>
  <c r="BF18" i="1"/>
  <c r="BG18" i="1"/>
  <c r="BK18" i="1"/>
  <c r="N1158" i="2"/>
  <c r="O1158" i="2"/>
  <c r="X1158" i="2"/>
  <c r="J19" i="1"/>
  <c r="K19" i="1"/>
  <c r="BA19" i="1"/>
  <c r="BC19" i="1"/>
  <c r="BD19" i="1"/>
  <c r="BE19" i="1"/>
  <c r="BF19" i="1"/>
  <c r="BG19" i="1"/>
  <c r="BK19" i="1"/>
  <c r="N1224" i="2"/>
  <c r="O1224" i="2"/>
  <c r="P1224" i="2"/>
  <c r="Q1224" i="2"/>
  <c r="V1224" i="2"/>
  <c r="AD1224" i="2"/>
  <c r="AE1224" i="2"/>
  <c r="AA1224" i="2"/>
  <c r="AC1224" i="2"/>
  <c r="AB1224" i="2"/>
  <c r="AF1224" i="2"/>
  <c r="AG1224" i="2"/>
  <c r="J20" i="1"/>
  <c r="K20" i="1"/>
  <c r="BA20" i="1"/>
  <c r="BC20" i="1"/>
  <c r="BD20" i="1"/>
  <c r="BE20" i="1"/>
  <c r="BF20" i="1"/>
  <c r="BG20" i="1"/>
  <c r="BK20" i="1"/>
  <c r="N1250" i="2"/>
  <c r="O1250" i="2"/>
  <c r="R1250" i="2"/>
  <c r="S1250" i="2"/>
  <c r="X1250" i="2"/>
  <c r="AD1250" i="2"/>
  <c r="AE1250" i="2"/>
  <c r="AA1250" i="2"/>
  <c r="AC1250" i="2"/>
  <c r="AB1250" i="2"/>
  <c r="AF1250" i="2"/>
  <c r="AG1250" i="2"/>
  <c r="J21" i="1"/>
  <c r="K21" i="1"/>
  <c r="BA21" i="1"/>
  <c r="BC21" i="1"/>
  <c r="BD21" i="1"/>
  <c r="BE21" i="1"/>
  <c r="BF21" i="1"/>
  <c r="BG21" i="1"/>
  <c r="BK21" i="1"/>
  <c r="N1367" i="2"/>
  <c r="O1367" i="2"/>
  <c r="Q1367" i="2"/>
  <c r="R1367" i="2"/>
  <c r="AD1367" i="2"/>
  <c r="AE1367" i="2"/>
  <c r="AA1367" i="2"/>
  <c r="AC1367" i="2"/>
  <c r="AB1367" i="2"/>
  <c r="AF1367" i="2"/>
  <c r="J22" i="1"/>
  <c r="K22" i="1"/>
  <c r="BA22" i="1"/>
  <c r="BC22" i="1"/>
  <c r="BD22" i="1"/>
  <c r="BE22" i="1"/>
  <c r="BF22" i="1"/>
  <c r="BG22" i="1"/>
  <c r="BK22" i="1"/>
  <c r="N1386" i="2"/>
  <c r="O1386" i="2"/>
  <c r="P1386" i="2"/>
  <c r="R1386" i="2"/>
  <c r="Y1386" i="2"/>
  <c r="AD1386" i="2"/>
  <c r="AA1386" i="2"/>
  <c r="AC1386" i="2"/>
  <c r="AB1386" i="2"/>
  <c r="J23" i="1"/>
  <c r="K23" i="1"/>
  <c r="BA23" i="1"/>
  <c r="BC23" i="1"/>
  <c r="BD23" i="1"/>
  <c r="BE23" i="1"/>
  <c r="BF23" i="1"/>
  <c r="BG23" i="1"/>
  <c r="BK23" i="1"/>
  <c r="AY1388" i="2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Y1389" i="2"/>
  <c r="AY1390" i="2"/>
  <c r="AY1391" i="2"/>
  <c r="AY1392" i="2"/>
  <c r="AY1393" i="2"/>
  <c r="AY1394" i="2"/>
  <c r="AY1395" i="2"/>
  <c r="AY1396" i="2"/>
  <c r="AY1397" i="2"/>
  <c r="J24" i="1"/>
  <c r="K24" i="1"/>
  <c r="BA24" i="1"/>
  <c r="BC24" i="1"/>
  <c r="BD24" i="1"/>
  <c r="BE24" i="1"/>
  <c r="BF24" i="1"/>
  <c r="BG24" i="1"/>
  <c r="BK24" i="1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J25" i="1"/>
  <c r="K25" i="1"/>
  <c r="BA25" i="1"/>
  <c r="BC25" i="1"/>
  <c r="BD25" i="1"/>
  <c r="BE25" i="1"/>
  <c r="BF25" i="1"/>
  <c r="BG25" i="1"/>
  <c r="BK25" i="1"/>
  <c r="N1564" i="2"/>
  <c r="O1564" i="2"/>
  <c r="Q1564" i="2"/>
  <c r="X1564" i="2"/>
  <c r="J26" i="1"/>
  <c r="K26" i="1"/>
  <c r="BA26" i="1"/>
  <c r="BC26" i="1"/>
  <c r="BD26" i="1"/>
  <c r="BE26" i="1"/>
  <c r="BF26" i="1"/>
  <c r="BG26" i="1"/>
  <c r="BK26" i="1"/>
  <c r="N1619" i="2"/>
  <c r="O1619" i="2"/>
  <c r="Q1619" i="2"/>
  <c r="X1619" i="2"/>
  <c r="J27" i="1"/>
  <c r="K27" i="1"/>
  <c r="BA27" i="1"/>
  <c r="BC27" i="1"/>
  <c r="BD27" i="1"/>
  <c r="BE27" i="1"/>
  <c r="BF27" i="1"/>
  <c r="BG27" i="1"/>
  <c r="BK27" i="1"/>
  <c r="J28" i="1"/>
  <c r="K28" i="1"/>
  <c r="BA28" i="1"/>
  <c r="BC28" i="1"/>
  <c r="BD28" i="1"/>
  <c r="BE28" i="1"/>
  <c r="BF28" i="1"/>
  <c r="BG28" i="1"/>
  <c r="BK28" i="1"/>
  <c r="N1788" i="2"/>
  <c r="O1788" i="2"/>
  <c r="P1788" i="2"/>
  <c r="AA1788" i="2"/>
  <c r="J29" i="1"/>
  <c r="K29" i="1"/>
  <c r="BA29" i="1"/>
  <c r="BC29" i="1"/>
  <c r="BD29" i="1"/>
  <c r="BE29" i="1"/>
  <c r="BF29" i="1"/>
  <c r="BG29" i="1"/>
  <c r="BK29" i="1"/>
  <c r="N1826" i="2"/>
  <c r="O1826" i="2"/>
  <c r="Q1826" i="2"/>
  <c r="Z1826" i="2"/>
  <c r="X1826" i="2"/>
  <c r="AA1826" i="2"/>
  <c r="J30" i="1"/>
  <c r="K30" i="1"/>
  <c r="BA30" i="1"/>
  <c r="BC30" i="1"/>
  <c r="BD30" i="1"/>
  <c r="BE30" i="1"/>
  <c r="BF30" i="1"/>
  <c r="BG30" i="1"/>
  <c r="BK30" i="1"/>
  <c r="N1895" i="2"/>
  <c r="O1895" i="2"/>
  <c r="J31" i="1"/>
  <c r="K31" i="1"/>
  <c r="BA31" i="1"/>
  <c r="BC31" i="1"/>
  <c r="BD31" i="1"/>
  <c r="BE31" i="1"/>
  <c r="BF31" i="1"/>
  <c r="BG31" i="1"/>
  <c r="BK31" i="1"/>
  <c r="N1943" i="2"/>
  <c r="O1943" i="2"/>
  <c r="S1943" i="2"/>
  <c r="X1943" i="2"/>
  <c r="J32" i="1"/>
  <c r="K32" i="1"/>
  <c r="BA32" i="1"/>
  <c r="BC32" i="1"/>
  <c r="BD32" i="1"/>
  <c r="BE32" i="1"/>
  <c r="BF32" i="1"/>
  <c r="BG32" i="1"/>
  <c r="BK32" i="1"/>
  <c r="O2011" i="2"/>
  <c r="J33" i="1"/>
  <c r="K33" i="1"/>
  <c r="BA33" i="1"/>
  <c r="BC33" i="1"/>
  <c r="BD33" i="1"/>
  <c r="BE33" i="1"/>
  <c r="BF33" i="1"/>
  <c r="BG33" i="1"/>
  <c r="BK33" i="1"/>
  <c r="N2042" i="2"/>
  <c r="O2042" i="2"/>
  <c r="R2042" i="2"/>
  <c r="AA2042" i="2"/>
  <c r="AC2042" i="2"/>
  <c r="AB2042" i="2"/>
  <c r="J34" i="1"/>
  <c r="K34" i="1"/>
  <c r="BA34" i="1"/>
  <c r="BC34" i="1"/>
  <c r="BD34" i="1"/>
  <c r="BE34" i="1"/>
  <c r="BF34" i="1"/>
  <c r="BG34" i="1"/>
  <c r="BK34" i="1"/>
  <c r="AY2044" i="2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Y2045" i="2"/>
  <c r="AY2046" i="2"/>
  <c r="AY2047" i="2"/>
  <c r="AY2048" i="2"/>
  <c r="AY2049" i="2"/>
  <c r="AY2050" i="2"/>
  <c r="AY2051" i="2"/>
  <c r="AY2052" i="2"/>
  <c r="AY2053" i="2"/>
  <c r="AY2054" i="2"/>
  <c r="AY2055" i="2"/>
  <c r="AY2056" i="2"/>
  <c r="AY2057" i="2"/>
  <c r="J35" i="1"/>
  <c r="K35" i="1"/>
  <c r="BA35" i="1"/>
  <c r="BC35" i="1"/>
  <c r="BD35" i="1"/>
  <c r="BE35" i="1"/>
  <c r="BF35" i="1"/>
  <c r="BG35" i="1"/>
  <c r="BK35" i="1"/>
  <c r="N2099" i="2"/>
  <c r="O2099" i="2"/>
  <c r="J36" i="1"/>
  <c r="K36" i="1"/>
  <c r="BA36" i="1"/>
  <c r="BC36" i="1"/>
  <c r="BD36" i="1"/>
  <c r="BE36" i="1"/>
  <c r="BF36" i="1"/>
  <c r="BG36" i="1"/>
  <c r="BK36" i="1"/>
  <c r="N2156" i="2"/>
  <c r="O2156" i="2"/>
  <c r="R2156" i="2"/>
  <c r="S2156" i="2"/>
  <c r="J37" i="1"/>
  <c r="K37" i="1"/>
  <c r="BA37" i="1"/>
  <c r="BC37" i="1"/>
  <c r="BD37" i="1"/>
  <c r="BE37" i="1"/>
  <c r="BF37" i="1"/>
  <c r="BG37" i="1"/>
  <c r="BK37" i="1"/>
  <c r="N2230" i="2"/>
  <c r="O2230" i="2"/>
  <c r="R2230" i="2"/>
  <c r="X2230" i="2"/>
  <c r="AA2230" i="2"/>
  <c r="AB2230" i="2"/>
  <c r="J38" i="1"/>
  <c r="K38" i="1"/>
  <c r="BA38" i="1"/>
  <c r="BC38" i="1"/>
  <c r="BD38" i="1"/>
  <c r="BE38" i="1"/>
  <c r="BF38" i="1"/>
  <c r="BG38" i="1"/>
  <c r="BK38" i="1"/>
  <c r="L39" i="1"/>
  <c r="N39" i="1"/>
  <c r="P39" i="1"/>
  <c r="R39" i="1"/>
  <c r="T39" i="1"/>
  <c r="X39" i="1"/>
  <c r="V39" i="1"/>
  <c r="AD39" i="1"/>
  <c r="AJ39" i="1"/>
  <c r="AB39" i="1"/>
  <c r="AF39" i="1"/>
  <c r="Z39" i="1"/>
  <c r="AH39" i="1"/>
  <c r="AR39" i="1"/>
  <c r="AT39" i="1"/>
  <c r="AL39" i="1"/>
  <c r="AP39" i="1"/>
  <c r="AN39" i="1"/>
  <c r="AV39" i="1"/>
  <c r="AX39" i="1"/>
  <c r="C39" i="1"/>
  <c r="M39" i="1"/>
  <c r="O39" i="1"/>
  <c r="Q39" i="1"/>
  <c r="S39" i="1"/>
  <c r="U39" i="1"/>
  <c r="W39" i="1"/>
  <c r="Y39" i="1"/>
  <c r="AA39" i="1"/>
  <c r="AC39" i="1"/>
  <c r="AE39" i="1"/>
  <c r="AG39" i="1"/>
  <c r="AI39" i="1"/>
  <c r="AK39" i="1"/>
  <c r="AM39" i="1"/>
  <c r="AO39" i="1"/>
  <c r="AQ39" i="1"/>
  <c r="AS39" i="1"/>
  <c r="AU39" i="1"/>
  <c r="AW39" i="1"/>
  <c r="AY39" i="1"/>
  <c r="G39" i="1"/>
  <c r="H39" i="1"/>
  <c r="I39" i="1"/>
  <c r="J39" i="1"/>
  <c r="K39" i="1"/>
  <c r="BA39" i="1"/>
  <c r="BC39" i="1"/>
  <c r="BD39" i="1"/>
  <c r="BE39" i="1"/>
  <c r="BF39" i="1"/>
  <c r="BG39" i="1"/>
  <c r="BK39" i="1"/>
  <c r="N1" i="2"/>
  <c r="D1" i="2"/>
  <c r="O1" i="2"/>
  <c r="E1" i="2"/>
  <c r="P1" i="2"/>
  <c r="F1" i="2"/>
  <c r="J1" i="2"/>
  <c r="K1" i="2"/>
  <c r="L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I1" i="2"/>
  <c r="AJ1" i="2"/>
  <c r="AK1" i="2"/>
  <c r="AL1" i="2"/>
  <c r="AM1" i="2"/>
  <c r="AN1" i="2"/>
  <c r="AO1" i="2"/>
  <c r="AP1" i="2"/>
  <c r="C3" i="2"/>
  <c r="D3" i="2"/>
  <c r="E3" i="2"/>
  <c r="F3" i="2"/>
  <c r="G3" i="2"/>
  <c r="H3" i="2"/>
  <c r="J3" i="2"/>
  <c r="K3" i="2"/>
  <c r="L3" i="2"/>
  <c r="M3" i="2"/>
  <c r="AI3" i="2"/>
  <c r="AJ3" i="2"/>
  <c r="AK3" i="2"/>
  <c r="AL3" i="2"/>
  <c r="AM3" i="2"/>
  <c r="AN3" i="2"/>
  <c r="AO3" i="2"/>
  <c r="AP3" i="2"/>
  <c r="AY3" i="2"/>
  <c r="C4" i="2"/>
  <c r="D4" i="2"/>
  <c r="E4" i="2"/>
  <c r="F4" i="2"/>
  <c r="G4" i="2"/>
  <c r="H4" i="2"/>
  <c r="J4" i="2"/>
  <c r="K4" i="2"/>
  <c r="L4" i="2"/>
  <c r="M4" i="2"/>
  <c r="AI4" i="2"/>
  <c r="AJ4" i="2"/>
  <c r="AK4" i="2"/>
  <c r="AL4" i="2"/>
  <c r="AM4" i="2"/>
  <c r="AN4" i="2"/>
  <c r="AO4" i="2"/>
  <c r="AP4" i="2"/>
  <c r="AY4" i="2"/>
  <c r="C5" i="2"/>
  <c r="D5" i="2"/>
  <c r="E5" i="2"/>
  <c r="F5" i="2"/>
  <c r="G5" i="2"/>
  <c r="H5" i="2"/>
  <c r="J5" i="2"/>
  <c r="K5" i="2"/>
  <c r="L5" i="2"/>
  <c r="M5" i="2"/>
  <c r="AI5" i="2"/>
  <c r="AJ5" i="2"/>
  <c r="AK5" i="2"/>
  <c r="AL5" i="2"/>
  <c r="AM5" i="2"/>
  <c r="AN5" i="2"/>
  <c r="AO5" i="2"/>
  <c r="AP5" i="2"/>
  <c r="AY5" i="2"/>
  <c r="C6" i="2"/>
  <c r="D6" i="2"/>
  <c r="E6" i="2"/>
  <c r="F6" i="2"/>
  <c r="G6" i="2"/>
  <c r="H6" i="2"/>
  <c r="J6" i="2"/>
  <c r="K6" i="2"/>
  <c r="L6" i="2"/>
  <c r="M6" i="2"/>
  <c r="AI6" i="2"/>
  <c r="AJ6" i="2"/>
  <c r="AK6" i="2"/>
  <c r="AL6" i="2"/>
  <c r="AM6" i="2"/>
  <c r="AN6" i="2"/>
  <c r="AO6" i="2"/>
  <c r="AP6" i="2"/>
  <c r="AY6" i="2"/>
  <c r="C7" i="2"/>
  <c r="D7" i="2"/>
  <c r="E7" i="2"/>
  <c r="F7" i="2"/>
  <c r="G7" i="2"/>
  <c r="H7" i="2"/>
  <c r="J7" i="2"/>
  <c r="K7" i="2"/>
  <c r="L7" i="2"/>
  <c r="M7" i="2"/>
  <c r="AI7" i="2"/>
  <c r="AJ7" i="2"/>
  <c r="AK7" i="2"/>
  <c r="AL7" i="2"/>
  <c r="AM7" i="2"/>
  <c r="AN7" i="2"/>
  <c r="AO7" i="2"/>
  <c r="AP7" i="2"/>
  <c r="AY7" i="2"/>
  <c r="C8" i="2"/>
  <c r="D8" i="2"/>
  <c r="E8" i="2"/>
  <c r="F8" i="2"/>
  <c r="G8" i="2"/>
  <c r="H8" i="2"/>
  <c r="J8" i="2"/>
  <c r="K8" i="2"/>
  <c r="L8" i="2"/>
  <c r="M8" i="2"/>
  <c r="AI8" i="2"/>
  <c r="AJ8" i="2"/>
  <c r="AK8" i="2"/>
  <c r="AL8" i="2"/>
  <c r="AM8" i="2"/>
  <c r="AN8" i="2"/>
  <c r="AO8" i="2"/>
  <c r="AP8" i="2"/>
  <c r="AY8" i="2"/>
  <c r="C9" i="2"/>
  <c r="D9" i="2"/>
  <c r="E9" i="2"/>
  <c r="F9" i="2"/>
  <c r="G9" i="2"/>
  <c r="H9" i="2"/>
  <c r="J9" i="2"/>
  <c r="K9" i="2"/>
  <c r="L9" i="2"/>
  <c r="M9" i="2"/>
  <c r="AI9" i="2"/>
  <c r="AJ9" i="2"/>
  <c r="AK9" i="2"/>
  <c r="AL9" i="2"/>
  <c r="AM9" i="2"/>
  <c r="AN9" i="2"/>
  <c r="AO9" i="2"/>
  <c r="AP9" i="2"/>
  <c r="AY9" i="2"/>
  <c r="C10" i="2"/>
  <c r="D10" i="2"/>
  <c r="E10" i="2"/>
  <c r="F10" i="2"/>
  <c r="G10" i="2"/>
  <c r="H10" i="2"/>
  <c r="J10" i="2"/>
  <c r="K10" i="2"/>
  <c r="L10" i="2"/>
  <c r="M10" i="2"/>
  <c r="AI10" i="2"/>
  <c r="AJ10" i="2"/>
  <c r="AK10" i="2"/>
  <c r="AL10" i="2"/>
  <c r="AM10" i="2"/>
  <c r="AN10" i="2"/>
  <c r="AO10" i="2"/>
  <c r="AP10" i="2"/>
  <c r="AY10" i="2"/>
  <c r="C11" i="2"/>
  <c r="D11" i="2"/>
  <c r="E11" i="2"/>
  <c r="F11" i="2"/>
  <c r="G11" i="2"/>
  <c r="H11" i="2"/>
  <c r="J11" i="2"/>
  <c r="K11" i="2"/>
  <c r="L11" i="2"/>
  <c r="M11" i="2"/>
  <c r="AI11" i="2"/>
  <c r="AJ11" i="2"/>
  <c r="AK11" i="2"/>
  <c r="AL11" i="2"/>
  <c r="AM11" i="2"/>
  <c r="AN11" i="2"/>
  <c r="AO11" i="2"/>
  <c r="AP11" i="2"/>
  <c r="AY11" i="2"/>
  <c r="C12" i="2"/>
  <c r="D12" i="2"/>
  <c r="E12" i="2"/>
  <c r="F12" i="2"/>
  <c r="G12" i="2"/>
  <c r="H12" i="2"/>
  <c r="J12" i="2"/>
  <c r="K12" i="2"/>
  <c r="L12" i="2"/>
  <c r="M12" i="2"/>
  <c r="AI12" i="2"/>
  <c r="AJ12" i="2"/>
  <c r="AK12" i="2"/>
  <c r="AL12" i="2"/>
  <c r="AM12" i="2"/>
  <c r="AN12" i="2"/>
  <c r="AO12" i="2"/>
  <c r="AP12" i="2"/>
  <c r="AY12" i="2"/>
  <c r="C13" i="2"/>
  <c r="D13" i="2"/>
  <c r="E13" i="2"/>
  <c r="F13" i="2"/>
  <c r="G13" i="2"/>
  <c r="H13" i="2"/>
  <c r="J13" i="2"/>
  <c r="K13" i="2"/>
  <c r="L13" i="2"/>
  <c r="M13" i="2"/>
  <c r="AI13" i="2"/>
  <c r="AJ13" i="2"/>
  <c r="AK13" i="2"/>
  <c r="AL13" i="2"/>
  <c r="AM13" i="2"/>
  <c r="AN13" i="2"/>
  <c r="AO13" i="2"/>
  <c r="AP13" i="2"/>
  <c r="AY13" i="2"/>
  <c r="C14" i="2"/>
  <c r="D14" i="2"/>
  <c r="E14" i="2"/>
  <c r="F14" i="2"/>
  <c r="G14" i="2"/>
  <c r="H14" i="2"/>
  <c r="J14" i="2"/>
  <c r="K14" i="2"/>
  <c r="L14" i="2"/>
  <c r="M14" i="2"/>
  <c r="AI14" i="2"/>
  <c r="AJ14" i="2"/>
  <c r="AK14" i="2"/>
  <c r="AL14" i="2"/>
  <c r="AM14" i="2"/>
  <c r="AN14" i="2"/>
  <c r="AO14" i="2"/>
  <c r="AP14" i="2"/>
  <c r="AY14" i="2"/>
  <c r="C15" i="2"/>
  <c r="D15" i="2"/>
  <c r="E15" i="2"/>
  <c r="F15" i="2"/>
  <c r="G15" i="2"/>
  <c r="H15" i="2"/>
  <c r="J15" i="2"/>
  <c r="K15" i="2"/>
  <c r="L15" i="2"/>
  <c r="M15" i="2"/>
  <c r="AI15" i="2"/>
  <c r="AJ15" i="2"/>
  <c r="AK15" i="2"/>
  <c r="AL15" i="2"/>
  <c r="AM15" i="2"/>
  <c r="AN15" i="2"/>
  <c r="AO15" i="2"/>
  <c r="AP15" i="2"/>
  <c r="AY15" i="2"/>
  <c r="C16" i="2"/>
  <c r="D16" i="2"/>
  <c r="E16" i="2"/>
  <c r="F16" i="2"/>
  <c r="G16" i="2"/>
  <c r="H16" i="2"/>
  <c r="J16" i="2"/>
  <c r="K16" i="2"/>
  <c r="L16" i="2"/>
  <c r="M16" i="2"/>
  <c r="AI16" i="2"/>
  <c r="AJ16" i="2"/>
  <c r="AK16" i="2"/>
  <c r="AL16" i="2"/>
  <c r="AM16" i="2"/>
  <c r="AN16" i="2"/>
  <c r="AO16" i="2"/>
  <c r="AP16" i="2"/>
  <c r="AY16" i="2"/>
  <c r="C17" i="2"/>
  <c r="D17" i="2"/>
  <c r="E17" i="2"/>
  <c r="F17" i="2"/>
  <c r="G17" i="2"/>
  <c r="H17" i="2"/>
  <c r="J17" i="2"/>
  <c r="K17" i="2"/>
  <c r="L17" i="2"/>
  <c r="M17" i="2"/>
  <c r="AI17" i="2"/>
  <c r="AJ17" i="2"/>
  <c r="AK17" i="2"/>
  <c r="AL17" i="2"/>
  <c r="AM17" i="2"/>
  <c r="AN17" i="2"/>
  <c r="AO17" i="2"/>
  <c r="AP17" i="2"/>
  <c r="AY17" i="2"/>
  <c r="C18" i="2"/>
  <c r="D18" i="2"/>
  <c r="E18" i="2"/>
  <c r="F18" i="2"/>
  <c r="G18" i="2"/>
  <c r="H18" i="2"/>
  <c r="J18" i="2"/>
  <c r="K18" i="2"/>
  <c r="L18" i="2"/>
  <c r="M18" i="2"/>
  <c r="AI18" i="2"/>
  <c r="AJ18" i="2"/>
  <c r="AK18" i="2"/>
  <c r="AL18" i="2"/>
  <c r="AM18" i="2"/>
  <c r="AN18" i="2"/>
  <c r="AO18" i="2"/>
  <c r="AP18" i="2"/>
  <c r="AY18" i="2"/>
  <c r="C19" i="2"/>
  <c r="D19" i="2"/>
  <c r="E19" i="2"/>
  <c r="F19" i="2"/>
  <c r="G19" i="2"/>
  <c r="H19" i="2"/>
  <c r="J19" i="2"/>
  <c r="K19" i="2"/>
  <c r="L19" i="2"/>
  <c r="M19" i="2"/>
  <c r="AI19" i="2"/>
  <c r="AJ19" i="2"/>
  <c r="AK19" i="2"/>
  <c r="AL19" i="2"/>
  <c r="AM19" i="2"/>
  <c r="AN19" i="2"/>
  <c r="AO19" i="2"/>
  <c r="AP19" i="2"/>
  <c r="AY19" i="2"/>
  <c r="C20" i="2"/>
  <c r="D20" i="2"/>
  <c r="E20" i="2"/>
  <c r="F20" i="2"/>
  <c r="G20" i="2"/>
  <c r="H20" i="2"/>
  <c r="J20" i="2"/>
  <c r="K20" i="2"/>
  <c r="L20" i="2"/>
  <c r="M20" i="2"/>
  <c r="AI20" i="2"/>
  <c r="AJ20" i="2"/>
  <c r="AK20" i="2"/>
  <c r="AL20" i="2"/>
  <c r="AM20" i="2"/>
  <c r="AN20" i="2"/>
  <c r="AO20" i="2"/>
  <c r="AP20" i="2"/>
  <c r="AY20" i="2"/>
  <c r="C21" i="2"/>
  <c r="D21" i="2"/>
  <c r="E21" i="2"/>
  <c r="F21" i="2"/>
  <c r="G21" i="2"/>
  <c r="H21" i="2"/>
  <c r="J21" i="2"/>
  <c r="K21" i="2"/>
  <c r="L21" i="2"/>
  <c r="M21" i="2"/>
  <c r="AI21" i="2"/>
  <c r="AJ21" i="2"/>
  <c r="AK21" i="2"/>
  <c r="AL21" i="2"/>
  <c r="AM21" i="2"/>
  <c r="AN21" i="2"/>
  <c r="AO21" i="2"/>
  <c r="AP21" i="2"/>
  <c r="AY21" i="2"/>
  <c r="C22" i="2"/>
  <c r="D22" i="2"/>
  <c r="E22" i="2"/>
  <c r="F22" i="2"/>
  <c r="G22" i="2"/>
  <c r="H22" i="2"/>
  <c r="J22" i="2"/>
  <c r="K22" i="2"/>
  <c r="L22" i="2"/>
  <c r="M22" i="2"/>
  <c r="AI22" i="2"/>
  <c r="AJ22" i="2"/>
  <c r="AK22" i="2"/>
  <c r="AL22" i="2"/>
  <c r="AM22" i="2"/>
  <c r="AN22" i="2"/>
  <c r="AO22" i="2"/>
  <c r="AP22" i="2"/>
  <c r="AY22" i="2"/>
  <c r="C23" i="2"/>
  <c r="D23" i="2"/>
  <c r="E23" i="2"/>
  <c r="F23" i="2"/>
  <c r="G23" i="2"/>
  <c r="H23" i="2"/>
  <c r="J23" i="2"/>
  <c r="K23" i="2"/>
  <c r="L23" i="2"/>
  <c r="M23" i="2"/>
  <c r="AI23" i="2"/>
  <c r="AJ23" i="2"/>
  <c r="AK23" i="2"/>
  <c r="AL23" i="2"/>
  <c r="AM23" i="2"/>
  <c r="AN23" i="2"/>
  <c r="AO23" i="2"/>
  <c r="AP23" i="2"/>
  <c r="AY23" i="2"/>
  <c r="C24" i="2"/>
  <c r="D24" i="2"/>
  <c r="E24" i="2"/>
  <c r="F24" i="2"/>
  <c r="G24" i="2"/>
  <c r="H24" i="2"/>
  <c r="J24" i="2"/>
  <c r="K24" i="2"/>
  <c r="L24" i="2"/>
  <c r="M24" i="2"/>
  <c r="AI24" i="2"/>
  <c r="AJ24" i="2"/>
  <c r="AK24" i="2"/>
  <c r="AL24" i="2"/>
  <c r="AM24" i="2"/>
  <c r="AN24" i="2"/>
  <c r="AO24" i="2"/>
  <c r="AP24" i="2"/>
  <c r="AY24" i="2"/>
  <c r="C25" i="2"/>
  <c r="D25" i="2"/>
  <c r="E25" i="2"/>
  <c r="F25" i="2"/>
  <c r="G25" i="2"/>
  <c r="H25" i="2"/>
  <c r="J25" i="2"/>
  <c r="K25" i="2"/>
  <c r="L25" i="2"/>
  <c r="M25" i="2"/>
  <c r="AI25" i="2"/>
  <c r="AJ25" i="2"/>
  <c r="AK25" i="2"/>
  <c r="AL25" i="2"/>
  <c r="AM25" i="2"/>
  <c r="AN25" i="2"/>
  <c r="AO25" i="2"/>
  <c r="AP25" i="2"/>
  <c r="AY25" i="2"/>
  <c r="C26" i="2"/>
  <c r="D26" i="2"/>
  <c r="E26" i="2"/>
  <c r="F26" i="2"/>
  <c r="G26" i="2"/>
  <c r="H26" i="2"/>
  <c r="J26" i="2"/>
  <c r="K26" i="2"/>
  <c r="L26" i="2"/>
  <c r="M26" i="2"/>
  <c r="AI26" i="2"/>
  <c r="AJ26" i="2"/>
  <c r="AK26" i="2"/>
  <c r="AL26" i="2"/>
  <c r="AM26" i="2"/>
  <c r="AN26" i="2"/>
  <c r="AO26" i="2"/>
  <c r="AP26" i="2"/>
  <c r="AY26" i="2"/>
  <c r="C27" i="2"/>
  <c r="D27" i="2"/>
  <c r="E27" i="2"/>
  <c r="F27" i="2"/>
  <c r="G27" i="2"/>
  <c r="H27" i="2"/>
  <c r="J27" i="2"/>
  <c r="K27" i="2"/>
  <c r="L27" i="2"/>
  <c r="M27" i="2"/>
  <c r="AI27" i="2"/>
  <c r="AJ27" i="2"/>
  <c r="AK27" i="2"/>
  <c r="AL27" i="2"/>
  <c r="AM27" i="2"/>
  <c r="AN27" i="2"/>
  <c r="AO27" i="2"/>
  <c r="AP27" i="2"/>
  <c r="AY27" i="2"/>
  <c r="C28" i="2"/>
  <c r="D28" i="2"/>
  <c r="E28" i="2"/>
  <c r="F28" i="2"/>
  <c r="G28" i="2"/>
  <c r="H28" i="2"/>
  <c r="J28" i="2"/>
  <c r="K28" i="2"/>
  <c r="L28" i="2"/>
  <c r="M28" i="2"/>
  <c r="AI28" i="2"/>
  <c r="AJ28" i="2"/>
  <c r="AK28" i="2"/>
  <c r="AL28" i="2"/>
  <c r="AM28" i="2"/>
  <c r="AN28" i="2"/>
  <c r="AO28" i="2"/>
  <c r="AP28" i="2"/>
  <c r="AY28" i="2"/>
  <c r="C29" i="2"/>
  <c r="D29" i="2"/>
  <c r="E29" i="2"/>
  <c r="F29" i="2"/>
  <c r="G29" i="2"/>
  <c r="H29" i="2"/>
  <c r="J29" i="2"/>
  <c r="K29" i="2"/>
  <c r="L29" i="2"/>
  <c r="M29" i="2"/>
  <c r="AI29" i="2"/>
  <c r="AJ29" i="2"/>
  <c r="AK29" i="2"/>
  <c r="AL29" i="2"/>
  <c r="AM29" i="2"/>
  <c r="AN29" i="2"/>
  <c r="AO29" i="2"/>
  <c r="AP29" i="2"/>
  <c r="AY29" i="2"/>
  <c r="C30" i="2"/>
  <c r="D30" i="2"/>
  <c r="E30" i="2"/>
  <c r="F30" i="2"/>
  <c r="G30" i="2"/>
  <c r="H30" i="2"/>
  <c r="J30" i="2"/>
  <c r="K30" i="2"/>
  <c r="L30" i="2"/>
  <c r="M30" i="2"/>
  <c r="AI30" i="2"/>
  <c r="AJ30" i="2"/>
  <c r="AK30" i="2"/>
  <c r="AL30" i="2"/>
  <c r="AM30" i="2"/>
  <c r="AN30" i="2"/>
  <c r="AO30" i="2"/>
  <c r="AP30" i="2"/>
  <c r="AY30" i="2"/>
  <c r="C31" i="2"/>
  <c r="D31" i="2"/>
  <c r="E31" i="2"/>
  <c r="F31" i="2"/>
  <c r="G31" i="2"/>
  <c r="H31" i="2"/>
  <c r="J31" i="2"/>
  <c r="K31" i="2"/>
  <c r="L31" i="2"/>
  <c r="M31" i="2"/>
  <c r="AI31" i="2"/>
  <c r="AJ31" i="2"/>
  <c r="AK31" i="2"/>
  <c r="AL31" i="2"/>
  <c r="AM31" i="2"/>
  <c r="AN31" i="2"/>
  <c r="AO31" i="2"/>
  <c r="AP31" i="2"/>
  <c r="AY31" i="2"/>
  <c r="C32" i="2"/>
  <c r="D32" i="2"/>
  <c r="E32" i="2"/>
  <c r="F32" i="2"/>
  <c r="G32" i="2"/>
  <c r="H32" i="2"/>
  <c r="J32" i="2"/>
  <c r="K32" i="2"/>
  <c r="L32" i="2"/>
  <c r="M32" i="2"/>
  <c r="AI32" i="2"/>
  <c r="AJ32" i="2"/>
  <c r="AK32" i="2"/>
  <c r="AL32" i="2"/>
  <c r="AM32" i="2"/>
  <c r="AN32" i="2"/>
  <c r="AO32" i="2"/>
  <c r="AP32" i="2"/>
  <c r="AY32" i="2"/>
  <c r="C33" i="2"/>
  <c r="D33" i="2"/>
  <c r="E33" i="2"/>
  <c r="F33" i="2"/>
  <c r="G33" i="2"/>
  <c r="H33" i="2"/>
  <c r="J33" i="2"/>
  <c r="K33" i="2"/>
  <c r="L33" i="2"/>
  <c r="M33" i="2"/>
  <c r="AI33" i="2"/>
  <c r="AJ33" i="2"/>
  <c r="AK33" i="2"/>
  <c r="AL33" i="2"/>
  <c r="AM33" i="2"/>
  <c r="AN33" i="2"/>
  <c r="AO33" i="2"/>
  <c r="AP33" i="2"/>
  <c r="AY33" i="2"/>
  <c r="C34" i="2"/>
  <c r="D34" i="2"/>
  <c r="E34" i="2"/>
  <c r="F34" i="2"/>
  <c r="G34" i="2"/>
  <c r="H34" i="2"/>
  <c r="J34" i="2"/>
  <c r="K34" i="2"/>
  <c r="L34" i="2"/>
  <c r="M34" i="2"/>
  <c r="AI34" i="2"/>
  <c r="AJ34" i="2"/>
  <c r="AK34" i="2"/>
  <c r="AL34" i="2"/>
  <c r="AM34" i="2"/>
  <c r="AN34" i="2"/>
  <c r="AO34" i="2"/>
  <c r="AP34" i="2"/>
  <c r="AY34" i="2"/>
  <c r="C35" i="2"/>
  <c r="D35" i="2"/>
  <c r="E35" i="2"/>
  <c r="F35" i="2"/>
  <c r="G35" i="2"/>
  <c r="H35" i="2"/>
  <c r="J35" i="2"/>
  <c r="K35" i="2"/>
  <c r="L35" i="2"/>
  <c r="M35" i="2"/>
  <c r="AI35" i="2"/>
  <c r="AJ35" i="2"/>
  <c r="AK35" i="2"/>
  <c r="AL35" i="2"/>
  <c r="AM35" i="2"/>
  <c r="AN35" i="2"/>
  <c r="AO35" i="2"/>
  <c r="AP35" i="2"/>
  <c r="AY35" i="2"/>
  <c r="C36" i="2"/>
  <c r="D36" i="2"/>
  <c r="E36" i="2"/>
  <c r="F36" i="2"/>
  <c r="G36" i="2"/>
  <c r="H36" i="2"/>
  <c r="J36" i="2"/>
  <c r="K36" i="2"/>
  <c r="L36" i="2"/>
  <c r="M36" i="2"/>
  <c r="AI36" i="2"/>
  <c r="AJ36" i="2"/>
  <c r="AK36" i="2"/>
  <c r="AL36" i="2"/>
  <c r="AM36" i="2"/>
  <c r="AN36" i="2"/>
  <c r="AO36" i="2"/>
  <c r="AP36" i="2"/>
  <c r="AY36" i="2"/>
  <c r="C37" i="2"/>
  <c r="D37" i="2"/>
  <c r="E37" i="2"/>
  <c r="F37" i="2"/>
  <c r="G37" i="2"/>
  <c r="H37" i="2"/>
  <c r="J37" i="2"/>
  <c r="K37" i="2"/>
  <c r="L37" i="2"/>
  <c r="M37" i="2"/>
  <c r="AI37" i="2"/>
  <c r="AJ37" i="2"/>
  <c r="AK37" i="2"/>
  <c r="AL37" i="2"/>
  <c r="AM37" i="2"/>
  <c r="AN37" i="2"/>
  <c r="AO37" i="2"/>
  <c r="AP37" i="2"/>
  <c r="AY37" i="2"/>
  <c r="C38" i="2"/>
  <c r="D38" i="2"/>
  <c r="E38" i="2"/>
  <c r="F38" i="2"/>
  <c r="G38" i="2"/>
  <c r="H38" i="2"/>
  <c r="J38" i="2"/>
  <c r="K38" i="2"/>
  <c r="L38" i="2"/>
  <c r="M38" i="2"/>
  <c r="AI38" i="2"/>
  <c r="AJ38" i="2"/>
  <c r="AK38" i="2"/>
  <c r="AL38" i="2"/>
  <c r="AM38" i="2"/>
  <c r="AN38" i="2"/>
  <c r="AO38" i="2"/>
  <c r="AP38" i="2"/>
  <c r="AY38" i="2"/>
  <c r="C39" i="2"/>
  <c r="D39" i="2"/>
  <c r="E39" i="2"/>
  <c r="F39" i="2"/>
  <c r="G39" i="2"/>
  <c r="H39" i="2"/>
  <c r="J39" i="2"/>
  <c r="K39" i="2"/>
  <c r="L39" i="2"/>
  <c r="M39" i="2"/>
  <c r="AI39" i="2"/>
  <c r="AJ39" i="2"/>
  <c r="AK39" i="2"/>
  <c r="AL39" i="2"/>
  <c r="AM39" i="2"/>
  <c r="AN39" i="2"/>
  <c r="AO39" i="2"/>
  <c r="AP39" i="2"/>
  <c r="AY39" i="2"/>
  <c r="C40" i="2"/>
  <c r="D40" i="2"/>
  <c r="E40" i="2"/>
  <c r="F40" i="2"/>
  <c r="G40" i="2"/>
  <c r="H40" i="2"/>
  <c r="J40" i="2"/>
  <c r="K40" i="2"/>
  <c r="L40" i="2"/>
  <c r="M40" i="2"/>
  <c r="AI40" i="2"/>
  <c r="AJ40" i="2"/>
  <c r="AK40" i="2"/>
  <c r="AL40" i="2"/>
  <c r="AM40" i="2"/>
  <c r="AN40" i="2"/>
  <c r="AO40" i="2"/>
  <c r="AP40" i="2"/>
  <c r="AY40" i="2"/>
  <c r="C41" i="2"/>
  <c r="D41" i="2"/>
  <c r="E41" i="2"/>
  <c r="F41" i="2"/>
  <c r="G41" i="2"/>
  <c r="H41" i="2"/>
  <c r="J41" i="2"/>
  <c r="K41" i="2"/>
  <c r="L41" i="2"/>
  <c r="M41" i="2"/>
  <c r="AI41" i="2"/>
  <c r="AJ41" i="2"/>
  <c r="AK41" i="2"/>
  <c r="AL41" i="2"/>
  <c r="AM41" i="2"/>
  <c r="AN41" i="2"/>
  <c r="AO41" i="2"/>
  <c r="AP41" i="2"/>
  <c r="AY41" i="2"/>
  <c r="C42" i="2"/>
  <c r="D42" i="2"/>
  <c r="E42" i="2"/>
  <c r="F42" i="2"/>
  <c r="G42" i="2"/>
  <c r="H42" i="2"/>
  <c r="J42" i="2"/>
  <c r="K42" i="2"/>
  <c r="L42" i="2"/>
  <c r="M42" i="2"/>
  <c r="AI42" i="2"/>
  <c r="AJ42" i="2"/>
  <c r="AK42" i="2"/>
  <c r="AL42" i="2"/>
  <c r="AM42" i="2"/>
  <c r="AN42" i="2"/>
  <c r="AO42" i="2"/>
  <c r="AP42" i="2"/>
  <c r="AY42" i="2"/>
  <c r="C43" i="2"/>
  <c r="D43" i="2"/>
  <c r="E43" i="2"/>
  <c r="F43" i="2"/>
  <c r="G43" i="2"/>
  <c r="H43" i="2"/>
  <c r="J43" i="2"/>
  <c r="K43" i="2"/>
  <c r="L43" i="2"/>
  <c r="M43" i="2"/>
  <c r="AI43" i="2"/>
  <c r="AJ43" i="2"/>
  <c r="AK43" i="2"/>
  <c r="AL43" i="2"/>
  <c r="AM43" i="2"/>
  <c r="AN43" i="2"/>
  <c r="AO43" i="2"/>
  <c r="AP43" i="2"/>
  <c r="AY43" i="2"/>
  <c r="C44" i="2"/>
  <c r="D44" i="2"/>
  <c r="E44" i="2"/>
  <c r="F44" i="2"/>
  <c r="G44" i="2"/>
  <c r="H44" i="2"/>
  <c r="J44" i="2"/>
  <c r="K44" i="2"/>
  <c r="L44" i="2"/>
  <c r="M44" i="2"/>
  <c r="AI44" i="2"/>
  <c r="AJ44" i="2"/>
  <c r="AK44" i="2"/>
  <c r="AL44" i="2"/>
  <c r="AM44" i="2"/>
  <c r="AN44" i="2"/>
  <c r="AO44" i="2"/>
  <c r="AP44" i="2"/>
  <c r="AY44" i="2"/>
  <c r="C45" i="2"/>
  <c r="D45" i="2"/>
  <c r="E45" i="2"/>
  <c r="F45" i="2"/>
  <c r="G45" i="2"/>
  <c r="H45" i="2"/>
  <c r="J45" i="2"/>
  <c r="K45" i="2"/>
  <c r="L45" i="2"/>
  <c r="M45" i="2"/>
  <c r="AI45" i="2"/>
  <c r="AJ45" i="2"/>
  <c r="AK45" i="2"/>
  <c r="AL45" i="2"/>
  <c r="AM45" i="2"/>
  <c r="AN45" i="2"/>
  <c r="AO45" i="2"/>
  <c r="AP45" i="2"/>
  <c r="AY45" i="2"/>
  <c r="C46" i="2"/>
  <c r="D46" i="2"/>
  <c r="E46" i="2"/>
  <c r="F46" i="2"/>
  <c r="G46" i="2"/>
  <c r="H46" i="2"/>
  <c r="J46" i="2"/>
  <c r="K46" i="2"/>
  <c r="L46" i="2"/>
  <c r="M46" i="2"/>
  <c r="AI46" i="2"/>
  <c r="AJ46" i="2"/>
  <c r="AK46" i="2"/>
  <c r="AL46" i="2"/>
  <c r="AM46" i="2"/>
  <c r="AN46" i="2"/>
  <c r="AO46" i="2"/>
  <c r="AP46" i="2"/>
  <c r="AY46" i="2"/>
  <c r="C47" i="2"/>
  <c r="D47" i="2"/>
  <c r="E47" i="2"/>
  <c r="F47" i="2"/>
  <c r="G47" i="2"/>
  <c r="H47" i="2"/>
  <c r="J47" i="2"/>
  <c r="K47" i="2"/>
  <c r="L47" i="2"/>
  <c r="M47" i="2"/>
  <c r="AI47" i="2"/>
  <c r="AJ47" i="2"/>
  <c r="AK47" i="2"/>
  <c r="AL47" i="2"/>
  <c r="AM47" i="2"/>
  <c r="AN47" i="2"/>
  <c r="AO47" i="2"/>
  <c r="AP47" i="2"/>
  <c r="AY47" i="2"/>
  <c r="C48" i="2"/>
  <c r="D48" i="2"/>
  <c r="E48" i="2"/>
  <c r="F48" i="2"/>
  <c r="G48" i="2"/>
  <c r="H48" i="2"/>
  <c r="J48" i="2"/>
  <c r="K48" i="2"/>
  <c r="L48" i="2"/>
  <c r="M48" i="2"/>
  <c r="AI48" i="2"/>
  <c r="AJ48" i="2"/>
  <c r="AK48" i="2"/>
  <c r="AL48" i="2"/>
  <c r="AM48" i="2"/>
  <c r="AN48" i="2"/>
  <c r="AO48" i="2"/>
  <c r="AP48" i="2"/>
  <c r="AY48" i="2"/>
  <c r="C49" i="2"/>
  <c r="D49" i="2"/>
  <c r="E49" i="2"/>
  <c r="F49" i="2"/>
  <c r="G49" i="2"/>
  <c r="H49" i="2"/>
  <c r="J49" i="2"/>
  <c r="K49" i="2"/>
  <c r="L49" i="2"/>
  <c r="M49" i="2"/>
  <c r="AI49" i="2"/>
  <c r="AJ49" i="2"/>
  <c r="AK49" i="2"/>
  <c r="AL49" i="2"/>
  <c r="AM49" i="2"/>
  <c r="AN49" i="2"/>
  <c r="AO49" i="2"/>
  <c r="AP49" i="2"/>
  <c r="AY49" i="2"/>
  <c r="C50" i="2"/>
  <c r="D50" i="2"/>
  <c r="E50" i="2"/>
  <c r="F50" i="2"/>
  <c r="G50" i="2"/>
  <c r="H50" i="2"/>
  <c r="J50" i="2"/>
  <c r="K50" i="2"/>
  <c r="L50" i="2"/>
  <c r="M50" i="2"/>
  <c r="AI50" i="2"/>
  <c r="AJ50" i="2"/>
  <c r="AK50" i="2"/>
  <c r="AL50" i="2"/>
  <c r="AM50" i="2"/>
  <c r="AN50" i="2"/>
  <c r="AO50" i="2"/>
  <c r="AP50" i="2"/>
  <c r="AY50" i="2"/>
  <c r="C51" i="2"/>
  <c r="D51" i="2"/>
  <c r="E51" i="2"/>
  <c r="F51" i="2"/>
  <c r="G51" i="2"/>
  <c r="H51" i="2"/>
  <c r="J51" i="2"/>
  <c r="K51" i="2"/>
  <c r="L51" i="2"/>
  <c r="M51" i="2"/>
  <c r="AI51" i="2"/>
  <c r="AJ51" i="2"/>
  <c r="AK51" i="2"/>
  <c r="AL51" i="2"/>
  <c r="AM51" i="2"/>
  <c r="AN51" i="2"/>
  <c r="AO51" i="2"/>
  <c r="AP51" i="2"/>
  <c r="AY51" i="2"/>
  <c r="C52" i="2"/>
  <c r="D52" i="2"/>
  <c r="E52" i="2"/>
  <c r="F52" i="2"/>
  <c r="G52" i="2"/>
  <c r="H52" i="2"/>
  <c r="J52" i="2"/>
  <c r="K52" i="2"/>
  <c r="L52" i="2"/>
  <c r="M52" i="2"/>
  <c r="AI52" i="2"/>
  <c r="AJ52" i="2"/>
  <c r="AK52" i="2"/>
  <c r="AL52" i="2"/>
  <c r="AM52" i="2"/>
  <c r="AN52" i="2"/>
  <c r="AO52" i="2"/>
  <c r="AP52" i="2"/>
  <c r="AY52" i="2"/>
  <c r="C53" i="2"/>
  <c r="D53" i="2"/>
  <c r="E53" i="2"/>
  <c r="F53" i="2"/>
  <c r="G53" i="2"/>
  <c r="H53" i="2"/>
  <c r="J53" i="2"/>
  <c r="K53" i="2"/>
  <c r="L53" i="2"/>
  <c r="M53" i="2"/>
  <c r="AI53" i="2"/>
  <c r="AJ53" i="2"/>
  <c r="AK53" i="2"/>
  <c r="AL53" i="2"/>
  <c r="AM53" i="2"/>
  <c r="AN53" i="2"/>
  <c r="AO53" i="2"/>
  <c r="AP53" i="2"/>
  <c r="AY53" i="2"/>
  <c r="C54" i="2"/>
  <c r="D54" i="2"/>
  <c r="E54" i="2"/>
  <c r="F54" i="2"/>
  <c r="G54" i="2"/>
  <c r="H54" i="2"/>
  <c r="J54" i="2"/>
  <c r="K54" i="2"/>
  <c r="L54" i="2"/>
  <c r="M54" i="2"/>
  <c r="AI54" i="2"/>
  <c r="AJ54" i="2"/>
  <c r="AK54" i="2"/>
  <c r="AL54" i="2"/>
  <c r="AM54" i="2"/>
  <c r="AN54" i="2"/>
  <c r="AO54" i="2"/>
  <c r="AP54" i="2"/>
  <c r="AY54" i="2"/>
  <c r="C55" i="2"/>
  <c r="D55" i="2"/>
  <c r="E55" i="2"/>
  <c r="F55" i="2"/>
  <c r="G55" i="2"/>
  <c r="H55" i="2"/>
  <c r="J55" i="2"/>
  <c r="K55" i="2"/>
  <c r="L55" i="2"/>
  <c r="M55" i="2"/>
  <c r="AI55" i="2"/>
  <c r="AJ55" i="2"/>
  <c r="AK55" i="2"/>
  <c r="AL55" i="2"/>
  <c r="AM55" i="2"/>
  <c r="AN55" i="2"/>
  <c r="AO55" i="2"/>
  <c r="AP55" i="2"/>
  <c r="AY55" i="2"/>
  <c r="C56" i="2"/>
  <c r="D56" i="2"/>
  <c r="E56" i="2"/>
  <c r="F56" i="2"/>
  <c r="G56" i="2"/>
  <c r="H56" i="2"/>
  <c r="J56" i="2"/>
  <c r="K56" i="2"/>
  <c r="L56" i="2"/>
  <c r="M56" i="2"/>
  <c r="AI56" i="2"/>
  <c r="AJ56" i="2"/>
  <c r="AK56" i="2"/>
  <c r="AL56" i="2"/>
  <c r="AM56" i="2"/>
  <c r="AN56" i="2"/>
  <c r="AO56" i="2"/>
  <c r="AP56" i="2"/>
  <c r="AY56" i="2"/>
  <c r="C57" i="2"/>
  <c r="D57" i="2"/>
  <c r="E57" i="2"/>
  <c r="F57" i="2"/>
  <c r="G57" i="2"/>
  <c r="H57" i="2"/>
  <c r="J57" i="2"/>
  <c r="K57" i="2"/>
  <c r="L57" i="2"/>
  <c r="M57" i="2"/>
  <c r="AI57" i="2"/>
  <c r="AJ57" i="2"/>
  <c r="AK57" i="2"/>
  <c r="AL57" i="2"/>
  <c r="AM57" i="2"/>
  <c r="AN57" i="2"/>
  <c r="AO57" i="2"/>
  <c r="AP57" i="2"/>
  <c r="AY57" i="2"/>
  <c r="C58" i="2"/>
  <c r="D58" i="2"/>
  <c r="E58" i="2"/>
  <c r="F58" i="2"/>
  <c r="G58" i="2"/>
  <c r="H58" i="2"/>
  <c r="J58" i="2"/>
  <c r="K58" i="2"/>
  <c r="L58" i="2"/>
  <c r="M58" i="2"/>
  <c r="AI58" i="2"/>
  <c r="AJ58" i="2"/>
  <c r="AK58" i="2"/>
  <c r="AL58" i="2"/>
  <c r="AM58" i="2"/>
  <c r="AN58" i="2"/>
  <c r="AO58" i="2"/>
  <c r="AP58" i="2"/>
  <c r="AY58" i="2"/>
  <c r="C59" i="2"/>
  <c r="D59" i="2"/>
  <c r="E59" i="2"/>
  <c r="F59" i="2"/>
  <c r="G59" i="2"/>
  <c r="H59" i="2"/>
  <c r="J59" i="2"/>
  <c r="K59" i="2"/>
  <c r="L59" i="2"/>
  <c r="M59" i="2"/>
  <c r="AI59" i="2"/>
  <c r="AJ59" i="2"/>
  <c r="AK59" i="2"/>
  <c r="AL59" i="2"/>
  <c r="AM59" i="2"/>
  <c r="AN59" i="2"/>
  <c r="AO59" i="2"/>
  <c r="AP59" i="2"/>
  <c r="AY59" i="2"/>
  <c r="C60" i="2"/>
  <c r="D60" i="2"/>
  <c r="E60" i="2"/>
  <c r="F60" i="2"/>
  <c r="G60" i="2"/>
  <c r="H60" i="2"/>
  <c r="J60" i="2"/>
  <c r="K60" i="2"/>
  <c r="L60" i="2"/>
  <c r="M60" i="2"/>
  <c r="AI60" i="2"/>
  <c r="AJ60" i="2"/>
  <c r="AK60" i="2"/>
  <c r="AL60" i="2"/>
  <c r="AM60" i="2"/>
  <c r="AN60" i="2"/>
  <c r="AO60" i="2"/>
  <c r="AP60" i="2"/>
  <c r="AY60" i="2"/>
  <c r="C61" i="2"/>
  <c r="D61" i="2"/>
  <c r="E61" i="2"/>
  <c r="F61" i="2"/>
  <c r="G61" i="2"/>
  <c r="H61" i="2"/>
  <c r="J61" i="2"/>
  <c r="K61" i="2"/>
  <c r="L61" i="2"/>
  <c r="M61" i="2"/>
  <c r="AI61" i="2"/>
  <c r="AJ61" i="2"/>
  <c r="AK61" i="2"/>
  <c r="AL61" i="2"/>
  <c r="AM61" i="2"/>
  <c r="AN61" i="2"/>
  <c r="AO61" i="2"/>
  <c r="AP61" i="2"/>
  <c r="AY61" i="2"/>
  <c r="C62" i="2"/>
  <c r="D62" i="2"/>
  <c r="E62" i="2"/>
  <c r="F62" i="2"/>
  <c r="G62" i="2"/>
  <c r="H62" i="2"/>
  <c r="J62" i="2"/>
  <c r="K62" i="2"/>
  <c r="L62" i="2"/>
  <c r="M62" i="2"/>
  <c r="AI62" i="2"/>
  <c r="AJ62" i="2"/>
  <c r="AK62" i="2"/>
  <c r="AL62" i="2"/>
  <c r="AM62" i="2"/>
  <c r="AN62" i="2"/>
  <c r="AO62" i="2"/>
  <c r="AP62" i="2"/>
  <c r="AY62" i="2"/>
  <c r="C63" i="2"/>
  <c r="D63" i="2"/>
  <c r="E63" i="2"/>
  <c r="F63" i="2"/>
  <c r="G63" i="2"/>
  <c r="H63" i="2"/>
  <c r="J63" i="2"/>
  <c r="K63" i="2"/>
  <c r="L63" i="2"/>
  <c r="M63" i="2"/>
  <c r="AI63" i="2"/>
  <c r="AJ63" i="2"/>
  <c r="AK63" i="2"/>
  <c r="AL63" i="2"/>
  <c r="AM63" i="2"/>
  <c r="AN63" i="2"/>
  <c r="AO63" i="2"/>
  <c r="AP63" i="2"/>
  <c r="AY63" i="2"/>
  <c r="C64" i="2"/>
  <c r="D64" i="2"/>
  <c r="E64" i="2"/>
  <c r="F64" i="2"/>
  <c r="G64" i="2"/>
  <c r="H64" i="2"/>
  <c r="J64" i="2"/>
  <c r="K64" i="2"/>
  <c r="L64" i="2"/>
  <c r="M64" i="2"/>
  <c r="AI64" i="2"/>
  <c r="AJ64" i="2"/>
  <c r="AK64" i="2"/>
  <c r="AL64" i="2"/>
  <c r="AM64" i="2"/>
  <c r="AN64" i="2"/>
  <c r="AO64" i="2"/>
  <c r="AP64" i="2"/>
  <c r="AY64" i="2"/>
  <c r="C65" i="2"/>
  <c r="D65" i="2"/>
  <c r="E65" i="2"/>
  <c r="F65" i="2"/>
  <c r="G65" i="2"/>
  <c r="H65" i="2"/>
  <c r="J65" i="2"/>
  <c r="K65" i="2"/>
  <c r="L65" i="2"/>
  <c r="M65" i="2"/>
  <c r="AI65" i="2"/>
  <c r="AJ65" i="2"/>
  <c r="AK65" i="2"/>
  <c r="AL65" i="2"/>
  <c r="AM65" i="2"/>
  <c r="AN65" i="2"/>
  <c r="AO65" i="2"/>
  <c r="AP65" i="2"/>
  <c r="AY65" i="2"/>
  <c r="C66" i="2"/>
  <c r="D66" i="2"/>
  <c r="E66" i="2"/>
  <c r="F66" i="2"/>
  <c r="G66" i="2"/>
  <c r="H66" i="2"/>
  <c r="J66" i="2"/>
  <c r="K66" i="2"/>
  <c r="L66" i="2"/>
  <c r="M66" i="2"/>
  <c r="AI66" i="2"/>
  <c r="AJ66" i="2"/>
  <c r="AK66" i="2"/>
  <c r="AL66" i="2"/>
  <c r="AM66" i="2"/>
  <c r="AN66" i="2"/>
  <c r="AO66" i="2"/>
  <c r="AP66" i="2"/>
  <c r="AY66" i="2"/>
  <c r="C67" i="2"/>
  <c r="D67" i="2"/>
  <c r="E67" i="2"/>
  <c r="F67" i="2"/>
  <c r="G67" i="2"/>
  <c r="H67" i="2"/>
  <c r="J67" i="2"/>
  <c r="K67" i="2"/>
  <c r="L67" i="2"/>
  <c r="M67" i="2"/>
  <c r="AI67" i="2"/>
  <c r="AJ67" i="2"/>
  <c r="AK67" i="2"/>
  <c r="AL67" i="2"/>
  <c r="AM67" i="2"/>
  <c r="AN67" i="2"/>
  <c r="AO67" i="2"/>
  <c r="AP67" i="2"/>
  <c r="AY67" i="2"/>
  <c r="C68" i="2"/>
  <c r="D68" i="2"/>
  <c r="E68" i="2"/>
  <c r="F68" i="2"/>
  <c r="G68" i="2"/>
  <c r="H68" i="2"/>
  <c r="J68" i="2"/>
  <c r="K68" i="2"/>
  <c r="L68" i="2"/>
  <c r="M68" i="2"/>
  <c r="AI68" i="2"/>
  <c r="AJ68" i="2"/>
  <c r="AK68" i="2"/>
  <c r="AL68" i="2"/>
  <c r="AM68" i="2"/>
  <c r="AN68" i="2"/>
  <c r="AO68" i="2"/>
  <c r="AP68" i="2"/>
  <c r="AY68" i="2"/>
  <c r="C69" i="2"/>
  <c r="D69" i="2"/>
  <c r="E69" i="2"/>
  <c r="F69" i="2"/>
  <c r="G69" i="2"/>
  <c r="H69" i="2"/>
  <c r="J69" i="2"/>
  <c r="K69" i="2"/>
  <c r="L69" i="2"/>
  <c r="M69" i="2"/>
  <c r="AI69" i="2"/>
  <c r="AJ69" i="2"/>
  <c r="AK69" i="2"/>
  <c r="AL69" i="2"/>
  <c r="AM69" i="2"/>
  <c r="AN69" i="2"/>
  <c r="AO69" i="2"/>
  <c r="AP69" i="2"/>
  <c r="AY69" i="2"/>
  <c r="C70" i="2"/>
  <c r="D70" i="2"/>
  <c r="E70" i="2"/>
  <c r="F70" i="2"/>
  <c r="G70" i="2"/>
  <c r="H70" i="2"/>
  <c r="J70" i="2"/>
  <c r="K70" i="2"/>
  <c r="L70" i="2"/>
  <c r="M70" i="2"/>
  <c r="AI70" i="2"/>
  <c r="AJ70" i="2"/>
  <c r="AK70" i="2"/>
  <c r="AL70" i="2"/>
  <c r="AM70" i="2"/>
  <c r="AN70" i="2"/>
  <c r="AO70" i="2"/>
  <c r="AP70" i="2"/>
  <c r="C72" i="2"/>
  <c r="D72" i="2"/>
  <c r="E72" i="2"/>
  <c r="F72" i="2"/>
  <c r="G72" i="2"/>
  <c r="H72" i="2"/>
  <c r="J72" i="2"/>
  <c r="K72" i="2"/>
  <c r="L72" i="2"/>
  <c r="M72" i="2"/>
  <c r="AI72" i="2"/>
  <c r="AJ72" i="2"/>
  <c r="AK72" i="2"/>
  <c r="AL72" i="2"/>
  <c r="AM72" i="2"/>
  <c r="AN72" i="2"/>
  <c r="AO72" i="2"/>
  <c r="AP72" i="2"/>
  <c r="AY72" i="2"/>
  <c r="BG72" i="2"/>
  <c r="BC72" i="2"/>
  <c r="BD72" i="2"/>
  <c r="BE72" i="2"/>
  <c r="C73" i="2"/>
  <c r="D73" i="2"/>
  <c r="E73" i="2"/>
  <c r="F73" i="2"/>
  <c r="G73" i="2"/>
  <c r="H73" i="2"/>
  <c r="J73" i="2"/>
  <c r="K73" i="2"/>
  <c r="L73" i="2"/>
  <c r="M73" i="2"/>
  <c r="AI73" i="2"/>
  <c r="AJ73" i="2"/>
  <c r="AK73" i="2"/>
  <c r="AL73" i="2"/>
  <c r="AM73" i="2"/>
  <c r="AN73" i="2"/>
  <c r="AO73" i="2"/>
  <c r="AP73" i="2"/>
  <c r="AY73" i="2"/>
  <c r="BG73" i="2"/>
  <c r="BC73" i="2"/>
  <c r="BD73" i="2"/>
  <c r="BE73" i="2"/>
  <c r="C74" i="2"/>
  <c r="D74" i="2"/>
  <c r="E74" i="2"/>
  <c r="F74" i="2"/>
  <c r="G74" i="2"/>
  <c r="H74" i="2"/>
  <c r="J74" i="2"/>
  <c r="K74" i="2"/>
  <c r="L74" i="2"/>
  <c r="M74" i="2"/>
  <c r="AI74" i="2"/>
  <c r="AJ74" i="2"/>
  <c r="AK74" i="2"/>
  <c r="AL74" i="2"/>
  <c r="AM74" i="2"/>
  <c r="AN74" i="2"/>
  <c r="AO74" i="2"/>
  <c r="AP74" i="2"/>
  <c r="AY74" i="2"/>
  <c r="BG74" i="2"/>
  <c r="BC74" i="2"/>
  <c r="BD74" i="2"/>
  <c r="BE74" i="2"/>
  <c r="C75" i="2"/>
  <c r="D75" i="2"/>
  <c r="E75" i="2"/>
  <c r="F75" i="2"/>
  <c r="G75" i="2"/>
  <c r="H75" i="2"/>
  <c r="J75" i="2"/>
  <c r="K75" i="2"/>
  <c r="L75" i="2"/>
  <c r="M75" i="2"/>
  <c r="AI75" i="2"/>
  <c r="AJ75" i="2"/>
  <c r="AK75" i="2"/>
  <c r="AL75" i="2"/>
  <c r="AM75" i="2"/>
  <c r="AN75" i="2"/>
  <c r="AO75" i="2"/>
  <c r="AP75" i="2"/>
  <c r="AY75" i="2"/>
  <c r="BG75" i="2"/>
  <c r="BC75" i="2"/>
  <c r="BD75" i="2"/>
  <c r="BE75" i="2"/>
  <c r="C76" i="2"/>
  <c r="D76" i="2"/>
  <c r="E76" i="2"/>
  <c r="F76" i="2"/>
  <c r="G76" i="2"/>
  <c r="H76" i="2"/>
  <c r="J76" i="2"/>
  <c r="K76" i="2"/>
  <c r="L76" i="2"/>
  <c r="M76" i="2"/>
  <c r="AI76" i="2"/>
  <c r="AJ76" i="2"/>
  <c r="AK76" i="2"/>
  <c r="AL76" i="2"/>
  <c r="AM76" i="2"/>
  <c r="AN76" i="2"/>
  <c r="AO76" i="2"/>
  <c r="AP76" i="2"/>
  <c r="AY76" i="2"/>
  <c r="BG76" i="2"/>
  <c r="BC76" i="2"/>
  <c r="BD76" i="2"/>
  <c r="BE76" i="2"/>
  <c r="C77" i="2"/>
  <c r="D77" i="2"/>
  <c r="E77" i="2"/>
  <c r="F77" i="2"/>
  <c r="G77" i="2"/>
  <c r="H77" i="2"/>
  <c r="J77" i="2"/>
  <c r="K77" i="2"/>
  <c r="L77" i="2"/>
  <c r="M77" i="2"/>
  <c r="AI77" i="2"/>
  <c r="AJ77" i="2"/>
  <c r="AK77" i="2"/>
  <c r="AL77" i="2"/>
  <c r="AM77" i="2"/>
  <c r="AN77" i="2"/>
  <c r="AO77" i="2"/>
  <c r="AP77" i="2"/>
  <c r="AY77" i="2"/>
  <c r="BG77" i="2"/>
  <c r="BC77" i="2"/>
  <c r="BD77" i="2"/>
  <c r="BE77" i="2"/>
  <c r="C78" i="2"/>
  <c r="D78" i="2"/>
  <c r="E78" i="2"/>
  <c r="F78" i="2"/>
  <c r="G78" i="2"/>
  <c r="H78" i="2"/>
  <c r="J78" i="2"/>
  <c r="K78" i="2"/>
  <c r="L78" i="2"/>
  <c r="M78" i="2"/>
  <c r="AI78" i="2"/>
  <c r="AJ78" i="2"/>
  <c r="AK78" i="2"/>
  <c r="AL78" i="2"/>
  <c r="AM78" i="2"/>
  <c r="AN78" i="2"/>
  <c r="AO78" i="2"/>
  <c r="AP78" i="2"/>
  <c r="AY78" i="2"/>
  <c r="BG78" i="2"/>
  <c r="BC78" i="2"/>
  <c r="BD78" i="2"/>
  <c r="BE78" i="2"/>
  <c r="C79" i="2"/>
  <c r="D79" i="2"/>
  <c r="E79" i="2"/>
  <c r="F79" i="2"/>
  <c r="G79" i="2"/>
  <c r="H79" i="2"/>
  <c r="J79" i="2"/>
  <c r="K79" i="2"/>
  <c r="L79" i="2"/>
  <c r="M79" i="2"/>
  <c r="AI79" i="2"/>
  <c r="AJ79" i="2"/>
  <c r="AK79" i="2"/>
  <c r="AL79" i="2"/>
  <c r="AM79" i="2"/>
  <c r="AN79" i="2"/>
  <c r="AO79" i="2"/>
  <c r="AP79" i="2"/>
  <c r="AY79" i="2"/>
  <c r="BG79" i="2"/>
  <c r="BC79" i="2"/>
  <c r="BD79" i="2"/>
  <c r="BE79" i="2"/>
  <c r="C80" i="2"/>
  <c r="D80" i="2"/>
  <c r="E80" i="2"/>
  <c r="F80" i="2"/>
  <c r="G80" i="2"/>
  <c r="H80" i="2"/>
  <c r="J80" i="2"/>
  <c r="K80" i="2"/>
  <c r="L80" i="2"/>
  <c r="M80" i="2"/>
  <c r="AI80" i="2"/>
  <c r="AJ80" i="2"/>
  <c r="AK80" i="2"/>
  <c r="AL80" i="2"/>
  <c r="AM80" i="2"/>
  <c r="AN80" i="2"/>
  <c r="AO80" i="2"/>
  <c r="AP80" i="2"/>
  <c r="AY80" i="2"/>
  <c r="BG80" i="2"/>
  <c r="BC80" i="2"/>
  <c r="BD80" i="2"/>
  <c r="BE80" i="2"/>
  <c r="C81" i="2"/>
  <c r="D81" i="2"/>
  <c r="E81" i="2"/>
  <c r="F81" i="2"/>
  <c r="G81" i="2"/>
  <c r="H81" i="2"/>
  <c r="J81" i="2"/>
  <c r="K81" i="2"/>
  <c r="L81" i="2"/>
  <c r="M81" i="2"/>
  <c r="AI81" i="2"/>
  <c r="AJ81" i="2"/>
  <c r="AK81" i="2"/>
  <c r="AL81" i="2"/>
  <c r="AM81" i="2"/>
  <c r="AN81" i="2"/>
  <c r="AO81" i="2"/>
  <c r="AP81" i="2"/>
  <c r="AY81" i="2"/>
  <c r="BG81" i="2"/>
  <c r="BC81" i="2"/>
  <c r="BD81" i="2"/>
  <c r="BE81" i="2"/>
  <c r="C82" i="2"/>
  <c r="D82" i="2"/>
  <c r="E82" i="2"/>
  <c r="F82" i="2"/>
  <c r="G82" i="2"/>
  <c r="H82" i="2"/>
  <c r="J82" i="2"/>
  <c r="K82" i="2"/>
  <c r="L82" i="2"/>
  <c r="M82" i="2"/>
  <c r="AI82" i="2"/>
  <c r="AJ82" i="2"/>
  <c r="AK82" i="2"/>
  <c r="AL82" i="2"/>
  <c r="AM82" i="2"/>
  <c r="AN82" i="2"/>
  <c r="AO82" i="2"/>
  <c r="AP82" i="2"/>
  <c r="AY82" i="2"/>
  <c r="BG82" i="2"/>
  <c r="BC82" i="2"/>
  <c r="BD82" i="2"/>
  <c r="BE82" i="2"/>
  <c r="C83" i="2"/>
  <c r="D83" i="2"/>
  <c r="E83" i="2"/>
  <c r="F83" i="2"/>
  <c r="G83" i="2"/>
  <c r="H83" i="2"/>
  <c r="J83" i="2"/>
  <c r="K83" i="2"/>
  <c r="L83" i="2"/>
  <c r="M83" i="2"/>
  <c r="AI83" i="2"/>
  <c r="AJ83" i="2"/>
  <c r="AK83" i="2"/>
  <c r="AL83" i="2"/>
  <c r="AM83" i="2"/>
  <c r="AN83" i="2"/>
  <c r="AO83" i="2"/>
  <c r="AP83" i="2"/>
  <c r="AY83" i="2"/>
  <c r="BG83" i="2"/>
  <c r="BC83" i="2"/>
  <c r="BD83" i="2"/>
  <c r="BE83" i="2"/>
  <c r="C84" i="2"/>
  <c r="D84" i="2"/>
  <c r="E84" i="2"/>
  <c r="F84" i="2"/>
  <c r="G84" i="2"/>
  <c r="H84" i="2"/>
  <c r="J84" i="2"/>
  <c r="K84" i="2"/>
  <c r="L84" i="2"/>
  <c r="M84" i="2"/>
  <c r="AI84" i="2"/>
  <c r="AJ84" i="2"/>
  <c r="AK84" i="2"/>
  <c r="AL84" i="2"/>
  <c r="AM84" i="2"/>
  <c r="AN84" i="2"/>
  <c r="AO84" i="2"/>
  <c r="AP84" i="2"/>
  <c r="AY84" i="2"/>
  <c r="BG84" i="2"/>
  <c r="BC84" i="2"/>
  <c r="BD84" i="2"/>
  <c r="BE84" i="2"/>
  <c r="C85" i="2"/>
  <c r="D85" i="2"/>
  <c r="E85" i="2"/>
  <c r="F85" i="2"/>
  <c r="G85" i="2"/>
  <c r="H85" i="2"/>
  <c r="J85" i="2"/>
  <c r="K85" i="2"/>
  <c r="L85" i="2"/>
  <c r="M85" i="2"/>
  <c r="AI85" i="2"/>
  <c r="AJ85" i="2"/>
  <c r="AK85" i="2"/>
  <c r="AL85" i="2"/>
  <c r="AM85" i="2"/>
  <c r="AN85" i="2"/>
  <c r="AO85" i="2"/>
  <c r="AP85" i="2"/>
  <c r="AY85" i="2"/>
  <c r="BG85" i="2"/>
  <c r="BC85" i="2"/>
  <c r="BD85" i="2"/>
  <c r="BE85" i="2"/>
  <c r="C86" i="2"/>
  <c r="D86" i="2"/>
  <c r="E86" i="2"/>
  <c r="F86" i="2"/>
  <c r="G86" i="2"/>
  <c r="H86" i="2"/>
  <c r="J86" i="2"/>
  <c r="K86" i="2"/>
  <c r="L86" i="2"/>
  <c r="M86" i="2"/>
  <c r="AI86" i="2"/>
  <c r="AJ86" i="2"/>
  <c r="AK86" i="2"/>
  <c r="AL86" i="2"/>
  <c r="AM86" i="2"/>
  <c r="AN86" i="2"/>
  <c r="AO86" i="2"/>
  <c r="AP86" i="2"/>
  <c r="AY86" i="2"/>
  <c r="BG86" i="2"/>
  <c r="BC86" i="2"/>
  <c r="BD86" i="2"/>
  <c r="BE86" i="2"/>
  <c r="C87" i="2"/>
  <c r="D87" i="2"/>
  <c r="E87" i="2"/>
  <c r="F87" i="2"/>
  <c r="G87" i="2"/>
  <c r="H87" i="2"/>
  <c r="J87" i="2"/>
  <c r="K87" i="2"/>
  <c r="L87" i="2"/>
  <c r="M87" i="2"/>
  <c r="AI87" i="2"/>
  <c r="AJ87" i="2"/>
  <c r="AK87" i="2"/>
  <c r="AL87" i="2"/>
  <c r="AM87" i="2"/>
  <c r="AN87" i="2"/>
  <c r="AO87" i="2"/>
  <c r="AP87" i="2"/>
  <c r="AY87" i="2"/>
  <c r="BG87" i="2"/>
  <c r="BC87" i="2"/>
  <c r="BD87" i="2"/>
  <c r="BE87" i="2"/>
  <c r="C88" i="2"/>
  <c r="D88" i="2"/>
  <c r="E88" i="2"/>
  <c r="F88" i="2"/>
  <c r="G88" i="2"/>
  <c r="H88" i="2"/>
  <c r="J88" i="2"/>
  <c r="K88" i="2"/>
  <c r="L88" i="2"/>
  <c r="M88" i="2"/>
  <c r="AI88" i="2"/>
  <c r="AJ88" i="2"/>
  <c r="AK88" i="2"/>
  <c r="AL88" i="2"/>
  <c r="AM88" i="2"/>
  <c r="AN88" i="2"/>
  <c r="AO88" i="2"/>
  <c r="AP88" i="2"/>
  <c r="AY88" i="2"/>
  <c r="BG88" i="2"/>
  <c r="BC88" i="2"/>
  <c r="BD88" i="2"/>
  <c r="BE88" i="2"/>
  <c r="C89" i="2"/>
  <c r="D89" i="2"/>
  <c r="E89" i="2"/>
  <c r="F89" i="2"/>
  <c r="G89" i="2"/>
  <c r="H89" i="2"/>
  <c r="J89" i="2"/>
  <c r="K89" i="2"/>
  <c r="L89" i="2"/>
  <c r="M89" i="2"/>
  <c r="AI89" i="2"/>
  <c r="AJ89" i="2"/>
  <c r="AK89" i="2"/>
  <c r="AL89" i="2"/>
  <c r="AM89" i="2"/>
  <c r="AN89" i="2"/>
  <c r="AO89" i="2"/>
  <c r="AP89" i="2"/>
  <c r="AY89" i="2"/>
  <c r="BG89" i="2"/>
  <c r="BC89" i="2"/>
  <c r="BD89" i="2"/>
  <c r="BE89" i="2"/>
  <c r="C90" i="2"/>
  <c r="D90" i="2"/>
  <c r="E90" i="2"/>
  <c r="F90" i="2"/>
  <c r="G90" i="2"/>
  <c r="H90" i="2"/>
  <c r="J90" i="2"/>
  <c r="K90" i="2"/>
  <c r="L90" i="2"/>
  <c r="M90" i="2"/>
  <c r="AI90" i="2"/>
  <c r="AJ90" i="2"/>
  <c r="AK90" i="2"/>
  <c r="AL90" i="2"/>
  <c r="AM90" i="2"/>
  <c r="AN90" i="2"/>
  <c r="AO90" i="2"/>
  <c r="AP90" i="2"/>
  <c r="AY90" i="2"/>
  <c r="BG90" i="2"/>
  <c r="BC90" i="2"/>
  <c r="BD90" i="2"/>
  <c r="BE90" i="2"/>
  <c r="C91" i="2"/>
  <c r="D91" i="2"/>
  <c r="E91" i="2"/>
  <c r="F91" i="2"/>
  <c r="G91" i="2"/>
  <c r="H91" i="2"/>
  <c r="J91" i="2"/>
  <c r="K91" i="2"/>
  <c r="L91" i="2"/>
  <c r="M91" i="2"/>
  <c r="AI91" i="2"/>
  <c r="AJ91" i="2"/>
  <c r="AK91" i="2"/>
  <c r="AL91" i="2"/>
  <c r="AM91" i="2"/>
  <c r="AN91" i="2"/>
  <c r="AO91" i="2"/>
  <c r="AP91" i="2"/>
  <c r="AY91" i="2"/>
  <c r="BG91" i="2"/>
  <c r="BC91" i="2"/>
  <c r="BD91" i="2"/>
  <c r="BE91" i="2"/>
  <c r="C92" i="2"/>
  <c r="D92" i="2"/>
  <c r="E92" i="2"/>
  <c r="F92" i="2"/>
  <c r="G92" i="2"/>
  <c r="H92" i="2"/>
  <c r="J92" i="2"/>
  <c r="K92" i="2"/>
  <c r="L92" i="2"/>
  <c r="M92" i="2"/>
  <c r="AI92" i="2"/>
  <c r="AJ92" i="2"/>
  <c r="AK92" i="2"/>
  <c r="AL92" i="2"/>
  <c r="AM92" i="2"/>
  <c r="AN92" i="2"/>
  <c r="AO92" i="2"/>
  <c r="AP92" i="2"/>
  <c r="AY92" i="2"/>
  <c r="BG92" i="2"/>
  <c r="BC92" i="2"/>
  <c r="BD92" i="2"/>
  <c r="BE92" i="2"/>
  <c r="C93" i="2"/>
  <c r="D93" i="2"/>
  <c r="E93" i="2"/>
  <c r="F93" i="2"/>
  <c r="G93" i="2"/>
  <c r="H93" i="2"/>
  <c r="J93" i="2"/>
  <c r="K93" i="2"/>
  <c r="L93" i="2"/>
  <c r="M93" i="2"/>
  <c r="AI93" i="2"/>
  <c r="AJ93" i="2"/>
  <c r="AK93" i="2"/>
  <c r="AL93" i="2"/>
  <c r="AM93" i="2"/>
  <c r="AN93" i="2"/>
  <c r="AO93" i="2"/>
  <c r="AP93" i="2"/>
  <c r="AY93" i="2"/>
  <c r="BG93" i="2"/>
  <c r="BC93" i="2"/>
  <c r="BD93" i="2"/>
  <c r="BE93" i="2"/>
  <c r="C94" i="2"/>
  <c r="D94" i="2"/>
  <c r="E94" i="2"/>
  <c r="F94" i="2"/>
  <c r="G94" i="2"/>
  <c r="H94" i="2"/>
  <c r="J94" i="2"/>
  <c r="K94" i="2"/>
  <c r="L94" i="2"/>
  <c r="M94" i="2"/>
  <c r="AI94" i="2"/>
  <c r="AJ94" i="2"/>
  <c r="AK94" i="2"/>
  <c r="AL94" i="2"/>
  <c r="AM94" i="2"/>
  <c r="AN94" i="2"/>
  <c r="AO94" i="2"/>
  <c r="AP94" i="2"/>
  <c r="AY94" i="2"/>
  <c r="BG94" i="2"/>
  <c r="BC94" i="2"/>
  <c r="BD94" i="2"/>
  <c r="BE94" i="2"/>
  <c r="C95" i="2"/>
  <c r="D95" i="2"/>
  <c r="E95" i="2"/>
  <c r="F95" i="2"/>
  <c r="G95" i="2"/>
  <c r="H95" i="2"/>
  <c r="J95" i="2"/>
  <c r="K95" i="2"/>
  <c r="L95" i="2"/>
  <c r="M95" i="2"/>
  <c r="AI95" i="2"/>
  <c r="AJ95" i="2"/>
  <c r="AK95" i="2"/>
  <c r="AL95" i="2"/>
  <c r="AM95" i="2"/>
  <c r="AN95" i="2"/>
  <c r="AO95" i="2"/>
  <c r="AP95" i="2"/>
  <c r="AY95" i="2"/>
  <c r="BG95" i="2"/>
  <c r="BC95" i="2"/>
  <c r="BD95" i="2"/>
  <c r="BE95" i="2"/>
  <c r="C96" i="2"/>
  <c r="D96" i="2"/>
  <c r="E96" i="2"/>
  <c r="F96" i="2"/>
  <c r="G96" i="2"/>
  <c r="H96" i="2"/>
  <c r="J96" i="2"/>
  <c r="K96" i="2"/>
  <c r="L96" i="2"/>
  <c r="M96" i="2"/>
  <c r="AI96" i="2"/>
  <c r="AJ96" i="2"/>
  <c r="AK96" i="2"/>
  <c r="AL96" i="2"/>
  <c r="AM96" i="2"/>
  <c r="AN96" i="2"/>
  <c r="AO96" i="2"/>
  <c r="AP96" i="2"/>
  <c r="AY96" i="2"/>
  <c r="BG96" i="2"/>
  <c r="BC96" i="2"/>
  <c r="BD96" i="2"/>
  <c r="BE96" i="2"/>
  <c r="C97" i="2"/>
  <c r="D97" i="2"/>
  <c r="E97" i="2"/>
  <c r="F97" i="2"/>
  <c r="G97" i="2"/>
  <c r="H97" i="2"/>
  <c r="J97" i="2"/>
  <c r="K97" i="2"/>
  <c r="L97" i="2"/>
  <c r="M97" i="2"/>
  <c r="AI97" i="2"/>
  <c r="AJ97" i="2"/>
  <c r="AK97" i="2"/>
  <c r="AL97" i="2"/>
  <c r="AM97" i="2"/>
  <c r="AN97" i="2"/>
  <c r="AO97" i="2"/>
  <c r="AP97" i="2"/>
  <c r="AY97" i="2"/>
  <c r="BG97" i="2"/>
  <c r="BC97" i="2"/>
  <c r="BD97" i="2"/>
  <c r="BE97" i="2"/>
  <c r="C98" i="2"/>
  <c r="D98" i="2"/>
  <c r="E98" i="2"/>
  <c r="F98" i="2"/>
  <c r="G98" i="2"/>
  <c r="H98" i="2"/>
  <c r="J98" i="2"/>
  <c r="K98" i="2"/>
  <c r="L98" i="2"/>
  <c r="M98" i="2"/>
  <c r="AI98" i="2"/>
  <c r="AJ98" i="2"/>
  <c r="AK98" i="2"/>
  <c r="AL98" i="2"/>
  <c r="AM98" i="2"/>
  <c r="AN98" i="2"/>
  <c r="AO98" i="2"/>
  <c r="AP98" i="2"/>
  <c r="AY98" i="2"/>
  <c r="BG98" i="2"/>
  <c r="BC98" i="2"/>
  <c r="BD98" i="2"/>
  <c r="BE98" i="2"/>
  <c r="C99" i="2"/>
  <c r="D99" i="2"/>
  <c r="E99" i="2"/>
  <c r="F99" i="2"/>
  <c r="G99" i="2"/>
  <c r="H99" i="2"/>
  <c r="J99" i="2"/>
  <c r="K99" i="2"/>
  <c r="L99" i="2"/>
  <c r="M99" i="2"/>
  <c r="AI99" i="2"/>
  <c r="AJ99" i="2"/>
  <c r="AK99" i="2"/>
  <c r="AL99" i="2"/>
  <c r="AM99" i="2"/>
  <c r="AN99" i="2"/>
  <c r="AO99" i="2"/>
  <c r="AP99" i="2"/>
  <c r="AY99" i="2"/>
  <c r="BG99" i="2"/>
  <c r="BC99" i="2"/>
  <c r="BD99" i="2"/>
  <c r="BE99" i="2"/>
  <c r="C100" i="2"/>
  <c r="D100" i="2"/>
  <c r="E100" i="2"/>
  <c r="F100" i="2"/>
  <c r="G100" i="2"/>
  <c r="H100" i="2"/>
  <c r="J100" i="2"/>
  <c r="K100" i="2"/>
  <c r="L100" i="2"/>
  <c r="M100" i="2"/>
  <c r="AI100" i="2"/>
  <c r="AJ100" i="2"/>
  <c r="AK100" i="2"/>
  <c r="AL100" i="2"/>
  <c r="AM100" i="2"/>
  <c r="AN100" i="2"/>
  <c r="AO100" i="2"/>
  <c r="AP100" i="2"/>
  <c r="AY100" i="2"/>
  <c r="BG100" i="2"/>
  <c r="BC100" i="2"/>
  <c r="BD100" i="2"/>
  <c r="BE100" i="2"/>
  <c r="C101" i="2"/>
  <c r="D101" i="2"/>
  <c r="E101" i="2"/>
  <c r="F101" i="2"/>
  <c r="G101" i="2"/>
  <c r="H101" i="2"/>
  <c r="J101" i="2"/>
  <c r="K101" i="2"/>
  <c r="L101" i="2"/>
  <c r="M101" i="2"/>
  <c r="AI101" i="2"/>
  <c r="AJ101" i="2"/>
  <c r="AK101" i="2"/>
  <c r="AL101" i="2"/>
  <c r="AM101" i="2"/>
  <c r="AN101" i="2"/>
  <c r="AO101" i="2"/>
  <c r="AP101" i="2"/>
  <c r="AY101" i="2"/>
  <c r="BG101" i="2"/>
  <c r="BC101" i="2"/>
  <c r="BD101" i="2"/>
  <c r="BE101" i="2"/>
  <c r="C102" i="2"/>
  <c r="D102" i="2"/>
  <c r="E102" i="2"/>
  <c r="F102" i="2"/>
  <c r="G102" i="2"/>
  <c r="H102" i="2"/>
  <c r="J102" i="2"/>
  <c r="K102" i="2"/>
  <c r="L102" i="2"/>
  <c r="M102" i="2"/>
  <c r="AI102" i="2"/>
  <c r="AJ102" i="2"/>
  <c r="AK102" i="2"/>
  <c r="AL102" i="2"/>
  <c r="AM102" i="2"/>
  <c r="AN102" i="2"/>
  <c r="AO102" i="2"/>
  <c r="AP102" i="2"/>
  <c r="AY102" i="2"/>
  <c r="BG102" i="2"/>
  <c r="BC102" i="2"/>
  <c r="BD102" i="2"/>
  <c r="BE102" i="2"/>
  <c r="C103" i="2"/>
  <c r="D103" i="2"/>
  <c r="E103" i="2"/>
  <c r="F103" i="2"/>
  <c r="G103" i="2"/>
  <c r="H103" i="2"/>
  <c r="J103" i="2"/>
  <c r="K103" i="2"/>
  <c r="L103" i="2"/>
  <c r="M103" i="2"/>
  <c r="AI103" i="2"/>
  <c r="AJ103" i="2"/>
  <c r="AK103" i="2"/>
  <c r="AL103" i="2"/>
  <c r="AM103" i="2"/>
  <c r="AN103" i="2"/>
  <c r="AO103" i="2"/>
  <c r="AP103" i="2"/>
  <c r="AY103" i="2"/>
  <c r="BG103" i="2"/>
  <c r="BC103" i="2"/>
  <c r="BD103" i="2"/>
  <c r="BE103" i="2"/>
  <c r="C104" i="2"/>
  <c r="D104" i="2"/>
  <c r="E104" i="2"/>
  <c r="F104" i="2"/>
  <c r="G104" i="2"/>
  <c r="H104" i="2"/>
  <c r="J104" i="2"/>
  <c r="K104" i="2"/>
  <c r="L104" i="2"/>
  <c r="M104" i="2"/>
  <c r="AI104" i="2"/>
  <c r="AJ104" i="2"/>
  <c r="AK104" i="2"/>
  <c r="AL104" i="2"/>
  <c r="AM104" i="2"/>
  <c r="AN104" i="2"/>
  <c r="AO104" i="2"/>
  <c r="AP104" i="2"/>
  <c r="AY104" i="2"/>
  <c r="BG104" i="2"/>
  <c r="BC104" i="2"/>
  <c r="BD104" i="2"/>
  <c r="BE104" i="2"/>
  <c r="C105" i="2"/>
  <c r="D105" i="2"/>
  <c r="E105" i="2"/>
  <c r="F105" i="2"/>
  <c r="G105" i="2"/>
  <c r="H105" i="2"/>
  <c r="J105" i="2"/>
  <c r="K105" i="2"/>
  <c r="L105" i="2"/>
  <c r="M105" i="2"/>
  <c r="AI105" i="2"/>
  <c r="AJ105" i="2"/>
  <c r="AK105" i="2"/>
  <c r="AL105" i="2"/>
  <c r="AM105" i="2"/>
  <c r="AN105" i="2"/>
  <c r="AO105" i="2"/>
  <c r="AP105" i="2"/>
  <c r="AY105" i="2"/>
  <c r="BG105" i="2"/>
  <c r="BC105" i="2"/>
  <c r="BD105" i="2"/>
  <c r="BE105" i="2"/>
  <c r="C106" i="2"/>
  <c r="D106" i="2"/>
  <c r="E106" i="2"/>
  <c r="F106" i="2"/>
  <c r="G106" i="2"/>
  <c r="H106" i="2"/>
  <c r="J106" i="2"/>
  <c r="K106" i="2"/>
  <c r="L106" i="2"/>
  <c r="M106" i="2"/>
  <c r="AI106" i="2"/>
  <c r="AJ106" i="2"/>
  <c r="AK106" i="2"/>
  <c r="AL106" i="2"/>
  <c r="AM106" i="2"/>
  <c r="AN106" i="2"/>
  <c r="AO106" i="2"/>
  <c r="AP106" i="2"/>
  <c r="AY106" i="2"/>
  <c r="BG106" i="2"/>
  <c r="BC106" i="2"/>
  <c r="BD106" i="2"/>
  <c r="BE106" i="2"/>
  <c r="C107" i="2"/>
  <c r="D107" i="2"/>
  <c r="E107" i="2"/>
  <c r="F107" i="2"/>
  <c r="G107" i="2"/>
  <c r="H107" i="2"/>
  <c r="J107" i="2"/>
  <c r="K107" i="2"/>
  <c r="L107" i="2"/>
  <c r="M107" i="2"/>
  <c r="AI107" i="2"/>
  <c r="AJ107" i="2"/>
  <c r="AK107" i="2"/>
  <c r="AL107" i="2"/>
  <c r="AM107" i="2"/>
  <c r="AN107" i="2"/>
  <c r="AO107" i="2"/>
  <c r="AP107" i="2"/>
  <c r="AY107" i="2"/>
  <c r="BG107" i="2"/>
  <c r="BC107" i="2"/>
  <c r="BD107" i="2"/>
  <c r="BE107" i="2"/>
  <c r="C108" i="2"/>
  <c r="D108" i="2"/>
  <c r="E108" i="2"/>
  <c r="F108" i="2"/>
  <c r="G108" i="2"/>
  <c r="H108" i="2"/>
  <c r="J108" i="2"/>
  <c r="K108" i="2"/>
  <c r="L108" i="2"/>
  <c r="M108" i="2"/>
  <c r="AI108" i="2"/>
  <c r="AJ108" i="2"/>
  <c r="AK108" i="2"/>
  <c r="AL108" i="2"/>
  <c r="AM108" i="2"/>
  <c r="AN108" i="2"/>
  <c r="AO108" i="2"/>
  <c r="AP108" i="2"/>
  <c r="AY108" i="2"/>
  <c r="BG108" i="2"/>
  <c r="BC108" i="2"/>
  <c r="BD108" i="2"/>
  <c r="BE108" i="2"/>
  <c r="C109" i="2"/>
  <c r="D109" i="2"/>
  <c r="E109" i="2"/>
  <c r="F109" i="2"/>
  <c r="G109" i="2"/>
  <c r="H109" i="2"/>
  <c r="J109" i="2"/>
  <c r="K109" i="2"/>
  <c r="L109" i="2"/>
  <c r="M109" i="2"/>
  <c r="AI109" i="2"/>
  <c r="AJ109" i="2"/>
  <c r="AK109" i="2"/>
  <c r="AL109" i="2"/>
  <c r="AM109" i="2"/>
  <c r="AN109" i="2"/>
  <c r="AO109" i="2"/>
  <c r="AP109" i="2"/>
  <c r="AY109" i="2"/>
  <c r="BG109" i="2"/>
  <c r="BC109" i="2"/>
  <c r="BD109" i="2"/>
  <c r="BE109" i="2"/>
  <c r="C110" i="2"/>
  <c r="D110" i="2"/>
  <c r="E110" i="2"/>
  <c r="F110" i="2"/>
  <c r="G110" i="2"/>
  <c r="H110" i="2"/>
  <c r="J110" i="2"/>
  <c r="K110" i="2"/>
  <c r="L110" i="2"/>
  <c r="M110" i="2"/>
  <c r="AI110" i="2"/>
  <c r="AJ110" i="2"/>
  <c r="AK110" i="2"/>
  <c r="AL110" i="2"/>
  <c r="AM110" i="2"/>
  <c r="AN110" i="2"/>
  <c r="AO110" i="2"/>
  <c r="AP110" i="2"/>
  <c r="AY110" i="2"/>
  <c r="BG110" i="2"/>
  <c r="BC110" i="2"/>
  <c r="BD110" i="2"/>
  <c r="BE110" i="2"/>
  <c r="C111" i="2"/>
  <c r="D111" i="2"/>
  <c r="E111" i="2"/>
  <c r="F111" i="2"/>
  <c r="G111" i="2"/>
  <c r="H111" i="2"/>
  <c r="J111" i="2"/>
  <c r="K111" i="2"/>
  <c r="L111" i="2"/>
  <c r="M111" i="2"/>
  <c r="AI111" i="2"/>
  <c r="AJ111" i="2"/>
  <c r="AK111" i="2"/>
  <c r="AL111" i="2"/>
  <c r="AM111" i="2"/>
  <c r="AN111" i="2"/>
  <c r="AO111" i="2"/>
  <c r="AP111" i="2"/>
  <c r="AY111" i="2"/>
  <c r="BG111" i="2"/>
  <c r="BC111" i="2"/>
  <c r="BD111" i="2"/>
  <c r="BE111" i="2"/>
  <c r="C112" i="2"/>
  <c r="D112" i="2"/>
  <c r="E112" i="2"/>
  <c r="F112" i="2"/>
  <c r="G112" i="2"/>
  <c r="H112" i="2"/>
  <c r="J112" i="2"/>
  <c r="K112" i="2"/>
  <c r="L112" i="2"/>
  <c r="M112" i="2"/>
  <c r="AI112" i="2"/>
  <c r="AJ112" i="2"/>
  <c r="AK112" i="2"/>
  <c r="AL112" i="2"/>
  <c r="AM112" i="2"/>
  <c r="AN112" i="2"/>
  <c r="AO112" i="2"/>
  <c r="AP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114" i="2"/>
  <c r="D114" i="2"/>
  <c r="E114" i="2"/>
  <c r="F114" i="2"/>
  <c r="G114" i="2"/>
  <c r="H114" i="2"/>
  <c r="J114" i="2"/>
  <c r="K114" i="2"/>
  <c r="L114" i="2"/>
  <c r="M114" i="2"/>
  <c r="AI114" i="2"/>
  <c r="AJ114" i="2"/>
  <c r="AK114" i="2"/>
  <c r="AL114" i="2"/>
  <c r="AM114" i="2"/>
  <c r="AN114" i="2"/>
  <c r="AO114" i="2"/>
  <c r="AP114" i="2"/>
  <c r="AY114" i="2"/>
  <c r="C115" i="2"/>
  <c r="D115" i="2"/>
  <c r="E115" i="2"/>
  <c r="F115" i="2"/>
  <c r="G115" i="2"/>
  <c r="H115" i="2"/>
  <c r="J115" i="2"/>
  <c r="K115" i="2"/>
  <c r="L115" i="2"/>
  <c r="M115" i="2"/>
  <c r="AI115" i="2"/>
  <c r="AJ115" i="2"/>
  <c r="AK115" i="2"/>
  <c r="AL115" i="2"/>
  <c r="AM115" i="2"/>
  <c r="AN115" i="2"/>
  <c r="AO115" i="2"/>
  <c r="AP115" i="2"/>
  <c r="AY115" i="2"/>
  <c r="C116" i="2"/>
  <c r="D116" i="2"/>
  <c r="E116" i="2"/>
  <c r="F116" i="2"/>
  <c r="G116" i="2"/>
  <c r="H116" i="2"/>
  <c r="J116" i="2"/>
  <c r="K116" i="2"/>
  <c r="L116" i="2"/>
  <c r="M116" i="2"/>
  <c r="AI116" i="2"/>
  <c r="AJ116" i="2"/>
  <c r="AK116" i="2"/>
  <c r="AL116" i="2"/>
  <c r="AM116" i="2"/>
  <c r="AN116" i="2"/>
  <c r="AO116" i="2"/>
  <c r="AP116" i="2"/>
  <c r="AY116" i="2"/>
  <c r="C117" i="2"/>
  <c r="D117" i="2"/>
  <c r="E117" i="2"/>
  <c r="F117" i="2"/>
  <c r="G117" i="2"/>
  <c r="H117" i="2"/>
  <c r="J117" i="2"/>
  <c r="K117" i="2"/>
  <c r="L117" i="2"/>
  <c r="M117" i="2"/>
  <c r="AI117" i="2"/>
  <c r="AJ117" i="2"/>
  <c r="AK117" i="2"/>
  <c r="AL117" i="2"/>
  <c r="AM117" i="2"/>
  <c r="AN117" i="2"/>
  <c r="AO117" i="2"/>
  <c r="AP117" i="2"/>
  <c r="AY117" i="2"/>
  <c r="C118" i="2"/>
  <c r="D118" i="2"/>
  <c r="E118" i="2"/>
  <c r="F118" i="2"/>
  <c r="G118" i="2"/>
  <c r="H118" i="2"/>
  <c r="J118" i="2"/>
  <c r="K118" i="2"/>
  <c r="L118" i="2"/>
  <c r="M118" i="2"/>
  <c r="AI118" i="2"/>
  <c r="AJ118" i="2"/>
  <c r="AK118" i="2"/>
  <c r="AL118" i="2"/>
  <c r="AM118" i="2"/>
  <c r="AN118" i="2"/>
  <c r="AO118" i="2"/>
  <c r="AP118" i="2"/>
  <c r="AY118" i="2"/>
  <c r="C119" i="2"/>
  <c r="D119" i="2"/>
  <c r="E119" i="2"/>
  <c r="F119" i="2"/>
  <c r="G119" i="2"/>
  <c r="H119" i="2"/>
  <c r="J119" i="2"/>
  <c r="K119" i="2"/>
  <c r="L119" i="2"/>
  <c r="M119" i="2"/>
  <c r="AI119" i="2"/>
  <c r="AJ119" i="2"/>
  <c r="AK119" i="2"/>
  <c r="AL119" i="2"/>
  <c r="AM119" i="2"/>
  <c r="AN119" i="2"/>
  <c r="AO119" i="2"/>
  <c r="AP119" i="2"/>
  <c r="AY119" i="2"/>
  <c r="C120" i="2"/>
  <c r="D120" i="2"/>
  <c r="E120" i="2"/>
  <c r="F120" i="2"/>
  <c r="G120" i="2"/>
  <c r="H120" i="2"/>
  <c r="J120" i="2"/>
  <c r="K120" i="2"/>
  <c r="L120" i="2"/>
  <c r="M120" i="2"/>
  <c r="AI120" i="2"/>
  <c r="AJ120" i="2"/>
  <c r="AK120" i="2"/>
  <c r="AL120" i="2"/>
  <c r="AM120" i="2"/>
  <c r="AN120" i="2"/>
  <c r="AO120" i="2"/>
  <c r="AP120" i="2"/>
  <c r="AY120" i="2"/>
  <c r="C121" i="2"/>
  <c r="D121" i="2"/>
  <c r="E121" i="2"/>
  <c r="F121" i="2"/>
  <c r="G121" i="2"/>
  <c r="H121" i="2"/>
  <c r="J121" i="2"/>
  <c r="K121" i="2"/>
  <c r="L121" i="2"/>
  <c r="M121" i="2"/>
  <c r="AI121" i="2"/>
  <c r="AJ121" i="2"/>
  <c r="AK121" i="2"/>
  <c r="AL121" i="2"/>
  <c r="AM121" i="2"/>
  <c r="AN121" i="2"/>
  <c r="AO121" i="2"/>
  <c r="AP121" i="2"/>
  <c r="AY121" i="2"/>
  <c r="C122" i="2"/>
  <c r="D122" i="2"/>
  <c r="E122" i="2"/>
  <c r="F122" i="2"/>
  <c r="G122" i="2"/>
  <c r="H122" i="2"/>
  <c r="J122" i="2"/>
  <c r="K122" i="2"/>
  <c r="L122" i="2"/>
  <c r="M122" i="2"/>
  <c r="AI122" i="2"/>
  <c r="AJ122" i="2"/>
  <c r="AK122" i="2"/>
  <c r="AL122" i="2"/>
  <c r="AM122" i="2"/>
  <c r="AN122" i="2"/>
  <c r="AO122" i="2"/>
  <c r="AP122" i="2"/>
  <c r="AY122" i="2"/>
  <c r="C123" i="2"/>
  <c r="D123" i="2"/>
  <c r="E123" i="2"/>
  <c r="F123" i="2"/>
  <c r="G123" i="2"/>
  <c r="H123" i="2"/>
  <c r="J123" i="2"/>
  <c r="K123" i="2"/>
  <c r="L123" i="2"/>
  <c r="M123" i="2"/>
  <c r="AI123" i="2"/>
  <c r="AJ123" i="2"/>
  <c r="AK123" i="2"/>
  <c r="AL123" i="2"/>
  <c r="AM123" i="2"/>
  <c r="AN123" i="2"/>
  <c r="AO123" i="2"/>
  <c r="AP123" i="2"/>
  <c r="AY123" i="2"/>
  <c r="C124" i="2"/>
  <c r="D124" i="2"/>
  <c r="E124" i="2"/>
  <c r="F124" i="2"/>
  <c r="G124" i="2"/>
  <c r="H124" i="2"/>
  <c r="J124" i="2"/>
  <c r="K124" i="2"/>
  <c r="L124" i="2"/>
  <c r="M124" i="2"/>
  <c r="AI124" i="2"/>
  <c r="AJ124" i="2"/>
  <c r="AK124" i="2"/>
  <c r="AL124" i="2"/>
  <c r="AM124" i="2"/>
  <c r="AN124" i="2"/>
  <c r="AO124" i="2"/>
  <c r="AP124" i="2"/>
  <c r="AY124" i="2"/>
  <c r="C125" i="2"/>
  <c r="D125" i="2"/>
  <c r="E125" i="2"/>
  <c r="F125" i="2"/>
  <c r="G125" i="2"/>
  <c r="H125" i="2"/>
  <c r="J125" i="2"/>
  <c r="K125" i="2"/>
  <c r="L125" i="2"/>
  <c r="M125" i="2"/>
  <c r="AI125" i="2"/>
  <c r="AJ125" i="2"/>
  <c r="AK125" i="2"/>
  <c r="AL125" i="2"/>
  <c r="AM125" i="2"/>
  <c r="AN125" i="2"/>
  <c r="AO125" i="2"/>
  <c r="AP125" i="2"/>
  <c r="AY125" i="2"/>
  <c r="C126" i="2"/>
  <c r="D126" i="2"/>
  <c r="E126" i="2"/>
  <c r="F126" i="2"/>
  <c r="G126" i="2"/>
  <c r="H126" i="2"/>
  <c r="J126" i="2"/>
  <c r="K126" i="2"/>
  <c r="L126" i="2"/>
  <c r="M126" i="2"/>
  <c r="AI126" i="2"/>
  <c r="AJ126" i="2"/>
  <c r="AK126" i="2"/>
  <c r="AL126" i="2"/>
  <c r="AM126" i="2"/>
  <c r="AN126" i="2"/>
  <c r="AO126" i="2"/>
  <c r="AP126" i="2"/>
  <c r="AY126" i="2"/>
  <c r="C127" i="2"/>
  <c r="D127" i="2"/>
  <c r="E127" i="2"/>
  <c r="F127" i="2"/>
  <c r="G127" i="2"/>
  <c r="H127" i="2"/>
  <c r="J127" i="2"/>
  <c r="K127" i="2"/>
  <c r="L127" i="2"/>
  <c r="M127" i="2"/>
  <c r="AI127" i="2"/>
  <c r="AJ127" i="2"/>
  <c r="AK127" i="2"/>
  <c r="AL127" i="2"/>
  <c r="AM127" i="2"/>
  <c r="AN127" i="2"/>
  <c r="AO127" i="2"/>
  <c r="AP127" i="2"/>
  <c r="AY127" i="2"/>
  <c r="C128" i="2"/>
  <c r="D128" i="2"/>
  <c r="E128" i="2"/>
  <c r="F128" i="2"/>
  <c r="G128" i="2"/>
  <c r="H128" i="2"/>
  <c r="J128" i="2"/>
  <c r="K128" i="2"/>
  <c r="L128" i="2"/>
  <c r="M128" i="2"/>
  <c r="AI128" i="2"/>
  <c r="AJ128" i="2"/>
  <c r="AK128" i="2"/>
  <c r="AL128" i="2"/>
  <c r="AM128" i="2"/>
  <c r="AN128" i="2"/>
  <c r="AO128" i="2"/>
  <c r="AP128" i="2"/>
  <c r="AY128" i="2"/>
  <c r="C129" i="2"/>
  <c r="D129" i="2"/>
  <c r="E129" i="2"/>
  <c r="F129" i="2"/>
  <c r="G129" i="2"/>
  <c r="H129" i="2"/>
  <c r="J129" i="2"/>
  <c r="K129" i="2"/>
  <c r="L129" i="2"/>
  <c r="M129" i="2"/>
  <c r="AI129" i="2"/>
  <c r="AJ129" i="2"/>
  <c r="AK129" i="2"/>
  <c r="AL129" i="2"/>
  <c r="AM129" i="2"/>
  <c r="AN129" i="2"/>
  <c r="AO129" i="2"/>
  <c r="AP129" i="2"/>
  <c r="BF129" i="2"/>
  <c r="C131" i="2"/>
  <c r="D131" i="2"/>
  <c r="E131" i="2"/>
  <c r="F131" i="2"/>
  <c r="G131" i="2"/>
  <c r="H131" i="2"/>
  <c r="J131" i="2"/>
  <c r="K131" i="2"/>
  <c r="L131" i="2"/>
  <c r="M131" i="2"/>
  <c r="AI131" i="2"/>
  <c r="AJ131" i="2"/>
  <c r="AK131" i="2"/>
  <c r="AL131" i="2"/>
  <c r="AM131" i="2"/>
  <c r="AN131" i="2"/>
  <c r="AO131" i="2"/>
  <c r="AP131" i="2"/>
  <c r="AY131" i="2"/>
  <c r="C132" i="2"/>
  <c r="D132" i="2"/>
  <c r="E132" i="2"/>
  <c r="F132" i="2"/>
  <c r="G132" i="2"/>
  <c r="H132" i="2"/>
  <c r="J132" i="2"/>
  <c r="K132" i="2"/>
  <c r="L132" i="2"/>
  <c r="M132" i="2"/>
  <c r="AI132" i="2"/>
  <c r="AJ132" i="2"/>
  <c r="AK132" i="2"/>
  <c r="AL132" i="2"/>
  <c r="AM132" i="2"/>
  <c r="AN132" i="2"/>
  <c r="AO132" i="2"/>
  <c r="AP132" i="2"/>
  <c r="AY132" i="2"/>
  <c r="C133" i="2"/>
  <c r="D133" i="2"/>
  <c r="E133" i="2"/>
  <c r="F133" i="2"/>
  <c r="G133" i="2"/>
  <c r="H133" i="2"/>
  <c r="J133" i="2"/>
  <c r="K133" i="2"/>
  <c r="L133" i="2"/>
  <c r="M133" i="2"/>
  <c r="AI133" i="2"/>
  <c r="AJ133" i="2"/>
  <c r="AK133" i="2"/>
  <c r="AL133" i="2"/>
  <c r="AM133" i="2"/>
  <c r="AN133" i="2"/>
  <c r="AO133" i="2"/>
  <c r="AP133" i="2"/>
  <c r="AY133" i="2"/>
  <c r="C134" i="2"/>
  <c r="D134" i="2"/>
  <c r="E134" i="2"/>
  <c r="F134" i="2"/>
  <c r="G134" i="2"/>
  <c r="H134" i="2"/>
  <c r="J134" i="2"/>
  <c r="K134" i="2"/>
  <c r="L134" i="2"/>
  <c r="M134" i="2"/>
  <c r="AI134" i="2"/>
  <c r="AJ134" i="2"/>
  <c r="AK134" i="2"/>
  <c r="AL134" i="2"/>
  <c r="AM134" i="2"/>
  <c r="AN134" i="2"/>
  <c r="AO134" i="2"/>
  <c r="AP134" i="2"/>
  <c r="AY134" i="2"/>
  <c r="C135" i="2"/>
  <c r="D135" i="2"/>
  <c r="E135" i="2"/>
  <c r="F135" i="2"/>
  <c r="G135" i="2"/>
  <c r="H135" i="2"/>
  <c r="J135" i="2"/>
  <c r="K135" i="2"/>
  <c r="L135" i="2"/>
  <c r="M135" i="2"/>
  <c r="AI135" i="2"/>
  <c r="AJ135" i="2"/>
  <c r="AK135" i="2"/>
  <c r="AL135" i="2"/>
  <c r="AM135" i="2"/>
  <c r="AN135" i="2"/>
  <c r="AO135" i="2"/>
  <c r="AP135" i="2"/>
  <c r="AY135" i="2"/>
  <c r="C136" i="2"/>
  <c r="D136" i="2"/>
  <c r="E136" i="2"/>
  <c r="F136" i="2"/>
  <c r="G136" i="2"/>
  <c r="H136" i="2"/>
  <c r="J136" i="2"/>
  <c r="K136" i="2"/>
  <c r="L136" i="2"/>
  <c r="M136" i="2"/>
  <c r="AI136" i="2"/>
  <c r="AJ136" i="2"/>
  <c r="AK136" i="2"/>
  <c r="AL136" i="2"/>
  <c r="AM136" i="2"/>
  <c r="AN136" i="2"/>
  <c r="AO136" i="2"/>
  <c r="AP136" i="2"/>
  <c r="AY136" i="2"/>
  <c r="C137" i="2"/>
  <c r="D137" i="2"/>
  <c r="E137" i="2"/>
  <c r="F137" i="2"/>
  <c r="G137" i="2"/>
  <c r="H137" i="2"/>
  <c r="J137" i="2"/>
  <c r="K137" i="2"/>
  <c r="L137" i="2"/>
  <c r="M137" i="2"/>
  <c r="AI137" i="2"/>
  <c r="AJ137" i="2"/>
  <c r="AK137" i="2"/>
  <c r="AL137" i="2"/>
  <c r="AM137" i="2"/>
  <c r="AN137" i="2"/>
  <c r="AO137" i="2"/>
  <c r="AP137" i="2"/>
  <c r="AY137" i="2"/>
  <c r="C138" i="2"/>
  <c r="D138" i="2"/>
  <c r="E138" i="2"/>
  <c r="F138" i="2"/>
  <c r="G138" i="2"/>
  <c r="H138" i="2"/>
  <c r="J138" i="2"/>
  <c r="K138" i="2"/>
  <c r="L138" i="2"/>
  <c r="M138" i="2"/>
  <c r="AI138" i="2"/>
  <c r="AJ138" i="2"/>
  <c r="AK138" i="2"/>
  <c r="AL138" i="2"/>
  <c r="AM138" i="2"/>
  <c r="AN138" i="2"/>
  <c r="AO138" i="2"/>
  <c r="AP138" i="2"/>
  <c r="AY138" i="2"/>
  <c r="C139" i="2"/>
  <c r="D139" i="2"/>
  <c r="E139" i="2"/>
  <c r="F139" i="2"/>
  <c r="G139" i="2"/>
  <c r="H139" i="2"/>
  <c r="J139" i="2"/>
  <c r="K139" i="2"/>
  <c r="L139" i="2"/>
  <c r="M139" i="2"/>
  <c r="AI139" i="2"/>
  <c r="AJ139" i="2"/>
  <c r="AK139" i="2"/>
  <c r="AL139" i="2"/>
  <c r="AM139" i="2"/>
  <c r="AN139" i="2"/>
  <c r="AO139" i="2"/>
  <c r="AP139" i="2"/>
  <c r="AY139" i="2"/>
  <c r="C140" i="2"/>
  <c r="D140" i="2"/>
  <c r="E140" i="2"/>
  <c r="F140" i="2"/>
  <c r="G140" i="2"/>
  <c r="H140" i="2"/>
  <c r="J140" i="2"/>
  <c r="K140" i="2"/>
  <c r="L140" i="2"/>
  <c r="M140" i="2"/>
  <c r="AI140" i="2"/>
  <c r="AJ140" i="2"/>
  <c r="AK140" i="2"/>
  <c r="AL140" i="2"/>
  <c r="AM140" i="2"/>
  <c r="AN140" i="2"/>
  <c r="AO140" i="2"/>
  <c r="AP140" i="2"/>
  <c r="AY140" i="2"/>
  <c r="C141" i="2"/>
  <c r="D141" i="2"/>
  <c r="E141" i="2"/>
  <c r="F141" i="2"/>
  <c r="G141" i="2"/>
  <c r="H141" i="2"/>
  <c r="J141" i="2"/>
  <c r="K141" i="2"/>
  <c r="L141" i="2"/>
  <c r="M141" i="2"/>
  <c r="AI141" i="2"/>
  <c r="AJ141" i="2"/>
  <c r="AK141" i="2"/>
  <c r="AL141" i="2"/>
  <c r="AM141" i="2"/>
  <c r="AN141" i="2"/>
  <c r="AO141" i="2"/>
  <c r="AP141" i="2"/>
  <c r="AY141" i="2"/>
  <c r="C142" i="2"/>
  <c r="D142" i="2"/>
  <c r="E142" i="2"/>
  <c r="F142" i="2"/>
  <c r="G142" i="2"/>
  <c r="H142" i="2"/>
  <c r="J142" i="2"/>
  <c r="K142" i="2"/>
  <c r="L142" i="2"/>
  <c r="M142" i="2"/>
  <c r="AI142" i="2"/>
  <c r="AJ142" i="2"/>
  <c r="AK142" i="2"/>
  <c r="AL142" i="2"/>
  <c r="AM142" i="2"/>
  <c r="AN142" i="2"/>
  <c r="AO142" i="2"/>
  <c r="AP142" i="2"/>
  <c r="AY142" i="2"/>
  <c r="C143" i="2"/>
  <c r="D143" i="2"/>
  <c r="E143" i="2"/>
  <c r="F143" i="2"/>
  <c r="G143" i="2"/>
  <c r="H143" i="2"/>
  <c r="J143" i="2"/>
  <c r="K143" i="2"/>
  <c r="L143" i="2"/>
  <c r="M143" i="2"/>
  <c r="AI143" i="2"/>
  <c r="AJ143" i="2"/>
  <c r="AK143" i="2"/>
  <c r="AL143" i="2"/>
  <c r="AM143" i="2"/>
  <c r="AN143" i="2"/>
  <c r="AO143" i="2"/>
  <c r="AP143" i="2"/>
  <c r="AY143" i="2"/>
  <c r="C144" i="2"/>
  <c r="D144" i="2"/>
  <c r="E144" i="2"/>
  <c r="F144" i="2"/>
  <c r="G144" i="2"/>
  <c r="H144" i="2"/>
  <c r="J144" i="2"/>
  <c r="K144" i="2"/>
  <c r="L144" i="2"/>
  <c r="M144" i="2"/>
  <c r="AI144" i="2"/>
  <c r="AJ144" i="2"/>
  <c r="AK144" i="2"/>
  <c r="AL144" i="2"/>
  <c r="AM144" i="2"/>
  <c r="AN144" i="2"/>
  <c r="AO144" i="2"/>
  <c r="AP144" i="2"/>
  <c r="AY144" i="2"/>
  <c r="C145" i="2"/>
  <c r="D145" i="2"/>
  <c r="E145" i="2"/>
  <c r="F145" i="2"/>
  <c r="G145" i="2"/>
  <c r="H145" i="2"/>
  <c r="J145" i="2"/>
  <c r="K145" i="2"/>
  <c r="L145" i="2"/>
  <c r="M145" i="2"/>
  <c r="AI145" i="2"/>
  <c r="AJ145" i="2"/>
  <c r="AK145" i="2"/>
  <c r="AL145" i="2"/>
  <c r="AM145" i="2"/>
  <c r="AN145" i="2"/>
  <c r="AO145" i="2"/>
  <c r="AP145" i="2"/>
  <c r="AY145" i="2"/>
  <c r="C146" i="2"/>
  <c r="D146" i="2"/>
  <c r="E146" i="2"/>
  <c r="F146" i="2"/>
  <c r="G146" i="2"/>
  <c r="H146" i="2"/>
  <c r="J146" i="2"/>
  <c r="K146" i="2"/>
  <c r="L146" i="2"/>
  <c r="M146" i="2"/>
  <c r="AI146" i="2"/>
  <c r="AJ146" i="2"/>
  <c r="AK146" i="2"/>
  <c r="AL146" i="2"/>
  <c r="AM146" i="2"/>
  <c r="AN146" i="2"/>
  <c r="AO146" i="2"/>
  <c r="AP146" i="2"/>
  <c r="AY146" i="2"/>
  <c r="C147" i="2"/>
  <c r="D147" i="2"/>
  <c r="E147" i="2"/>
  <c r="F147" i="2"/>
  <c r="G147" i="2"/>
  <c r="H147" i="2"/>
  <c r="J147" i="2"/>
  <c r="K147" i="2"/>
  <c r="L147" i="2"/>
  <c r="M147" i="2"/>
  <c r="AI147" i="2"/>
  <c r="AJ147" i="2"/>
  <c r="AK147" i="2"/>
  <c r="AL147" i="2"/>
  <c r="AM147" i="2"/>
  <c r="AN147" i="2"/>
  <c r="AO147" i="2"/>
  <c r="AP147" i="2"/>
  <c r="AY147" i="2"/>
  <c r="C148" i="2"/>
  <c r="D148" i="2"/>
  <c r="E148" i="2"/>
  <c r="F148" i="2"/>
  <c r="G148" i="2"/>
  <c r="H148" i="2"/>
  <c r="J148" i="2"/>
  <c r="K148" i="2"/>
  <c r="L148" i="2"/>
  <c r="M148" i="2"/>
  <c r="AI148" i="2"/>
  <c r="AJ148" i="2"/>
  <c r="AK148" i="2"/>
  <c r="AL148" i="2"/>
  <c r="AM148" i="2"/>
  <c r="AN148" i="2"/>
  <c r="AO148" i="2"/>
  <c r="AP148" i="2"/>
  <c r="AY148" i="2"/>
  <c r="C149" i="2"/>
  <c r="D149" i="2"/>
  <c r="E149" i="2"/>
  <c r="F149" i="2"/>
  <c r="G149" i="2"/>
  <c r="H149" i="2"/>
  <c r="J149" i="2"/>
  <c r="K149" i="2"/>
  <c r="L149" i="2"/>
  <c r="M149" i="2"/>
  <c r="AI149" i="2"/>
  <c r="AJ149" i="2"/>
  <c r="AK149" i="2"/>
  <c r="AL149" i="2"/>
  <c r="AM149" i="2"/>
  <c r="AN149" i="2"/>
  <c r="AO149" i="2"/>
  <c r="AP149" i="2"/>
  <c r="AY149" i="2"/>
  <c r="C150" i="2"/>
  <c r="D150" i="2"/>
  <c r="E150" i="2"/>
  <c r="F150" i="2"/>
  <c r="G150" i="2"/>
  <c r="H150" i="2"/>
  <c r="J150" i="2"/>
  <c r="K150" i="2"/>
  <c r="L150" i="2"/>
  <c r="M150" i="2"/>
  <c r="AI150" i="2"/>
  <c r="AJ150" i="2"/>
  <c r="AK150" i="2"/>
  <c r="AL150" i="2"/>
  <c r="AM150" i="2"/>
  <c r="AN150" i="2"/>
  <c r="AO150" i="2"/>
  <c r="AP150" i="2"/>
  <c r="AY150" i="2"/>
  <c r="C151" i="2"/>
  <c r="D151" i="2"/>
  <c r="E151" i="2"/>
  <c r="F151" i="2"/>
  <c r="G151" i="2"/>
  <c r="H151" i="2"/>
  <c r="J151" i="2"/>
  <c r="K151" i="2"/>
  <c r="L151" i="2"/>
  <c r="M151" i="2"/>
  <c r="AI151" i="2"/>
  <c r="AJ151" i="2"/>
  <c r="AK151" i="2"/>
  <c r="AL151" i="2"/>
  <c r="AM151" i="2"/>
  <c r="AN151" i="2"/>
  <c r="AO151" i="2"/>
  <c r="AP151" i="2"/>
  <c r="AY151" i="2"/>
  <c r="C152" i="2"/>
  <c r="D152" i="2"/>
  <c r="E152" i="2"/>
  <c r="F152" i="2"/>
  <c r="G152" i="2"/>
  <c r="H152" i="2"/>
  <c r="J152" i="2"/>
  <c r="K152" i="2"/>
  <c r="L152" i="2"/>
  <c r="M152" i="2"/>
  <c r="AI152" i="2"/>
  <c r="AJ152" i="2"/>
  <c r="AK152" i="2"/>
  <c r="AL152" i="2"/>
  <c r="AM152" i="2"/>
  <c r="AN152" i="2"/>
  <c r="AO152" i="2"/>
  <c r="AP152" i="2"/>
  <c r="AY152" i="2"/>
  <c r="C153" i="2"/>
  <c r="D153" i="2"/>
  <c r="E153" i="2"/>
  <c r="F153" i="2"/>
  <c r="G153" i="2"/>
  <c r="H153" i="2"/>
  <c r="J153" i="2"/>
  <c r="K153" i="2"/>
  <c r="L153" i="2"/>
  <c r="M153" i="2"/>
  <c r="AI153" i="2"/>
  <c r="AJ153" i="2"/>
  <c r="AK153" i="2"/>
  <c r="AL153" i="2"/>
  <c r="AM153" i="2"/>
  <c r="AN153" i="2"/>
  <c r="AO153" i="2"/>
  <c r="AP153" i="2"/>
  <c r="AY153" i="2"/>
  <c r="C154" i="2"/>
  <c r="D154" i="2"/>
  <c r="E154" i="2"/>
  <c r="F154" i="2"/>
  <c r="G154" i="2"/>
  <c r="H154" i="2"/>
  <c r="J154" i="2"/>
  <c r="K154" i="2"/>
  <c r="L154" i="2"/>
  <c r="M154" i="2"/>
  <c r="AI154" i="2"/>
  <c r="AJ154" i="2"/>
  <c r="AK154" i="2"/>
  <c r="AL154" i="2"/>
  <c r="AM154" i="2"/>
  <c r="AN154" i="2"/>
  <c r="AO154" i="2"/>
  <c r="AP154" i="2"/>
  <c r="AY154" i="2"/>
  <c r="C155" i="2"/>
  <c r="D155" i="2"/>
  <c r="E155" i="2"/>
  <c r="F155" i="2"/>
  <c r="G155" i="2"/>
  <c r="H155" i="2"/>
  <c r="J155" i="2"/>
  <c r="K155" i="2"/>
  <c r="L155" i="2"/>
  <c r="M155" i="2"/>
  <c r="AI155" i="2"/>
  <c r="AJ155" i="2"/>
  <c r="AK155" i="2"/>
  <c r="AL155" i="2"/>
  <c r="AM155" i="2"/>
  <c r="AN155" i="2"/>
  <c r="AO155" i="2"/>
  <c r="AP155" i="2"/>
  <c r="AY155" i="2"/>
  <c r="C156" i="2"/>
  <c r="D156" i="2"/>
  <c r="E156" i="2"/>
  <c r="F156" i="2"/>
  <c r="G156" i="2"/>
  <c r="H156" i="2"/>
  <c r="J156" i="2"/>
  <c r="K156" i="2"/>
  <c r="L156" i="2"/>
  <c r="M156" i="2"/>
  <c r="AI156" i="2"/>
  <c r="AJ156" i="2"/>
  <c r="AK156" i="2"/>
  <c r="AL156" i="2"/>
  <c r="AM156" i="2"/>
  <c r="AN156" i="2"/>
  <c r="AO156" i="2"/>
  <c r="AP156" i="2"/>
  <c r="AY156" i="2"/>
  <c r="C157" i="2"/>
  <c r="D157" i="2"/>
  <c r="E157" i="2"/>
  <c r="F157" i="2"/>
  <c r="G157" i="2"/>
  <c r="H157" i="2"/>
  <c r="J157" i="2"/>
  <c r="K157" i="2"/>
  <c r="L157" i="2"/>
  <c r="M157" i="2"/>
  <c r="AI157" i="2"/>
  <c r="AJ157" i="2"/>
  <c r="AK157" i="2"/>
  <c r="AL157" i="2"/>
  <c r="AM157" i="2"/>
  <c r="AN157" i="2"/>
  <c r="AO157" i="2"/>
  <c r="AP157" i="2"/>
  <c r="AY157" i="2"/>
  <c r="C158" i="2"/>
  <c r="D158" i="2"/>
  <c r="E158" i="2"/>
  <c r="F158" i="2"/>
  <c r="G158" i="2"/>
  <c r="H158" i="2"/>
  <c r="J158" i="2"/>
  <c r="K158" i="2"/>
  <c r="L158" i="2"/>
  <c r="M158" i="2"/>
  <c r="AI158" i="2"/>
  <c r="AJ158" i="2"/>
  <c r="AK158" i="2"/>
  <c r="AL158" i="2"/>
  <c r="AM158" i="2"/>
  <c r="AN158" i="2"/>
  <c r="AO158" i="2"/>
  <c r="AP158" i="2"/>
  <c r="AY158" i="2"/>
  <c r="C159" i="2"/>
  <c r="D159" i="2"/>
  <c r="E159" i="2"/>
  <c r="F159" i="2"/>
  <c r="G159" i="2"/>
  <c r="H159" i="2"/>
  <c r="J159" i="2"/>
  <c r="K159" i="2"/>
  <c r="L159" i="2"/>
  <c r="M159" i="2"/>
  <c r="AI159" i="2"/>
  <c r="AJ159" i="2"/>
  <c r="AK159" i="2"/>
  <c r="AL159" i="2"/>
  <c r="AM159" i="2"/>
  <c r="AN159" i="2"/>
  <c r="AO159" i="2"/>
  <c r="AP159" i="2"/>
  <c r="AY159" i="2"/>
  <c r="C160" i="2"/>
  <c r="D160" i="2"/>
  <c r="E160" i="2"/>
  <c r="F160" i="2"/>
  <c r="G160" i="2"/>
  <c r="H160" i="2"/>
  <c r="J160" i="2"/>
  <c r="K160" i="2"/>
  <c r="L160" i="2"/>
  <c r="M160" i="2"/>
  <c r="AI160" i="2"/>
  <c r="AJ160" i="2"/>
  <c r="AK160" i="2"/>
  <c r="AL160" i="2"/>
  <c r="AM160" i="2"/>
  <c r="AN160" i="2"/>
  <c r="AO160" i="2"/>
  <c r="AP160" i="2"/>
  <c r="AY160" i="2"/>
  <c r="C161" i="2"/>
  <c r="D161" i="2"/>
  <c r="E161" i="2"/>
  <c r="F161" i="2"/>
  <c r="G161" i="2"/>
  <c r="H161" i="2"/>
  <c r="J161" i="2"/>
  <c r="K161" i="2"/>
  <c r="L161" i="2"/>
  <c r="M161" i="2"/>
  <c r="AI161" i="2"/>
  <c r="AJ161" i="2"/>
  <c r="AK161" i="2"/>
  <c r="AL161" i="2"/>
  <c r="AM161" i="2"/>
  <c r="AN161" i="2"/>
  <c r="AO161" i="2"/>
  <c r="AP161" i="2"/>
  <c r="AY161" i="2"/>
  <c r="C162" i="2"/>
  <c r="D162" i="2"/>
  <c r="E162" i="2"/>
  <c r="F162" i="2"/>
  <c r="G162" i="2"/>
  <c r="H162" i="2"/>
  <c r="J162" i="2"/>
  <c r="K162" i="2"/>
  <c r="L162" i="2"/>
  <c r="M162" i="2"/>
  <c r="AI162" i="2"/>
  <c r="AJ162" i="2"/>
  <c r="AK162" i="2"/>
  <c r="AL162" i="2"/>
  <c r="AM162" i="2"/>
  <c r="AN162" i="2"/>
  <c r="AO162" i="2"/>
  <c r="AP162" i="2"/>
  <c r="AY162" i="2"/>
  <c r="C163" i="2"/>
  <c r="D163" i="2"/>
  <c r="E163" i="2"/>
  <c r="F163" i="2"/>
  <c r="G163" i="2"/>
  <c r="H163" i="2"/>
  <c r="J163" i="2"/>
  <c r="K163" i="2"/>
  <c r="L163" i="2"/>
  <c r="M163" i="2"/>
  <c r="AI163" i="2"/>
  <c r="AJ163" i="2"/>
  <c r="AK163" i="2"/>
  <c r="AL163" i="2"/>
  <c r="AM163" i="2"/>
  <c r="AN163" i="2"/>
  <c r="AO163" i="2"/>
  <c r="AP163" i="2"/>
  <c r="AY163" i="2"/>
  <c r="C164" i="2"/>
  <c r="D164" i="2"/>
  <c r="E164" i="2"/>
  <c r="F164" i="2"/>
  <c r="G164" i="2"/>
  <c r="H164" i="2"/>
  <c r="J164" i="2"/>
  <c r="K164" i="2"/>
  <c r="L164" i="2"/>
  <c r="M164" i="2"/>
  <c r="AI164" i="2"/>
  <c r="AJ164" i="2"/>
  <c r="AK164" i="2"/>
  <c r="AL164" i="2"/>
  <c r="AM164" i="2"/>
  <c r="AN164" i="2"/>
  <c r="AO164" i="2"/>
  <c r="AP164" i="2"/>
  <c r="AY164" i="2"/>
  <c r="C165" i="2"/>
  <c r="D165" i="2"/>
  <c r="E165" i="2"/>
  <c r="F165" i="2"/>
  <c r="G165" i="2"/>
  <c r="H165" i="2"/>
  <c r="J165" i="2"/>
  <c r="K165" i="2"/>
  <c r="L165" i="2"/>
  <c r="M165" i="2"/>
  <c r="AI165" i="2"/>
  <c r="AJ165" i="2"/>
  <c r="AK165" i="2"/>
  <c r="AL165" i="2"/>
  <c r="AM165" i="2"/>
  <c r="AN165" i="2"/>
  <c r="AO165" i="2"/>
  <c r="AP165" i="2"/>
  <c r="AY165" i="2"/>
  <c r="C166" i="2"/>
  <c r="D166" i="2"/>
  <c r="E166" i="2"/>
  <c r="F166" i="2"/>
  <c r="G166" i="2"/>
  <c r="H166" i="2"/>
  <c r="J166" i="2"/>
  <c r="K166" i="2"/>
  <c r="L166" i="2"/>
  <c r="M166" i="2"/>
  <c r="AI166" i="2"/>
  <c r="AJ166" i="2"/>
  <c r="AK166" i="2"/>
  <c r="AL166" i="2"/>
  <c r="AM166" i="2"/>
  <c r="AN166" i="2"/>
  <c r="AO166" i="2"/>
  <c r="AP166" i="2"/>
  <c r="AY166" i="2"/>
  <c r="C167" i="2"/>
  <c r="D167" i="2"/>
  <c r="E167" i="2"/>
  <c r="F167" i="2"/>
  <c r="G167" i="2"/>
  <c r="H167" i="2"/>
  <c r="J167" i="2"/>
  <c r="K167" i="2"/>
  <c r="L167" i="2"/>
  <c r="M167" i="2"/>
  <c r="AI167" i="2"/>
  <c r="AJ167" i="2"/>
  <c r="AK167" i="2"/>
  <c r="AL167" i="2"/>
  <c r="AM167" i="2"/>
  <c r="AN167" i="2"/>
  <c r="AO167" i="2"/>
  <c r="AP167" i="2"/>
  <c r="AY167" i="2"/>
  <c r="C168" i="2"/>
  <c r="D168" i="2"/>
  <c r="E168" i="2"/>
  <c r="F168" i="2"/>
  <c r="G168" i="2"/>
  <c r="H168" i="2"/>
  <c r="J168" i="2"/>
  <c r="K168" i="2"/>
  <c r="L168" i="2"/>
  <c r="M168" i="2"/>
  <c r="AI168" i="2"/>
  <c r="AJ168" i="2"/>
  <c r="AK168" i="2"/>
  <c r="AL168" i="2"/>
  <c r="AM168" i="2"/>
  <c r="AN168" i="2"/>
  <c r="AO168" i="2"/>
  <c r="AP168" i="2"/>
  <c r="AY168" i="2"/>
  <c r="C169" i="2"/>
  <c r="D169" i="2"/>
  <c r="E169" i="2"/>
  <c r="F169" i="2"/>
  <c r="G169" i="2"/>
  <c r="H169" i="2"/>
  <c r="J169" i="2"/>
  <c r="K169" i="2"/>
  <c r="L169" i="2"/>
  <c r="M169" i="2"/>
  <c r="AI169" i="2"/>
  <c r="AJ169" i="2"/>
  <c r="AK169" i="2"/>
  <c r="AL169" i="2"/>
  <c r="AM169" i="2"/>
  <c r="AN169" i="2"/>
  <c r="AO169" i="2"/>
  <c r="AP169" i="2"/>
  <c r="AY169" i="2"/>
  <c r="C170" i="2"/>
  <c r="D170" i="2"/>
  <c r="E170" i="2"/>
  <c r="F170" i="2"/>
  <c r="G170" i="2"/>
  <c r="H170" i="2"/>
  <c r="J170" i="2"/>
  <c r="K170" i="2"/>
  <c r="L170" i="2"/>
  <c r="M170" i="2"/>
  <c r="AI170" i="2"/>
  <c r="AJ170" i="2"/>
  <c r="AK170" i="2"/>
  <c r="AL170" i="2"/>
  <c r="AM170" i="2"/>
  <c r="AN170" i="2"/>
  <c r="AO170" i="2"/>
  <c r="AP170" i="2"/>
  <c r="AY170" i="2"/>
  <c r="C171" i="2"/>
  <c r="D171" i="2"/>
  <c r="E171" i="2"/>
  <c r="F171" i="2"/>
  <c r="G171" i="2"/>
  <c r="H171" i="2"/>
  <c r="J171" i="2"/>
  <c r="K171" i="2"/>
  <c r="L171" i="2"/>
  <c r="M171" i="2"/>
  <c r="AI171" i="2"/>
  <c r="AJ171" i="2"/>
  <c r="AK171" i="2"/>
  <c r="AL171" i="2"/>
  <c r="AM171" i="2"/>
  <c r="AN171" i="2"/>
  <c r="AO171" i="2"/>
  <c r="AP171" i="2"/>
  <c r="AY171" i="2"/>
  <c r="C172" i="2"/>
  <c r="D172" i="2"/>
  <c r="E172" i="2"/>
  <c r="F172" i="2"/>
  <c r="G172" i="2"/>
  <c r="H172" i="2"/>
  <c r="J172" i="2"/>
  <c r="K172" i="2"/>
  <c r="L172" i="2"/>
  <c r="M172" i="2"/>
  <c r="AI172" i="2"/>
  <c r="AJ172" i="2"/>
  <c r="AK172" i="2"/>
  <c r="AL172" i="2"/>
  <c r="AM172" i="2"/>
  <c r="AN172" i="2"/>
  <c r="AO172" i="2"/>
  <c r="AP172" i="2"/>
  <c r="AY172" i="2"/>
  <c r="C173" i="2"/>
  <c r="D173" i="2"/>
  <c r="E173" i="2"/>
  <c r="F173" i="2"/>
  <c r="G173" i="2"/>
  <c r="H173" i="2"/>
  <c r="J173" i="2"/>
  <c r="K173" i="2"/>
  <c r="L173" i="2"/>
  <c r="M173" i="2"/>
  <c r="AI173" i="2"/>
  <c r="AJ173" i="2"/>
  <c r="AK173" i="2"/>
  <c r="AL173" i="2"/>
  <c r="AM173" i="2"/>
  <c r="AN173" i="2"/>
  <c r="AO173" i="2"/>
  <c r="AP173" i="2"/>
  <c r="AY173" i="2"/>
  <c r="C174" i="2"/>
  <c r="D174" i="2"/>
  <c r="E174" i="2"/>
  <c r="F174" i="2"/>
  <c r="G174" i="2"/>
  <c r="H174" i="2"/>
  <c r="J174" i="2"/>
  <c r="K174" i="2"/>
  <c r="L174" i="2"/>
  <c r="M174" i="2"/>
  <c r="AI174" i="2"/>
  <c r="AJ174" i="2"/>
  <c r="AK174" i="2"/>
  <c r="AL174" i="2"/>
  <c r="AM174" i="2"/>
  <c r="AN174" i="2"/>
  <c r="AO174" i="2"/>
  <c r="AP174" i="2"/>
  <c r="AY174" i="2"/>
  <c r="C175" i="2"/>
  <c r="D175" i="2"/>
  <c r="E175" i="2"/>
  <c r="F175" i="2"/>
  <c r="G175" i="2"/>
  <c r="H175" i="2"/>
  <c r="J175" i="2"/>
  <c r="K175" i="2"/>
  <c r="L175" i="2"/>
  <c r="M175" i="2"/>
  <c r="AI175" i="2"/>
  <c r="AJ175" i="2"/>
  <c r="AK175" i="2"/>
  <c r="AL175" i="2"/>
  <c r="AM175" i="2"/>
  <c r="AN175" i="2"/>
  <c r="AO175" i="2"/>
  <c r="AP175" i="2"/>
  <c r="AY175" i="2"/>
  <c r="C176" i="2"/>
  <c r="D176" i="2"/>
  <c r="E176" i="2"/>
  <c r="F176" i="2"/>
  <c r="G176" i="2"/>
  <c r="H176" i="2"/>
  <c r="J176" i="2"/>
  <c r="K176" i="2"/>
  <c r="L176" i="2"/>
  <c r="M176" i="2"/>
  <c r="AI176" i="2"/>
  <c r="AJ176" i="2"/>
  <c r="AK176" i="2"/>
  <c r="AL176" i="2"/>
  <c r="AM176" i="2"/>
  <c r="AN176" i="2"/>
  <c r="AO176" i="2"/>
  <c r="AP176" i="2"/>
  <c r="AY176" i="2"/>
  <c r="C177" i="2"/>
  <c r="D177" i="2"/>
  <c r="E177" i="2"/>
  <c r="F177" i="2"/>
  <c r="G177" i="2"/>
  <c r="H177" i="2"/>
  <c r="J177" i="2"/>
  <c r="K177" i="2"/>
  <c r="L177" i="2"/>
  <c r="M177" i="2"/>
  <c r="AI177" i="2"/>
  <c r="AJ177" i="2"/>
  <c r="AK177" i="2"/>
  <c r="AL177" i="2"/>
  <c r="AM177" i="2"/>
  <c r="AN177" i="2"/>
  <c r="AO177" i="2"/>
  <c r="AP177" i="2"/>
  <c r="AY177" i="2"/>
  <c r="C178" i="2"/>
  <c r="D178" i="2"/>
  <c r="E178" i="2"/>
  <c r="F178" i="2"/>
  <c r="G178" i="2"/>
  <c r="H178" i="2"/>
  <c r="J178" i="2"/>
  <c r="K178" i="2"/>
  <c r="L178" i="2"/>
  <c r="M178" i="2"/>
  <c r="AI178" i="2"/>
  <c r="AJ178" i="2"/>
  <c r="AK178" i="2"/>
  <c r="AL178" i="2"/>
  <c r="AM178" i="2"/>
  <c r="AN178" i="2"/>
  <c r="AO178" i="2"/>
  <c r="AP178" i="2"/>
  <c r="AY178" i="2"/>
  <c r="C179" i="2"/>
  <c r="D179" i="2"/>
  <c r="E179" i="2"/>
  <c r="F179" i="2"/>
  <c r="G179" i="2"/>
  <c r="H179" i="2"/>
  <c r="J179" i="2"/>
  <c r="K179" i="2"/>
  <c r="L179" i="2"/>
  <c r="M179" i="2"/>
  <c r="AI179" i="2"/>
  <c r="AJ179" i="2"/>
  <c r="AK179" i="2"/>
  <c r="AL179" i="2"/>
  <c r="AM179" i="2"/>
  <c r="AN179" i="2"/>
  <c r="AO179" i="2"/>
  <c r="AP179" i="2"/>
  <c r="AY179" i="2"/>
  <c r="C180" i="2"/>
  <c r="D180" i="2"/>
  <c r="E180" i="2"/>
  <c r="F180" i="2"/>
  <c r="G180" i="2"/>
  <c r="H180" i="2"/>
  <c r="J180" i="2"/>
  <c r="K180" i="2"/>
  <c r="L180" i="2"/>
  <c r="M180" i="2"/>
  <c r="AI180" i="2"/>
  <c r="AJ180" i="2"/>
  <c r="AK180" i="2"/>
  <c r="AL180" i="2"/>
  <c r="AM180" i="2"/>
  <c r="AN180" i="2"/>
  <c r="AO180" i="2"/>
  <c r="AP180" i="2"/>
  <c r="AY180" i="2"/>
  <c r="C181" i="2"/>
  <c r="D181" i="2"/>
  <c r="E181" i="2"/>
  <c r="F181" i="2"/>
  <c r="G181" i="2"/>
  <c r="H181" i="2"/>
  <c r="J181" i="2"/>
  <c r="K181" i="2"/>
  <c r="L181" i="2"/>
  <c r="M181" i="2"/>
  <c r="AI181" i="2"/>
  <c r="AJ181" i="2"/>
  <c r="AK181" i="2"/>
  <c r="AL181" i="2"/>
  <c r="AM181" i="2"/>
  <c r="AN181" i="2"/>
  <c r="AO181" i="2"/>
  <c r="AP181" i="2"/>
  <c r="AY181" i="2"/>
  <c r="C182" i="2"/>
  <c r="D182" i="2"/>
  <c r="E182" i="2"/>
  <c r="F182" i="2"/>
  <c r="G182" i="2"/>
  <c r="H182" i="2"/>
  <c r="J182" i="2"/>
  <c r="K182" i="2"/>
  <c r="L182" i="2"/>
  <c r="M182" i="2"/>
  <c r="AI182" i="2"/>
  <c r="AJ182" i="2"/>
  <c r="AK182" i="2"/>
  <c r="AL182" i="2"/>
  <c r="AM182" i="2"/>
  <c r="AN182" i="2"/>
  <c r="AO182" i="2"/>
  <c r="AP182" i="2"/>
  <c r="AY182" i="2"/>
  <c r="C183" i="2"/>
  <c r="D183" i="2"/>
  <c r="E183" i="2"/>
  <c r="F183" i="2"/>
  <c r="G183" i="2"/>
  <c r="H183" i="2"/>
  <c r="J183" i="2"/>
  <c r="K183" i="2"/>
  <c r="L183" i="2"/>
  <c r="M183" i="2"/>
  <c r="AI183" i="2"/>
  <c r="AJ183" i="2"/>
  <c r="AK183" i="2"/>
  <c r="AL183" i="2"/>
  <c r="AM183" i="2"/>
  <c r="AN183" i="2"/>
  <c r="AO183" i="2"/>
  <c r="AP183" i="2"/>
  <c r="AY183" i="2"/>
  <c r="C184" i="2"/>
  <c r="D184" i="2"/>
  <c r="E184" i="2"/>
  <c r="F184" i="2"/>
  <c r="G184" i="2"/>
  <c r="H184" i="2"/>
  <c r="J184" i="2"/>
  <c r="K184" i="2"/>
  <c r="L184" i="2"/>
  <c r="M184" i="2"/>
  <c r="AI184" i="2"/>
  <c r="AJ184" i="2"/>
  <c r="AK184" i="2"/>
  <c r="AL184" i="2"/>
  <c r="AM184" i="2"/>
  <c r="AN184" i="2"/>
  <c r="AO184" i="2"/>
  <c r="AP184" i="2"/>
  <c r="AY184" i="2"/>
  <c r="C185" i="2"/>
  <c r="D185" i="2"/>
  <c r="E185" i="2"/>
  <c r="F185" i="2"/>
  <c r="G185" i="2"/>
  <c r="H185" i="2"/>
  <c r="J185" i="2"/>
  <c r="K185" i="2"/>
  <c r="L185" i="2"/>
  <c r="M185" i="2"/>
  <c r="AI185" i="2"/>
  <c r="AJ185" i="2"/>
  <c r="AK185" i="2"/>
  <c r="AL185" i="2"/>
  <c r="AM185" i="2"/>
  <c r="AN185" i="2"/>
  <c r="AO185" i="2"/>
  <c r="AP185" i="2"/>
  <c r="AY185" i="2"/>
  <c r="C186" i="2"/>
  <c r="D186" i="2"/>
  <c r="E186" i="2"/>
  <c r="F186" i="2"/>
  <c r="G186" i="2"/>
  <c r="H186" i="2"/>
  <c r="J186" i="2"/>
  <c r="K186" i="2"/>
  <c r="L186" i="2"/>
  <c r="M186" i="2"/>
  <c r="AI186" i="2"/>
  <c r="AJ186" i="2"/>
  <c r="AK186" i="2"/>
  <c r="AL186" i="2"/>
  <c r="AM186" i="2"/>
  <c r="AN186" i="2"/>
  <c r="AO186" i="2"/>
  <c r="AP186" i="2"/>
  <c r="AY186" i="2"/>
  <c r="C187" i="2"/>
  <c r="D187" i="2"/>
  <c r="E187" i="2"/>
  <c r="F187" i="2"/>
  <c r="G187" i="2"/>
  <c r="H187" i="2"/>
  <c r="J187" i="2"/>
  <c r="K187" i="2"/>
  <c r="L187" i="2"/>
  <c r="M187" i="2"/>
  <c r="AI187" i="2"/>
  <c r="AJ187" i="2"/>
  <c r="AK187" i="2"/>
  <c r="AL187" i="2"/>
  <c r="AM187" i="2"/>
  <c r="AN187" i="2"/>
  <c r="AO187" i="2"/>
  <c r="AP187" i="2"/>
  <c r="AY187" i="2"/>
  <c r="C188" i="2"/>
  <c r="D188" i="2"/>
  <c r="E188" i="2"/>
  <c r="F188" i="2"/>
  <c r="G188" i="2"/>
  <c r="H188" i="2"/>
  <c r="J188" i="2"/>
  <c r="K188" i="2"/>
  <c r="L188" i="2"/>
  <c r="M188" i="2"/>
  <c r="AI188" i="2"/>
  <c r="AJ188" i="2"/>
  <c r="AK188" i="2"/>
  <c r="AL188" i="2"/>
  <c r="AM188" i="2"/>
  <c r="AN188" i="2"/>
  <c r="AO188" i="2"/>
  <c r="AP188" i="2"/>
  <c r="AY188" i="2"/>
  <c r="C189" i="2"/>
  <c r="D189" i="2"/>
  <c r="E189" i="2"/>
  <c r="F189" i="2"/>
  <c r="G189" i="2"/>
  <c r="H189" i="2"/>
  <c r="J189" i="2"/>
  <c r="K189" i="2"/>
  <c r="L189" i="2"/>
  <c r="M189" i="2"/>
  <c r="AI189" i="2"/>
  <c r="AJ189" i="2"/>
  <c r="AK189" i="2"/>
  <c r="AL189" i="2"/>
  <c r="AM189" i="2"/>
  <c r="AN189" i="2"/>
  <c r="AO189" i="2"/>
  <c r="AP189" i="2"/>
  <c r="AY189" i="2"/>
  <c r="C190" i="2"/>
  <c r="D190" i="2"/>
  <c r="E190" i="2"/>
  <c r="F190" i="2"/>
  <c r="G190" i="2"/>
  <c r="H190" i="2"/>
  <c r="J190" i="2"/>
  <c r="K190" i="2"/>
  <c r="L190" i="2"/>
  <c r="M190" i="2"/>
  <c r="AI190" i="2"/>
  <c r="AJ190" i="2"/>
  <c r="AK190" i="2"/>
  <c r="AL190" i="2"/>
  <c r="AM190" i="2"/>
  <c r="AN190" i="2"/>
  <c r="AO190" i="2"/>
  <c r="AP190" i="2"/>
  <c r="AY190" i="2"/>
  <c r="C191" i="2"/>
  <c r="D191" i="2"/>
  <c r="E191" i="2"/>
  <c r="F191" i="2"/>
  <c r="G191" i="2"/>
  <c r="H191" i="2"/>
  <c r="J191" i="2"/>
  <c r="K191" i="2"/>
  <c r="L191" i="2"/>
  <c r="M191" i="2"/>
  <c r="AI191" i="2"/>
  <c r="AJ191" i="2"/>
  <c r="AK191" i="2"/>
  <c r="AL191" i="2"/>
  <c r="AM191" i="2"/>
  <c r="AN191" i="2"/>
  <c r="AO191" i="2"/>
  <c r="AP191" i="2"/>
  <c r="AY191" i="2"/>
  <c r="C192" i="2"/>
  <c r="D192" i="2"/>
  <c r="E192" i="2"/>
  <c r="F192" i="2"/>
  <c r="G192" i="2"/>
  <c r="H192" i="2"/>
  <c r="J192" i="2"/>
  <c r="K192" i="2"/>
  <c r="L192" i="2"/>
  <c r="M192" i="2"/>
  <c r="AI192" i="2"/>
  <c r="AJ192" i="2"/>
  <c r="AK192" i="2"/>
  <c r="AL192" i="2"/>
  <c r="AM192" i="2"/>
  <c r="AN192" i="2"/>
  <c r="AO192" i="2"/>
  <c r="AP192" i="2"/>
  <c r="AY192" i="2"/>
  <c r="C193" i="2"/>
  <c r="D193" i="2"/>
  <c r="E193" i="2"/>
  <c r="F193" i="2"/>
  <c r="G193" i="2"/>
  <c r="H193" i="2"/>
  <c r="J193" i="2"/>
  <c r="K193" i="2"/>
  <c r="L193" i="2"/>
  <c r="M193" i="2"/>
  <c r="AI193" i="2"/>
  <c r="AJ193" i="2"/>
  <c r="AK193" i="2"/>
  <c r="AL193" i="2"/>
  <c r="AM193" i="2"/>
  <c r="AN193" i="2"/>
  <c r="AO193" i="2"/>
  <c r="AP193" i="2"/>
  <c r="AY193" i="2"/>
  <c r="C194" i="2"/>
  <c r="D194" i="2"/>
  <c r="E194" i="2"/>
  <c r="F194" i="2"/>
  <c r="G194" i="2"/>
  <c r="H194" i="2"/>
  <c r="J194" i="2"/>
  <c r="K194" i="2"/>
  <c r="L194" i="2"/>
  <c r="M194" i="2"/>
  <c r="AI194" i="2"/>
  <c r="AJ194" i="2"/>
  <c r="AK194" i="2"/>
  <c r="AL194" i="2"/>
  <c r="AM194" i="2"/>
  <c r="AN194" i="2"/>
  <c r="AO194" i="2"/>
  <c r="AP194" i="2"/>
  <c r="AY194" i="2"/>
  <c r="C195" i="2"/>
  <c r="D195" i="2"/>
  <c r="E195" i="2"/>
  <c r="F195" i="2"/>
  <c r="G195" i="2"/>
  <c r="H195" i="2"/>
  <c r="J195" i="2"/>
  <c r="K195" i="2"/>
  <c r="L195" i="2"/>
  <c r="M195" i="2"/>
  <c r="AI195" i="2"/>
  <c r="AJ195" i="2"/>
  <c r="AK195" i="2"/>
  <c r="AL195" i="2"/>
  <c r="AM195" i="2"/>
  <c r="AN195" i="2"/>
  <c r="AO195" i="2"/>
  <c r="AP195" i="2"/>
  <c r="AY195" i="2"/>
  <c r="C196" i="2"/>
  <c r="D196" i="2"/>
  <c r="E196" i="2"/>
  <c r="F196" i="2"/>
  <c r="G196" i="2"/>
  <c r="H196" i="2"/>
  <c r="J196" i="2"/>
  <c r="K196" i="2"/>
  <c r="L196" i="2"/>
  <c r="M196" i="2"/>
  <c r="AI196" i="2"/>
  <c r="AJ196" i="2"/>
  <c r="AK196" i="2"/>
  <c r="AL196" i="2"/>
  <c r="AM196" i="2"/>
  <c r="AN196" i="2"/>
  <c r="AO196" i="2"/>
  <c r="AP196" i="2"/>
  <c r="AY196" i="2"/>
  <c r="C197" i="2"/>
  <c r="D197" i="2"/>
  <c r="E197" i="2"/>
  <c r="F197" i="2"/>
  <c r="G197" i="2"/>
  <c r="H197" i="2"/>
  <c r="J197" i="2"/>
  <c r="K197" i="2"/>
  <c r="L197" i="2"/>
  <c r="M197" i="2"/>
  <c r="AI197" i="2"/>
  <c r="AJ197" i="2"/>
  <c r="AK197" i="2"/>
  <c r="AL197" i="2"/>
  <c r="AM197" i="2"/>
  <c r="AN197" i="2"/>
  <c r="AO197" i="2"/>
  <c r="AP197" i="2"/>
  <c r="AY197" i="2"/>
  <c r="C198" i="2"/>
  <c r="D198" i="2"/>
  <c r="E198" i="2"/>
  <c r="F198" i="2"/>
  <c r="G198" i="2"/>
  <c r="H198" i="2"/>
  <c r="J198" i="2"/>
  <c r="K198" i="2"/>
  <c r="L198" i="2"/>
  <c r="M198" i="2"/>
  <c r="AI198" i="2"/>
  <c r="AJ198" i="2"/>
  <c r="AK198" i="2"/>
  <c r="AL198" i="2"/>
  <c r="AM198" i="2"/>
  <c r="AN198" i="2"/>
  <c r="AO198" i="2"/>
  <c r="AP198" i="2"/>
  <c r="AY198" i="2"/>
  <c r="C199" i="2"/>
  <c r="D199" i="2"/>
  <c r="E199" i="2"/>
  <c r="F199" i="2"/>
  <c r="G199" i="2"/>
  <c r="H199" i="2"/>
  <c r="J199" i="2"/>
  <c r="K199" i="2"/>
  <c r="L199" i="2"/>
  <c r="M199" i="2"/>
  <c r="AI199" i="2"/>
  <c r="AJ199" i="2"/>
  <c r="AK199" i="2"/>
  <c r="AL199" i="2"/>
  <c r="AM199" i="2"/>
  <c r="AN199" i="2"/>
  <c r="AO199" i="2"/>
  <c r="AP199" i="2"/>
  <c r="AY199" i="2"/>
  <c r="C200" i="2"/>
  <c r="D200" i="2"/>
  <c r="E200" i="2"/>
  <c r="F200" i="2"/>
  <c r="G200" i="2"/>
  <c r="H200" i="2"/>
  <c r="J200" i="2"/>
  <c r="K200" i="2"/>
  <c r="L200" i="2"/>
  <c r="M200" i="2"/>
  <c r="AI200" i="2"/>
  <c r="AJ200" i="2"/>
  <c r="AK200" i="2"/>
  <c r="AL200" i="2"/>
  <c r="AM200" i="2"/>
  <c r="AN200" i="2"/>
  <c r="AO200" i="2"/>
  <c r="AP200" i="2"/>
  <c r="AY200" i="2"/>
  <c r="C201" i="2"/>
  <c r="D201" i="2"/>
  <c r="E201" i="2"/>
  <c r="F201" i="2"/>
  <c r="G201" i="2"/>
  <c r="H201" i="2"/>
  <c r="J201" i="2"/>
  <c r="K201" i="2"/>
  <c r="L201" i="2"/>
  <c r="M201" i="2"/>
  <c r="AI201" i="2"/>
  <c r="AJ201" i="2"/>
  <c r="AK201" i="2"/>
  <c r="AL201" i="2"/>
  <c r="AM201" i="2"/>
  <c r="AN201" i="2"/>
  <c r="AO201" i="2"/>
  <c r="AP201" i="2"/>
  <c r="AY201" i="2"/>
  <c r="C202" i="2"/>
  <c r="D202" i="2"/>
  <c r="E202" i="2"/>
  <c r="F202" i="2"/>
  <c r="G202" i="2"/>
  <c r="H202" i="2"/>
  <c r="J202" i="2"/>
  <c r="K202" i="2"/>
  <c r="L202" i="2"/>
  <c r="M202" i="2"/>
  <c r="AI202" i="2"/>
  <c r="AJ202" i="2"/>
  <c r="AK202" i="2"/>
  <c r="AL202" i="2"/>
  <c r="AM202" i="2"/>
  <c r="AN202" i="2"/>
  <c r="AO202" i="2"/>
  <c r="AP202" i="2"/>
  <c r="AY202" i="2"/>
  <c r="C203" i="2"/>
  <c r="D203" i="2"/>
  <c r="E203" i="2"/>
  <c r="F203" i="2"/>
  <c r="G203" i="2"/>
  <c r="H203" i="2"/>
  <c r="J203" i="2"/>
  <c r="K203" i="2"/>
  <c r="L203" i="2"/>
  <c r="M203" i="2"/>
  <c r="AI203" i="2"/>
  <c r="AJ203" i="2"/>
  <c r="AK203" i="2"/>
  <c r="AL203" i="2"/>
  <c r="AM203" i="2"/>
  <c r="AN203" i="2"/>
  <c r="AO203" i="2"/>
  <c r="AP203" i="2"/>
  <c r="AY203" i="2"/>
  <c r="C204" i="2"/>
  <c r="D204" i="2"/>
  <c r="E204" i="2"/>
  <c r="F204" i="2"/>
  <c r="G204" i="2"/>
  <c r="H204" i="2"/>
  <c r="J204" i="2"/>
  <c r="K204" i="2"/>
  <c r="L204" i="2"/>
  <c r="M204" i="2"/>
  <c r="AI204" i="2"/>
  <c r="AJ204" i="2"/>
  <c r="AK204" i="2"/>
  <c r="AL204" i="2"/>
  <c r="AM204" i="2"/>
  <c r="AN204" i="2"/>
  <c r="AO204" i="2"/>
  <c r="AP204" i="2"/>
  <c r="AY204" i="2"/>
  <c r="C205" i="2"/>
  <c r="D205" i="2"/>
  <c r="E205" i="2"/>
  <c r="F205" i="2"/>
  <c r="G205" i="2"/>
  <c r="H205" i="2"/>
  <c r="J205" i="2"/>
  <c r="K205" i="2"/>
  <c r="L205" i="2"/>
  <c r="M205" i="2"/>
  <c r="AI205" i="2"/>
  <c r="AJ205" i="2"/>
  <c r="AK205" i="2"/>
  <c r="AL205" i="2"/>
  <c r="AM205" i="2"/>
  <c r="AN205" i="2"/>
  <c r="AO205" i="2"/>
  <c r="AP205" i="2"/>
  <c r="AY205" i="2"/>
  <c r="C206" i="2"/>
  <c r="D206" i="2"/>
  <c r="E206" i="2"/>
  <c r="F206" i="2"/>
  <c r="G206" i="2"/>
  <c r="H206" i="2"/>
  <c r="J206" i="2"/>
  <c r="K206" i="2"/>
  <c r="L206" i="2"/>
  <c r="M206" i="2"/>
  <c r="AI206" i="2"/>
  <c r="AJ206" i="2"/>
  <c r="AK206" i="2"/>
  <c r="AL206" i="2"/>
  <c r="AM206" i="2"/>
  <c r="AN206" i="2"/>
  <c r="AO206" i="2"/>
  <c r="AP206" i="2"/>
  <c r="C208" i="2"/>
  <c r="D208" i="2"/>
  <c r="E208" i="2"/>
  <c r="F208" i="2"/>
  <c r="G208" i="2"/>
  <c r="H208" i="2"/>
  <c r="J208" i="2"/>
  <c r="K208" i="2"/>
  <c r="L208" i="2"/>
  <c r="M208" i="2"/>
  <c r="AI208" i="2"/>
  <c r="AJ208" i="2"/>
  <c r="AK208" i="2"/>
  <c r="AL208" i="2"/>
  <c r="AM208" i="2"/>
  <c r="AN208" i="2"/>
  <c r="AO208" i="2"/>
  <c r="AP208" i="2"/>
  <c r="AY208" i="2"/>
  <c r="C209" i="2"/>
  <c r="D209" i="2"/>
  <c r="E209" i="2"/>
  <c r="F209" i="2"/>
  <c r="G209" i="2"/>
  <c r="H209" i="2"/>
  <c r="J209" i="2"/>
  <c r="K209" i="2"/>
  <c r="L209" i="2"/>
  <c r="M209" i="2"/>
  <c r="AI209" i="2"/>
  <c r="AJ209" i="2"/>
  <c r="AK209" i="2"/>
  <c r="AL209" i="2"/>
  <c r="AM209" i="2"/>
  <c r="AN209" i="2"/>
  <c r="AO209" i="2"/>
  <c r="AP209" i="2"/>
  <c r="AY209" i="2"/>
  <c r="C210" i="2"/>
  <c r="D210" i="2"/>
  <c r="E210" i="2"/>
  <c r="F210" i="2"/>
  <c r="G210" i="2"/>
  <c r="H210" i="2"/>
  <c r="J210" i="2"/>
  <c r="K210" i="2"/>
  <c r="L210" i="2"/>
  <c r="M210" i="2"/>
  <c r="AI210" i="2"/>
  <c r="AJ210" i="2"/>
  <c r="AK210" i="2"/>
  <c r="AL210" i="2"/>
  <c r="AM210" i="2"/>
  <c r="AN210" i="2"/>
  <c r="AO210" i="2"/>
  <c r="AP210" i="2"/>
  <c r="AY210" i="2"/>
  <c r="C211" i="2"/>
  <c r="D211" i="2"/>
  <c r="E211" i="2"/>
  <c r="F211" i="2"/>
  <c r="G211" i="2"/>
  <c r="H211" i="2"/>
  <c r="J211" i="2"/>
  <c r="K211" i="2"/>
  <c r="L211" i="2"/>
  <c r="M211" i="2"/>
  <c r="AI211" i="2"/>
  <c r="AJ211" i="2"/>
  <c r="AK211" i="2"/>
  <c r="AL211" i="2"/>
  <c r="AM211" i="2"/>
  <c r="AN211" i="2"/>
  <c r="AO211" i="2"/>
  <c r="AP211" i="2"/>
  <c r="AY211" i="2"/>
  <c r="C212" i="2"/>
  <c r="D212" i="2"/>
  <c r="E212" i="2"/>
  <c r="F212" i="2"/>
  <c r="G212" i="2"/>
  <c r="H212" i="2"/>
  <c r="J212" i="2"/>
  <c r="K212" i="2"/>
  <c r="L212" i="2"/>
  <c r="M212" i="2"/>
  <c r="AI212" i="2"/>
  <c r="AJ212" i="2"/>
  <c r="AK212" i="2"/>
  <c r="AL212" i="2"/>
  <c r="AM212" i="2"/>
  <c r="AN212" i="2"/>
  <c r="AO212" i="2"/>
  <c r="AP212" i="2"/>
  <c r="AY212" i="2"/>
  <c r="C213" i="2"/>
  <c r="D213" i="2"/>
  <c r="E213" i="2"/>
  <c r="F213" i="2"/>
  <c r="G213" i="2"/>
  <c r="H213" i="2"/>
  <c r="J213" i="2"/>
  <c r="K213" i="2"/>
  <c r="L213" i="2"/>
  <c r="M213" i="2"/>
  <c r="AI213" i="2"/>
  <c r="AJ213" i="2"/>
  <c r="AK213" i="2"/>
  <c r="AL213" i="2"/>
  <c r="AM213" i="2"/>
  <c r="AN213" i="2"/>
  <c r="AO213" i="2"/>
  <c r="AP213" i="2"/>
  <c r="AY213" i="2"/>
  <c r="C214" i="2"/>
  <c r="D214" i="2"/>
  <c r="E214" i="2"/>
  <c r="F214" i="2"/>
  <c r="G214" i="2"/>
  <c r="H214" i="2"/>
  <c r="J214" i="2"/>
  <c r="K214" i="2"/>
  <c r="L214" i="2"/>
  <c r="M214" i="2"/>
  <c r="AI214" i="2"/>
  <c r="AJ214" i="2"/>
  <c r="AK214" i="2"/>
  <c r="AL214" i="2"/>
  <c r="AM214" i="2"/>
  <c r="AN214" i="2"/>
  <c r="AO214" i="2"/>
  <c r="AP214" i="2"/>
  <c r="AY214" i="2"/>
  <c r="C215" i="2"/>
  <c r="D215" i="2"/>
  <c r="E215" i="2"/>
  <c r="F215" i="2"/>
  <c r="G215" i="2"/>
  <c r="H215" i="2"/>
  <c r="J215" i="2"/>
  <c r="K215" i="2"/>
  <c r="L215" i="2"/>
  <c r="M215" i="2"/>
  <c r="AI215" i="2"/>
  <c r="AJ215" i="2"/>
  <c r="AK215" i="2"/>
  <c r="AL215" i="2"/>
  <c r="AM215" i="2"/>
  <c r="AN215" i="2"/>
  <c r="AO215" i="2"/>
  <c r="AP215" i="2"/>
  <c r="AY215" i="2"/>
  <c r="C216" i="2"/>
  <c r="D216" i="2"/>
  <c r="E216" i="2"/>
  <c r="F216" i="2"/>
  <c r="G216" i="2"/>
  <c r="H216" i="2"/>
  <c r="J216" i="2"/>
  <c r="K216" i="2"/>
  <c r="L216" i="2"/>
  <c r="M216" i="2"/>
  <c r="AI216" i="2"/>
  <c r="AJ216" i="2"/>
  <c r="AK216" i="2"/>
  <c r="AL216" i="2"/>
  <c r="AM216" i="2"/>
  <c r="AN216" i="2"/>
  <c r="AO216" i="2"/>
  <c r="AP216" i="2"/>
  <c r="AY216" i="2"/>
  <c r="C217" i="2"/>
  <c r="D217" i="2"/>
  <c r="E217" i="2"/>
  <c r="F217" i="2"/>
  <c r="G217" i="2"/>
  <c r="H217" i="2"/>
  <c r="J217" i="2"/>
  <c r="K217" i="2"/>
  <c r="L217" i="2"/>
  <c r="M217" i="2"/>
  <c r="AI217" i="2"/>
  <c r="AJ217" i="2"/>
  <c r="AK217" i="2"/>
  <c r="AL217" i="2"/>
  <c r="AM217" i="2"/>
  <c r="AN217" i="2"/>
  <c r="AO217" i="2"/>
  <c r="AP217" i="2"/>
  <c r="AY217" i="2"/>
  <c r="C218" i="2"/>
  <c r="D218" i="2"/>
  <c r="E218" i="2"/>
  <c r="F218" i="2"/>
  <c r="G218" i="2"/>
  <c r="H218" i="2"/>
  <c r="J218" i="2"/>
  <c r="K218" i="2"/>
  <c r="L218" i="2"/>
  <c r="M218" i="2"/>
  <c r="AI218" i="2"/>
  <c r="AJ218" i="2"/>
  <c r="AK218" i="2"/>
  <c r="AL218" i="2"/>
  <c r="AM218" i="2"/>
  <c r="AN218" i="2"/>
  <c r="AO218" i="2"/>
  <c r="AP218" i="2"/>
  <c r="AY218" i="2"/>
  <c r="C219" i="2"/>
  <c r="D219" i="2"/>
  <c r="E219" i="2"/>
  <c r="F219" i="2"/>
  <c r="G219" i="2"/>
  <c r="H219" i="2"/>
  <c r="J219" i="2"/>
  <c r="K219" i="2"/>
  <c r="L219" i="2"/>
  <c r="M219" i="2"/>
  <c r="AI219" i="2"/>
  <c r="AJ219" i="2"/>
  <c r="AK219" i="2"/>
  <c r="AL219" i="2"/>
  <c r="AM219" i="2"/>
  <c r="AN219" i="2"/>
  <c r="AO219" i="2"/>
  <c r="AP219" i="2"/>
  <c r="AY219" i="2"/>
  <c r="C220" i="2"/>
  <c r="D220" i="2"/>
  <c r="E220" i="2"/>
  <c r="F220" i="2"/>
  <c r="G220" i="2"/>
  <c r="H220" i="2"/>
  <c r="J220" i="2"/>
  <c r="K220" i="2"/>
  <c r="L220" i="2"/>
  <c r="M220" i="2"/>
  <c r="AI220" i="2"/>
  <c r="AJ220" i="2"/>
  <c r="AK220" i="2"/>
  <c r="AL220" i="2"/>
  <c r="AM220" i="2"/>
  <c r="AN220" i="2"/>
  <c r="AO220" i="2"/>
  <c r="AP220" i="2"/>
  <c r="AY220" i="2"/>
  <c r="C221" i="2"/>
  <c r="D221" i="2"/>
  <c r="E221" i="2"/>
  <c r="F221" i="2"/>
  <c r="G221" i="2"/>
  <c r="H221" i="2"/>
  <c r="J221" i="2"/>
  <c r="K221" i="2"/>
  <c r="L221" i="2"/>
  <c r="M221" i="2"/>
  <c r="AI221" i="2"/>
  <c r="AJ221" i="2"/>
  <c r="AK221" i="2"/>
  <c r="AL221" i="2"/>
  <c r="AM221" i="2"/>
  <c r="AN221" i="2"/>
  <c r="AO221" i="2"/>
  <c r="AP221" i="2"/>
  <c r="AY221" i="2"/>
  <c r="C222" i="2"/>
  <c r="D222" i="2"/>
  <c r="E222" i="2"/>
  <c r="F222" i="2"/>
  <c r="G222" i="2"/>
  <c r="H222" i="2"/>
  <c r="J222" i="2"/>
  <c r="K222" i="2"/>
  <c r="L222" i="2"/>
  <c r="M222" i="2"/>
  <c r="AI222" i="2"/>
  <c r="AJ222" i="2"/>
  <c r="AK222" i="2"/>
  <c r="AL222" i="2"/>
  <c r="AM222" i="2"/>
  <c r="AN222" i="2"/>
  <c r="AO222" i="2"/>
  <c r="AP222" i="2"/>
  <c r="AY222" i="2"/>
  <c r="C223" i="2"/>
  <c r="D223" i="2"/>
  <c r="E223" i="2"/>
  <c r="F223" i="2"/>
  <c r="G223" i="2"/>
  <c r="H223" i="2"/>
  <c r="J223" i="2"/>
  <c r="K223" i="2"/>
  <c r="L223" i="2"/>
  <c r="M223" i="2"/>
  <c r="AI223" i="2"/>
  <c r="AJ223" i="2"/>
  <c r="AK223" i="2"/>
  <c r="AL223" i="2"/>
  <c r="AM223" i="2"/>
  <c r="AN223" i="2"/>
  <c r="AO223" i="2"/>
  <c r="AP223" i="2"/>
  <c r="AY223" i="2"/>
  <c r="C224" i="2"/>
  <c r="D224" i="2"/>
  <c r="E224" i="2"/>
  <c r="F224" i="2"/>
  <c r="G224" i="2"/>
  <c r="H224" i="2"/>
  <c r="J224" i="2"/>
  <c r="K224" i="2"/>
  <c r="L224" i="2"/>
  <c r="M224" i="2"/>
  <c r="AI224" i="2"/>
  <c r="AJ224" i="2"/>
  <c r="AK224" i="2"/>
  <c r="AL224" i="2"/>
  <c r="AM224" i="2"/>
  <c r="AN224" i="2"/>
  <c r="AO224" i="2"/>
  <c r="AP224" i="2"/>
  <c r="AY224" i="2"/>
  <c r="C225" i="2"/>
  <c r="D225" i="2"/>
  <c r="E225" i="2"/>
  <c r="F225" i="2"/>
  <c r="G225" i="2"/>
  <c r="H225" i="2"/>
  <c r="J225" i="2"/>
  <c r="K225" i="2"/>
  <c r="L225" i="2"/>
  <c r="M225" i="2"/>
  <c r="AI225" i="2"/>
  <c r="AJ225" i="2"/>
  <c r="AK225" i="2"/>
  <c r="AL225" i="2"/>
  <c r="AM225" i="2"/>
  <c r="AN225" i="2"/>
  <c r="AO225" i="2"/>
  <c r="AP225" i="2"/>
  <c r="AY225" i="2"/>
  <c r="C226" i="2"/>
  <c r="D226" i="2"/>
  <c r="E226" i="2"/>
  <c r="F226" i="2"/>
  <c r="G226" i="2"/>
  <c r="H226" i="2"/>
  <c r="J226" i="2"/>
  <c r="K226" i="2"/>
  <c r="L226" i="2"/>
  <c r="M226" i="2"/>
  <c r="AI226" i="2"/>
  <c r="AJ226" i="2"/>
  <c r="AK226" i="2"/>
  <c r="AL226" i="2"/>
  <c r="AM226" i="2"/>
  <c r="AN226" i="2"/>
  <c r="AO226" i="2"/>
  <c r="AP226" i="2"/>
  <c r="AY226" i="2"/>
  <c r="C227" i="2"/>
  <c r="D227" i="2"/>
  <c r="E227" i="2"/>
  <c r="F227" i="2"/>
  <c r="G227" i="2"/>
  <c r="H227" i="2"/>
  <c r="J227" i="2"/>
  <c r="K227" i="2"/>
  <c r="L227" i="2"/>
  <c r="M227" i="2"/>
  <c r="AI227" i="2"/>
  <c r="AJ227" i="2"/>
  <c r="AK227" i="2"/>
  <c r="AL227" i="2"/>
  <c r="AM227" i="2"/>
  <c r="AN227" i="2"/>
  <c r="AO227" i="2"/>
  <c r="AP227" i="2"/>
  <c r="AY227" i="2"/>
  <c r="C228" i="2"/>
  <c r="D228" i="2"/>
  <c r="E228" i="2"/>
  <c r="F228" i="2"/>
  <c r="G228" i="2"/>
  <c r="H228" i="2"/>
  <c r="J228" i="2"/>
  <c r="K228" i="2"/>
  <c r="L228" i="2"/>
  <c r="M228" i="2"/>
  <c r="AI228" i="2"/>
  <c r="AJ228" i="2"/>
  <c r="AK228" i="2"/>
  <c r="AL228" i="2"/>
  <c r="AM228" i="2"/>
  <c r="AN228" i="2"/>
  <c r="AO228" i="2"/>
  <c r="AP228" i="2"/>
  <c r="AY228" i="2"/>
  <c r="C229" i="2"/>
  <c r="D229" i="2"/>
  <c r="E229" i="2"/>
  <c r="F229" i="2"/>
  <c r="G229" i="2"/>
  <c r="H229" i="2"/>
  <c r="J229" i="2"/>
  <c r="K229" i="2"/>
  <c r="L229" i="2"/>
  <c r="M229" i="2"/>
  <c r="AI229" i="2"/>
  <c r="AJ229" i="2"/>
  <c r="AK229" i="2"/>
  <c r="AL229" i="2"/>
  <c r="AM229" i="2"/>
  <c r="AN229" i="2"/>
  <c r="AO229" i="2"/>
  <c r="AP229" i="2"/>
  <c r="AY229" i="2"/>
  <c r="C230" i="2"/>
  <c r="D230" i="2"/>
  <c r="E230" i="2"/>
  <c r="F230" i="2"/>
  <c r="G230" i="2"/>
  <c r="H230" i="2"/>
  <c r="J230" i="2"/>
  <c r="K230" i="2"/>
  <c r="L230" i="2"/>
  <c r="M230" i="2"/>
  <c r="AI230" i="2"/>
  <c r="AJ230" i="2"/>
  <c r="AK230" i="2"/>
  <c r="AL230" i="2"/>
  <c r="AM230" i="2"/>
  <c r="AN230" i="2"/>
  <c r="AO230" i="2"/>
  <c r="AP230" i="2"/>
  <c r="AY230" i="2"/>
  <c r="C231" i="2"/>
  <c r="D231" i="2"/>
  <c r="E231" i="2"/>
  <c r="F231" i="2"/>
  <c r="G231" i="2"/>
  <c r="H231" i="2"/>
  <c r="J231" i="2"/>
  <c r="K231" i="2"/>
  <c r="L231" i="2"/>
  <c r="M231" i="2"/>
  <c r="AI231" i="2"/>
  <c r="AJ231" i="2"/>
  <c r="AK231" i="2"/>
  <c r="AL231" i="2"/>
  <c r="AM231" i="2"/>
  <c r="AN231" i="2"/>
  <c r="AO231" i="2"/>
  <c r="AP231" i="2"/>
  <c r="AY231" i="2"/>
  <c r="C232" i="2"/>
  <c r="D232" i="2"/>
  <c r="E232" i="2"/>
  <c r="F232" i="2"/>
  <c r="G232" i="2"/>
  <c r="H232" i="2"/>
  <c r="J232" i="2"/>
  <c r="K232" i="2"/>
  <c r="L232" i="2"/>
  <c r="M232" i="2"/>
  <c r="AI232" i="2"/>
  <c r="AJ232" i="2"/>
  <c r="AK232" i="2"/>
  <c r="AL232" i="2"/>
  <c r="AM232" i="2"/>
  <c r="AN232" i="2"/>
  <c r="AO232" i="2"/>
  <c r="AP232" i="2"/>
  <c r="AY232" i="2"/>
  <c r="C233" i="2"/>
  <c r="D233" i="2"/>
  <c r="E233" i="2"/>
  <c r="F233" i="2"/>
  <c r="G233" i="2"/>
  <c r="H233" i="2"/>
  <c r="J233" i="2"/>
  <c r="K233" i="2"/>
  <c r="L233" i="2"/>
  <c r="M233" i="2"/>
  <c r="AI233" i="2"/>
  <c r="AJ233" i="2"/>
  <c r="AK233" i="2"/>
  <c r="AL233" i="2"/>
  <c r="AM233" i="2"/>
  <c r="AN233" i="2"/>
  <c r="AO233" i="2"/>
  <c r="AP233" i="2"/>
  <c r="AY233" i="2"/>
  <c r="C234" i="2"/>
  <c r="D234" i="2"/>
  <c r="E234" i="2"/>
  <c r="F234" i="2"/>
  <c r="G234" i="2"/>
  <c r="H234" i="2"/>
  <c r="J234" i="2"/>
  <c r="K234" i="2"/>
  <c r="L234" i="2"/>
  <c r="M234" i="2"/>
  <c r="AI234" i="2"/>
  <c r="AJ234" i="2"/>
  <c r="AK234" i="2"/>
  <c r="AL234" i="2"/>
  <c r="AM234" i="2"/>
  <c r="AN234" i="2"/>
  <c r="AO234" i="2"/>
  <c r="AP234" i="2"/>
  <c r="AY234" i="2"/>
  <c r="C235" i="2"/>
  <c r="D235" i="2"/>
  <c r="E235" i="2"/>
  <c r="F235" i="2"/>
  <c r="G235" i="2"/>
  <c r="H235" i="2"/>
  <c r="J235" i="2"/>
  <c r="K235" i="2"/>
  <c r="L235" i="2"/>
  <c r="M235" i="2"/>
  <c r="AI235" i="2"/>
  <c r="AJ235" i="2"/>
  <c r="AK235" i="2"/>
  <c r="AL235" i="2"/>
  <c r="AM235" i="2"/>
  <c r="AN235" i="2"/>
  <c r="AO235" i="2"/>
  <c r="AP235" i="2"/>
  <c r="AY235" i="2"/>
  <c r="C236" i="2"/>
  <c r="D236" i="2"/>
  <c r="E236" i="2"/>
  <c r="F236" i="2"/>
  <c r="G236" i="2"/>
  <c r="H236" i="2"/>
  <c r="J236" i="2"/>
  <c r="K236" i="2"/>
  <c r="L236" i="2"/>
  <c r="M236" i="2"/>
  <c r="AI236" i="2"/>
  <c r="AJ236" i="2"/>
  <c r="AK236" i="2"/>
  <c r="AL236" i="2"/>
  <c r="AM236" i="2"/>
  <c r="AN236" i="2"/>
  <c r="AO236" i="2"/>
  <c r="AP236" i="2"/>
  <c r="AY236" i="2"/>
  <c r="C237" i="2"/>
  <c r="D237" i="2"/>
  <c r="E237" i="2"/>
  <c r="F237" i="2"/>
  <c r="G237" i="2"/>
  <c r="H237" i="2"/>
  <c r="J237" i="2"/>
  <c r="K237" i="2"/>
  <c r="L237" i="2"/>
  <c r="M237" i="2"/>
  <c r="AI237" i="2"/>
  <c r="AJ237" i="2"/>
  <c r="AK237" i="2"/>
  <c r="AL237" i="2"/>
  <c r="AM237" i="2"/>
  <c r="AN237" i="2"/>
  <c r="AO237" i="2"/>
  <c r="AP237" i="2"/>
  <c r="AY237" i="2"/>
  <c r="C238" i="2"/>
  <c r="D238" i="2"/>
  <c r="E238" i="2"/>
  <c r="F238" i="2"/>
  <c r="G238" i="2"/>
  <c r="H238" i="2"/>
  <c r="J238" i="2"/>
  <c r="K238" i="2"/>
  <c r="L238" i="2"/>
  <c r="M238" i="2"/>
  <c r="AI238" i="2"/>
  <c r="AJ238" i="2"/>
  <c r="AK238" i="2"/>
  <c r="AL238" i="2"/>
  <c r="AM238" i="2"/>
  <c r="AN238" i="2"/>
  <c r="AO238" i="2"/>
  <c r="AP238" i="2"/>
  <c r="AY238" i="2"/>
  <c r="C239" i="2"/>
  <c r="D239" i="2"/>
  <c r="E239" i="2"/>
  <c r="F239" i="2"/>
  <c r="G239" i="2"/>
  <c r="H239" i="2"/>
  <c r="J239" i="2"/>
  <c r="K239" i="2"/>
  <c r="L239" i="2"/>
  <c r="M239" i="2"/>
  <c r="AI239" i="2"/>
  <c r="AJ239" i="2"/>
  <c r="AK239" i="2"/>
  <c r="AL239" i="2"/>
  <c r="AM239" i="2"/>
  <c r="AN239" i="2"/>
  <c r="AO239" i="2"/>
  <c r="AP239" i="2"/>
  <c r="AY239" i="2"/>
  <c r="C240" i="2"/>
  <c r="D240" i="2"/>
  <c r="E240" i="2"/>
  <c r="F240" i="2"/>
  <c r="G240" i="2"/>
  <c r="H240" i="2"/>
  <c r="J240" i="2"/>
  <c r="K240" i="2"/>
  <c r="L240" i="2"/>
  <c r="M240" i="2"/>
  <c r="AI240" i="2"/>
  <c r="AJ240" i="2"/>
  <c r="AK240" i="2"/>
  <c r="AL240" i="2"/>
  <c r="AM240" i="2"/>
  <c r="AN240" i="2"/>
  <c r="AO240" i="2"/>
  <c r="AP240" i="2"/>
  <c r="AY240" i="2"/>
  <c r="C241" i="2"/>
  <c r="D241" i="2"/>
  <c r="E241" i="2"/>
  <c r="F241" i="2"/>
  <c r="G241" i="2"/>
  <c r="H241" i="2"/>
  <c r="J241" i="2"/>
  <c r="K241" i="2"/>
  <c r="L241" i="2"/>
  <c r="M241" i="2"/>
  <c r="AI241" i="2"/>
  <c r="AJ241" i="2"/>
  <c r="AK241" i="2"/>
  <c r="AL241" i="2"/>
  <c r="AM241" i="2"/>
  <c r="AN241" i="2"/>
  <c r="AO241" i="2"/>
  <c r="AP241" i="2"/>
  <c r="AY241" i="2"/>
  <c r="C242" i="2"/>
  <c r="D242" i="2"/>
  <c r="E242" i="2"/>
  <c r="F242" i="2"/>
  <c r="G242" i="2"/>
  <c r="H242" i="2"/>
  <c r="J242" i="2"/>
  <c r="K242" i="2"/>
  <c r="L242" i="2"/>
  <c r="M242" i="2"/>
  <c r="AI242" i="2"/>
  <c r="AJ242" i="2"/>
  <c r="AK242" i="2"/>
  <c r="AL242" i="2"/>
  <c r="AM242" i="2"/>
  <c r="AN242" i="2"/>
  <c r="AO242" i="2"/>
  <c r="AP242" i="2"/>
  <c r="AY242" i="2"/>
  <c r="C243" i="2"/>
  <c r="D243" i="2"/>
  <c r="E243" i="2"/>
  <c r="F243" i="2"/>
  <c r="G243" i="2"/>
  <c r="H243" i="2"/>
  <c r="J243" i="2"/>
  <c r="K243" i="2"/>
  <c r="L243" i="2"/>
  <c r="M243" i="2"/>
  <c r="AI243" i="2"/>
  <c r="AJ243" i="2"/>
  <c r="AK243" i="2"/>
  <c r="AL243" i="2"/>
  <c r="AM243" i="2"/>
  <c r="AN243" i="2"/>
  <c r="AO243" i="2"/>
  <c r="AP243" i="2"/>
  <c r="AY243" i="2"/>
  <c r="C244" i="2"/>
  <c r="D244" i="2"/>
  <c r="E244" i="2"/>
  <c r="F244" i="2"/>
  <c r="G244" i="2"/>
  <c r="H244" i="2"/>
  <c r="J244" i="2"/>
  <c r="K244" i="2"/>
  <c r="L244" i="2"/>
  <c r="M244" i="2"/>
  <c r="AI244" i="2"/>
  <c r="AJ244" i="2"/>
  <c r="AK244" i="2"/>
  <c r="AL244" i="2"/>
  <c r="AM244" i="2"/>
  <c r="AN244" i="2"/>
  <c r="AO244" i="2"/>
  <c r="AP244" i="2"/>
  <c r="AY244" i="2"/>
  <c r="C245" i="2"/>
  <c r="D245" i="2"/>
  <c r="E245" i="2"/>
  <c r="F245" i="2"/>
  <c r="G245" i="2"/>
  <c r="H245" i="2"/>
  <c r="J245" i="2"/>
  <c r="K245" i="2"/>
  <c r="L245" i="2"/>
  <c r="M245" i="2"/>
  <c r="AI245" i="2"/>
  <c r="AJ245" i="2"/>
  <c r="AK245" i="2"/>
  <c r="AL245" i="2"/>
  <c r="AM245" i="2"/>
  <c r="AN245" i="2"/>
  <c r="AO245" i="2"/>
  <c r="AP245" i="2"/>
  <c r="AY245" i="2"/>
  <c r="C246" i="2"/>
  <c r="D246" i="2"/>
  <c r="E246" i="2"/>
  <c r="F246" i="2"/>
  <c r="G246" i="2"/>
  <c r="H246" i="2"/>
  <c r="J246" i="2"/>
  <c r="K246" i="2"/>
  <c r="L246" i="2"/>
  <c r="M246" i="2"/>
  <c r="AI246" i="2"/>
  <c r="AJ246" i="2"/>
  <c r="AK246" i="2"/>
  <c r="AL246" i="2"/>
  <c r="AM246" i="2"/>
  <c r="AN246" i="2"/>
  <c r="AO246" i="2"/>
  <c r="AP246" i="2"/>
  <c r="AY246" i="2"/>
  <c r="C247" i="2"/>
  <c r="D247" i="2"/>
  <c r="E247" i="2"/>
  <c r="F247" i="2"/>
  <c r="G247" i="2"/>
  <c r="H247" i="2"/>
  <c r="J247" i="2"/>
  <c r="K247" i="2"/>
  <c r="L247" i="2"/>
  <c r="M247" i="2"/>
  <c r="AI247" i="2"/>
  <c r="AJ247" i="2"/>
  <c r="AK247" i="2"/>
  <c r="AL247" i="2"/>
  <c r="AM247" i="2"/>
  <c r="AN247" i="2"/>
  <c r="AO247" i="2"/>
  <c r="AP247" i="2"/>
  <c r="AY247" i="2"/>
  <c r="C248" i="2"/>
  <c r="D248" i="2"/>
  <c r="E248" i="2"/>
  <c r="F248" i="2"/>
  <c r="G248" i="2"/>
  <c r="H248" i="2"/>
  <c r="J248" i="2"/>
  <c r="K248" i="2"/>
  <c r="L248" i="2"/>
  <c r="M248" i="2"/>
  <c r="AI248" i="2"/>
  <c r="AJ248" i="2"/>
  <c r="AK248" i="2"/>
  <c r="AL248" i="2"/>
  <c r="AM248" i="2"/>
  <c r="AN248" i="2"/>
  <c r="AO248" i="2"/>
  <c r="AP248" i="2"/>
  <c r="AY248" i="2"/>
  <c r="C249" i="2"/>
  <c r="D249" i="2"/>
  <c r="E249" i="2"/>
  <c r="F249" i="2"/>
  <c r="G249" i="2"/>
  <c r="H249" i="2"/>
  <c r="J249" i="2"/>
  <c r="K249" i="2"/>
  <c r="L249" i="2"/>
  <c r="M249" i="2"/>
  <c r="AI249" i="2"/>
  <c r="AJ249" i="2"/>
  <c r="AK249" i="2"/>
  <c r="AL249" i="2"/>
  <c r="AM249" i="2"/>
  <c r="AN249" i="2"/>
  <c r="AO249" i="2"/>
  <c r="AP249" i="2"/>
  <c r="AY249" i="2"/>
  <c r="C250" i="2"/>
  <c r="D250" i="2"/>
  <c r="E250" i="2"/>
  <c r="F250" i="2"/>
  <c r="G250" i="2"/>
  <c r="H250" i="2"/>
  <c r="J250" i="2"/>
  <c r="K250" i="2"/>
  <c r="L250" i="2"/>
  <c r="M250" i="2"/>
  <c r="AI250" i="2"/>
  <c r="AJ250" i="2"/>
  <c r="AK250" i="2"/>
  <c r="AL250" i="2"/>
  <c r="AM250" i="2"/>
  <c r="AN250" i="2"/>
  <c r="AO250" i="2"/>
  <c r="AP250" i="2"/>
  <c r="AY250" i="2"/>
  <c r="C251" i="2"/>
  <c r="D251" i="2"/>
  <c r="E251" i="2"/>
  <c r="F251" i="2"/>
  <c r="G251" i="2"/>
  <c r="H251" i="2"/>
  <c r="J251" i="2"/>
  <c r="K251" i="2"/>
  <c r="L251" i="2"/>
  <c r="M251" i="2"/>
  <c r="AI251" i="2"/>
  <c r="AJ251" i="2"/>
  <c r="AK251" i="2"/>
  <c r="AL251" i="2"/>
  <c r="AM251" i="2"/>
  <c r="AN251" i="2"/>
  <c r="AO251" i="2"/>
  <c r="AP251" i="2"/>
  <c r="AY251" i="2"/>
  <c r="C252" i="2"/>
  <c r="D252" i="2"/>
  <c r="E252" i="2"/>
  <c r="F252" i="2"/>
  <c r="G252" i="2"/>
  <c r="H252" i="2"/>
  <c r="J252" i="2"/>
  <c r="K252" i="2"/>
  <c r="L252" i="2"/>
  <c r="M252" i="2"/>
  <c r="AI252" i="2"/>
  <c r="AJ252" i="2"/>
  <c r="AK252" i="2"/>
  <c r="AL252" i="2"/>
  <c r="AM252" i="2"/>
  <c r="AN252" i="2"/>
  <c r="AO252" i="2"/>
  <c r="AP252" i="2"/>
  <c r="AY252" i="2"/>
  <c r="C253" i="2"/>
  <c r="D253" i="2"/>
  <c r="E253" i="2"/>
  <c r="F253" i="2"/>
  <c r="G253" i="2"/>
  <c r="H253" i="2"/>
  <c r="J253" i="2"/>
  <c r="K253" i="2"/>
  <c r="L253" i="2"/>
  <c r="M253" i="2"/>
  <c r="AI253" i="2"/>
  <c r="AJ253" i="2"/>
  <c r="AK253" i="2"/>
  <c r="AL253" i="2"/>
  <c r="AM253" i="2"/>
  <c r="AN253" i="2"/>
  <c r="AO253" i="2"/>
  <c r="AP253" i="2"/>
  <c r="AY253" i="2"/>
  <c r="C254" i="2"/>
  <c r="D254" i="2"/>
  <c r="E254" i="2"/>
  <c r="F254" i="2"/>
  <c r="G254" i="2"/>
  <c r="H254" i="2"/>
  <c r="J254" i="2"/>
  <c r="K254" i="2"/>
  <c r="L254" i="2"/>
  <c r="M254" i="2"/>
  <c r="AI254" i="2"/>
  <c r="AJ254" i="2"/>
  <c r="AK254" i="2"/>
  <c r="AL254" i="2"/>
  <c r="AM254" i="2"/>
  <c r="AN254" i="2"/>
  <c r="AO254" i="2"/>
  <c r="AP254" i="2"/>
  <c r="AY254" i="2"/>
  <c r="C255" i="2"/>
  <c r="D255" i="2"/>
  <c r="E255" i="2"/>
  <c r="F255" i="2"/>
  <c r="G255" i="2"/>
  <c r="H255" i="2"/>
  <c r="J255" i="2"/>
  <c r="K255" i="2"/>
  <c r="L255" i="2"/>
  <c r="M255" i="2"/>
  <c r="AI255" i="2"/>
  <c r="AJ255" i="2"/>
  <c r="AK255" i="2"/>
  <c r="AL255" i="2"/>
  <c r="AM255" i="2"/>
  <c r="AN255" i="2"/>
  <c r="AO255" i="2"/>
  <c r="AP255" i="2"/>
  <c r="AY255" i="2"/>
  <c r="C256" i="2"/>
  <c r="D256" i="2"/>
  <c r="E256" i="2"/>
  <c r="F256" i="2"/>
  <c r="G256" i="2"/>
  <c r="H256" i="2"/>
  <c r="J256" i="2"/>
  <c r="K256" i="2"/>
  <c r="L256" i="2"/>
  <c r="M256" i="2"/>
  <c r="AI256" i="2"/>
  <c r="AJ256" i="2"/>
  <c r="AK256" i="2"/>
  <c r="AL256" i="2"/>
  <c r="AM256" i="2"/>
  <c r="AN256" i="2"/>
  <c r="AO256" i="2"/>
  <c r="AP256" i="2"/>
  <c r="AY256" i="2"/>
  <c r="C257" i="2"/>
  <c r="D257" i="2"/>
  <c r="E257" i="2"/>
  <c r="F257" i="2"/>
  <c r="G257" i="2"/>
  <c r="H257" i="2"/>
  <c r="J257" i="2"/>
  <c r="K257" i="2"/>
  <c r="L257" i="2"/>
  <c r="M257" i="2"/>
  <c r="AI257" i="2"/>
  <c r="AJ257" i="2"/>
  <c r="AK257" i="2"/>
  <c r="AL257" i="2"/>
  <c r="AM257" i="2"/>
  <c r="AN257" i="2"/>
  <c r="AO257" i="2"/>
  <c r="AP257" i="2"/>
  <c r="AY257" i="2"/>
  <c r="C258" i="2"/>
  <c r="D258" i="2"/>
  <c r="E258" i="2"/>
  <c r="F258" i="2"/>
  <c r="G258" i="2"/>
  <c r="H258" i="2"/>
  <c r="J258" i="2"/>
  <c r="K258" i="2"/>
  <c r="L258" i="2"/>
  <c r="M258" i="2"/>
  <c r="AI258" i="2"/>
  <c r="AJ258" i="2"/>
  <c r="AK258" i="2"/>
  <c r="AL258" i="2"/>
  <c r="AM258" i="2"/>
  <c r="AN258" i="2"/>
  <c r="AO258" i="2"/>
  <c r="AP258" i="2"/>
  <c r="AY258" i="2"/>
  <c r="C259" i="2"/>
  <c r="D259" i="2"/>
  <c r="E259" i="2"/>
  <c r="F259" i="2"/>
  <c r="G259" i="2"/>
  <c r="H259" i="2"/>
  <c r="J259" i="2"/>
  <c r="K259" i="2"/>
  <c r="L259" i="2"/>
  <c r="M259" i="2"/>
  <c r="AI259" i="2"/>
  <c r="AJ259" i="2"/>
  <c r="AK259" i="2"/>
  <c r="AL259" i="2"/>
  <c r="AM259" i="2"/>
  <c r="AN259" i="2"/>
  <c r="AO259" i="2"/>
  <c r="AP259" i="2"/>
  <c r="AY259" i="2"/>
  <c r="C260" i="2"/>
  <c r="D260" i="2"/>
  <c r="E260" i="2"/>
  <c r="F260" i="2"/>
  <c r="G260" i="2"/>
  <c r="H260" i="2"/>
  <c r="J260" i="2"/>
  <c r="K260" i="2"/>
  <c r="L260" i="2"/>
  <c r="M260" i="2"/>
  <c r="AI260" i="2"/>
  <c r="AJ260" i="2"/>
  <c r="AK260" i="2"/>
  <c r="AL260" i="2"/>
  <c r="AM260" i="2"/>
  <c r="AN260" i="2"/>
  <c r="AO260" i="2"/>
  <c r="AP260" i="2"/>
  <c r="AY260" i="2"/>
  <c r="C261" i="2"/>
  <c r="D261" i="2"/>
  <c r="E261" i="2"/>
  <c r="F261" i="2"/>
  <c r="G261" i="2"/>
  <c r="H261" i="2"/>
  <c r="J261" i="2"/>
  <c r="K261" i="2"/>
  <c r="L261" i="2"/>
  <c r="M261" i="2"/>
  <c r="AI261" i="2"/>
  <c r="AJ261" i="2"/>
  <c r="AK261" i="2"/>
  <c r="AL261" i="2"/>
  <c r="AM261" i="2"/>
  <c r="AN261" i="2"/>
  <c r="AO261" i="2"/>
  <c r="AP261" i="2"/>
  <c r="AY261" i="2"/>
  <c r="C262" i="2"/>
  <c r="D262" i="2"/>
  <c r="E262" i="2"/>
  <c r="F262" i="2"/>
  <c r="G262" i="2"/>
  <c r="H262" i="2"/>
  <c r="J262" i="2"/>
  <c r="K262" i="2"/>
  <c r="L262" i="2"/>
  <c r="M262" i="2"/>
  <c r="AI262" i="2"/>
  <c r="AJ262" i="2"/>
  <c r="AK262" i="2"/>
  <c r="AL262" i="2"/>
  <c r="AM262" i="2"/>
  <c r="AN262" i="2"/>
  <c r="AO262" i="2"/>
  <c r="AP262" i="2"/>
  <c r="AY262" i="2"/>
  <c r="C263" i="2"/>
  <c r="D263" i="2"/>
  <c r="E263" i="2"/>
  <c r="F263" i="2"/>
  <c r="G263" i="2"/>
  <c r="H263" i="2"/>
  <c r="J263" i="2"/>
  <c r="K263" i="2"/>
  <c r="L263" i="2"/>
  <c r="M263" i="2"/>
  <c r="AI263" i="2"/>
  <c r="AJ263" i="2"/>
  <c r="AK263" i="2"/>
  <c r="AL263" i="2"/>
  <c r="AM263" i="2"/>
  <c r="AN263" i="2"/>
  <c r="AO263" i="2"/>
  <c r="AP263" i="2"/>
  <c r="AY263" i="2"/>
  <c r="C264" i="2"/>
  <c r="D264" i="2"/>
  <c r="E264" i="2"/>
  <c r="F264" i="2"/>
  <c r="G264" i="2"/>
  <c r="H264" i="2"/>
  <c r="J264" i="2"/>
  <c r="K264" i="2"/>
  <c r="L264" i="2"/>
  <c r="M264" i="2"/>
  <c r="AI264" i="2"/>
  <c r="AJ264" i="2"/>
  <c r="AK264" i="2"/>
  <c r="AL264" i="2"/>
  <c r="AM264" i="2"/>
  <c r="AN264" i="2"/>
  <c r="AO264" i="2"/>
  <c r="AP264" i="2"/>
  <c r="AY264" i="2"/>
  <c r="C265" i="2"/>
  <c r="D265" i="2"/>
  <c r="E265" i="2"/>
  <c r="F265" i="2"/>
  <c r="G265" i="2"/>
  <c r="H265" i="2"/>
  <c r="J265" i="2"/>
  <c r="K265" i="2"/>
  <c r="L265" i="2"/>
  <c r="M265" i="2"/>
  <c r="AI265" i="2"/>
  <c r="AJ265" i="2"/>
  <c r="AK265" i="2"/>
  <c r="AL265" i="2"/>
  <c r="AM265" i="2"/>
  <c r="AN265" i="2"/>
  <c r="AO265" i="2"/>
  <c r="AP265" i="2"/>
  <c r="AY265" i="2"/>
  <c r="C266" i="2"/>
  <c r="D266" i="2"/>
  <c r="E266" i="2"/>
  <c r="F266" i="2"/>
  <c r="G266" i="2"/>
  <c r="H266" i="2"/>
  <c r="J266" i="2"/>
  <c r="K266" i="2"/>
  <c r="L266" i="2"/>
  <c r="M266" i="2"/>
  <c r="AI266" i="2"/>
  <c r="AJ266" i="2"/>
  <c r="AK266" i="2"/>
  <c r="AL266" i="2"/>
  <c r="AM266" i="2"/>
  <c r="AN266" i="2"/>
  <c r="AO266" i="2"/>
  <c r="AP266" i="2"/>
  <c r="C268" i="2"/>
  <c r="D268" i="2"/>
  <c r="E268" i="2"/>
  <c r="F268" i="2"/>
  <c r="G268" i="2"/>
  <c r="H268" i="2"/>
  <c r="J268" i="2"/>
  <c r="K268" i="2"/>
  <c r="L268" i="2"/>
  <c r="M268" i="2"/>
  <c r="AI268" i="2"/>
  <c r="AJ268" i="2"/>
  <c r="AK268" i="2"/>
  <c r="AL268" i="2"/>
  <c r="AM268" i="2"/>
  <c r="AN268" i="2"/>
  <c r="AO268" i="2"/>
  <c r="AP268" i="2"/>
  <c r="AY268" i="2"/>
  <c r="C269" i="2"/>
  <c r="D269" i="2"/>
  <c r="E269" i="2"/>
  <c r="F269" i="2"/>
  <c r="G269" i="2"/>
  <c r="H269" i="2"/>
  <c r="J269" i="2"/>
  <c r="K269" i="2"/>
  <c r="L269" i="2"/>
  <c r="M269" i="2"/>
  <c r="AI269" i="2"/>
  <c r="AJ269" i="2"/>
  <c r="AK269" i="2"/>
  <c r="AL269" i="2"/>
  <c r="AM269" i="2"/>
  <c r="AN269" i="2"/>
  <c r="AO269" i="2"/>
  <c r="AP269" i="2"/>
  <c r="AY269" i="2"/>
  <c r="C270" i="2"/>
  <c r="D270" i="2"/>
  <c r="E270" i="2"/>
  <c r="F270" i="2"/>
  <c r="G270" i="2"/>
  <c r="H270" i="2"/>
  <c r="J270" i="2"/>
  <c r="K270" i="2"/>
  <c r="L270" i="2"/>
  <c r="M270" i="2"/>
  <c r="AI270" i="2"/>
  <c r="AJ270" i="2"/>
  <c r="AK270" i="2"/>
  <c r="AL270" i="2"/>
  <c r="AM270" i="2"/>
  <c r="AN270" i="2"/>
  <c r="AO270" i="2"/>
  <c r="AP270" i="2"/>
  <c r="AY270" i="2"/>
  <c r="C271" i="2"/>
  <c r="D271" i="2"/>
  <c r="E271" i="2"/>
  <c r="F271" i="2"/>
  <c r="G271" i="2"/>
  <c r="H271" i="2"/>
  <c r="J271" i="2"/>
  <c r="K271" i="2"/>
  <c r="L271" i="2"/>
  <c r="M271" i="2"/>
  <c r="AI271" i="2"/>
  <c r="AJ271" i="2"/>
  <c r="AK271" i="2"/>
  <c r="AL271" i="2"/>
  <c r="AM271" i="2"/>
  <c r="AN271" i="2"/>
  <c r="AO271" i="2"/>
  <c r="AP271" i="2"/>
  <c r="AY271" i="2"/>
  <c r="C272" i="2"/>
  <c r="D272" i="2"/>
  <c r="E272" i="2"/>
  <c r="F272" i="2"/>
  <c r="G272" i="2"/>
  <c r="H272" i="2"/>
  <c r="J272" i="2"/>
  <c r="K272" i="2"/>
  <c r="L272" i="2"/>
  <c r="M272" i="2"/>
  <c r="AI272" i="2"/>
  <c r="AJ272" i="2"/>
  <c r="AK272" i="2"/>
  <c r="AL272" i="2"/>
  <c r="AM272" i="2"/>
  <c r="AN272" i="2"/>
  <c r="AO272" i="2"/>
  <c r="AP272" i="2"/>
  <c r="AY272" i="2"/>
  <c r="C273" i="2"/>
  <c r="D273" i="2"/>
  <c r="E273" i="2"/>
  <c r="F273" i="2"/>
  <c r="G273" i="2"/>
  <c r="H273" i="2"/>
  <c r="J273" i="2"/>
  <c r="K273" i="2"/>
  <c r="L273" i="2"/>
  <c r="M273" i="2"/>
  <c r="AI273" i="2"/>
  <c r="AJ273" i="2"/>
  <c r="AK273" i="2"/>
  <c r="AL273" i="2"/>
  <c r="AM273" i="2"/>
  <c r="AN273" i="2"/>
  <c r="AO273" i="2"/>
  <c r="AP273" i="2"/>
  <c r="AY273" i="2"/>
  <c r="C274" i="2"/>
  <c r="D274" i="2"/>
  <c r="E274" i="2"/>
  <c r="F274" i="2"/>
  <c r="G274" i="2"/>
  <c r="H274" i="2"/>
  <c r="J274" i="2"/>
  <c r="K274" i="2"/>
  <c r="L274" i="2"/>
  <c r="M274" i="2"/>
  <c r="AI274" i="2"/>
  <c r="AJ274" i="2"/>
  <c r="AK274" i="2"/>
  <c r="AL274" i="2"/>
  <c r="AM274" i="2"/>
  <c r="AN274" i="2"/>
  <c r="AO274" i="2"/>
  <c r="AP274" i="2"/>
  <c r="AY274" i="2"/>
  <c r="C275" i="2"/>
  <c r="D275" i="2"/>
  <c r="E275" i="2"/>
  <c r="F275" i="2"/>
  <c r="G275" i="2"/>
  <c r="H275" i="2"/>
  <c r="J275" i="2"/>
  <c r="K275" i="2"/>
  <c r="L275" i="2"/>
  <c r="M275" i="2"/>
  <c r="AI275" i="2"/>
  <c r="AJ275" i="2"/>
  <c r="AK275" i="2"/>
  <c r="AL275" i="2"/>
  <c r="AM275" i="2"/>
  <c r="AN275" i="2"/>
  <c r="AO275" i="2"/>
  <c r="AP275" i="2"/>
  <c r="AY275" i="2"/>
  <c r="C276" i="2"/>
  <c r="D276" i="2"/>
  <c r="E276" i="2"/>
  <c r="F276" i="2"/>
  <c r="G276" i="2"/>
  <c r="H276" i="2"/>
  <c r="J276" i="2"/>
  <c r="K276" i="2"/>
  <c r="L276" i="2"/>
  <c r="M276" i="2"/>
  <c r="AI276" i="2"/>
  <c r="AJ276" i="2"/>
  <c r="AK276" i="2"/>
  <c r="AL276" i="2"/>
  <c r="AM276" i="2"/>
  <c r="AN276" i="2"/>
  <c r="AO276" i="2"/>
  <c r="AP276" i="2"/>
  <c r="AY276" i="2"/>
  <c r="C277" i="2"/>
  <c r="D277" i="2"/>
  <c r="E277" i="2"/>
  <c r="F277" i="2"/>
  <c r="G277" i="2"/>
  <c r="H277" i="2"/>
  <c r="J277" i="2"/>
  <c r="K277" i="2"/>
  <c r="L277" i="2"/>
  <c r="M277" i="2"/>
  <c r="AI277" i="2"/>
  <c r="AJ277" i="2"/>
  <c r="AK277" i="2"/>
  <c r="AL277" i="2"/>
  <c r="AM277" i="2"/>
  <c r="AN277" i="2"/>
  <c r="AO277" i="2"/>
  <c r="AP277" i="2"/>
  <c r="AY277" i="2"/>
  <c r="C278" i="2"/>
  <c r="D278" i="2"/>
  <c r="E278" i="2"/>
  <c r="F278" i="2"/>
  <c r="G278" i="2"/>
  <c r="H278" i="2"/>
  <c r="J278" i="2"/>
  <c r="K278" i="2"/>
  <c r="L278" i="2"/>
  <c r="M278" i="2"/>
  <c r="AI278" i="2"/>
  <c r="AJ278" i="2"/>
  <c r="AK278" i="2"/>
  <c r="AL278" i="2"/>
  <c r="AM278" i="2"/>
  <c r="AN278" i="2"/>
  <c r="AO278" i="2"/>
  <c r="AP278" i="2"/>
  <c r="AY278" i="2"/>
  <c r="C279" i="2"/>
  <c r="D279" i="2"/>
  <c r="E279" i="2"/>
  <c r="F279" i="2"/>
  <c r="G279" i="2"/>
  <c r="H279" i="2"/>
  <c r="J279" i="2"/>
  <c r="K279" i="2"/>
  <c r="L279" i="2"/>
  <c r="M279" i="2"/>
  <c r="AI279" i="2"/>
  <c r="AJ279" i="2"/>
  <c r="AK279" i="2"/>
  <c r="AL279" i="2"/>
  <c r="AM279" i="2"/>
  <c r="AN279" i="2"/>
  <c r="AO279" i="2"/>
  <c r="AP279" i="2"/>
  <c r="AY279" i="2"/>
  <c r="C280" i="2"/>
  <c r="D280" i="2"/>
  <c r="E280" i="2"/>
  <c r="F280" i="2"/>
  <c r="G280" i="2"/>
  <c r="H280" i="2"/>
  <c r="J280" i="2"/>
  <c r="K280" i="2"/>
  <c r="L280" i="2"/>
  <c r="M280" i="2"/>
  <c r="AI280" i="2"/>
  <c r="AJ280" i="2"/>
  <c r="AK280" i="2"/>
  <c r="AL280" i="2"/>
  <c r="AM280" i="2"/>
  <c r="AN280" i="2"/>
  <c r="AO280" i="2"/>
  <c r="AP280" i="2"/>
  <c r="AY280" i="2"/>
  <c r="C281" i="2"/>
  <c r="D281" i="2"/>
  <c r="E281" i="2"/>
  <c r="F281" i="2"/>
  <c r="G281" i="2"/>
  <c r="H281" i="2"/>
  <c r="J281" i="2"/>
  <c r="K281" i="2"/>
  <c r="L281" i="2"/>
  <c r="M281" i="2"/>
  <c r="AI281" i="2"/>
  <c r="AJ281" i="2"/>
  <c r="AK281" i="2"/>
  <c r="AL281" i="2"/>
  <c r="AM281" i="2"/>
  <c r="AN281" i="2"/>
  <c r="AO281" i="2"/>
  <c r="AP281" i="2"/>
  <c r="AY281" i="2"/>
  <c r="C282" i="2"/>
  <c r="D282" i="2"/>
  <c r="E282" i="2"/>
  <c r="F282" i="2"/>
  <c r="G282" i="2"/>
  <c r="H282" i="2"/>
  <c r="J282" i="2"/>
  <c r="K282" i="2"/>
  <c r="L282" i="2"/>
  <c r="M282" i="2"/>
  <c r="AI282" i="2"/>
  <c r="AJ282" i="2"/>
  <c r="AK282" i="2"/>
  <c r="AL282" i="2"/>
  <c r="AM282" i="2"/>
  <c r="AN282" i="2"/>
  <c r="AO282" i="2"/>
  <c r="AP282" i="2"/>
  <c r="AY282" i="2"/>
  <c r="C283" i="2"/>
  <c r="D283" i="2"/>
  <c r="E283" i="2"/>
  <c r="F283" i="2"/>
  <c r="G283" i="2"/>
  <c r="H283" i="2"/>
  <c r="J283" i="2"/>
  <c r="K283" i="2"/>
  <c r="L283" i="2"/>
  <c r="M283" i="2"/>
  <c r="AI283" i="2"/>
  <c r="AJ283" i="2"/>
  <c r="AK283" i="2"/>
  <c r="AL283" i="2"/>
  <c r="AM283" i="2"/>
  <c r="AN283" i="2"/>
  <c r="AO283" i="2"/>
  <c r="AP283" i="2"/>
  <c r="AY283" i="2"/>
  <c r="C284" i="2"/>
  <c r="D284" i="2"/>
  <c r="E284" i="2"/>
  <c r="F284" i="2"/>
  <c r="G284" i="2"/>
  <c r="H284" i="2"/>
  <c r="J284" i="2"/>
  <c r="K284" i="2"/>
  <c r="L284" i="2"/>
  <c r="M284" i="2"/>
  <c r="AI284" i="2"/>
  <c r="AJ284" i="2"/>
  <c r="AK284" i="2"/>
  <c r="AL284" i="2"/>
  <c r="AM284" i="2"/>
  <c r="AN284" i="2"/>
  <c r="AO284" i="2"/>
  <c r="AP284" i="2"/>
  <c r="AY284" i="2"/>
  <c r="C285" i="2"/>
  <c r="D285" i="2"/>
  <c r="E285" i="2"/>
  <c r="F285" i="2"/>
  <c r="G285" i="2"/>
  <c r="H285" i="2"/>
  <c r="J285" i="2"/>
  <c r="K285" i="2"/>
  <c r="L285" i="2"/>
  <c r="M285" i="2"/>
  <c r="AI285" i="2"/>
  <c r="AJ285" i="2"/>
  <c r="AK285" i="2"/>
  <c r="AL285" i="2"/>
  <c r="AM285" i="2"/>
  <c r="AN285" i="2"/>
  <c r="AO285" i="2"/>
  <c r="AP285" i="2"/>
  <c r="AY285" i="2"/>
  <c r="C286" i="2"/>
  <c r="D286" i="2"/>
  <c r="E286" i="2"/>
  <c r="F286" i="2"/>
  <c r="G286" i="2"/>
  <c r="H286" i="2"/>
  <c r="J286" i="2"/>
  <c r="K286" i="2"/>
  <c r="L286" i="2"/>
  <c r="M286" i="2"/>
  <c r="AI286" i="2"/>
  <c r="AJ286" i="2"/>
  <c r="AK286" i="2"/>
  <c r="AL286" i="2"/>
  <c r="AM286" i="2"/>
  <c r="AN286" i="2"/>
  <c r="AO286" i="2"/>
  <c r="AP286" i="2"/>
  <c r="AY286" i="2"/>
  <c r="C287" i="2"/>
  <c r="D287" i="2"/>
  <c r="E287" i="2"/>
  <c r="F287" i="2"/>
  <c r="G287" i="2"/>
  <c r="H287" i="2"/>
  <c r="J287" i="2"/>
  <c r="K287" i="2"/>
  <c r="L287" i="2"/>
  <c r="M287" i="2"/>
  <c r="AI287" i="2"/>
  <c r="AJ287" i="2"/>
  <c r="AK287" i="2"/>
  <c r="AL287" i="2"/>
  <c r="AM287" i="2"/>
  <c r="AN287" i="2"/>
  <c r="AO287" i="2"/>
  <c r="AP287" i="2"/>
  <c r="AY287" i="2"/>
  <c r="C288" i="2"/>
  <c r="D288" i="2"/>
  <c r="E288" i="2"/>
  <c r="F288" i="2"/>
  <c r="G288" i="2"/>
  <c r="H288" i="2"/>
  <c r="J288" i="2"/>
  <c r="K288" i="2"/>
  <c r="L288" i="2"/>
  <c r="M288" i="2"/>
  <c r="AI288" i="2"/>
  <c r="AJ288" i="2"/>
  <c r="AK288" i="2"/>
  <c r="AL288" i="2"/>
  <c r="AM288" i="2"/>
  <c r="AN288" i="2"/>
  <c r="AO288" i="2"/>
  <c r="AP288" i="2"/>
  <c r="AY288" i="2"/>
  <c r="C289" i="2"/>
  <c r="D289" i="2"/>
  <c r="E289" i="2"/>
  <c r="F289" i="2"/>
  <c r="G289" i="2"/>
  <c r="H289" i="2"/>
  <c r="J289" i="2"/>
  <c r="K289" i="2"/>
  <c r="L289" i="2"/>
  <c r="M289" i="2"/>
  <c r="AI289" i="2"/>
  <c r="AJ289" i="2"/>
  <c r="AK289" i="2"/>
  <c r="AL289" i="2"/>
  <c r="AM289" i="2"/>
  <c r="AN289" i="2"/>
  <c r="AO289" i="2"/>
  <c r="AP289" i="2"/>
  <c r="AY289" i="2"/>
  <c r="C290" i="2"/>
  <c r="D290" i="2"/>
  <c r="E290" i="2"/>
  <c r="F290" i="2"/>
  <c r="G290" i="2"/>
  <c r="H290" i="2"/>
  <c r="J290" i="2"/>
  <c r="K290" i="2"/>
  <c r="L290" i="2"/>
  <c r="M290" i="2"/>
  <c r="AI290" i="2"/>
  <c r="AJ290" i="2"/>
  <c r="AK290" i="2"/>
  <c r="AL290" i="2"/>
  <c r="AM290" i="2"/>
  <c r="AN290" i="2"/>
  <c r="AO290" i="2"/>
  <c r="AP290" i="2"/>
  <c r="AY290" i="2"/>
  <c r="C291" i="2"/>
  <c r="D291" i="2"/>
  <c r="E291" i="2"/>
  <c r="F291" i="2"/>
  <c r="G291" i="2"/>
  <c r="H291" i="2"/>
  <c r="J291" i="2"/>
  <c r="K291" i="2"/>
  <c r="L291" i="2"/>
  <c r="M291" i="2"/>
  <c r="AI291" i="2"/>
  <c r="AJ291" i="2"/>
  <c r="AK291" i="2"/>
  <c r="AL291" i="2"/>
  <c r="AM291" i="2"/>
  <c r="AN291" i="2"/>
  <c r="AO291" i="2"/>
  <c r="AP291" i="2"/>
  <c r="AY291" i="2"/>
  <c r="C292" i="2"/>
  <c r="D292" i="2"/>
  <c r="E292" i="2"/>
  <c r="F292" i="2"/>
  <c r="G292" i="2"/>
  <c r="H292" i="2"/>
  <c r="J292" i="2"/>
  <c r="K292" i="2"/>
  <c r="L292" i="2"/>
  <c r="M292" i="2"/>
  <c r="AI292" i="2"/>
  <c r="AJ292" i="2"/>
  <c r="AK292" i="2"/>
  <c r="AL292" i="2"/>
  <c r="AM292" i="2"/>
  <c r="AN292" i="2"/>
  <c r="AO292" i="2"/>
  <c r="AP292" i="2"/>
  <c r="AY292" i="2"/>
  <c r="C293" i="2"/>
  <c r="D293" i="2"/>
  <c r="E293" i="2"/>
  <c r="F293" i="2"/>
  <c r="G293" i="2"/>
  <c r="H293" i="2"/>
  <c r="J293" i="2"/>
  <c r="K293" i="2"/>
  <c r="L293" i="2"/>
  <c r="M293" i="2"/>
  <c r="AI293" i="2"/>
  <c r="AJ293" i="2"/>
  <c r="AK293" i="2"/>
  <c r="AL293" i="2"/>
  <c r="AM293" i="2"/>
  <c r="AN293" i="2"/>
  <c r="AO293" i="2"/>
  <c r="AP293" i="2"/>
  <c r="AY293" i="2"/>
  <c r="C294" i="2"/>
  <c r="D294" i="2"/>
  <c r="E294" i="2"/>
  <c r="F294" i="2"/>
  <c r="G294" i="2"/>
  <c r="H294" i="2"/>
  <c r="J294" i="2"/>
  <c r="K294" i="2"/>
  <c r="L294" i="2"/>
  <c r="M294" i="2"/>
  <c r="AI294" i="2"/>
  <c r="AJ294" i="2"/>
  <c r="AK294" i="2"/>
  <c r="AL294" i="2"/>
  <c r="AM294" i="2"/>
  <c r="AN294" i="2"/>
  <c r="AO294" i="2"/>
  <c r="AP294" i="2"/>
  <c r="AY294" i="2"/>
  <c r="C295" i="2"/>
  <c r="D295" i="2"/>
  <c r="E295" i="2"/>
  <c r="F295" i="2"/>
  <c r="G295" i="2"/>
  <c r="H295" i="2"/>
  <c r="J295" i="2"/>
  <c r="K295" i="2"/>
  <c r="L295" i="2"/>
  <c r="M295" i="2"/>
  <c r="AI295" i="2"/>
  <c r="AJ295" i="2"/>
  <c r="AK295" i="2"/>
  <c r="AL295" i="2"/>
  <c r="AM295" i="2"/>
  <c r="AN295" i="2"/>
  <c r="AO295" i="2"/>
  <c r="AP295" i="2"/>
  <c r="AY295" i="2"/>
  <c r="C296" i="2"/>
  <c r="D296" i="2"/>
  <c r="E296" i="2"/>
  <c r="F296" i="2"/>
  <c r="G296" i="2"/>
  <c r="H296" i="2"/>
  <c r="J296" i="2"/>
  <c r="K296" i="2"/>
  <c r="L296" i="2"/>
  <c r="M296" i="2"/>
  <c r="AI296" i="2"/>
  <c r="AJ296" i="2"/>
  <c r="AK296" i="2"/>
  <c r="AL296" i="2"/>
  <c r="AM296" i="2"/>
  <c r="AN296" i="2"/>
  <c r="AO296" i="2"/>
  <c r="AP296" i="2"/>
  <c r="AY296" i="2"/>
  <c r="C297" i="2"/>
  <c r="D297" i="2"/>
  <c r="E297" i="2"/>
  <c r="F297" i="2"/>
  <c r="G297" i="2"/>
  <c r="H297" i="2"/>
  <c r="J297" i="2"/>
  <c r="K297" i="2"/>
  <c r="L297" i="2"/>
  <c r="M297" i="2"/>
  <c r="AI297" i="2"/>
  <c r="AJ297" i="2"/>
  <c r="AK297" i="2"/>
  <c r="AL297" i="2"/>
  <c r="AM297" i="2"/>
  <c r="AN297" i="2"/>
  <c r="AO297" i="2"/>
  <c r="AP297" i="2"/>
  <c r="AY297" i="2"/>
  <c r="C298" i="2"/>
  <c r="D298" i="2"/>
  <c r="E298" i="2"/>
  <c r="F298" i="2"/>
  <c r="G298" i="2"/>
  <c r="H298" i="2"/>
  <c r="J298" i="2"/>
  <c r="K298" i="2"/>
  <c r="L298" i="2"/>
  <c r="M298" i="2"/>
  <c r="AI298" i="2"/>
  <c r="AJ298" i="2"/>
  <c r="AK298" i="2"/>
  <c r="AL298" i="2"/>
  <c r="AM298" i="2"/>
  <c r="AN298" i="2"/>
  <c r="AO298" i="2"/>
  <c r="AP298" i="2"/>
  <c r="AY298" i="2"/>
  <c r="C299" i="2"/>
  <c r="D299" i="2"/>
  <c r="E299" i="2"/>
  <c r="F299" i="2"/>
  <c r="G299" i="2"/>
  <c r="H299" i="2"/>
  <c r="J299" i="2"/>
  <c r="K299" i="2"/>
  <c r="L299" i="2"/>
  <c r="M299" i="2"/>
  <c r="AI299" i="2"/>
  <c r="AJ299" i="2"/>
  <c r="AK299" i="2"/>
  <c r="AL299" i="2"/>
  <c r="AM299" i="2"/>
  <c r="AN299" i="2"/>
  <c r="AO299" i="2"/>
  <c r="AP299" i="2"/>
  <c r="AY299" i="2"/>
  <c r="C300" i="2"/>
  <c r="D300" i="2"/>
  <c r="E300" i="2"/>
  <c r="F300" i="2"/>
  <c r="G300" i="2"/>
  <c r="H300" i="2"/>
  <c r="J300" i="2"/>
  <c r="K300" i="2"/>
  <c r="L300" i="2"/>
  <c r="M300" i="2"/>
  <c r="AI300" i="2"/>
  <c r="AJ300" i="2"/>
  <c r="AK300" i="2"/>
  <c r="AL300" i="2"/>
  <c r="AM300" i="2"/>
  <c r="AN300" i="2"/>
  <c r="AO300" i="2"/>
  <c r="AP300" i="2"/>
  <c r="AY300" i="2"/>
  <c r="C301" i="2"/>
  <c r="D301" i="2"/>
  <c r="E301" i="2"/>
  <c r="F301" i="2"/>
  <c r="G301" i="2"/>
  <c r="H301" i="2"/>
  <c r="J301" i="2"/>
  <c r="K301" i="2"/>
  <c r="L301" i="2"/>
  <c r="M301" i="2"/>
  <c r="AI301" i="2"/>
  <c r="AJ301" i="2"/>
  <c r="AK301" i="2"/>
  <c r="AL301" i="2"/>
  <c r="AM301" i="2"/>
  <c r="AN301" i="2"/>
  <c r="AO301" i="2"/>
  <c r="AP301" i="2"/>
  <c r="AY301" i="2"/>
  <c r="C302" i="2"/>
  <c r="D302" i="2"/>
  <c r="E302" i="2"/>
  <c r="F302" i="2"/>
  <c r="G302" i="2"/>
  <c r="H302" i="2"/>
  <c r="J302" i="2"/>
  <c r="K302" i="2"/>
  <c r="L302" i="2"/>
  <c r="M302" i="2"/>
  <c r="AI302" i="2"/>
  <c r="AJ302" i="2"/>
  <c r="AK302" i="2"/>
  <c r="AL302" i="2"/>
  <c r="AM302" i="2"/>
  <c r="AN302" i="2"/>
  <c r="AO302" i="2"/>
  <c r="AP302" i="2"/>
  <c r="AY302" i="2"/>
  <c r="C303" i="2"/>
  <c r="D303" i="2"/>
  <c r="E303" i="2"/>
  <c r="F303" i="2"/>
  <c r="G303" i="2"/>
  <c r="H303" i="2"/>
  <c r="J303" i="2"/>
  <c r="K303" i="2"/>
  <c r="L303" i="2"/>
  <c r="M303" i="2"/>
  <c r="AI303" i="2"/>
  <c r="AJ303" i="2"/>
  <c r="AK303" i="2"/>
  <c r="AL303" i="2"/>
  <c r="AM303" i="2"/>
  <c r="AN303" i="2"/>
  <c r="AO303" i="2"/>
  <c r="AP303" i="2"/>
  <c r="AY303" i="2"/>
  <c r="C304" i="2"/>
  <c r="D304" i="2"/>
  <c r="E304" i="2"/>
  <c r="F304" i="2"/>
  <c r="G304" i="2"/>
  <c r="H304" i="2"/>
  <c r="J304" i="2"/>
  <c r="K304" i="2"/>
  <c r="L304" i="2"/>
  <c r="M304" i="2"/>
  <c r="AI304" i="2"/>
  <c r="AJ304" i="2"/>
  <c r="AK304" i="2"/>
  <c r="AL304" i="2"/>
  <c r="AM304" i="2"/>
  <c r="AN304" i="2"/>
  <c r="AO304" i="2"/>
  <c r="AP304" i="2"/>
  <c r="AY304" i="2"/>
  <c r="C305" i="2"/>
  <c r="D305" i="2"/>
  <c r="E305" i="2"/>
  <c r="F305" i="2"/>
  <c r="G305" i="2"/>
  <c r="H305" i="2"/>
  <c r="J305" i="2"/>
  <c r="K305" i="2"/>
  <c r="L305" i="2"/>
  <c r="M305" i="2"/>
  <c r="AI305" i="2"/>
  <c r="AJ305" i="2"/>
  <c r="AK305" i="2"/>
  <c r="AL305" i="2"/>
  <c r="AM305" i="2"/>
  <c r="AN305" i="2"/>
  <c r="AO305" i="2"/>
  <c r="AP305" i="2"/>
  <c r="AY305" i="2"/>
  <c r="C306" i="2"/>
  <c r="D306" i="2"/>
  <c r="E306" i="2"/>
  <c r="F306" i="2"/>
  <c r="G306" i="2"/>
  <c r="H306" i="2"/>
  <c r="J306" i="2"/>
  <c r="K306" i="2"/>
  <c r="L306" i="2"/>
  <c r="M306" i="2"/>
  <c r="AI306" i="2"/>
  <c r="AJ306" i="2"/>
  <c r="AK306" i="2"/>
  <c r="AL306" i="2"/>
  <c r="AM306" i="2"/>
  <c r="AN306" i="2"/>
  <c r="AO306" i="2"/>
  <c r="AP306" i="2"/>
  <c r="AY306" i="2"/>
  <c r="C307" i="2"/>
  <c r="D307" i="2"/>
  <c r="E307" i="2"/>
  <c r="F307" i="2"/>
  <c r="G307" i="2"/>
  <c r="H307" i="2"/>
  <c r="J307" i="2"/>
  <c r="K307" i="2"/>
  <c r="L307" i="2"/>
  <c r="M307" i="2"/>
  <c r="AI307" i="2"/>
  <c r="AJ307" i="2"/>
  <c r="AK307" i="2"/>
  <c r="AL307" i="2"/>
  <c r="AM307" i="2"/>
  <c r="AN307" i="2"/>
  <c r="AO307" i="2"/>
  <c r="AP307" i="2"/>
  <c r="AY307" i="2"/>
  <c r="C308" i="2"/>
  <c r="D308" i="2"/>
  <c r="E308" i="2"/>
  <c r="F308" i="2"/>
  <c r="G308" i="2"/>
  <c r="H308" i="2"/>
  <c r="J308" i="2"/>
  <c r="K308" i="2"/>
  <c r="L308" i="2"/>
  <c r="M308" i="2"/>
  <c r="AI308" i="2"/>
  <c r="AJ308" i="2"/>
  <c r="AK308" i="2"/>
  <c r="AL308" i="2"/>
  <c r="AM308" i="2"/>
  <c r="AN308" i="2"/>
  <c r="AO308" i="2"/>
  <c r="AP308" i="2"/>
  <c r="AY308" i="2"/>
  <c r="C309" i="2"/>
  <c r="D309" i="2"/>
  <c r="E309" i="2"/>
  <c r="F309" i="2"/>
  <c r="G309" i="2"/>
  <c r="H309" i="2"/>
  <c r="J309" i="2"/>
  <c r="K309" i="2"/>
  <c r="L309" i="2"/>
  <c r="M309" i="2"/>
  <c r="AI309" i="2"/>
  <c r="AJ309" i="2"/>
  <c r="AK309" i="2"/>
  <c r="AL309" i="2"/>
  <c r="AM309" i="2"/>
  <c r="AN309" i="2"/>
  <c r="AO309" i="2"/>
  <c r="AP309" i="2"/>
  <c r="AY309" i="2"/>
  <c r="C310" i="2"/>
  <c r="D310" i="2"/>
  <c r="E310" i="2"/>
  <c r="F310" i="2"/>
  <c r="G310" i="2"/>
  <c r="H310" i="2"/>
  <c r="J310" i="2"/>
  <c r="K310" i="2"/>
  <c r="L310" i="2"/>
  <c r="M310" i="2"/>
  <c r="AI310" i="2"/>
  <c r="AJ310" i="2"/>
  <c r="AK310" i="2"/>
  <c r="AL310" i="2"/>
  <c r="AM310" i="2"/>
  <c r="AN310" i="2"/>
  <c r="AO310" i="2"/>
  <c r="AP310" i="2"/>
  <c r="AY310" i="2"/>
  <c r="C311" i="2"/>
  <c r="D311" i="2"/>
  <c r="E311" i="2"/>
  <c r="F311" i="2"/>
  <c r="G311" i="2"/>
  <c r="H311" i="2"/>
  <c r="J311" i="2"/>
  <c r="K311" i="2"/>
  <c r="L311" i="2"/>
  <c r="M311" i="2"/>
  <c r="AI311" i="2"/>
  <c r="AJ311" i="2"/>
  <c r="AK311" i="2"/>
  <c r="AL311" i="2"/>
  <c r="AM311" i="2"/>
  <c r="AN311" i="2"/>
  <c r="AO311" i="2"/>
  <c r="AP311" i="2"/>
  <c r="AY311" i="2"/>
  <c r="C312" i="2"/>
  <c r="D312" i="2"/>
  <c r="E312" i="2"/>
  <c r="F312" i="2"/>
  <c r="G312" i="2"/>
  <c r="H312" i="2"/>
  <c r="J312" i="2"/>
  <c r="K312" i="2"/>
  <c r="L312" i="2"/>
  <c r="M312" i="2"/>
  <c r="AI312" i="2"/>
  <c r="AJ312" i="2"/>
  <c r="AK312" i="2"/>
  <c r="AL312" i="2"/>
  <c r="AM312" i="2"/>
  <c r="AN312" i="2"/>
  <c r="AO312" i="2"/>
  <c r="AP312" i="2"/>
  <c r="AY312" i="2"/>
  <c r="C313" i="2"/>
  <c r="D313" i="2"/>
  <c r="E313" i="2"/>
  <c r="F313" i="2"/>
  <c r="G313" i="2"/>
  <c r="H313" i="2"/>
  <c r="J313" i="2"/>
  <c r="K313" i="2"/>
  <c r="L313" i="2"/>
  <c r="M313" i="2"/>
  <c r="AI313" i="2"/>
  <c r="AJ313" i="2"/>
  <c r="AK313" i="2"/>
  <c r="AL313" i="2"/>
  <c r="AM313" i="2"/>
  <c r="AN313" i="2"/>
  <c r="AO313" i="2"/>
  <c r="AP313" i="2"/>
  <c r="AY313" i="2"/>
  <c r="C314" i="2"/>
  <c r="D314" i="2"/>
  <c r="E314" i="2"/>
  <c r="F314" i="2"/>
  <c r="G314" i="2"/>
  <c r="H314" i="2"/>
  <c r="J314" i="2"/>
  <c r="K314" i="2"/>
  <c r="L314" i="2"/>
  <c r="M314" i="2"/>
  <c r="AI314" i="2"/>
  <c r="AJ314" i="2"/>
  <c r="AK314" i="2"/>
  <c r="AL314" i="2"/>
  <c r="AM314" i="2"/>
  <c r="AN314" i="2"/>
  <c r="AO314" i="2"/>
  <c r="AP314" i="2"/>
  <c r="AY314" i="2"/>
  <c r="C315" i="2"/>
  <c r="D315" i="2"/>
  <c r="E315" i="2"/>
  <c r="F315" i="2"/>
  <c r="G315" i="2"/>
  <c r="H315" i="2"/>
  <c r="J315" i="2"/>
  <c r="K315" i="2"/>
  <c r="L315" i="2"/>
  <c r="M315" i="2"/>
  <c r="AI315" i="2"/>
  <c r="AJ315" i="2"/>
  <c r="AK315" i="2"/>
  <c r="AL315" i="2"/>
  <c r="AM315" i="2"/>
  <c r="AN315" i="2"/>
  <c r="AO315" i="2"/>
  <c r="AP315" i="2"/>
  <c r="AY315" i="2"/>
  <c r="C316" i="2"/>
  <c r="D316" i="2"/>
  <c r="E316" i="2"/>
  <c r="F316" i="2"/>
  <c r="G316" i="2"/>
  <c r="H316" i="2"/>
  <c r="J316" i="2"/>
  <c r="K316" i="2"/>
  <c r="L316" i="2"/>
  <c r="M316" i="2"/>
  <c r="AI316" i="2"/>
  <c r="AJ316" i="2"/>
  <c r="AK316" i="2"/>
  <c r="AL316" i="2"/>
  <c r="AM316" i="2"/>
  <c r="AN316" i="2"/>
  <c r="AO316" i="2"/>
  <c r="AP316" i="2"/>
  <c r="AY316" i="2"/>
  <c r="C317" i="2"/>
  <c r="D317" i="2"/>
  <c r="E317" i="2"/>
  <c r="F317" i="2"/>
  <c r="G317" i="2"/>
  <c r="H317" i="2"/>
  <c r="J317" i="2"/>
  <c r="K317" i="2"/>
  <c r="L317" i="2"/>
  <c r="M317" i="2"/>
  <c r="AI317" i="2"/>
  <c r="AJ317" i="2"/>
  <c r="AK317" i="2"/>
  <c r="AL317" i="2"/>
  <c r="AM317" i="2"/>
  <c r="AN317" i="2"/>
  <c r="AO317" i="2"/>
  <c r="AP317" i="2"/>
  <c r="AY317" i="2"/>
  <c r="C318" i="2"/>
  <c r="D318" i="2"/>
  <c r="E318" i="2"/>
  <c r="F318" i="2"/>
  <c r="G318" i="2"/>
  <c r="H318" i="2"/>
  <c r="J318" i="2"/>
  <c r="K318" i="2"/>
  <c r="L318" i="2"/>
  <c r="M318" i="2"/>
  <c r="AI318" i="2"/>
  <c r="AJ318" i="2"/>
  <c r="AK318" i="2"/>
  <c r="AL318" i="2"/>
  <c r="AM318" i="2"/>
  <c r="AN318" i="2"/>
  <c r="AO318" i="2"/>
  <c r="AP318" i="2"/>
  <c r="AY318" i="2"/>
  <c r="C319" i="2"/>
  <c r="D319" i="2"/>
  <c r="E319" i="2"/>
  <c r="F319" i="2"/>
  <c r="G319" i="2"/>
  <c r="H319" i="2"/>
  <c r="J319" i="2"/>
  <c r="K319" i="2"/>
  <c r="L319" i="2"/>
  <c r="M319" i="2"/>
  <c r="AI319" i="2"/>
  <c r="AJ319" i="2"/>
  <c r="AK319" i="2"/>
  <c r="AL319" i="2"/>
  <c r="AM319" i="2"/>
  <c r="AN319" i="2"/>
  <c r="AO319" i="2"/>
  <c r="AP319" i="2"/>
  <c r="AY319" i="2"/>
  <c r="C320" i="2"/>
  <c r="D320" i="2"/>
  <c r="E320" i="2"/>
  <c r="F320" i="2"/>
  <c r="G320" i="2"/>
  <c r="H320" i="2"/>
  <c r="J320" i="2"/>
  <c r="K320" i="2"/>
  <c r="L320" i="2"/>
  <c r="M320" i="2"/>
  <c r="AI320" i="2"/>
  <c r="AJ320" i="2"/>
  <c r="AK320" i="2"/>
  <c r="AL320" i="2"/>
  <c r="AM320" i="2"/>
  <c r="AN320" i="2"/>
  <c r="AO320" i="2"/>
  <c r="AP320" i="2"/>
  <c r="AY320" i="2"/>
  <c r="C321" i="2"/>
  <c r="D321" i="2"/>
  <c r="E321" i="2"/>
  <c r="F321" i="2"/>
  <c r="G321" i="2"/>
  <c r="H321" i="2"/>
  <c r="J321" i="2"/>
  <c r="K321" i="2"/>
  <c r="L321" i="2"/>
  <c r="M321" i="2"/>
  <c r="AI321" i="2"/>
  <c r="AJ321" i="2"/>
  <c r="AK321" i="2"/>
  <c r="AL321" i="2"/>
  <c r="AM321" i="2"/>
  <c r="AN321" i="2"/>
  <c r="AO321" i="2"/>
  <c r="AP321" i="2"/>
  <c r="AY321" i="2"/>
  <c r="C322" i="2"/>
  <c r="D322" i="2"/>
  <c r="E322" i="2"/>
  <c r="F322" i="2"/>
  <c r="G322" i="2"/>
  <c r="H322" i="2"/>
  <c r="J322" i="2"/>
  <c r="K322" i="2"/>
  <c r="L322" i="2"/>
  <c r="M322" i="2"/>
  <c r="AI322" i="2"/>
  <c r="AJ322" i="2"/>
  <c r="AK322" i="2"/>
  <c r="AL322" i="2"/>
  <c r="AM322" i="2"/>
  <c r="AN322" i="2"/>
  <c r="AO322" i="2"/>
  <c r="AP322" i="2"/>
  <c r="AY322" i="2"/>
  <c r="C323" i="2"/>
  <c r="D323" i="2"/>
  <c r="E323" i="2"/>
  <c r="F323" i="2"/>
  <c r="G323" i="2"/>
  <c r="H323" i="2"/>
  <c r="J323" i="2"/>
  <c r="K323" i="2"/>
  <c r="L323" i="2"/>
  <c r="M323" i="2"/>
  <c r="AI323" i="2"/>
  <c r="AJ323" i="2"/>
  <c r="AK323" i="2"/>
  <c r="AL323" i="2"/>
  <c r="AM323" i="2"/>
  <c r="AN323" i="2"/>
  <c r="AO323" i="2"/>
  <c r="AP323" i="2"/>
  <c r="AY323" i="2"/>
  <c r="C324" i="2"/>
  <c r="D324" i="2"/>
  <c r="E324" i="2"/>
  <c r="F324" i="2"/>
  <c r="G324" i="2"/>
  <c r="H324" i="2"/>
  <c r="J324" i="2"/>
  <c r="K324" i="2"/>
  <c r="L324" i="2"/>
  <c r="M324" i="2"/>
  <c r="AI324" i="2"/>
  <c r="AJ324" i="2"/>
  <c r="AK324" i="2"/>
  <c r="AL324" i="2"/>
  <c r="AM324" i="2"/>
  <c r="AN324" i="2"/>
  <c r="AO324" i="2"/>
  <c r="AP324" i="2"/>
  <c r="AY324" i="2"/>
  <c r="C325" i="2"/>
  <c r="D325" i="2"/>
  <c r="E325" i="2"/>
  <c r="F325" i="2"/>
  <c r="G325" i="2"/>
  <c r="H325" i="2"/>
  <c r="J325" i="2"/>
  <c r="K325" i="2"/>
  <c r="L325" i="2"/>
  <c r="M325" i="2"/>
  <c r="AI325" i="2"/>
  <c r="AJ325" i="2"/>
  <c r="AK325" i="2"/>
  <c r="AL325" i="2"/>
  <c r="AM325" i="2"/>
  <c r="AN325" i="2"/>
  <c r="AO325" i="2"/>
  <c r="AP325" i="2"/>
  <c r="AY325" i="2"/>
  <c r="C326" i="2"/>
  <c r="D326" i="2"/>
  <c r="E326" i="2"/>
  <c r="F326" i="2"/>
  <c r="G326" i="2"/>
  <c r="H326" i="2"/>
  <c r="J326" i="2"/>
  <c r="K326" i="2"/>
  <c r="L326" i="2"/>
  <c r="M326" i="2"/>
  <c r="AI326" i="2"/>
  <c r="AJ326" i="2"/>
  <c r="AK326" i="2"/>
  <c r="AL326" i="2"/>
  <c r="AM326" i="2"/>
  <c r="AN326" i="2"/>
  <c r="AO326" i="2"/>
  <c r="AP326" i="2"/>
  <c r="AY326" i="2"/>
  <c r="C327" i="2"/>
  <c r="D327" i="2"/>
  <c r="E327" i="2"/>
  <c r="F327" i="2"/>
  <c r="G327" i="2"/>
  <c r="H327" i="2"/>
  <c r="J327" i="2"/>
  <c r="K327" i="2"/>
  <c r="L327" i="2"/>
  <c r="M327" i="2"/>
  <c r="AI327" i="2"/>
  <c r="AJ327" i="2"/>
  <c r="AK327" i="2"/>
  <c r="AL327" i="2"/>
  <c r="AM327" i="2"/>
  <c r="AN327" i="2"/>
  <c r="AO327" i="2"/>
  <c r="AP327" i="2"/>
  <c r="AY327" i="2"/>
  <c r="C328" i="2"/>
  <c r="D328" i="2"/>
  <c r="E328" i="2"/>
  <c r="F328" i="2"/>
  <c r="G328" i="2"/>
  <c r="H328" i="2"/>
  <c r="J328" i="2"/>
  <c r="K328" i="2"/>
  <c r="L328" i="2"/>
  <c r="M328" i="2"/>
  <c r="AI328" i="2"/>
  <c r="AJ328" i="2"/>
  <c r="AK328" i="2"/>
  <c r="AL328" i="2"/>
  <c r="AM328" i="2"/>
  <c r="AN328" i="2"/>
  <c r="AO328" i="2"/>
  <c r="AP328" i="2"/>
  <c r="AY328" i="2"/>
  <c r="C329" i="2"/>
  <c r="D329" i="2"/>
  <c r="E329" i="2"/>
  <c r="F329" i="2"/>
  <c r="G329" i="2"/>
  <c r="H329" i="2"/>
  <c r="J329" i="2"/>
  <c r="K329" i="2"/>
  <c r="L329" i="2"/>
  <c r="M329" i="2"/>
  <c r="AI329" i="2"/>
  <c r="AJ329" i="2"/>
  <c r="AK329" i="2"/>
  <c r="AL329" i="2"/>
  <c r="AM329" i="2"/>
  <c r="AN329" i="2"/>
  <c r="AO329" i="2"/>
  <c r="AP329" i="2"/>
  <c r="AY329" i="2"/>
  <c r="C330" i="2"/>
  <c r="D330" i="2"/>
  <c r="E330" i="2"/>
  <c r="F330" i="2"/>
  <c r="G330" i="2"/>
  <c r="H330" i="2"/>
  <c r="J330" i="2"/>
  <c r="K330" i="2"/>
  <c r="L330" i="2"/>
  <c r="M330" i="2"/>
  <c r="AI330" i="2"/>
  <c r="AJ330" i="2"/>
  <c r="AK330" i="2"/>
  <c r="AL330" i="2"/>
  <c r="AM330" i="2"/>
  <c r="AN330" i="2"/>
  <c r="AO330" i="2"/>
  <c r="AP330" i="2"/>
  <c r="AY330" i="2"/>
  <c r="C331" i="2"/>
  <c r="D331" i="2"/>
  <c r="E331" i="2"/>
  <c r="F331" i="2"/>
  <c r="G331" i="2"/>
  <c r="H331" i="2"/>
  <c r="J331" i="2"/>
  <c r="K331" i="2"/>
  <c r="L331" i="2"/>
  <c r="M331" i="2"/>
  <c r="AI331" i="2"/>
  <c r="AJ331" i="2"/>
  <c r="AK331" i="2"/>
  <c r="AL331" i="2"/>
  <c r="AM331" i="2"/>
  <c r="AN331" i="2"/>
  <c r="AO331" i="2"/>
  <c r="AP331" i="2"/>
  <c r="AY331" i="2"/>
  <c r="C332" i="2"/>
  <c r="D332" i="2"/>
  <c r="E332" i="2"/>
  <c r="F332" i="2"/>
  <c r="G332" i="2"/>
  <c r="H332" i="2"/>
  <c r="J332" i="2"/>
  <c r="K332" i="2"/>
  <c r="L332" i="2"/>
  <c r="M332" i="2"/>
  <c r="AI332" i="2"/>
  <c r="AJ332" i="2"/>
  <c r="AK332" i="2"/>
  <c r="AL332" i="2"/>
  <c r="AM332" i="2"/>
  <c r="AN332" i="2"/>
  <c r="AO332" i="2"/>
  <c r="AP332" i="2"/>
  <c r="C334" i="2"/>
  <c r="D334" i="2"/>
  <c r="E334" i="2"/>
  <c r="F334" i="2"/>
  <c r="G334" i="2"/>
  <c r="H334" i="2"/>
  <c r="J334" i="2"/>
  <c r="K334" i="2"/>
  <c r="L334" i="2"/>
  <c r="M334" i="2"/>
  <c r="AI334" i="2"/>
  <c r="AJ334" i="2"/>
  <c r="AK334" i="2"/>
  <c r="AL334" i="2"/>
  <c r="AM334" i="2"/>
  <c r="AN334" i="2"/>
  <c r="AO334" i="2"/>
  <c r="AP334" i="2"/>
  <c r="C335" i="2"/>
  <c r="D335" i="2"/>
  <c r="E335" i="2"/>
  <c r="F335" i="2"/>
  <c r="G335" i="2"/>
  <c r="H335" i="2"/>
  <c r="J335" i="2"/>
  <c r="K335" i="2"/>
  <c r="L335" i="2"/>
  <c r="M335" i="2"/>
  <c r="AI335" i="2"/>
  <c r="AJ335" i="2"/>
  <c r="AK335" i="2"/>
  <c r="AL335" i="2"/>
  <c r="AM335" i="2"/>
  <c r="AN335" i="2"/>
  <c r="AO335" i="2"/>
  <c r="AP335" i="2"/>
  <c r="C336" i="2"/>
  <c r="D336" i="2"/>
  <c r="E336" i="2"/>
  <c r="F336" i="2"/>
  <c r="G336" i="2"/>
  <c r="H336" i="2"/>
  <c r="J336" i="2"/>
  <c r="K336" i="2"/>
  <c r="L336" i="2"/>
  <c r="M336" i="2"/>
  <c r="AI336" i="2"/>
  <c r="AJ336" i="2"/>
  <c r="AK336" i="2"/>
  <c r="AL336" i="2"/>
  <c r="AM336" i="2"/>
  <c r="AN336" i="2"/>
  <c r="AO336" i="2"/>
  <c r="AP336" i="2"/>
  <c r="C337" i="2"/>
  <c r="D337" i="2"/>
  <c r="E337" i="2"/>
  <c r="F337" i="2"/>
  <c r="G337" i="2"/>
  <c r="H337" i="2"/>
  <c r="J337" i="2"/>
  <c r="K337" i="2"/>
  <c r="L337" i="2"/>
  <c r="M337" i="2"/>
  <c r="AI337" i="2"/>
  <c r="AJ337" i="2"/>
  <c r="AK337" i="2"/>
  <c r="AL337" i="2"/>
  <c r="AM337" i="2"/>
  <c r="AN337" i="2"/>
  <c r="AO337" i="2"/>
  <c r="AP337" i="2"/>
  <c r="C338" i="2"/>
  <c r="D338" i="2"/>
  <c r="E338" i="2"/>
  <c r="F338" i="2"/>
  <c r="G338" i="2"/>
  <c r="H338" i="2"/>
  <c r="J338" i="2"/>
  <c r="K338" i="2"/>
  <c r="L338" i="2"/>
  <c r="M338" i="2"/>
  <c r="AI338" i="2"/>
  <c r="AJ338" i="2"/>
  <c r="AK338" i="2"/>
  <c r="AL338" i="2"/>
  <c r="AM338" i="2"/>
  <c r="AN338" i="2"/>
  <c r="AO338" i="2"/>
  <c r="AP338" i="2"/>
  <c r="C339" i="2"/>
  <c r="D339" i="2"/>
  <c r="E339" i="2"/>
  <c r="F339" i="2"/>
  <c r="G339" i="2"/>
  <c r="H339" i="2"/>
  <c r="J339" i="2"/>
  <c r="K339" i="2"/>
  <c r="L339" i="2"/>
  <c r="M339" i="2"/>
  <c r="AI339" i="2"/>
  <c r="AJ339" i="2"/>
  <c r="AK339" i="2"/>
  <c r="AL339" i="2"/>
  <c r="AM339" i="2"/>
  <c r="AN339" i="2"/>
  <c r="AO339" i="2"/>
  <c r="AP339" i="2"/>
  <c r="C340" i="2"/>
  <c r="D340" i="2"/>
  <c r="E340" i="2"/>
  <c r="F340" i="2"/>
  <c r="G340" i="2"/>
  <c r="H340" i="2"/>
  <c r="J340" i="2"/>
  <c r="K340" i="2"/>
  <c r="L340" i="2"/>
  <c r="M340" i="2"/>
  <c r="AI340" i="2"/>
  <c r="AJ340" i="2"/>
  <c r="AK340" i="2"/>
  <c r="AL340" i="2"/>
  <c r="AM340" i="2"/>
  <c r="AN340" i="2"/>
  <c r="AO340" i="2"/>
  <c r="AP340" i="2"/>
  <c r="C341" i="2"/>
  <c r="D341" i="2"/>
  <c r="E341" i="2"/>
  <c r="F341" i="2"/>
  <c r="G341" i="2"/>
  <c r="H341" i="2"/>
  <c r="J341" i="2"/>
  <c r="K341" i="2"/>
  <c r="L341" i="2"/>
  <c r="M341" i="2"/>
  <c r="AI341" i="2"/>
  <c r="AJ341" i="2"/>
  <c r="AK341" i="2"/>
  <c r="AL341" i="2"/>
  <c r="AM341" i="2"/>
  <c r="AN341" i="2"/>
  <c r="AO341" i="2"/>
  <c r="AP341" i="2"/>
  <c r="C342" i="2"/>
  <c r="D342" i="2"/>
  <c r="E342" i="2"/>
  <c r="F342" i="2"/>
  <c r="G342" i="2"/>
  <c r="H342" i="2"/>
  <c r="J342" i="2"/>
  <c r="K342" i="2"/>
  <c r="L342" i="2"/>
  <c r="M342" i="2"/>
  <c r="AI342" i="2"/>
  <c r="AJ342" i="2"/>
  <c r="AK342" i="2"/>
  <c r="AL342" i="2"/>
  <c r="AM342" i="2"/>
  <c r="AN342" i="2"/>
  <c r="AO342" i="2"/>
  <c r="AP342" i="2"/>
  <c r="C344" i="2"/>
  <c r="D344" i="2"/>
  <c r="E344" i="2"/>
  <c r="F344" i="2"/>
  <c r="G344" i="2"/>
  <c r="H344" i="2"/>
  <c r="J344" i="2"/>
  <c r="K344" i="2"/>
  <c r="L344" i="2"/>
  <c r="M344" i="2"/>
  <c r="AI344" i="2"/>
  <c r="AJ344" i="2"/>
  <c r="AK344" i="2"/>
  <c r="AL344" i="2"/>
  <c r="AM344" i="2"/>
  <c r="AN344" i="2"/>
  <c r="AO344" i="2"/>
  <c r="AP344" i="2"/>
  <c r="AY344" i="2"/>
  <c r="C345" i="2"/>
  <c r="D345" i="2"/>
  <c r="E345" i="2"/>
  <c r="F345" i="2"/>
  <c r="G345" i="2"/>
  <c r="H345" i="2"/>
  <c r="J345" i="2"/>
  <c r="K345" i="2"/>
  <c r="L345" i="2"/>
  <c r="M345" i="2"/>
  <c r="AI345" i="2"/>
  <c r="AJ345" i="2"/>
  <c r="AK345" i="2"/>
  <c r="AL345" i="2"/>
  <c r="AM345" i="2"/>
  <c r="AN345" i="2"/>
  <c r="AO345" i="2"/>
  <c r="AP345" i="2"/>
  <c r="AY345" i="2"/>
  <c r="C346" i="2"/>
  <c r="D346" i="2"/>
  <c r="E346" i="2"/>
  <c r="F346" i="2"/>
  <c r="G346" i="2"/>
  <c r="H346" i="2"/>
  <c r="J346" i="2"/>
  <c r="K346" i="2"/>
  <c r="L346" i="2"/>
  <c r="M346" i="2"/>
  <c r="AI346" i="2"/>
  <c r="AJ346" i="2"/>
  <c r="AK346" i="2"/>
  <c r="AL346" i="2"/>
  <c r="AM346" i="2"/>
  <c r="AN346" i="2"/>
  <c r="AO346" i="2"/>
  <c r="AP346" i="2"/>
  <c r="AY346" i="2"/>
  <c r="C347" i="2"/>
  <c r="D347" i="2"/>
  <c r="E347" i="2"/>
  <c r="F347" i="2"/>
  <c r="G347" i="2"/>
  <c r="H347" i="2"/>
  <c r="J347" i="2"/>
  <c r="K347" i="2"/>
  <c r="L347" i="2"/>
  <c r="M347" i="2"/>
  <c r="AI347" i="2"/>
  <c r="AJ347" i="2"/>
  <c r="AK347" i="2"/>
  <c r="AL347" i="2"/>
  <c r="AM347" i="2"/>
  <c r="AN347" i="2"/>
  <c r="AO347" i="2"/>
  <c r="AP347" i="2"/>
  <c r="C349" i="2"/>
  <c r="D349" i="2"/>
  <c r="E349" i="2"/>
  <c r="F349" i="2"/>
  <c r="G349" i="2"/>
  <c r="H349" i="2"/>
  <c r="J349" i="2"/>
  <c r="K349" i="2"/>
  <c r="L349" i="2"/>
  <c r="M349" i="2"/>
  <c r="AI349" i="2"/>
  <c r="AJ349" i="2"/>
  <c r="AK349" i="2"/>
  <c r="AL349" i="2"/>
  <c r="AM349" i="2"/>
  <c r="AN349" i="2"/>
  <c r="AO349" i="2"/>
  <c r="AP349" i="2"/>
  <c r="AY349" i="2"/>
  <c r="C350" i="2"/>
  <c r="D350" i="2"/>
  <c r="E350" i="2"/>
  <c r="F350" i="2"/>
  <c r="G350" i="2"/>
  <c r="H350" i="2"/>
  <c r="J350" i="2"/>
  <c r="K350" i="2"/>
  <c r="L350" i="2"/>
  <c r="M350" i="2"/>
  <c r="AI350" i="2"/>
  <c r="AJ350" i="2"/>
  <c r="AK350" i="2"/>
  <c r="AL350" i="2"/>
  <c r="AM350" i="2"/>
  <c r="AN350" i="2"/>
  <c r="AO350" i="2"/>
  <c r="AP350" i="2"/>
  <c r="AY350" i="2"/>
  <c r="C351" i="2"/>
  <c r="D351" i="2"/>
  <c r="E351" i="2"/>
  <c r="F351" i="2"/>
  <c r="G351" i="2"/>
  <c r="H351" i="2"/>
  <c r="J351" i="2"/>
  <c r="K351" i="2"/>
  <c r="L351" i="2"/>
  <c r="M351" i="2"/>
  <c r="AI351" i="2"/>
  <c r="AJ351" i="2"/>
  <c r="AK351" i="2"/>
  <c r="AL351" i="2"/>
  <c r="AM351" i="2"/>
  <c r="AN351" i="2"/>
  <c r="AO351" i="2"/>
  <c r="AP351" i="2"/>
  <c r="AY351" i="2"/>
  <c r="C352" i="2"/>
  <c r="D352" i="2"/>
  <c r="E352" i="2"/>
  <c r="F352" i="2"/>
  <c r="G352" i="2"/>
  <c r="H352" i="2"/>
  <c r="J352" i="2"/>
  <c r="K352" i="2"/>
  <c r="L352" i="2"/>
  <c r="M352" i="2"/>
  <c r="AI352" i="2"/>
  <c r="AJ352" i="2"/>
  <c r="AK352" i="2"/>
  <c r="AL352" i="2"/>
  <c r="AM352" i="2"/>
  <c r="AN352" i="2"/>
  <c r="AO352" i="2"/>
  <c r="AP352" i="2"/>
  <c r="AY352" i="2"/>
  <c r="C353" i="2"/>
  <c r="D353" i="2"/>
  <c r="E353" i="2"/>
  <c r="F353" i="2"/>
  <c r="G353" i="2"/>
  <c r="H353" i="2"/>
  <c r="J353" i="2"/>
  <c r="K353" i="2"/>
  <c r="L353" i="2"/>
  <c r="M353" i="2"/>
  <c r="AI353" i="2"/>
  <c r="AJ353" i="2"/>
  <c r="AK353" i="2"/>
  <c r="AL353" i="2"/>
  <c r="AM353" i="2"/>
  <c r="AN353" i="2"/>
  <c r="AO353" i="2"/>
  <c r="AP353" i="2"/>
  <c r="AY353" i="2"/>
  <c r="C354" i="2"/>
  <c r="D354" i="2"/>
  <c r="E354" i="2"/>
  <c r="F354" i="2"/>
  <c r="G354" i="2"/>
  <c r="H354" i="2"/>
  <c r="J354" i="2"/>
  <c r="K354" i="2"/>
  <c r="L354" i="2"/>
  <c r="M354" i="2"/>
  <c r="AI354" i="2"/>
  <c r="AJ354" i="2"/>
  <c r="AK354" i="2"/>
  <c r="AL354" i="2"/>
  <c r="AM354" i="2"/>
  <c r="AN354" i="2"/>
  <c r="AO354" i="2"/>
  <c r="AP354" i="2"/>
  <c r="AY354" i="2"/>
  <c r="C355" i="2"/>
  <c r="D355" i="2"/>
  <c r="E355" i="2"/>
  <c r="F355" i="2"/>
  <c r="G355" i="2"/>
  <c r="H355" i="2"/>
  <c r="J355" i="2"/>
  <c r="K355" i="2"/>
  <c r="L355" i="2"/>
  <c r="M355" i="2"/>
  <c r="AI355" i="2"/>
  <c r="AJ355" i="2"/>
  <c r="AK355" i="2"/>
  <c r="AL355" i="2"/>
  <c r="AM355" i="2"/>
  <c r="AN355" i="2"/>
  <c r="AO355" i="2"/>
  <c r="AP355" i="2"/>
  <c r="AY355" i="2"/>
  <c r="C356" i="2"/>
  <c r="D356" i="2"/>
  <c r="E356" i="2"/>
  <c r="F356" i="2"/>
  <c r="G356" i="2"/>
  <c r="H356" i="2"/>
  <c r="J356" i="2"/>
  <c r="K356" i="2"/>
  <c r="L356" i="2"/>
  <c r="M356" i="2"/>
  <c r="AI356" i="2"/>
  <c r="AJ356" i="2"/>
  <c r="AK356" i="2"/>
  <c r="AL356" i="2"/>
  <c r="AM356" i="2"/>
  <c r="AN356" i="2"/>
  <c r="AO356" i="2"/>
  <c r="AP356" i="2"/>
  <c r="AY356" i="2"/>
  <c r="C357" i="2"/>
  <c r="D357" i="2"/>
  <c r="E357" i="2"/>
  <c r="F357" i="2"/>
  <c r="G357" i="2"/>
  <c r="H357" i="2"/>
  <c r="J357" i="2"/>
  <c r="K357" i="2"/>
  <c r="L357" i="2"/>
  <c r="M357" i="2"/>
  <c r="AI357" i="2"/>
  <c r="AJ357" i="2"/>
  <c r="AK357" i="2"/>
  <c r="AL357" i="2"/>
  <c r="AM357" i="2"/>
  <c r="AN357" i="2"/>
  <c r="AO357" i="2"/>
  <c r="AP357" i="2"/>
  <c r="AY357" i="2"/>
  <c r="C358" i="2"/>
  <c r="D358" i="2"/>
  <c r="E358" i="2"/>
  <c r="F358" i="2"/>
  <c r="G358" i="2"/>
  <c r="H358" i="2"/>
  <c r="J358" i="2"/>
  <c r="K358" i="2"/>
  <c r="L358" i="2"/>
  <c r="M358" i="2"/>
  <c r="AI358" i="2"/>
  <c r="AJ358" i="2"/>
  <c r="AK358" i="2"/>
  <c r="AL358" i="2"/>
  <c r="AM358" i="2"/>
  <c r="AN358" i="2"/>
  <c r="AO358" i="2"/>
  <c r="AP358" i="2"/>
  <c r="AY358" i="2"/>
  <c r="C359" i="2"/>
  <c r="D359" i="2"/>
  <c r="E359" i="2"/>
  <c r="F359" i="2"/>
  <c r="G359" i="2"/>
  <c r="H359" i="2"/>
  <c r="J359" i="2"/>
  <c r="K359" i="2"/>
  <c r="L359" i="2"/>
  <c r="M359" i="2"/>
  <c r="AI359" i="2"/>
  <c r="AJ359" i="2"/>
  <c r="AK359" i="2"/>
  <c r="AL359" i="2"/>
  <c r="AM359" i="2"/>
  <c r="AN359" i="2"/>
  <c r="AO359" i="2"/>
  <c r="AP359" i="2"/>
  <c r="AY359" i="2"/>
  <c r="C360" i="2"/>
  <c r="D360" i="2"/>
  <c r="E360" i="2"/>
  <c r="F360" i="2"/>
  <c r="G360" i="2"/>
  <c r="H360" i="2"/>
  <c r="J360" i="2"/>
  <c r="K360" i="2"/>
  <c r="L360" i="2"/>
  <c r="M360" i="2"/>
  <c r="AI360" i="2"/>
  <c r="AJ360" i="2"/>
  <c r="AK360" i="2"/>
  <c r="AL360" i="2"/>
  <c r="AM360" i="2"/>
  <c r="AN360" i="2"/>
  <c r="AO360" i="2"/>
  <c r="AP360" i="2"/>
  <c r="AY360" i="2"/>
  <c r="C361" i="2"/>
  <c r="D361" i="2"/>
  <c r="E361" i="2"/>
  <c r="F361" i="2"/>
  <c r="G361" i="2"/>
  <c r="H361" i="2"/>
  <c r="J361" i="2"/>
  <c r="K361" i="2"/>
  <c r="L361" i="2"/>
  <c r="M361" i="2"/>
  <c r="AI361" i="2"/>
  <c r="AJ361" i="2"/>
  <c r="AK361" i="2"/>
  <c r="AL361" i="2"/>
  <c r="AM361" i="2"/>
  <c r="AN361" i="2"/>
  <c r="AO361" i="2"/>
  <c r="AP361" i="2"/>
  <c r="AY361" i="2"/>
  <c r="C362" i="2"/>
  <c r="D362" i="2"/>
  <c r="E362" i="2"/>
  <c r="F362" i="2"/>
  <c r="G362" i="2"/>
  <c r="H362" i="2"/>
  <c r="J362" i="2"/>
  <c r="K362" i="2"/>
  <c r="L362" i="2"/>
  <c r="M362" i="2"/>
  <c r="AI362" i="2"/>
  <c r="AJ362" i="2"/>
  <c r="AK362" i="2"/>
  <c r="AL362" i="2"/>
  <c r="AM362" i="2"/>
  <c r="AN362" i="2"/>
  <c r="AO362" i="2"/>
  <c r="AP362" i="2"/>
  <c r="AY362" i="2"/>
  <c r="C363" i="2"/>
  <c r="D363" i="2"/>
  <c r="E363" i="2"/>
  <c r="F363" i="2"/>
  <c r="G363" i="2"/>
  <c r="H363" i="2"/>
  <c r="J363" i="2"/>
  <c r="K363" i="2"/>
  <c r="L363" i="2"/>
  <c r="M363" i="2"/>
  <c r="AI363" i="2"/>
  <c r="AJ363" i="2"/>
  <c r="AK363" i="2"/>
  <c r="AL363" i="2"/>
  <c r="AM363" i="2"/>
  <c r="AN363" i="2"/>
  <c r="AO363" i="2"/>
  <c r="AP363" i="2"/>
  <c r="AY363" i="2"/>
  <c r="C364" i="2"/>
  <c r="D364" i="2"/>
  <c r="E364" i="2"/>
  <c r="F364" i="2"/>
  <c r="G364" i="2"/>
  <c r="H364" i="2"/>
  <c r="J364" i="2"/>
  <c r="K364" i="2"/>
  <c r="L364" i="2"/>
  <c r="M364" i="2"/>
  <c r="AI364" i="2"/>
  <c r="AJ364" i="2"/>
  <c r="AK364" i="2"/>
  <c r="AL364" i="2"/>
  <c r="AM364" i="2"/>
  <c r="AN364" i="2"/>
  <c r="AO364" i="2"/>
  <c r="AP364" i="2"/>
  <c r="AY364" i="2"/>
  <c r="C365" i="2"/>
  <c r="D365" i="2"/>
  <c r="E365" i="2"/>
  <c r="F365" i="2"/>
  <c r="G365" i="2"/>
  <c r="H365" i="2"/>
  <c r="J365" i="2"/>
  <c r="K365" i="2"/>
  <c r="L365" i="2"/>
  <c r="M365" i="2"/>
  <c r="AI365" i="2"/>
  <c r="AJ365" i="2"/>
  <c r="AK365" i="2"/>
  <c r="AL365" i="2"/>
  <c r="AM365" i="2"/>
  <c r="AN365" i="2"/>
  <c r="AO365" i="2"/>
  <c r="AP365" i="2"/>
  <c r="AY365" i="2"/>
  <c r="C366" i="2"/>
  <c r="D366" i="2"/>
  <c r="E366" i="2"/>
  <c r="F366" i="2"/>
  <c r="G366" i="2"/>
  <c r="H366" i="2"/>
  <c r="J366" i="2"/>
  <c r="K366" i="2"/>
  <c r="L366" i="2"/>
  <c r="M366" i="2"/>
  <c r="AI366" i="2"/>
  <c r="AJ366" i="2"/>
  <c r="AK366" i="2"/>
  <c r="AL366" i="2"/>
  <c r="AM366" i="2"/>
  <c r="AN366" i="2"/>
  <c r="AO366" i="2"/>
  <c r="AP366" i="2"/>
  <c r="AY366" i="2"/>
  <c r="C367" i="2"/>
  <c r="D367" i="2"/>
  <c r="E367" i="2"/>
  <c r="F367" i="2"/>
  <c r="G367" i="2"/>
  <c r="H367" i="2"/>
  <c r="J367" i="2"/>
  <c r="K367" i="2"/>
  <c r="L367" i="2"/>
  <c r="M367" i="2"/>
  <c r="AI367" i="2"/>
  <c r="AJ367" i="2"/>
  <c r="AK367" i="2"/>
  <c r="AL367" i="2"/>
  <c r="AM367" i="2"/>
  <c r="AN367" i="2"/>
  <c r="AO367" i="2"/>
  <c r="AP367" i="2"/>
  <c r="AY367" i="2"/>
  <c r="C368" i="2"/>
  <c r="D368" i="2"/>
  <c r="E368" i="2"/>
  <c r="F368" i="2"/>
  <c r="G368" i="2"/>
  <c r="H368" i="2"/>
  <c r="J368" i="2"/>
  <c r="K368" i="2"/>
  <c r="L368" i="2"/>
  <c r="M368" i="2"/>
  <c r="AI368" i="2"/>
  <c r="AJ368" i="2"/>
  <c r="AK368" i="2"/>
  <c r="AL368" i="2"/>
  <c r="AM368" i="2"/>
  <c r="AN368" i="2"/>
  <c r="AO368" i="2"/>
  <c r="AP368" i="2"/>
  <c r="AY368" i="2"/>
  <c r="C369" i="2"/>
  <c r="D369" i="2"/>
  <c r="E369" i="2"/>
  <c r="F369" i="2"/>
  <c r="G369" i="2"/>
  <c r="H369" i="2"/>
  <c r="J369" i="2"/>
  <c r="K369" i="2"/>
  <c r="L369" i="2"/>
  <c r="M369" i="2"/>
  <c r="AI369" i="2"/>
  <c r="AJ369" i="2"/>
  <c r="AK369" i="2"/>
  <c r="AL369" i="2"/>
  <c r="AM369" i="2"/>
  <c r="AN369" i="2"/>
  <c r="AO369" i="2"/>
  <c r="AP369" i="2"/>
  <c r="AY369" i="2"/>
  <c r="C370" i="2"/>
  <c r="D370" i="2"/>
  <c r="E370" i="2"/>
  <c r="F370" i="2"/>
  <c r="G370" i="2"/>
  <c r="H370" i="2"/>
  <c r="J370" i="2"/>
  <c r="K370" i="2"/>
  <c r="L370" i="2"/>
  <c r="M370" i="2"/>
  <c r="AI370" i="2"/>
  <c r="AJ370" i="2"/>
  <c r="AK370" i="2"/>
  <c r="AL370" i="2"/>
  <c r="AM370" i="2"/>
  <c r="AN370" i="2"/>
  <c r="AO370" i="2"/>
  <c r="AP370" i="2"/>
  <c r="AY370" i="2"/>
  <c r="C371" i="2"/>
  <c r="D371" i="2"/>
  <c r="E371" i="2"/>
  <c r="F371" i="2"/>
  <c r="G371" i="2"/>
  <c r="H371" i="2"/>
  <c r="J371" i="2"/>
  <c r="K371" i="2"/>
  <c r="L371" i="2"/>
  <c r="M371" i="2"/>
  <c r="AI371" i="2"/>
  <c r="AJ371" i="2"/>
  <c r="AK371" i="2"/>
  <c r="AL371" i="2"/>
  <c r="AM371" i="2"/>
  <c r="AN371" i="2"/>
  <c r="AO371" i="2"/>
  <c r="AP371" i="2"/>
  <c r="AY371" i="2"/>
  <c r="C372" i="2"/>
  <c r="D372" i="2"/>
  <c r="E372" i="2"/>
  <c r="F372" i="2"/>
  <c r="G372" i="2"/>
  <c r="H372" i="2"/>
  <c r="J372" i="2"/>
  <c r="K372" i="2"/>
  <c r="L372" i="2"/>
  <c r="M372" i="2"/>
  <c r="AI372" i="2"/>
  <c r="AJ372" i="2"/>
  <c r="AK372" i="2"/>
  <c r="AL372" i="2"/>
  <c r="AM372" i="2"/>
  <c r="AN372" i="2"/>
  <c r="AO372" i="2"/>
  <c r="AP372" i="2"/>
  <c r="AY372" i="2"/>
  <c r="C373" i="2"/>
  <c r="D373" i="2"/>
  <c r="E373" i="2"/>
  <c r="F373" i="2"/>
  <c r="G373" i="2"/>
  <c r="H373" i="2"/>
  <c r="J373" i="2"/>
  <c r="K373" i="2"/>
  <c r="L373" i="2"/>
  <c r="M373" i="2"/>
  <c r="AI373" i="2"/>
  <c r="AJ373" i="2"/>
  <c r="AK373" i="2"/>
  <c r="AL373" i="2"/>
  <c r="AM373" i="2"/>
  <c r="AN373" i="2"/>
  <c r="AO373" i="2"/>
  <c r="AP373" i="2"/>
  <c r="AY373" i="2"/>
  <c r="C374" i="2"/>
  <c r="D374" i="2"/>
  <c r="E374" i="2"/>
  <c r="F374" i="2"/>
  <c r="G374" i="2"/>
  <c r="H374" i="2"/>
  <c r="J374" i="2"/>
  <c r="K374" i="2"/>
  <c r="L374" i="2"/>
  <c r="M374" i="2"/>
  <c r="AI374" i="2"/>
  <c r="AJ374" i="2"/>
  <c r="AK374" i="2"/>
  <c r="AL374" i="2"/>
  <c r="AM374" i="2"/>
  <c r="AN374" i="2"/>
  <c r="AO374" i="2"/>
  <c r="AP374" i="2"/>
  <c r="AY374" i="2"/>
  <c r="C375" i="2"/>
  <c r="D375" i="2"/>
  <c r="E375" i="2"/>
  <c r="F375" i="2"/>
  <c r="G375" i="2"/>
  <c r="H375" i="2"/>
  <c r="J375" i="2"/>
  <c r="K375" i="2"/>
  <c r="L375" i="2"/>
  <c r="M375" i="2"/>
  <c r="AI375" i="2"/>
  <c r="AJ375" i="2"/>
  <c r="AK375" i="2"/>
  <c r="AL375" i="2"/>
  <c r="AM375" i="2"/>
  <c r="AN375" i="2"/>
  <c r="AO375" i="2"/>
  <c r="AP375" i="2"/>
  <c r="AY375" i="2"/>
  <c r="C376" i="2"/>
  <c r="D376" i="2"/>
  <c r="E376" i="2"/>
  <c r="F376" i="2"/>
  <c r="G376" i="2"/>
  <c r="H376" i="2"/>
  <c r="J376" i="2"/>
  <c r="K376" i="2"/>
  <c r="L376" i="2"/>
  <c r="M376" i="2"/>
  <c r="AI376" i="2"/>
  <c r="AJ376" i="2"/>
  <c r="AK376" i="2"/>
  <c r="AL376" i="2"/>
  <c r="AM376" i="2"/>
  <c r="AN376" i="2"/>
  <c r="AO376" i="2"/>
  <c r="AP376" i="2"/>
  <c r="AY376" i="2"/>
  <c r="C377" i="2"/>
  <c r="D377" i="2"/>
  <c r="E377" i="2"/>
  <c r="F377" i="2"/>
  <c r="G377" i="2"/>
  <c r="H377" i="2"/>
  <c r="J377" i="2"/>
  <c r="K377" i="2"/>
  <c r="L377" i="2"/>
  <c r="M377" i="2"/>
  <c r="AI377" i="2"/>
  <c r="AJ377" i="2"/>
  <c r="AK377" i="2"/>
  <c r="AL377" i="2"/>
  <c r="AM377" i="2"/>
  <c r="AN377" i="2"/>
  <c r="AO377" i="2"/>
  <c r="AP377" i="2"/>
  <c r="AY377" i="2"/>
  <c r="C378" i="2"/>
  <c r="D378" i="2"/>
  <c r="E378" i="2"/>
  <c r="F378" i="2"/>
  <c r="G378" i="2"/>
  <c r="H378" i="2"/>
  <c r="J378" i="2"/>
  <c r="K378" i="2"/>
  <c r="L378" i="2"/>
  <c r="M378" i="2"/>
  <c r="AI378" i="2"/>
  <c r="AJ378" i="2"/>
  <c r="AK378" i="2"/>
  <c r="AL378" i="2"/>
  <c r="AM378" i="2"/>
  <c r="AN378" i="2"/>
  <c r="AO378" i="2"/>
  <c r="AP378" i="2"/>
  <c r="AY378" i="2"/>
  <c r="C379" i="2"/>
  <c r="D379" i="2"/>
  <c r="E379" i="2"/>
  <c r="F379" i="2"/>
  <c r="G379" i="2"/>
  <c r="H379" i="2"/>
  <c r="J379" i="2"/>
  <c r="K379" i="2"/>
  <c r="L379" i="2"/>
  <c r="M379" i="2"/>
  <c r="AI379" i="2"/>
  <c r="AJ379" i="2"/>
  <c r="AK379" i="2"/>
  <c r="AL379" i="2"/>
  <c r="AM379" i="2"/>
  <c r="AN379" i="2"/>
  <c r="AO379" i="2"/>
  <c r="AP379" i="2"/>
  <c r="AY379" i="2"/>
  <c r="C380" i="2"/>
  <c r="D380" i="2"/>
  <c r="E380" i="2"/>
  <c r="F380" i="2"/>
  <c r="G380" i="2"/>
  <c r="H380" i="2"/>
  <c r="J380" i="2"/>
  <c r="K380" i="2"/>
  <c r="L380" i="2"/>
  <c r="M380" i="2"/>
  <c r="AI380" i="2"/>
  <c r="AJ380" i="2"/>
  <c r="AK380" i="2"/>
  <c r="AL380" i="2"/>
  <c r="AM380" i="2"/>
  <c r="AN380" i="2"/>
  <c r="AO380" i="2"/>
  <c r="AP380" i="2"/>
  <c r="AY380" i="2"/>
  <c r="C381" i="2"/>
  <c r="D381" i="2"/>
  <c r="E381" i="2"/>
  <c r="F381" i="2"/>
  <c r="G381" i="2"/>
  <c r="H381" i="2"/>
  <c r="J381" i="2"/>
  <c r="K381" i="2"/>
  <c r="L381" i="2"/>
  <c r="M381" i="2"/>
  <c r="AI381" i="2"/>
  <c r="AJ381" i="2"/>
  <c r="AK381" i="2"/>
  <c r="AL381" i="2"/>
  <c r="AM381" i="2"/>
  <c r="AN381" i="2"/>
  <c r="AO381" i="2"/>
  <c r="AP381" i="2"/>
  <c r="AY381" i="2"/>
  <c r="C382" i="2"/>
  <c r="D382" i="2"/>
  <c r="E382" i="2"/>
  <c r="F382" i="2"/>
  <c r="G382" i="2"/>
  <c r="H382" i="2"/>
  <c r="J382" i="2"/>
  <c r="K382" i="2"/>
  <c r="L382" i="2"/>
  <c r="M382" i="2"/>
  <c r="AI382" i="2"/>
  <c r="AJ382" i="2"/>
  <c r="AK382" i="2"/>
  <c r="AL382" i="2"/>
  <c r="AM382" i="2"/>
  <c r="AN382" i="2"/>
  <c r="AO382" i="2"/>
  <c r="AP382" i="2"/>
  <c r="AY382" i="2"/>
  <c r="C383" i="2"/>
  <c r="D383" i="2"/>
  <c r="E383" i="2"/>
  <c r="F383" i="2"/>
  <c r="G383" i="2"/>
  <c r="H383" i="2"/>
  <c r="J383" i="2"/>
  <c r="K383" i="2"/>
  <c r="L383" i="2"/>
  <c r="M383" i="2"/>
  <c r="AI383" i="2"/>
  <c r="AJ383" i="2"/>
  <c r="AK383" i="2"/>
  <c r="AL383" i="2"/>
  <c r="AM383" i="2"/>
  <c r="AN383" i="2"/>
  <c r="AO383" i="2"/>
  <c r="AP383" i="2"/>
  <c r="AY383" i="2"/>
  <c r="C384" i="2"/>
  <c r="D384" i="2"/>
  <c r="E384" i="2"/>
  <c r="F384" i="2"/>
  <c r="G384" i="2"/>
  <c r="H384" i="2"/>
  <c r="J384" i="2"/>
  <c r="K384" i="2"/>
  <c r="L384" i="2"/>
  <c r="M384" i="2"/>
  <c r="AI384" i="2"/>
  <c r="AJ384" i="2"/>
  <c r="AK384" i="2"/>
  <c r="AL384" i="2"/>
  <c r="AM384" i="2"/>
  <c r="AN384" i="2"/>
  <c r="AO384" i="2"/>
  <c r="AP384" i="2"/>
  <c r="AY384" i="2"/>
  <c r="C385" i="2"/>
  <c r="D385" i="2"/>
  <c r="E385" i="2"/>
  <c r="F385" i="2"/>
  <c r="G385" i="2"/>
  <c r="H385" i="2"/>
  <c r="J385" i="2"/>
  <c r="K385" i="2"/>
  <c r="L385" i="2"/>
  <c r="M385" i="2"/>
  <c r="AI385" i="2"/>
  <c r="AJ385" i="2"/>
  <c r="AK385" i="2"/>
  <c r="AL385" i="2"/>
  <c r="AM385" i="2"/>
  <c r="AN385" i="2"/>
  <c r="AO385" i="2"/>
  <c r="AP385" i="2"/>
  <c r="AY385" i="2"/>
  <c r="C386" i="2"/>
  <c r="D386" i="2"/>
  <c r="E386" i="2"/>
  <c r="F386" i="2"/>
  <c r="G386" i="2"/>
  <c r="H386" i="2"/>
  <c r="J386" i="2"/>
  <c r="K386" i="2"/>
  <c r="L386" i="2"/>
  <c r="M386" i="2"/>
  <c r="AI386" i="2"/>
  <c r="AJ386" i="2"/>
  <c r="AK386" i="2"/>
  <c r="AL386" i="2"/>
  <c r="AM386" i="2"/>
  <c r="AN386" i="2"/>
  <c r="AO386" i="2"/>
  <c r="AP386" i="2"/>
  <c r="AY386" i="2"/>
  <c r="C387" i="2"/>
  <c r="D387" i="2"/>
  <c r="E387" i="2"/>
  <c r="F387" i="2"/>
  <c r="G387" i="2"/>
  <c r="H387" i="2"/>
  <c r="J387" i="2"/>
  <c r="K387" i="2"/>
  <c r="L387" i="2"/>
  <c r="M387" i="2"/>
  <c r="AI387" i="2"/>
  <c r="AJ387" i="2"/>
  <c r="AK387" i="2"/>
  <c r="AL387" i="2"/>
  <c r="AM387" i="2"/>
  <c r="AN387" i="2"/>
  <c r="AO387" i="2"/>
  <c r="AP387" i="2"/>
  <c r="AY387" i="2"/>
  <c r="C388" i="2"/>
  <c r="D388" i="2"/>
  <c r="E388" i="2"/>
  <c r="F388" i="2"/>
  <c r="G388" i="2"/>
  <c r="H388" i="2"/>
  <c r="J388" i="2"/>
  <c r="K388" i="2"/>
  <c r="L388" i="2"/>
  <c r="M388" i="2"/>
  <c r="AI388" i="2"/>
  <c r="AJ388" i="2"/>
  <c r="AK388" i="2"/>
  <c r="AL388" i="2"/>
  <c r="AM388" i="2"/>
  <c r="AN388" i="2"/>
  <c r="AO388" i="2"/>
  <c r="AP388" i="2"/>
  <c r="AY388" i="2"/>
  <c r="C389" i="2"/>
  <c r="D389" i="2"/>
  <c r="E389" i="2"/>
  <c r="F389" i="2"/>
  <c r="G389" i="2"/>
  <c r="H389" i="2"/>
  <c r="J389" i="2"/>
  <c r="K389" i="2"/>
  <c r="L389" i="2"/>
  <c r="M389" i="2"/>
  <c r="AI389" i="2"/>
  <c r="AJ389" i="2"/>
  <c r="AK389" i="2"/>
  <c r="AL389" i="2"/>
  <c r="AM389" i="2"/>
  <c r="AN389" i="2"/>
  <c r="AO389" i="2"/>
  <c r="AP389" i="2"/>
  <c r="AY389" i="2"/>
  <c r="C390" i="2"/>
  <c r="D390" i="2"/>
  <c r="E390" i="2"/>
  <c r="F390" i="2"/>
  <c r="G390" i="2"/>
  <c r="H390" i="2"/>
  <c r="J390" i="2"/>
  <c r="K390" i="2"/>
  <c r="L390" i="2"/>
  <c r="M390" i="2"/>
  <c r="AI390" i="2"/>
  <c r="AJ390" i="2"/>
  <c r="AK390" i="2"/>
  <c r="AL390" i="2"/>
  <c r="AM390" i="2"/>
  <c r="AN390" i="2"/>
  <c r="AO390" i="2"/>
  <c r="AP390" i="2"/>
  <c r="AY390" i="2"/>
  <c r="C391" i="2"/>
  <c r="D391" i="2"/>
  <c r="E391" i="2"/>
  <c r="F391" i="2"/>
  <c r="G391" i="2"/>
  <c r="H391" i="2"/>
  <c r="J391" i="2"/>
  <c r="K391" i="2"/>
  <c r="L391" i="2"/>
  <c r="M391" i="2"/>
  <c r="AI391" i="2"/>
  <c r="AJ391" i="2"/>
  <c r="AK391" i="2"/>
  <c r="AL391" i="2"/>
  <c r="AM391" i="2"/>
  <c r="AN391" i="2"/>
  <c r="AO391" i="2"/>
  <c r="AP391" i="2"/>
  <c r="AY391" i="2"/>
  <c r="C392" i="2"/>
  <c r="D392" i="2"/>
  <c r="E392" i="2"/>
  <c r="F392" i="2"/>
  <c r="G392" i="2"/>
  <c r="H392" i="2"/>
  <c r="J392" i="2"/>
  <c r="K392" i="2"/>
  <c r="L392" i="2"/>
  <c r="M392" i="2"/>
  <c r="AI392" i="2"/>
  <c r="AJ392" i="2"/>
  <c r="AK392" i="2"/>
  <c r="AL392" i="2"/>
  <c r="AM392" i="2"/>
  <c r="AN392" i="2"/>
  <c r="AO392" i="2"/>
  <c r="AP392" i="2"/>
  <c r="AY392" i="2"/>
  <c r="C393" i="2"/>
  <c r="D393" i="2"/>
  <c r="E393" i="2"/>
  <c r="F393" i="2"/>
  <c r="G393" i="2"/>
  <c r="H393" i="2"/>
  <c r="J393" i="2"/>
  <c r="K393" i="2"/>
  <c r="L393" i="2"/>
  <c r="M393" i="2"/>
  <c r="AI393" i="2"/>
  <c r="AJ393" i="2"/>
  <c r="AK393" i="2"/>
  <c r="AL393" i="2"/>
  <c r="AM393" i="2"/>
  <c r="AN393" i="2"/>
  <c r="AO393" i="2"/>
  <c r="AP393" i="2"/>
  <c r="AY393" i="2"/>
  <c r="C394" i="2"/>
  <c r="D394" i="2"/>
  <c r="E394" i="2"/>
  <c r="F394" i="2"/>
  <c r="G394" i="2"/>
  <c r="H394" i="2"/>
  <c r="J394" i="2"/>
  <c r="K394" i="2"/>
  <c r="L394" i="2"/>
  <c r="M394" i="2"/>
  <c r="AI394" i="2"/>
  <c r="AJ394" i="2"/>
  <c r="AK394" i="2"/>
  <c r="AL394" i="2"/>
  <c r="AM394" i="2"/>
  <c r="AN394" i="2"/>
  <c r="AO394" i="2"/>
  <c r="AP394" i="2"/>
  <c r="AY394" i="2"/>
  <c r="C395" i="2"/>
  <c r="D395" i="2"/>
  <c r="E395" i="2"/>
  <c r="F395" i="2"/>
  <c r="G395" i="2"/>
  <c r="H395" i="2"/>
  <c r="J395" i="2"/>
  <c r="K395" i="2"/>
  <c r="L395" i="2"/>
  <c r="M395" i="2"/>
  <c r="AI395" i="2"/>
  <c r="AJ395" i="2"/>
  <c r="AK395" i="2"/>
  <c r="AL395" i="2"/>
  <c r="AM395" i="2"/>
  <c r="AN395" i="2"/>
  <c r="AO395" i="2"/>
  <c r="AP395" i="2"/>
  <c r="AY395" i="2"/>
  <c r="C396" i="2"/>
  <c r="D396" i="2"/>
  <c r="E396" i="2"/>
  <c r="F396" i="2"/>
  <c r="G396" i="2"/>
  <c r="H396" i="2"/>
  <c r="J396" i="2"/>
  <c r="K396" i="2"/>
  <c r="L396" i="2"/>
  <c r="M396" i="2"/>
  <c r="AI396" i="2"/>
  <c r="AJ396" i="2"/>
  <c r="AK396" i="2"/>
  <c r="AL396" i="2"/>
  <c r="AM396" i="2"/>
  <c r="AN396" i="2"/>
  <c r="AO396" i="2"/>
  <c r="AP396" i="2"/>
  <c r="AY396" i="2"/>
  <c r="C397" i="2"/>
  <c r="D397" i="2"/>
  <c r="E397" i="2"/>
  <c r="F397" i="2"/>
  <c r="G397" i="2"/>
  <c r="H397" i="2"/>
  <c r="J397" i="2"/>
  <c r="K397" i="2"/>
  <c r="L397" i="2"/>
  <c r="M397" i="2"/>
  <c r="AI397" i="2"/>
  <c r="AJ397" i="2"/>
  <c r="AK397" i="2"/>
  <c r="AL397" i="2"/>
  <c r="AM397" i="2"/>
  <c r="AN397" i="2"/>
  <c r="AO397" i="2"/>
  <c r="AP397" i="2"/>
  <c r="AY397" i="2"/>
  <c r="C398" i="2"/>
  <c r="D398" i="2"/>
  <c r="E398" i="2"/>
  <c r="F398" i="2"/>
  <c r="G398" i="2"/>
  <c r="H398" i="2"/>
  <c r="J398" i="2"/>
  <c r="K398" i="2"/>
  <c r="L398" i="2"/>
  <c r="M398" i="2"/>
  <c r="AI398" i="2"/>
  <c r="AJ398" i="2"/>
  <c r="AK398" i="2"/>
  <c r="AL398" i="2"/>
  <c r="AM398" i="2"/>
  <c r="AN398" i="2"/>
  <c r="AO398" i="2"/>
  <c r="AP398" i="2"/>
  <c r="AY398" i="2"/>
  <c r="C399" i="2"/>
  <c r="D399" i="2"/>
  <c r="E399" i="2"/>
  <c r="F399" i="2"/>
  <c r="G399" i="2"/>
  <c r="H399" i="2"/>
  <c r="J399" i="2"/>
  <c r="K399" i="2"/>
  <c r="L399" i="2"/>
  <c r="M399" i="2"/>
  <c r="AI399" i="2"/>
  <c r="AJ399" i="2"/>
  <c r="AK399" i="2"/>
  <c r="AL399" i="2"/>
  <c r="AM399" i="2"/>
  <c r="AN399" i="2"/>
  <c r="AO399" i="2"/>
  <c r="AP399" i="2"/>
  <c r="AY399" i="2"/>
  <c r="C400" i="2"/>
  <c r="D400" i="2"/>
  <c r="E400" i="2"/>
  <c r="F400" i="2"/>
  <c r="G400" i="2"/>
  <c r="H400" i="2"/>
  <c r="J400" i="2"/>
  <c r="K400" i="2"/>
  <c r="L400" i="2"/>
  <c r="M400" i="2"/>
  <c r="AI400" i="2"/>
  <c r="AJ400" i="2"/>
  <c r="AK400" i="2"/>
  <c r="AL400" i="2"/>
  <c r="AM400" i="2"/>
  <c r="AN400" i="2"/>
  <c r="AO400" i="2"/>
  <c r="AP400" i="2"/>
  <c r="AY400" i="2"/>
  <c r="C401" i="2"/>
  <c r="D401" i="2"/>
  <c r="E401" i="2"/>
  <c r="F401" i="2"/>
  <c r="G401" i="2"/>
  <c r="H401" i="2"/>
  <c r="J401" i="2"/>
  <c r="K401" i="2"/>
  <c r="L401" i="2"/>
  <c r="M401" i="2"/>
  <c r="AI401" i="2"/>
  <c r="AJ401" i="2"/>
  <c r="AK401" i="2"/>
  <c r="AL401" i="2"/>
  <c r="AM401" i="2"/>
  <c r="AN401" i="2"/>
  <c r="AO401" i="2"/>
  <c r="AP401" i="2"/>
  <c r="AY401" i="2"/>
  <c r="C402" i="2"/>
  <c r="D402" i="2"/>
  <c r="E402" i="2"/>
  <c r="F402" i="2"/>
  <c r="G402" i="2"/>
  <c r="H402" i="2"/>
  <c r="J402" i="2"/>
  <c r="K402" i="2"/>
  <c r="L402" i="2"/>
  <c r="M402" i="2"/>
  <c r="AI402" i="2"/>
  <c r="AJ402" i="2"/>
  <c r="AK402" i="2"/>
  <c r="AL402" i="2"/>
  <c r="AM402" i="2"/>
  <c r="AN402" i="2"/>
  <c r="AO402" i="2"/>
  <c r="AP402" i="2"/>
  <c r="AY402" i="2"/>
  <c r="C403" i="2"/>
  <c r="D403" i="2"/>
  <c r="E403" i="2"/>
  <c r="F403" i="2"/>
  <c r="G403" i="2"/>
  <c r="H403" i="2"/>
  <c r="J403" i="2"/>
  <c r="K403" i="2"/>
  <c r="L403" i="2"/>
  <c r="M403" i="2"/>
  <c r="AI403" i="2"/>
  <c r="AJ403" i="2"/>
  <c r="AK403" i="2"/>
  <c r="AL403" i="2"/>
  <c r="AM403" i="2"/>
  <c r="AN403" i="2"/>
  <c r="AO403" i="2"/>
  <c r="AP403" i="2"/>
  <c r="AY403" i="2"/>
  <c r="C404" i="2"/>
  <c r="D404" i="2"/>
  <c r="E404" i="2"/>
  <c r="F404" i="2"/>
  <c r="G404" i="2"/>
  <c r="H404" i="2"/>
  <c r="J404" i="2"/>
  <c r="K404" i="2"/>
  <c r="L404" i="2"/>
  <c r="M404" i="2"/>
  <c r="AI404" i="2"/>
  <c r="AJ404" i="2"/>
  <c r="AK404" i="2"/>
  <c r="AL404" i="2"/>
  <c r="AM404" i="2"/>
  <c r="AN404" i="2"/>
  <c r="AO404" i="2"/>
  <c r="AP404" i="2"/>
  <c r="AY404" i="2"/>
  <c r="C405" i="2"/>
  <c r="D405" i="2"/>
  <c r="E405" i="2"/>
  <c r="F405" i="2"/>
  <c r="G405" i="2"/>
  <c r="H405" i="2"/>
  <c r="J405" i="2"/>
  <c r="K405" i="2"/>
  <c r="L405" i="2"/>
  <c r="M405" i="2"/>
  <c r="AI405" i="2"/>
  <c r="AJ405" i="2"/>
  <c r="AK405" i="2"/>
  <c r="AL405" i="2"/>
  <c r="AM405" i="2"/>
  <c r="AN405" i="2"/>
  <c r="AO405" i="2"/>
  <c r="AP405" i="2"/>
  <c r="AY405" i="2"/>
  <c r="C406" i="2"/>
  <c r="D406" i="2"/>
  <c r="E406" i="2"/>
  <c r="F406" i="2"/>
  <c r="G406" i="2"/>
  <c r="H406" i="2"/>
  <c r="J406" i="2"/>
  <c r="K406" i="2"/>
  <c r="L406" i="2"/>
  <c r="M406" i="2"/>
  <c r="AI406" i="2"/>
  <c r="AJ406" i="2"/>
  <c r="AK406" i="2"/>
  <c r="AL406" i="2"/>
  <c r="AM406" i="2"/>
  <c r="AN406" i="2"/>
  <c r="AO406" i="2"/>
  <c r="AP406" i="2"/>
  <c r="AY406" i="2"/>
  <c r="C407" i="2"/>
  <c r="D407" i="2"/>
  <c r="E407" i="2"/>
  <c r="F407" i="2"/>
  <c r="G407" i="2"/>
  <c r="H407" i="2"/>
  <c r="J407" i="2"/>
  <c r="K407" i="2"/>
  <c r="L407" i="2"/>
  <c r="M407" i="2"/>
  <c r="AI407" i="2"/>
  <c r="AJ407" i="2"/>
  <c r="AK407" i="2"/>
  <c r="AL407" i="2"/>
  <c r="AM407" i="2"/>
  <c r="AN407" i="2"/>
  <c r="AO407" i="2"/>
  <c r="AP407" i="2"/>
  <c r="AY407" i="2"/>
  <c r="C408" i="2"/>
  <c r="D408" i="2"/>
  <c r="E408" i="2"/>
  <c r="F408" i="2"/>
  <c r="G408" i="2"/>
  <c r="H408" i="2"/>
  <c r="J408" i="2"/>
  <c r="K408" i="2"/>
  <c r="L408" i="2"/>
  <c r="M408" i="2"/>
  <c r="AI408" i="2"/>
  <c r="AJ408" i="2"/>
  <c r="AK408" i="2"/>
  <c r="AL408" i="2"/>
  <c r="AM408" i="2"/>
  <c r="AN408" i="2"/>
  <c r="AO408" i="2"/>
  <c r="AP408" i="2"/>
  <c r="AY408" i="2"/>
  <c r="C409" i="2"/>
  <c r="D409" i="2"/>
  <c r="E409" i="2"/>
  <c r="F409" i="2"/>
  <c r="G409" i="2"/>
  <c r="H409" i="2"/>
  <c r="J409" i="2"/>
  <c r="K409" i="2"/>
  <c r="L409" i="2"/>
  <c r="M409" i="2"/>
  <c r="AI409" i="2"/>
  <c r="AJ409" i="2"/>
  <c r="AK409" i="2"/>
  <c r="AL409" i="2"/>
  <c r="AM409" i="2"/>
  <c r="AN409" i="2"/>
  <c r="AO409" i="2"/>
  <c r="AP409" i="2"/>
  <c r="AY409" i="2"/>
  <c r="C410" i="2"/>
  <c r="D410" i="2"/>
  <c r="E410" i="2"/>
  <c r="F410" i="2"/>
  <c r="G410" i="2"/>
  <c r="H410" i="2"/>
  <c r="J410" i="2"/>
  <c r="K410" i="2"/>
  <c r="L410" i="2"/>
  <c r="M410" i="2"/>
  <c r="AI410" i="2"/>
  <c r="AJ410" i="2"/>
  <c r="AK410" i="2"/>
  <c r="AL410" i="2"/>
  <c r="AM410" i="2"/>
  <c r="AN410" i="2"/>
  <c r="AO410" i="2"/>
  <c r="AP410" i="2"/>
  <c r="AY410" i="2"/>
  <c r="C411" i="2"/>
  <c r="D411" i="2"/>
  <c r="E411" i="2"/>
  <c r="F411" i="2"/>
  <c r="G411" i="2"/>
  <c r="H411" i="2"/>
  <c r="J411" i="2"/>
  <c r="K411" i="2"/>
  <c r="L411" i="2"/>
  <c r="M411" i="2"/>
  <c r="AI411" i="2"/>
  <c r="AJ411" i="2"/>
  <c r="AK411" i="2"/>
  <c r="AL411" i="2"/>
  <c r="AM411" i="2"/>
  <c r="AN411" i="2"/>
  <c r="AO411" i="2"/>
  <c r="AP411" i="2"/>
  <c r="AY411" i="2"/>
  <c r="C412" i="2"/>
  <c r="D412" i="2"/>
  <c r="E412" i="2"/>
  <c r="F412" i="2"/>
  <c r="G412" i="2"/>
  <c r="H412" i="2"/>
  <c r="J412" i="2"/>
  <c r="K412" i="2"/>
  <c r="L412" i="2"/>
  <c r="M412" i="2"/>
  <c r="AI412" i="2"/>
  <c r="AJ412" i="2"/>
  <c r="AK412" i="2"/>
  <c r="AL412" i="2"/>
  <c r="AM412" i="2"/>
  <c r="AN412" i="2"/>
  <c r="AO412" i="2"/>
  <c r="AP412" i="2"/>
  <c r="AY412" i="2"/>
  <c r="C413" i="2"/>
  <c r="D413" i="2"/>
  <c r="E413" i="2"/>
  <c r="F413" i="2"/>
  <c r="G413" i="2"/>
  <c r="H413" i="2"/>
  <c r="J413" i="2"/>
  <c r="K413" i="2"/>
  <c r="L413" i="2"/>
  <c r="M413" i="2"/>
  <c r="AI413" i="2"/>
  <c r="AJ413" i="2"/>
  <c r="AK413" i="2"/>
  <c r="AL413" i="2"/>
  <c r="AM413" i="2"/>
  <c r="AN413" i="2"/>
  <c r="AO413" i="2"/>
  <c r="AP413" i="2"/>
  <c r="AY413" i="2"/>
  <c r="C414" i="2"/>
  <c r="D414" i="2"/>
  <c r="E414" i="2"/>
  <c r="F414" i="2"/>
  <c r="G414" i="2"/>
  <c r="H414" i="2"/>
  <c r="J414" i="2"/>
  <c r="K414" i="2"/>
  <c r="L414" i="2"/>
  <c r="M414" i="2"/>
  <c r="AI414" i="2"/>
  <c r="AJ414" i="2"/>
  <c r="AK414" i="2"/>
  <c r="AL414" i="2"/>
  <c r="AM414" i="2"/>
  <c r="AN414" i="2"/>
  <c r="AO414" i="2"/>
  <c r="AP414" i="2"/>
  <c r="AY414" i="2"/>
  <c r="C415" i="2"/>
  <c r="D415" i="2"/>
  <c r="E415" i="2"/>
  <c r="F415" i="2"/>
  <c r="G415" i="2"/>
  <c r="H415" i="2"/>
  <c r="J415" i="2"/>
  <c r="K415" i="2"/>
  <c r="L415" i="2"/>
  <c r="M415" i="2"/>
  <c r="AI415" i="2"/>
  <c r="AJ415" i="2"/>
  <c r="AK415" i="2"/>
  <c r="AL415" i="2"/>
  <c r="AM415" i="2"/>
  <c r="AN415" i="2"/>
  <c r="AO415" i="2"/>
  <c r="AP415" i="2"/>
  <c r="AY415" i="2"/>
  <c r="C416" i="2"/>
  <c r="D416" i="2"/>
  <c r="E416" i="2"/>
  <c r="F416" i="2"/>
  <c r="G416" i="2"/>
  <c r="H416" i="2"/>
  <c r="J416" i="2"/>
  <c r="K416" i="2"/>
  <c r="L416" i="2"/>
  <c r="M416" i="2"/>
  <c r="AI416" i="2"/>
  <c r="AJ416" i="2"/>
  <c r="AK416" i="2"/>
  <c r="AL416" i="2"/>
  <c r="AM416" i="2"/>
  <c r="AN416" i="2"/>
  <c r="AO416" i="2"/>
  <c r="AP416" i="2"/>
  <c r="BH416" i="2"/>
  <c r="BI416" i="2"/>
  <c r="BJ416" i="2"/>
  <c r="BK416" i="2"/>
  <c r="BL416" i="2"/>
  <c r="BM416" i="2"/>
  <c r="BN416" i="2"/>
  <c r="C418" i="2"/>
  <c r="D418" i="2"/>
  <c r="E418" i="2"/>
  <c r="F418" i="2"/>
  <c r="G418" i="2"/>
  <c r="H418" i="2"/>
  <c r="J418" i="2"/>
  <c r="K418" i="2"/>
  <c r="L418" i="2"/>
  <c r="M418" i="2"/>
  <c r="AI418" i="2"/>
  <c r="AJ418" i="2"/>
  <c r="AK418" i="2"/>
  <c r="AL418" i="2"/>
  <c r="AM418" i="2"/>
  <c r="AN418" i="2"/>
  <c r="AO418" i="2"/>
  <c r="AP418" i="2"/>
  <c r="AY418" i="2"/>
  <c r="C419" i="2"/>
  <c r="D419" i="2"/>
  <c r="E419" i="2"/>
  <c r="F419" i="2"/>
  <c r="G419" i="2"/>
  <c r="H419" i="2"/>
  <c r="J419" i="2"/>
  <c r="K419" i="2"/>
  <c r="L419" i="2"/>
  <c r="M419" i="2"/>
  <c r="AI419" i="2"/>
  <c r="AJ419" i="2"/>
  <c r="AK419" i="2"/>
  <c r="AL419" i="2"/>
  <c r="AM419" i="2"/>
  <c r="AN419" i="2"/>
  <c r="AO419" i="2"/>
  <c r="AP419" i="2"/>
  <c r="AY419" i="2"/>
  <c r="C420" i="2"/>
  <c r="D420" i="2"/>
  <c r="E420" i="2"/>
  <c r="F420" i="2"/>
  <c r="G420" i="2"/>
  <c r="H420" i="2"/>
  <c r="J420" i="2"/>
  <c r="K420" i="2"/>
  <c r="L420" i="2"/>
  <c r="M420" i="2"/>
  <c r="AI420" i="2"/>
  <c r="AJ420" i="2"/>
  <c r="AK420" i="2"/>
  <c r="AL420" i="2"/>
  <c r="AM420" i="2"/>
  <c r="AN420" i="2"/>
  <c r="AO420" i="2"/>
  <c r="AP420" i="2"/>
  <c r="AY420" i="2"/>
  <c r="C421" i="2"/>
  <c r="D421" i="2"/>
  <c r="E421" i="2"/>
  <c r="F421" i="2"/>
  <c r="G421" i="2"/>
  <c r="H421" i="2"/>
  <c r="J421" i="2"/>
  <c r="K421" i="2"/>
  <c r="L421" i="2"/>
  <c r="M421" i="2"/>
  <c r="AI421" i="2"/>
  <c r="AJ421" i="2"/>
  <c r="AK421" i="2"/>
  <c r="AL421" i="2"/>
  <c r="AM421" i="2"/>
  <c r="AN421" i="2"/>
  <c r="AO421" i="2"/>
  <c r="AP421" i="2"/>
  <c r="AY421" i="2"/>
  <c r="C422" i="2"/>
  <c r="D422" i="2"/>
  <c r="E422" i="2"/>
  <c r="F422" i="2"/>
  <c r="G422" i="2"/>
  <c r="H422" i="2"/>
  <c r="J422" i="2"/>
  <c r="K422" i="2"/>
  <c r="L422" i="2"/>
  <c r="M422" i="2"/>
  <c r="AI422" i="2"/>
  <c r="AJ422" i="2"/>
  <c r="AK422" i="2"/>
  <c r="AL422" i="2"/>
  <c r="AM422" i="2"/>
  <c r="AN422" i="2"/>
  <c r="AO422" i="2"/>
  <c r="AP422" i="2"/>
  <c r="AY422" i="2"/>
  <c r="C423" i="2"/>
  <c r="D423" i="2"/>
  <c r="E423" i="2"/>
  <c r="F423" i="2"/>
  <c r="G423" i="2"/>
  <c r="H423" i="2"/>
  <c r="J423" i="2"/>
  <c r="K423" i="2"/>
  <c r="L423" i="2"/>
  <c r="M423" i="2"/>
  <c r="AI423" i="2"/>
  <c r="AJ423" i="2"/>
  <c r="AK423" i="2"/>
  <c r="AL423" i="2"/>
  <c r="AM423" i="2"/>
  <c r="AN423" i="2"/>
  <c r="AO423" i="2"/>
  <c r="AP423" i="2"/>
  <c r="AY423" i="2"/>
  <c r="C424" i="2"/>
  <c r="D424" i="2"/>
  <c r="E424" i="2"/>
  <c r="F424" i="2"/>
  <c r="G424" i="2"/>
  <c r="H424" i="2"/>
  <c r="J424" i="2"/>
  <c r="K424" i="2"/>
  <c r="L424" i="2"/>
  <c r="M424" i="2"/>
  <c r="AI424" i="2"/>
  <c r="AJ424" i="2"/>
  <c r="AK424" i="2"/>
  <c r="AL424" i="2"/>
  <c r="AM424" i="2"/>
  <c r="AN424" i="2"/>
  <c r="AO424" i="2"/>
  <c r="AP424" i="2"/>
  <c r="AY424" i="2"/>
  <c r="C425" i="2"/>
  <c r="D425" i="2"/>
  <c r="E425" i="2"/>
  <c r="F425" i="2"/>
  <c r="G425" i="2"/>
  <c r="H425" i="2"/>
  <c r="J425" i="2"/>
  <c r="K425" i="2"/>
  <c r="L425" i="2"/>
  <c r="M425" i="2"/>
  <c r="AI425" i="2"/>
  <c r="AJ425" i="2"/>
  <c r="AK425" i="2"/>
  <c r="AL425" i="2"/>
  <c r="AM425" i="2"/>
  <c r="AN425" i="2"/>
  <c r="AO425" i="2"/>
  <c r="AP425" i="2"/>
  <c r="AY425" i="2"/>
  <c r="C426" i="2"/>
  <c r="D426" i="2"/>
  <c r="E426" i="2"/>
  <c r="F426" i="2"/>
  <c r="G426" i="2"/>
  <c r="H426" i="2"/>
  <c r="J426" i="2"/>
  <c r="K426" i="2"/>
  <c r="L426" i="2"/>
  <c r="M426" i="2"/>
  <c r="AI426" i="2"/>
  <c r="AJ426" i="2"/>
  <c r="AK426" i="2"/>
  <c r="AL426" i="2"/>
  <c r="AM426" i="2"/>
  <c r="AN426" i="2"/>
  <c r="AO426" i="2"/>
  <c r="AP426" i="2"/>
  <c r="AY426" i="2"/>
  <c r="C427" i="2"/>
  <c r="D427" i="2"/>
  <c r="E427" i="2"/>
  <c r="F427" i="2"/>
  <c r="G427" i="2"/>
  <c r="H427" i="2"/>
  <c r="J427" i="2"/>
  <c r="K427" i="2"/>
  <c r="L427" i="2"/>
  <c r="M427" i="2"/>
  <c r="AI427" i="2"/>
  <c r="AJ427" i="2"/>
  <c r="AK427" i="2"/>
  <c r="AL427" i="2"/>
  <c r="AM427" i="2"/>
  <c r="AN427" i="2"/>
  <c r="AO427" i="2"/>
  <c r="AP427" i="2"/>
  <c r="AY427" i="2"/>
  <c r="C428" i="2"/>
  <c r="D428" i="2"/>
  <c r="E428" i="2"/>
  <c r="F428" i="2"/>
  <c r="G428" i="2"/>
  <c r="H428" i="2"/>
  <c r="J428" i="2"/>
  <c r="K428" i="2"/>
  <c r="L428" i="2"/>
  <c r="M428" i="2"/>
  <c r="AI428" i="2"/>
  <c r="AJ428" i="2"/>
  <c r="AK428" i="2"/>
  <c r="AL428" i="2"/>
  <c r="AM428" i="2"/>
  <c r="AN428" i="2"/>
  <c r="AO428" i="2"/>
  <c r="AP428" i="2"/>
  <c r="AY428" i="2"/>
  <c r="C429" i="2"/>
  <c r="D429" i="2"/>
  <c r="E429" i="2"/>
  <c r="F429" i="2"/>
  <c r="G429" i="2"/>
  <c r="H429" i="2"/>
  <c r="J429" i="2"/>
  <c r="K429" i="2"/>
  <c r="L429" i="2"/>
  <c r="M429" i="2"/>
  <c r="AI429" i="2"/>
  <c r="AJ429" i="2"/>
  <c r="AK429" i="2"/>
  <c r="AL429" i="2"/>
  <c r="AM429" i="2"/>
  <c r="AN429" i="2"/>
  <c r="AO429" i="2"/>
  <c r="AP429" i="2"/>
  <c r="AY429" i="2"/>
  <c r="C430" i="2"/>
  <c r="D430" i="2"/>
  <c r="E430" i="2"/>
  <c r="F430" i="2"/>
  <c r="G430" i="2"/>
  <c r="H430" i="2"/>
  <c r="J430" i="2"/>
  <c r="K430" i="2"/>
  <c r="L430" i="2"/>
  <c r="M430" i="2"/>
  <c r="AI430" i="2"/>
  <c r="AJ430" i="2"/>
  <c r="AK430" i="2"/>
  <c r="AL430" i="2"/>
  <c r="AM430" i="2"/>
  <c r="AN430" i="2"/>
  <c r="AO430" i="2"/>
  <c r="AP430" i="2"/>
  <c r="AY430" i="2"/>
  <c r="C431" i="2"/>
  <c r="D431" i="2"/>
  <c r="E431" i="2"/>
  <c r="F431" i="2"/>
  <c r="G431" i="2"/>
  <c r="H431" i="2"/>
  <c r="J431" i="2"/>
  <c r="K431" i="2"/>
  <c r="L431" i="2"/>
  <c r="M431" i="2"/>
  <c r="AI431" i="2"/>
  <c r="AJ431" i="2"/>
  <c r="AK431" i="2"/>
  <c r="AL431" i="2"/>
  <c r="AM431" i="2"/>
  <c r="AN431" i="2"/>
  <c r="AO431" i="2"/>
  <c r="AP431" i="2"/>
  <c r="AY431" i="2"/>
  <c r="C432" i="2"/>
  <c r="D432" i="2"/>
  <c r="E432" i="2"/>
  <c r="F432" i="2"/>
  <c r="G432" i="2"/>
  <c r="H432" i="2"/>
  <c r="J432" i="2"/>
  <c r="K432" i="2"/>
  <c r="L432" i="2"/>
  <c r="M432" i="2"/>
  <c r="AI432" i="2"/>
  <c r="AJ432" i="2"/>
  <c r="AK432" i="2"/>
  <c r="AL432" i="2"/>
  <c r="AM432" i="2"/>
  <c r="AN432" i="2"/>
  <c r="AO432" i="2"/>
  <c r="AP432" i="2"/>
  <c r="AY432" i="2"/>
  <c r="C433" i="2"/>
  <c r="D433" i="2"/>
  <c r="E433" i="2"/>
  <c r="F433" i="2"/>
  <c r="G433" i="2"/>
  <c r="H433" i="2"/>
  <c r="J433" i="2"/>
  <c r="K433" i="2"/>
  <c r="L433" i="2"/>
  <c r="M433" i="2"/>
  <c r="AI433" i="2"/>
  <c r="AJ433" i="2"/>
  <c r="AK433" i="2"/>
  <c r="AL433" i="2"/>
  <c r="AM433" i="2"/>
  <c r="AN433" i="2"/>
  <c r="AO433" i="2"/>
  <c r="AP433" i="2"/>
  <c r="AY433" i="2"/>
  <c r="C434" i="2"/>
  <c r="D434" i="2"/>
  <c r="E434" i="2"/>
  <c r="F434" i="2"/>
  <c r="G434" i="2"/>
  <c r="H434" i="2"/>
  <c r="J434" i="2"/>
  <c r="K434" i="2"/>
  <c r="L434" i="2"/>
  <c r="M434" i="2"/>
  <c r="AI434" i="2"/>
  <c r="AJ434" i="2"/>
  <c r="AK434" i="2"/>
  <c r="AL434" i="2"/>
  <c r="AM434" i="2"/>
  <c r="AN434" i="2"/>
  <c r="AO434" i="2"/>
  <c r="AP434" i="2"/>
  <c r="AY434" i="2"/>
  <c r="C435" i="2"/>
  <c r="D435" i="2"/>
  <c r="E435" i="2"/>
  <c r="F435" i="2"/>
  <c r="G435" i="2"/>
  <c r="H435" i="2"/>
  <c r="J435" i="2"/>
  <c r="K435" i="2"/>
  <c r="L435" i="2"/>
  <c r="M435" i="2"/>
  <c r="AI435" i="2"/>
  <c r="AJ435" i="2"/>
  <c r="AK435" i="2"/>
  <c r="AL435" i="2"/>
  <c r="AM435" i="2"/>
  <c r="AN435" i="2"/>
  <c r="AO435" i="2"/>
  <c r="AP435" i="2"/>
  <c r="AY435" i="2"/>
  <c r="C436" i="2"/>
  <c r="D436" i="2"/>
  <c r="E436" i="2"/>
  <c r="F436" i="2"/>
  <c r="G436" i="2"/>
  <c r="H436" i="2"/>
  <c r="J436" i="2"/>
  <c r="K436" i="2"/>
  <c r="L436" i="2"/>
  <c r="M436" i="2"/>
  <c r="AI436" i="2"/>
  <c r="AJ436" i="2"/>
  <c r="AK436" i="2"/>
  <c r="AL436" i="2"/>
  <c r="AM436" i="2"/>
  <c r="AN436" i="2"/>
  <c r="AO436" i="2"/>
  <c r="AP436" i="2"/>
  <c r="AY436" i="2"/>
  <c r="C437" i="2"/>
  <c r="D437" i="2"/>
  <c r="E437" i="2"/>
  <c r="F437" i="2"/>
  <c r="G437" i="2"/>
  <c r="H437" i="2"/>
  <c r="J437" i="2"/>
  <c r="K437" i="2"/>
  <c r="L437" i="2"/>
  <c r="M437" i="2"/>
  <c r="AI437" i="2"/>
  <c r="AJ437" i="2"/>
  <c r="AK437" i="2"/>
  <c r="AL437" i="2"/>
  <c r="AM437" i="2"/>
  <c r="AN437" i="2"/>
  <c r="AO437" i="2"/>
  <c r="AP437" i="2"/>
  <c r="AY437" i="2"/>
  <c r="C438" i="2"/>
  <c r="D438" i="2"/>
  <c r="E438" i="2"/>
  <c r="F438" i="2"/>
  <c r="G438" i="2"/>
  <c r="H438" i="2"/>
  <c r="J438" i="2"/>
  <c r="K438" i="2"/>
  <c r="L438" i="2"/>
  <c r="M438" i="2"/>
  <c r="AI438" i="2"/>
  <c r="AJ438" i="2"/>
  <c r="AK438" i="2"/>
  <c r="AL438" i="2"/>
  <c r="AM438" i="2"/>
  <c r="AN438" i="2"/>
  <c r="AO438" i="2"/>
  <c r="AP438" i="2"/>
  <c r="AY438" i="2"/>
  <c r="C439" i="2"/>
  <c r="D439" i="2"/>
  <c r="E439" i="2"/>
  <c r="F439" i="2"/>
  <c r="G439" i="2"/>
  <c r="H439" i="2"/>
  <c r="J439" i="2"/>
  <c r="K439" i="2"/>
  <c r="L439" i="2"/>
  <c r="M439" i="2"/>
  <c r="AI439" i="2"/>
  <c r="AJ439" i="2"/>
  <c r="AK439" i="2"/>
  <c r="AL439" i="2"/>
  <c r="AM439" i="2"/>
  <c r="AN439" i="2"/>
  <c r="AO439" i="2"/>
  <c r="AP439" i="2"/>
  <c r="AY439" i="2"/>
  <c r="C440" i="2"/>
  <c r="D440" i="2"/>
  <c r="E440" i="2"/>
  <c r="F440" i="2"/>
  <c r="G440" i="2"/>
  <c r="H440" i="2"/>
  <c r="J440" i="2"/>
  <c r="K440" i="2"/>
  <c r="L440" i="2"/>
  <c r="M440" i="2"/>
  <c r="AI440" i="2"/>
  <c r="AJ440" i="2"/>
  <c r="AK440" i="2"/>
  <c r="AL440" i="2"/>
  <c r="AM440" i="2"/>
  <c r="AN440" i="2"/>
  <c r="AO440" i="2"/>
  <c r="AP440" i="2"/>
  <c r="AY440" i="2"/>
  <c r="C441" i="2"/>
  <c r="D441" i="2"/>
  <c r="E441" i="2"/>
  <c r="F441" i="2"/>
  <c r="G441" i="2"/>
  <c r="H441" i="2"/>
  <c r="J441" i="2"/>
  <c r="K441" i="2"/>
  <c r="L441" i="2"/>
  <c r="M441" i="2"/>
  <c r="AI441" i="2"/>
  <c r="AJ441" i="2"/>
  <c r="AK441" i="2"/>
  <c r="AL441" i="2"/>
  <c r="AM441" i="2"/>
  <c r="AN441" i="2"/>
  <c r="AO441" i="2"/>
  <c r="AP441" i="2"/>
  <c r="AY441" i="2"/>
  <c r="C442" i="2"/>
  <c r="D442" i="2"/>
  <c r="E442" i="2"/>
  <c r="F442" i="2"/>
  <c r="G442" i="2"/>
  <c r="H442" i="2"/>
  <c r="J442" i="2"/>
  <c r="K442" i="2"/>
  <c r="L442" i="2"/>
  <c r="M442" i="2"/>
  <c r="AI442" i="2"/>
  <c r="AJ442" i="2"/>
  <c r="AK442" i="2"/>
  <c r="AL442" i="2"/>
  <c r="AM442" i="2"/>
  <c r="AN442" i="2"/>
  <c r="AO442" i="2"/>
  <c r="AP442" i="2"/>
  <c r="AY442" i="2"/>
  <c r="C443" i="2"/>
  <c r="D443" i="2"/>
  <c r="E443" i="2"/>
  <c r="F443" i="2"/>
  <c r="G443" i="2"/>
  <c r="H443" i="2"/>
  <c r="J443" i="2"/>
  <c r="K443" i="2"/>
  <c r="L443" i="2"/>
  <c r="M443" i="2"/>
  <c r="AI443" i="2"/>
  <c r="AJ443" i="2"/>
  <c r="AK443" i="2"/>
  <c r="AL443" i="2"/>
  <c r="AM443" i="2"/>
  <c r="AN443" i="2"/>
  <c r="AO443" i="2"/>
  <c r="AP443" i="2"/>
  <c r="AY443" i="2"/>
  <c r="C444" i="2"/>
  <c r="D444" i="2"/>
  <c r="E444" i="2"/>
  <c r="F444" i="2"/>
  <c r="G444" i="2"/>
  <c r="H444" i="2"/>
  <c r="J444" i="2"/>
  <c r="K444" i="2"/>
  <c r="L444" i="2"/>
  <c r="M444" i="2"/>
  <c r="AI444" i="2"/>
  <c r="AJ444" i="2"/>
  <c r="AK444" i="2"/>
  <c r="AL444" i="2"/>
  <c r="AM444" i="2"/>
  <c r="AN444" i="2"/>
  <c r="AO444" i="2"/>
  <c r="AP444" i="2"/>
  <c r="AY444" i="2"/>
  <c r="C445" i="2"/>
  <c r="D445" i="2"/>
  <c r="E445" i="2"/>
  <c r="F445" i="2"/>
  <c r="G445" i="2"/>
  <c r="H445" i="2"/>
  <c r="J445" i="2"/>
  <c r="K445" i="2"/>
  <c r="L445" i="2"/>
  <c r="M445" i="2"/>
  <c r="AI445" i="2"/>
  <c r="AJ445" i="2"/>
  <c r="AK445" i="2"/>
  <c r="AL445" i="2"/>
  <c r="AM445" i="2"/>
  <c r="AN445" i="2"/>
  <c r="AO445" i="2"/>
  <c r="AP445" i="2"/>
  <c r="AY445" i="2"/>
  <c r="C446" i="2"/>
  <c r="D446" i="2"/>
  <c r="E446" i="2"/>
  <c r="F446" i="2"/>
  <c r="G446" i="2"/>
  <c r="H446" i="2"/>
  <c r="J446" i="2"/>
  <c r="K446" i="2"/>
  <c r="L446" i="2"/>
  <c r="M446" i="2"/>
  <c r="AI446" i="2"/>
  <c r="AJ446" i="2"/>
  <c r="AK446" i="2"/>
  <c r="AL446" i="2"/>
  <c r="AM446" i="2"/>
  <c r="AN446" i="2"/>
  <c r="AO446" i="2"/>
  <c r="AP446" i="2"/>
  <c r="AY446" i="2"/>
  <c r="C447" i="2"/>
  <c r="D447" i="2"/>
  <c r="E447" i="2"/>
  <c r="F447" i="2"/>
  <c r="G447" i="2"/>
  <c r="H447" i="2"/>
  <c r="J447" i="2"/>
  <c r="K447" i="2"/>
  <c r="L447" i="2"/>
  <c r="M447" i="2"/>
  <c r="AI447" i="2"/>
  <c r="AJ447" i="2"/>
  <c r="AK447" i="2"/>
  <c r="AL447" i="2"/>
  <c r="AM447" i="2"/>
  <c r="AN447" i="2"/>
  <c r="AO447" i="2"/>
  <c r="AP447" i="2"/>
  <c r="AY447" i="2"/>
  <c r="C448" i="2"/>
  <c r="D448" i="2"/>
  <c r="E448" i="2"/>
  <c r="F448" i="2"/>
  <c r="G448" i="2"/>
  <c r="H448" i="2"/>
  <c r="J448" i="2"/>
  <c r="K448" i="2"/>
  <c r="L448" i="2"/>
  <c r="M448" i="2"/>
  <c r="AI448" i="2"/>
  <c r="AJ448" i="2"/>
  <c r="AK448" i="2"/>
  <c r="AL448" i="2"/>
  <c r="AM448" i="2"/>
  <c r="AN448" i="2"/>
  <c r="AO448" i="2"/>
  <c r="AP448" i="2"/>
  <c r="AY448" i="2"/>
  <c r="C449" i="2"/>
  <c r="D449" i="2"/>
  <c r="E449" i="2"/>
  <c r="F449" i="2"/>
  <c r="G449" i="2"/>
  <c r="H449" i="2"/>
  <c r="J449" i="2"/>
  <c r="K449" i="2"/>
  <c r="L449" i="2"/>
  <c r="M449" i="2"/>
  <c r="AI449" i="2"/>
  <c r="AJ449" i="2"/>
  <c r="AK449" i="2"/>
  <c r="AL449" i="2"/>
  <c r="AM449" i="2"/>
  <c r="AN449" i="2"/>
  <c r="AO449" i="2"/>
  <c r="AP449" i="2"/>
  <c r="AY449" i="2"/>
  <c r="C450" i="2"/>
  <c r="D450" i="2"/>
  <c r="E450" i="2"/>
  <c r="F450" i="2"/>
  <c r="G450" i="2"/>
  <c r="H450" i="2"/>
  <c r="J450" i="2"/>
  <c r="K450" i="2"/>
  <c r="L450" i="2"/>
  <c r="M450" i="2"/>
  <c r="AI450" i="2"/>
  <c r="AJ450" i="2"/>
  <c r="AK450" i="2"/>
  <c r="AL450" i="2"/>
  <c r="AM450" i="2"/>
  <c r="AN450" i="2"/>
  <c r="AO450" i="2"/>
  <c r="AP450" i="2"/>
  <c r="AY450" i="2"/>
  <c r="C451" i="2"/>
  <c r="D451" i="2"/>
  <c r="E451" i="2"/>
  <c r="F451" i="2"/>
  <c r="G451" i="2"/>
  <c r="H451" i="2"/>
  <c r="J451" i="2"/>
  <c r="K451" i="2"/>
  <c r="L451" i="2"/>
  <c r="M451" i="2"/>
  <c r="AI451" i="2"/>
  <c r="AJ451" i="2"/>
  <c r="AK451" i="2"/>
  <c r="AL451" i="2"/>
  <c r="AM451" i="2"/>
  <c r="AN451" i="2"/>
  <c r="AO451" i="2"/>
  <c r="AP451" i="2"/>
  <c r="AY451" i="2"/>
  <c r="C452" i="2"/>
  <c r="D452" i="2"/>
  <c r="E452" i="2"/>
  <c r="F452" i="2"/>
  <c r="G452" i="2"/>
  <c r="H452" i="2"/>
  <c r="J452" i="2"/>
  <c r="K452" i="2"/>
  <c r="L452" i="2"/>
  <c r="M452" i="2"/>
  <c r="AI452" i="2"/>
  <c r="AJ452" i="2"/>
  <c r="AK452" i="2"/>
  <c r="AL452" i="2"/>
  <c r="AM452" i="2"/>
  <c r="AN452" i="2"/>
  <c r="AO452" i="2"/>
  <c r="AP452" i="2"/>
  <c r="AY452" i="2"/>
  <c r="C453" i="2"/>
  <c r="D453" i="2"/>
  <c r="E453" i="2"/>
  <c r="F453" i="2"/>
  <c r="G453" i="2"/>
  <c r="H453" i="2"/>
  <c r="J453" i="2"/>
  <c r="K453" i="2"/>
  <c r="L453" i="2"/>
  <c r="M453" i="2"/>
  <c r="AI453" i="2"/>
  <c r="AJ453" i="2"/>
  <c r="AK453" i="2"/>
  <c r="AL453" i="2"/>
  <c r="AM453" i="2"/>
  <c r="AN453" i="2"/>
  <c r="AO453" i="2"/>
  <c r="AP453" i="2"/>
  <c r="AY453" i="2"/>
  <c r="C454" i="2"/>
  <c r="D454" i="2"/>
  <c r="E454" i="2"/>
  <c r="F454" i="2"/>
  <c r="G454" i="2"/>
  <c r="H454" i="2"/>
  <c r="J454" i="2"/>
  <c r="K454" i="2"/>
  <c r="L454" i="2"/>
  <c r="M454" i="2"/>
  <c r="AI454" i="2"/>
  <c r="AJ454" i="2"/>
  <c r="AK454" i="2"/>
  <c r="AL454" i="2"/>
  <c r="AM454" i="2"/>
  <c r="AN454" i="2"/>
  <c r="AO454" i="2"/>
  <c r="AP454" i="2"/>
  <c r="AY454" i="2"/>
  <c r="C455" i="2"/>
  <c r="D455" i="2"/>
  <c r="E455" i="2"/>
  <c r="F455" i="2"/>
  <c r="G455" i="2"/>
  <c r="H455" i="2"/>
  <c r="J455" i="2"/>
  <c r="K455" i="2"/>
  <c r="L455" i="2"/>
  <c r="M455" i="2"/>
  <c r="AI455" i="2"/>
  <c r="AJ455" i="2"/>
  <c r="AK455" i="2"/>
  <c r="AL455" i="2"/>
  <c r="AM455" i="2"/>
  <c r="AN455" i="2"/>
  <c r="AO455" i="2"/>
  <c r="AP455" i="2"/>
  <c r="AY455" i="2"/>
  <c r="C456" i="2"/>
  <c r="D456" i="2"/>
  <c r="E456" i="2"/>
  <c r="F456" i="2"/>
  <c r="G456" i="2"/>
  <c r="H456" i="2"/>
  <c r="J456" i="2"/>
  <c r="K456" i="2"/>
  <c r="L456" i="2"/>
  <c r="M456" i="2"/>
  <c r="AI456" i="2"/>
  <c r="AJ456" i="2"/>
  <c r="AK456" i="2"/>
  <c r="AL456" i="2"/>
  <c r="AM456" i="2"/>
  <c r="AN456" i="2"/>
  <c r="AO456" i="2"/>
  <c r="AP456" i="2"/>
  <c r="AY456" i="2"/>
  <c r="C457" i="2"/>
  <c r="D457" i="2"/>
  <c r="E457" i="2"/>
  <c r="F457" i="2"/>
  <c r="G457" i="2"/>
  <c r="H457" i="2"/>
  <c r="J457" i="2"/>
  <c r="K457" i="2"/>
  <c r="L457" i="2"/>
  <c r="M457" i="2"/>
  <c r="AI457" i="2"/>
  <c r="AJ457" i="2"/>
  <c r="AK457" i="2"/>
  <c r="AL457" i="2"/>
  <c r="AM457" i="2"/>
  <c r="AN457" i="2"/>
  <c r="AO457" i="2"/>
  <c r="AP457" i="2"/>
  <c r="AY457" i="2"/>
  <c r="C458" i="2"/>
  <c r="D458" i="2"/>
  <c r="E458" i="2"/>
  <c r="F458" i="2"/>
  <c r="G458" i="2"/>
  <c r="H458" i="2"/>
  <c r="J458" i="2"/>
  <c r="K458" i="2"/>
  <c r="L458" i="2"/>
  <c r="M458" i="2"/>
  <c r="AI458" i="2"/>
  <c r="AJ458" i="2"/>
  <c r="AK458" i="2"/>
  <c r="AL458" i="2"/>
  <c r="AM458" i="2"/>
  <c r="AN458" i="2"/>
  <c r="AO458" i="2"/>
  <c r="AP458" i="2"/>
  <c r="AY458" i="2"/>
  <c r="C459" i="2"/>
  <c r="D459" i="2"/>
  <c r="E459" i="2"/>
  <c r="F459" i="2"/>
  <c r="G459" i="2"/>
  <c r="H459" i="2"/>
  <c r="J459" i="2"/>
  <c r="K459" i="2"/>
  <c r="L459" i="2"/>
  <c r="M459" i="2"/>
  <c r="AI459" i="2"/>
  <c r="AJ459" i="2"/>
  <c r="AK459" i="2"/>
  <c r="AL459" i="2"/>
  <c r="AM459" i="2"/>
  <c r="AN459" i="2"/>
  <c r="AO459" i="2"/>
  <c r="AP459" i="2"/>
  <c r="AY459" i="2"/>
  <c r="C460" i="2"/>
  <c r="D460" i="2"/>
  <c r="E460" i="2"/>
  <c r="F460" i="2"/>
  <c r="G460" i="2"/>
  <c r="H460" i="2"/>
  <c r="J460" i="2"/>
  <c r="K460" i="2"/>
  <c r="L460" i="2"/>
  <c r="M460" i="2"/>
  <c r="AI460" i="2"/>
  <c r="AJ460" i="2"/>
  <c r="AK460" i="2"/>
  <c r="AL460" i="2"/>
  <c r="AM460" i="2"/>
  <c r="AN460" i="2"/>
  <c r="AO460" i="2"/>
  <c r="AP460" i="2"/>
  <c r="AY460" i="2"/>
  <c r="C461" i="2"/>
  <c r="D461" i="2"/>
  <c r="E461" i="2"/>
  <c r="F461" i="2"/>
  <c r="G461" i="2"/>
  <c r="H461" i="2"/>
  <c r="J461" i="2"/>
  <c r="K461" i="2"/>
  <c r="L461" i="2"/>
  <c r="M461" i="2"/>
  <c r="AI461" i="2"/>
  <c r="AJ461" i="2"/>
  <c r="AK461" i="2"/>
  <c r="AL461" i="2"/>
  <c r="AM461" i="2"/>
  <c r="AN461" i="2"/>
  <c r="AO461" i="2"/>
  <c r="AP461" i="2"/>
  <c r="AY461" i="2"/>
  <c r="C462" i="2"/>
  <c r="D462" i="2"/>
  <c r="E462" i="2"/>
  <c r="F462" i="2"/>
  <c r="G462" i="2"/>
  <c r="H462" i="2"/>
  <c r="J462" i="2"/>
  <c r="K462" i="2"/>
  <c r="L462" i="2"/>
  <c r="M462" i="2"/>
  <c r="AI462" i="2"/>
  <c r="AJ462" i="2"/>
  <c r="AK462" i="2"/>
  <c r="AL462" i="2"/>
  <c r="AM462" i="2"/>
  <c r="AN462" i="2"/>
  <c r="AO462" i="2"/>
  <c r="AP462" i="2"/>
  <c r="AY462" i="2"/>
  <c r="C463" i="2"/>
  <c r="D463" i="2"/>
  <c r="E463" i="2"/>
  <c r="F463" i="2"/>
  <c r="G463" i="2"/>
  <c r="H463" i="2"/>
  <c r="J463" i="2"/>
  <c r="K463" i="2"/>
  <c r="L463" i="2"/>
  <c r="M463" i="2"/>
  <c r="AI463" i="2"/>
  <c r="AJ463" i="2"/>
  <c r="AK463" i="2"/>
  <c r="AL463" i="2"/>
  <c r="AM463" i="2"/>
  <c r="AN463" i="2"/>
  <c r="AO463" i="2"/>
  <c r="AP463" i="2"/>
  <c r="AY463" i="2"/>
  <c r="C464" i="2"/>
  <c r="D464" i="2"/>
  <c r="E464" i="2"/>
  <c r="F464" i="2"/>
  <c r="G464" i="2"/>
  <c r="H464" i="2"/>
  <c r="J464" i="2"/>
  <c r="K464" i="2"/>
  <c r="L464" i="2"/>
  <c r="M464" i="2"/>
  <c r="AI464" i="2"/>
  <c r="AJ464" i="2"/>
  <c r="AK464" i="2"/>
  <c r="AL464" i="2"/>
  <c r="AM464" i="2"/>
  <c r="AN464" i="2"/>
  <c r="AO464" i="2"/>
  <c r="AP464" i="2"/>
  <c r="AY464" i="2"/>
  <c r="C465" i="2"/>
  <c r="D465" i="2"/>
  <c r="E465" i="2"/>
  <c r="F465" i="2"/>
  <c r="G465" i="2"/>
  <c r="H465" i="2"/>
  <c r="J465" i="2"/>
  <c r="K465" i="2"/>
  <c r="L465" i="2"/>
  <c r="M465" i="2"/>
  <c r="AI465" i="2"/>
  <c r="AJ465" i="2"/>
  <c r="AK465" i="2"/>
  <c r="AL465" i="2"/>
  <c r="AM465" i="2"/>
  <c r="AN465" i="2"/>
  <c r="AO465" i="2"/>
  <c r="AP465" i="2"/>
  <c r="AY465" i="2"/>
  <c r="C466" i="2"/>
  <c r="D466" i="2"/>
  <c r="E466" i="2"/>
  <c r="F466" i="2"/>
  <c r="G466" i="2"/>
  <c r="H466" i="2"/>
  <c r="J466" i="2"/>
  <c r="K466" i="2"/>
  <c r="L466" i="2"/>
  <c r="M466" i="2"/>
  <c r="AI466" i="2"/>
  <c r="AJ466" i="2"/>
  <c r="AK466" i="2"/>
  <c r="AL466" i="2"/>
  <c r="AM466" i="2"/>
  <c r="AN466" i="2"/>
  <c r="AO466" i="2"/>
  <c r="AP466" i="2"/>
  <c r="AY466" i="2"/>
  <c r="C467" i="2"/>
  <c r="D467" i="2"/>
  <c r="E467" i="2"/>
  <c r="F467" i="2"/>
  <c r="G467" i="2"/>
  <c r="H467" i="2"/>
  <c r="J467" i="2"/>
  <c r="K467" i="2"/>
  <c r="L467" i="2"/>
  <c r="M467" i="2"/>
  <c r="AI467" i="2"/>
  <c r="AJ467" i="2"/>
  <c r="AK467" i="2"/>
  <c r="AL467" i="2"/>
  <c r="AM467" i="2"/>
  <c r="AN467" i="2"/>
  <c r="AO467" i="2"/>
  <c r="AP467" i="2"/>
  <c r="AY467" i="2"/>
  <c r="C468" i="2"/>
  <c r="D468" i="2"/>
  <c r="E468" i="2"/>
  <c r="F468" i="2"/>
  <c r="G468" i="2"/>
  <c r="H468" i="2"/>
  <c r="J468" i="2"/>
  <c r="K468" i="2"/>
  <c r="L468" i="2"/>
  <c r="M468" i="2"/>
  <c r="AI468" i="2"/>
  <c r="AJ468" i="2"/>
  <c r="AK468" i="2"/>
  <c r="AL468" i="2"/>
  <c r="AM468" i="2"/>
  <c r="AN468" i="2"/>
  <c r="AO468" i="2"/>
  <c r="AP468" i="2"/>
  <c r="AY468" i="2"/>
  <c r="C469" i="2"/>
  <c r="D469" i="2"/>
  <c r="E469" i="2"/>
  <c r="F469" i="2"/>
  <c r="G469" i="2"/>
  <c r="H469" i="2"/>
  <c r="J469" i="2"/>
  <c r="K469" i="2"/>
  <c r="L469" i="2"/>
  <c r="M469" i="2"/>
  <c r="AI469" i="2"/>
  <c r="AJ469" i="2"/>
  <c r="AK469" i="2"/>
  <c r="AL469" i="2"/>
  <c r="AM469" i="2"/>
  <c r="AN469" i="2"/>
  <c r="AO469" i="2"/>
  <c r="AP469" i="2"/>
  <c r="AY469" i="2"/>
  <c r="C470" i="2"/>
  <c r="D470" i="2"/>
  <c r="E470" i="2"/>
  <c r="F470" i="2"/>
  <c r="G470" i="2"/>
  <c r="H470" i="2"/>
  <c r="J470" i="2"/>
  <c r="K470" i="2"/>
  <c r="L470" i="2"/>
  <c r="M470" i="2"/>
  <c r="AI470" i="2"/>
  <c r="AJ470" i="2"/>
  <c r="AK470" i="2"/>
  <c r="AL470" i="2"/>
  <c r="AM470" i="2"/>
  <c r="AN470" i="2"/>
  <c r="AO470" i="2"/>
  <c r="AP470" i="2"/>
  <c r="AY470" i="2"/>
  <c r="C471" i="2"/>
  <c r="D471" i="2"/>
  <c r="E471" i="2"/>
  <c r="F471" i="2"/>
  <c r="G471" i="2"/>
  <c r="H471" i="2"/>
  <c r="J471" i="2"/>
  <c r="K471" i="2"/>
  <c r="L471" i="2"/>
  <c r="M471" i="2"/>
  <c r="AI471" i="2"/>
  <c r="AJ471" i="2"/>
  <c r="AK471" i="2"/>
  <c r="AL471" i="2"/>
  <c r="AM471" i="2"/>
  <c r="AN471" i="2"/>
  <c r="AO471" i="2"/>
  <c r="AP471" i="2"/>
  <c r="AY471" i="2"/>
  <c r="C472" i="2"/>
  <c r="D472" i="2"/>
  <c r="E472" i="2"/>
  <c r="F472" i="2"/>
  <c r="G472" i="2"/>
  <c r="H472" i="2"/>
  <c r="J472" i="2"/>
  <c r="K472" i="2"/>
  <c r="L472" i="2"/>
  <c r="M472" i="2"/>
  <c r="AI472" i="2"/>
  <c r="AJ472" i="2"/>
  <c r="AK472" i="2"/>
  <c r="AL472" i="2"/>
  <c r="AM472" i="2"/>
  <c r="AN472" i="2"/>
  <c r="AO472" i="2"/>
  <c r="AP472" i="2"/>
  <c r="AY472" i="2"/>
  <c r="C473" i="2"/>
  <c r="D473" i="2"/>
  <c r="E473" i="2"/>
  <c r="F473" i="2"/>
  <c r="G473" i="2"/>
  <c r="H473" i="2"/>
  <c r="J473" i="2"/>
  <c r="K473" i="2"/>
  <c r="L473" i="2"/>
  <c r="M473" i="2"/>
  <c r="AI473" i="2"/>
  <c r="AJ473" i="2"/>
  <c r="AK473" i="2"/>
  <c r="AL473" i="2"/>
  <c r="AM473" i="2"/>
  <c r="AN473" i="2"/>
  <c r="AO473" i="2"/>
  <c r="AP473" i="2"/>
  <c r="AY473" i="2"/>
  <c r="C474" i="2"/>
  <c r="D474" i="2"/>
  <c r="E474" i="2"/>
  <c r="F474" i="2"/>
  <c r="G474" i="2"/>
  <c r="H474" i="2"/>
  <c r="J474" i="2"/>
  <c r="K474" i="2"/>
  <c r="L474" i="2"/>
  <c r="M474" i="2"/>
  <c r="AI474" i="2"/>
  <c r="AJ474" i="2"/>
  <c r="AK474" i="2"/>
  <c r="AL474" i="2"/>
  <c r="AM474" i="2"/>
  <c r="AN474" i="2"/>
  <c r="AO474" i="2"/>
  <c r="AP474" i="2"/>
  <c r="AY474" i="2"/>
  <c r="C475" i="2"/>
  <c r="D475" i="2"/>
  <c r="E475" i="2"/>
  <c r="F475" i="2"/>
  <c r="G475" i="2"/>
  <c r="H475" i="2"/>
  <c r="J475" i="2"/>
  <c r="K475" i="2"/>
  <c r="L475" i="2"/>
  <c r="M475" i="2"/>
  <c r="AI475" i="2"/>
  <c r="AJ475" i="2"/>
  <c r="AK475" i="2"/>
  <c r="AL475" i="2"/>
  <c r="AM475" i="2"/>
  <c r="AN475" i="2"/>
  <c r="AO475" i="2"/>
  <c r="AP475" i="2"/>
  <c r="AY475" i="2"/>
  <c r="C476" i="2"/>
  <c r="D476" i="2"/>
  <c r="E476" i="2"/>
  <c r="F476" i="2"/>
  <c r="G476" i="2"/>
  <c r="H476" i="2"/>
  <c r="J476" i="2"/>
  <c r="K476" i="2"/>
  <c r="L476" i="2"/>
  <c r="M476" i="2"/>
  <c r="AI476" i="2"/>
  <c r="AJ476" i="2"/>
  <c r="AK476" i="2"/>
  <c r="AL476" i="2"/>
  <c r="AM476" i="2"/>
  <c r="AN476" i="2"/>
  <c r="AO476" i="2"/>
  <c r="AP476" i="2"/>
  <c r="AY476" i="2"/>
  <c r="C477" i="2"/>
  <c r="D477" i="2"/>
  <c r="E477" i="2"/>
  <c r="F477" i="2"/>
  <c r="G477" i="2"/>
  <c r="H477" i="2"/>
  <c r="J477" i="2"/>
  <c r="K477" i="2"/>
  <c r="L477" i="2"/>
  <c r="M477" i="2"/>
  <c r="AI477" i="2"/>
  <c r="AJ477" i="2"/>
  <c r="AK477" i="2"/>
  <c r="AL477" i="2"/>
  <c r="AM477" i="2"/>
  <c r="AN477" i="2"/>
  <c r="AO477" i="2"/>
  <c r="AP477" i="2"/>
  <c r="AY477" i="2"/>
  <c r="C478" i="2"/>
  <c r="D478" i="2"/>
  <c r="E478" i="2"/>
  <c r="F478" i="2"/>
  <c r="G478" i="2"/>
  <c r="H478" i="2"/>
  <c r="J478" i="2"/>
  <c r="K478" i="2"/>
  <c r="L478" i="2"/>
  <c r="M478" i="2"/>
  <c r="AI478" i="2"/>
  <c r="AJ478" i="2"/>
  <c r="AK478" i="2"/>
  <c r="AL478" i="2"/>
  <c r="AM478" i="2"/>
  <c r="AN478" i="2"/>
  <c r="AO478" i="2"/>
  <c r="AP478" i="2"/>
  <c r="AY478" i="2"/>
  <c r="C479" i="2"/>
  <c r="D479" i="2"/>
  <c r="E479" i="2"/>
  <c r="F479" i="2"/>
  <c r="G479" i="2"/>
  <c r="H479" i="2"/>
  <c r="J479" i="2"/>
  <c r="K479" i="2"/>
  <c r="L479" i="2"/>
  <c r="M479" i="2"/>
  <c r="AI479" i="2"/>
  <c r="AJ479" i="2"/>
  <c r="AK479" i="2"/>
  <c r="AL479" i="2"/>
  <c r="AM479" i="2"/>
  <c r="AN479" i="2"/>
  <c r="AO479" i="2"/>
  <c r="AP479" i="2"/>
  <c r="AY479" i="2"/>
  <c r="C480" i="2"/>
  <c r="D480" i="2"/>
  <c r="E480" i="2"/>
  <c r="F480" i="2"/>
  <c r="G480" i="2"/>
  <c r="H480" i="2"/>
  <c r="J480" i="2"/>
  <c r="K480" i="2"/>
  <c r="L480" i="2"/>
  <c r="M480" i="2"/>
  <c r="AI480" i="2"/>
  <c r="AJ480" i="2"/>
  <c r="AK480" i="2"/>
  <c r="AL480" i="2"/>
  <c r="AM480" i="2"/>
  <c r="AN480" i="2"/>
  <c r="AO480" i="2"/>
  <c r="AP480" i="2"/>
  <c r="AY480" i="2"/>
  <c r="C481" i="2"/>
  <c r="D481" i="2"/>
  <c r="E481" i="2"/>
  <c r="F481" i="2"/>
  <c r="G481" i="2"/>
  <c r="H481" i="2"/>
  <c r="J481" i="2"/>
  <c r="K481" i="2"/>
  <c r="L481" i="2"/>
  <c r="M481" i="2"/>
  <c r="AI481" i="2"/>
  <c r="AJ481" i="2"/>
  <c r="AK481" i="2"/>
  <c r="AL481" i="2"/>
  <c r="AM481" i="2"/>
  <c r="AN481" i="2"/>
  <c r="AO481" i="2"/>
  <c r="AP481" i="2"/>
  <c r="AY481" i="2"/>
  <c r="C482" i="2"/>
  <c r="D482" i="2"/>
  <c r="E482" i="2"/>
  <c r="F482" i="2"/>
  <c r="G482" i="2"/>
  <c r="H482" i="2"/>
  <c r="J482" i="2"/>
  <c r="K482" i="2"/>
  <c r="L482" i="2"/>
  <c r="M482" i="2"/>
  <c r="AI482" i="2"/>
  <c r="AJ482" i="2"/>
  <c r="AK482" i="2"/>
  <c r="AL482" i="2"/>
  <c r="AM482" i="2"/>
  <c r="AN482" i="2"/>
  <c r="AO482" i="2"/>
  <c r="AP482" i="2"/>
  <c r="AY482" i="2"/>
  <c r="C483" i="2"/>
  <c r="D483" i="2"/>
  <c r="E483" i="2"/>
  <c r="F483" i="2"/>
  <c r="G483" i="2"/>
  <c r="H483" i="2"/>
  <c r="J483" i="2"/>
  <c r="K483" i="2"/>
  <c r="L483" i="2"/>
  <c r="M483" i="2"/>
  <c r="AI483" i="2"/>
  <c r="AJ483" i="2"/>
  <c r="AK483" i="2"/>
  <c r="AL483" i="2"/>
  <c r="AM483" i="2"/>
  <c r="AN483" i="2"/>
  <c r="AO483" i="2"/>
  <c r="AP483" i="2"/>
  <c r="AY483" i="2"/>
  <c r="C484" i="2"/>
  <c r="D484" i="2"/>
  <c r="E484" i="2"/>
  <c r="F484" i="2"/>
  <c r="G484" i="2"/>
  <c r="H484" i="2"/>
  <c r="J484" i="2"/>
  <c r="K484" i="2"/>
  <c r="L484" i="2"/>
  <c r="M484" i="2"/>
  <c r="AI484" i="2"/>
  <c r="AJ484" i="2"/>
  <c r="AK484" i="2"/>
  <c r="AL484" i="2"/>
  <c r="AM484" i="2"/>
  <c r="AN484" i="2"/>
  <c r="AO484" i="2"/>
  <c r="AP484" i="2"/>
  <c r="AY484" i="2"/>
  <c r="C485" i="2"/>
  <c r="D485" i="2"/>
  <c r="E485" i="2"/>
  <c r="F485" i="2"/>
  <c r="G485" i="2"/>
  <c r="H485" i="2"/>
  <c r="J485" i="2"/>
  <c r="K485" i="2"/>
  <c r="L485" i="2"/>
  <c r="M485" i="2"/>
  <c r="AI485" i="2"/>
  <c r="AJ485" i="2"/>
  <c r="AK485" i="2"/>
  <c r="AL485" i="2"/>
  <c r="AM485" i="2"/>
  <c r="AN485" i="2"/>
  <c r="AO485" i="2"/>
  <c r="AP485" i="2"/>
  <c r="AY485" i="2"/>
  <c r="C486" i="2"/>
  <c r="D486" i="2"/>
  <c r="E486" i="2"/>
  <c r="F486" i="2"/>
  <c r="G486" i="2"/>
  <c r="H486" i="2"/>
  <c r="J486" i="2"/>
  <c r="K486" i="2"/>
  <c r="L486" i="2"/>
  <c r="M486" i="2"/>
  <c r="AI486" i="2"/>
  <c r="AJ486" i="2"/>
  <c r="AK486" i="2"/>
  <c r="AL486" i="2"/>
  <c r="AM486" i="2"/>
  <c r="AN486" i="2"/>
  <c r="AO486" i="2"/>
  <c r="AP486" i="2"/>
  <c r="AY486" i="2"/>
  <c r="C487" i="2"/>
  <c r="D487" i="2"/>
  <c r="E487" i="2"/>
  <c r="F487" i="2"/>
  <c r="G487" i="2"/>
  <c r="H487" i="2"/>
  <c r="J487" i="2"/>
  <c r="K487" i="2"/>
  <c r="L487" i="2"/>
  <c r="M487" i="2"/>
  <c r="AI487" i="2"/>
  <c r="AJ487" i="2"/>
  <c r="AK487" i="2"/>
  <c r="AL487" i="2"/>
  <c r="AM487" i="2"/>
  <c r="AN487" i="2"/>
  <c r="AO487" i="2"/>
  <c r="AP487" i="2"/>
  <c r="AY487" i="2"/>
  <c r="C488" i="2"/>
  <c r="D488" i="2"/>
  <c r="E488" i="2"/>
  <c r="F488" i="2"/>
  <c r="G488" i="2"/>
  <c r="H488" i="2"/>
  <c r="J488" i="2"/>
  <c r="K488" i="2"/>
  <c r="L488" i="2"/>
  <c r="M488" i="2"/>
  <c r="AI488" i="2"/>
  <c r="AJ488" i="2"/>
  <c r="AK488" i="2"/>
  <c r="AL488" i="2"/>
  <c r="AM488" i="2"/>
  <c r="AN488" i="2"/>
  <c r="AO488" i="2"/>
  <c r="AP488" i="2"/>
  <c r="AY488" i="2"/>
  <c r="C489" i="2"/>
  <c r="D489" i="2"/>
  <c r="E489" i="2"/>
  <c r="F489" i="2"/>
  <c r="G489" i="2"/>
  <c r="H489" i="2"/>
  <c r="J489" i="2"/>
  <c r="K489" i="2"/>
  <c r="L489" i="2"/>
  <c r="M489" i="2"/>
  <c r="AI489" i="2"/>
  <c r="AJ489" i="2"/>
  <c r="AK489" i="2"/>
  <c r="AL489" i="2"/>
  <c r="AM489" i="2"/>
  <c r="AN489" i="2"/>
  <c r="AO489" i="2"/>
  <c r="AP489" i="2"/>
  <c r="AY489" i="2"/>
  <c r="C490" i="2"/>
  <c r="D490" i="2"/>
  <c r="E490" i="2"/>
  <c r="F490" i="2"/>
  <c r="G490" i="2"/>
  <c r="H490" i="2"/>
  <c r="J490" i="2"/>
  <c r="K490" i="2"/>
  <c r="L490" i="2"/>
  <c r="M490" i="2"/>
  <c r="AI490" i="2"/>
  <c r="AJ490" i="2"/>
  <c r="AK490" i="2"/>
  <c r="AL490" i="2"/>
  <c r="AM490" i="2"/>
  <c r="AN490" i="2"/>
  <c r="AO490" i="2"/>
  <c r="AP490" i="2"/>
  <c r="AY490" i="2"/>
  <c r="C491" i="2"/>
  <c r="D491" i="2"/>
  <c r="E491" i="2"/>
  <c r="F491" i="2"/>
  <c r="G491" i="2"/>
  <c r="H491" i="2"/>
  <c r="J491" i="2"/>
  <c r="K491" i="2"/>
  <c r="L491" i="2"/>
  <c r="M491" i="2"/>
  <c r="AI491" i="2"/>
  <c r="AJ491" i="2"/>
  <c r="AK491" i="2"/>
  <c r="AL491" i="2"/>
  <c r="AM491" i="2"/>
  <c r="AN491" i="2"/>
  <c r="AO491" i="2"/>
  <c r="AP491" i="2"/>
  <c r="AY491" i="2"/>
  <c r="C492" i="2"/>
  <c r="D492" i="2"/>
  <c r="E492" i="2"/>
  <c r="F492" i="2"/>
  <c r="G492" i="2"/>
  <c r="H492" i="2"/>
  <c r="J492" i="2"/>
  <c r="K492" i="2"/>
  <c r="L492" i="2"/>
  <c r="M492" i="2"/>
  <c r="AI492" i="2"/>
  <c r="AJ492" i="2"/>
  <c r="AK492" i="2"/>
  <c r="AL492" i="2"/>
  <c r="AM492" i="2"/>
  <c r="AN492" i="2"/>
  <c r="AO492" i="2"/>
  <c r="AP492" i="2"/>
  <c r="AY492" i="2"/>
  <c r="C493" i="2"/>
  <c r="D493" i="2"/>
  <c r="E493" i="2"/>
  <c r="F493" i="2"/>
  <c r="G493" i="2"/>
  <c r="H493" i="2"/>
  <c r="J493" i="2"/>
  <c r="K493" i="2"/>
  <c r="L493" i="2"/>
  <c r="M493" i="2"/>
  <c r="AI493" i="2"/>
  <c r="AJ493" i="2"/>
  <c r="AK493" i="2"/>
  <c r="AL493" i="2"/>
  <c r="AM493" i="2"/>
  <c r="AN493" i="2"/>
  <c r="AO493" i="2"/>
  <c r="AP493" i="2"/>
  <c r="AY493" i="2"/>
  <c r="C494" i="2"/>
  <c r="D494" i="2"/>
  <c r="E494" i="2"/>
  <c r="F494" i="2"/>
  <c r="G494" i="2"/>
  <c r="H494" i="2"/>
  <c r="J494" i="2"/>
  <c r="K494" i="2"/>
  <c r="L494" i="2"/>
  <c r="M494" i="2"/>
  <c r="AI494" i="2"/>
  <c r="AJ494" i="2"/>
  <c r="AK494" i="2"/>
  <c r="AL494" i="2"/>
  <c r="AM494" i="2"/>
  <c r="AN494" i="2"/>
  <c r="AO494" i="2"/>
  <c r="AP494" i="2"/>
  <c r="AY494" i="2"/>
  <c r="C495" i="2"/>
  <c r="D495" i="2"/>
  <c r="E495" i="2"/>
  <c r="F495" i="2"/>
  <c r="G495" i="2"/>
  <c r="H495" i="2"/>
  <c r="J495" i="2"/>
  <c r="K495" i="2"/>
  <c r="L495" i="2"/>
  <c r="M495" i="2"/>
  <c r="AI495" i="2"/>
  <c r="AJ495" i="2"/>
  <c r="AK495" i="2"/>
  <c r="AL495" i="2"/>
  <c r="AM495" i="2"/>
  <c r="AN495" i="2"/>
  <c r="AO495" i="2"/>
  <c r="AP495" i="2"/>
  <c r="AY495" i="2"/>
  <c r="C496" i="2"/>
  <c r="D496" i="2"/>
  <c r="E496" i="2"/>
  <c r="F496" i="2"/>
  <c r="G496" i="2"/>
  <c r="H496" i="2"/>
  <c r="J496" i="2"/>
  <c r="K496" i="2"/>
  <c r="L496" i="2"/>
  <c r="M496" i="2"/>
  <c r="AI496" i="2"/>
  <c r="AJ496" i="2"/>
  <c r="AK496" i="2"/>
  <c r="AL496" i="2"/>
  <c r="AM496" i="2"/>
  <c r="AN496" i="2"/>
  <c r="AO496" i="2"/>
  <c r="AP496" i="2"/>
  <c r="AY496" i="2"/>
  <c r="C497" i="2"/>
  <c r="D497" i="2"/>
  <c r="E497" i="2"/>
  <c r="F497" i="2"/>
  <c r="G497" i="2"/>
  <c r="H497" i="2"/>
  <c r="J497" i="2"/>
  <c r="K497" i="2"/>
  <c r="L497" i="2"/>
  <c r="M497" i="2"/>
  <c r="AI497" i="2"/>
  <c r="AJ497" i="2"/>
  <c r="AK497" i="2"/>
  <c r="AL497" i="2"/>
  <c r="AM497" i="2"/>
  <c r="AN497" i="2"/>
  <c r="AO497" i="2"/>
  <c r="AP497" i="2"/>
  <c r="AY497" i="2"/>
  <c r="C498" i="2"/>
  <c r="D498" i="2"/>
  <c r="E498" i="2"/>
  <c r="F498" i="2"/>
  <c r="G498" i="2"/>
  <c r="H498" i="2"/>
  <c r="J498" i="2"/>
  <c r="K498" i="2"/>
  <c r="L498" i="2"/>
  <c r="M498" i="2"/>
  <c r="AI498" i="2"/>
  <c r="AJ498" i="2"/>
  <c r="AK498" i="2"/>
  <c r="AL498" i="2"/>
  <c r="AM498" i="2"/>
  <c r="AN498" i="2"/>
  <c r="AO498" i="2"/>
  <c r="AP498" i="2"/>
  <c r="AY498" i="2"/>
  <c r="C499" i="2"/>
  <c r="D499" i="2"/>
  <c r="E499" i="2"/>
  <c r="F499" i="2"/>
  <c r="G499" i="2"/>
  <c r="H499" i="2"/>
  <c r="J499" i="2"/>
  <c r="K499" i="2"/>
  <c r="L499" i="2"/>
  <c r="M499" i="2"/>
  <c r="AI499" i="2"/>
  <c r="AJ499" i="2"/>
  <c r="AK499" i="2"/>
  <c r="AL499" i="2"/>
  <c r="AM499" i="2"/>
  <c r="AN499" i="2"/>
  <c r="AO499" i="2"/>
  <c r="AP499" i="2"/>
  <c r="AY499" i="2"/>
  <c r="C500" i="2"/>
  <c r="D500" i="2"/>
  <c r="E500" i="2"/>
  <c r="F500" i="2"/>
  <c r="G500" i="2"/>
  <c r="H500" i="2"/>
  <c r="J500" i="2"/>
  <c r="K500" i="2"/>
  <c r="L500" i="2"/>
  <c r="M500" i="2"/>
  <c r="AI500" i="2"/>
  <c r="AJ500" i="2"/>
  <c r="AK500" i="2"/>
  <c r="AL500" i="2"/>
  <c r="AM500" i="2"/>
  <c r="AN500" i="2"/>
  <c r="AO500" i="2"/>
  <c r="AP500" i="2"/>
  <c r="AY500" i="2"/>
  <c r="C501" i="2"/>
  <c r="D501" i="2"/>
  <c r="E501" i="2"/>
  <c r="F501" i="2"/>
  <c r="G501" i="2"/>
  <c r="H501" i="2"/>
  <c r="J501" i="2"/>
  <c r="K501" i="2"/>
  <c r="L501" i="2"/>
  <c r="M501" i="2"/>
  <c r="AI501" i="2"/>
  <c r="AJ501" i="2"/>
  <c r="AK501" i="2"/>
  <c r="AL501" i="2"/>
  <c r="AM501" i="2"/>
  <c r="AN501" i="2"/>
  <c r="AO501" i="2"/>
  <c r="AP501" i="2"/>
  <c r="AY501" i="2"/>
  <c r="C502" i="2"/>
  <c r="D502" i="2"/>
  <c r="E502" i="2"/>
  <c r="F502" i="2"/>
  <c r="G502" i="2"/>
  <c r="H502" i="2"/>
  <c r="J502" i="2"/>
  <c r="K502" i="2"/>
  <c r="L502" i="2"/>
  <c r="M502" i="2"/>
  <c r="AI502" i="2"/>
  <c r="AJ502" i="2"/>
  <c r="AK502" i="2"/>
  <c r="AL502" i="2"/>
  <c r="AM502" i="2"/>
  <c r="AN502" i="2"/>
  <c r="AO502" i="2"/>
  <c r="AP502" i="2"/>
  <c r="AY502" i="2"/>
  <c r="C503" i="2"/>
  <c r="D503" i="2"/>
  <c r="E503" i="2"/>
  <c r="F503" i="2"/>
  <c r="G503" i="2"/>
  <c r="H503" i="2"/>
  <c r="J503" i="2"/>
  <c r="K503" i="2"/>
  <c r="L503" i="2"/>
  <c r="M503" i="2"/>
  <c r="AI503" i="2"/>
  <c r="AJ503" i="2"/>
  <c r="AK503" i="2"/>
  <c r="AL503" i="2"/>
  <c r="AM503" i="2"/>
  <c r="AN503" i="2"/>
  <c r="AO503" i="2"/>
  <c r="AP503" i="2"/>
  <c r="AY503" i="2"/>
  <c r="C504" i="2"/>
  <c r="D504" i="2"/>
  <c r="E504" i="2"/>
  <c r="F504" i="2"/>
  <c r="G504" i="2"/>
  <c r="H504" i="2"/>
  <c r="J504" i="2"/>
  <c r="K504" i="2"/>
  <c r="L504" i="2"/>
  <c r="M504" i="2"/>
  <c r="AI504" i="2"/>
  <c r="AJ504" i="2"/>
  <c r="AK504" i="2"/>
  <c r="AL504" i="2"/>
  <c r="AM504" i="2"/>
  <c r="AN504" i="2"/>
  <c r="AO504" i="2"/>
  <c r="AP504" i="2"/>
  <c r="AY504" i="2"/>
  <c r="C505" i="2"/>
  <c r="D505" i="2"/>
  <c r="E505" i="2"/>
  <c r="F505" i="2"/>
  <c r="G505" i="2"/>
  <c r="H505" i="2"/>
  <c r="J505" i="2"/>
  <c r="K505" i="2"/>
  <c r="L505" i="2"/>
  <c r="M505" i="2"/>
  <c r="AI505" i="2"/>
  <c r="AJ505" i="2"/>
  <c r="AK505" i="2"/>
  <c r="AL505" i="2"/>
  <c r="AM505" i="2"/>
  <c r="AN505" i="2"/>
  <c r="AO505" i="2"/>
  <c r="AP505" i="2"/>
  <c r="AY505" i="2"/>
  <c r="C506" i="2"/>
  <c r="D506" i="2"/>
  <c r="E506" i="2"/>
  <c r="F506" i="2"/>
  <c r="G506" i="2"/>
  <c r="H506" i="2"/>
  <c r="J506" i="2"/>
  <c r="K506" i="2"/>
  <c r="L506" i="2"/>
  <c r="M506" i="2"/>
  <c r="AI506" i="2"/>
  <c r="AJ506" i="2"/>
  <c r="AK506" i="2"/>
  <c r="AL506" i="2"/>
  <c r="AM506" i="2"/>
  <c r="AN506" i="2"/>
  <c r="AO506" i="2"/>
  <c r="AP506" i="2"/>
  <c r="AY506" i="2"/>
  <c r="C507" i="2"/>
  <c r="D507" i="2"/>
  <c r="E507" i="2"/>
  <c r="F507" i="2"/>
  <c r="G507" i="2"/>
  <c r="H507" i="2"/>
  <c r="J507" i="2"/>
  <c r="K507" i="2"/>
  <c r="L507" i="2"/>
  <c r="M507" i="2"/>
  <c r="AI507" i="2"/>
  <c r="AJ507" i="2"/>
  <c r="AK507" i="2"/>
  <c r="AL507" i="2"/>
  <c r="AM507" i="2"/>
  <c r="AN507" i="2"/>
  <c r="AO507" i="2"/>
  <c r="AP507" i="2"/>
  <c r="AY507" i="2"/>
  <c r="C508" i="2"/>
  <c r="D508" i="2"/>
  <c r="E508" i="2"/>
  <c r="F508" i="2"/>
  <c r="G508" i="2"/>
  <c r="H508" i="2"/>
  <c r="J508" i="2"/>
  <c r="K508" i="2"/>
  <c r="L508" i="2"/>
  <c r="M508" i="2"/>
  <c r="AI508" i="2"/>
  <c r="AJ508" i="2"/>
  <c r="AK508" i="2"/>
  <c r="AL508" i="2"/>
  <c r="AM508" i="2"/>
  <c r="AN508" i="2"/>
  <c r="AO508" i="2"/>
  <c r="AP508" i="2"/>
  <c r="AY508" i="2"/>
  <c r="C509" i="2"/>
  <c r="D509" i="2"/>
  <c r="E509" i="2"/>
  <c r="F509" i="2"/>
  <c r="G509" i="2"/>
  <c r="H509" i="2"/>
  <c r="J509" i="2"/>
  <c r="K509" i="2"/>
  <c r="L509" i="2"/>
  <c r="M509" i="2"/>
  <c r="AI509" i="2"/>
  <c r="AJ509" i="2"/>
  <c r="AK509" i="2"/>
  <c r="AL509" i="2"/>
  <c r="AM509" i="2"/>
  <c r="AN509" i="2"/>
  <c r="AO509" i="2"/>
  <c r="AP509" i="2"/>
  <c r="AY509" i="2"/>
  <c r="C510" i="2"/>
  <c r="D510" i="2"/>
  <c r="E510" i="2"/>
  <c r="F510" i="2"/>
  <c r="G510" i="2"/>
  <c r="H510" i="2"/>
  <c r="J510" i="2"/>
  <c r="K510" i="2"/>
  <c r="L510" i="2"/>
  <c r="M510" i="2"/>
  <c r="AI510" i="2"/>
  <c r="AJ510" i="2"/>
  <c r="AK510" i="2"/>
  <c r="AL510" i="2"/>
  <c r="AM510" i="2"/>
  <c r="AN510" i="2"/>
  <c r="AO510" i="2"/>
  <c r="AP510" i="2"/>
  <c r="AY510" i="2"/>
  <c r="C511" i="2"/>
  <c r="D511" i="2"/>
  <c r="E511" i="2"/>
  <c r="F511" i="2"/>
  <c r="G511" i="2"/>
  <c r="H511" i="2"/>
  <c r="J511" i="2"/>
  <c r="K511" i="2"/>
  <c r="L511" i="2"/>
  <c r="M511" i="2"/>
  <c r="AI511" i="2"/>
  <c r="AJ511" i="2"/>
  <c r="AK511" i="2"/>
  <c r="AL511" i="2"/>
  <c r="AM511" i="2"/>
  <c r="AN511" i="2"/>
  <c r="AO511" i="2"/>
  <c r="AP511" i="2"/>
  <c r="AY511" i="2"/>
  <c r="C512" i="2"/>
  <c r="D512" i="2"/>
  <c r="E512" i="2"/>
  <c r="F512" i="2"/>
  <c r="G512" i="2"/>
  <c r="H512" i="2"/>
  <c r="J512" i="2"/>
  <c r="K512" i="2"/>
  <c r="L512" i="2"/>
  <c r="M512" i="2"/>
  <c r="AI512" i="2"/>
  <c r="AJ512" i="2"/>
  <c r="AK512" i="2"/>
  <c r="AL512" i="2"/>
  <c r="AM512" i="2"/>
  <c r="AN512" i="2"/>
  <c r="AO512" i="2"/>
  <c r="AP512" i="2"/>
  <c r="AY512" i="2"/>
  <c r="C513" i="2"/>
  <c r="D513" i="2"/>
  <c r="E513" i="2"/>
  <c r="F513" i="2"/>
  <c r="G513" i="2"/>
  <c r="H513" i="2"/>
  <c r="J513" i="2"/>
  <c r="K513" i="2"/>
  <c r="L513" i="2"/>
  <c r="M513" i="2"/>
  <c r="AI513" i="2"/>
  <c r="AJ513" i="2"/>
  <c r="AK513" i="2"/>
  <c r="AL513" i="2"/>
  <c r="AM513" i="2"/>
  <c r="AN513" i="2"/>
  <c r="AO513" i="2"/>
  <c r="AP513" i="2"/>
  <c r="AY513" i="2"/>
  <c r="C514" i="2"/>
  <c r="D514" i="2"/>
  <c r="E514" i="2"/>
  <c r="F514" i="2"/>
  <c r="G514" i="2"/>
  <c r="H514" i="2"/>
  <c r="J514" i="2"/>
  <c r="K514" i="2"/>
  <c r="L514" i="2"/>
  <c r="M514" i="2"/>
  <c r="AI514" i="2"/>
  <c r="AJ514" i="2"/>
  <c r="AK514" i="2"/>
  <c r="AL514" i="2"/>
  <c r="AM514" i="2"/>
  <c r="AN514" i="2"/>
  <c r="AO514" i="2"/>
  <c r="AP514" i="2"/>
  <c r="AY514" i="2"/>
  <c r="C515" i="2"/>
  <c r="D515" i="2"/>
  <c r="E515" i="2"/>
  <c r="F515" i="2"/>
  <c r="G515" i="2"/>
  <c r="H515" i="2"/>
  <c r="J515" i="2"/>
  <c r="K515" i="2"/>
  <c r="L515" i="2"/>
  <c r="M515" i="2"/>
  <c r="AI515" i="2"/>
  <c r="AJ515" i="2"/>
  <c r="AK515" i="2"/>
  <c r="AL515" i="2"/>
  <c r="AM515" i="2"/>
  <c r="AN515" i="2"/>
  <c r="AO515" i="2"/>
  <c r="AP515" i="2"/>
  <c r="AY515" i="2"/>
  <c r="C516" i="2"/>
  <c r="D516" i="2"/>
  <c r="E516" i="2"/>
  <c r="F516" i="2"/>
  <c r="G516" i="2"/>
  <c r="H516" i="2"/>
  <c r="J516" i="2"/>
  <c r="K516" i="2"/>
  <c r="L516" i="2"/>
  <c r="M516" i="2"/>
  <c r="AI516" i="2"/>
  <c r="AJ516" i="2"/>
  <c r="AK516" i="2"/>
  <c r="AL516" i="2"/>
  <c r="AM516" i="2"/>
  <c r="AN516" i="2"/>
  <c r="AO516" i="2"/>
  <c r="AP516" i="2"/>
  <c r="AY516" i="2"/>
  <c r="C517" i="2"/>
  <c r="D517" i="2"/>
  <c r="E517" i="2"/>
  <c r="F517" i="2"/>
  <c r="G517" i="2"/>
  <c r="H517" i="2"/>
  <c r="J517" i="2"/>
  <c r="K517" i="2"/>
  <c r="L517" i="2"/>
  <c r="M517" i="2"/>
  <c r="AI517" i="2"/>
  <c r="AJ517" i="2"/>
  <c r="AK517" i="2"/>
  <c r="AL517" i="2"/>
  <c r="AM517" i="2"/>
  <c r="AN517" i="2"/>
  <c r="AO517" i="2"/>
  <c r="AP517" i="2"/>
  <c r="AY517" i="2"/>
  <c r="C518" i="2"/>
  <c r="D518" i="2"/>
  <c r="E518" i="2"/>
  <c r="F518" i="2"/>
  <c r="G518" i="2"/>
  <c r="H518" i="2"/>
  <c r="J518" i="2"/>
  <c r="K518" i="2"/>
  <c r="L518" i="2"/>
  <c r="M518" i="2"/>
  <c r="AI518" i="2"/>
  <c r="AJ518" i="2"/>
  <c r="AK518" i="2"/>
  <c r="AL518" i="2"/>
  <c r="AM518" i="2"/>
  <c r="AN518" i="2"/>
  <c r="AO518" i="2"/>
  <c r="AP518" i="2"/>
  <c r="AY518" i="2"/>
  <c r="C519" i="2"/>
  <c r="D519" i="2"/>
  <c r="E519" i="2"/>
  <c r="F519" i="2"/>
  <c r="G519" i="2"/>
  <c r="H519" i="2"/>
  <c r="J519" i="2"/>
  <c r="K519" i="2"/>
  <c r="L519" i="2"/>
  <c r="M519" i="2"/>
  <c r="AI519" i="2"/>
  <c r="AJ519" i="2"/>
  <c r="AK519" i="2"/>
  <c r="AL519" i="2"/>
  <c r="AM519" i="2"/>
  <c r="AN519" i="2"/>
  <c r="AO519" i="2"/>
  <c r="AP519" i="2"/>
  <c r="AY519" i="2"/>
  <c r="C520" i="2"/>
  <c r="D520" i="2"/>
  <c r="E520" i="2"/>
  <c r="F520" i="2"/>
  <c r="G520" i="2"/>
  <c r="H520" i="2"/>
  <c r="J520" i="2"/>
  <c r="K520" i="2"/>
  <c r="L520" i="2"/>
  <c r="M520" i="2"/>
  <c r="AI520" i="2"/>
  <c r="AJ520" i="2"/>
  <c r="AK520" i="2"/>
  <c r="AL520" i="2"/>
  <c r="AM520" i="2"/>
  <c r="AN520" i="2"/>
  <c r="AO520" i="2"/>
  <c r="AP520" i="2"/>
  <c r="AY520" i="2"/>
  <c r="C521" i="2"/>
  <c r="D521" i="2"/>
  <c r="E521" i="2"/>
  <c r="F521" i="2"/>
  <c r="G521" i="2"/>
  <c r="H521" i="2"/>
  <c r="J521" i="2"/>
  <c r="K521" i="2"/>
  <c r="L521" i="2"/>
  <c r="M521" i="2"/>
  <c r="AI521" i="2"/>
  <c r="AJ521" i="2"/>
  <c r="AK521" i="2"/>
  <c r="AL521" i="2"/>
  <c r="AM521" i="2"/>
  <c r="AN521" i="2"/>
  <c r="AO521" i="2"/>
  <c r="AP521" i="2"/>
  <c r="AY521" i="2"/>
  <c r="C522" i="2"/>
  <c r="D522" i="2"/>
  <c r="E522" i="2"/>
  <c r="F522" i="2"/>
  <c r="G522" i="2"/>
  <c r="H522" i="2"/>
  <c r="J522" i="2"/>
  <c r="K522" i="2"/>
  <c r="L522" i="2"/>
  <c r="M522" i="2"/>
  <c r="AI522" i="2"/>
  <c r="AJ522" i="2"/>
  <c r="AK522" i="2"/>
  <c r="AL522" i="2"/>
  <c r="AM522" i="2"/>
  <c r="AN522" i="2"/>
  <c r="AO522" i="2"/>
  <c r="AP522" i="2"/>
  <c r="AY522" i="2"/>
  <c r="C523" i="2"/>
  <c r="D523" i="2"/>
  <c r="E523" i="2"/>
  <c r="F523" i="2"/>
  <c r="G523" i="2"/>
  <c r="H523" i="2"/>
  <c r="J523" i="2"/>
  <c r="K523" i="2"/>
  <c r="L523" i="2"/>
  <c r="M523" i="2"/>
  <c r="AI523" i="2"/>
  <c r="AJ523" i="2"/>
  <c r="AK523" i="2"/>
  <c r="AL523" i="2"/>
  <c r="AM523" i="2"/>
  <c r="AN523" i="2"/>
  <c r="AO523" i="2"/>
  <c r="AP523" i="2"/>
  <c r="AY523" i="2"/>
  <c r="C524" i="2"/>
  <c r="D524" i="2"/>
  <c r="E524" i="2"/>
  <c r="F524" i="2"/>
  <c r="G524" i="2"/>
  <c r="H524" i="2"/>
  <c r="J524" i="2"/>
  <c r="K524" i="2"/>
  <c r="L524" i="2"/>
  <c r="M524" i="2"/>
  <c r="AI524" i="2"/>
  <c r="AJ524" i="2"/>
  <c r="AK524" i="2"/>
  <c r="AL524" i="2"/>
  <c r="AM524" i="2"/>
  <c r="AN524" i="2"/>
  <c r="AO524" i="2"/>
  <c r="AP524" i="2"/>
  <c r="AY524" i="2"/>
  <c r="C525" i="2"/>
  <c r="D525" i="2"/>
  <c r="E525" i="2"/>
  <c r="F525" i="2"/>
  <c r="G525" i="2"/>
  <c r="H525" i="2"/>
  <c r="J525" i="2"/>
  <c r="K525" i="2"/>
  <c r="L525" i="2"/>
  <c r="M525" i="2"/>
  <c r="AI525" i="2"/>
  <c r="AJ525" i="2"/>
  <c r="AK525" i="2"/>
  <c r="AL525" i="2"/>
  <c r="AM525" i="2"/>
  <c r="AN525" i="2"/>
  <c r="AO525" i="2"/>
  <c r="AP525" i="2"/>
  <c r="AY525" i="2"/>
  <c r="C526" i="2"/>
  <c r="D526" i="2"/>
  <c r="E526" i="2"/>
  <c r="F526" i="2"/>
  <c r="G526" i="2"/>
  <c r="H526" i="2"/>
  <c r="J526" i="2"/>
  <c r="K526" i="2"/>
  <c r="L526" i="2"/>
  <c r="M526" i="2"/>
  <c r="AI526" i="2"/>
  <c r="AJ526" i="2"/>
  <c r="AK526" i="2"/>
  <c r="AL526" i="2"/>
  <c r="AM526" i="2"/>
  <c r="AN526" i="2"/>
  <c r="AO526" i="2"/>
  <c r="AP526" i="2"/>
  <c r="AY526" i="2"/>
  <c r="C527" i="2"/>
  <c r="D527" i="2"/>
  <c r="E527" i="2"/>
  <c r="F527" i="2"/>
  <c r="G527" i="2"/>
  <c r="H527" i="2"/>
  <c r="J527" i="2"/>
  <c r="K527" i="2"/>
  <c r="L527" i="2"/>
  <c r="M527" i="2"/>
  <c r="AI527" i="2"/>
  <c r="AJ527" i="2"/>
  <c r="AK527" i="2"/>
  <c r="AL527" i="2"/>
  <c r="AM527" i="2"/>
  <c r="AN527" i="2"/>
  <c r="AO527" i="2"/>
  <c r="AP527" i="2"/>
  <c r="AY527" i="2"/>
  <c r="C528" i="2"/>
  <c r="D528" i="2"/>
  <c r="E528" i="2"/>
  <c r="F528" i="2"/>
  <c r="G528" i="2"/>
  <c r="H528" i="2"/>
  <c r="J528" i="2"/>
  <c r="K528" i="2"/>
  <c r="L528" i="2"/>
  <c r="M528" i="2"/>
  <c r="AI528" i="2"/>
  <c r="AJ528" i="2"/>
  <c r="AK528" i="2"/>
  <c r="AL528" i="2"/>
  <c r="AM528" i="2"/>
  <c r="AN528" i="2"/>
  <c r="AO528" i="2"/>
  <c r="AP528" i="2"/>
  <c r="AY528" i="2"/>
  <c r="C529" i="2"/>
  <c r="D529" i="2"/>
  <c r="E529" i="2"/>
  <c r="F529" i="2"/>
  <c r="G529" i="2"/>
  <c r="H529" i="2"/>
  <c r="J529" i="2"/>
  <c r="K529" i="2"/>
  <c r="L529" i="2"/>
  <c r="M529" i="2"/>
  <c r="AI529" i="2"/>
  <c r="AJ529" i="2"/>
  <c r="AK529" i="2"/>
  <c r="AL529" i="2"/>
  <c r="AM529" i="2"/>
  <c r="AN529" i="2"/>
  <c r="AO529" i="2"/>
  <c r="AP529" i="2"/>
  <c r="AY529" i="2"/>
  <c r="C530" i="2"/>
  <c r="D530" i="2"/>
  <c r="E530" i="2"/>
  <c r="F530" i="2"/>
  <c r="G530" i="2"/>
  <c r="H530" i="2"/>
  <c r="J530" i="2"/>
  <c r="K530" i="2"/>
  <c r="L530" i="2"/>
  <c r="M530" i="2"/>
  <c r="AI530" i="2"/>
  <c r="AJ530" i="2"/>
  <c r="AK530" i="2"/>
  <c r="AL530" i="2"/>
  <c r="AM530" i="2"/>
  <c r="AN530" i="2"/>
  <c r="AO530" i="2"/>
  <c r="AP530" i="2"/>
  <c r="AY530" i="2"/>
  <c r="C531" i="2"/>
  <c r="D531" i="2"/>
  <c r="E531" i="2"/>
  <c r="F531" i="2"/>
  <c r="G531" i="2"/>
  <c r="H531" i="2"/>
  <c r="J531" i="2"/>
  <c r="K531" i="2"/>
  <c r="L531" i="2"/>
  <c r="M531" i="2"/>
  <c r="AI531" i="2"/>
  <c r="AJ531" i="2"/>
  <c r="AK531" i="2"/>
  <c r="AL531" i="2"/>
  <c r="AM531" i="2"/>
  <c r="AN531" i="2"/>
  <c r="AO531" i="2"/>
  <c r="AP531" i="2"/>
  <c r="AY531" i="2"/>
  <c r="C532" i="2"/>
  <c r="D532" i="2"/>
  <c r="E532" i="2"/>
  <c r="F532" i="2"/>
  <c r="G532" i="2"/>
  <c r="H532" i="2"/>
  <c r="J532" i="2"/>
  <c r="K532" i="2"/>
  <c r="L532" i="2"/>
  <c r="M532" i="2"/>
  <c r="AI532" i="2"/>
  <c r="AJ532" i="2"/>
  <c r="AK532" i="2"/>
  <c r="AL532" i="2"/>
  <c r="AM532" i="2"/>
  <c r="AN532" i="2"/>
  <c r="AO532" i="2"/>
  <c r="AP532" i="2"/>
  <c r="AY532" i="2"/>
  <c r="C533" i="2"/>
  <c r="D533" i="2"/>
  <c r="E533" i="2"/>
  <c r="F533" i="2"/>
  <c r="G533" i="2"/>
  <c r="H533" i="2"/>
  <c r="J533" i="2"/>
  <c r="K533" i="2"/>
  <c r="L533" i="2"/>
  <c r="M533" i="2"/>
  <c r="AI533" i="2"/>
  <c r="AJ533" i="2"/>
  <c r="AK533" i="2"/>
  <c r="AL533" i="2"/>
  <c r="AM533" i="2"/>
  <c r="AN533" i="2"/>
  <c r="AO533" i="2"/>
  <c r="AP533" i="2"/>
  <c r="AY533" i="2"/>
  <c r="C534" i="2"/>
  <c r="D534" i="2"/>
  <c r="E534" i="2"/>
  <c r="F534" i="2"/>
  <c r="G534" i="2"/>
  <c r="H534" i="2"/>
  <c r="J534" i="2"/>
  <c r="K534" i="2"/>
  <c r="L534" i="2"/>
  <c r="M534" i="2"/>
  <c r="AI534" i="2"/>
  <c r="AJ534" i="2"/>
  <c r="AK534" i="2"/>
  <c r="AL534" i="2"/>
  <c r="AM534" i="2"/>
  <c r="AN534" i="2"/>
  <c r="AO534" i="2"/>
  <c r="AP534" i="2"/>
  <c r="AY534" i="2"/>
  <c r="C535" i="2"/>
  <c r="D535" i="2"/>
  <c r="E535" i="2"/>
  <c r="F535" i="2"/>
  <c r="G535" i="2"/>
  <c r="H535" i="2"/>
  <c r="J535" i="2"/>
  <c r="K535" i="2"/>
  <c r="L535" i="2"/>
  <c r="M535" i="2"/>
  <c r="AI535" i="2"/>
  <c r="AJ535" i="2"/>
  <c r="AK535" i="2"/>
  <c r="AL535" i="2"/>
  <c r="AM535" i="2"/>
  <c r="AN535" i="2"/>
  <c r="AO535" i="2"/>
  <c r="AP535" i="2"/>
  <c r="AY535" i="2"/>
  <c r="C536" i="2"/>
  <c r="D536" i="2"/>
  <c r="E536" i="2"/>
  <c r="F536" i="2"/>
  <c r="G536" i="2"/>
  <c r="H536" i="2"/>
  <c r="J536" i="2"/>
  <c r="K536" i="2"/>
  <c r="L536" i="2"/>
  <c r="M536" i="2"/>
  <c r="AI536" i="2"/>
  <c r="AJ536" i="2"/>
  <c r="AK536" i="2"/>
  <c r="AL536" i="2"/>
  <c r="AM536" i="2"/>
  <c r="AN536" i="2"/>
  <c r="AO536" i="2"/>
  <c r="AP536" i="2"/>
  <c r="AY536" i="2"/>
  <c r="C537" i="2"/>
  <c r="D537" i="2"/>
  <c r="E537" i="2"/>
  <c r="F537" i="2"/>
  <c r="G537" i="2"/>
  <c r="H537" i="2"/>
  <c r="J537" i="2"/>
  <c r="K537" i="2"/>
  <c r="L537" i="2"/>
  <c r="M537" i="2"/>
  <c r="AI537" i="2"/>
  <c r="AJ537" i="2"/>
  <c r="AK537" i="2"/>
  <c r="AL537" i="2"/>
  <c r="AM537" i="2"/>
  <c r="AN537" i="2"/>
  <c r="AO537" i="2"/>
  <c r="AP537" i="2"/>
  <c r="AY537" i="2"/>
  <c r="C538" i="2"/>
  <c r="D538" i="2"/>
  <c r="E538" i="2"/>
  <c r="F538" i="2"/>
  <c r="G538" i="2"/>
  <c r="H538" i="2"/>
  <c r="J538" i="2"/>
  <c r="K538" i="2"/>
  <c r="L538" i="2"/>
  <c r="M538" i="2"/>
  <c r="AI538" i="2"/>
  <c r="AJ538" i="2"/>
  <c r="AK538" i="2"/>
  <c r="AL538" i="2"/>
  <c r="AM538" i="2"/>
  <c r="AN538" i="2"/>
  <c r="AO538" i="2"/>
  <c r="AP538" i="2"/>
  <c r="AY538" i="2"/>
  <c r="C539" i="2"/>
  <c r="D539" i="2"/>
  <c r="E539" i="2"/>
  <c r="F539" i="2"/>
  <c r="G539" i="2"/>
  <c r="H539" i="2"/>
  <c r="J539" i="2"/>
  <c r="K539" i="2"/>
  <c r="L539" i="2"/>
  <c r="M539" i="2"/>
  <c r="AI539" i="2"/>
  <c r="AJ539" i="2"/>
  <c r="AK539" i="2"/>
  <c r="AL539" i="2"/>
  <c r="AM539" i="2"/>
  <c r="AN539" i="2"/>
  <c r="AO539" i="2"/>
  <c r="AP539" i="2"/>
  <c r="AY539" i="2"/>
  <c r="C540" i="2"/>
  <c r="D540" i="2"/>
  <c r="E540" i="2"/>
  <c r="F540" i="2"/>
  <c r="G540" i="2"/>
  <c r="H540" i="2"/>
  <c r="J540" i="2"/>
  <c r="K540" i="2"/>
  <c r="L540" i="2"/>
  <c r="M540" i="2"/>
  <c r="AI540" i="2"/>
  <c r="AJ540" i="2"/>
  <c r="AK540" i="2"/>
  <c r="AL540" i="2"/>
  <c r="AM540" i="2"/>
  <c r="AN540" i="2"/>
  <c r="AO540" i="2"/>
  <c r="AP540" i="2"/>
  <c r="AY540" i="2"/>
  <c r="C541" i="2"/>
  <c r="D541" i="2"/>
  <c r="E541" i="2"/>
  <c r="F541" i="2"/>
  <c r="G541" i="2"/>
  <c r="H541" i="2"/>
  <c r="J541" i="2"/>
  <c r="K541" i="2"/>
  <c r="L541" i="2"/>
  <c r="M541" i="2"/>
  <c r="AI541" i="2"/>
  <c r="AJ541" i="2"/>
  <c r="AK541" i="2"/>
  <c r="AL541" i="2"/>
  <c r="AM541" i="2"/>
  <c r="AN541" i="2"/>
  <c r="AO541" i="2"/>
  <c r="AP541" i="2"/>
  <c r="AY541" i="2"/>
  <c r="C542" i="2"/>
  <c r="D542" i="2"/>
  <c r="E542" i="2"/>
  <c r="F542" i="2"/>
  <c r="G542" i="2"/>
  <c r="H542" i="2"/>
  <c r="J542" i="2"/>
  <c r="K542" i="2"/>
  <c r="L542" i="2"/>
  <c r="M542" i="2"/>
  <c r="AI542" i="2"/>
  <c r="AJ542" i="2"/>
  <c r="AK542" i="2"/>
  <c r="AL542" i="2"/>
  <c r="AM542" i="2"/>
  <c r="AN542" i="2"/>
  <c r="AO542" i="2"/>
  <c r="AP542" i="2"/>
  <c r="AY542" i="2"/>
  <c r="C543" i="2"/>
  <c r="D543" i="2"/>
  <c r="E543" i="2"/>
  <c r="F543" i="2"/>
  <c r="G543" i="2"/>
  <c r="H543" i="2"/>
  <c r="J543" i="2"/>
  <c r="K543" i="2"/>
  <c r="L543" i="2"/>
  <c r="M543" i="2"/>
  <c r="AI543" i="2"/>
  <c r="AJ543" i="2"/>
  <c r="AK543" i="2"/>
  <c r="AL543" i="2"/>
  <c r="AM543" i="2"/>
  <c r="AN543" i="2"/>
  <c r="AO543" i="2"/>
  <c r="AP543" i="2"/>
  <c r="AY543" i="2"/>
  <c r="C544" i="2"/>
  <c r="D544" i="2"/>
  <c r="E544" i="2"/>
  <c r="F544" i="2"/>
  <c r="G544" i="2"/>
  <c r="H544" i="2"/>
  <c r="J544" i="2"/>
  <c r="K544" i="2"/>
  <c r="L544" i="2"/>
  <c r="M544" i="2"/>
  <c r="AI544" i="2"/>
  <c r="AJ544" i="2"/>
  <c r="AK544" i="2"/>
  <c r="AL544" i="2"/>
  <c r="AM544" i="2"/>
  <c r="AN544" i="2"/>
  <c r="AO544" i="2"/>
  <c r="AP544" i="2"/>
  <c r="AY544" i="2"/>
  <c r="C545" i="2"/>
  <c r="D545" i="2"/>
  <c r="E545" i="2"/>
  <c r="F545" i="2"/>
  <c r="G545" i="2"/>
  <c r="H545" i="2"/>
  <c r="J545" i="2"/>
  <c r="K545" i="2"/>
  <c r="L545" i="2"/>
  <c r="M545" i="2"/>
  <c r="AI545" i="2"/>
  <c r="AJ545" i="2"/>
  <c r="AK545" i="2"/>
  <c r="AL545" i="2"/>
  <c r="AM545" i="2"/>
  <c r="AN545" i="2"/>
  <c r="AO545" i="2"/>
  <c r="AP545" i="2"/>
  <c r="AY545" i="2"/>
  <c r="C546" i="2"/>
  <c r="D546" i="2"/>
  <c r="E546" i="2"/>
  <c r="F546" i="2"/>
  <c r="G546" i="2"/>
  <c r="H546" i="2"/>
  <c r="J546" i="2"/>
  <c r="K546" i="2"/>
  <c r="L546" i="2"/>
  <c r="M546" i="2"/>
  <c r="AI546" i="2"/>
  <c r="AJ546" i="2"/>
  <c r="AK546" i="2"/>
  <c r="AL546" i="2"/>
  <c r="AM546" i="2"/>
  <c r="AN546" i="2"/>
  <c r="AO546" i="2"/>
  <c r="AP546" i="2"/>
  <c r="AY546" i="2"/>
  <c r="C547" i="2"/>
  <c r="D547" i="2"/>
  <c r="E547" i="2"/>
  <c r="F547" i="2"/>
  <c r="G547" i="2"/>
  <c r="H547" i="2"/>
  <c r="J547" i="2"/>
  <c r="K547" i="2"/>
  <c r="L547" i="2"/>
  <c r="M547" i="2"/>
  <c r="AI547" i="2"/>
  <c r="AJ547" i="2"/>
  <c r="AK547" i="2"/>
  <c r="AL547" i="2"/>
  <c r="AM547" i="2"/>
  <c r="AN547" i="2"/>
  <c r="AO547" i="2"/>
  <c r="AP547" i="2"/>
  <c r="AY547" i="2"/>
  <c r="C548" i="2"/>
  <c r="D548" i="2"/>
  <c r="E548" i="2"/>
  <c r="F548" i="2"/>
  <c r="G548" i="2"/>
  <c r="H548" i="2"/>
  <c r="J548" i="2"/>
  <c r="K548" i="2"/>
  <c r="L548" i="2"/>
  <c r="M548" i="2"/>
  <c r="AI548" i="2"/>
  <c r="AJ548" i="2"/>
  <c r="AK548" i="2"/>
  <c r="AL548" i="2"/>
  <c r="AM548" i="2"/>
  <c r="AN548" i="2"/>
  <c r="AO548" i="2"/>
  <c r="AP548" i="2"/>
  <c r="AY548" i="2"/>
  <c r="C549" i="2"/>
  <c r="D549" i="2"/>
  <c r="E549" i="2"/>
  <c r="F549" i="2"/>
  <c r="G549" i="2"/>
  <c r="H549" i="2"/>
  <c r="J549" i="2"/>
  <c r="K549" i="2"/>
  <c r="L549" i="2"/>
  <c r="M549" i="2"/>
  <c r="AI549" i="2"/>
  <c r="AJ549" i="2"/>
  <c r="AK549" i="2"/>
  <c r="AL549" i="2"/>
  <c r="AM549" i="2"/>
  <c r="AN549" i="2"/>
  <c r="AO549" i="2"/>
  <c r="AP549" i="2"/>
  <c r="AY549" i="2"/>
  <c r="C550" i="2"/>
  <c r="D550" i="2"/>
  <c r="E550" i="2"/>
  <c r="F550" i="2"/>
  <c r="G550" i="2"/>
  <c r="H550" i="2"/>
  <c r="J550" i="2"/>
  <c r="K550" i="2"/>
  <c r="L550" i="2"/>
  <c r="M550" i="2"/>
  <c r="AI550" i="2"/>
  <c r="AJ550" i="2"/>
  <c r="AK550" i="2"/>
  <c r="AL550" i="2"/>
  <c r="AM550" i="2"/>
  <c r="AN550" i="2"/>
  <c r="AO550" i="2"/>
  <c r="AP550" i="2"/>
  <c r="AY550" i="2"/>
  <c r="C551" i="2"/>
  <c r="D551" i="2"/>
  <c r="E551" i="2"/>
  <c r="F551" i="2"/>
  <c r="G551" i="2"/>
  <c r="H551" i="2"/>
  <c r="J551" i="2"/>
  <c r="K551" i="2"/>
  <c r="L551" i="2"/>
  <c r="M551" i="2"/>
  <c r="AI551" i="2"/>
  <c r="AJ551" i="2"/>
  <c r="AK551" i="2"/>
  <c r="AL551" i="2"/>
  <c r="AM551" i="2"/>
  <c r="AN551" i="2"/>
  <c r="AO551" i="2"/>
  <c r="AP551" i="2"/>
  <c r="AY551" i="2"/>
  <c r="C552" i="2"/>
  <c r="D552" i="2"/>
  <c r="E552" i="2"/>
  <c r="F552" i="2"/>
  <c r="G552" i="2"/>
  <c r="H552" i="2"/>
  <c r="J552" i="2"/>
  <c r="K552" i="2"/>
  <c r="L552" i="2"/>
  <c r="M552" i="2"/>
  <c r="AI552" i="2"/>
  <c r="AJ552" i="2"/>
  <c r="AK552" i="2"/>
  <c r="AL552" i="2"/>
  <c r="AM552" i="2"/>
  <c r="AN552" i="2"/>
  <c r="AO552" i="2"/>
  <c r="AP552" i="2"/>
  <c r="AY552" i="2"/>
  <c r="C553" i="2"/>
  <c r="D553" i="2"/>
  <c r="E553" i="2"/>
  <c r="F553" i="2"/>
  <c r="G553" i="2"/>
  <c r="H553" i="2"/>
  <c r="J553" i="2"/>
  <c r="K553" i="2"/>
  <c r="L553" i="2"/>
  <c r="M553" i="2"/>
  <c r="AI553" i="2"/>
  <c r="AJ553" i="2"/>
  <c r="AK553" i="2"/>
  <c r="AL553" i="2"/>
  <c r="AM553" i="2"/>
  <c r="AN553" i="2"/>
  <c r="AO553" i="2"/>
  <c r="AP553" i="2"/>
  <c r="AY553" i="2"/>
  <c r="C554" i="2"/>
  <c r="D554" i="2"/>
  <c r="E554" i="2"/>
  <c r="F554" i="2"/>
  <c r="G554" i="2"/>
  <c r="H554" i="2"/>
  <c r="J554" i="2"/>
  <c r="K554" i="2"/>
  <c r="L554" i="2"/>
  <c r="M554" i="2"/>
  <c r="AI554" i="2"/>
  <c r="AJ554" i="2"/>
  <c r="AK554" i="2"/>
  <c r="AL554" i="2"/>
  <c r="AM554" i="2"/>
  <c r="AN554" i="2"/>
  <c r="AO554" i="2"/>
  <c r="AP554" i="2"/>
  <c r="AY554" i="2"/>
  <c r="C555" i="2"/>
  <c r="D555" i="2"/>
  <c r="E555" i="2"/>
  <c r="F555" i="2"/>
  <c r="G555" i="2"/>
  <c r="H555" i="2"/>
  <c r="J555" i="2"/>
  <c r="K555" i="2"/>
  <c r="L555" i="2"/>
  <c r="M555" i="2"/>
  <c r="AI555" i="2"/>
  <c r="AJ555" i="2"/>
  <c r="AK555" i="2"/>
  <c r="AL555" i="2"/>
  <c r="AM555" i="2"/>
  <c r="AN555" i="2"/>
  <c r="AO555" i="2"/>
  <c r="AP555" i="2"/>
  <c r="AY555" i="2"/>
  <c r="C556" i="2"/>
  <c r="D556" i="2"/>
  <c r="E556" i="2"/>
  <c r="F556" i="2"/>
  <c r="G556" i="2"/>
  <c r="H556" i="2"/>
  <c r="J556" i="2"/>
  <c r="K556" i="2"/>
  <c r="L556" i="2"/>
  <c r="M556" i="2"/>
  <c r="AI556" i="2"/>
  <c r="AJ556" i="2"/>
  <c r="AK556" i="2"/>
  <c r="AL556" i="2"/>
  <c r="AM556" i="2"/>
  <c r="AN556" i="2"/>
  <c r="AO556" i="2"/>
  <c r="AP556" i="2"/>
  <c r="AY556" i="2"/>
  <c r="C557" i="2"/>
  <c r="D557" i="2"/>
  <c r="E557" i="2"/>
  <c r="F557" i="2"/>
  <c r="G557" i="2"/>
  <c r="H557" i="2"/>
  <c r="J557" i="2"/>
  <c r="K557" i="2"/>
  <c r="L557" i="2"/>
  <c r="M557" i="2"/>
  <c r="AI557" i="2"/>
  <c r="AJ557" i="2"/>
  <c r="AK557" i="2"/>
  <c r="AL557" i="2"/>
  <c r="AM557" i="2"/>
  <c r="AN557" i="2"/>
  <c r="AO557" i="2"/>
  <c r="AP557" i="2"/>
  <c r="AY557" i="2"/>
  <c r="C558" i="2"/>
  <c r="D558" i="2"/>
  <c r="E558" i="2"/>
  <c r="F558" i="2"/>
  <c r="G558" i="2"/>
  <c r="H558" i="2"/>
  <c r="J558" i="2"/>
  <c r="K558" i="2"/>
  <c r="L558" i="2"/>
  <c r="M558" i="2"/>
  <c r="AI558" i="2"/>
  <c r="AJ558" i="2"/>
  <c r="AK558" i="2"/>
  <c r="AL558" i="2"/>
  <c r="AM558" i="2"/>
  <c r="AN558" i="2"/>
  <c r="AO558" i="2"/>
  <c r="AP558" i="2"/>
  <c r="AY558" i="2"/>
  <c r="C559" i="2"/>
  <c r="D559" i="2"/>
  <c r="E559" i="2"/>
  <c r="F559" i="2"/>
  <c r="G559" i="2"/>
  <c r="H559" i="2"/>
  <c r="J559" i="2"/>
  <c r="K559" i="2"/>
  <c r="L559" i="2"/>
  <c r="M559" i="2"/>
  <c r="AI559" i="2"/>
  <c r="AJ559" i="2"/>
  <c r="AK559" i="2"/>
  <c r="AL559" i="2"/>
  <c r="AM559" i="2"/>
  <c r="AN559" i="2"/>
  <c r="AO559" i="2"/>
  <c r="AP559" i="2"/>
  <c r="AY559" i="2"/>
  <c r="C560" i="2"/>
  <c r="D560" i="2"/>
  <c r="E560" i="2"/>
  <c r="F560" i="2"/>
  <c r="G560" i="2"/>
  <c r="H560" i="2"/>
  <c r="J560" i="2"/>
  <c r="K560" i="2"/>
  <c r="L560" i="2"/>
  <c r="M560" i="2"/>
  <c r="AI560" i="2"/>
  <c r="AJ560" i="2"/>
  <c r="AK560" i="2"/>
  <c r="AL560" i="2"/>
  <c r="AM560" i="2"/>
  <c r="AN560" i="2"/>
  <c r="AO560" i="2"/>
  <c r="AP560" i="2"/>
  <c r="AY560" i="2"/>
  <c r="C561" i="2"/>
  <c r="D561" i="2"/>
  <c r="E561" i="2"/>
  <c r="F561" i="2"/>
  <c r="G561" i="2"/>
  <c r="H561" i="2"/>
  <c r="J561" i="2"/>
  <c r="K561" i="2"/>
  <c r="L561" i="2"/>
  <c r="M561" i="2"/>
  <c r="AI561" i="2"/>
  <c r="AJ561" i="2"/>
  <c r="AK561" i="2"/>
  <c r="AL561" i="2"/>
  <c r="AM561" i="2"/>
  <c r="AN561" i="2"/>
  <c r="AO561" i="2"/>
  <c r="AP561" i="2"/>
  <c r="AY561" i="2"/>
  <c r="C562" i="2"/>
  <c r="D562" i="2"/>
  <c r="E562" i="2"/>
  <c r="F562" i="2"/>
  <c r="G562" i="2"/>
  <c r="H562" i="2"/>
  <c r="J562" i="2"/>
  <c r="K562" i="2"/>
  <c r="L562" i="2"/>
  <c r="M562" i="2"/>
  <c r="AI562" i="2"/>
  <c r="AJ562" i="2"/>
  <c r="AK562" i="2"/>
  <c r="AL562" i="2"/>
  <c r="AM562" i="2"/>
  <c r="AN562" i="2"/>
  <c r="AO562" i="2"/>
  <c r="AP562" i="2"/>
  <c r="AY562" i="2"/>
  <c r="C563" i="2"/>
  <c r="D563" i="2"/>
  <c r="E563" i="2"/>
  <c r="F563" i="2"/>
  <c r="G563" i="2"/>
  <c r="H563" i="2"/>
  <c r="J563" i="2"/>
  <c r="K563" i="2"/>
  <c r="L563" i="2"/>
  <c r="M563" i="2"/>
  <c r="AI563" i="2"/>
  <c r="AJ563" i="2"/>
  <c r="AK563" i="2"/>
  <c r="AL563" i="2"/>
  <c r="AM563" i="2"/>
  <c r="AN563" i="2"/>
  <c r="AO563" i="2"/>
  <c r="AP563" i="2"/>
  <c r="AY563" i="2"/>
  <c r="C564" i="2"/>
  <c r="D564" i="2"/>
  <c r="E564" i="2"/>
  <c r="F564" i="2"/>
  <c r="G564" i="2"/>
  <c r="H564" i="2"/>
  <c r="J564" i="2"/>
  <c r="K564" i="2"/>
  <c r="L564" i="2"/>
  <c r="M564" i="2"/>
  <c r="AI564" i="2"/>
  <c r="AJ564" i="2"/>
  <c r="AK564" i="2"/>
  <c r="AL564" i="2"/>
  <c r="AM564" i="2"/>
  <c r="AN564" i="2"/>
  <c r="AO564" i="2"/>
  <c r="AP564" i="2"/>
  <c r="AY564" i="2"/>
  <c r="C565" i="2"/>
  <c r="D565" i="2"/>
  <c r="E565" i="2"/>
  <c r="F565" i="2"/>
  <c r="G565" i="2"/>
  <c r="H565" i="2"/>
  <c r="J565" i="2"/>
  <c r="K565" i="2"/>
  <c r="L565" i="2"/>
  <c r="M565" i="2"/>
  <c r="AI565" i="2"/>
  <c r="AJ565" i="2"/>
  <c r="AK565" i="2"/>
  <c r="AL565" i="2"/>
  <c r="AM565" i="2"/>
  <c r="AN565" i="2"/>
  <c r="AO565" i="2"/>
  <c r="AP565" i="2"/>
  <c r="AY565" i="2"/>
  <c r="C566" i="2"/>
  <c r="D566" i="2"/>
  <c r="E566" i="2"/>
  <c r="F566" i="2"/>
  <c r="G566" i="2"/>
  <c r="H566" i="2"/>
  <c r="J566" i="2"/>
  <c r="K566" i="2"/>
  <c r="L566" i="2"/>
  <c r="M566" i="2"/>
  <c r="AI566" i="2"/>
  <c r="AJ566" i="2"/>
  <c r="AK566" i="2"/>
  <c r="AL566" i="2"/>
  <c r="AM566" i="2"/>
  <c r="AN566" i="2"/>
  <c r="AO566" i="2"/>
  <c r="AP566" i="2"/>
  <c r="AY566" i="2"/>
  <c r="C567" i="2"/>
  <c r="D567" i="2"/>
  <c r="E567" i="2"/>
  <c r="F567" i="2"/>
  <c r="G567" i="2"/>
  <c r="H567" i="2"/>
  <c r="J567" i="2"/>
  <c r="K567" i="2"/>
  <c r="L567" i="2"/>
  <c r="M567" i="2"/>
  <c r="AI567" i="2"/>
  <c r="AJ567" i="2"/>
  <c r="AK567" i="2"/>
  <c r="AL567" i="2"/>
  <c r="AM567" i="2"/>
  <c r="AN567" i="2"/>
  <c r="AO567" i="2"/>
  <c r="AP567" i="2"/>
  <c r="AY567" i="2"/>
  <c r="C568" i="2"/>
  <c r="D568" i="2"/>
  <c r="E568" i="2"/>
  <c r="F568" i="2"/>
  <c r="G568" i="2"/>
  <c r="H568" i="2"/>
  <c r="J568" i="2"/>
  <c r="K568" i="2"/>
  <c r="L568" i="2"/>
  <c r="M568" i="2"/>
  <c r="AI568" i="2"/>
  <c r="AJ568" i="2"/>
  <c r="AK568" i="2"/>
  <c r="AL568" i="2"/>
  <c r="AM568" i="2"/>
  <c r="AN568" i="2"/>
  <c r="AO568" i="2"/>
  <c r="AP568" i="2"/>
  <c r="AY568" i="2"/>
  <c r="C569" i="2"/>
  <c r="D569" i="2"/>
  <c r="E569" i="2"/>
  <c r="F569" i="2"/>
  <c r="G569" i="2"/>
  <c r="H569" i="2"/>
  <c r="J569" i="2"/>
  <c r="K569" i="2"/>
  <c r="L569" i="2"/>
  <c r="M569" i="2"/>
  <c r="AI569" i="2"/>
  <c r="AJ569" i="2"/>
  <c r="AK569" i="2"/>
  <c r="AL569" i="2"/>
  <c r="AM569" i="2"/>
  <c r="AN569" i="2"/>
  <c r="AO569" i="2"/>
  <c r="AP569" i="2"/>
  <c r="AY569" i="2"/>
  <c r="C570" i="2"/>
  <c r="D570" i="2"/>
  <c r="E570" i="2"/>
  <c r="F570" i="2"/>
  <c r="G570" i="2"/>
  <c r="H570" i="2"/>
  <c r="J570" i="2"/>
  <c r="K570" i="2"/>
  <c r="L570" i="2"/>
  <c r="M570" i="2"/>
  <c r="AI570" i="2"/>
  <c r="AJ570" i="2"/>
  <c r="AK570" i="2"/>
  <c r="AL570" i="2"/>
  <c r="AM570" i="2"/>
  <c r="AN570" i="2"/>
  <c r="AO570" i="2"/>
  <c r="AP570" i="2"/>
  <c r="AY570" i="2"/>
  <c r="C571" i="2"/>
  <c r="D571" i="2"/>
  <c r="E571" i="2"/>
  <c r="F571" i="2"/>
  <c r="G571" i="2"/>
  <c r="H571" i="2"/>
  <c r="J571" i="2"/>
  <c r="K571" i="2"/>
  <c r="L571" i="2"/>
  <c r="M571" i="2"/>
  <c r="AI571" i="2"/>
  <c r="AJ571" i="2"/>
  <c r="AK571" i="2"/>
  <c r="AL571" i="2"/>
  <c r="AM571" i="2"/>
  <c r="AN571" i="2"/>
  <c r="AO571" i="2"/>
  <c r="AP571" i="2"/>
  <c r="AY571" i="2"/>
  <c r="C572" i="2"/>
  <c r="D572" i="2"/>
  <c r="E572" i="2"/>
  <c r="F572" i="2"/>
  <c r="G572" i="2"/>
  <c r="H572" i="2"/>
  <c r="J572" i="2"/>
  <c r="K572" i="2"/>
  <c r="L572" i="2"/>
  <c r="M572" i="2"/>
  <c r="AI572" i="2"/>
  <c r="AJ572" i="2"/>
  <c r="AK572" i="2"/>
  <c r="AL572" i="2"/>
  <c r="AM572" i="2"/>
  <c r="AN572" i="2"/>
  <c r="AO572" i="2"/>
  <c r="AP572" i="2"/>
  <c r="AY572" i="2"/>
  <c r="C573" i="2"/>
  <c r="D573" i="2"/>
  <c r="E573" i="2"/>
  <c r="F573" i="2"/>
  <c r="G573" i="2"/>
  <c r="H573" i="2"/>
  <c r="J573" i="2"/>
  <c r="K573" i="2"/>
  <c r="L573" i="2"/>
  <c r="M573" i="2"/>
  <c r="AI573" i="2"/>
  <c r="AJ573" i="2"/>
  <c r="AK573" i="2"/>
  <c r="AL573" i="2"/>
  <c r="AM573" i="2"/>
  <c r="AN573" i="2"/>
  <c r="AO573" i="2"/>
  <c r="AP573" i="2"/>
  <c r="AY573" i="2"/>
  <c r="C574" i="2"/>
  <c r="D574" i="2"/>
  <c r="E574" i="2"/>
  <c r="F574" i="2"/>
  <c r="G574" i="2"/>
  <c r="H574" i="2"/>
  <c r="J574" i="2"/>
  <c r="K574" i="2"/>
  <c r="L574" i="2"/>
  <c r="M574" i="2"/>
  <c r="AI574" i="2"/>
  <c r="AJ574" i="2"/>
  <c r="AK574" i="2"/>
  <c r="AL574" i="2"/>
  <c r="AM574" i="2"/>
  <c r="AN574" i="2"/>
  <c r="AO574" i="2"/>
  <c r="AP574" i="2"/>
  <c r="AY574" i="2"/>
  <c r="C575" i="2"/>
  <c r="D575" i="2"/>
  <c r="E575" i="2"/>
  <c r="F575" i="2"/>
  <c r="G575" i="2"/>
  <c r="H575" i="2"/>
  <c r="J575" i="2"/>
  <c r="K575" i="2"/>
  <c r="L575" i="2"/>
  <c r="M575" i="2"/>
  <c r="AI575" i="2"/>
  <c r="AJ575" i="2"/>
  <c r="AK575" i="2"/>
  <c r="AL575" i="2"/>
  <c r="AM575" i="2"/>
  <c r="AN575" i="2"/>
  <c r="AO575" i="2"/>
  <c r="AP575" i="2"/>
  <c r="AY575" i="2"/>
  <c r="C576" i="2"/>
  <c r="D576" i="2"/>
  <c r="E576" i="2"/>
  <c r="F576" i="2"/>
  <c r="G576" i="2"/>
  <c r="H576" i="2"/>
  <c r="J576" i="2"/>
  <c r="K576" i="2"/>
  <c r="L576" i="2"/>
  <c r="M576" i="2"/>
  <c r="AI576" i="2"/>
  <c r="AJ576" i="2"/>
  <c r="AK576" i="2"/>
  <c r="AL576" i="2"/>
  <c r="AM576" i="2"/>
  <c r="AN576" i="2"/>
  <c r="AO576" i="2"/>
  <c r="AP576" i="2"/>
  <c r="AY576" i="2"/>
  <c r="C577" i="2"/>
  <c r="D577" i="2"/>
  <c r="E577" i="2"/>
  <c r="F577" i="2"/>
  <c r="G577" i="2"/>
  <c r="H577" i="2"/>
  <c r="J577" i="2"/>
  <c r="K577" i="2"/>
  <c r="L577" i="2"/>
  <c r="M577" i="2"/>
  <c r="AI577" i="2"/>
  <c r="AJ577" i="2"/>
  <c r="AK577" i="2"/>
  <c r="AL577" i="2"/>
  <c r="AM577" i="2"/>
  <c r="AN577" i="2"/>
  <c r="AO577" i="2"/>
  <c r="AP577" i="2"/>
  <c r="C579" i="2"/>
  <c r="D579" i="2"/>
  <c r="E579" i="2"/>
  <c r="F579" i="2"/>
  <c r="G579" i="2"/>
  <c r="H579" i="2"/>
  <c r="J579" i="2"/>
  <c r="K579" i="2"/>
  <c r="L579" i="2"/>
  <c r="M579" i="2"/>
  <c r="AI579" i="2"/>
  <c r="AJ579" i="2"/>
  <c r="AK579" i="2"/>
  <c r="AL579" i="2"/>
  <c r="AM579" i="2"/>
  <c r="AN579" i="2"/>
  <c r="AO579" i="2"/>
  <c r="AP579" i="2"/>
  <c r="AY579" i="2"/>
  <c r="BD579" i="2"/>
  <c r="C580" i="2"/>
  <c r="D580" i="2"/>
  <c r="E580" i="2"/>
  <c r="F580" i="2"/>
  <c r="G580" i="2"/>
  <c r="H580" i="2"/>
  <c r="J580" i="2"/>
  <c r="K580" i="2"/>
  <c r="L580" i="2"/>
  <c r="M580" i="2"/>
  <c r="AI580" i="2"/>
  <c r="AJ580" i="2"/>
  <c r="AK580" i="2"/>
  <c r="AL580" i="2"/>
  <c r="AM580" i="2"/>
  <c r="AN580" i="2"/>
  <c r="AO580" i="2"/>
  <c r="AP580" i="2"/>
  <c r="AY580" i="2"/>
  <c r="BD580" i="2"/>
  <c r="C581" i="2"/>
  <c r="D581" i="2"/>
  <c r="E581" i="2"/>
  <c r="F581" i="2"/>
  <c r="G581" i="2"/>
  <c r="H581" i="2"/>
  <c r="J581" i="2"/>
  <c r="K581" i="2"/>
  <c r="L581" i="2"/>
  <c r="M581" i="2"/>
  <c r="AI581" i="2"/>
  <c r="AJ581" i="2"/>
  <c r="AK581" i="2"/>
  <c r="AL581" i="2"/>
  <c r="AM581" i="2"/>
  <c r="AN581" i="2"/>
  <c r="AO581" i="2"/>
  <c r="AP581" i="2"/>
  <c r="AY581" i="2"/>
  <c r="BD581" i="2"/>
  <c r="C582" i="2"/>
  <c r="D582" i="2"/>
  <c r="E582" i="2"/>
  <c r="F582" i="2"/>
  <c r="G582" i="2"/>
  <c r="H582" i="2"/>
  <c r="J582" i="2"/>
  <c r="K582" i="2"/>
  <c r="L582" i="2"/>
  <c r="M582" i="2"/>
  <c r="AI582" i="2"/>
  <c r="AJ582" i="2"/>
  <c r="AK582" i="2"/>
  <c r="AL582" i="2"/>
  <c r="AM582" i="2"/>
  <c r="AN582" i="2"/>
  <c r="AO582" i="2"/>
  <c r="AP582" i="2"/>
  <c r="AY582" i="2"/>
  <c r="BD582" i="2"/>
  <c r="C583" i="2"/>
  <c r="D583" i="2"/>
  <c r="E583" i="2"/>
  <c r="F583" i="2"/>
  <c r="G583" i="2"/>
  <c r="H583" i="2"/>
  <c r="J583" i="2"/>
  <c r="K583" i="2"/>
  <c r="L583" i="2"/>
  <c r="M583" i="2"/>
  <c r="AM583" i="2"/>
  <c r="AP583" i="2"/>
  <c r="AY583" i="2"/>
  <c r="BC583" i="2"/>
  <c r="BD583" i="2"/>
  <c r="C584" i="2"/>
  <c r="D584" i="2"/>
  <c r="E584" i="2"/>
  <c r="F584" i="2"/>
  <c r="G584" i="2"/>
  <c r="H584" i="2"/>
  <c r="J584" i="2"/>
  <c r="K584" i="2"/>
  <c r="L584" i="2"/>
  <c r="M584" i="2"/>
  <c r="AI584" i="2"/>
  <c r="AJ584" i="2"/>
  <c r="AK584" i="2"/>
  <c r="AL584" i="2"/>
  <c r="AM584" i="2"/>
  <c r="AN584" i="2"/>
  <c r="AO584" i="2"/>
  <c r="AP584" i="2"/>
  <c r="BC584" i="2"/>
  <c r="BD584" i="2"/>
  <c r="C586" i="2"/>
  <c r="D586" i="2"/>
  <c r="E586" i="2"/>
  <c r="F586" i="2"/>
  <c r="G586" i="2"/>
  <c r="H586" i="2"/>
  <c r="J586" i="2"/>
  <c r="K586" i="2"/>
  <c r="L586" i="2"/>
  <c r="M586" i="2"/>
  <c r="AI586" i="2"/>
  <c r="AJ586" i="2"/>
  <c r="AK586" i="2"/>
  <c r="AL586" i="2"/>
  <c r="AM586" i="2"/>
  <c r="AN586" i="2"/>
  <c r="AO586" i="2"/>
  <c r="AP586" i="2"/>
  <c r="AY586" i="2"/>
  <c r="C587" i="2"/>
  <c r="D587" i="2"/>
  <c r="E587" i="2"/>
  <c r="F587" i="2"/>
  <c r="G587" i="2"/>
  <c r="H587" i="2"/>
  <c r="J587" i="2"/>
  <c r="K587" i="2"/>
  <c r="L587" i="2"/>
  <c r="M587" i="2"/>
  <c r="AI587" i="2"/>
  <c r="AJ587" i="2"/>
  <c r="AK587" i="2"/>
  <c r="AL587" i="2"/>
  <c r="AM587" i="2"/>
  <c r="AN587" i="2"/>
  <c r="AO587" i="2"/>
  <c r="AP587" i="2"/>
  <c r="AY587" i="2"/>
  <c r="C588" i="2"/>
  <c r="D588" i="2"/>
  <c r="E588" i="2"/>
  <c r="F588" i="2"/>
  <c r="G588" i="2"/>
  <c r="H588" i="2"/>
  <c r="J588" i="2"/>
  <c r="K588" i="2"/>
  <c r="L588" i="2"/>
  <c r="M588" i="2"/>
  <c r="AI588" i="2"/>
  <c r="AJ588" i="2"/>
  <c r="AK588" i="2"/>
  <c r="AL588" i="2"/>
  <c r="AM588" i="2"/>
  <c r="AN588" i="2"/>
  <c r="AO588" i="2"/>
  <c r="AP588" i="2"/>
  <c r="AY588" i="2"/>
  <c r="C589" i="2"/>
  <c r="D589" i="2"/>
  <c r="E589" i="2"/>
  <c r="F589" i="2"/>
  <c r="G589" i="2"/>
  <c r="H589" i="2"/>
  <c r="J589" i="2"/>
  <c r="K589" i="2"/>
  <c r="L589" i="2"/>
  <c r="M589" i="2"/>
  <c r="AI589" i="2"/>
  <c r="AJ589" i="2"/>
  <c r="AK589" i="2"/>
  <c r="AL589" i="2"/>
  <c r="AM589" i="2"/>
  <c r="AN589" i="2"/>
  <c r="AO589" i="2"/>
  <c r="AP589" i="2"/>
  <c r="AY589" i="2"/>
  <c r="C590" i="2"/>
  <c r="D590" i="2"/>
  <c r="E590" i="2"/>
  <c r="F590" i="2"/>
  <c r="G590" i="2"/>
  <c r="H590" i="2"/>
  <c r="J590" i="2"/>
  <c r="K590" i="2"/>
  <c r="L590" i="2"/>
  <c r="M590" i="2"/>
  <c r="AI590" i="2"/>
  <c r="AJ590" i="2"/>
  <c r="AK590" i="2"/>
  <c r="AL590" i="2"/>
  <c r="AM590" i="2"/>
  <c r="AN590" i="2"/>
  <c r="AO590" i="2"/>
  <c r="AP590" i="2"/>
  <c r="AY590" i="2"/>
  <c r="C591" i="2"/>
  <c r="D591" i="2"/>
  <c r="E591" i="2"/>
  <c r="F591" i="2"/>
  <c r="G591" i="2"/>
  <c r="H591" i="2"/>
  <c r="J591" i="2"/>
  <c r="K591" i="2"/>
  <c r="L591" i="2"/>
  <c r="M591" i="2"/>
  <c r="AI591" i="2"/>
  <c r="AJ591" i="2"/>
  <c r="AK591" i="2"/>
  <c r="AL591" i="2"/>
  <c r="AM591" i="2"/>
  <c r="AN591" i="2"/>
  <c r="AO591" i="2"/>
  <c r="AP591" i="2"/>
  <c r="AY591" i="2"/>
  <c r="C592" i="2"/>
  <c r="D592" i="2"/>
  <c r="E592" i="2"/>
  <c r="F592" i="2"/>
  <c r="G592" i="2"/>
  <c r="H592" i="2"/>
  <c r="J592" i="2"/>
  <c r="K592" i="2"/>
  <c r="L592" i="2"/>
  <c r="M592" i="2"/>
  <c r="AI592" i="2"/>
  <c r="AJ592" i="2"/>
  <c r="AK592" i="2"/>
  <c r="AL592" i="2"/>
  <c r="AM592" i="2"/>
  <c r="AN592" i="2"/>
  <c r="AO592" i="2"/>
  <c r="AP592" i="2"/>
  <c r="AY592" i="2"/>
  <c r="C593" i="2"/>
  <c r="D593" i="2"/>
  <c r="E593" i="2"/>
  <c r="F593" i="2"/>
  <c r="G593" i="2"/>
  <c r="H593" i="2"/>
  <c r="J593" i="2"/>
  <c r="K593" i="2"/>
  <c r="L593" i="2"/>
  <c r="M593" i="2"/>
  <c r="AI593" i="2"/>
  <c r="AJ593" i="2"/>
  <c r="AK593" i="2"/>
  <c r="AL593" i="2"/>
  <c r="AM593" i="2"/>
  <c r="AN593" i="2"/>
  <c r="AO593" i="2"/>
  <c r="AP593" i="2"/>
  <c r="AY593" i="2"/>
  <c r="C594" i="2"/>
  <c r="D594" i="2"/>
  <c r="E594" i="2"/>
  <c r="F594" i="2"/>
  <c r="G594" i="2"/>
  <c r="H594" i="2"/>
  <c r="J594" i="2"/>
  <c r="K594" i="2"/>
  <c r="L594" i="2"/>
  <c r="M594" i="2"/>
  <c r="AI594" i="2"/>
  <c r="AJ594" i="2"/>
  <c r="AK594" i="2"/>
  <c r="AL594" i="2"/>
  <c r="AM594" i="2"/>
  <c r="AN594" i="2"/>
  <c r="AO594" i="2"/>
  <c r="AP594" i="2"/>
  <c r="AY594" i="2"/>
  <c r="C595" i="2"/>
  <c r="D595" i="2"/>
  <c r="E595" i="2"/>
  <c r="F595" i="2"/>
  <c r="G595" i="2"/>
  <c r="H595" i="2"/>
  <c r="J595" i="2"/>
  <c r="K595" i="2"/>
  <c r="L595" i="2"/>
  <c r="M595" i="2"/>
  <c r="AI595" i="2"/>
  <c r="AJ595" i="2"/>
  <c r="AK595" i="2"/>
  <c r="AL595" i="2"/>
  <c r="AM595" i="2"/>
  <c r="AN595" i="2"/>
  <c r="AO595" i="2"/>
  <c r="AP595" i="2"/>
  <c r="AY595" i="2"/>
  <c r="C596" i="2"/>
  <c r="D596" i="2"/>
  <c r="E596" i="2"/>
  <c r="F596" i="2"/>
  <c r="G596" i="2"/>
  <c r="H596" i="2"/>
  <c r="J596" i="2"/>
  <c r="K596" i="2"/>
  <c r="L596" i="2"/>
  <c r="M596" i="2"/>
  <c r="AI596" i="2"/>
  <c r="AJ596" i="2"/>
  <c r="AK596" i="2"/>
  <c r="AL596" i="2"/>
  <c r="AM596" i="2"/>
  <c r="AN596" i="2"/>
  <c r="AO596" i="2"/>
  <c r="AP596" i="2"/>
  <c r="AY596" i="2"/>
  <c r="C597" i="2"/>
  <c r="D597" i="2"/>
  <c r="E597" i="2"/>
  <c r="F597" i="2"/>
  <c r="G597" i="2"/>
  <c r="H597" i="2"/>
  <c r="J597" i="2"/>
  <c r="K597" i="2"/>
  <c r="L597" i="2"/>
  <c r="M597" i="2"/>
  <c r="AI597" i="2"/>
  <c r="AJ597" i="2"/>
  <c r="AK597" i="2"/>
  <c r="AL597" i="2"/>
  <c r="AM597" i="2"/>
  <c r="AN597" i="2"/>
  <c r="AO597" i="2"/>
  <c r="AP597" i="2"/>
  <c r="AY597" i="2"/>
  <c r="C598" i="2"/>
  <c r="D598" i="2"/>
  <c r="E598" i="2"/>
  <c r="F598" i="2"/>
  <c r="G598" i="2"/>
  <c r="H598" i="2"/>
  <c r="J598" i="2"/>
  <c r="K598" i="2"/>
  <c r="L598" i="2"/>
  <c r="M598" i="2"/>
  <c r="AI598" i="2"/>
  <c r="AJ598" i="2"/>
  <c r="AK598" i="2"/>
  <c r="AL598" i="2"/>
  <c r="AM598" i="2"/>
  <c r="AN598" i="2"/>
  <c r="AO598" i="2"/>
  <c r="AP598" i="2"/>
  <c r="AY598" i="2"/>
  <c r="C599" i="2"/>
  <c r="D599" i="2"/>
  <c r="E599" i="2"/>
  <c r="F599" i="2"/>
  <c r="G599" i="2"/>
  <c r="H599" i="2"/>
  <c r="J599" i="2"/>
  <c r="K599" i="2"/>
  <c r="L599" i="2"/>
  <c r="M599" i="2"/>
  <c r="AI599" i="2"/>
  <c r="AJ599" i="2"/>
  <c r="AK599" i="2"/>
  <c r="AL599" i="2"/>
  <c r="AM599" i="2"/>
  <c r="AN599" i="2"/>
  <c r="AO599" i="2"/>
  <c r="AP599" i="2"/>
  <c r="AY599" i="2"/>
  <c r="C600" i="2"/>
  <c r="D600" i="2"/>
  <c r="E600" i="2"/>
  <c r="F600" i="2"/>
  <c r="G600" i="2"/>
  <c r="H600" i="2"/>
  <c r="J600" i="2"/>
  <c r="K600" i="2"/>
  <c r="L600" i="2"/>
  <c r="M600" i="2"/>
  <c r="AI600" i="2"/>
  <c r="AJ600" i="2"/>
  <c r="AK600" i="2"/>
  <c r="AL600" i="2"/>
  <c r="AM600" i="2"/>
  <c r="AN600" i="2"/>
  <c r="AO600" i="2"/>
  <c r="AP600" i="2"/>
  <c r="AY600" i="2"/>
  <c r="C601" i="2"/>
  <c r="D601" i="2"/>
  <c r="E601" i="2"/>
  <c r="F601" i="2"/>
  <c r="G601" i="2"/>
  <c r="H601" i="2"/>
  <c r="J601" i="2"/>
  <c r="K601" i="2"/>
  <c r="L601" i="2"/>
  <c r="M601" i="2"/>
  <c r="AI601" i="2"/>
  <c r="AJ601" i="2"/>
  <c r="AK601" i="2"/>
  <c r="AL601" i="2"/>
  <c r="AM601" i="2"/>
  <c r="AN601" i="2"/>
  <c r="AO601" i="2"/>
  <c r="AP601" i="2"/>
  <c r="AY601" i="2"/>
  <c r="C602" i="2"/>
  <c r="D602" i="2"/>
  <c r="E602" i="2"/>
  <c r="F602" i="2"/>
  <c r="G602" i="2"/>
  <c r="H602" i="2"/>
  <c r="J602" i="2"/>
  <c r="K602" i="2"/>
  <c r="L602" i="2"/>
  <c r="M602" i="2"/>
  <c r="AI602" i="2"/>
  <c r="AJ602" i="2"/>
  <c r="AK602" i="2"/>
  <c r="AL602" i="2"/>
  <c r="AM602" i="2"/>
  <c r="AN602" i="2"/>
  <c r="AO602" i="2"/>
  <c r="AP602" i="2"/>
  <c r="AY602" i="2"/>
  <c r="C603" i="2"/>
  <c r="D603" i="2"/>
  <c r="E603" i="2"/>
  <c r="F603" i="2"/>
  <c r="G603" i="2"/>
  <c r="H603" i="2"/>
  <c r="J603" i="2"/>
  <c r="K603" i="2"/>
  <c r="L603" i="2"/>
  <c r="M603" i="2"/>
  <c r="AI603" i="2"/>
  <c r="AJ603" i="2"/>
  <c r="AK603" i="2"/>
  <c r="AL603" i="2"/>
  <c r="AM603" i="2"/>
  <c r="AN603" i="2"/>
  <c r="AO603" i="2"/>
  <c r="AP603" i="2"/>
  <c r="AY603" i="2"/>
  <c r="C604" i="2"/>
  <c r="D604" i="2"/>
  <c r="E604" i="2"/>
  <c r="F604" i="2"/>
  <c r="G604" i="2"/>
  <c r="H604" i="2"/>
  <c r="J604" i="2"/>
  <c r="K604" i="2"/>
  <c r="L604" i="2"/>
  <c r="M604" i="2"/>
  <c r="AI604" i="2"/>
  <c r="AJ604" i="2"/>
  <c r="AK604" i="2"/>
  <c r="AL604" i="2"/>
  <c r="AM604" i="2"/>
  <c r="AN604" i="2"/>
  <c r="AO604" i="2"/>
  <c r="AP604" i="2"/>
  <c r="AY604" i="2"/>
  <c r="C605" i="2"/>
  <c r="D605" i="2"/>
  <c r="E605" i="2"/>
  <c r="F605" i="2"/>
  <c r="G605" i="2"/>
  <c r="H605" i="2"/>
  <c r="J605" i="2"/>
  <c r="K605" i="2"/>
  <c r="L605" i="2"/>
  <c r="M605" i="2"/>
  <c r="AI605" i="2"/>
  <c r="AJ605" i="2"/>
  <c r="AK605" i="2"/>
  <c r="AL605" i="2"/>
  <c r="AM605" i="2"/>
  <c r="AN605" i="2"/>
  <c r="AO605" i="2"/>
  <c r="AP605" i="2"/>
  <c r="AY605" i="2"/>
  <c r="C606" i="2"/>
  <c r="D606" i="2"/>
  <c r="E606" i="2"/>
  <c r="F606" i="2"/>
  <c r="G606" i="2"/>
  <c r="H606" i="2"/>
  <c r="J606" i="2"/>
  <c r="K606" i="2"/>
  <c r="L606" i="2"/>
  <c r="M606" i="2"/>
  <c r="AI606" i="2"/>
  <c r="AJ606" i="2"/>
  <c r="AK606" i="2"/>
  <c r="AL606" i="2"/>
  <c r="AM606" i="2"/>
  <c r="AN606" i="2"/>
  <c r="AO606" i="2"/>
  <c r="AP606" i="2"/>
  <c r="AY606" i="2"/>
  <c r="C607" i="2"/>
  <c r="D607" i="2"/>
  <c r="E607" i="2"/>
  <c r="F607" i="2"/>
  <c r="G607" i="2"/>
  <c r="H607" i="2"/>
  <c r="J607" i="2"/>
  <c r="K607" i="2"/>
  <c r="L607" i="2"/>
  <c r="M607" i="2"/>
  <c r="AI607" i="2"/>
  <c r="AJ607" i="2"/>
  <c r="AK607" i="2"/>
  <c r="AL607" i="2"/>
  <c r="AM607" i="2"/>
  <c r="AN607" i="2"/>
  <c r="AO607" i="2"/>
  <c r="AP607" i="2"/>
  <c r="AY607" i="2"/>
  <c r="C608" i="2"/>
  <c r="D608" i="2"/>
  <c r="E608" i="2"/>
  <c r="F608" i="2"/>
  <c r="G608" i="2"/>
  <c r="H608" i="2"/>
  <c r="J608" i="2"/>
  <c r="K608" i="2"/>
  <c r="L608" i="2"/>
  <c r="M608" i="2"/>
  <c r="AI608" i="2"/>
  <c r="AJ608" i="2"/>
  <c r="AK608" i="2"/>
  <c r="AL608" i="2"/>
  <c r="AM608" i="2"/>
  <c r="AN608" i="2"/>
  <c r="AO608" i="2"/>
  <c r="AP608" i="2"/>
  <c r="AY608" i="2"/>
  <c r="C609" i="2"/>
  <c r="D609" i="2"/>
  <c r="E609" i="2"/>
  <c r="F609" i="2"/>
  <c r="G609" i="2"/>
  <c r="H609" i="2"/>
  <c r="J609" i="2"/>
  <c r="K609" i="2"/>
  <c r="L609" i="2"/>
  <c r="M609" i="2"/>
  <c r="AI609" i="2"/>
  <c r="AJ609" i="2"/>
  <c r="AK609" i="2"/>
  <c r="AL609" i="2"/>
  <c r="AM609" i="2"/>
  <c r="AN609" i="2"/>
  <c r="AO609" i="2"/>
  <c r="AP609" i="2"/>
  <c r="AY609" i="2"/>
  <c r="C610" i="2"/>
  <c r="D610" i="2"/>
  <c r="E610" i="2"/>
  <c r="F610" i="2"/>
  <c r="G610" i="2"/>
  <c r="H610" i="2"/>
  <c r="J610" i="2"/>
  <c r="K610" i="2"/>
  <c r="L610" i="2"/>
  <c r="M610" i="2"/>
  <c r="AI610" i="2"/>
  <c r="AJ610" i="2"/>
  <c r="AK610" i="2"/>
  <c r="AL610" i="2"/>
  <c r="AM610" i="2"/>
  <c r="AN610" i="2"/>
  <c r="AO610" i="2"/>
  <c r="AP610" i="2"/>
  <c r="AY610" i="2"/>
  <c r="C611" i="2"/>
  <c r="D611" i="2"/>
  <c r="E611" i="2"/>
  <c r="F611" i="2"/>
  <c r="G611" i="2"/>
  <c r="H611" i="2"/>
  <c r="J611" i="2"/>
  <c r="K611" i="2"/>
  <c r="L611" i="2"/>
  <c r="M611" i="2"/>
  <c r="AI611" i="2"/>
  <c r="AJ611" i="2"/>
  <c r="AK611" i="2"/>
  <c r="AL611" i="2"/>
  <c r="AM611" i="2"/>
  <c r="AN611" i="2"/>
  <c r="AO611" i="2"/>
  <c r="AP611" i="2"/>
  <c r="AY611" i="2"/>
  <c r="C612" i="2"/>
  <c r="D612" i="2"/>
  <c r="E612" i="2"/>
  <c r="F612" i="2"/>
  <c r="G612" i="2"/>
  <c r="H612" i="2"/>
  <c r="J612" i="2"/>
  <c r="K612" i="2"/>
  <c r="L612" i="2"/>
  <c r="M612" i="2"/>
  <c r="AI612" i="2"/>
  <c r="AJ612" i="2"/>
  <c r="AK612" i="2"/>
  <c r="AL612" i="2"/>
  <c r="AM612" i="2"/>
  <c r="AN612" i="2"/>
  <c r="AO612" i="2"/>
  <c r="AP612" i="2"/>
  <c r="AY612" i="2"/>
  <c r="C613" i="2"/>
  <c r="D613" i="2"/>
  <c r="E613" i="2"/>
  <c r="F613" i="2"/>
  <c r="G613" i="2"/>
  <c r="H613" i="2"/>
  <c r="J613" i="2"/>
  <c r="K613" i="2"/>
  <c r="L613" i="2"/>
  <c r="M613" i="2"/>
  <c r="AI613" i="2"/>
  <c r="AJ613" i="2"/>
  <c r="AK613" i="2"/>
  <c r="AL613" i="2"/>
  <c r="AM613" i="2"/>
  <c r="AN613" i="2"/>
  <c r="AO613" i="2"/>
  <c r="AP613" i="2"/>
  <c r="AY613" i="2"/>
  <c r="C614" i="2"/>
  <c r="D614" i="2"/>
  <c r="E614" i="2"/>
  <c r="F614" i="2"/>
  <c r="G614" i="2"/>
  <c r="H614" i="2"/>
  <c r="J614" i="2"/>
  <c r="K614" i="2"/>
  <c r="L614" i="2"/>
  <c r="M614" i="2"/>
  <c r="AI614" i="2"/>
  <c r="AJ614" i="2"/>
  <c r="AK614" i="2"/>
  <c r="AL614" i="2"/>
  <c r="AM614" i="2"/>
  <c r="AN614" i="2"/>
  <c r="AO614" i="2"/>
  <c r="AP614" i="2"/>
  <c r="AY614" i="2"/>
  <c r="C615" i="2"/>
  <c r="D615" i="2"/>
  <c r="E615" i="2"/>
  <c r="F615" i="2"/>
  <c r="G615" i="2"/>
  <c r="H615" i="2"/>
  <c r="J615" i="2"/>
  <c r="K615" i="2"/>
  <c r="L615" i="2"/>
  <c r="M615" i="2"/>
  <c r="AI615" i="2"/>
  <c r="AJ615" i="2"/>
  <c r="AK615" i="2"/>
  <c r="AL615" i="2"/>
  <c r="AM615" i="2"/>
  <c r="AN615" i="2"/>
  <c r="AO615" i="2"/>
  <c r="AP615" i="2"/>
  <c r="AY615" i="2"/>
  <c r="C616" i="2"/>
  <c r="D616" i="2"/>
  <c r="E616" i="2"/>
  <c r="F616" i="2"/>
  <c r="G616" i="2"/>
  <c r="H616" i="2"/>
  <c r="J616" i="2"/>
  <c r="K616" i="2"/>
  <c r="L616" i="2"/>
  <c r="M616" i="2"/>
  <c r="AI616" i="2"/>
  <c r="AJ616" i="2"/>
  <c r="AK616" i="2"/>
  <c r="AL616" i="2"/>
  <c r="AM616" i="2"/>
  <c r="AN616" i="2"/>
  <c r="AO616" i="2"/>
  <c r="AP616" i="2"/>
  <c r="AY616" i="2"/>
  <c r="C617" i="2"/>
  <c r="D617" i="2"/>
  <c r="E617" i="2"/>
  <c r="F617" i="2"/>
  <c r="G617" i="2"/>
  <c r="H617" i="2"/>
  <c r="J617" i="2"/>
  <c r="K617" i="2"/>
  <c r="L617" i="2"/>
  <c r="M617" i="2"/>
  <c r="AI617" i="2"/>
  <c r="AJ617" i="2"/>
  <c r="AK617" i="2"/>
  <c r="AL617" i="2"/>
  <c r="AM617" i="2"/>
  <c r="AN617" i="2"/>
  <c r="AO617" i="2"/>
  <c r="AP617" i="2"/>
  <c r="AY617" i="2"/>
  <c r="C618" i="2"/>
  <c r="D618" i="2"/>
  <c r="E618" i="2"/>
  <c r="F618" i="2"/>
  <c r="G618" i="2"/>
  <c r="H618" i="2"/>
  <c r="J618" i="2"/>
  <c r="K618" i="2"/>
  <c r="L618" i="2"/>
  <c r="M618" i="2"/>
  <c r="AI618" i="2"/>
  <c r="AJ618" i="2"/>
  <c r="AK618" i="2"/>
  <c r="AL618" i="2"/>
  <c r="AM618" i="2"/>
  <c r="AN618" i="2"/>
  <c r="AO618" i="2"/>
  <c r="AP618" i="2"/>
  <c r="AY618" i="2"/>
  <c r="C619" i="2"/>
  <c r="D619" i="2"/>
  <c r="E619" i="2"/>
  <c r="F619" i="2"/>
  <c r="G619" i="2"/>
  <c r="H619" i="2"/>
  <c r="J619" i="2"/>
  <c r="K619" i="2"/>
  <c r="L619" i="2"/>
  <c r="M619" i="2"/>
  <c r="AI619" i="2"/>
  <c r="AJ619" i="2"/>
  <c r="AK619" i="2"/>
  <c r="AL619" i="2"/>
  <c r="AM619" i="2"/>
  <c r="AN619" i="2"/>
  <c r="AO619" i="2"/>
  <c r="AP619" i="2"/>
  <c r="AY619" i="2"/>
  <c r="C620" i="2"/>
  <c r="D620" i="2"/>
  <c r="E620" i="2"/>
  <c r="F620" i="2"/>
  <c r="G620" i="2"/>
  <c r="H620" i="2"/>
  <c r="J620" i="2"/>
  <c r="K620" i="2"/>
  <c r="L620" i="2"/>
  <c r="M620" i="2"/>
  <c r="AI620" i="2"/>
  <c r="AJ620" i="2"/>
  <c r="AK620" i="2"/>
  <c r="AL620" i="2"/>
  <c r="AM620" i="2"/>
  <c r="AN620" i="2"/>
  <c r="AO620" i="2"/>
  <c r="AP620" i="2"/>
  <c r="AY620" i="2"/>
  <c r="C621" i="2"/>
  <c r="D621" i="2"/>
  <c r="E621" i="2"/>
  <c r="F621" i="2"/>
  <c r="G621" i="2"/>
  <c r="H621" i="2"/>
  <c r="J621" i="2"/>
  <c r="K621" i="2"/>
  <c r="L621" i="2"/>
  <c r="M621" i="2"/>
  <c r="AI621" i="2"/>
  <c r="AJ621" i="2"/>
  <c r="AK621" i="2"/>
  <c r="AL621" i="2"/>
  <c r="AM621" i="2"/>
  <c r="AN621" i="2"/>
  <c r="AO621" i="2"/>
  <c r="AP621" i="2"/>
  <c r="AY621" i="2"/>
  <c r="C622" i="2"/>
  <c r="D622" i="2"/>
  <c r="E622" i="2"/>
  <c r="F622" i="2"/>
  <c r="G622" i="2"/>
  <c r="H622" i="2"/>
  <c r="J622" i="2"/>
  <c r="K622" i="2"/>
  <c r="L622" i="2"/>
  <c r="M622" i="2"/>
  <c r="AI622" i="2"/>
  <c r="AJ622" i="2"/>
  <c r="AK622" i="2"/>
  <c r="AL622" i="2"/>
  <c r="AM622" i="2"/>
  <c r="AN622" i="2"/>
  <c r="AO622" i="2"/>
  <c r="AP622" i="2"/>
  <c r="AY622" i="2"/>
  <c r="C623" i="2"/>
  <c r="D623" i="2"/>
  <c r="E623" i="2"/>
  <c r="F623" i="2"/>
  <c r="G623" i="2"/>
  <c r="H623" i="2"/>
  <c r="J623" i="2"/>
  <c r="K623" i="2"/>
  <c r="L623" i="2"/>
  <c r="M623" i="2"/>
  <c r="AI623" i="2"/>
  <c r="AJ623" i="2"/>
  <c r="AK623" i="2"/>
  <c r="AL623" i="2"/>
  <c r="AM623" i="2"/>
  <c r="AN623" i="2"/>
  <c r="AO623" i="2"/>
  <c r="AP623" i="2"/>
  <c r="AY623" i="2"/>
  <c r="C624" i="2"/>
  <c r="D624" i="2"/>
  <c r="E624" i="2"/>
  <c r="F624" i="2"/>
  <c r="G624" i="2"/>
  <c r="H624" i="2"/>
  <c r="J624" i="2"/>
  <c r="K624" i="2"/>
  <c r="L624" i="2"/>
  <c r="M624" i="2"/>
  <c r="AI624" i="2"/>
  <c r="AJ624" i="2"/>
  <c r="AK624" i="2"/>
  <c r="AL624" i="2"/>
  <c r="AM624" i="2"/>
  <c r="AN624" i="2"/>
  <c r="AO624" i="2"/>
  <c r="AP624" i="2"/>
  <c r="AY624" i="2"/>
  <c r="C625" i="2"/>
  <c r="D625" i="2"/>
  <c r="E625" i="2"/>
  <c r="F625" i="2"/>
  <c r="G625" i="2"/>
  <c r="H625" i="2"/>
  <c r="J625" i="2"/>
  <c r="K625" i="2"/>
  <c r="L625" i="2"/>
  <c r="M625" i="2"/>
  <c r="AI625" i="2"/>
  <c r="AJ625" i="2"/>
  <c r="AK625" i="2"/>
  <c r="AL625" i="2"/>
  <c r="AM625" i="2"/>
  <c r="AN625" i="2"/>
  <c r="AO625" i="2"/>
  <c r="AP625" i="2"/>
  <c r="AY625" i="2"/>
  <c r="C626" i="2"/>
  <c r="D626" i="2"/>
  <c r="E626" i="2"/>
  <c r="F626" i="2"/>
  <c r="G626" i="2"/>
  <c r="H626" i="2"/>
  <c r="J626" i="2"/>
  <c r="K626" i="2"/>
  <c r="L626" i="2"/>
  <c r="M626" i="2"/>
  <c r="AI626" i="2"/>
  <c r="AJ626" i="2"/>
  <c r="AK626" i="2"/>
  <c r="AL626" i="2"/>
  <c r="AM626" i="2"/>
  <c r="AN626" i="2"/>
  <c r="AO626" i="2"/>
  <c r="AP626" i="2"/>
  <c r="AY626" i="2"/>
  <c r="C627" i="2"/>
  <c r="D627" i="2"/>
  <c r="E627" i="2"/>
  <c r="F627" i="2"/>
  <c r="G627" i="2"/>
  <c r="H627" i="2"/>
  <c r="J627" i="2"/>
  <c r="K627" i="2"/>
  <c r="L627" i="2"/>
  <c r="M627" i="2"/>
  <c r="AI627" i="2"/>
  <c r="AJ627" i="2"/>
  <c r="AK627" i="2"/>
  <c r="AL627" i="2"/>
  <c r="AM627" i="2"/>
  <c r="AN627" i="2"/>
  <c r="AO627" i="2"/>
  <c r="AP627" i="2"/>
  <c r="AY627" i="2"/>
  <c r="C628" i="2"/>
  <c r="D628" i="2"/>
  <c r="E628" i="2"/>
  <c r="F628" i="2"/>
  <c r="G628" i="2"/>
  <c r="H628" i="2"/>
  <c r="J628" i="2"/>
  <c r="K628" i="2"/>
  <c r="L628" i="2"/>
  <c r="M628" i="2"/>
  <c r="AI628" i="2"/>
  <c r="AJ628" i="2"/>
  <c r="AK628" i="2"/>
  <c r="AL628" i="2"/>
  <c r="AM628" i="2"/>
  <c r="AN628" i="2"/>
  <c r="AO628" i="2"/>
  <c r="AP628" i="2"/>
  <c r="AY628" i="2"/>
  <c r="C629" i="2"/>
  <c r="D629" i="2"/>
  <c r="E629" i="2"/>
  <c r="F629" i="2"/>
  <c r="G629" i="2"/>
  <c r="H629" i="2"/>
  <c r="J629" i="2"/>
  <c r="K629" i="2"/>
  <c r="L629" i="2"/>
  <c r="M629" i="2"/>
  <c r="AI629" i="2"/>
  <c r="AJ629" i="2"/>
  <c r="AK629" i="2"/>
  <c r="AL629" i="2"/>
  <c r="AM629" i="2"/>
  <c r="AN629" i="2"/>
  <c r="AO629" i="2"/>
  <c r="AP629" i="2"/>
  <c r="AY629" i="2"/>
  <c r="C630" i="2"/>
  <c r="D630" i="2"/>
  <c r="E630" i="2"/>
  <c r="F630" i="2"/>
  <c r="G630" i="2"/>
  <c r="H630" i="2"/>
  <c r="J630" i="2"/>
  <c r="K630" i="2"/>
  <c r="L630" i="2"/>
  <c r="M630" i="2"/>
  <c r="AI630" i="2"/>
  <c r="AJ630" i="2"/>
  <c r="AK630" i="2"/>
  <c r="AL630" i="2"/>
  <c r="AM630" i="2"/>
  <c r="AN630" i="2"/>
  <c r="AO630" i="2"/>
  <c r="AP630" i="2"/>
  <c r="C632" i="2"/>
  <c r="D632" i="2"/>
  <c r="E632" i="2"/>
  <c r="F632" i="2"/>
  <c r="G632" i="2"/>
  <c r="H632" i="2"/>
  <c r="J632" i="2"/>
  <c r="K632" i="2"/>
  <c r="L632" i="2"/>
  <c r="M632" i="2"/>
  <c r="AI632" i="2"/>
  <c r="AJ632" i="2"/>
  <c r="AK632" i="2"/>
  <c r="AL632" i="2"/>
  <c r="AM632" i="2"/>
  <c r="AN632" i="2"/>
  <c r="AO632" i="2"/>
  <c r="AP632" i="2"/>
  <c r="AY632" i="2"/>
  <c r="C633" i="2"/>
  <c r="D633" i="2"/>
  <c r="E633" i="2"/>
  <c r="F633" i="2"/>
  <c r="G633" i="2"/>
  <c r="H633" i="2"/>
  <c r="J633" i="2"/>
  <c r="K633" i="2"/>
  <c r="L633" i="2"/>
  <c r="M633" i="2"/>
  <c r="AI633" i="2"/>
  <c r="AJ633" i="2"/>
  <c r="AK633" i="2"/>
  <c r="AL633" i="2"/>
  <c r="AM633" i="2"/>
  <c r="AN633" i="2"/>
  <c r="AO633" i="2"/>
  <c r="AP633" i="2"/>
  <c r="AY633" i="2"/>
  <c r="C634" i="2"/>
  <c r="D634" i="2"/>
  <c r="E634" i="2"/>
  <c r="F634" i="2"/>
  <c r="G634" i="2"/>
  <c r="H634" i="2"/>
  <c r="J634" i="2"/>
  <c r="K634" i="2"/>
  <c r="L634" i="2"/>
  <c r="M634" i="2"/>
  <c r="AI634" i="2"/>
  <c r="AJ634" i="2"/>
  <c r="AK634" i="2"/>
  <c r="AL634" i="2"/>
  <c r="AM634" i="2"/>
  <c r="AN634" i="2"/>
  <c r="AO634" i="2"/>
  <c r="AP634" i="2"/>
  <c r="AY634" i="2"/>
  <c r="C635" i="2"/>
  <c r="D635" i="2"/>
  <c r="E635" i="2"/>
  <c r="F635" i="2"/>
  <c r="G635" i="2"/>
  <c r="H635" i="2"/>
  <c r="J635" i="2"/>
  <c r="K635" i="2"/>
  <c r="L635" i="2"/>
  <c r="M635" i="2"/>
  <c r="AI635" i="2"/>
  <c r="AJ635" i="2"/>
  <c r="AK635" i="2"/>
  <c r="AL635" i="2"/>
  <c r="AM635" i="2"/>
  <c r="AN635" i="2"/>
  <c r="AO635" i="2"/>
  <c r="AP635" i="2"/>
  <c r="AY635" i="2"/>
  <c r="C636" i="2"/>
  <c r="D636" i="2"/>
  <c r="E636" i="2"/>
  <c r="F636" i="2"/>
  <c r="G636" i="2"/>
  <c r="H636" i="2"/>
  <c r="J636" i="2"/>
  <c r="K636" i="2"/>
  <c r="L636" i="2"/>
  <c r="M636" i="2"/>
  <c r="AI636" i="2"/>
  <c r="AJ636" i="2"/>
  <c r="AK636" i="2"/>
  <c r="AL636" i="2"/>
  <c r="AM636" i="2"/>
  <c r="AN636" i="2"/>
  <c r="AO636" i="2"/>
  <c r="AP636" i="2"/>
  <c r="AY636" i="2"/>
  <c r="C637" i="2"/>
  <c r="D637" i="2"/>
  <c r="E637" i="2"/>
  <c r="F637" i="2"/>
  <c r="G637" i="2"/>
  <c r="H637" i="2"/>
  <c r="J637" i="2"/>
  <c r="K637" i="2"/>
  <c r="L637" i="2"/>
  <c r="M637" i="2"/>
  <c r="AI637" i="2"/>
  <c r="AJ637" i="2"/>
  <c r="AK637" i="2"/>
  <c r="AL637" i="2"/>
  <c r="AM637" i="2"/>
  <c r="AN637" i="2"/>
  <c r="AO637" i="2"/>
  <c r="AP637" i="2"/>
  <c r="AY637" i="2"/>
  <c r="C638" i="2"/>
  <c r="D638" i="2"/>
  <c r="E638" i="2"/>
  <c r="F638" i="2"/>
  <c r="G638" i="2"/>
  <c r="H638" i="2"/>
  <c r="J638" i="2"/>
  <c r="K638" i="2"/>
  <c r="L638" i="2"/>
  <c r="M638" i="2"/>
  <c r="AI638" i="2"/>
  <c r="AJ638" i="2"/>
  <c r="AK638" i="2"/>
  <c r="AL638" i="2"/>
  <c r="AM638" i="2"/>
  <c r="AN638" i="2"/>
  <c r="AO638" i="2"/>
  <c r="AP638" i="2"/>
  <c r="AY638" i="2"/>
  <c r="C639" i="2"/>
  <c r="D639" i="2"/>
  <c r="E639" i="2"/>
  <c r="F639" i="2"/>
  <c r="G639" i="2"/>
  <c r="H639" i="2"/>
  <c r="J639" i="2"/>
  <c r="K639" i="2"/>
  <c r="L639" i="2"/>
  <c r="M639" i="2"/>
  <c r="AI639" i="2"/>
  <c r="AJ639" i="2"/>
  <c r="AK639" i="2"/>
  <c r="AL639" i="2"/>
  <c r="AM639" i="2"/>
  <c r="AN639" i="2"/>
  <c r="AO639" i="2"/>
  <c r="AP639" i="2"/>
  <c r="AY639" i="2"/>
  <c r="C640" i="2"/>
  <c r="D640" i="2"/>
  <c r="E640" i="2"/>
  <c r="F640" i="2"/>
  <c r="G640" i="2"/>
  <c r="H640" i="2"/>
  <c r="J640" i="2"/>
  <c r="K640" i="2"/>
  <c r="L640" i="2"/>
  <c r="M640" i="2"/>
  <c r="AI640" i="2"/>
  <c r="AJ640" i="2"/>
  <c r="AK640" i="2"/>
  <c r="AL640" i="2"/>
  <c r="AM640" i="2"/>
  <c r="AN640" i="2"/>
  <c r="AO640" i="2"/>
  <c r="AP640" i="2"/>
  <c r="AY640" i="2"/>
  <c r="C641" i="2"/>
  <c r="D641" i="2"/>
  <c r="E641" i="2"/>
  <c r="F641" i="2"/>
  <c r="G641" i="2"/>
  <c r="H641" i="2"/>
  <c r="J641" i="2"/>
  <c r="K641" i="2"/>
  <c r="L641" i="2"/>
  <c r="M641" i="2"/>
  <c r="AI641" i="2"/>
  <c r="AJ641" i="2"/>
  <c r="AK641" i="2"/>
  <c r="AL641" i="2"/>
  <c r="AM641" i="2"/>
  <c r="AN641" i="2"/>
  <c r="AO641" i="2"/>
  <c r="AP641" i="2"/>
  <c r="AY641" i="2"/>
  <c r="C642" i="2"/>
  <c r="D642" i="2"/>
  <c r="E642" i="2"/>
  <c r="F642" i="2"/>
  <c r="G642" i="2"/>
  <c r="H642" i="2"/>
  <c r="J642" i="2"/>
  <c r="K642" i="2"/>
  <c r="L642" i="2"/>
  <c r="M642" i="2"/>
  <c r="AI642" i="2"/>
  <c r="AJ642" i="2"/>
  <c r="AK642" i="2"/>
  <c r="AL642" i="2"/>
  <c r="AM642" i="2"/>
  <c r="AN642" i="2"/>
  <c r="AO642" i="2"/>
  <c r="AP642" i="2"/>
  <c r="AY642" i="2"/>
  <c r="C643" i="2"/>
  <c r="D643" i="2"/>
  <c r="E643" i="2"/>
  <c r="F643" i="2"/>
  <c r="G643" i="2"/>
  <c r="H643" i="2"/>
  <c r="J643" i="2"/>
  <c r="K643" i="2"/>
  <c r="L643" i="2"/>
  <c r="M643" i="2"/>
  <c r="AI643" i="2"/>
  <c r="AJ643" i="2"/>
  <c r="AK643" i="2"/>
  <c r="AL643" i="2"/>
  <c r="AM643" i="2"/>
  <c r="AN643" i="2"/>
  <c r="AO643" i="2"/>
  <c r="AP643" i="2"/>
  <c r="AY643" i="2"/>
  <c r="C644" i="2"/>
  <c r="D644" i="2"/>
  <c r="E644" i="2"/>
  <c r="F644" i="2"/>
  <c r="G644" i="2"/>
  <c r="H644" i="2"/>
  <c r="J644" i="2"/>
  <c r="K644" i="2"/>
  <c r="L644" i="2"/>
  <c r="M644" i="2"/>
  <c r="AI644" i="2"/>
  <c r="AJ644" i="2"/>
  <c r="AK644" i="2"/>
  <c r="AL644" i="2"/>
  <c r="AM644" i="2"/>
  <c r="AN644" i="2"/>
  <c r="AO644" i="2"/>
  <c r="AP644" i="2"/>
  <c r="AY644" i="2"/>
  <c r="C645" i="2"/>
  <c r="D645" i="2"/>
  <c r="E645" i="2"/>
  <c r="F645" i="2"/>
  <c r="G645" i="2"/>
  <c r="H645" i="2"/>
  <c r="J645" i="2"/>
  <c r="K645" i="2"/>
  <c r="L645" i="2"/>
  <c r="M645" i="2"/>
  <c r="AI645" i="2"/>
  <c r="AJ645" i="2"/>
  <c r="AK645" i="2"/>
  <c r="AL645" i="2"/>
  <c r="AM645" i="2"/>
  <c r="AN645" i="2"/>
  <c r="AO645" i="2"/>
  <c r="AP645" i="2"/>
  <c r="AY645" i="2"/>
  <c r="C646" i="2"/>
  <c r="D646" i="2"/>
  <c r="E646" i="2"/>
  <c r="F646" i="2"/>
  <c r="G646" i="2"/>
  <c r="H646" i="2"/>
  <c r="J646" i="2"/>
  <c r="K646" i="2"/>
  <c r="L646" i="2"/>
  <c r="M646" i="2"/>
  <c r="AI646" i="2"/>
  <c r="AJ646" i="2"/>
  <c r="AK646" i="2"/>
  <c r="AL646" i="2"/>
  <c r="AM646" i="2"/>
  <c r="AN646" i="2"/>
  <c r="AO646" i="2"/>
  <c r="AP646" i="2"/>
  <c r="AY646" i="2"/>
  <c r="C647" i="2"/>
  <c r="D647" i="2"/>
  <c r="E647" i="2"/>
  <c r="F647" i="2"/>
  <c r="G647" i="2"/>
  <c r="H647" i="2"/>
  <c r="J647" i="2"/>
  <c r="K647" i="2"/>
  <c r="L647" i="2"/>
  <c r="M647" i="2"/>
  <c r="AI647" i="2"/>
  <c r="AJ647" i="2"/>
  <c r="AK647" i="2"/>
  <c r="AL647" i="2"/>
  <c r="AM647" i="2"/>
  <c r="AN647" i="2"/>
  <c r="AO647" i="2"/>
  <c r="AP647" i="2"/>
  <c r="AY647" i="2"/>
  <c r="C648" i="2"/>
  <c r="D648" i="2"/>
  <c r="E648" i="2"/>
  <c r="F648" i="2"/>
  <c r="G648" i="2"/>
  <c r="H648" i="2"/>
  <c r="J648" i="2"/>
  <c r="K648" i="2"/>
  <c r="L648" i="2"/>
  <c r="M648" i="2"/>
  <c r="AI648" i="2"/>
  <c r="AJ648" i="2"/>
  <c r="AK648" i="2"/>
  <c r="AL648" i="2"/>
  <c r="AM648" i="2"/>
  <c r="AN648" i="2"/>
  <c r="AO648" i="2"/>
  <c r="AP648" i="2"/>
  <c r="AY648" i="2"/>
  <c r="C649" i="2"/>
  <c r="D649" i="2"/>
  <c r="E649" i="2"/>
  <c r="F649" i="2"/>
  <c r="G649" i="2"/>
  <c r="H649" i="2"/>
  <c r="J649" i="2"/>
  <c r="K649" i="2"/>
  <c r="L649" i="2"/>
  <c r="M649" i="2"/>
  <c r="AI649" i="2"/>
  <c r="AJ649" i="2"/>
  <c r="AK649" i="2"/>
  <c r="AL649" i="2"/>
  <c r="AM649" i="2"/>
  <c r="AN649" i="2"/>
  <c r="AO649" i="2"/>
  <c r="AP649" i="2"/>
  <c r="AY649" i="2"/>
  <c r="C650" i="2"/>
  <c r="D650" i="2"/>
  <c r="E650" i="2"/>
  <c r="F650" i="2"/>
  <c r="G650" i="2"/>
  <c r="H650" i="2"/>
  <c r="J650" i="2"/>
  <c r="K650" i="2"/>
  <c r="L650" i="2"/>
  <c r="M650" i="2"/>
  <c r="AI650" i="2"/>
  <c r="AJ650" i="2"/>
  <c r="AK650" i="2"/>
  <c r="AL650" i="2"/>
  <c r="AM650" i="2"/>
  <c r="AN650" i="2"/>
  <c r="AO650" i="2"/>
  <c r="AP650" i="2"/>
  <c r="AY650" i="2"/>
  <c r="C651" i="2"/>
  <c r="D651" i="2"/>
  <c r="E651" i="2"/>
  <c r="F651" i="2"/>
  <c r="G651" i="2"/>
  <c r="H651" i="2"/>
  <c r="J651" i="2"/>
  <c r="K651" i="2"/>
  <c r="L651" i="2"/>
  <c r="M651" i="2"/>
  <c r="AI651" i="2"/>
  <c r="AJ651" i="2"/>
  <c r="AK651" i="2"/>
  <c r="AL651" i="2"/>
  <c r="AM651" i="2"/>
  <c r="AN651" i="2"/>
  <c r="AO651" i="2"/>
  <c r="AP651" i="2"/>
  <c r="AY651" i="2"/>
  <c r="C652" i="2"/>
  <c r="D652" i="2"/>
  <c r="E652" i="2"/>
  <c r="F652" i="2"/>
  <c r="G652" i="2"/>
  <c r="H652" i="2"/>
  <c r="J652" i="2"/>
  <c r="K652" i="2"/>
  <c r="L652" i="2"/>
  <c r="M652" i="2"/>
  <c r="AI652" i="2"/>
  <c r="AJ652" i="2"/>
  <c r="AK652" i="2"/>
  <c r="AL652" i="2"/>
  <c r="AM652" i="2"/>
  <c r="AN652" i="2"/>
  <c r="AO652" i="2"/>
  <c r="AP652" i="2"/>
  <c r="AY652" i="2"/>
  <c r="C653" i="2"/>
  <c r="D653" i="2"/>
  <c r="E653" i="2"/>
  <c r="F653" i="2"/>
  <c r="G653" i="2"/>
  <c r="H653" i="2"/>
  <c r="J653" i="2"/>
  <c r="K653" i="2"/>
  <c r="L653" i="2"/>
  <c r="M653" i="2"/>
  <c r="AI653" i="2"/>
  <c r="AJ653" i="2"/>
  <c r="AK653" i="2"/>
  <c r="AL653" i="2"/>
  <c r="AM653" i="2"/>
  <c r="AN653" i="2"/>
  <c r="AO653" i="2"/>
  <c r="AP653" i="2"/>
  <c r="AY653" i="2"/>
  <c r="C654" i="2"/>
  <c r="D654" i="2"/>
  <c r="E654" i="2"/>
  <c r="F654" i="2"/>
  <c r="G654" i="2"/>
  <c r="H654" i="2"/>
  <c r="J654" i="2"/>
  <c r="K654" i="2"/>
  <c r="L654" i="2"/>
  <c r="M654" i="2"/>
  <c r="AI654" i="2"/>
  <c r="AJ654" i="2"/>
  <c r="AK654" i="2"/>
  <c r="AL654" i="2"/>
  <c r="AM654" i="2"/>
  <c r="AN654" i="2"/>
  <c r="AO654" i="2"/>
  <c r="AP654" i="2"/>
  <c r="AY654" i="2"/>
  <c r="C655" i="2"/>
  <c r="D655" i="2"/>
  <c r="E655" i="2"/>
  <c r="F655" i="2"/>
  <c r="G655" i="2"/>
  <c r="H655" i="2"/>
  <c r="J655" i="2"/>
  <c r="K655" i="2"/>
  <c r="L655" i="2"/>
  <c r="M655" i="2"/>
  <c r="AI655" i="2"/>
  <c r="AJ655" i="2"/>
  <c r="AK655" i="2"/>
  <c r="AL655" i="2"/>
  <c r="AM655" i="2"/>
  <c r="AN655" i="2"/>
  <c r="AO655" i="2"/>
  <c r="AP655" i="2"/>
  <c r="AY655" i="2"/>
  <c r="C656" i="2"/>
  <c r="D656" i="2"/>
  <c r="E656" i="2"/>
  <c r="F656" i="2"/>
  <c r="G656" i="2"/>
  <c r="H656" i="2"/>
  <c r="J656" i="2"/>
  <c r="K656" i="2"/>
  <c r="L656" i="2"/>
  <c r="M656" i="2"/>
  <c r="AI656" i="2"/>
  <c r="AJ656" i="2"/>
  <c r="AK656" i="2"/>
  <c r="AL656" i="2"/>
  <c r="AM656" i="2"/>
  <c r="AN656" i="2"/>
  <c r="AO656" i="2"/>
  <c r="AP656" i="2"/>
  <c r="AY656" i="2"/>
  <c r="C657" i="2"/>
  <c r="D657" i="2"/>
  <c r="E657" i="2"/>
  <c r="F657" i="2"/>
  <c r="G657" i="2"/>
  <c r="H657" i="2"/>
  <c r="J657" i="2"/>
  <c r="K657" i="2"/>
  <c r="L657" i="2"/>
  <c r="M657" i="2"/>
  <c r="AI657" i="2"/>
  <c r="AJ657" i="2"/>
  <c r="AK657" i="2"/>
  <c r="AL657" i="2"/>
  <c r="AM657" i="2"/>
  <c r="AN657" i="2"/>
  <c r="AO657" i="2"/>
  <c r="AP657" i="2"/>
  <c r="AY657" i="2"/>
  <c r="C658" i="2"/>
  <c r="D658" i="2"/>
  <c r="E658" i="2"/>
  <c r="F658" i="2"/>
  <c r="G658" i="2"/>
  <c r="H658" i="2"/>
  <c r="J658" i="2"/>
  <c r="K658" i="2"/>
  <c r="L658" i="2"/>
  <c r="M658" i="2"/>
  <c r="AI658" i="2"/>
  <c r="AJ658" i="2"/>
  <c r="AK658" i="2"/>
  <c r="AL658" i="2"/>
  <c r="AM658" i="2"/>
  <c r="AN658" i="2"/>
  <c r="AO658" i="2"/>
  <c r="AP658" i="2"/>
  <c r="AY658" i="2"/>
  <c r="C659" i="2"/>
  <c r="D659" i="2"/>
  <c r="E659" i="2"/>
  <c r="F659" i="2"/>
  <c r="G659" i="2"/>
  <c r="H659" i="2"/>
  <c r="J659" i="2"/>
  <c r="K659" i="2"/>
  <c r="L659" i="2"/>
  <c r="M659" i="2"/>
  <c r="AI659" i="2"/>
  <c r="AJ659" i="2"/>
  <c r="AK659" i="2"/>
  <c r="AL659" i="2"/>
  <c r="AM659" i="2"/>
  <c r="AN659" i="2"/>
  <c r="AO659" i="2"/>
  <c r="AP659" i="2"/>
  <c r="AY659" i="2"/>
  <c r="C660" i="2"/>
  <c r="D660" i="2"/>
  <c r="E660" i="2"/>
  <c r="F660" i="2"/>
  <c r="G660" i="2"/>
  <c r="H660" i="2"/>
  <c r="J660" i="2"/>
  <c r="K660" i="2"/>
  <c r="L660" i="2"/>
  <c r="M660" i="2"/>
  <c r="AI660" i="2"/>
  <c r="AJ660" i="2"/>
  <c r="AK660" i="2"/>
  <c r="AL660" i="2"/>
  <c r="AM660" i="2"/>
  <c r="AN660" i="2"/>
  <c r="AO660" i="2"/>
  <c r="AP660" i="2"/>
  <c r="AY660" i="2"/>
  <c r="C661" i="2"/>
  <c r="D661" i="2"/>
  <c r="E661" i="2"/>
  <c r="F661" i="2"/>
  <c r="G661" i="2"/>
  <c r="H661" i="2"/>
  <c r="J661" i="2"/>
  <c r="K661" i="2"/>
  <c r="L661" i="2"/>
  <c r="M661" i="2"/>
  <c r="AI661" i="2"/>
  <c r="AJ661" i="2"/>
  <c r="AK661" i="2"/>
  <c r="AL661" i="2"/>
  <c r="AM661" i="2"/>
  <c r="AN661" i="2"/>
  <c r="AO661" i="2"/>
  <c r="AP661" i="2"/>
  <c r="AY661" i="2"/>
  <c r="C662" i="2"/>
  <c r="D662" i="2"/>
  <c r="E662" i="2"/>
  <c r="F662" i="2"/>
  <c r="G662" i="2"/>
  <c r="H662" i="2"/>
  <c r="J662" i="2"/>
  <c r="K662" i="2"/>
  <c r="L662" i="2"/>
  <c r="M662" i="2"/>
  <c r="AI662" i="2"/>
  <c r="AJ662" i="2"/>
  <c r="AK662" i="2"/>
  <c r="AL662" i="2"/>
  <c r="AM662" i="2"/>
  <c r="AN662" i="2"/>
  <c r="AO662" i="2"/>
  <c r="AP662" i="2"/>
  <c r="AY662" i="2"/>
  <c r="C663" i="2"/>
  <c r="D663" i="2"/>
  <c r="E663" i="2"/>
  <c r="F663" i="2"/>
  <c r="G663" i="2"/>
  <c r="H663" i="2"/>
  <c r="J663" i="2"/>
  <c r="K663" i="2"/>
  <c r="L663" i="2"/>
  <c r="M663" i="2"/>
  <c r="AI663" i="2"/>
  <c r="AJ663" i="2"/>
  <c r="AK663" i="2"/>
  <c r="AL663" i="2"/>
  <c r="AM663" i="2"/>
  <c r="AN663" i="2"/>
  <c r="AO663" i="2"/>
  <c r="AP663" i="2"/>
  <c r="AY663" i="2"/>
  <c r="C664" i="2"/>
  <c r="D664" i="2"/>
  <c r="E664" i="2"/>
  <c r="F664" i="2"/>
  <c r="G664" i="2"/>
  <c r="H664" i="2"/>
  <c r="J664" i="2"/>
  <c r="K664" i="2"/>
  <c r="L664" i="2"/>
  <c r="M664" i="2"/>
  <c r="AI664" i="2"/>
  <c r="AJ664" i="2"/>
  <c r="AK664" i="2"/>
  <c r="AL664" i="2"/>
  <c r="AM664" i="2"/>
  <c r="AN664" i="2"/>
  <c r="AO664" i="2"/>
  <c r="AP664" i="2"/>
  <c r="AY664" i="2"/>
  <c r="C665" i="2"/>
  <c r="D665" i="2"/>
  <c r="E665" i="2"/>
  <c r="F665" i="2"/>
  <c r="G665" i="2"/>
  <c r="H665" i="2"/>
  <c r="J665" i="2"/>
  <c r="K665" i="2"/>
  <c r="L665" i="2"/>
  <c r="M665" i="2"/>
  <c r="AI665" i="2"/>
  <c r="AJ665" i="2"/>
  <c r="AK665" i="2"/>
  <c r="AL665" i="2"/>
  <c r="AM665" i="2"/>
  <c r="AN665" i="2"/>
  <c r="AO665" i="2"/>
  <c r="AP665" i="2"/>
  <c r="AY665" i="2"/>
  <c r="C666" i="2"/>
  <c r="D666" i="2"/>
  <c r="E666" i="2"/>
  <c r="F666" i="2"/>
  <c r="G666" i="2"/>
  <c r="H666" i="2"/>
  <c r="J666" i="2"/>
  <c r="K666" i="2"/>
  <c r="L666" i="2"/>
  <c r="M666" i="2"/>
  <c r="AI666" i="2"/>
  <c r="AJ666" i="2"/>
  <c r="AK666" i="2"/>
  <c r="AL666" i="2"/>
  <c r="AM666" i="2"/>
  <c r="AN666" i="2"/>
  <c r="AO666" i="2"/>
  <c r="AP666" i="2"/>
  <c r="AY666" i="2"/>
  <c r="C667" i="2"/>
  <c r="D667" i="2"/>
  <c r="E667" i="2"/>
  <c r="F667" i="2"/>
  <c r="G667" i="2"/>
  <c r="H667" i="2"/>
  <c r="J667" i="2"/>
  <c r="K667" i="2"/>
  <c r="L667" i="2"/>
  <c r="M667" i="2"/>
  <c r="AI667" i="2"/>
  <c r="AJ667" i="2"/>
  <c r="AK667" i="2"/>
  <c r="AL667" i="2"/>
  <c r="AM667" i="2"/>
  <c r="AN667" i="2"/>
  <c r="AO667" i="2"/>
  <c r="AP667" i="2"/>
  <c r="AY667" i="2"/>
  <c r="C668" i="2"/>
  <c r="D668" i="2"/>
  <c r="E668" i="2"/>
  <c r="F668" i="2"/>
  <c r="G668" i="2"/>
  <c r="H668" i="2"/>
  <c r="J668" i="2"/>
  <c r="K668" i="2"/>
  <c r="L668" i="2"/>
  <c r="M668" i="2"/>
  <c r="AI668" i="2"/>
  <c r="AJ668" i="2"/>
  <c r="AK668" i="2"/>
  <c r="AL668" i="2"/>
  <c r="AM668" i="2"/>
  <c r="AN668" i="2"/>
  <c r="AO668" i="2"/>
  <c r="AP668" i="2"/>
  <c r="AY668" i="2"/>
  <c r="C669" i="2"/>
  <c r="D669" i="2"/>
  <c r="E669" i="2"/>
  <c r="F669" i="2"/>
  <c r="G669" i="2"/>
  <c r="H669" i="2"/>
  <c r="J669" i="2"/>
  <c r="K669" i="2"/>
  <c r="L669" i="2"/>
  <c r="M669" i="2"/>
  <c r="AI669" i="2"/>
  <c r="AJ669" i="2"/>
  <c r="AK669" i="2"/>
  <c r="AL669" i="2"/>
  <c r="AM669" i="2"/>
  <c r="AN669" i="2"/>
  <c r="AO669" i="2"/>
  <c r="AP669" i="2"/>
  <c r="AY669" i="2"/>
  <c r="C670" i="2"/>
  <c r="D670" i="2"/>
  <c r="E670" i="2"/>
  <c r="F670" i="2"/>
  <c r="G670" i="2"/>
  <c r="H670" i="2"/>
  <c r="J670" i="2"/>
  <c r="K670" i="2"/>
  <c r="L670" i="2"/>
  <c r="M670" i="2"/>
  <c r="AI670" i="2"/>
  <c r="AJ670" i="2"/>
  <c r="AK670" i="2"/>
  <c r="AL670" i="2"/>
  <c r="AM670" i="2"/>
  <c r="AN670" i="2"/>
  <c r="AO670" i="2"/>
  <c r="AP670" i="2"/>
  <c r="AY670" i="2"/>
  <c r="C671" i="2"/>
  <c r="D671" i="2"/>
  <c r="E671" i="2"/>
  <c r="F671" i="2"/>
  <c r="G671" i="2"/>
  <c r="H671" i="2"/>
  <c r="J671" i="2"/>
  <c r="K671" i="2"/>
  <c r="L671" i="2"/>
  <c r="M671" i="2"/>
  <c r="AI671" i="2"/>
  <c r="AJ671" i="2"/>
  <c r="AK671" i="2"/>
  <c r="AL671" i="2"/>
  <c r="AM671" i="2"/>
  <c r="AN671" i="2"/>
  <c r="AO671" i="2"/>
  <c r="AP671" i="2"/>
  <c r="AY671" i="2"/>
  <c r="C672" i="2"/>
  <c r="D672" i="2"/>
  <c r="E672" i="2"/>
  <c r="F672" i="2"/>
  <c r="G672" i="2"/>
  <c r="H672" i="2"/>
  <c r="J672" i="2"/>
  <c r="K672" i="2"/>
  <c r="L672" i="2"/>
  <c r="M672" i="2"/>
  <c r="AI672" i="2"/>
  <c r="AJ672" i="2"/>
  <c r="AK672" i="2"/>
  <c r="AL672" i="2"/>
  <c r="AM672" i="2"/>
  <c r="AN672" i="2"/>
  <c r="AO672" i="2"/>
  <c r="AP672" i="2"/>
  <c r="AY672" i="2"/>
  <c r="C673" i="2"/>
  <c r="D673" i="2"/>
  <c r="E673" i="2"/>
  <c r="F673" i="2"/>
  <c r="G673" i="2"/>
  <c r="H673" i="2"/>
  <c r="J673" i="2"/>
  <c r="K673" i="2"/>
  <c r="L673" i="2"/>
  <c r="M673" i="2"/>
  <c r="AI673" i="2"/>
  <c r="AJ673" i="2"/>
  <c r="AK673" i="2"/>
  <c r="AL673" i="2"/>
  <c r="AM673" i="2"/>
  <c r="AN673" i="2"/>
  <c r="AO673" i="2"/>
  <c r="AP673" i="2"/>
  <c r="AY673" i="2"/>
  <c r="C674" i="2"/>
  <c r="D674" i="2"/>
  <c r="E674" i="2"/>
  <c r="F674" i="2"/>
  <c r="G674" i="2"/>
  <c r="H674" i="2"/>
  <c r="J674" i="2"/>
  <c r="K674" i="2"/>
  <c r="L674" i="2"/>
  <c r="M674" i="2"/>
  <c r="AI674" i="2"/>
  <c r="AJ674" i="2"/>
  <c r="AK674" i="2"/>
  <c r="AL674" i="2"/>
  <c r="AM674" i="2"/>
  <c r="AN674" i="2"/>
  <c r="AO674" i="2"/>
  <c r="AP674" i="2"/>
  <c r="AY674" i="2"/>
  <c r="C675" i="2"/>
  <c r="D675" i="2"/>
  <c r="E675" i="2"/>
  <c r="F675" i="2"/>
  <c r="G675" i="2"/>
  <c r="H675" i="2"/>
  <c r="J675" i="2"/>
  <c r="K675" i="2"/>
  <c r="L675" i="2"/>
  <c r="M675" i="2"/>
  <c r="AI675" i="2"/>
  <c r="AJ675" i="2"/>
  <c r="AK675" i="2"/>
  <c r="AL675" i="2"/>
  <c r="AM675" i="2"/>
  <c r="AN675" i="2"/>
  <c r="AO675" i="2"/>
  <c r="AP675" i="2"/>
  <c r="AY675" i="2"/>
  <c r="C676" i="2"/>
  <c r="D676" i="2"/>
  <c r="E676" i="2"/>
  <c r="F676" i="2"/>
  <c r="G676" i="2"/>
  <c r="H676" i="2"/>
  <c r="J676" i="2"/>
  <c r="K676" i="2"/>
  <c r="L676" i="2"/>
  <c r="M676" i="2"/>
  <c r="AI676" i="2"/>
  <c r="AJ676" i="2"/>
  <c r="AK676" i="2"/>
  <c r="AL676" i="2"/>
  <c r="AM676" i="2"/>
  <c r="AN676" i="2"/>
  <c r="AO676" i="2"/>
  <c r="AP676" i="2"/>
  <c r="AY676" i="2"/>
  <c r="C677" i="2"/>
  <c r="D677" i="2"/>
  <c r="E677" i="2"/>
  <c r="F677" i="2"/>
  <c r="G677" i="2"/>
  <c r="H677" i="2"/>
  <c r="J677" i="2"/>
  <c r="K677" i="2"/>
  <c r="L677" i="2"/>
  <c r="M677" i="2"/>
  <c r="AI677" i="2"/>
  <c r="AJ677" i="2"/>
  <c r="AK677" i="2"/>
  <c r="AL677" i="2"/>
  <c r="AM677" i="2"/>
  <c r="AN677" i="2"/>
  <c r="AO677" i="2"/>
  <c r="AP677" i="2"/>
  <c r="AY677" i="2"/>
  <c r="C678" i="2"/>
  <c r="D678" i="2"/>
  <c r="E678" i="2"/>
  <c r="F678" i="2"/>
  <c r="G678" i="2"/>
  <c r="H678" i="2"/>
  <c r="J678" i="2"/>
  <c r="K678" i="2"/>
  <c r="L678" i="2"/>
  <c r="M678" i="2"/>
  <c r="AI678" i="2"/>
  <c r="AJ678" i="2"/>
  <c r="AK678" i="2"/>
  <c r="AL678" i="2"/>
  <c r="AM678" i="2"/>
  <c r="AN678" i="2"/>
  <c r="AO678" i="2"/>
  <c r="AP678" i="2"/>
  <c r="AY678" i="2"/>
  <c r="C679" i="2"/>
  <c r="D679" i="2"/>
  <c r="E679" i="2"/>
  <c r="F679" i="2"/>
  <c r="G679" i="2"/>
  <c r="H679" i="2"/>
  <c r="J679" i="2"/>
  <c r="K679" i="2"/>
  <c r="L679" i="2"/>
  <c r="M679" i="2"/>
  <c r="AI679" i="2"/>
  <c r="AJ679" i="2"/>
  <c r="AK679" i="2"/>
  <c r="AL679" i="2"/>
  <c r="AM679" i="2"/>
  <c r="AN679" i="2"/>
  <c r="AO679" i="2"/>
  <c r="AP679" i="2"/>
  <c r="AY679" i="2"/>
  <c r="C680" i="2"/>
  <c r="D680" i="2"/>
  <c r="E680" i="2"/>
  <c r="F680" i="2"/>
  <c r="G680" i="2"/>
  <c r="H680" i="2"/>
  <c r="J680" i="2"/>
  <c r="K680" i="2"/>
  <c r="L680" i="2"/>
  <c r="M680" i="2"/>
  <c r="AI680" i="2"/>
  <c r="AJ680" i="2"/>
  <c r="AK680" i="2"/>
  <c r="AL680" i="2"/>
  <c r="AM680" i="2"/>
  <c r="AN680" i="2"/>
  <c r="AO680" i="2"/>
  <c r="AP680" i="2"/>
  <c r="AY680" i="2"/>
  <c r="C681" i="2"/>
  <c r="D681" i="2"/>
  <c r="E681" i="2"/>
  <c r="F681" i="2"/>
  <c r="G681" i="2"/>
  <c r="H681" i="2"/>
  <c r="J681" i="2"/>
  <c r="K681" i="2"/>
  <c r="L681" i="2"/>
  <c r="M681" i="2"/>
  <c r="AI681" i="2"/>
  <c r="AJ681" i="2"/>
  <c r="AK681" i="2"/>
  <c r="AL681" i="2"/>
  <c r="AM681" i="2"/>
  <c r="AN681" i="2"/>
  <c r="AO681" i="2"/>
  <c r="AP681" i="2"/>
  <c r="AY681" i="2"/>
  <c r="C682" i="2"/>
  <c r="D682" i="2"/>
  <c r="E682" i="2"/>
  <c r="F682" i="2"/>
  <c r="G682" i="2"/>
  <c r="H682" i="2"/>
  <c r="J682" i="2"/>
  <c r="K682" i="2"/>
  <c r="L682" i="2"/>
  <c r="M682" i="2"/>
  <c r="AI682" i="2"/>
  <c r="AJ682" i="2"/>
  <c r="AK682" i="2"/>
  <c r="AL682" i="2"/>
  <c r="AM682" i="2"/>
  <c r="AN682" i="2"/>
  <c r="AO682" i="2"/>
  <c r="AP682" i="2"/>
  <c r="AY682" i="2"/>
  <c r="C683" i="2"/>
  <c r="D683" i="2"/>
  <c r="E683" i="2"/>
  <c r="F683" i="2"/>
  <c r="G683" i="2"/>
  <c r="H683" i="2"/>
  <c r="J683" i="2"/>
  <c r="K683" i="2"/>
  <c r="L683" i="2"/>
  <c r="M683" i="2"/>
  <c r="AI683" i="2"/>
  <c r="AJ683" i="2"/>
  <c r="AK683" i="2"/>
  <c r="AL683" i="2"/>
  <c r="AM683" i="2"/>
  <c r="AN683" i="2"/>
  <c r="AO683" i="2"/>
  <c r="AP683" i="2"/>
  <c r="AY683" i="2"/>
  <c r="C684" i="2"/>
  <c r="D684" i="2"/>
  <c r="E684" i="2"/>
  <c r="F684" i="2"/>
  <c r="G684" i="2"/>
  <c r="H684" i="2"/>
  <c r="J684" i="2"/>
  <c r="K684" i="2"/>
  <c r="L684" i="2"/>
  <c r="M684" i="2"/>
  <c r="AI684" i="2"/>
  <c r="AJ684" i="2"/>
  <c r="AK684" i="2"/>
  <c r="AL684" i="2"/>
  <c r="AM684" i="2"/>
  <c r="AN684" i="2"/>
  <c r="AO684" i="2"/>
  <c r="AP684" i="2"/>
  <c r="AY684" i="2"/>
  <c r="C685" i="2"/>
  <c r="D685" i="2"/>
  <c r="E685" i="2"/>
  <c r="F685" i="2"/>
  <c r="G685" i="2"/>
  <c r="H685" i="2"/>
  <c r="J685" i="2"/>
  <c r="K685" i="2"/>
  <c r="L685" i="2"/>
  <c r="M685" i="2"/>
  <c r="AI685" i="2"/>
  <c r="AJ685" i="2"/>
  <c r="AK685" i="2"/>
  <c r="AL685" i="2"/>
  <c r="AM685" i="2"/>
  <c r="AN685" i="2"/>
  <c r="AO685" i="2"/>
  <c r="AP685" i="2"/>
  <c r="AY685" i="2"/>
  <c r="C686" i="2"/>
  <c r="D686" i="2"/>
  <c r="E686" i="2"/>
  <c r="F686" i="2"/>
  <c r="G686" i="2"/>
  <c r="H686" i="2"/>
  <c r="J686" i="2"/>
  <c r="K686" i="2"/>
  <c r="L686" i="2"/>
  <c r="M686" i="2"/>
  <c r="AI686" i="2"/>
  <c r="AJ686" i="2"/>
  <c r="AK686" i="2"/>
  <c r="AL686" i="2"/>
  <c r="AM686" i="2"/>
  <c r="AN686" i="2"/>
  <c r="AO686" i="2"/>
  <c r="AP686" i="2"/>
  <c r="AY686" i="2"/>
  <c r="C687" i="2"/>
  <c r="D687" i="2"/>
  <c r="E687" i="2"/>
  <c r="F687" i="2"/>
  <c r="G687" i="2"/>
  <c r="H687" i="2"/>
  <c r="J687" i="2"/>
  <c r="K687" i="2"/>
  <c r="L687" i="2"/>
  <c r="M687" i="2"/>
  <c r="AI687" i="2"/>
  <c r="AJ687" i="2"/>
  <c r="AK687" i="2"/>
  <c r="AL687" i="2"/>
  <c r="AM687" i="2"/>
  <c r="AN687" i="2"/>
  <c r="AO687" i="2"/>
  <c r="AP687" i="2"/>
  <c r="AY687" i="2"/>
  <c r="C688" i="2"/>
  <c r="D688" i="2"/>
  <c r="E688" i="2"/>
  <c r="F688" i="2"/>
  <c r="G688" i="2"/>
  <c r="H688" i="2"/>
  <c r="J688" i="2"/>
  <c r="K688" i="2"/>
  <c r="L688" i="2"/>
  <c r="M688" i="2"/>
  <c r="AI688" i="2"/>
  <c r="AJ688" i="2"/>
  <c r="AK688" i="2"/>
  <c r="AL688" i="2"/>
  <c r="AM688" i="2"/>
  <c r="AN688" i="2"/>
  <c r="AO688" i="2"/>
  <c r="AP688" i="2"/>
  <c r="AY688" i="2"/>
  <c r="C689" i="2"/>
  <c r="D689" i="2"/>
  <c r="E689" i="2"/>
  <c r="F689" i="2"/>
  <c r="G689" i="2"/>
  <c r="H689" i="2"/>
  <c r="J689" i="2"/>
  <c r="K689" i="2"/>
  <c r="L689" i="2"/>
  <c r="M689" i="2"/>
  <c r="AI689" i="2"/>
  <c r="AJ689" i="2"/>
  <c r="AK689" i="2"/>
  <c r="AL689" i="2"/>
  <c r="AM689" i="2"/>
  <c r="AN689" i="2"/>
  <c r="AO689" i="2"/>
  <c r="AP689" i="2"/>
  <c r="AY689" i="2"/>
  <c r="C690" i="2"/>
  <c r="D690" i="2"/>
  <c r="E690" i="2"/>
  <c r="F690" i="2"/>
  <c r="G690" i="2"/>
  <c r="H690" i="2"/>
  <c r="J690" i="2"/>
  <c r="K690" i="2"/>
  <c r="L690" i="2"/>
  <c r="M690" i="2"/>
  <c r="AI690" i="2"/>
  <c r="AJ690" i="2"/>
  <c r="AK690" i="2"/>
  <c r="AL690" i="2"/>
  <c r="AM690" i="2"/>
  <c r="AN690" i="2"/>
  <c r="AO690" i="2"/>
  <c r="AP690" i="2"/>
  <c r="AY690" i="2"/>
  <c r="C691" i="2"/>
  <c r="D691" i="2"/>
  <c r="E691" i="2"/>
  <c r="F691" i="2"/>
  <c r="G691" i="2"/>
  <c r="H691" i="2"/>
  <c r="J691" i="2"/>
  <c r="K691" i="2"/>
  <c r="L691" i="2"/>
  <c r="M691" i="2"/>
  <c r="AI691" i="2"/>
  <c r="AJ691" i="2"/>
  <c r="AK691" i="2"/>
  <c r="AL691" i="2"/>
  <c r="AM691" i="2"/>
  <c r="AN691" i="2"/>
  <c r="AO691" i="2"/>
  <c r="AP691" i="2"/>
  <c r="AY691" i="2"/>
  <c r="C692" i="2"/>
  <c r="D692" i="2"/>
  <c r="E692" i="2"/>
  <c r="F692" i="2"/>
  <c r="G692" i="2"/>
  <c r="H692" i="2"/>
  <c r="J692" i="2"/>
  <c r="K692" i="2"/>
  <c r="L692" i="2"/>
  <c r="M692" i="2"/>
  <c r="AI692" i="2"/>
  <c r="AJ692" i="2"/>
  <c r="AK692" i="2"/>
  <c r="AL692" i="2"/>
  <c r="AM692" i="2"/>
  <c r="AN692" i="2"/>
  <c r="AO692" i="2"/>
  <c r="AP692" i="2"/>
  <c r="AY692" i="2"/>
  <c r="C693" i="2"/>
  <c r="D693" i="2"/>
  <c r="E693" i="2"/>
  <c r="F693" i="2"/>
  <c r="G693" i="2"/>
  <c r="H693" i="2"/>
  <c r="J693" i="2"/>
  <c r="K693" i="2"/>
  <c r="L693" i="2"/>
  <c r="M693" i="2"/>
  <c r="AI693" i="2"/>
  <c r="AJ693" i="2"/>
  <c r="AK693" i="2"/>
  <c r="AL693" i="2"/>
  <c r="AM693" i="2"/>
  <c r="AN693" i="2"/>
  <c r="AO693" i="2"/>
  <c r="AP693" i="2"/>
  <c r="AY693" i="2"/>
  <c r="C694" i="2"/>
  <c r="D694" i="2"/>
  <c r="E694" i="2"/>
  <c r="F694" i="2"/>
  <c r="G694" i="2"/>
  <c r="H694" i="2"/>
  <c r="J694" i="2"/>
  <c r="K694" i="2"/>
  <c r="L694" i="2"/>
  <c r="M694" i="2"/>
  <c r="AI694" i="2"/>
  <c r="AJ694" i="2"/>
  <c r="AK694" i="2"/>
  <c r="AL694" i="2"/>
  <c r="AM694" i="2"/>
  <c r="AN694" i="2"/>
  <c r="AO694" i="2"/>
  <c r="AP694" i="2"/>
  <c r="AY694" i="2"/>
  <c r="C695" i="2"/>
  <c r="D695" i="2"/>
  <c r="E695" i="2"/>
  <c r="F695" i="2"/>
  <c r="G695" i="2"/>
  <c r="H695" i="2"/>
  <c r="J695" i="2"/>
  <c r="K695" i="2"/>
  <c r="L695" i="2"/>
  <c r="M695" i="2"/>
  <c r="AI695" i="2"/>
  <c r="AJ695" i="2"/>
  <c r="AK695" i="2"/>
  <c r="AL695" i="2"/>
  <c r="AM695" i="2"/>
  <c r="AN695" i="2"/>
  <c r="AO695" i="2"/>
  <c r="AP695" i="2"/>
  <c r="AY695" i="2"/>
  <c r="C696" i="2"/>
  <c r="D696" i="2"/>
  <c r="E696" i="2"/>
  <c r="F696" i="2"/>
  <c r="G696" i="2"/>
  <c r="H696" i="2"/>
  <c r="J696" i="2"/>
  <c r="K696" i="2"/>
  <c r="L696" i="2"/>
  <c r="M696" i="2"/>
  <c r="AI696" i="2"/>
  <c r="AJ696" i="2"/>
  <c r="AK696" i="2"/>
  <c r="AL696" i="2"/>
  <c r="AM696" i="2"/>
  <c r="AN696" i="2"/>
  <c r="AO696" i="2"/>
  <c r="AP696" i="2"/>
  <c r="AY696" i="2"/>
  <c r="C697" i="2"/>
  <c r="D697" i="2"/>
  <c r="E697" i="2"/>
  <c r="F697" i="2"/>
  <c r="G697" i="2"/>
  <c r="H697" i="2"/>
  <c r="J697" i="2"/>
  <c r="K697" i="2"/>
  <c r="L697" i="2"/>
  <c r="M697" i="2"/>
  <c r="AI697" i="2"/>
  <c r="AJ697" i="2"/>
  <c r="AK697" i="2"/>
  <c r="AL697" i="2"/>
  <c r="AM697" i="2"/>
  <c r="AN697" i="2"/>
  <c r="AO697" i="2"/>
  <c r="AP697" i="2"/>
  <c r="AY697" i="2"/>
  <c r="C698" i="2"/>
  <c r="D698" i="2"/>
  <c r="E698" i="2"/>
  <c r="F698" i="2"/>
  <c r="G698" i="2"/>
  <c r="H698" i="2"/>
  <c r="J698" i="2"/>
  <c r="K698" i="2"/>
  <c r="L698" i="2"/>
  <c r="M698" i="2"/>
  <c r="AI698" i="2"/>
  <c r="AJ698" i="2"/>
  <c r="AK698" i="2"/>
  <c r="AL698" i="2"/>
  <c r="AM698" i="2"/>
  <c r="AN698" i="2"/>
  <c r="AO698" i="2"/>
  <c r="AP698" i="2"/>
  <c r="AY698" i="2"/>
  <c r="C699" i="2"/>
  <c r="D699" i="2"/>
  <c r="E699" i="2"/>
  <c r="F699" i="2"/>
  <c r="G699" i="2"/>
  <c r="H699" i="2"/>
  <c r="J699" i="2"/>
  <c r="K699" i="2"/>
  <c r="L699" i="2"/>
  <c r="M699" i="2"/>
  <c r="AI699" i="2"/>
  <c r="AJ699" i="2"/>
  <c r="AK699" i="2"/>
  <c r="AL699" i="2"/>
  <c r="AM699" i="2"/>
  <c r="AN699" i="2"/>
  <c r="AO699" i="2"/>
  <c r="AP699" i="2"/>
  <c r="AY699" i="2"/>
  <c r="C700" i="2"/>
  <c r="D700" i="2"/>
  <c r="E700" i="2"/>
  <c r="F700" i="2"/>
  <c r="G700" i="2"/>
  <c r="H700" i="2"/>
  <c r="J700" i="2"/>
  <c r="K700" i="2"/>
  <c r="L700" i="2"/>
  <c r="M700" i="2"/>
  <c r="AI700" i="2"/>
  <c r="AJ700" i="2"/>
  <c r="AK700" i="2"/>
  <c r="AL700" i="2"/>
  <c r="AM700" i="2"/>
  <c r="AN700" i="2"/>
  <c r="AO700" i="2"/>
  <c r="AP700" i="2"/>
  <c r="AY700" i="2"/>
  <c r="C701" i="2"/>
  <c r="D701" i="2"/>
  <c r="E701" i="2"/>
  <c r="F701" i="2"/>
  <c r="G701" i="2"/>
  <c r="H701" i="2"/>
  <c r="J701" i="2"/>
  <c r="K701" i="2"/>
  <c r="L701" i="2"/>
  <c r="M701" i="2"/>
  <c r="AI701" i="2"/>
  <c r="AJ701" i="2"/>
  <c r="AK701" i="2"/>
  <c r="AL701" i="2"/>
  <c r="AM701" i="2"/>
  <c r="AN701" i="2"/>
  <c r="AO701" i="2"/>
  <c r="AP701" i="2"/>
  <c r="AY701" i="2"/>
  <c r="C702" i="2"/>
  <c r="D702" i="2"/>
  <c r="E702" i="2"/>
  <c r="F702" i="2"/>
  <c r="G702" i="2"/>
  <c r="H702" i="2"/>
  <c r="J702" i="2"/>
  <c r="K702" i="2"/>
  <c r="L702" i="2"/>
  <c r="M702" i="2"/>
  <c r="AI702" i="2"/>
  <c r="AJ702" i="2"/>
  <c r="AK702" i="2"/>
  <c r="AL702" i="2"/>
  <c r="AM702" i="2"/>
  <c r="AN702" i="2"/>
  <c r="AO702" i="2"/>
  <c r="AP702" i="2"/>
  <c r="AY702" i="2"/>
  <c r="C703" i="2"/>
  <c r="D703" i="2"/>
  <c r="E703" i="2"/>
  <c r="F703" i="2"/>
  <c r="G703" i="2"/>
  <c r="H703" i="2"/>
  <c r="J703" i="2"/>
  <c r="K703" i="2"/>
  <c r="L703" i="2"/>
  <c r="M703" i="2"/>
  <c r="AI703" i="2"/>
  <c r="AJ703" i="2"/>
  <c r="AK703" i="2"/>
  <c r="AL703" i="2"/>
  <c r="AM703" i="2"/>
  <c r="AN703" i="2"/>
  <c r="AO703" i="2"/>
  <c r="AP703" i="2"/>
  <c r="AY703" i="2"/>
  <c r="C704" i="2"/>
  <c r="D704" i="2"/>
  <c r="E704" i="2"/>
  <c r="F704" i="2"/>
  <c r="G704" i="2"/>
  <c r="H704" i="2"/>
  <c r="J704" i="2"/>
  <c r="K704" i="2"/>
  <c r="L704" i="2"/>
  <c r="M704" i="2"/>
  <c r="AI704" i="2"/>
  <c r="AJ704" i="2"/>
  <c r="AK704" i="2"/>
  <c r="AL704" i="2"/>
  <c r="AM704" i="2"/>
  <c r="AN704" i="2"/>
  <c r="AO704" i="2"/>
  <c r="AP704" i="2"/>
  <c r="AY704" i="2"/>
  <c r="C705" i="2"/>
  <c r="D705" i="2"/>
  <c r="E705" i="2"/>
  <c r="F705" i="2"/>
  <c r="G705" i="2"/>
  <c r="H705" i="2"/>
  <c r="J705" i="2"/>
  <c r="K705" i="2"/>
  <c r="L705" i="2"/>
  <c r="M705" i="2"/>
  <c r="AI705" i="2"/>
  <c r="AJ705" i="2"/>
  <c r="AK705" i="2"/>
  <c r="AL705" i="2"/>
  <c r="AM705" i="2"/>
  <c r="AN705" i="2"/>
  <c r="AO705" i="2"/>
  <c r="AP705" i="2"/>
  <c r="AY705" i="2"/>
  <c r="C706" i="2"/>
  <c r="D706" i="2"/>
  <c r="E706" i="2"/>
  <c r="F706" i="2"/>
  <c r="G706" i="2"/>
  <c r="H706" i="2"/>
  <c r="J706" i="2"/>
  <c r="K706" i="2"/>
  <c r="L706" i="2"/>
  <c r="M706" i="2"/>
  <c r="AI706" i="2"/>
  <c r="AJ706" i="2"/>
  <c r="AK706" i="2"/>
  <c r="AL706" i="2"/>
  <c r="AM706" i="2"/>
  <c r="AN706" i="2"/>
  <c r="AO706" i="2"/>
  <c r="AP706" i="2"/>
  <c r="AY706" i="2"/>
  <c r="C707" i="2"/>
  <c r="D707" i="2"/>
  <c r="E707" i="2"/>
  <c r="F707" i="2"/>
  <c r="G707" i="2"/>
  <c r="H707" i="2"/>
  <c r="J707" i="2"/>
  <c r="K707" i="2"/>
  <c r="L707" i="2"/>
  <c r="M707" i="2"/>
  <c r="AI707" i="2"/>
  <c r="AJ707" i="2"/>
  <c r="AK707" i="2"/>
  <c r="AL707" i="2"/>
  <c r="AM707" i="2"/>
  <c r="AN707" i="2"/>
  <c r="AO707" i="2"/>
  <c r="AP707" i="2"/>
  <c r="AY707" i="2"/>
  <c r="C708" i="2"/>
  <c r="D708" i="2"/>
  <c r="E708" i="2"/>
  <c r="F708" i="2"/>
  <c r="G708" i="2"/>
  <c r="H708" i="2"/>
  <c r="J708" i="2"/>
  <c r="K708" i="2"/>
  <c r="L708" i="2"/>
  <c r="M708" i="2"/>
  <c r="AI708" i="2"/>
  <c r="AJ708" i="2"/>
  <c r="AK708" i="2"/>
  <c r="AL708" i="2"/>
  <c r="AM708" i="2"/>
  <c r="AN708" i="2"/>
  <c r="AO708" i="2"/>
  <c r="AP708" i="2"/>
  <c r="AY708" i="2"/>
  <c r="C709" i="2"/>
  <c r="D709" i="2"/>
  <c r="E709" i="2"/>
  <c r="F709" i="2"/>
  <c r="G709" i="2"/>
  <c r="H709" i="2"/>
  <c r="J709" i="2"/>
  <c r="K709" i="2"/>
  <c r="L709" i="2"/>
  <c r="M709" i="2"/>
  <c r="AI709" i="2"/>
  <c r="AJ709" i="2"/>
  <c r="AK709" i="2"/>
  <c r="AL709" i="2"/>
  <c r="AM709" i="2"/>
  <c r="AN709" i="2"/>
  <c r="AO709" i="2"/>
  <c r="AP709" i="2"/>
  <c r="AY709" i="2"/>
  <c r="C710" i="2"/>
  <c r="D710" i="2"/>
  <c r="E710" i="2"/>
  <c r="F710" i="2"/>
  <c r="G710" i="2"/>
  <c r="H710" i="2"/>
  <c r="J710" i="2"/>
  <c r="K710" i="2"/>
  <c r="L710" i="2"/>
  <c r="M710" i="2"/>
  <c r="AI710" i="2"/>
  <c r="AJ710" i="2"/>
  <c r="AK710" i="2"/>
  <c r="AL710" i="2"/>
  <c r="AM710" i="2"/>
  <c r="AN710" i="2"/>
  <c r="AO710" i="2"/>
  <c r="AP710" i="2"/>
  <c r="AY710" i="2"/>
  <c r="C711" i="2"/>
  <c r="D711" i="2"/>
  <c r="E711" i="2"/>
  <c r="F711" i="2"/>
  <c r="G711" i="2"/>
  <c r="H711" i="2"/>
  <c r="J711" i="2"/>
  <c r="K711" i="2"/>
  <c r="L711" i="2"/>
  <c r="M711" i="2"/>
  <c r="AI711" i="2"/>
  <c r="AJ711" i="2"/>
  <c r="AK711" i="2"/>
  <c r="AL711" i="2"/>
  <c r="AM711" i="2"/>
  <c r="AN711" i="2"/>
  <c r="AO711" i="2"/>
  <c r="AP711" i="2"/>
  <c r="AY711" i="2"/>
  <c r="C712" i="2"/>
  <c r="D712" i="2"/>
  <c r="E712" i="2"/>
  <c r="F712" i="2"/>
  <c r="G712" i="2"/>
  <c r="H712" i="2"/>
  <c r="J712" i="2"/>
  <c r="K712" i="2"/>
  <c r="L712" i="2"/>
  <c r="M712" i="2"/>
  <c r="AI712" i="2"/>
  <c r="AJ712" i="2"/>
  <c r="AK712" i="2"/>
  <c r="AL712" i="2"/>
  <c r="AM712" i="2"/>
  <c r="AN712" i="2"/>
  <c r="AO712" i="2"/>
  <c r="AP712" i="2"/>
  <c r="AY712" i="2"/>
  <c r="C713" i="2"/>
  <c r="D713" i="2"/>
  <c r="E713" i="2"/>
  <c r="F713" i="2"/>
  <c r="G713" i="2"/>
  <c r="H713" i="2"/>
  <c r="J713" i="2"/>
  <c r="K713" i="2"/>
  <c r="L713" i="2"/>
  <c r="M713" i="2"/>
  <c r="AI713" i="2"/>
  <c r="AJ713" i="2"/>
  <c r="AK713" i="2"/>
  <c r="AL713" i="2"/>
  <c r="AM713" i="2"/>
  <c r="AN713" i="2"/>
  <c r="AO713" i="2"/>
  <c r="AP713" i="2"/>
  <c r="AY713" i="2"/>
  <c r="C714" i="2"/>
  <c r="D714" i="2"/>
  <c r="E714" i="2"/>
  <c r="F714" i="2"/>
  <c r="G714" i="2"/>
  <c r="H714" i="2"/>
  <c r="J714" i="2"/>
  <c r="K714" i="2"/>
  <c r="L714" i="2"/>
  <c r="M714" i="2"/>
  <c r="AI714" i="2"/>
  <c r="AJ714" i="2"/>
  <c r="AK714" i="2"/>
  <c r="AL714" i="2"/>
  <c r="AM714" i="2"/>
  <c r="AN714" i="2"/>
  <c r="AO714" i="2"/>
  <c r="AP714" i="2"/>
  <c r="AY714" i="2"/>
  <c r="C715" i="2"/>
  <c r="D715" i="2"/>
  <c r="E715" i="2"/>
  <c r="F715" i="2"/>
  <c r="G715" i="2"/>
  <c r="H715" i="2"/>
  <c r="J715" i="2"/>
  <c r="K715" i="2"/>
  <c r="L715" i="2"/>
  <c r="M715" i="2"/>
  <c r="AI715" i="2"/>
  <c r="AJ715" i="2"/>
  <c r="AK715" i="2"/>
  <c r="AL715" i="2"/>
  <c r="AM715" i="2"/>
  <c r="AN715" i="2"/>
  <c r="AO715" i="2"/>
  <c r="AP715" i="2"/>
  <c r="AY715" i="2"/>
  <c r="C716" i="2"/>
  <c r="D716" i="2"/>
  <c r="E716" i="2"/>
  <c r="F716" i="2"/>
  <c r="G716" i="2"/>
  <c r="H716" i="2"/>
  <c r="J716" i="2"/>
  <c r="K716" i="2"/>
  <c r="L716" i="2"/>
  <c r="M716" i="2"/>
  <c r="AI716" i="2"/>
  <c r="AJ716" i="2"/>
  <c r="AK716" i="2"/>
  <c r="AL716" i="2"/>
  <c r="AM716" i="2"/>
  <c r="AN716" i="2"/>
  <c r="AO716" i="2"/>
  <c r="AP716" i="2"/>
  <c r="AY716" i="2"/>
  <c r="C717" i="2"/>
  <c r="D717" i="2"/>
  <c r="E717" i="2"/>
  <c r="F717" i="2"/>
  <c r="G717" i="2"/>
  <c r="H717" i="2"/>
  <c r="J717" i="2"/>
  <c r="K717" i="2"/>
  <c r="L717" i="2"/>
  <c r="M717" i="2"/>
  <c r="AI717" i="2"/>
  <c r="AJ717" i="2"/>
  <c r="AK717" i="2"/>
  <c r="AL717" i="2"/>
  <c r="AM717" i="2"/>
  <c r="AN717" i="2"/>
  <c r="AO717" i="2"/>
  <c r="AP717" i="2"/>
  <c r="AY717" i="2"/>
  <c r="C718" i="2"/>
  <c r="D718" i="2"/>
  <c r="E718" i="2"/>
  <c r="F718" i="2"/>
  <c r="G718" i="2"/>
  <c r="H718" i="2"/>
  <c r="J718" i="2"/>
  <c r="K718" i="2"/>
  <c r="L718" i="2"/>
  <c r="M718" i="2"/>
  <c r="AI718" i="2"/>
  <c r="AJ718" i="2"/>
  <c r="AK718" i="2"/>
  <c r="AL718" i="2"/>
  <c r="AM718" i="2"/>
  <c r="AN718" i="2"/>
  <c r="AO718" i="2"/>
  <c r="AP718" i="2"/>
  <c r="AY718" i="2"/>
  <c r="C719" i="2"/>
  <c r="D719" i="2"/>
  <c r="E719" i="2"/>
  <c r="F719" i="2"/>
  <c r="G719" i="2"/>
  <c r="H719" i="2"/>
  <c r="J719" i="2"/>
  <c r="K719" i="2"/>
  <c r="L719" i="2"/>
  <c r="M719" i="2"/>
  <c r="AI719" i="2"/>
  <c r="AJ719" i="2"/>
  <c r="AK719" i="2"/>
  <c r="AL719" i="2"/>
  <c r="AM719" i="2"/>
  <c r="AN719" i="2"/>
  <c r="AO719" i="2"/>
  <c r="AP719" i="2"/>
  <c r="AY719" i="2"/>
  <c r="C720" i="2"/>
  <c r="D720" i="2"/>
  <c r="E720" i="2"/>
  <c r="F720" i="2"/>
  <c r="G720" i="2"/>
  <c r="H720" i="2"/>
  <c r="J720" i="2"/>
  <c r="K720" i="2"/>
  <c r="L720" i="2"/>
  <c r="M720" i="2"/>
  <c r="AI720" i="2"/>
  <c r="AJ720" i="2"/>
  <c r="AK720" i="2"/>
  <c r="AL720" i="2"/>
  <c r="AM720" i="2"/>
  <c r="AN720" i="2"/>
  <c r="AO720" i="2"/>
  <c r="AP720" i="2"/>
  <c r="AY720" i="2"/>
  <c r="C721" i="2"/>
  <c r="D721" i="2"/>
  <c r="E721" i="2"/>
  <c r="F721" i="2"/>
  <c r="G721" i="2"/>
  <c r="H721" i="2"/>
  <c r="J721" i="2"/>
  <c r="K721" i="2"/>
  <c r="L721" i="2"/>
  <c r="M721" i="2"/>
  <c r="AI721" i="2"/>
  <c r="AJ721" i="2"/>
  <c r="AK721" i="2"/>
  <c r="AL721" i="2"/>
  <c r="AM721" i="2"/>
  <c r="AN721" i="2"/>
  <c r="AO721" i="2"/>
  <c r="AP721" i="2"/>
  <c r="AY721" i="2"/>
  <c r="C722" i="2"/>
  <c r="D722" i="2"/>
  <c r="E722" i="2"/>
  <c r="F722" i="2"/>
  <c r="G722" i="2"/>
  <c r="H722" i="2"/>
  <c r="J722" i="2"/>
  <c r="K722" i="2"/>
  <c r="L722" i="2"/>
  <c r="M722" i="2"/>
  <c r="AI722" i="2"/>
  <c r="AJ722" i="2"/>
  <c r="AK722" i="2"/>
  <c r="AL722" i="2"/>
  <c r="AM722" i="2"/>
  <c r="AN722" i="2"/>
  <c r="AO722" i="2"/>
  <c r="AP722" i="2"/>
  <c r="AY722" i="2"/>
  <c r="C723" i="2"/>
  <c r="D723" i="2"/>
  <c r="E723" i="2"/>
  <c r="F723" i="2"/>
  <c r="G723" i="2"/>
  <c r="H723" i="2"/>
  <c r="J723" i="2"/>
  <c r="K723" i="2"/>
  <c r="L723" i="2"/>
  <c r="M723" i="2"/>
  <c r="AI723" i="2"/>
  <c r="AJ723" i="2"/>
  <c r="AK723" i="2"/>
  <c r="AL723" i="2"/>
  <c r="AM723" i="2"/>
  <c r="AN723" i="2"/>
  <c r="AO723" i="2"/>
  <c r="AP723" i="2"/>
  <c r="AY723" i="2"/>
  <c r="C724" i="2"/>
  <c r="D724" i="2"/>
  <c r="E724" i="2"/>
  <c r="F724" i="2"/>
  <c r="G724" i="2"/>
  <c r="H724" i="2"/>
  <c r="J724" i="2"/>
  <c r="K724" i="2"/>
  <c r="L724" i="2"/>
  <c r="M724" i="2"/>
  <c r="AI724" i="2"/>
  <c r="AJ724" i="2"/>
  <c r="AK724" i="2"/>
  <c r="AL724" i="2"/>
  <c r="AM724" i="2"/>
  <c r="AN724" i="2"/>
  <c r="AO724" i="2"/>
  <c r="AP724" i="2"/>
  <c r="AY724" i="2"/>
  <c r="C725" i="2"/>
  <c r="D725" i="2"/>
  <c r="E725" i="2"/>
  <c r="F725" i="2"/>
  <c r="G725" i="2"/>
  <c r="H725" i="2"/>
  <c r="J725" i="2"/>
  <c r="K725" i="2"/>
  <c r="L725" i="2"/>
  <c r="M725" i="2"/>
  <c r="AI725" i="2"/>
  <c r="AJ725" i="2"/>
  <c r="AK725" i="2"/>
  <c r="AL725" i="2"/>
  <c r="AM725" i="2"/>
  <c r="AN725" i="2"/>
  <c r="AO725" i="2"/>
  <c r="AP725" i="2"/>
  <c r="AY725" i="2"/>
  <c r="C726" i="2"/>
  <c r="D726" i="2"/>
  <c r="E726" i="2"/>
  <c r="F726" i="2"/>
  <c r="G726" i="2"/>
  <c r="H726" i="2"/>
  <c r="J726" i="2"/>
  <c r="K726" i="2"/>
  <c r="L726" i="2"/>
  <c r="M726" i="2"/>
  <c r="AI726" i="2"/>
  <c r="AJ726" i="2"/>
  <c r="AK726" i="2"/>
  <c r="AL726" i="2"/>
  <c r="AM726" i="2"/>
  <c r="AN726" i="2"/>
  <c r="AO726" i="2"/>
  <c r="AP726" i="2"/>
  <c r="AY726" i="2"/>
  <c r="C727" i="2"/>
  <c r="D727" i="2"/>
  <c r="E727" i="2"/>
  <c r="F727" i="2"/>
  <c r="G727" i="2"/>
  <c r="H727" i="2"/>
  <c r="J727" i="2"/>
  <c r="K727" i="2"/>
  <c r="L727" i="2"/>
  <c r="M727" i="2"/>
  <c r="AI727" i="2"/>
  <c r="AJ727" i="2"/>
  <c r="AK727" i="2"/>
  <c r="AL727" i="2"/>
  <c r="AM727" i="2"/>
  <c r="AN727" i="2"/>
  <c r="AO727" i="2"/>
  <c r="AP727" i="2"/>
  <c r="AY727" i="2"/>
  <c r="C728" i="2"/>
  <c r="D728" i="2"/>
  <c r="E728" i="2"/>
  <c r="F728" i="2"/>
  <c r="G728" i="2"/>
  <c r="H728" i="2"/>
  <c r="J728" i="2"/>
  <c r="K728" i="2"/>
  <c r="L728" i="2"/>
  <c r="M728" i="2"/>
  <c r="AI728" i="2"/>
  <c r="AJ728" i="2"/>
  <c r="AK728" i="2"/>
  <c r="AL728" i="2"/>
  <c r="AM728" i="2"/>
  <c r="AN728" i="2"/>
  <c r="AO728" i="2"/>
  <c r="AP728" i="2"/>
  <c r="AY728" i="2"/>
  <c r="C729" i="2"/>
  <c r="D729" i="2"/>
  <c r="E729" i="2"/>
  <c r="F729" i="2"/>
  <c r="G729" i="2"/>
  <c r="H729" i="2"/>
  <c r="J729" i="2"/>
  <c r="K729" i="2"/>
  <c r="L729" i="2"/>
  <c r="M729" i="2"/>
  <c r="AI729" i="2"/>
  <c r="AJ729" i="2"/>
  <c r="AK729" i="2"/>
  <c r="AL729" i="2"/>
  <c r="AM729" i="2"/>
  <c r="AN729" i="2"/>
  <c r="AO729" i="2"/>
  <c r="AP729" i="2"/>
  <c r="AY729" i="2"/>
  <c r="C730" i="2"/>
  <c r="D730" i="2"/>
  <c r="E730" i="2"/>
  <c r="F730" i="2"/>
  <c r="G730" i="2"/>
  <c r="H730" i="2"/>
  <c r="J730" i="2"/>
  <c r="K730" i="2"/>
  <c r="L730" i="2"/>
  <c r="M730" i="2"/>
  <c r="AI730" i="2"/>
  <c r="AJ730" i="2"/>
  <c r="AK730" i="2"/>
  <c r="AL730" i="2"/>
  <c r="AM730" i="2"/>
  <c r="AN730" i="2"/>
  <c r="AO730" i="2"/>
  <c r="AP730" i="2"/>
  <c r="AY730" i="2"/>
  <c r="C731" i="2"/>
  <c r="D731" i="2"/>
  <c r="E731" i="2"/>
  <c r="F731" i="2"/>
  <c r="G731" i="2"/>
  <c r="H731" i="2"/>
  <c r="J731" i="2"/>
  <c r="K731" i="2"/>
  <c r="L731" i="2"/>
  <c r="M731" i="2"/>
  <c r="AI731" i="2"/>
  <c r="AJ731" i="2"/>
  <c r="AK731" i="2"/>
  <c r="AL731" i="2"/>
  <c r="AM731" i="2"/>
  <c r="AN731" i="2"/>
  <c r="AO731" i="2"/>
  <c r="AP731" i="2"/>
  <c r="AY731" i="2"/>
  <c r="C732" i="2"/>
  <c r="D732" i="2"/>
  <c r="E732" i="2"/>
  <c r="F732" i="2"/>
  <c r="G732" i="2"/>
  <c r="H732" i="2"/>
  <c r="J732" i="2"/>
  <c r="K732" i="2"/>
  <c r="L732" i="2"/>
  <c r="M732" i="2"/>
  <c r="AI732" i="2"/>
  <c r="AJ732" i="2"/>
  <c r="AK732" i="2"/>
  <c r="AL732" i="2"/>
  <c r="AM732" i="2"/>
  <c r="AN732" i="2"/>
  <c r="AO732" i="2"/>
  <c r="AP732" i="2"/>
  <c r="AY732" i="2"/>
  <c r="C733" i="2"/>
  <c r="D733" i="2"/>
  <c r="E733" i="2"/>
  <c r="F733" i="2"/>
  <c r="G733" i="2"/>
  <c r="H733" i="2"/>
  <c r="J733" i="2"/>
  <c r="K733" i="2"/>
  <c r="L733" i="2"/>
  <c r="M733" i="2"/>
  <c r="AI733" i="2"/>
  <c r="AJ733" i="2"/>
  <c r="AK733" i="2"/>
  <c r="AL733" i="2"/>
  <c r="AM733" i="2"/>
  <c r="AN733" i="2"/>
  <c r="AO733" i="2"/>
  <c r="AP733" i="2"/>
  <c r="AY733" i="2"/>
  <c r="C734" i="2"/>
  <c r="D734" i="2"/>
  <c r="E734" i="2"/>
  <c r="F734" i="2"/>
  <c r="G734" i="2"/>
  <c r="H734" i="2"/>
  <c r="J734" i="2"/>
  <c r="K734" i="2"/>
  <c r="L734" i="2"/>
  <c r="M734" i="2"/>
  <c r="AI734" i="2"/>
  <c r="AJ734" i="2"/>
  <c r="AK734" i="2"/>
  <c r="AL734" i="2"/>
  <c r="AM734" i="2"/>
  <c r="AN734" i="2"/>
  <c r="AO734" i="2"/>
  <c r="AP734" i="2"/>
  <c r="C736" i="2"/>
  <c r="D736" i="2"/>
  <c r="E736" i="2"/>
  <c r="F736" i="2"/>
  <c r="G736" i="2"/>
  <c r="H736" i="2"/>
  <c r="J736" i="2"/>
  <c r="K736" i="2"/>
  <c r="L736" i="2"/>
  <c r="M736" i="2"/>
  <c r="AI736" i="2"/>
  <c r="AJ736" i="2"/>
  <c r="AK736" i="2"/>
  <c r="AL736" i="2"/>
  <c r="AM736" i="2"/>
  <c r="AN736" i="2"/>
  <c r="AO736" i="2"/>
  <c r="AP736" i="2"/>
  <c r="AY736" i="2"/>
  <c r="C737" i="2"/>
  <c r="D737" i="2"/>
  <c r="E737" i="2"/>
  <c r="F737" i="2"/>
  <c r="G737" i="2"/>
  <c r="H737" i="2"/>
  <c r="J737" i="2"/>
  <c r="K737" i="2"/>
  <c r="L737" i="2"/>
  <c r="M737" i="2"/>
  <c r="AI737" i="2"/>
  <c r="AJ737" i="2"/>
  <c r="AK737" i="2"/>
  <c r="AL737" i="2"/>
  <c r="AM737" i="2"/>
  <c r="AN737" i="2"/>
  <c r="AO737" i="2"/>
  <c r="AP737" i="2"/>
  <c r="AY737" i="2"/>
  <c r="C738" i="2"/>
  <c r="D738" i="2"/>
  <c r="E738" i="2"/>
  <c r="F738" i="2"/>
  <c r="G738" i="2"/>
  <c r="H738" i="2"/>
  <c r="J738" i="2"/>
  <c r="K738" i="2"/>
  <c r="L738" i="2"/>
  <c r="M738" i="2"/>
  <c r="AI738" i="2"/>
  <c r="AJ738" i="2"/>
  <c r="AK738" i="2"/>
  <c r="AL738" i="2"/>
  <c r="AM738" i="2"/>
  <c r="AN738" i="2"/>
  <c r="AO738" i="2"/>
  <c r="AP738" i="2"/>
  <c r="AY738" i="2"/>
  <c r="C739" i="2"/>
  <c r="D739" i="2"/>
  <c r="E739" i="2"/>
  <c r="F739" i="2"/>
  <c r="G739" i="2"/>
  <c r="H739" i="2"/>
  <c r="J739" i="2"/>
  <c r="K739" i="2"/>
  <c r="L739" i="2"/>
  <c r="M739" i="2"/>
  <c r="AI739" i="2"/>
  <c r="AJ739" i="2"/>
  <c r="AK739" i="2"/>
  <c r="AL739" i="2"/>
  <c r="AM739" i="2"/>
  <c r="AN739" i="2"/>
  <c r="AO739" i="2"/>
  <c r="AP739" i="2"/>
  <c r="AY739" i="2"/>
  <c r="C740" i="2"/>
  <c r="D740" i="2"/>
  <c r="E740" i="2"/>
  <c r="F740" i="2"/>
  <c r="G740" i="2"/>
  <c r="H740" i="2"/>
  <c r="J740" i="2"/>
  <c r="K740" i="2"/>
  <c r="L740" i="2"/>
  <c r="M740" i="2"/>
  <c r="AI740" i="2"/>
  <c r="AJ740" i="2"/>
  <c r="AK740" i="2"/>
  <c r="AL740" i="2"/>
  <c r="AM740" i="2"/>
  <c r="AN740" i="2"/>
  <c r="AO740" i="2"/>
  <c r="AP740" i="2"/>
  <c r="AY740" i="2"/>
  <c r="C741" i="2"/>
  <c r="D741" i="2"/>
  <c r="E741" i="2"/>
  <c r="F741" i="2"/>
  <c r="G741" i="2"/>
  <c r="H741" i="2"/>
  <c r="J741" i="2"/>
  <c r="K741" i="2"/>
  <c r="L741" i="2"/>
  <c r="M741" i="2"/>
  <c r="AI741" i="2"/>
  <c r="AJ741" i="2"/>
  <c r="AK741" i="2"/>
  <c r="AL741" i="2"/>
  <c r="AM741" i="2"/>
  <c r="AN741" i="2"/>
  <c r="AO741" i="2"/>
  <c r="AP741" i="2"/>
  <c r="AY741" i="2"/>
  <c r="C742" i="2"/>
  <c r="D742" i="2"/>
  <c r="E742" i="2"/>
  <c r="F742" i="2"/>
  <c r="G742" i="2"/>
  <c r="H742" i="2"/>
  <c r="J742" i="2"/>
  <c r="K742" i="2"/>
  <c r="L742" i="2"/>
  <c r="M742" i="2"/>
  <c r="AI742" i="2"/>
  <c r="AJ742" i="2"/>
  <c r="AK742" i="2"/>
  <c r="AL742" i="2"/>
  <c r="AM742" i="2"/>
  <c r="AN742" i="2"/>
  <c r="AO742" i="2"/>
  <c r="AP742" i="2"/>
  <c r="AY742" i="2"/>
  <c r="C743" i="2"/>
  <c r="D743" i="2"/>
  <c r="E743" i="2"/>
  <c r="F743" i="2"/>
  <c r="G743" i="2"/>
  <c r="H743" i="2"/>
  <c r="J743" i="2"/>
  <c r="K743" i="2"/>
  <c r="L743" i="2"/>
  <c r="M743" i="2"/>
  <c r="AI743" i="2"/>
  <c r="AJ743" i="2"/>
  <c r="AK743" i="2"/>
  <c r="AL743" i="2"/>
  <c r="AM743" i="2"/>
  <c r="AN743" i="2"/>
  <c r="AO743" i="2"/>
  <c r="AP743" i="2"/>
  <c r="AY743" i="2"/>
  <c r="C744" i="2"/>
  <c r="D744" i="2"/>
  <c r="E744" i="2"/>
  <c r="F744" i="2"/>
  <c r="G744" i="2"/>
  <c r="H744" i="2"/>
  <c r="J744" i="2"/>
  <c r="K744" i="2"/>
  <c r="L744" i="2"/>
  <c r="M744" i="2"/>
  <c r="AI744" i="2"/>
  <c r="AJ744" i="2"/>
  <c r="AK744" i="2"/>
  <c r="AL744" i="2"/>
  <c r="AM744" i="2"/>
  <c r="AN744" i="2"/>
  <c r="AO744" i="2"/>
  <c r="AP744" i="2"/>
  <c r="AY744" i="2"/>
  <c r="C745" i="2"/>
  <c r="D745" i="2"/>
  <c r="E745" i="2"/>
  <c r="F745" i="2"/>
  <c r="G745" i="2"/>
  <c r="H745" i="2"/>
  <c r="J745" i="2"/>
  <c r="K745" i="2"/>
  <c r="L745" i="2"/>
  <c r="M745" i="2"/>
  <c r="AI745" i="2"/>
  <c r="AJ745" i="2"/>
  <c r="AK745" i="2"/>
  <c r="AL745" i="2"/>
  <c r="AM745" i="2"/>
  <c r="AN745" i="2"/>
  <c r="AO745" i="2"/>
  <c r="AP745" i="2"/>
  <c r="AY745" i="2"/>
  <c r="C746" i="2"/>
  <c r="D746" i="2"/>
  <c r="E746" i="2"/>
  <c r="F746" i="2"/>
  <c r="G746" i="2"/>
  <c r="H746" i="2"/>
  <c r="J746" i="2"/>
  <c r="K746" i="2"/>
  <c r="L746" i="2"/>
  <c r="M746" i="2"/>
  <c r="AI746" i="2"/>
  <c r="AJ746" i="2"/>
  <c r="AK746" i="2"/>
  <c r="AL746" i="2"/>
  <c r="AM746" i="2"/>
  <c r="AN746" i="2"/>
  <c r="AO746" i="2"/>
  <c r="AP746" i="2"/>
  <c r="AY746" i="2"/>
  <c r="C747" i="2"/>
  <c r="D747" i="2"/>
  <c r="E747" i="2"/>
  <c r="F747" i="2"/>
  <c r="G747" i="2"/>
  <c r="H747" i="2"/>
  <c r="J747" i="2"/>
  <c r="K747" i="2"/>
  <c r="L747" i="2"/>
  <c r="M747" i="2"/>
  <c r="AI747" i="2"/>
  <c r="AJ747" i="2"/>
  <c r="AK747" i="2"/>
  <c r="AL747" i="2"/>
  <c r="AM747" i="2"/>
  <c r="AN747" i="2"/>
  <c r="AO747" i="2"/>
  <c r="AP747" i="2"/>
  <c r="AY747" i="2"/>
  <c r="C748" i="2"/>
  <c r="D748" i="2"/>
  <c r="E748" i="2"/>
  <c r="F748" i="2"/>
  <c r="G748" i="2"/>
  <c r="H748" i="2"/>
  <c r="J748" i="2"/>
  <c r="K748" i="2"/>
  <c r="L748" i="2"/>
  <c r="M748" i="2"/>
  <c r="AI748" i="2"/>
  <c r="AJ748" i="2"/>
  <c r="AK748" i="2"/>
  <c r="AL748" i="2"/>
  <c r="AM748" i="2"/>
  <c r="AN748" i="2"/>
  <c r="AO748" i="2"/>
  <c r="AP748" i="2"/>
  <c r="AY748" i="2"/>
  <c r="C749" i="2"/>
  <c r="D749" i="2"/>
  <c r="E749" i="2"/>
  <c r="F749" i="2"/>
  <c r="G749" i="2"/>
  <c r="H749" i="2"/>
  <c r="J749" i="2"/>
  <c r="K749" i="2"/>
  <c r="L749" i="2"/>
  <c r="M749" i="2"/>
  <c r="AI749" i="2"/>
  <c r="AJ749" i="2"/>
  <c r="AK749" i="2"/>
  <c r="AL749" i="2"/>
  <c r="AM749" i="2"/>
  <c r="AN749" i="2"/>
  <c r="AO749" i="2"/>
  <c r="AP749" i="2"/>
  <c r="AY749" i="2"/>
  <c r="C750" i="2"/>
  <c r="D750" i="2"/>
  <c r="E750" i="2"/>
  <c r="F750" i="2"/>
  <c r="G750" i="2"/>
  <c r="H750" i="2"/>
  <c r="J750" i="2"/>
  <c r="K750" i="2"/>
  <c r="L750" i="2"/>
  <c r="M750" i="2"/>
  <c r="AI750" i="2"/>
  <c r="AJ750" i="2"/>
  <c r="AK750" i="2"/>
  <c r="AL750" i="2"/>
  <c r="AM750" i="2"/>
  <c r="AN750" i="2"/>
  <c r="AO750" i="2"/>
  <c r="AP750" i="2"/>
  <c r="AY750" i="2"/>
  <c r="C751" i="2"/>
  <c r="D751" i="2"/>
  <c r="E751" i="2"/>
  <c r="F751" i="2"/>
  <c r="G751" i="2"/>
  <c r="H751" i="2"/>
  <c r="J751" i="2"/>
  <c r="K751" i="2"/>
  <c r="L751" i="2"/>
  <c r="M751" i="2"/>
  <c r="AI751" i="2"/>
  <c r="AJ751" i="2"/>
  <c r="AK751" i="2"/>
  <c r="AL751" i="2"/>
  <c r="AM751" i="2"/>
  <c r="AN751" i="2"/>
  <c r="AO751" i="2"/>
  <c r="AP751" i="2"/>
  <c r="AY751" i="2"/>
  <c r="C752" i="2"/>
  <c r="D752" i="2"/>
  <c r="E752" i="2"/>
  <c r="F752" i="2"/>
  <c r="G752" i="2"/>
  <c r="H752" i="2"/>
  <c r="J752" i="2"/>
  <c r="K752" i="2"/>
  <c r="L752" i="2"/>
  <c r="M752" i="2"/>
  <c r="AI752" i="2"/>
  <c r="AJ752" i="2"/>
  <c r="AK752" i="2"/>
  <c r="AL752" i="2"/>
  <c r="AM752" i="2"/>
  <c r="AN752" i="2"/>
  <c r="AO752" i="2"/>
  <c r="AP752" i="2"/>
  <c r="AY752" i="2"/>
  <c r="C753" i="2"/>
  <c r="D753" i="2"/>
  <c r="E753" i="2"/>
  <c r="F753" i="2"/>
  <c r="G753" i="2"/>
  <c r="H753" i="2"/>
  <c r="J753" i="2"/>
  <c r="K753" i="2"/>
  <c r="L753" i="2"/>
  <c r="M753" i="2"/>
  <c r="AI753" i="2"/>
  <c r="AJ753" i="2"/>
  <c r="AK753" i="2"/>
  <c r="AL753" i="2"/>
  <c r="AM753" i="2"/>
  <c r="AN753" i="2"/>
  <c r="AO753" i="2"/>
  <c r="AP753" i="2"/>
  <c r="AY753" i="2"/>
  <c r="C754" i="2"/>
  <c r="D754" i="2"/>
  <c r="E754" i="2"/>
  <c r="F754" i="2"/>
  <c r="G754" i="2"/>
  <c r="H754" i="2"/>
  <c r="J754" i="2"/>
  <c r="K754" i="2"/>
  <c r="L754" i="2"/>
  <c r="M754" i="2"/>
  <c r="AI754" i="2"/>
  <c r="AJ754" i="2"/>
  <c r="AK754" i="2"/>
  <c r="AL754" i="2"/>
  <c r="AM754" i="2"/>
  <c r="AN754" i="2"/>
  <c r="AO754" i="2"/>
  <c r="AP754" i="2"/>
  <c r="AY754" i="2"/>
  <c r="C755" i="2"/>
  <c r="D755" i="2"/>
  <c r="E755" i="2"/>
  <c r="F755" i="2"/>
  <c r="G755" i="2"/>
  <c r="H755" i="2"/>
  <c r="J755" i="2"/>
  <c r="K755" i="2"/>
  <c r="L755" i="2"/>
  <c r="M755" i="2"/>
  <c r="AI755" i="2"/>
  <c r="AJ755" i="2"/>
  <c r="AK755" i="2"/>
  <c r="AL755" i="2"/>
  <c r="AM755" i="2"/>
  <c r="AN755" i="2"/>
  <c r="AO755" i="2"/>
  <c r="AP755" i="2"/>
  <c r="AY755" i="2"/>
  <c r="C756" i="2"/>
  <c r="D756" i="2"/>
  <c r="E756" i="2"/>
  <c r="F756" i="2"/>
  <c r="G756" i="2"/>
  <c r="H756" i="2"/>
  <c r="J756" i="2"/>
  <c r="K756" i="2"/>
  <c r="L756" i="2"/>
  <c r="M756" i="2"/>
  <c r="AI756" i="2"/>
  <c r="AJ756" i="2"/>
  <c r="AK756" i="2"/>
  <c r="AL756" i="2"/>
  <c r="AM756" i="2"/>
  <c r="AN756" i="2"/>
  <c r="AO756" i="2"/>
  <c r="AP756" i="2"/>
  <c r="AY756" i="2"/>
  <c r="C757" i="2"/>
  <c r="D757" i="2"/>
  <c r="E757" i="2"/>
  <c r="F757" i="2"/>
  <c r="G757" i="2"/>
  <c r="H757" i="2"/>
  <c r="J757" i="2"/>
  <c r="K757" i="2"/>
  <c r="L757" i="2"/>
  <c r="M757" i="2"/>
  <c r="AI757" i="2"/>
  <c r="AJ757" i="2"/>
  <c r="AK757" i="2"/>
  <c r="AL757" i="2"/>
  <c r="AM757" i="2"/>
  <c r="AN757" i="2"/>
  <c r="AO757" i="2"/>
  <c r="AP757" i="2"/>
  <c r="AY757" i="2"/>
  <c r="C758" i="2"/>
  <c r="D758" i="2"/>
  <c r="E758" i="2"/>
  <c r="F758" i="2"/>
  <c r="G758" i="2"/>
  <c r="H758" i="2"/>
  <c r="J758" i="2"/>
  <c r="K758" i="2"/>
  <c r="L758" i="2"/>
  <c r="M758" i="2"/>
  <c r="AI758" i="2"/>
  <c r="AJ758" i="2"/>
  <c r="AK758" i="2"/>
  <c r="AL758" i="2"/>
  <c r="AM758" i="2"/>
  <c r="AN758" i="2"/>
  <c r="AO758" i="2"/>
  <c r="AP758" i="2"/>
  <c r="AY758" i="2"/>
  <c r="C759" i="2"/>
  <c r="D759" i="2"/>
  <c r="E759" i="2"/>
  <c r="F759" i="2"/>
  <c r="G759" i="2"/>
  <c r="H759" i="2"/>
  <c r="J759" i="2"/>
  <c r="K759" i="2"/>
  <c r="L759" i="2"/>
  <c r="M759" i="2"/>
  <c r="AI759" i="2"/>
  <c r="AJ759" i="2"/>
  <c r="AK759" i="2"/>
  <c r="AL759" i="2"/>
  <c r="AM759" i="2"/>
  <c r="AN759" i="2"/>
  <c r="AO759" i="2"/>
  <c r="AP759" i="2"/>
  <c r="AY759" i="2"/>
  <c r="C760" i="2"/>
  <c r="D760" i="2"/>
  <c r="E760" i="2"/>
  <c r="F760" i="2"/>
  <c r="G760" i="2"/>
  <c r="H760" i="2"/>
  <c r="J760" i="2"/>
  <c r="K760" i="2"/>
  <c r="L760" i="2"/>
  <c r="M760" i="2"/>
  <c r="AI760" i="2"/>
  <c r="AJ760" i="2"/>
  <c r="AK760" i="2"/>
  <c r="AL760" i="2"/>
  <c r="AM760" i="2"/>
  <c r="AN760" i="2"/>
  <c r="AO760" i="2"/>
  <c r="AP760" i="2"/>
  <c r="AY760" i="2"/>
  <c r="C761" i="2"/>
  <c r="D761" i="2"/>
  <c r="E761" i="2"/>
  <c r="F761" i="2"/>
  <c r="G761" i="2"/>
  <c r="H761" i="2"/>
  <c r="J761" i="2"/>
  <c r="K761" i="2"/>
  <c r="L761" i="2"/>
  <c r="M761" i="2"/>
  <c r="AI761" i="2"/>
  <c r="AJ761" i="2"/>
  <c r="AK761" i="2"/>
  <c r="AL761" i="2"/>
  <c r="AM761" i="2"/>
  <c r="AN761" i="2"/>
  <c r="AO761" i="2"/>
  <c r="AP761" i="2"/>
  <c r="AY761" i="2"/>
  <c r="C762" i="2"/>
  <c r="D762" i="2"/>
  <c r="E762" i="2"/>
  <c r="F762" i="2"/>
  <c r="G762" i="2"/>
  <c r="H762" i="2"/>
  <c r="J762" i="2"/>
  <c r="K762" i="2"/>
  <c r="L762" i="2"/>
  <c r="M762" i="2"/>
  <c r="AI762" i="2"/>
  <c r="AJ762" i="2"/>
  <c r="AK762" i="2"/>
  <c r="AL762" i="2"/>
  <c r="AM762" i="2"/>
  <c r="AN762" i="2"/>
  <c r="AO762" i="2"/>
  <c r="AP762" i="2"/>
  <c r="AY762" i="2"/>
  <c r="C763" i="2"/>
  <c r="D763" i="2"/>
  <c r="E763" i="2"/>
  <c r="F763" i="2"/>
  <c r="G763" i="2"/>
  <c r="H763" i="2"/>
  <c r="J763" i="2"/>
  <c r="K763" i="2"/>
  <c r="L763" i="2"/>
  <c r="M763" i="2"/>
  <c r="AI763" i="2"/>
  <c r="AJ763" i="2"/>
  <c r="AK763" i="2"/>
  <c r="AL763" i="2"/>
  <c r="AM763" i="2"/>
  <c r="AN763" i="2"/>
  <c r="AO763" i="2"/>
  <c r="AP763" i="2"/>
  <c r="AY763" i="2"/>
  <c r="C764" i="2"/>
  <c r="D764" i="2"/>
  <c r="E764" i="2"/>
  <c r="F764" i="2"/>
  <c r="G764" i="2"/>
  <c r="H764" i="2"/>
  <c r="J764" i="2"/>
  <c r="K764" i="2"/>
  <c r="L764" i="2"/>
  <c r="M764" i="2"/>
  <c r="AI764" i="2"/>
  <c r="AJ764" i="2"/>
  <c r="AK764" i="2"/>
  <c r="AL764" i="2"/>
  <c r="AM764" i="2"/>
  <c r="AN764" i="2"/>
  <c r="AO764" i="2"/>
  <c r="AP764" i="2"/>
  <c r="AY764" i="2"/>
  <c r="C765" i="2"/>
  <c r="D765" i="2"/>
  <c r="E765" i="2"/>
  <c r="F765" i="2"/>
  <c r="G765" i="2"/>
  <c r="H765" i="2"/>
  <c r="J765" i="2"/>
  <c r="K765" i="2"/>
  <c r="L765" i="2"/>
  <c r="M765" i="2"/>
  <c r="AI765" i="2"/>
  <c r="AJ765" i="2"/>
  <c r="AK765" i="2"/>
  <c r="AL765" i="2"/>
  <c r="AM765" i="2"/>
  <c r="AN765" i="2"/>
  <c r="AO765" i="2"/>
  <c r="AP765" i="2"/>
  <c r="AY765" i="2"/>
  <c r="C766" i="2"/>
  <c r="D766" i="2"/>
  <c r="E766" i="2"/>
  <c r="F766" i="2"/>
  <c r="G766" i="2"/>
  <c r="H766" i="2"/>
  <c r="J766" i="2"/>
  <c r="K766" i="2"/>
  <c r="L766" i="2"/>
  <c r="M766" i="2"/>
  <c r="AI766" i="2"/>
  <c r="AJ766" i="2"/>
  <c r="AK766" i="2"/>
  <c r="AL766" i="2"/>
  <c r="AM766" i="2"/>
  <c r="AN766" i="2"/>
  <c r="AO766" i="2"/>
  <c r="AP766" i="2"/>
  <c r="AY766" i="2"/>
  <c r="C767" i="2"/>
  <c r="D767" i="2"/>
  <c r="E767" i="2"/>
  <c r="F767" i="2"/>
  <c r="G767" i="2"/>
  <c r="H767" i="2"/>
  <c r="J767" i="2"/>
  <c r="K767" i="2"/>
  <c r="L767" i="2"/>
  <c r="M767" i="2"/>
  <c r="AI767" i="2"/>
  <c r="AJ767" i="2"/>
  <c r="AK767" i="2"/>
  <c r="AL767" i="2"/>
  <c r="AM767" i="2"/>
  <c r="AN767" i="2"/>
  <c r="AO767" i="2"/>
  <c r="AP767" i="2"/>
  <c r="AY767" i="2"/>
  <c r="C768" i="2"/>
  <c r="D768" i="2"/>
  <c r="E768" i="2"/>
  <c r="F768" i="2"/>
  <c r="G768" i="2"/>
  <c r="H768" i="2"/>
  <c r="J768" i="2"/>
  <c r="K768" i="2"/>
  <c r="L768" i="2"/>
  <c r="M768" i="2"/>
  <c r="AI768" i="2"/>
  <c r="AJ768" i="2"/>
  <c r="AK768" i="2"/>
  <c r="AL768" i="2"/>
  <c r="AM768" i="2"/>
  <c r="AN768" i="2"/>
  <c r="AO768" i="2"/>
  <c r="AP768" i="2"/>
  <c r="AY768" i="2"/>
  <c r="C769" i="2"/>
  <c r="D769" i="2"/>
  <c r="E769" i="2"/>
  <c r="F769" i="2"/>
  <c r="G769" i="2"/>
  <c r="H769" i="2"/>
  <c r="J769" i="2"/>
  <c r="K769" i="2"/>
  <c r="L769" i="2"/>
  <c r="M769" i="2"/>
  <c r="AI769" i="2"/>
  <c r="AJ769" i="2"/>
  <c r="AK769" i="2"/>
  <c r="AL769" i="2"/>
  <c r="AM769" i="2"/>
  <c r="AN769" i="2"/>
  <c r="AO769" i="2"/>
  <c r="AP769" i="2"/>
  <c r="AY769" i="2"/>
  <c r="C770" i="2"/>
  <c r="D770" i="2"/>
  <c r="E770" i="2"/>
  <c r="F770" i="2"/>
  <c r="G770" i="2"/>
  <c r="H770" i="2"/>
  <c r="J770" i="2"/>
  <c r="K770" i="2"/>
  <c r="L770" i="2"/>
  <c r="M770" i="2"/>
  <c r="AI770" i="2"/>
  <c r="AJ770" i="2"/>
  <c r="AK770" i="2"/>
  <c r="AL770" i="2"/>
  <c r="AM770" i="2"/>
  <c r="AN770" i="2"/>
  <c r="AO770" i="2"/>
  <c r="AP770" i="2"/>
  <c r="AY770" i="2"/>
  <c r="C771" i="2"/>
  <c r="D771" i="2"/>
  <c r="E771" i="2"/>
  <c r="F771" i="2"/>
  <c r="G771" i="2"/>
  <c r="H771" i="2"/>
  <c r="J771" i="2"/>
  <c r="K771" i="2"/>
  <c r="L771" i="2"/>
  <c r="M771" i="2"/>
  <c r="AI771" i="2"/>
  <c r="AJ771" i="2"/>
  <c r="AK771" i="2"/>
  <c r="AL771" i="2"/>
  <c r="AM771" i="2"/>
  <c r="AN771" i="2"/>
  <c r="AO771" i="2"/>
  <c r="AP771" i="2"/>
  <c r="AY771" i="2"/>
  <c r="C772" i="2"/>
  <c r="D772" i="2"/>
  <c r="E772" i="2"/>
  <c r="F772" i="2"/>
  <c r="G772" i="2"/>
  <c r="H772" i="2"/>
  <c r="J772" i="2"/>
  <c r="K772" i="2"/>
  <c r="L772" i="2"/>
  <c r="M772" i="2"/>
  <c r="AI772" i="2"/>
  <c r="AJ772" i="2"/>
  <c r="AK772" i="2"/>
  <c r="AL772" i="2"/>
  <c r="AM772" i="2"/>
  <c r="AN772" i="2"/>
  <c r="AO772" i="2"/>
  <c r="AP772" i="2"/>
  <c r="AY772" i="2"/>
  <c r="C773" i="2"/>
  <c r="D773" i="2"/>
  <c r="E773" i="2"/>
  <c r="F773" i="2"/>
  <c r="G773" i="2"/>
  <c r="H773" i="2"/>
  <c r="J773" i="2"/>
  <c r="K773" i="2"/>
  <c r="L773" i="2"/>
  <c r="M773" i="2"/>
  <c r="AI773" i="2"/>
  <c r="AJ773" i="2"/>
  <c r="AK773" i="2"/>
  <c r="AL773" i="2"/>
  <c r="AM773" i="2"/>
  <c r="AN773" i="2"/>
  <c r="AO773" i="2"/>
  <c r="AP773" i="2"/>
  <c r="AY773" i="2"/>
  <c r="C774" i="2"/>
  <c r="D774" i="2"/>
  <c r="E774" i="2"/>
  <c r="F774" i="2"/>
  <c r="G774" i="2"/>
  <c r="H774" i="2"/>
  <c r="J774" i="2"/>
  <c r="K774" i="2"/>
  <c r="L774" i="2"/>
  <c r="M774" i="2"/>
  <c r="AI774" i="2"/>
  <c r="AJ774" i="2"/>
  <c r="AK774" i="2"/>
  <c r="AL774" i="2"/>
  <c r="AM774" i="2"/>
  <c r="AN774" i="2"/>
  <c r="AO774" i="2"/>
  <c r="AP774" i="2"/>
  <c r="AY774" i="2"/>
  <c r="C775" i="2"/>
  <c r="D775" i="2"/>
  <c r="E775" i="2"/>
  <c r="F775" i="2"/>
  <c r="G775" i="2"/>
  <c r="H775" i="2"/>
  <c r="J775" i="2"/>
  <c r="K775" i="2"/>
  <c r="L775" i="2"/>
  <c r="M775" i="2"/>
  <c r="AI775" i="2"/>
  <c r="AJ775" i="2"/>
  <c r="AK775" i="2"/>
  <c r="AL775" i="2"/>
  <c r="AM775" i="2"/>
  <c r="AN775" i="2"/>
  <c r="AO775" i="2"/>
  <c r="AP775" i="2"/>
  <c r="AY775" i="2"/>
  <c r="C776" i="2"/>
  <c r="D776" i="2"/>
  <c r="E776" i="2"/>
  <c r="F776" i="2"/>
  <c r="G776" i="2"/>
  <c r="H776" i="2"/>
  <c r="J776" i="2"/>
  <c r="K776" i="2"/>
  <c r="L776" i="2"/>
  <c r="M776" i="2"/>
  <c r="AI776" i="2"/>
  <c r="AJ776" i="2"/>
  <c r="AK776" i="2"/>
  <c r="AL776" i="2"/>
  <c r="AM776" i="2"/>
  <c r="AN776" i="2"/>
  <c r="AO776" i="2"/>
  <c r="AP776" i="2"/>
  <c r="AY776" i="2"/>
  <c r="C777" i="2"/>
  <c r="D777" i="2"/>
  <c r="E777" i="2"/>
  <c r="F777" i="2"/>
  <c r="G777" i="2"/>
  <c r="H777" i="2"/>
  <c r="J777" i="2"/>
  <c r="K777" i="2"/>
  <c r="L777" i="2"/>
  <c r="M777" i="2"/>
  <c r="AI777" i="2"/>
  <c r="AJ777" i="2"/>
  <c r="AK777" i="2"/>
  <c r="AL777" i="2"/>
  <c r="AM777" i="2"/>
  <c r="AN777" i="2"/>
  <c r="AO777" i="2"/>
  <c r="AP777" i="2"/>
  <c r="AY777" i="2"/>
  <c r="C778" i="2"/>
  <c r="D778" i="2"/>
  <c r="E778" i="2"/>
  <c r="F778" i="2"/>
  <c r="G778" i="2"/>
  <c r="H778" i="2"/>
  <c r="J778" i="2"/>
  <c r="K778" i="2"/>
  <c r="L778" i="2"/>
  <c r="M778" i="2"/>
  <c r="AI778" i="2"/>
  <c r="AJ778" i="2"/>
  <c r="AK778" i="2"/>
  <c r="AL778" i="2"/>
  <c r="AM778" i="2"/>
  <c r="AN778" i="2"/>
  <c r="AO778" i="2"/>
  <c r="AP778" i="2"/>
  <c r="AY778" i="2"/>
  <c r="C779" i="2"/>
  <c r="D779" i="2"/>
  <c r="E779" i="2"/>
  <c r="F779" i="2"/>
  <c r="G779" i="2"/>
  <c r="H779" i="2"/>
  <c r="J779" i="2"/>
  <c r="K779" i="2"/>
  <c r="L779" i="2"/>
  <c r="M779" i="2"/>
  <c r="AI779" i="2"/>
  <c r="AJ779" i="2"/>
  <c r="AK779" i="2"/>
  <c r="AL779" i="2"/>
  <c r="AM779" i="2"/>
  <c r="AN779" i="2"/>
  <c r="AO779" i="2"/>
  <c r="AP779" i="2"/>
  <c r="AY779" i="2"/>
  <c r="C780" i="2"/>
  <c r="D780" i="2"/>
  <c r="E780" i="2"/>
  <c r="F780" i="2"/>
  <c r="G780" i="2"/>
  <c r="H780" i="2"/>
  <c r="J780" i="2"/>
  <c r="K780" i="2"/>
  <c r="L780" i="2"/>
  <c r="M780" i="2"/>
  <c r="AI780" i="2"/>
  <c r="AJ780" i="2"/>
  <c r="AK780" i="2"/>
  <c r="AL780" i="2"/>
  <c r="AM780" i="2"/>
  <c r="AN780" i="2"/>
  <c r="AO780" i="2"/>
  <c r="AP780" i="2"/>
  <c r="AY780" i="2"/>
  <c r="C781" i="2"/>
  <c r="D781" i="2"/>
  <c r="E781" i="2"/>
  <c r="F781" i="2"/>
  <c r="G781" i="2"/>
  <c r="H781" i="2"/>
  <c r="J781" i="2"/>
  <c r="K781" i="2"/>
  <c r="L781" i="2"/>
  <c r="M781" i="2"/>
  <c r="AI781" i="2"/>
  <c r="AJ781" i="2"/>
  <c r="AK781" i="2"/>
  <c r="AL781" i="2"/>
  <c r="AM781" i="2"/>
  <c r="AN781" i="2"/>
  <c r="AO781" i="2"/>
  <c r="AP781" i="2"/>
  <c r="AY781" i="2"/>
  <c r="C782" i="2"/>
  <c r="D782" i="2"/>
  <c r="E782" i="2"/>
  <c r="F782" i="2"/>
  <c r="G782" i="2"/>
  <c r="H782" i="2"/>
  <c r="J782" i="2"/>
  <c r="K782" i="2"/>
  <c r="L782" i="2"/>
  <c r="M782" i="2"/>
  <c r="AI782" i="2"/>
  <c r="AJ782" i="2"/>
  <c r="AK782" i="2"/>
  <c r="AL782" i="2"/>
  <c r="AM782" i="2"/>
  <c r="AN782" i="2"/>
  <c r="AO782" i="2"/>
  <c r="AP782" i="2"/>
  <c r="AY782" i="2"/>
  <c r="C783" i="2"/>
  <c r="D783" i="2"/>
  <c r="E783" i="2"/>
  <c r="F783" i="2"/>
  <c r="G783" i="2"/>
  <c r="H783" i="2"/>
  <c r="J783" i="2"/>
  <c r="K783" i="2"/>
  <c r="L783" i="2"/>
  <c r="M783" i="2"/>
  <c r="AI783" i="2"/>
  <c r="AJ783" i="2"/>
  <c r="AK783" i="2"/>
  <c r="AL783" i="2"/>
  <c r="AM783" i="2"/>
  <c r="AN783" i="2"/>
  <c r="AO783" i="2"/>
  <c r="AP783" i="2"/>
  <c r="AY783" i="2"/>
  <c r="C784" i="2"/>
  <c r="D784" i="2"/>
  <c r="E784" i="2"/>
  <c r="F784" i="2"/>
  <c r="G784" i="2"/>
  <c r="H784" i="2"/>
  <c r="J784" i="2"/>
  <c r="K784" i="2"/>
  <c r="L784" i="2"/>
  <c r="M784" i="2"/>
  <c r="AI784" i="2"/>
  <c r="AJ784" i="2"/>
  <c r="AK784" i="2"/>
  <c r="AL784" i="2"/>
  <c r="AM784" i="2"/>
  <c r="AN784" i="2"/>
  <c r="AO784" i="2"/>
  <c r="AP784" i="2"/>
  <c r="AY784" i="2"/>
  <c r="C785" i="2"/>
  <c r="D785" i="2"/>
  <c r="E785" i="2"/>
  <c r="F785" i="2"/>
  <c r="G785" i="2"/>
  <c r="H785" i="2"/>
  <c r="J785" i="2"/>
  <c r="K785" i="2"/>
  <c r="L785" i="2"/>
  <c r="M785" i="2"/>
  <c r="AI785" i="2"/>
  <c r="AJ785" i="2"/>
  <c r="AK785" i="2"/>
  <c r="AL785" i="2"/>
  <c r="AM785" i="2"/>
  <c r="AN785" i="2"/>
  <c r="AO785" i="2"/>
  <c r="AP785" i="2"/>
  <c r="AY785" i="2"/>
  <c r="C786" i="2"/>
  <c r="D786" i="2"/>
  <c r="E786" i="2"/>
  <c r="F786" i="2"/>
  <c r="G786" i="2"/>
  <c r="H786" i="2"/>
  <c r="J786" i="2"/>
  <c r="K786" i="2"/>
  <c r="L786" i="2"/>
  <c r="M786" i="2"/>
  <c r="AI786" i="2"/>
  <c r="AJ786" i="2"/>
  <c r="AK786" i="2"/>
  <c r="AL786" i="2"/>
  <c r="AM786" i="2"/>
  <c r="AN786" i="2"/>
  <c r="AO786" i="2"/>
  <c r="AP786" i="2"/>
  <c r="AY786" i="2"/>
  <c r="C787" i="2"/>
  <c r="D787" i="2"/>
  <c r="E787" i="2"/>
  <c r="F787" i="2"/>
  <c r="G787" i="2"/>
  <c r="H787" i="2"/>
  <c r="J787" i="2"/>
  <c r="K787" i="2"/>
  <c r="L787" i="2"/>
  <c r="M787" i="2"/>
  <c r="AI787" i="2"/>
  <c r="AJ787" i="2"/>
  <c r="AK787" i="2"/>
  <c r="AL787" i="2"/>
  <c r="AM787" i="2"/>
  <c r="AN787" i="2"/>
  <c r="AO787" i="2"/>
  <c r="AP787" i="2"/>
  <c r="AY787" i="2"/>
  <c r="C788" i="2"/>
  <c r="D788" i="2"/>
  <c r="E788" i="2"/>
  <c r="F788" i="2"/>
  <c r="G788" i="2"/>
  <c r="H788" i="2"/>
  <c r="J788" i="2"/>
  <c r="K788" i="2"/>
  <c r="L788" i="2"/>
  <c r="M788" i="2"/>
  <c r="AI788" i="2"/>
  <c r="AJ788" i="2"/>
  <c r="AK788" i="2"/>
  <c r="AL788" i="2"/>
  <c r="AM788" i="2"/>
  <c r="AN788" i="2"/>
  <c r="AO788" i="2"/>
  <c r="AP788" i="2"/>
  <c r="AY788" i="2"/>
  <c r="C789" i="2"/>
  <c r="D789" i="2"/>
  <c r="E789" i="2"/>
  <c r="F789" i="2"/>
  <c r="G789" i="2"/>
  <c r="H789" i="2"/>
  <c r="J789" i="2"/>
  <c r="K789" i="2"/>
  <c r="L789" i="2"/>
  <c r="M789" i="2"/>
  <c r="AI789" i="2"/>
  <c r="AJ789" i="2"/>
  <c r="AK789" i="2"/>
  <c r="AL789" i="2"/>
  <c r="AM789" i="2"/>
  <c r="AN789" i="2"/>
  <c r="AO789" i="2"/>
  <c r="AP789" i="2"/>
  <c r="AY789" i="2"/>
  <c r="C790" i="2"/>
  <c r="D790" i="2"/>
  <c r="E790" i="2"/>
  <c r="F790" i="2"/>
  <c r="G790" i="2"/>
  <c r="H790" i="2"/>
  <c r="J790" i="2"/>
  <c r="K790" i="2"/>
  <c r="L790" i="2"/>
  <c r="M790" i="2"/>
  <c r="AI790" i="2"/>
  <c r="AJ790" i="2"/>
  <c r="AK790" i="2"/>
  <c r="AL790" i="2"/>
  <c r="AM790" i="2"/>
  <c r="AN790" i="2"/>
  <c r="AO790" i="2"/>
  <c r="AP790" i="2"/>
  <c r="AY790" i="2"/>
  <c r="C791" i="2"/>
  <c r="D791" i="2"/>
  <c r="E791" i="2"/>
  <c r="F791" i="2"/>
  <c r="G791" i="2"/>
  <c r="H791" i="2"/>
  <c r="J791" i="2"/>
  <c r="K791" i="2"/>
  <c r="L791" i="2"/>
  <c r="M791" i="2"/>
  <c r="AI791" i="2"/>
  <c r="AJ791" i="2"/>
  <c r="AK791" i="2"/>
  <c r="AL791" i="2"/>
  <c r="AM791" i="2"/>
  <c r="AN791" i="2"/>
  <c r="AO791" i="2"/>
  <c r="AP791" i="2"/>
  <c r="AY791" i="2"/>
  <c r="C792" i="2"/>
  <c r="D792" i="2"/>
  <c r="E792" i="2"/>
  <c r="F792" i="2"/>
  <c r="G792" i="2"/>
  <c r="H792" i="2"/>
  <c r="J792" i="2"/>
  <c r="K792" i="2"/>
  <c r="L792" i="2"/>
  <c r="M792" i="2"/>
  <c r="AI792" i="2"/>
  <c r="AJ792" i="2"/>
  <c r="AK792" i="2"/>
  <c r="AL792" i="2"/>
  <c r="AM792" i="2"/>
  <c r="AN792" i="2"/>
  <c r="AO792" i="2"/>
  <c r="AP792" i="2"/>
  <c r="AY792" i="2"/>
  <c r="C793" i="2"/>
  <c r="D793" i="2"/>
  <c r="E793" i="2"/>
  <c r="F793" i="2"/>
  <c r="G793" i="2"/>
  <c r="H793" i="2"/>
  <c r="J793" i="2"/>
  <c r="K793" i="2"/>
  <c r="L793" i="2"/>
  <c r="M793" i="2"/>
  <c r="AI793" i="2"/>
  <c r="AJ793" i="2"/>
  <c r="AK793" i="2"/>
  <c r="AL793" i="2"/>
  <c r="AM793" i="2"/>
  <c r="AN793" i="2"/>
  <c r="AO793" i="2"/>
  <c r="AP793" i="2"/>
  <c r="AY793" i="2"/>
  <c r="C794" i="2"/>
  <c r="D794" i="2"/>
  <c r="E794" i="2"/>
  <c r="F794" i="2"/>
  <c r="G794" i="2"/>
  <c r="H794" i="2"/>
  <c r="J794" i="2"/>
  <c r="K794" i="2"/>
  <c r="L794" i="2"/>
  <c r="M794" i="2"/>
  <c r="AI794" i="2"/>
  <c r="AJ794" i="2"/>
  <c r="AK794" i="2"/>
  <c r="AL794" i="2"/>
  <c r="AM794" i="2"/>
  <c r="AN794" i="2"/>
  <c r="AO794" i="2"/>
  <c r="AP794" i="2"/>
  <c r="AY794" i="2"/>
  <c r="C795" i="2"/>
  <c r="D795" i="2"/>
  <c r="E795" i="2"/>
  <c r="F795" i="2"/>
  <c r="G795" i="2"/>
  <c r="H795" i="2"/>
  <c r="J795" i="2"/>
  <c r="K795" i="2"/>
  <c r="L795" i="2"/>
  <c r="M795" i="2"/>
  <c r="AI795" i="2"/>
  <c r="AJ795" i="2"/>
  <c r="AK795" i="2"/>
  <c r="AL795" i="2"/>
  <c r="AM795" i="2"/>
  <c r="AN795" i="2"/>
  <c r="AO795" i="2"/>
  <c r="AP795" i="2"/>
  <c r="AY795" i="2"/>
  <c r="C796" i="2"/>
  <c r="D796" i="2"/>
  <c r="E796" i="2"/>
  <c r="F796" i="2"/>
  <c r="G796" i="2"/>
  <c r="H796" i="2"/>
  <c r="J796" i="2"/>
  <c r="K796" i="2"/>
  <c r="L796" i="2"/>
  <c r="M796" i="2"/>
  <c r="AI796" i="2"/>
  <c r="AJ796" i="2"/>
  <c r="AK796" i="2"/>
  <c r="AL796" i="2"/>
  <c r="AM796" i="2"/>
  <c r="AN796" i="2"/>
  <c r="AO796" i="2"/>
  <c r="AP796" i="2"/>
  <c r="AY796" i="2"/>
  <c r="C797" i="2"/>
  <c r="D797" i="2"/>
  <c r="E797" i="2"/>
  <c r="F797" i="2"/>
  <c r="G797" i="2"/>
  <c r="H797" i="2"/>
  <c r="J797" i="2"/>
  <c r="K797" i="2"/>
  <c r="L797" i="2"/>
  <c r="M797" i="2"/>
  <c r="AI797" i="2"/>
  <c r="AJ797" i="2"/>
  <c r="AK797" i="2"/>
  <c r="AL797" i="2"/>
  <c r="AM797" i="2"/>
  <c r="AN797" i="2"/>
  <c r="AO797" i="2"/>
  <c r="AP797" i="2"/>
  <c r="AY797" i="2"/>
  <c r="C798" i="2"/>
  <c r="D798" i="2"/>
  <c r="E798" i="2"/>
  <c r="F798" i="2"/>
  <c r="G798" i="2"/>
  <c r="H798" i="2"/>
  <c r="J798" i="2"/>
  <c r="K798" i="2"/>
  <c r="L798" i="2"/>
  <c r="M798" i="2"/>
  <c r="AI798" i="2"/>
  <c r="AJ798" i="2"/>
  <c r="AK798" i="2"/>
  <c r="AL798" i="2"/>
  <c r="AM798" i="2"/>
  <c r="AN798" i="2"/>
  <c r="AO798" i="2"/>
  <c r="AP798" i="2"/>
  <c r="AY798" i="2"/>
  <c r="C799" i="2"/>
  <c r="D799" i="2"/>
  <c r="E799" i="2"/>
  <c r="F799" i="2"/>
  <c r="G799" i="2"/>
  <c r="H799" i="2"/>
  <c r="J799" i="2"/>
  <c r="K799" i="2"/>
  <c r="L799" i="2"/>
  <c r="M799" i="2"/>
  <c r="AI799" i="2"/>
  <c r="AJ799" i="2"/>
  <c r="AK799" i="2"/>
  <c r="AL799" i="2"/>
  <c r="AM799" i="2"/>
  <c r="AN799" i="2"/>
  <c r="AO799" i="2"/>
  <c r="AP799" i="2"/>
  <c r="AY799" i="2"/>
  <c r="C800" i="2"/>
  <c r="D800" i="2"/>
  <c r="E800" i="2"/>
  <c r="F800" i="2"/>
  <c r="G800" i="2"/>
  <c r="H800" i="2"/>
  <c r="J800" i="2"/>
  <c r="K800" i="2"/>
  <c r="L800" i="2"/>
  <c r="M800" i="2"/>
  <c r="AI800" i="2"/>
  <c r="AJ800" i="2"/>
  <c r="AK800" i="2"/>
  <c r="AL800" i="2"/>
  <c r="AM800" i="2"/>
  <c r="AN800" i="2"/>
  <c r="AO800" i="2"/>
  <c r="AP800" i="2"/>
  <c r="AY800" i="2"/>
  <c r="C801" i="2"/>
  <c r="D801" i="2"/>
  <c r="E801" i="2"/>
  <c r="F801" i="2"/>
  <c r="G801" i="2"/>
  <c r="H801" i="2"/>
  <c r="J801" i="2"/>
  <c r="K801" i="2"/>
  <c r="L801" i="2"/>
  <c r="M801" i="2"/>
  <c r="AI801" i="2"/>
  <c r="AJ801" i="2"/>
  <c r="AK801" i="2"/>
  <c r="AL801" i="2"/>
  <c r="AM801" i="2"/>
  <c r="AN801" i="2"/>
  <c r="AO801" i="2"/>
  <c r="AP801" i="2"/>
  <c r="AY801" i="2"/>
  <c r="C802" i="2"/>
  <c r="D802" i="2"/>
  <c r="E802" i="2"/>
  <c r="F802" i="2"/>
  <c r="G802" i="2"/>
  <c r="H802" i="2"/>
  <c r="J802" i="2"/>
  <c r="K802" i="2"/>
  <c r="L802" i="2"/>
  <c r="M802" i="2"/>
  <c r="AI802" i="2"/>
  <c r="AJ802" i="2"/>
  <c r="AK802" i="2"/>
  <c r="AL802" i="2"/>
  <c r="AM802" i="2"/>
  <c r="AN802" i="2"/>
  <c r="AO802" i="2"/>
  <c r="AP802" i="2"/>
  <c r="AY802" i="2"/>
  <c r="C803" i="2"/>
  <c r="D803" i="2"/>
  <c r="E803" i="2"/>
  <c r="F803" i="2"/>
  <c r="G803" i="2"/>
  <c r="H803" i="2"/>
  <c r="J803" i="2"/>
  <c r="K803" i="2"/>
  <c r="L803" i="2"/>
  <c r="M803" i="2"/>
  <c r="AI803" i="2"/>
  <c r="AJ803" i="2"/>
  <c r="AK803" i="2"/>
  <c r="AL803" i="2"/>
  <c r="AM803" i="2"/>
  <c r="AN803" i="2"/>
  <c r="AO803" i="2"/>
  <c r="AP803" i="2"/>
  <c r="AY803" i="2"/>
  <c r="C804" i="2"/>
  <c r="D804" i="2"/>
  <c r="E804" i="2"/>
  <c r="F804" i="2"/>
  <c r="G804" i="2"/>
  <c r="H804" i="2"/>
  <c r="J804" i="2"/>
  <c r="K804" i="2"/>
  <c r="L804" i="2"/>
  <c r="M804" i="2"/>
  <c r="AI804" i="2"/>
  <c r="AJ804" i="2"/>
  <c r="AK804" i="2"/>
  <c r="AL804" i="2"/>
  <c r="AM804" i="2"/>
  <c r="AN804" i="2"/>
  <c r="AO804" i="2"/>
  <c r="AP804" i="2"/>
  <c r="AY804" i="2"/>
  <c r="C805" i="2"/>
  <c r="D805" i="2"/>
  <c r="E805" i="2"/>
  <c r="F805" i="2"/>
  <c r="G805" i="2"/>
  <c r="H805" i="2"/>
  <c r="J805" i="2"/>
  <c r="K805" i="2"/>
  <c r="L805" i="2"/>
  <c r="M805" i="2"/>
  <c r="AI805" i="2"/>
  <c r="AJ805" i="2"/>
  <c r="AK805" i="2"/>
  <c r="AL805" i="2"/>
  <c r="AM805" i="2"/>
  <c r="AN805" i="2"/>
  <c r="AO805" i="2"/>
  <c r="AP805" i="2"/>
  <c r="AY805" i="2"/>
  <c r="C806" i="2"/>
  <c r="D806" i="2"/>
  <c r="E806" i="2"/>
  <c r="F806" i="2"/>
  <c r="G806" i="2"/>
  <c r="H806" i="2"/>
  <c r="J806" i="2"/>
  <c r="K806" i="2"/>
  <c r="L806" i="2"/>
  <c r="M806" i="2"/>
  <c r="AI806" i="2"/>
  <c r="AJ806" i="2"/>
  <c r="AK806" i="2"/>
  <c r="AL806" i="2"/>
  <c r="AM806" i="2"/>
  <c r="AN806" i="2"/>
  <c r="AO806" i="2"/>
  <c r="AP806" i="2"/>
  <c r="AY806" i="2"/>
  <c r="C807" i="2"/>
  <c r="D807" i="2"/>
  <c r="E807" i="2"/>
  <c r="F807" i="2"/>
  <c r="G807" i="2"/>
  <c r="H807" i="2"/>
  <c r="J807" i="2"/>
  <c r="K807" i="2"/>
  <c r="L807" i="2"/>
  <c r="M807" i="2"/>
  <c r="AI807" i="2"/>
  <c r="AJ807" i="2"/>
  <c r="AK807" i="2"/>
  <c r="AL807" i="2"/>
  <c r="AM807" i="2"/>
  <c r="AN807" i="2"/>
  <c r="AO807" i="2"/>
  <c r="AP807" i="2"/>
  <c r="AY807" i="2"/>
  <c r="C808" i="2"/>
  <c r="D808" i="2"/>
  <c r="E808" i="2"/>
  <c r="F808" i="2"/>
  <c r="G808" i="2"/>
  <c r="H808" i="2"/>
  <c r="J808" i="2"/>
  <c r="K808" i="2"/>
  <c r="L808" i="2"/>
  <c r="M808" i="2"/>
  <c r="AI808" i="2"/>
  <c r="AJ808" i="2"/>
  <c r="AK808" i="2"/>
  <c r="AL808" i="2"/>
  <c r="AM808" i="2"/>
  <c r="AN808" i="2"/>
  <c r="AO808" i="2"/>
  <c r="AP808" i="2"/>
  <c r="AY808" i="2"/>
  <c r="C809" i="2"/>
  <c r="D809" i="2"/>
  <c r="E809" i="2"/>
  <c r="F809" i="2"/>
  <c r="G809" i="2"/>
  <c r="H809" i="2"/>
  <c r="J809" i="2"/>
  <c r="K809" i="2"/>
  <c r="L809" i="2"/>
  <c r="M809" i="2"/>
  <c r="AI809" i="2"/>
  <c r="AJ809" i="2"/>
  <c r="AK809" i="2"/>
  <c r="AL809" i="2"/>
  <c r="AM809" i="2"/>
  <c r="AN809" i="2"/>
  <c r="AO809" i="2"/>
  <c r="AP809" i="2"/>
  <c r="AY809" i="2"/>
  <c r="C810" i="2"/>
  <c r="D810" i="2"/>
  <c r="E810" i="2"/>
  <c r="F810" i="2"/>
  <c r="G810" i="2"/>
  <c r="H810" i="2"/>
  <c r="J810" i="2"/>
  <c r="K810" i="2"/>
  <c r="L810" i="2"/>
  <c r="M810" i="2"/>
  <c r="AI810" i="2"/>
  <c r="AJ810" i="2"/>
  <c r="AK810" i="2"/>
  <c r="AL810" i="2"/>
  <c r="AM810" i="2"/>
  <c r="AN810" i="2"/>
  <c r="AO810" i="2"/>
  <c r="AP810" i="2"/>
  <c r="AY810" i="2"/>
  <c r="C811" i="2"/>
  <c r="D811" i="2"/>
  <c r="E811" i="2"/>
  <c r="F811" i="2"/>
  <c r="G811" i="2"/>
  <c r="H811" i="2"/>
  <c r="J811" i="2"/>
  <c r="K811" i="2"/>
  <c r="L811" i="2"/>
  <c r="M811" i="2"/>
  <c r="AI811" i="2"/>
  <c r="AJ811" i="2"/>
  <c r="AK811" i="2"/>
  <c r="AL811" i="2"/>
  <c r="AM811" i="2"/>
  <c r="AN811" i="2"/>
  <c r="AO811" i="2"/>
  <c r="AP811" i="2"/>
  <c r="AY811" i="2"/>
  <c r="C812" i="2"/>
  <c r="D812" i="2"/>
  <c r="E812" i="2"/>
  <c r="F812" i="2"/>
  <c r="G812" i="2"/>
  <c r="H812" i="2"/>
  <c r="J812" i="2"/>
  <c r="K812" i="2"/>
  <c r="L812" i="2"/>
  <c r="M812" i="2"/>
  <c r="AI812" i="2"/>
  <c r="AJ812" i="2"/>
  <c r="AK812" i="2"/>
  <c r="AL812" i="2"/>
  <c r="AM812" i="2"/>
  <c r="AN812" i="2"/>
  <c r="AO812" i="2"/>
  <c r="AP812" i="2"/>
  <c r="AY812" i="2"/>
  <c r="C813" i="2"/>
  <c r="D813" i="2"/>
  <c r="E813" i="2"/>
  <c r="F813" i="2"/>
  <c r="G813" i="2"/>
  <c r="H813" i="2"/>
  <c r="J813" i="2"/>
  <c r="K813" i="2"/>
  <c r="L813" i="2"/>
  <c r="M813" i="2"/>
  <c r="AI813" i="2"/>
  <c r="AJ813" i="2"/>
  <c r="AK813" i="2"/>
  <c r="AL813" i="2"/>
  <c r="AM813" i="2"/>
  <c r="AN813" i="2"/>
  <c r="AO813" i="2"/>
  <c r="AP813" i="2"/>
  <c r="AY813" i="2"/>
  <c r="C814" i="2"/>
  <c r="D814" i="2"/>
  <c r="E814" i="2"/>
  <c r="F814" i="2"/>
  <c r="G814" i="2"/>
  <c r="H814" i="2"/>
  <c r="J814" i="2"/>
  <c r="K814" i="2"/>
  <c r="L814" i="2"/>
  <c r="M814" i="2"/>
  <c r="AI814" i="2"/>
  <c r="AJ814" i="2"/>
  <c r="AK814" i="2"/>
  <c r="AL814" i="2"/>
  <c r="AM814" i="2"/>
  <c r="AN814" i="2"/>
  <c r="AO814" i="2"/>
  <c r="AP814" i="2"/>
  <c r="AY814" i="2"/>
  <c r="C815" i="2"/>
  <c r="D815" i="2"/>
  <c r="E815" i="2"/>
  <c r="F815" i="2"/>
  <c r="G815" i="2"/>
  <c r="H815" i="2"/>
  <c r="J815" i="2"/>
  <c r="K815" i="2"/>
  <c r="L815" i="2"/>
  <c r="M815" i="2"/>
  <c r="AI815" i="2"/>
  <c r="AJ815" i="2"/>
  <c r="AK815" i="2"/>
  <c r="AL815" i="2"/>
  <c r="AM815" i="2"/>
  <c r="AN815" i="2"/>
  <c r="AO815" i="2"/>
  <c r="AP815" i="2"/>
  <c r="AY815" i="2"/>
  <c r="C816" i="2"/>
  <c r="D816" i="2"/>
  <c r="E816" i="2"/>
  <c r="F816" i="2"/>
  <c r="G816" i="2"/>
  <c r="H816" i="2"/>
  <c r="J816" i="2"/>
  <c r="K816" i="2"/>
  <c r="L816" i="2"/>
  <c r="M816" i="2"/>
  <c r="AI816" i="2"/>
  <c r="AJ816" i="2"/>
  <c r="AK816" i="2"/>
  <c r="AL816" i="2"/>
  <c r="AM816" i="2"/>
  <c r="AN816" i="2"/>
  <c r="AO816" i="2"/>
  <c r="AP816" i="2"/>
  <c r="AY816" i="2"/>
  <c r="C817" i="2"/>
  <c r="D817" i="2"/>
  <c r="E817" i="2"/>
  <c r="F817" i="2"/>
  <c r="G817" i="2"/>
  <c r="H817" i="2"/>
  <c r="J817" i="2"/>
  <c r="K817" i="2"/>
  <c r="L817" i="2"/>
  <c r="M817" i="2"/>
  <c r="AI817" i="2"/>
  <c r="AJ817" i="2"/>
  <c r="AK817" i="2"/>
  <c r="AL817" i="2"/>
  <c r="AM817" i="2"/>
  <c r="AN817" i="2"/>
  <c r="AO817" i="2"/>
  <c r="AP817" i="2"/>
  <c r="AY817" i="2"/>
  <c r="C818" i="2"/>
  <c r="D818" i="2"/>
  <c r="E818" i="2"/>
  <c r="F818" i="2"/>
  <c r="G818" i="2"/>
  <c r="H818" i="2"/>
  <c r="J818" i="2"/>
  <c r="K818" i="2"/>
  <c r="L818" i="2"/>
  <c r="M818" i="2"/>
  <c r="AI818" i="2"/>
  <c r="AJ818" i="2"/>
  <c r="AK818" i="2"/>
  <c r="AL818" i="2"/>
  <c r="AM818" i="2"/>
  <c r="AN818" i="2"/>
  <c r="AO818" i="2"/>
  <c r="AP818" i="2"/>
  <c r="AY818" i="2"/>
  <c r="C819" i="2"/>
  <c r="D819" i="2"/>
  <c r="E819" i="2"/>
  <c r="F819" i="2"/>
  <c r="G819" i="2"/>
  <c r="H819" i="2"/>
  <c r="J819" i="2"/>
  <c r="K819" i="2"/>
  <c r="L819" i="2"/>
  <c r="M819" i="2"/>
  <c r="AI819" i="2"/>
  <c r="AJ819" i="2"/>
  <c r="AK819" i="2"/>
  <c r="AL819" i="2"/>
  <c r="AM819" i="2"/>
  <c r="AN819" i="2"/>
  <c r="AO819" i="2"/>
  <c r="AP819" i="2"/>
  <c r="AY819" i="2"/>
  <c r="C820" i="2"/>
  <c r="D820" i="2"/>
  <c r="E820" i="2"/>
  <c r="F820" i="2"/>
  <c r="G820" i="2"/>
  <c r="H820" i="2"/>
  <c r="J820" i="2"/>
  <c r="K820" i="2"/>
  <c r="L820" i="2"/>
  <c r="M820" i="2"/>
  <c r="AI820" i="2"/>
  <c r="AJ820" i="2"/>
  <c r="AK820" i="2"/>
  <c r="AL820" i="2"/>
  <c r="AM820" i="2"/>
  <c r="AN820" i="2"/>
  <c r="AO820" i="2"/>
  <c r="AP820" i="2"/>
  <c r="AY820" i="2"/>
  <c r="C821" i="2"/>
  <c r="D821" i="2"/>
  <c r="E821" i="2"/>
  <c r="F821" i="2"/>
  <c r="G821" i="2"/>
  <c r="H821" i="2"/>
  <c r="J821" i="2"/>
  <c r="K821" i="2"/>
  <c r="L821" i="2"/>
  <c r="M821" i="2"/>
  <c r="AI821" i="2"/>
  <c r="AJ821" i="2"/>
  <c r="AK821" i="2"/>
  <c r="AL821" i="2"/>
  <c r="AM821" i="2"/>
  <c r="AN821" i="2"/>
  <c r="AO821" i="2"/>
  <c r="AP821" i="2"/>
  <c r="AY821" i="2"/>
  <c r="C822" i="2"/>
  <c r="D822" i="2"/>
  <c r="E822" i="2"/>
  <c r="F822" i="2"/>
  <c r="G822" i="2"/>
  <c r="H822" i="2"/>
  <c r="J822" i="2"/>
  <c r="K822" i="2"/>
  <c r="L822" i="2"/>
  <c r="M822" i="2"/>
  <c r="AI822" i="2"/>
  <c r="AJ822" i="2"/>
  <c r="AK822" i="2"/>
  <c r="AL822" i="2"/>
  <c r="AM822" i="2"/>
  <c r="AN822" i="2"/>
  <c r="AO822" i="2"/>
  <c r="AP822" i="2"/>
  <c r="AY822" i="2"/>
  <c r="C823" i="2"/>
  <c r="D823" i="2"/>
  <c r="E823" i="2"/>
  <c r="F823" i="2"/>
  <c r="G823" i="2"/>
  <c r="H823" i="2"/>
  <c r="J823" i="2"/>
  <c r="K823" i="2"/>
  <c r="L823" i="2"/>
  <c r="M823" i="2"/>
  <c r="AI823" i="2"/>
  <c r="AJ823" i="2"/>
  <c r="AK823" i="2"/>
  <c r="AL823" i="2"/>
  <c r="AM823" i="2"/>
  <c r="AN823" i="2"/>
  <c r="AO823" i="2"/>
  <c r="AP823" i="2"/>
  <c r="AY823" i="2"/>
  <c r="C824" i="2"/>
  <c r="D824" i="2"/>
  <c r="E824" i="2"/>
  <c r="F824" i="2"/>
  <c r="G824" i="2"/>
  <c r="H824" i="2"/>
  <c r="J824" i="2"/>
  <c r="K824" i="2"/>
  <c r="L824" i="2"/>
  <c r="M824" i="2"/>
  <c r="AI824" i="2"/>
  <c r="AJ824" i="2"/>
  <c r="AK824" i="2"/>
  <c r="AL824" i="2"/>
  <c r="AM824" i="2"/>
  <c r="AN824" i="2"/>
  <c r="AO824" i="2"/>
  <c r="AP824" i="2"/>
  <c r="AY824" i="2"/>
  <c r="C825" i="2"/>
  <c r="D825" i="2"/>
  <c r="E825" i="2"/>
  <c r="F825" i="2"/>
  <c r="G825" i="2"/>
  <c r="H825" i="2"/>
  <c r="J825" i="2"/>
  <c r="K825" i="2"/>
  <c r="L825" i="2"/>
  <c r="M825" i="2"/>
  <c r="AI825" i="2"/>
  <c r="AJ825" i="2"/>
  <c r="AK825" i="2"/>
  <c r="AL825" i="2"/>
  <c r="AM825" i="2"/>
  <c r="AN825" i="2"/>
  <c r="AO825" i="2"/>
  <c r="AP825" i="2"/>
  <c r="AY825" i="2"/>
  <c r="C826" i="2"/>
  <c r="D826" i="2"/>
  <c r="E826" i="2"/>
  <c r="F826" i="2"/>
  <c r="G826" i="2"/>
  <c r="H826" i="2"/>
  <c r="J826" i="2"/>
  <c r="K826" i="2"/>
  <c r="L826" i="2"/>
  <c r="M826" i="2"/>
  <c r="AI826" i="2"/>
  <c r="AJ826" i="2"/>
  <c r="AK826" i="2"/>
  <c r="AL826" i="2"/>
  <c r="AM826" i="2"/>
  <c r="AN826" i="2"/>
  <c r="AO826" i="2"/>
  <c r="AP826" i="2"/>
  <c r="AY826" i="2"/>
  <c r="C827" i="2"/>
  <c r="D827" i="2"/>
  <c r="E827" i="2"/>
  <c r="F827" i="2"/>
  <c r="G827" i="2"/>
  <c r="H827" i="2"/>
  <c r="J827" i="2"/>
  <c r="K827" i="2"/>
  <c r="L827" i="2"/>
  <c r="M827" i="2"/>
  <c r="AI827" i="2"/>
  <c r="AJ827" i="2"/>
  <c r="AK827" i="2"/>
  <c r="AL827" i="2"/>
  <c r="AM827" i="2"/>
  <c r="AN827" i="2"/>
  <c r="AO827" i="2"/>
  <c r="AP827" i="2"/>
  <c r="AY827" i="2"/>
  <c r="C828" i="2"/>
  <c r="D828" i="2"/>
  <c r="E828" i="2"/>
  <c r="F828" i="2"/>
  <c r="G828" i="2"/>
  <c r="H828" i="2"/>
  <c r="J828" i="2"/>
  <c r="K828" i="2"/>
  <c r="L828" i="2"/>
  <c r="M828" i="2"/>
  <c r="AI828" i="2"/>
  <c r="AJ828" i="2"/>
  <c r="AK828" i="2"/>
  <c r="AL828" i="2"/>
  <c r="AM828" i="2"/>
  <c r="AN828" i="2"/>
  <c r="AO828" i="2"/>
  <c r="AP828" i="2"/>
  <c r="C830" i="2"/>
  <c r="D830" i="2"/>
  <c r="E830" i="2"/>
  <c r="F830" i="2"/>
  <c r="G830" i="2"/>
  <c r="H830" i="2"/>
  <c r="J830" i="2"/>
  <c r="K830" i="2"/>
  <c r="L830" i="2"/>
  <c r="M830" i="2"/>
  <c r="AI830" i="2"/>
  <c r="AJ830" i="2"/>
  <c r="AK830" i="2"/>
  <c r="AL830" i="2"/>
  <c r="AM830" i="2"/>
  <c r="AN830" i="2"/>
  <c r="AO830" i="2"/>
  <c r="AP830" i="2"/>
  <c r="AY830" i="2"/>
  <c r="BD830" i="2"/>
  <c r="C831" i="2"/>
  <c r="D831" i="2"/>
  <c r="E831" i="2"/>
  <c r="F831" i="2"/>
  <c r="G831" i="2"/>
  <c r="H831" i="2"/>
  <c r="J831" i="2"/>
  <c r="K831" i="2"/>
  <c r="L831" i="2"/>
  <c r="M831" i="2"/>
  <c r="AI831" i="2"/>
  <c r="AJ831" i="2"/>
  <c r="AK831" i="2"/>
  <c r="AL831" i="2"/>
  <c r="AM831" i="2"/>
  <c r="AN831" i="2"/>
  <c r="AO831" i="2"/>
  <c r="AP831" i="2"/>
  <c r="AY831" i="2"/>
  <c r="BD831" i="2"/>
  <c r="C832" i="2"/>
  <c r="D832" i="2"/>
  <c r="E832" i="2"/>
  <c r="F832" i="2"/>
  <c r="G832" i="2"/>
  <c r="H832" i="2"/>
  <c r="J832" i="2"/>
  <c r="K832" i="2"/>
  <c r="L832" i="2"/>
  <c r="M832" i="2"/>
  <c r="AI832" i="2"/>
  <c r="AJ832" i="2"/>
  <c r="AK832" i="2"/>
  <c r="AL832" i="2"/>
  <c r="AM832" i="2"/>
  <c r="AN832" i="2"/>
  <c r="AO832" i="2"/>
  <c r="AP832" i="2"/>
  <c r="AY832" i="2"/>
  <c r="BD832" i="2"/>
  <c r="C833" i="2"/>
  <c r="D833" i="2"/>
  <c r="E833" i="2"/>
  <c r="F833" i="2"/>
  <c r="G833" i="2"/>
  <c r="H833" i="2"/>
  <c r="J833" i="2"/>
  <c r="K833" i="2"/>
  <c r="L833" i="2"/>
  <c r="M833" i="2"/>
  <c r="AI833" i="2"/>
  <c r="AJ833" i="2"/>
  <c r="AK833" i="2"/>
  <c r="AL833" i="2"/>
  <c r="AM833" i="2"/>
  <c r="AN833" i="2"/>
  <c r="AO833" i="2"/>
  <c r="AP833" i="2"/>
  <c r="AY833" i="2"/>
  <c r="BD833" i="2"/>
  <c r="C834" i="2"/>
  <c r="D834" i="2"/>
  <c r="E834" i="2"/>
  <c r="F834" i="2"/>
  <c r="G834" i="2"/>
  <c r="H834" i="2"/>
  <c r="J834" i="2"/>
  <c r="K834" i="2"/>
  <c r="L834" i="2"/>
  <c r="M834" i="2"/>
  <c r="AI834" i="2"/>
  <c r="AJ834" i="2"/>
  <c r="AK834" i="2"/>
  <c r="AL834" i="2"/>
  <c r="AM834" i="2"/>
  <c r="AN834" i="2"/>
  <c r="AO834" i="2"/>
  <c r="AP834" i="2"/>
  <c r="AY834" i="2"/>
  <c r="BD834" i="2"/>
  <c r="C835" i="2"/>
  <c r="D835" i="2"/>
  <c r="E835" i="2"/>
  <c r="F835" i="2"/>
  <c r="G835" i="2"/>
  <c r="H835" i="2"/>
  <c r="J835" i="2"/>
  <c r="K835" i="2"/>
  <c r="L835" i="2"/>
  <c r="M835" i="2"/>
  <c r="AI835" i="2"/>
  <c r="AJ835" i="2"/>
  <c r="AK835" i="2"/>
  <c r="AL835" i="2"/>
  <c r="AM835" i="2"/>
  <c r="AN835" i="2"/>
  <c r="AO835" i="2"/>
  <c r="AP835" i="2"/>
  <c r="AY835" i="2"/>
  <c r="BD835" i="2"/>
  <c r="C836" i="2"/>
  <c r="D836" i="2"/>
  <c r="E836" i="2"/>
  <c r="F836" i="2"/>
  <c r="G836" i="2"/>
  <c r="H836" i="2"/>
  <c r="J836" i="2"/>
  <c r="K836" i="2"/>
  <c r="L836" i="2"/>
  <c r="M836" i="2"/>
  <c r="AI836" i="2"/>
  <c r="AJ836" i="2"/>
  <c r="AK836" i="2"/>
  <c r="AL836" i="2"/>
  <c r="AM836" i="2"/>
  <c r="AN836" i="2"/>
  <c r="AO836" i="2"/>
  <c r="AP836" i="2"/>
  <c r="AY836" i="2"/>
  <c r="BD836" i="2"/>
  <c r="C837" i="2"/>
  <c r="D837" i="2"/>
  <c r="E837" i="2"/>
  <c r="F837" i="2"/>
  <c r="G837" i="2"/>
  <c r="H837" i="2"/>
  <c r="J837" i="2"/>
  <c r="K837" i="2"/>
  <c r="L837" i="2"/>
  <c r="M837" i="2"/>
  <c r="AI837" i="2"/>
  <c r="AJ837" i="2"/>
  <c r="AK837" i="2"/>
  <c r="AL837" i="2"/>
  <c r="AM837" i="2"/>
  <c r="AN837" i="2"/>
  <c r="AO837" i="2"/>
  <c r="AP837" i="2"/>
  <c r="AY837" i="2"/>
  <c r="BD837" i="2"/>
  <c r="C838" i="2"/>
  <c r="D838" i="2"/>
  <c r="E838" i="2"/>
  <c r="F838" i="2"/>
  <c r="G838" i="2"/>
  <c r="H838" i="2"/>
  <c r="J838" i="2"/>
  <c r="K838" i="2"/>
  <c r="L838" i="2"/>
  <c r="M838" i="2"/>
  <c r="AI838" i="2"/>
  <c r="AJ838" i="2"/>
  <c r="AK838" i="2"/>
  <c r="AL838" i="2"/>
  <c r="AM838" i="2"/>
  <c r="AN838" i="2"/>
  <c r="AO838" i="2"/>
  <c r="AP838" i="2"/>
  <c r="AY838" i="2"/>
  <c r="BD838" i="2"/>
  <c r="C839" i="2"/>
  <c r="D839" i="2"/>
  <c r="E839" i="2"/>
  <c r="F839" i="2"/>
  <c r="G839" i="2"/>
  <c r="H839" i="2"/>
  <c r="J839" i="2"/>
  <c r="K839" i="2"/>
  <c r="L839" i="2"/>
  <c r="M839" i="2"/>
  <c r="AI839" i="2"/>
  <c r="AJ839" i="2"/>
  <c r="AK839" i="2"/>
  <c r="AL839" i="2"/>
  <c r="AM839" i="2"/>
  <c r="AN839" i="2"/>
  <c r="AO839" i="2"/>
  <c r="AP839" i="2"/>
  <c r="AY839" i="2"/>
  <c r="BD839" i="2"/>
  <c r="C840" i="2"/>
  <c r="D840" i="2"/>
  <c r="E840" i="2"/>
  <c r="F840" i="2"/>
  <c r="G840" i="2"/>
  <c r="H840" i="2"/>
  <c r="J840" i="2"/>
  <c r="K840" i="2"/>
  <c r="L840" i="2"/>
  <c r="M840" i="2"/>
  <c r="AI840" i="2"/>
  <c r="AJ840" i="2"/>
  <c r="AK840" i="2"/>
  <c r="AL840" i="2"/>
  <c r="AM840" i="2"/>
  <c r="AN840" i="2"/>
  <c r="AO840" i="2"/>
  <c r="AP840" i="2"/>
  <c r="AY840" i="2"/>
  <c r="BD840" i="2"/>
  <c r="C841" i="2"/>
  <c r="D841" i="2"/>
  <c r="E841" i="2"/>
  <c r="F841" i="2"/>
  <c r="G841" i="2"/>
  <c r="H841" i="2"/>
  <c r="J841" i="2"/>
  <c r="K841" i="2"/>
  <c r="L841" i="2"/>
  <c r="M841" i="2"/>
  <c r="AI841" i="2"/>
  <c r="AJ841" i="2"/>
  <c r="AK841" i="2"/>
  <c r="AL841" i="2"/>
  <c r="AM841" i="2"/>
  <c r="AN841" i="2"/>
  <c r="AO841" i="2"/>
  <c r="AP841" i="2"/>
  <c r="AY841" i="2"/>
  <c r="BD841" i="2"/>
  <c r="C842" i="2"/>
  <c r="D842" i="2"/>
  <c r="E842" i="2"/>
  <c r="F842" i="2"/>
  <c r="G842" i="2"/>
  <c r="H842" i="2"/>
  <c r="J842" i="2"/>
  <c r="K842" i="2"/>
  <c r="L842" i="2"/>
  <c r="M842" i="2"/>
  <c r="AI842" i="2"/>
  <c r="AJ842" i="2"/>
  <c r="AK842" i="2"/>
  <c r="AL842" i="2"/>
  <c r="AM842" i="2"/>
  <c r="AN842" i="2"/>
  <c r="AO842" i="2"/>
  <c r="AP842" i="2"/>
  <c r="AY842" i="2"/>
  <c r="BD842" i="2"/>
  <c r="C843" i="2"/>
  <c r="D843" i="2"/>
  <c r="E843" i="2"/>
  <c r="F843" i="2"/>
  <c r="G843" i="2"/>
  <c r="H843" i="2"/>
  <c r="J843" i="2"/>
  <c r="K843" i="2"/>
  <c r="L843" i="2"/>
  <c r="M843" i="2"/>
  <c r="AI843" i="2"/>
  <c r="AJ843" i="2"/>
  <c r="AK843" i="2"/>
  <c r="AL843" i="2"/>
  <c r="AM843" i="2"/>
  <c r="AN843" i="2"/>
  <c r="AO843" i="2"/>
  <c r="AP843" i="2"/>
  <c r="AY843" i="2"/>
  <c r="BD843" i="2"/>
  <c r="C844" i="2"/>
  <c r="D844" i="2"/>
  <c r="E844" i="2"/>
  <c r="F844" i="2"/>
  <c r="G844" i="2"/>
  <c r="H844" i="2"/>
  <c r="J844" i="2"/>
  <c r="K844" i="2"/>
  <c r="L844" i="2"/>
  <c r="M844" i="2"/>
  <c r="AI844" i="2"/>
  <c r="AJ844" i="2"/>
  <c r="AK844" i="2"/>
  <c r="AL844" i="2"/>
  <c r="AM844" i="2"/>
  <c r="AN844" i="2"/>
  <c r="AO844" i="2"/>
  <c r="AP844" i="2"/>
  <c r="AY844" i="2"/>
  <c r="BD844" i="2"/>
  <c r="C845" i="2"/>
  <c r="D845" i="2"/>
  <c r="E845" i="2"/>
  <c r="F845" i="2"/>
  <c r="G845" i="2"/>
  <c r="H845" i="2"/>
  <c r="J845" i="2"/>
  <c r="K845" i="2"/>
  <c r="L845" i="2"/>
  <c r="M845" i="2"/>
  <c r="AI845" i="2"/>
  <c r="AJ845" i="2"/>
  <c r="AK845" i="2"/>
  <c r="AL845" i="2"/>
  <c r="AM845" i="2"/>
  <c r="AN845" i="2"/>
  <c r="AO845" i="2"/>
  <c r="AP845" i="2"/>
  <c r="AY845" i="2"/>
  <c r="BD845" i="2"/>
  <c r="C846" i="2"/>
  <c r="D846" i="2"/>
  <c r="E846" i="2"/>
  <c r="F846" i="2"/>
  <c r="G846" i="2"/>
  <c r="H846" i="2"/>
  <c r="J846" i="2"/>
  <c r="K846" i="2"/>
  <c r="L846" i="2"/>
  <c r="M846" i="2"/>
  <c r="AI846" i="2"/>
  <c r="AJ846" i="2"/>
  <c r="AK846" i="2"/>
  <c r="AL846" i="2"/>
  <c r="AM846" i="2"/>
  <c r="AN846" i="2"/>
  <c r="AO846" i="2"/>
  <c r="AP846" i="2"/>
  <c r="AY846" i="2"/>
  <c r="BD846" i="2"/>
  <c r="C847" i="2"/>
  <c r="D847" i="2"/>
  <c r="E847" i="2"/>
  <c r="F847" i="2"/>
  <c r="G847" i="2"/>
  <c r="H847" i="2"/>
  <c r="J847" i="2"/>
  <c r="K847" i="2"/>
  <c r="L847" i="2"/>
  <c r="M847" i="2"/>
  <c r="AI847" i="2"/>
  <c r="AJ847" i="2"/>
  <c r="AK847" i="2"/>
  <c r="AL847" i="2"/>
  <c r="AM847" i="2"/>
  <c r="AN847" i="2"/>
  <c r="AO847" i="2"/>
  <c r="AP847" i="2"/>
  <c r="AY847" i="2"/>
  <c r="BD847" i="2"/>
  <c r="C848" i="2"/>
  <c r="D848" i="2"/>
  <c r="E848" i="2"/>
  <c r="F848" i="2"/>
  <c r="G848" i="2"/>
  <c r="H848" i="2"/>
  <c r="J848" i="2"/>
  <c r="K848" i="2"/>
  <c r="L848" i="2"/>
  <c r="M848" i="2"/>
  <c r="AI848" i="2"/>
  <c r="AJ848" i="2"/>
  <c r="AK848" i="2"/>
  <c r="AL848" i="2"/>
  <c r="AM848" i="2"/>
  <c r="AN848" i="2"/>
  <c r="AO848" i="2"/>
  <c r="AP848" i="2"/>
  <c r="AY848" i="2"/>
  <c r="BD848" i="2"/>
  <c r="C849" i="2"/>
  <c r="D849" i="2"/>
  <c r="E849" i="2"/>
  <c r="F849" i="2"/>
  <c r="G849" i="2"/>
  <c r="H849" i="2"/>
  <c r="J849" i="2"/>
  <c r="K849" i="2"/>
  <c r="L849" i="2"/>
  <c r="M849" i="2"/>
  <c r="AI849" i="2"/>
  <c r="AJ849" i="2"/>
  <c r="AK849" i="2"/>
  <c r="AL849" i="2"/>
  <c r="AM849" i="2"/>
  <c r="AN849" i="2"/>
  <c r="AO849" i="2"/>
  <c r="AP849" i="2"/>
  <c r="AY849" i="2"/>
  <c r="BD849" i="2"/>
  <c r="C850" i="2"/>
  <c r="D850" i="2"/>
  <c r="E850" i="2"/>
  <c r="F850" i="2"/>
  <c r="G850" i="2"/>
  <c r="H850" i="2"/>
  <c r="J850" i="2"/>
  <c r="K850" i="2"/>
  <c r="L850" i="2"/>
  <c r="M850" i="2"/>
  <c r="AI850" i="2"/>
  <c r="AJ850" i="2"/>
  <c r="AK850" i="2"/>
  <c r="AL850" i="2"/>
  <c r="AM850" i="2"/>
  <c r="AN850" i="2"/>
  <c r="AO850" i="2"/>
  <c r="AP850" i="2"/>
  <c r="AY850" i="2"/>
  <c r="BD850" i="2"/>
  <c r="C851" i="2"/>
  <c r="D851" i="2"/>
  <c r="E851" i="2"/>
  <c r="F851" i="2"/>
  <c r="G851" i="2"/>
  <c r="H851" i="2"/>
  <c r="J851" i="2"/>
  <c r="K851" i="2"/>
  <c r="L851" i="2"/>
  <c r="M851" i="2"/>
  <c r="AI851" i="2"/>
  <c r="AJ851" i="2"/>
  <c r="AK851" i="2"/>
  <c r="AL851" i="2"/>
  <c r="AM851" i="2"/>
  <c r="AN851" i="2"/>
  <c r="AO851" i="2"/>
  <c r="AP851" i="2"/>
  <c r="AY851" i="2"/>
  <c r="BD851" i="2"/>
  <c r="C852" i="2"/>
  <c r="D852" i="2"/>
  <c r="E852" i="2"/>
  <c r="F852" i="2"/>
  <c r="G852" i="2"/>
  <c r="H852" i="2"/>
  <c r="J852" i="2"/>
  <c r="K852" i="2"/>
  <c r="L852" i="2"/>
  <c r="M852" i="2"/>
  <c r="AI852" i="2"/>
  <c r="AJ852" i="2"/>
  <c r="AK852" i="2"/>
  <c r="AL852" i="2"/>
  <c r="AM852" i="2"/>
  <c r="AN852" i="2"/>
  <c r="AO852" i="2"/>
  <c r="AP852" i="2"/>
  <c r="AY852" i="2"/>
  <c r="BD852" i="2"/>
  <c r="C853" i="2"/>
  <c r="D853" i="2"/>
  <c r="E853" i="2"/>
  <c r="F853" i="2"/>
  <c r="G853" i="2"/>
  <c r="H853" i="2"/>
  <c r="J853" i="2"/>
  <c r="K853" i="2"/>
  <c r="L853" i="2"/>
  <c r="M853" i="2"/>
  <c r="AI853" i="2"/>
  <c r="AJ853" i="2"/>
  <c r="AK853" i="2"/>
  <c r="AL853" i="2"/>
  <c r="AM853" i="2"/>
  <c r="AN853" i="2"/>
  <c r="AO853" i="2"/>
  <c r="AP853" i="2"/>
  <c r="AY853" i="2"/>
  <c r="BD853" i="2"/>
  <c r="C854" i="2"/>
  <c r="D854" i="2"/>
  <c r="E854" i="2"/>
  <c r="F854" i="2"/>
  <c r="G854" i="2"/>
  <c r="H854" i="2"/>
  <c r="J854" i="2"/>
  <c r="K854" i="2"/>
  <c r="L854" i="2"/>
  <c r="M854" i="2"/>
  <c r="AI854" i="2"/>
  <c r="AJ854" i="2"/>
  <c r="AK854" i="2"/>
  <c r="AL854" i="2"/>
  <c r="AM854" i="2"/>
  <c r="AN854" i="2"/>
  <c r="AO854" i="2"/>
  <c r="AP854" i="2"/>
  <c r="AY854" i="2"/>
  <c r="BD854" i="2"/>
  <c r="C855" i="2"/>
  <c r="D855" i="2"/>
  <c r="E855" i="2"/>
  <c r="F855" i="2"/>
  <c r="G855" i="2"/>
  <c r="H855" i="2"/>
  <c r="J855" i="2"/>
  <c r="K855" i="2"/>
  <c r="L855" i="2"/>
  <c r="M855" i="2"/>
  <c r="AI855" i="2"/>
  <c r="AJ855" i="2"/>
  <c r="AK855" i="2"/>
  <c r="AL855" i="2"/>
  <c r="AM855" i="2"/>
  <c r="AN855" i="2"/>
  <c r="AO855" i="2"/>
  <c r="AP855" i="2"/>
  <c r="AY855" i="2"/>
  <c r="BD855" i="2"/>
  <c r="C856" i="2"/>
  <c r="D856" i="2"/>
  <c r="E856" i="2"/>
  <c r="F856" i="2"/>
  <c r="G856" i="2"/>
  <c r="H856" i="2"/>
  <c r="J856" i="2"/>
  <c r="K856" i="2"/>
  <c r="L856" i="2"/>
  <c r="M856" i="2"/>
  <c r="AI856" i="2"/>
  <c r="AJ856" i="2"/>
  <c r="AK856" i="2"/>
  <c r="AL856" i="2"/>
  <c r="AM856" i="2"/>
  <c r="AN856" i="2"/>
  <c r="AO856" i="2"/>
  <c r="AP856" i="2"/>
  <c r="AY856" i="2"/>
  <c r="BD856" i="2"/>
  <c r="C857" i="2"/>
  <c r="D857" i="2"/>
  <c r="E857" i="2"/>
  <c r="F857" i="2"/>
  <c r="G857" i="2"/>
  <c r="H857" i="2"/>
  <c r="J857" i="2"/>
  <c r="K857" i="2"/>
  <c r="L857" i="2"/>
  <c r="M857" i="2"/>
  <c r="AI857" i="2"/>
  <c r="AJ857" i="2"/>
  <c r="AK857" i="2"/>
  <c r="AL857" i="2"/>
  <c r="AM857" i="2"/>
  <c r="AN857" i="2"/>
  <c r="AO857" i="2"/>
  <c r="AP857" i="2"/>
  <c r="AY857" i="2"/>
  <c r="BD857" i="2"/>
  <c r="C858" i="2"/>
  <c r="D858" i="2"/>
  <c r="E858" i="2"/>
  <c r="F858" i="2"/>
  <c r="G858" i="2"/>
  <c r="H858" i="2"/>
  <c r="J858" i="2"/>
  <c r="K858" i="2"/>
  <c r="L858" i="2"/>
  <c r="M858" i="2"/>
  <c r="AI858" i="2"/>
  <c r="AJ858" i="2"/>
  <c r="AK858" i="2"/>
  <c r="AL858" i="2"/>
  <c r="AM858" i="2"/>
  <c r="AN858" i="2"/>
  <c r="AO858" i="2"/>
  <c r="AP858" i="2"/>
  <c r="AY858" i="2"/>
  <c r="BD858" i="2"/>
  <c r="C859" i="2"/>
  <c r="D859" i="2"/>
  <c r="E859" i="2"/>
  <c r="F859" i="2"/>
  <c r="G859" i="2"/>
  <c r="H859" i="2"/>
  <c r="J859" i="2"/>
  <c r="K859" i="2"/>
  <c r="L859" i="2"/>
  <c r="M859" i="2"/>
  <c r="AI859" i="2"/>
  <c r="AJ859" i="2"/>
  <c r="AK859" i="2"/>
  <c r="AL859" i="2"/>
  <c r="AM859" i="2"/>
  <c r="AN859" i="2"/>
  <c r="AO859" i="2"/>
  <c r="AP859" i="2"/>
  <c r="AY859" i="2"/>
  <c r="BD859" i="2"/>
  <c r="C860" i="2"/>
  <c r="D860" i="2"/>
  <c r="E860" i="2"/>
  <c r="F860" i="2"/>
  <c r="G860" i="2"/>
  <c r="H860" i="2"/>
  <c r="J860" i="2"/>
  <c r="K860" i="2"/>
  <c r="L860" i="2"/>
  <c r="M860" i="2"/>
  <c r="AI860" i="2"/>
  <c r="AJ860" i="2"/>
  <c r="AK860" i="2"/>
  <c r="AL860" i="2"/>
  <c r="AM860" i="2"/>
  <c r="AN860" i="2"/>
  <c r="AO860" i="2"/>
  <c r="AP860" i="2"/>
  <c r="AY860" i="2"/>
  <c r="BD860" i="2"/>
  <c r="C861" i="2"/>
  <c r="D861" i="2"/>
  <c r="E861" i="2"/>
  <c r="F861" i="2"/>
  <c r="G861" i="2"/>
  <c r="H861" i="2"/>
  <c r="J861" i="2"/>
  <c r="K861" i="2"/>
  <c r="L861" i="2"/>
  <c r="M861" i="2"/>
  <c r="AI861" i="2"/>
  <c r="AJ861" i="2"/>
  <c r="AK861" i="2"/>
  <c r="AL861" i="2"/>
  <c r="AM861" i="2"/>
  <c r="AN861" i="2"/>
  <c r="AO861" i="2"/>
  <c r="AP861" i="2"/>
  <c r="AY861" i="2"/>
  <c r="BD861" i="2"/>
  <c r="C862" i="2"/>
  <c r="D862" i="2"/>
  <c r="E862" i="2"/>
  <c r="F862" i="2"/>
  <c r="G862" i="2"/>
  <c r="H862" i="2"/>
  <c r="J862" i="2"/>
  <c r="K862" i="2"/>
  <c r="L862" i="2"/>
  <c r="M862" i="2"/>
  <c r="AI862" i="2"/>
  <c r="AJ862" i="2"/>
  <c r="AK862" i="2"/>
  <c r="AL862" i="2"/>
  <c r="AM862" i="2"/>
  <c r="AN862" i="2"/>
  <c r="AO862" i="2"/>
  <c r="AP862" i="2"/>
  <c r="AY862" i="2"/>
  <c r="BD862" i="2"/>
  <c r="C863" i="2"/>
  <c r="D863" i="2"/>
  <c r="E863" i="2"/>
  <c r="F863" i="2"/>
  <c r="G863" i="2"/>
  <c r="H863" i="2"/>
  <c r="J863" i="2"/>
  <c r="K863" i="2"/>
  <c r="L863" i="2"/>
  <c r="M863" i="2"/>
  <c r="AI863" i="2"/>
  <c r="AJ863" i="2"/>
  <c r="AK863" i="2"/>
  <c r="AL863" i="2"/>
  <c r="AM863" i="2"/>
  <c r="AN863" i="2"/>
  <c r="AO863" i="2"/>
  <c r="AP863" i="2"/>
  <c r="AY863" i="2"/>
  <c r="BD863" i="2"/>
  <c r="C864" i="2"/>
  <c r="D864" i="2"/>
  <c r="E864" i="2"/>
  <c r="F864" i="2"/>
  <c r="G864" i="2"/>
  <c r="H864" i="2"/>
  <c r="J864" i="2"/>
  <c r="K864" i="2"/>
  <c r="L864" i="2"/>
  <c r="M864" i="2"/>
  <c r="AI864" i="2"/>
  <c r="AJ864" i="2"/>
  <c r="AK864" i="2"/>
  <c r="AL864" i="2"/>
  <c r="AM864" i="2"/>
  <c r="AN864" i="2"/>
  <c r="AO864" i="2"/>
  <c r="AP864" i="2"/>
  <c r="AY864" i="2"/>
  <c r="BD864" i="2"/>
  <c r="C865" i="2"/>
  <c r="D865" i="2"/>
  <c r="E865" i="2"/>
  <c r="F865" i="2"/>
  <c r="G865" i="2"/>
  <c r="H865" i="2"/>
  <c r="J865" i="2"/>
  <c r="K865" i="2"/>
  <c r="L865" i="2"/>
  <c r="M865" i="2"/>
  <c r="AI865" i="2"/>
  <c r="AJ865" i="2"/>
  <c r="AK865" i="2"/>
  <c r="AL865" i="2"/>
  <c r="AM865" i="2"/>
  <c r="AN865" i="2"/>
  <c r="AO865" i="2"/>
  <c r="AP865" i="2"/>
  <c r="AY865" i="2"/>
  <c r="BD865" i="2"/>
  <c r="C866" i="2"/>
  <c r="D866" i="2"/>
  <c r="E866" i="2"/>
  <c r="F866" i="2"/>
  <c r="G866" i="2"/>
  <c r="H866" i="2"/>
  <c r="J866" i="2"/>
  <c r="K866" i="2"/>
  <c r="L866" i="2"/>
  <c r="M866" i="2"/>
  <c r="AI866" i="2"/>
  <c r="AJ866" i="2"/>
  <c r="AK866" i="2"/>
  <c r="AL866" i="2"/>
  <c r="AM866" i="2"/>
  <c r="AN866" i="2"/>
  <c r="AO866" i="2"/>
  <c r="AP866" i="2"/>
  <c r="AY866" i="2"/>
  <c r="BD866" i="2"/>
  <c r="C867" i="2"/>
  <c r="D867" i="2"/>
  <c r="E867" i="2"/>
  <c r="F867" i="2"/>
  <c r="G867" i="2"/>
  <c r="H867" i="2"/>
  <c r="J867" i="2"/>
  <c r="K867" i="2"/>
  <c r="L867" i="2"/>
  <c r="M867" i="2"/>
  <c r="AI867" i="2"/>
  <c r="AJ867" i="2"/>
  <c r="AK867" i="2"/>
  <c r="AL867" i="2"/>
  <c r="AM867" i="2"/>
  <c r="AN867" i="2"/>
  <c r="AO867" i="2"/>
  <c r="AP867" i="2"/>
  <c r="AY867" i="2"/>
  <c r="BD867" i="2"/>
  <c r="C868" i="2"/>
  <c r="D868" i="2"/>
  <c r="E868" i="2"/>
  <c r="F868" i="2"/>
  <c r="G868" i="2"/>
  <c r="H868" i="2"/>
  <c r="J868" i="2"/>
  <c r="K868" i="2"/>
  <c r="L868" i="2"/>
  <c r="M868" i="2"/>
  <c r="AI868" i="2"/>
  <c r="AJ868" i="2"/>
  <c r="AK868" i="2"/>
  <c r="AL868" i="2"/>
  <c r="AM868" i="2"/>
  <c r="AN868" i="2"/>
  <c r="AO868" i="2"/>
  <c r="AP868" i="2"/>
  <c r="AY868" i="2"/>
  <c r="BD868" i="2"/>
  <c r="C869" i="2"/>
  <c r="D869" i="2"/>
  <c r="E869" i="2"/>
  <c r="F869" i="2"/>
  <c r="G869" i="2"/>
  <c r="H869" i="2"/>
  <c r="J869" i="2"/>
  <c r="K869" i="2"/>
  <c r="L869" i="2"/>
  <c r="M869" i="2"/>
  <c r="AI869" i="2"/>
  <c r="AJ869" i="2"/>
  <c r="AK869" i="2"/>
  <c r="AL869" i="2"/>
  <c r="AM869" i="2"/>
  <c r="AN869" i="2"/>
  <c r="AO869" i="2"/>
  <c r="AP869" i="2"/>
  <c r="AY869" i="2"/>
  <c r="BD869" i="2"/>
  <c r="C870" i="2"/>
  <c r="D870" i="2"/>
  <c r="E870" i="2"/>
  <c r="F870" i="2"/>
  <c r="G870" i="2"/>
  <c r="H870" i="2"/>
  <c r="J870" i="2"/>
  <c r="K870" i="2"/>
  <c r="L870" i="2"/>
  <c r="M870" i="2"/>
  <c r="AI870" i="2"/>
  <c r="AJ870" i="2"/>
  <c r="AK870" i="2"/>
  <c r="AL870" i="2"/>
  <c r="AM870" i="2"/>
  <c r="AN870" i="2"/>
  <c r="AO870" i="2"/>
  <c r="AP870" i="2"/>
  <c r="AY870" i="2"/>
  <c r="BD870" i="2"/>
  <c r="C871" i="2"/>
  <c r="D871" i="2"/>
  <c r="E871" i="2"/>
  <c r="F871" i="2"/>
  <c r="G871" i="2"/>
  <c r="H871" i="2"/>
  <c r="J871" i="2"/>
  <c r="K871" i="2"/>
  <c r="L871" i="2"/>
  <c r="M871" i="2"/>
  <c r="AI871" i="2"/>
  <c r="AJ871" i="2"/>
  <c r="AK871" i="2"/>
  <c r="AL871" i="2"/>
  <c r="AM871" i="2"/>
  <c r="AN871" i="2"/>
  <c r="AO871" i="2"/>
  <c r="AP871" i="2"/>
  <c r="AY871" i="2"/>
  <c r="BD871" i="2"/>
  <c r="C872" i="2"/>
  <c r="D872" i="2"/>
  <c r="E872" i="2"/>
  <c r="F872" i="2"/>
  <c r="G872" i="2"/>
  <c r="H872" i="2"/>
  <c r="J872" i="2"/>
  <c r="K872" i="2"/>
  <c r="L872" i="2"/>
  <c r="M872" i="2"/>
  <c r="AI872" i="2"/>
  <c r="AJ872" i="2"/>
  <c r="AK872" i="2"/>
  <c r="AL872" i="2"/>
  <c r="AM872" i="2"/>
  <c r="AN872" i="2"/>
  <c r="AO872" i="2"/>
  <c r="AP872" i="2"/>
  <c r="AY872" i="2"/>
  <c r="BD872" i="2"/>
  <c r="C873" i="2"/>
  <c r="D873" i="2"/>
  <c r="E873" i="2"/>
  <c r="F873" i="2"/>
  <c r="G873" i="2"/>
  <c r="H873" i="2"/>
  <c r="J873" i="2"/>
  <c r="K873" i="2"/>
  <c r="L873" i="2"/>
  <c r="M873" i="2"/>
  <c r="AI873" i="2"/>
  <c r="AJ873" i="2"/>
  <c r="AK873" i="2"/>
  <c r="AL873" i="2"/>
  <c r="AM873" i="2"/>
  <c r="AN873" i="2"/>
  <c r="AO873" i="2"/>
  <c r="AP873" i="2"/>
  <c r="AY873" i="2"/>
  <c r="BD873" i="2"/>
  <c r="C874" i="2"/>
  <c r="D874" i="2"/>
  <c r="E874" i="2"/>
  <c r="F874" i="2"/>
  <c r="G874" i="2"/>
  <c r="H874" i="2"/>
  <c r="J874" i="2"/>
  <c r="K874" i="2"/>
  <c r="L874" i="2"/>
  <c r="M874" i="2"/>
  <c r="AI874" i="2"/>
  <c r="AJ874" i="2"/>
  <c r="AK874" i="2"/>
  <c r="AL874" i="2"/>
  <c r="AM874" i="2"/>
  <c r="AN874" i="2"/>
  <c r="AO874" i="2"/>
  <c r="AP874" i="2"/>
  <c r="AY874" i="2"/>
  <c r="BD874" i="2"/>
  <c r="C875" i="2"/>
  <c r="D875" i="2"/>
  <c r="E875" i="2"/>
  <c r="F875" i="2"/>
  <c r="G875" i="2"/>
  <c r="H875" i="2"/>
  <c r="J875" i="2"/>
  <c r="K875" i="2"/>
  <c r="L875" i="2"/>
  <c r="M875" i="2"/>
  <c r="AI875" i="2"/>
  <c r="AJ875" i="2"/>
  <c r="AK875" i="2"/>
  <c r="AL875" i="2"/>
  <c r="AM875" i="2"/>
  <c r="AN875" i="2"/>
  <c r="AO875" i="2"/>
  <c r="AP875" i="2"/>
  <c r="AY875" i="2"/>
  <c r="BD875" i="2"/>
  <c r="C876" i="2"/>
  <c r="D876" i="2"/>
  <c r="E876" i="2"/>
  <c r="F876" i="2"/>
  <c r="G876" i="2"/>
  <c r="H876" i="2"/>
  <c r="J876" i="2"/>
  <c r="K876" i="2"/>
  <c r="L876" i="2"/>
  <c r="M876" i="2"/>
  <c r="AI876" i="2"/>
  <c r="AJ876" i="2"/>
  <c r="AK876" i="2"/>
  <c r="AL876" i="2"/>
  <c r="AM876" i="2"/>
  <c r="AN876" i="2"/>
  <c r="AO876" i="2"/>
  <c r="AP876" i="2"/>
  <c r="AY876" i="2"/>
  <c r="BD876" i="2"/>
  <c r="C877" i="2"/>
  <c r="D877" i="2"/>
  <c r="E877" i="2"/>
  <c r="F877" i="2"/>
  <c r="G877" i="2"/>
  <c r="H877" i="2"/>
  <c r="J877" i="2"/>
  <c r="K877" i="2"/>
  <c r="L877" i="2"/>
  <c r="M877" i="2"/>
  <c r="AI877" i="2"/>
  <c r="AJ877" i="2"/>
  <c r="AK877" i="2"/>
  <c r="AL877" i="2"/>
  <c r="AM877" i="2"/>
  <c r="AN877" i="2"/>
  <c r="AO877" i="2"/>
  <c r="AP877" i="2"/>
  <c r="AY877" i="2"/>
  <c r="BD877" i="2"/>
  <c r="C878" i="2"/>
  <c r="D878" i="2"/>
  <c r="E878" i="2"/>
  <c r="F878" i="2"/>
  <c r="G878" i="2"/>
  <c r="H878" i="2"/>
  <c r="J878" i="2"/>
  <c r="K878" i="2"/>
  <c r="L878" i="2"/>
  <c r="M878" i="2"/>
  <c r="AI878" i="2"/>
  <c r="AJ878" i="2"/>
  <c r="AK878" i="2"/>
  <c r="AL878" i="2"/>
  <c r="AM878" i="2"/>
  <c r="AN878" i="2"/>
  <c r="AO878" i="2"/>
  <c r="AP878" i="2"/>
  <c r="AY878" i="2"/>
  <c r="BD878" i="2"/>
  <c r="C879" i="2"/>
  <c r="D879" i="2"/>
  <c r="E879" i="2"/>
  <c r="F879" i="2"/>
  <c r="G879" i="2"/>
  <c r="H879" i="2"/>
  <c r="J879" i="2"/>
  <c r="K879" i="2"/>
  <c r="L879" i="2"/>
  <c r="M879" i="2"/>
  <c r="AI879" i="2"/>
  <c r="AJ879" i="2"/>
  <c r="AK879" i="2"/>
  <c r="AL879" i="2"/>
  <c r="AM879" i="2"/>
  <c r="AN879" i="2"/>
  <c r="AO879" i="2"/>
  <c r="AP879" i="2"/>
  <c r="AY879" i="2"/>
  <c r="BD879" i="2"/>
  <c r="C880" i="2"/>
  <c r="D880" i="2"/>
  <c r="E880" i="2"/>
  <c r="F880" i="2"/>
  <c r="G880" i="2"/>
  <c r="H880" i="2"/>
  <c r="J880" i="2"/>
  <c r="K880" i="2"/>
  <c r="L880" i="2"/>
  <c r="M880" i="2"/>
  <c r="AI880" i="2"/>
  <c r="AJ880" i="2"/>
  <c r="AK880" i="2"/>
  <c r="AL880" i="2"/>
  <c r="AM880" i="2"/>
  <c r="AN880" i="2"/>
  <c r="AO880" i="2"/>
  <c r="AP880" i="2"/>
  <c r="AY880" i="2"/>
  <c r="BD880" i="2"/>
  <c r="C881" i="2"/>
  <c r="D881" i="2"/>
  <c r="E881" i="2"/>
  <c r="F881" i="2"/>
  <c r="G881" i="2"/>
  <c r="H881" i="2"/>
  <c r="J881" i="2"/>
  <c r="K881" i="2"/>
  <c r="L881" i="2"/>
  <c r="M881" i="2"/>
  <c r="AI881" i="2"/>
  <c r="AJ881" i="2"/>
  <c r="AK881" i="2"/>
  <c r="AL881" i="2"/>
  <c r="AM881" i="2"/>
  <c r="AN881" i="2"/>
  <c r="AO881" i="2"/>
  <c r="AP881" i="2"/>
  <c r="AY881" i="2"/>
  <c r="BD881" i="2"/>
  <c r="C882" i="2"/>
  <c r="D882" i="2"/>
  <c r="E882" i="2"/>
  <c r="F882" i="2"/>
  <c r="G882" i="2"/>
  <c r="H882" i="2"/>
  <c r="J882" i="2"/>
  <c r="K882" i="2"/>
  <c r="L882" i="2"/>
  <c r="M882" i="2"/>
  <c r="AI882" i="2"/>
  <c r="AJ882" i="2"/>
  <c r="AK882" i="2"/>
  <c r="AL882" i="2"/>
  <c r="AM882" i="2"/>
  <c r="AN882" i="2"/>
  <c r="AO882" i="2"/>
  <c r="AP882" i="2"/>
  <c r="AY882" i="2"/>
  <c r="BD882" i="2"/>
  <c r="C883" i="2"/>
  <c r="D883" i="2"/>
  <c r="E883" i="2"/>
  <c r="F883" i="2"/>
  <c r="G883" i="2"/>
  <c r="H883" i="2"/>
  <c r="J883" i="2"/>
  <c r="K883" i="2"/>
  <c r="L883" i="2"/>
  <c r="M883" i="2"/>
  <c r="AI883" i="2"/>
  <c r="AJ883" i="2"/>
  <c r="AK883" i="2"/>
  <c r="AL883" i="2"/>
  <c r="AM883" i="2"/>
  <c r="AN883" i="2"/>
  <c r="AO883" i="2"/>
  <c r="AP883" i="2"/>
  <c r="AY883" i="2"/>
  <c r="BD883" i="2"/>
  <c r="C884" i="2"/>
  <c r="D884" i="2"/>
  <c r="E884" i="2"/>
  <c r="F884" i="2"/>
  <c r="G884" i="2"/>
  <c r="H884" i="2"/>
  <c r="J884" i="2"/>
  <c r="K884" i="2"/>
  <c r="L884" i="2"/>
  <c r="M884" i="2"/>
  <c r="AI884" i="2"/>
  <c r="AJ884" i="2"/>
  <c r="AK884" i="2"/>
  <c r="AL884" i="2"/>
  <c r="AM884" i="2"/>
  <c r="AN884" i="2"/>
  <c r="AO884" i="2"/>
  <c r="AP884" i="2"/>
  <c r="AY884" i="2"/>
  <c r="BD884" i="2"/>
  <c r="C885" i="2"/>
  <c r="D885" i="2"/>
  <c r="E885" i="2"/>
  <c r="F885" i="2"/>
  <c r="G885" i="2"/>
  <c r="H885" i="2"/>
  <c r="J885" i="2"/>
  <c r="K885" i="2"/>
  <c r="L885" i="2"/>
  <c r="M885" i="2"/>
  <c r="AI885" i="2"/>
  <c r="AJ885" i="2"/>
  <c r="AK885" i="2"/>
  <c r="AL885" i="2"/>
  <c r="AM885" i="2"/>
  <c r="AN885" i="2"/>
  <c r="AO885" i="2"/>
  <c r="AP885" i="2"/>
  <c r="AY885" i="2"/>
  <c r="BD885" i="2"/>
  <c r="C886" i="2"/>
  <c r="D886" i="2"/>
  <c r="E886" i="2"/>
  <c r="F886" i="2"/>
  <c r="G886" i="2"/>
  <c r="H886" i="2"/>
  <c r="J886" i="2"/>
  <c r="K886" i="2"/>
  <c r="L886" i="2"/>
  <c r="M886" i="2"/>
  <c r="AI886" i="2"/>
  <c r="AJ886" i="2"/>
  <c r="AK886" i="2"/>
  <c r="AL886" i="2"/>
  <c r="AM886" i="2"/>
  <c r="AN886" i="2"/>
  <c r="AO886" i="2"/>
  <c r="AP886" i="2"/>
  <c r="AY886" i="2"/>
  <c r="BD886" i="2"/>
  <c r="C887" i="2"/>
  <c r="D887" i="2"/>
  <c r="E887" i="2"/>
  <c r="F887" i="2"/>
  <c r="G887" i="2"/>
  <c r="H887" i="2"/>
  <c r="J887" i="2"/>
  <c r="K887" i="2"/>
  <c r="L887" i="2"/>
  <c r="M887" i="2"/>
  <c r="AI887" i="2"/>
  <c r="AJ887" i="2"/>
  <c r="AK887" i="2"/>
  <c r="AL887" i="2"/>
  <c r="AM887" i="2"/>
  <c r="AN887" i="2"/>
  <c r="AO887" i="2"/>
  <c r="AP887" i="2"/>
  <c r="AY887" i="2"/>
  <c r="BD887" i="2"/>
  <c r="C888" i="2"/>
  <c r="D888" i="2"/>
  <c r="E888" i="2"/>
  <c r="F888" i="2"/>
  <c r="G888" i="2"/>
  <c r="H888" i="2"/>
  <c r="J888" i="2"/>
  <c r="K888" i="2"/>
  <c r="L888" i="2"/>
  <c r="M888" i="2"/>
  <c r="AI888" i="2"/>
  <c r="AJ888" i="2"/>
  <c r="AK888" i="2"/>
  <c r="AL888" i="2"/>
  <c r="AM888" i="2"/>
  <c r="AN888" i="2"/>
  <c r="AO888" i="2"/>
  <c r="AP888" i="2"/>
  <c r="AY888" i="2"/>
  <c r="BD888" i="2"/>
  <c r="C889" i="2"/>
  <c r="D889" i="2"/>
  <c r="E889" i="2"/>
  <c r="F889" i="2"/>
  <c r="G889" i="2"/>
  <c r="H889" i="2"/>
  <c r="J889" i="2"/>
  <c r="K889" i="2"/>
  <c r="L889" i="2"/>
  <c r="M889" i="2"/>
  <c r="AI889" i="2"/>
  <c r="AJ889" i="2"/>
  <c r="AK889" i="2"/>
  <c r="AL889" i="2"/>
  <c r="AM889" i="2"/>
  <c r="AN889" i="2"/>
  <c r="AO889" i="2"/>
  <c r="AP889" i="2"/>
  <c r="AY889" i="2"/>
  <c r="BD889" i="2"/>
  <c r="C890" i="2"/>
  <c r="D890" i="2"/>
  <c r="E890" i="2"/>
  <c r="F890" i="2"/>
  <c r="G890" i="2"/>
  <c r="H890" i="2"/>
  <c r="J890" i="2"/>
  <c r="K890" i="2"/>
  <c r="L890" i="2"/>
  <c r="M890" i="2"/>
  <c r="AI890" i="2"/>
  <c r="AJ890" i="2"/>
  <c r="AK890" i="2"/>
  <c r="AL890" i="2"/>
  <c r="AM890" i="2"/>
  <c r="AN890" i="2"/>
  <c r="AO890" i="2"/>
  <c r="AP890" i="2"/>
  <c r="AY890" i="2"/>
  <c r="BD890" i="2"/>
  <c r="C891" i="2"/>
  <c r="D891" i="2"/>
  <c r="E891" i="2"/>
  <c r="F891" i="2"/>
  <c r="G891" i="2"/>
  <c r="H891" i="2"/>
  <c r="J891" i="2"/>
  <c r="K891" i="2"/>
  <c r="L891" i="2"/>
  <c r="M891" i="2"/>
  <c r="AI891" i="2"/>
  <c r="AJ891" i="2"/>
  <c r="AK891" i="2"/>
  <c r="AL891" i="2"/>
  <c r="AM891" i="2"/>
  <c r="AN891" i="2"/>
  <c r="AO891" i="2"/>
  <c r="AP891" i="2"/>
  <c r="AY891" i="2"/>
  <c r="BD891" i="2"/>
  <c r="C892" i="2"/>
  <c r="D892" i="2"/>
  <c r="E892" i="2"/>
  <c r="F892" i="2"/>
  <c r="G892" i="2"/>
  <c r="H892" i="2"/>
  <c r="J892" i="2"/>
  <c r="K892" i="2"/>
  <c r="L892" i="2"/>
  <c r="M892" i="2"/>
  <c r="AI892" i="2"/>
  <c r="AJ892" i="2"/>
  <c r="AK892" i="2"/>
  <c r="AL892" i="2"/>
  <c r="AM892" i="2"/>
  <c r="AN892" i="2"/>
  <c r="AO892" i="2"/>
  <c r="AP892" i="2"/>
  <c r="AY892" i="2"/>
  <c r="BD892" i="2"/>
  <c r="C893" i="2"/>
  <c r="D893" i="2"/>
  <c r="E893" i="2"/>
  <c r="F893" i="2"/>
  <c r="G893" i="2"/>
  <c r="H893" i="2"/>
  <c r="J893" i="2"/>
  <c r="K893" i="2"/>
  <c r="L893" i="2"/>
  <c r="M893" i="2"/>
  <c r="AI893" i="2"/>
  <c r="AJ893" i="2"/>
  <c r="AK893" i="2"/>
  <c r="AL893" i="2"/>
  <c r="AM893" i="2"/>
  <c r="AN893" i="2"/>
  <c r="AO893" i="2"/>
  <c r="AP893" i="2"/>
  <c r="AY893" i="2"/>
  <c r="BD893" i="2"/>
  <c r="C894" i="2"/>
  <c r="D894" i="2"/>
  <c r="E894" i="2"/>
  <c r="F894" i="2"/>
  <c r="G894" i="2"/>
  <c r="H894" i="2"/>
  <c r="J894" i="2"/>
  <c r="K894" i="2"/>
  <c r="L894" i="2"/>
  <c r="M894" i="2"/>
  <c r="AI894" i="2"/>
  <c r="AJ894" i="2"/>
  <c r="AK894" i="2"/>
  <c r="AL894" i="2"/>
  <c r="AM894" i="2"/>
  <c r="AN894" i="2"/>
  <c r="AO894" i="2"/>
  <c r="AP894" i="2"/>
  <c r="AY894" i="2"/>
  <c r="BD894" i="2"/>
  <c r="C895" i="2"/>
  <c r="D895" i="2"/>
  <c r="E895" i="2"/>
  <c r="F895" i="2"/>
  <c r="G895" i="2"/>
  <c r="H895" i="2"/>
  <c r="J895" i="2"/>
  <c r="K895" i="2"/>
  <c r="L895" i="2"/>
  <c r="M895" i="2"/>
  <c r="AI895" i="2"/>
  <c r="AJ895" i="2"/>
  <c r="AK895" i="2"/>
  <c r="AL895" i="2"/>
  <c r="AM895" i="2"/>
  <c r="AN895" i="2"/>
  <c r="AO895" i="2"/>
  <c r="AP895" i="2"/>
  <c r="AY895" i="2"/>
  <c r="BD895" i="2"/>
  <c r="C896" i="2"/>
  <c r="D896" i="2"/>
  <c r="E896" i="2"/>
  <c r="F896" i="2"/>
  <c r="G896" i="2"/>
  <c r="H896" i="2"/>
  <c r="J896" i="2"/>
  <c r="K896" i="2"/>
  <c r="L896" i="2"/>
  <c r="M896" i="2"/>
  <c r="AI896" i="2"/>
  <c r="AJ896" i="2"/>
  <c r="AK896" i="2"/>
  <c r="AL896" i="2"/>
  <c r="AM896" i="2"/>
  <c r="AN896" i="2"/>
  <c r="AO896" i="2"/>
  <c r="AP896" i="2"/>
  <c r="AY896" i="2"/>
  <c r="BD896" i="2"/>
  <c r="C897" i="2"/>
  <c r="D897" i="2"/>
  <c r="E897" i="2"/>
  <c r="F897" i="2"/>
  <c r="G897" i="2"/>
  <c r="H897" i="2"/>
  <c r="J897" i="2"/>
  <c r="K897" i="2"/>
  <c r="L897" i="2"/>
  <c r="M897" i="2"/>
  <c r="AI897" i="2"/>
  <c r="AJ897" i="2"/>
  <c r="AK897" i="2"/>
  <c r="AL897" i="2"/>
  <c r="AM897" i="2"/>
  <c r="AN897" i="2"/>
  <c r="AO897" i="2"/>
  <c r="AP897" i="2"/>
  <c r="AY897" i="2"/>
  <c r="BD897" i="2"/>
  <c r="C898" i="2"/>
  <c r="D898" i="2"/>
  <c r="E898" i="2"/>
  <c r="F898" i="2"/>
  <c r="G898" i="2"/>
  <c r="H898" i="2"/>
  <c r="J898" i="2"/>
  <c r="K898" i="2"/>
  <c r="L898" i="2"/>
  <c r="M898" i="2"/>
  <c r="AI898" i="2"/>
  <c r="AJ898" i="2"/>
  <c r="AK898" i="2"/>
  <c r="AL898" i="2"/>
  <c r="AM898" i="2"/>
  <c r="AN898" i="2"/>
  <c r="AO898" i="2"/>
  <c r="AP898" i="2"/>
  <c r="AY898" i="2"/>
  <c r="BD898" i="2"/>
  <c r="C899" i="2"/>
  <c r="D899" i="2"/>
  <c r="E899" i="2"/>
  <c r="F899" i="2"/>
  <c r="G899" i="2"/>
  <c r="H899" i="2"/>
  <c r="J899" i="2"/>
  <c r="K899" i="2"/>
  <c r="L899" i="2"/>
  <c r="M899" i="2"/>
  <c r="AI899" i="2"/>
  <c r="AJ899" i="2"/>
  <c r="AK899" i="2"/>
  <c r="AL899" i="2"/>
  <c r="AM899" i="2"/>
  <c r="AN899" i="2"/>
  <c r="AO899" i="2"/>
  <c r="AP899" i="2"/>
  <c r="AY899" i="2"/>
  <c r="BD899" i="2"/>
  <c r="C900" i="2"/>
  <c r="D900" i="2"/>
  <c r="E900" i="2"/>
  <c r="F900" i="2"/>
  <c r="G900" i="2"/>
  <c r="H900" i="2"/>
  <c r="J900" i="2"/>
  <c r="K900" i="2"/>
  <c r="L900" i="2"/>
  <c r="M900" i="2"/>
  <c r="AI900" i="2"/>
  <c r="AJ900" i="2"/>
  <c r="AK900" i="2"/>
  <c r="AL900" i="2"/>
  <c r="AM900" i="2"/>
  <c r="AN900" i="2"/>
  <c r="AO900" i="2"/>
  <c r="AP900" i="2"/>
  <c r="AY900" i="2"/>
  <c r="BD900" i="2"/>
  <c r="C901" i="2"/>
  <c r="D901" i="2"/>
  <c r="E901" i="2"/>
  <c r="F901" i="2"/>
  <c r="G901" i="2"/>
  <c r="H901" i="2"/>
  <c r="J901" i="2"/>
  <c r="K901" i="2"/>
  <c r="L901" i="2"/>
  <c r="M901" i="2"/>
  <c r="AI901" i="2"/>
  <c r="AJ901" i="2"/>
  <c r="AK901" i="2"/>
  <c r="AL901" i="2"/>
  <c r="AM901" i="2"/>
  <c r="AN901" i="2"/>
  <c r="AO901" i="2"/>
  <c r="AP901" i="2"/>
  <c r="AY901" i="2"/>
  <c r="BD901" i="2"/>
  <c r="C902" i="2"/>
  <c r="D902" i="2"/>
  <c r="E902" i="2"/>
  <c r="F902" i="2"/>
  <c r="G902" i="2"/>
  <c r="H902" i="2"/>
  <c r="J902" i="2"/>
  <c r="K902" i="2"/>
  <c r="L902" i="2"/>
  <c r="M902" i="2"/>
  <c r="AI902" i="2"/>
  <c r="AJ902" i="2"/>
  <c r="AK902" i="2"/>
  <c r="AL902" i="2"/>
  <c r="AM902" i="2"/>
  <c r="AN902" i="2"/>
  <c r="AO902" i="2"/>
  <c r="AP902" i="2"/>
  <c r="AY902" i="2"/>
  <c r="BD902" i="2"/>
  <c r="C903" i="2"/>
  <c r="D903" i="2"/>
  <c r="E903" i="2"/>
  <c r="F903" i="2"/>
  <c r="G903" i="2"/>
  <c r="H903" i="2"/>
  <c r="J903" i="2"/>
  <c r="K903" i="2"/>
  <c r="L903" i="2"/>
  <c r="M903" i="2"/>
  <c r="AI903" i="2"/>
  <c r="AJ903" i="2"/>
  <c r="AK903" i="2"/>
  <c r="AL903" i="2"/>
  <c r="AM903" i="2"/>
  <c r="AN903" i="2"/>
  <c r="AO903" i="2"/>
  <c r="AP903" i="2"/>
  <c r="AY903" i="2"/>
  <c r="BD903" i="2"/>
  <c r="C904" i="2"/>
  <c r="D904" i="2"/>
  <c r="E904" i="2"/>
  <c r="F904" i="2"/>
  <c r="G904" i="2"/>
  <c r="H904" i="2"/>
  <c r="J904" i="2"/>
  <c r="K904" i="2"/>
  <c r="L904" i="2"/>
  <c r="M904" i="2"/>
  <c r="AI904" i="2"/>
  <c r="AJ904" i="2"/>
  <c r="AK904" i="2"/>
  <c r="AL904" i="2"/>
  <c r="AM904" i="2"/>
  <c r="AN904" i="2"/>
  <c r="AO904" i="2"/>
  <c r="AP904" i="2"/>
  <c r="AY904" i="2"/>
  <c r="BD904" i="2"/>
  <c r="C905" i="2"/>
  <c r="D905" i="2"/>
  <c r="E905" i="2"/>
  <c r="F905" i="2"/>
  <c r="G905" i="2"/>
  <c r="H905" i="2"/>
  <c r="J905" i="2"/>
  <c r="K905" i="2"/>
  <c r="L905" i="2"/>
  <c r="M905" i="2"/>
  <c r="AI905" i="2"/>
  <c r="AJ905" i="2"/>
  <c r="AK905" i="2"/>
  <c r="AL905" i="2"/>
  <c r="AM905" i="2"/>
  <c r="AN905" i="2"/>
  <c r="AO905" i="2"/>
  <c r="AP905" i="2"/>
  <c r="AY905" i="2"/>
  <c r="BD905" i="2"/>
  <c r="C906" i="2"/>
  <c r="D906" i="2"/>
  <c r="E906" i="2"/>
  <c r="F906" i="2"/>
  <c r="G906" i="2"/>
  <c r="H906" i="2"/>
  <c r="J906" i="2"/>
  <c r="K906" i="2"/>
  <c r="L906" i="2"/>
  <c r="M906" i="2"/>
  <c r="AI906" i="2"/>
  <c r="AJ906" i="2"/>
  <c r="AK906" i="2"/>
  <c r="AL906" i="2"/>
  <c r="AM906" i="2"/>
  <c r="AN906" i="2"/>
  <c r="AO906" i="2"/>
  <c r="AP906" i="2"/>
  <c r="AY906" i="2"/>
  <c r="BD906" i="2"/>
  <c r="C907" i="2"/>
  <c r="D907" i="2"/>
  <c r="E907" i="2"/>
  <c r="F907" i="2"/>
  <c r="G907" i="2"/>
  <c r="H907" i="2"/>
  <c r="J907" i="2"/>
  <c r="K907" i="2"/>
  <c r="L907" i="2"/>
  <c r="M907" i="2"/>
  <c r="AI907" i="2"/>
  <c r="AJ907" i="2"/>
  <c r="AK907" i="2"/>
  <c r="AL907" i="2"/>
  <c r="AM907" i="2"/>
  <c r="AN907" i="2"/>
  <c r="AO907" i="2"/>
  <c r="AP907" i="2"/>
  <c r="AY907" i="2"/>
  <c r="BD907" i="2"/>
  <c r="C908" i="2"/>
  <c r="D908" i="2"/>
  <c r="E908" i="2"/>
  <c r="F908" i="2"/>
  <c r="G908" i="2"/>
  <c r="H908" i="2"/>
  <c r="J908" i="2"/>
  <c r="K908" i="2"/>
  <c r="L908" i="2"/>
  <c r="M908" i="2"/>
  <c r="AI908" i="2"/>
  <c r="AJ908" i="2"/>
  <c r="AK908" i="2"/>
  <c r="AL908" i="2"/>
  <c r="AM908" i="2"/>
  <c r="AN908" i="2"/>
  <c r="AO908" i="2"/>
  <c r="AP908" i="2"/>
  <c r="AY908" i="2"/>
  <c r="BD908" i="2"/>
  <c r="C909" i="2"/>
  <c r="D909" i="2"/>
  <c r="E909" i="2"/>
  <c r="F909" i="2"/>
  <c r="G909" i="2"/>
  <c r="H909" i="2"/>
  <c r="J909" i="2"/>
  <c r="K909" i="2"/>
  <c r="L909" i="2"/>
  <c r="M909" i="2"/>
  <c r="AI909" i="2"/>
  <c r="AJ909" i="2"/>
  <c r="AK909" i="2"/>
  <c r="AL909" i="2"/>
  <c r="AM909" i="2"/>
  <c r="AN909" i="2"/>
  <c r="AO909" i="2"/>
  <c r="AP909" i="2"/>
  <c r="AY909" i="2"/>
  <c r="BD909" i="2"/>
  <c r="C910" i="2"/>
  <c r="D910" i="2"/>
  <c r="E910" i="2"/>
  <c r="F910" i="2"/>
  <c r="G910" i="2"/>
  <c r="H910" i="2"/>
  <c r="J910" i="2"/>
  <c r="K910" i="2"/>
  <c r="L910" i="2"/>
  <c r="M910" i="2"/>
  <c r="AI910" i="2"/>
  <c r="AJ910" i="2"/>
  <c r="AK910" i="2"/>
  <c r="AL910" i="2"/>
  <c r="AM910" i="2"/>
  <c r="AN910" i="2"/>
  <c r="AO910" i="2"/>
  <c r="AP910" i="2"/>
  <c r="AY910" i="2"/>
  <c r="BD910" i="2"/>
  <c r="C911" i="2"/>
  <c r="D911" i="2"/>
  <c r="E911" i="2"/>
  <c r="F911" i="2"/>
  <c r="G911" i="2"/>
  <c r="H911" i="2"/>
  <c r="J911" i="2"/>
  <c r="K911" i="2"/>
  <c r="L911" i="2"/>
  <c r="M911" i="2"/>
  <c r="AI911" i="2"/>
  <c r="AJ911" i="2"/>
  <c r="AK911" i="2"/>
  <c r="AL911" i="2"/>
  <c r="AM911" i="2"/>
  <c r="AN911" i="2"/>
  <c r="AO911" i="2"/>
  <c r="AP911" i="2"/>
  <c r="AY911" i="2"/>
  <c r="BD911" i="2"/>
  <c r="C912" i="2"/>
  <c r="D912" i="2"/>
  <c r="E912" i="2"/>
  <c r="F912" i="2"/>
  <c r="G912" i="2"/>
  <c r="H912" i="2"/>
  <c r="J912" i="2"/>
  <c r="K912" i="2"/>
  <c r="L912" i="2"/>
  <c r="M912" i="2"/>
  <c r="AI912" i="2"/>
  <c r="AJ912" i="2"/>
  <c r="AK912" i="2"/>
  <c r="AL912" i="2"/>
  <c r="AM912" i="2"/>
  <c r="AN912" i="2"/>
  <c r="AO912" i="2"/>
  <c r="AP912" i="2"/>
  <c r="AY912" i="2"/>
  <c r="BD912" i="2"/>
  <c r="C913" i="2"/>
  <c r="D913" i="2"/>
  <c r="E913" i="2"/>
  <c r="F913" i="2"/>
  <c r="G913" i="2"/>
  <c r="H913" i="2"/>
  <c r="J913" i="2"/>
  <c r="K913" i="2"/>
  <c r="L913" i="2"/>
  <c r="M913" i="2"/>
  <c r="AI913" i="2"/>
  <c r="AJ913" i="2"/>
  <c r="AK913" i="2"/>
  <c r="AL913" i="2"/>
  <c r="AM913" i="2"/>
  <c r="AN913" i="2"/>
  <c r="AO913" i="2"/>
  <c r="AP913" i="2"/>
  <c r="AY913" i="2"/>
  <c r="BD913" i="2"/>
  <c r="C914" i="2"/>
  <c r="D914" i="2"/>
  <c r="E914" i="2"/>
  <c r="F914" i="2"/>
  <c r="G914" i="2"/>
  <c r="H914" i="2"/>
  <c r="J914" i="2"/>
  <c r="K914" i="2"/>
  <c r="L914" i="2"/>
  <c r="M914" i="2"/>
  <c r="AI914" i="2"/>
  <c r="AJ914" i="2"/>
  <c r="AK914" i="2"/>
  <c r="AL914" i="2"/>
  <c r="AM914" i="2"/>
  <c r="AN914" i="2"/>
  <c r="AO914" i="2"/>
  <c r="AP914" i="2"/>
  <c r="AY914" i="2"/>
  <c r="BD914" i="2"/>
  <c r="C915" i="2"/>
  <c r="D915" i="2"/>
  <c r="E915" i="2"/>
  <c r="F915" i="2"/>
  <c r="G915" i="2"/>
  <c r="H915" i="2"/>
  <c r="J915" i="2"/>
  <c r="K915" i="2"/>
  <c r="L915" i="2"/>
  <c r="M915" i="2"/>
  <c r="AI915" i="2"/>
  <c r="AJ915" i="2"/>
  <c r="AK915" i="2"/>
  <c r="AL915" i="2"/>
  <c r="AM915" i="2"/>
  <c r="AN915" i="2"/>
  <c r="AO915" i="2"/>
  <c r="AP915" i="2"/>
  <c r="AY915" i="2"/>
  <c r="BD915" i="2"/>
  <c r="C916" i="2"/>
  <c r="D916" i="2"/>
  <c r="E916" i="2"/>
  <c r="F916" i="2"/>
  <c r="G916" i="2"/>
  <c r="H916" i="2"/>
  <c r="J916" i="2"/>
  <c r="K916" i="2"/>
  <c r="L916" i="2"/>
  <c r="M916" i="2"/>
  <c r="AI916" i="2"/>
  <c r="AJ916" i="2"/>
  <c r="AK916" i="2"/>
  <c r="AL916" i="2"/>
  <c r="AM916" i="2"/>
  <c r="AN916" i="2"/>
  <c r="AO916" i="2"/>
  <c r="AP916" i="2"/>
  <c r="AY916" i="2"/>
  <c r="BD916" i="2"/>
  <c r="C917" i="2"/>
  <c r="D917" i="2"/>
  <c r="E917" i="2"/>
  <c r="F917" i="2"/>
  <c r="G917" i="2"/>
  <c r="H917" i="2"/>
  <c r="J917" i="2"/>
  <c r="K917" i="2"/>
  <c r="L917" i="2"/>
  <c r="M917" i="2"/>
  <c r="AI917" i="2"/>
  <c r="AJ917" i="2"/>
  <c r="AK917" i="2"/>
  <c r="AL917" i="2"/>
  <c r="AM917" i="2"/>
  <c r="AN917" i="2"/>
  <c r="AO917" i="2"/>
  <c r="AP917" i="2"/>
  <c r="AY917" i="2"/>
  <c r="BD917" i="2"/>
  <c r="C918" i="2"/>
  <c r="D918" i="2"/>
  <c r="E918" i="2"/>
  <c r="F918" i="2"/>
  <c r="G918" i="2"/>
  <c r="H918" i="2"/>
  <c r="J918" i="2"/>
  <c r="K918" i="2"/>
  <c r="L918" i="2"/>
  <c r="M918" i="2"/>
  <c r="AI918" i="2"/>
  <c r="AJ918" i="2"/>
  <c r="AK918" i="2"/>
  <c r="AL918" i="2"/>
  <c r="AM918" i="2"/>
  <c r="AN918" i="2"/>
  <c r="AO918" i="2"/>
  <c r="AP918" i="2"/>
  <c r="AY918" i="2"/>
  <c r="BD918" i="2"/>
  <c r="C919" i="2"/>
  <c r="D919" i="2"/>
  <c r="E919" i="2"/>
  <c r="F919" i="2"/>
  <c r="G919" i="2"/>
  <c r="H919" i="2"/>
  <c r="J919" i="2"/>
  <c r="K919" i="2"/>
  <c r="L919" i="2"/>
  <c r="M919" i="2"/>
  <c r="AI919" i="2"/>
  <c r="AJ919" i="2"/>
  <c r="AK919" i="2"/>
  <c r="AL919" i="2"/>
  <c r="AM919" i="2"/>
  <c r="AN919" i="2"/>
  <c r="AO919" i="2"/>
  <c r="AP919" i="2"/>
  <c r="AY919" i="2"/>
  <c r="BD919" i="2"/>
  <c r="C920" i="2"/>
  <c r="D920" i="2"/>
  <c r="E920" i="2"/>
  <c r="F920" i="2"/>
  <c r="G920" i="2"/>
  <c r="H920" i="2"/>
  <c r="J920" i="2"/>
  <c r="K920" i="2"/>
  <c r="L920" i="2"/>
  <c r="M920" i="2"/>
  <c r="AI920" i="2"/>
  <c r="AJ920" i="2"/>
  <c r="AK920" i="2"/>
  <c r="AL920" i="2"/>
  <c r="AM920" i="2"/>
  <c r="AN920" i="2"/>
  <c r="AO920" i="2"/>
  <c r="AP920" i="2"/>
  <c r="AY920" i="2"/>
  <c r="BD920" i="2"/>
  <c r="C921" i="2"/>
  <c r="D921" i="2"/>
  <c r="E921" i="2"/>
  <c r="F921" i="2"/>
  <c r="G921" i="2"/>
  <c r="H921" i="2"/>
  <c r="J921" i="2"/>
  <c r="K921" i="2"/>
  <c r="L921" i="2"/>
  <c r="M921" i="2"/>
  <c r="AI921" i="2"/>
  <c r="AJ921" i="2"/>
  <c r="AK921" i="2"/>
  <c r="AL921" i="2"/>
  <c r="AM921" i="2"/>
  <c r="AN921" i="2"/>
  <c r="AO921" i="2"/>
  <c r="AP921" i="2"/>
  <c r="AY921" i="2"/>
  <c r="BD921" i="2"/>
  <c r="C922" i="2"/>
  <c r="D922" i="2"/>
  <c r="E922" i="2"/>
  <c r="F922" i="2"/>
  <c r="G922" i="2"/>
  <c r="H922" i="2"/>
  <c r="J922" i="2"/>
  <c r="K922" i="2"/>
  <c r="L922" i="2"/>
  <c r="M922" i="2"/>
  <c r="AI922" i="2"/>
  <c r="AJ922" i="2"/>
  <c r="AK922" i="2"/>
  <c r="AL922" i="2"/>
  <c r="AM922" i="2"/>
  <c r="AN922" i="2"/>
  <c r="AO922" i="2"/>
  <c r="AP922" i="2"/>
  <c r="AY922" i="2"/>
  <c r="BD922" i="2"/>
  <c r="C923" i="2"/>
  <c r="D923" i="2"/>
  <c r="E923" i="2"/>
  <c r="F923" i="2"/>
  <c r="G923" i="2"/>
  <c r="H923" i="2"/>
  <c r="J923" i="2"/>
  <c r="K923" i="2"/>
  <c r="L923" i="2"/>
  <c r="M923" i="2"/>
  <c r="AI923" i="2"/>
  <c r="AJ923" i="2"/>
  <c r="AK923" i="2"/>
  <c r="AL923" i="2"/>
  <c r="AM923" i="2"/>
  <c r="AN923" i="2"/>
  <c r="AO923" i="2"/>
  <c r="AP923" i="2"/>
  <c r="AY923" i="2"/>
  <c r="BD923" i="2"/>
  <c r="C924" i="2"/>
  <c r="D924" i="2"/>
  <c r="E924" i="2"/>
  <c r="F924" i="2"/>
  <c r="G924" i="2"/>
  <c r="H924" i="2"/>
  <c r="J924" i="2"/>
  <c r="K924" i="2"/>
  <c r="L924" i="2"/>
  <c r="M924" i="2"/>
  <c r="AI924" i="2"/>
  <c r="AJ924" i="2"/>
  <c r="AK924" i="2"/>
  <c r="AL924" i="2"/>
  <c r="AM924" i="2"/>
  <c r="AN924" i="2"/>
  <c r="AO924" i="2"/>
  <c r="AP924" i="2"/>
  <c r="AY924" i="2"/>
  <c r="BD924" i="2"/>
  <c r="C925" i="2"/>
  <c r="D925" i="2"/>
  <c r="E925" i="2"/>
  <c r="F925" i="2"/>
  <c r="G925" i="2"/>
  <c r="H925" i="2"/>
  <c r="J925" i="2"/>
  <c r="K925" i="2"/>
  <c r="L925" i="2"/>
  <c r="M925" i="2"/>
  <c r="AI925" i="2"/>
  <c r="AJ925" i="2"/>
  <c r="AK925" i="2"/>
  <c r="AL925" i="2"/>
  <c r="AM925" i="2"/>
  <c r="AN925" i="2"/>
  <c r="AO925" i="2"/>
  <c r="AP925" i="2"/>
  <c r="AY925" i="2"/>
  <c r="BD925" i="2"/>
  <c r="C926" i="2"/>
  <c r="D926" i="2"/>
  <c r="E926" i="2"/>
  <c r="F926" i="2"/>
  <c r="G926" i="2"/>
  <c r="H926" i="2"/>
  <c r="J926" i="2"/>
  <c r="K926" i="2"/>
  <c r="L926" i="2"/>
  <c r="M926" i="2"/>
  <c r="AI926" i="2"/>
  <c r="AJ926" i="2"/>
  <c r="AK926" i="2"/>
  <c r="AL926" i="2"/>
  <c r="AM926" i="2"/>
  <c r="AN926" i="2"/>
  <c r="AO926" i="2"/>
  <c r="AP926" i="2"/>
  <c r="AY926" i="2"/>
  <c r="BD926" i="2"/>
  <c r="C927" i="2"/>
  <c r="D927" i="2"/>
  <c r="E927" i="2"/>
  <c r="F927" i="2"/>
  <c r="G927" i="2"/>
  <c r="H927" i="2"/>
  <c r="J927" i="2"/>
  <c r="K927" i="2"/>
  <c r="L927" i="2"/>
  <c r="M927" i="2"/>
  <c r="AI927" i="2"/>
  <c r="AJ927" i="2"/>
  <c r="AK927" i="2"/>
  <c r="AL927" i="2"/>
  <c r="AM927" i="2"/>
  <c r="AN927" i="2"/>
  <c r="AO927" i="2"/>
  <c r="AP927" i="2"/>
  <c r="AY927" i="2"/>
  <c r="BD927" i="2"/>
  <c r="C928" i="2"/>
  <c r="D928" i="2"/>
  <c r="E928" i="2"/>
  <c r="F928" i="2"/>
  <c r="G928" i="2"/>
  <c r="H928" i="2"/>
  <c r="J928" i="2"/>
  <c r="K928" i="2"/>
  <c r="L928" i="2"/>
  <c r="M928" i="2"/>
  <c r="AI928" i="2"/>
  <c r="AJ928" i="2"/>
  <c r="AK928" i="2"/>
  <c r="AL928" i="2"/>
  <c r="AM928" i="2"/>
  <c r="AN928" i="2"/>
  <c r="AO928" i="2"/>
  <c r="AP928" i="2"/>
  <c r="AY928" i="2"/>
  <c r="BD928" i="2"/>
  <c r="C929" i="2"/>
  <c r="D929" i="2"/>
  <c r="E929" i="2"/>
  <c r="F929" i="2"/>
  <c r="G929" i="2"/>
  <c r="H929" i="2"/>
  <c r="J929" i="2"/>
  <c r="K929" i="2"/>
  <c r="L929" i="2"/>
  <c r="M929" i="2"/>
  <c r="AI929" i="2"/>
  <c r="AJ929" i="2"/>
  <c r="AK929" i="2"/>
  <c r="AL929" i="2"/>
  <c r="AM929" i="2"/>
  <c r="AN929" i="2"/>
  <c r="AO929" i="2"/>
  <c r="AP929" i="2"/>
  <c r="BC929" i="2"/>
  <c r="BD929" i="2"/>
  <c r="C931" i="2"/>
  <c r="D931" i="2"/>
  <c r="E931" i="2"/>
  <c r="F931" i="2"/>
  <c r="G931" i="2"/>
  <c r="H931" i="2"/>
  <c r="J931" i="2"/>
  <c r="K931" i="2"/>
  <c r="L931" i="2"/>
  <c r="M931" i="2"/>
  <c r="AI931" i="2"/>
  <c r="AJ931" i="2"/>
  <c r="AK931" i="2"/>
  <c r="AL931" i="2"/>
  <c r="AM931" i="2"/>
  <c r="AN931" i="2"/>
  <c r="AO931" i="2"/>
  <c r="AP931" i="2"/>
  <c r="AY931" i="2"/>
  <c r="C932" i="2"/>
  <c r="D932" i="2"/>
  <c r="E932" i="2"/>
  <c r="F932" i="2"/>
  <c r="G932" i="2"/>
  <c r="H932" i="2"/>
  <c r="J932" i="2"/>
  <c r="K932" i="2"/>
  <c r="L932" i="2"/>
  <c r="M932" i="2"/>
  <c r="AI932" i="2"/>
  <c r="AJ932" i="2"/>
  <c r="AK932" i="2"/>
  <c r="AL932" i="2"/>
  <c r="AM932" i="2"/>
  <c r="AN932" i="2"/>
  <c r="AO932" i="2"/>
  <c r="AP932" i="2"/>
  <c r="AY932" i="2"/>
  <c r="C933" i="2"/>
  <c r="D933" i="2"/>
  <c r="E933" i="2"/>
  <c r="F933" i="2"/>
  <c r="G933" i="2"/>
  <c r="H933" i="2"/>
  <c r="J933" i="2"/>
  <c r="K933" i="2"/>
  <c r="L933" i="2"/>
  <c r="M933" i="2"/>
  <c r="AI933" i="2"/>
  <c r="AJ933" i="2"/>
  <c r="AK933" i="2"/>
  <c r="AL933" i="2"/>
  <c r="AM933" i="2"/>
  <c r="AN933" i="2"/>
  <c r="AO933" i="2"/>
  <c r="AP933" i="2"/>
  <c r="AY933" i="2"/>
  <c r="C934" i="2"/>
  <c r="D934" i="2"/>
  <c r="E934" i="2"/>
  <c r="F934" i="2"/>
  <c r="G934" i="2"/>
  <c r="H934" i="2"/>
  <c r="J934" i="2"/>
  <c r="K934" i="2"/>
  <c r="L934" i="2"/>
  <c r="M934" i="2"/>
  <c r="AI934" i="2"/>
  <c r="AJ934" i="2"/>
  <c r="AK934" i="2"/>
  <c r="AL934" i="2"/>
  <c r="AM934" i="2"/>
  <c r="AN934" i="2"/>
  <c r="AO934" i="2"/>
  <c r="AP934" i="2"/>
  <c r="AY934" i="2"/>
  <c r="C935" i="2"/>
  <c r="D935" i="2"/>
  <c r="E935" i="2"/>
  <c r="F935" i="2"/>
  <c r="G935" i="2"/>
  <c r="H935" i="2"/>
  <c r="J935" i="2"/>
  <c r="K935" i="2"/>
  <c r="L935" i="2"/>
  <c r="M935" i="2"/>
  <c r="AI935" i="2"/>
  <c r="AJ935" i="2"/>
  <c r="AK935" i="2"/>
  <c r="AL935" i="2"/>
  <c r="AM935" i="2"/>
  <c r="AN935" i="2"/>
  <c r="AO935" i="2"/>
  <c r="AP935" i="2"/>
  <c r="AY935" i="2"/>
  <c r="C936" i="2"/>
  <c r="D936" i="2"/>
  <c r="E936" i="2"/>
  <c r="F936" i="2"/>
  <c r="G936" i="2"/>
  <c r="H936" i="2"/>
  <c r="J936" i="2"/>
  <c r="K936" i="2"/>
  <c r="L936" i="2"/>
  <c r="M936" i="2"/>
  <c r="AI936" i="2"/>
  <c r="AJ936" i="2"/>
  <c r="AK936" i="2"/>
  <c r="AL936" i="2"/>
  <c r="AM936" i="2"/>
  <c r="AN936" i="2"/>
  <c r="AO936" i="2"/>
  <c r="AP936" i="2"/>
  <c r="AY936" i="2"/>
  <c r="C937" i="2"/>
  <c r="D937" i="2"/>
  <c r="E937" i="2"/>
  <c r="F937" i="2"/>
  <c r="G937" i="2"/>
  <c r="H937" i="2"/>
  <c r="J937" i="2"/>
  <c r="K937" i="2"/>
  <c r="L937" i="2"/>
  <c r="M937" i="2"/>
  <c r="AI937" i="2"/>
  <c r="AJ937" i="2"/>
  <c r="AK937" i="2"/>
  <c r="AL937" i="2"/>
  <c r="AM937" i="2"/>
  <c r="AN937" i="2"/>
  <c r="AO937" i="2"/>
  <c r="AP937" i="2"/>
  <c r="AY937" i="2"/>
  <c r="C938" i="2"/>
  <c r="D938" i="2"/>
  <c r="E938" i="2"/>
  <c r="F938" i="2"/>
  <c r="G938" i="2"/>
  <c r="H938" i="2"/>
  <c r="J938" i="2"/>
  <c r="K938" i="2"/>
  <c r="L938" i="2"/>
  <c r="M938" i="2"/>
  <c r="AI938" i="2"/>
  <c r="AJ938" i="2"/>
  <c r="AK938" i="2"/>
  <c r="AL938" i="2"/>
  <c r="AM938" i="2"/>
  <c r="AN938" i="2"/>
  <c r="AO938" i="2"/>
  <c r="AP938" i="2"/>
  <c r="AY938" i="2"/>
  <c r="C939" i="2"/>
  <c r="D939" i="2"/>
  <c r="E939" i="2"/>
  <c r="F939" i="2"/>
  <c r="G939" i="2"/>
  <c r="H939" i="2"/>
  <c r="J939" i="2"/>
  <c r="K939" i="2"/>
  <c r="L939" i="2"/>
  <c r="M939" i="2"/>
  <c r="AI939" i="2"/>
  <c r="AJ939" i="2"/>
  <c r="AK939" i="2"/>
  <c r="AL939" i="2"/>
  <c r="AM939" i="2"/>
  <c r="AN939" i="2"/>
  <c r="AO939" i="2"/>
  <c r="AP939" i="2"/>
  <c r="AY939" i="2"/>
  <c r="C940" i="2"/>
  <c r="D940" i="2"/>
  <c r="E940" i="2"/>
  <c r="F940" i="2"/>
  <c r="G940" i="2"/>
  <c r="H940" i="2"/>
  <c r="J940" i="2"/>
  <c r="K940" i="2"/>
  <c r="L940" i="2"/>
  <c r="M940" i="2"/>
  <c r="AI940" i="2"/>
  <c r="AJ940" i="2"/>
  <c r="AK940" i="2"/>
  <c r="AL940" i="2"/>
  <c r="AM940" i="2"/>
  <c r="AN940" i="2"/>
  <c r="AO940" i="2"/>
  <c r="AP940" i="2"/>
  <c r="AY940" i="2"/>
  <c r="C941" i="2"/>
  <c r="D941" i="2"/>
  <c r="E941" i="2"/>
  <c r="F941" i="2"/>
  <c r="G941" i="2"/>
  <c r="H941" i="2"/>
  <c r="J941" i="2"/>
  <c r="K941" i="2"/>
  <c r="L941" i="2"/>
  <c r="M941" i="2"/>
  <c r="AI941" i="2"/>
  <c r="AJ941" i="2"/>
  <c r="AK941" i="2"/>
  <c r="AL941" i="2"/>
  <c r="AM941" i="2"/>
  <c r="AN941" i="2"/>
  <c r="AO941" i="2"/>
  <c r="AP941" i="2"/>
  <c r="AY941" i="2"/>
  <c r="C942" i="2"/>
  <c r="D942" i="2"/>
  <c r="E942" i="2"/>
  <c r="F942" i="2"/>
  <c r="G942" i="2"/>
  <c r="H942" i="2"/>
  <c r="J942" i="2"/>
  <c r="K942" i="2"/>
  <c r="L942" i="2"/>
  <c r="M942" i="2"/>
  <c r="AI942" i="2"/>
  <c r="AJ942" i="2"/>
  <c r="AK942" i="2"/>
  <c r="AL942" i="2"/>
  <c r="AM942" i="2"/>
  <c r="AN942" i="2"/>
  <c r="AO942" i="2"/>
  <c r="AP942" i="2"/>
  <c r="AY942" i="2"/>
  <c r="C943" i="2"/>
  <c r="D943" i="2"/>
  <c r="E943" i="2"/>
  <c r="F943" i="2"/>
  <c r="G943" i="2"/>
  <c r="H943" i="2"/>
  <c r="J943" i="2"/>
  <c r="K943" i="2"/>
  <c r="L943" i="2"/>
  <c r="M943" i="2"/>
  <c r="AI943" i="2"/>
  <c r="AJ943" i="2"/>
  <c r="AK943" i="2"/>
  <c r="AL943" i="2"/>
  <c r="AM943" i="2"/>
  <c r="AN943" i="2"/>
  <c r="AO943" i="2"/>
  <c r="AP943" i="2"/>
  <c r="AY943" i="2"/>
  <c r="C944" i="2"/>
  <c r="D944" i="2"/>
  <c r="E944" i="2"/>
  <c r="F944" i="2"/>
  <c r="G944" i="2"/>
  <c r="H944" i="2"/>
  <c r="J944" i="2"/>
  <c r="K944" i="2"/>
  <c r="L944" i="2"/>
  <c r="M944" i="2"/>
  <c r="AI944" i="2"/>
  <c r="AJ944" i="2"/>
  <c r="AK944" i="2"/>
  <c r="AL944" i="2"/>
  <c r="AM944" i="2"/>
  <c r="AN944" i="2"/>
  <c r="AO944" i="2"/>
  <c r="AP944" i="2"/>
  <c r="AY944" i="2"/>
  <c r="C945" i="2"/>
  <c r="D945" i="2"/>
  <c r="E945" i="2"/>
  <c r="F945" i="2"/>
  <c r="G945" i="2"/>
  <c r="H945" i="2"/>
  <c r="J945" i="2"/>
  <c r="K945" i="2"/>
  <c r="L945" i="2"/>
  <c r="M945" i="2"/>
  <c r="AI945" i="2"/>
  <c r="AJ945" i="2"/>
  <c r="AK945" i="2"/>
  <c r="AL945" i="2"/>
  <c r="AM945" i="2"/>
  <c r="AN945" i="2"/>
  <c r="AO945" i="2"/>
  <c r="AP945" i="2"/>
  <c r="AY945" i="2"/>
  <c r="C946" i="2"/>
  <c r="D946" i="2"/>
  <c r="E946" i="2"/>
  <c r="F946" i="2"/>
  <c r="G946" i="2"/>
  <c r="H946" i="2"/>
  <c r="J946" i="2"/>
  <c r="K946" i="2"/>
  <c r="L946" i="2"/>
  <c r="M946" i="2"/>
  <c r="AI946" i="2"/>
  <c r="AJ946" i="2"/>
  <c r="AK946" i="2"/>
  <c r="AL946" i="2"/>
  <c r="AM946" i="2"/>
  <c r="AN946" i="2"/>
  <c r="AO946" i="2"/>
  <c r="AP946" i="2"/>
  <c r="AY946" i="2"/>
  <c r="C947" i="2"/>
  <c r="D947" i="2"/>
  <c r="E947" i="2"/>
  <c r="F947" i="2"/>
  <c r="G947" i="2"/>
  <c r="H947" i="2"/>
  <c r="J947" i="2"/>
  <c r="K947" i="2"/>
  <c r="L947" i="2"/>
  <c r="M947" i="2"/>
  <c r="AI947" i="2"/>
  <c r="AJ947" i="2"/>
  <c r="AK947" i="2"/>
  <c r="AL947" i="2"/>
  <c r="AM947" i="2"/>
  <c r="AN947" i="2"/>
  <c r="AO947" i="2"/>
  <c r="AP947" i="2"/>
  <c r="AY947" i="2"/>
  <c r="C948" i="2"/>
  <c r="D948" i="2"/>
  <c r="E948" i="2"/>
  <c r="F948" i="2"/>
  <c r="G948" i="2"/>
  <c r="H948" i="2"/>
  <c r="J948" i="2"/>
  <c r="K948" i="2"/>
  <c r="L948" i="2"/>
  <c r="M948" i="2"/>
  <c r="AI948" i="2"/>
  <c r="AJ948" i="2"/>
  <c r="AK948" i="2"/>
  <c r="AL948" i="2"/>
  <c r="AM948" i="2"/>
  <c r="AN948" i="2"/>
  <c r="AO948" i="2"/>
  <c r="AP948" i="2"/>
  <c r="AY948" i="2"/>
  <c r="C949" i="2"/>
  <c r="D949" i="2"/>
  <c r="E949" i="2"/>
  <c r="F949" i="2"/>
  <c r="G949" i="2"/>
  <c r="H949" i="2"/>
  <c r="J949" i="2"/>
  <c r="K949" i="2"/>
  <c r="L949" i="2"/>
  <c r="M949" i="2"/>
  <c r="AI949" i="2"/>
  <c r="AJ949" i="2"/>
  <c r="AK949" i="2"/>
  <c r="AL949" i="2"/>
  <c r="AM949" i="2"/>
  <c r="AN949" i="2"/>
  <c r="AO949" i="2"/>
  <c r="AP949" i="2"/>
  <c r="AY949" i="2"/>
  <c r="C950" i="2"/>
  <c r="D950" i="2"/>
  <c r="E950" i="2"/>
  <c r="F950" i="2"/>
  <c r="G950" i="2"/>
  <c r="H950" i="2"/>
  <c r="J950" i="2"/>
  <c r="K950" i="2"/>
  <c r="L950" i="2"/>
  <c r="M950" i="2"/>
  <c r="AI950" i="2"/>
  <c r="AJ950" i="2"/>
  <c r="AK950" i="2"/>
  <c r="AL950" i="2"/>
  <c r="AM950" i="2"/>
  <c r="AN950" i="2"/>
  <c r="AO950" i="2"/>
  <c r="AP950" i="2"/>
  <c r="AY950" i="2"/>
  <c r="C951" i="2"/>
  <c r="D951" i="2"/>
  <c r="E951" i="2"/>
  <c r="F951" i="2"/>
  <c r="G951" i="2"/>
  <c r="H951" i="2"/>
  <c r="J951" i="2"/>
  <c r="K951" i="2"/>
  <c r="L951" i="2"/>
  <c r="M951" i="2"/>
  <c r="AI951" i="2"/>
  <c r="AJ951" i="2"/>
  <c r="AK951" i="2"/>
  <c r="AL951" i="2"/>
  <c r="AM951" i="2"/>
  <c r="AN951" i="2"/>
  <c r="AO951" i="2"/>
  <c r="AP951" i="2"/>
  <c r="AY951" i="2"/>
  <c r="C952" i="2"/>
  <c r="D952" i="2"/>
  <c r="E952" i="2"/>
  <c r="F952" i="2"/>
  <c r="G952" i="2"/>
  <c r="H952" i="2"/>
  <c r="J952" i="2"/>
  <c r="K952" i="2"/>
  <c r="L952" i="2"/>
  <c r="M952" i="2"/>
  <c r="AI952" i="2"/>
  <c r="AJ952" i="2"/>
  <c r="AK952" i="2"/>
  <c r="AL952" i="2"/>
  <c r="AM952" i="2"/>
  <c r="AN952" i="2"/>
  <c r="AO952" i="2"/>
  <c r="AP952" i="2"/>
  <c r="AY952" i="2"/>
  <c r="C953" i="2"/>
  <c r="D953" i="2"/>
  <c r="E953" i="2"/>
  <c r="F953" i="2"/>
  <c r="G953" i="2"/>
  <c r="H953" i="2"/>
  <c r="J953" i="2"/>
  <c r="K953" i="2"/>
  <c r="L953" i="2"/>
  <c r="M953" i="2"/>
  <c r="AI953" i="2"/>
  <c r="AJ953" i="2"/>
  <c r="AK953" i="2"/>
  <c r="AL953" i="2"/>
  <c r="AM953" i="2"/>
  <c r="AN953" i="2"/>
  <c r="AO953" i="2"/>
  <c r="AP953" i="2"/>
  <c r="AY953" i="2"/>
  <c r="C954" i="2"/>
  <c r="D954" i="2"/>
  <c r="E954" i="2"/>
  <c r="F954" i="2"/>
  <c r="G954" i="2"/>
  <c r="H954" i="2"/>
  <c r="J954" i="2"/>
  <c r="K954" i="2"/>
  <c r="L954" i="2"/>
  <c r="M954" i="2"/>
  <c r="AI954" i="2"/>
  <c r="AJ954" i="2"/>
  <c r="AK954" i="2"/>
  <c r="AL954" i="2"/>
  <c r="AM954" i="2"/>
  <c r="AN954" i="2"/>
  <c r="AO954" i="2"/>
  <c r="AP954" i="2"/>
  <c r="AY954" i="2"/>
  <c r="C955" i="2"/>
  <c r="D955" i="2"/>
  <c r="E955" i="2"/>
  <c r="F955" i="2"/>
  <c r="G955" i="2"/>
  <c r="H955" i="2"/>
  <c r="J955" i="2"/>
  <c r="K955" i="2"/>
  <c r="L955" i="2"/>
  <c r="M955" i="2"/>
  <c r="AI955" i="2"/>
  <c r="AJ955" i="2"/>
  <c r="AK955" i="2"/>
  <c r="AL955" i="2"/>
  <c r="AM955" i="2"/>
  <c r="AN955" i="2"/>
  <c r="AO955" i="2"/>
  <c r="AP955" i="2"/>
  <c r="AY955" i="2"/>
  <c r="C956" i="2"/>
  <c r="D956" i="2"/>
  <c r="E956" i="2"/>
  <c r="F956" i="2"/>
  <c r="G956" i="2"/>
  <c r="H956" i="2"/>
  <c r="J956" i="2"/>
  <c r="K956" i="2"/>
  <c r="L956" i="2"/>
  <c r="M956" i="2"/>
  <c r="AI956" i="2"/>
  <c r="AJ956" i="2"/>
  <c r="AK956" i="2"/>
  <c r="AL956" i="2"/>
  <c r="AM956" i="2"/>
  <c r="AN956" i="2"/>
  <c r="AO956" i="2"/>
  <c r="AP956" i="2"/>
  <c r="AY956" i="2"/>
  <c r="C957" i="2"/>
  <c r="D957" i="2"/>
  <c r="E957" i="2"/>
  <c r="F957" i="2"/>
  <c r="G957" i="2"/>
  <c r="H957" i="2"/>
  <c r="J957" i="2"/>
  <c r="K957" i="2"/>
  <c r="L957" i="2"/>
  <c r="M957" i="2"/>
  <c r="AI957" i="2"/>
  <c r="AJ957" i="2"/>
  <c r="AK957" i="2"/>
  <c r="AL957" i="2"/>
  <c r="AM957" i="2"/>
  <c r="AN957" i="2"/>
  <c r="AO957" i="2"/>
  <c r="AP957" i="2"/>
  <c r="AY957" i="2"/>
  <c r="C958" i="2"/>
  <c r="D958" i="2"/>
  <c r="E958" i="2"/>
  <c r="F958" i="2"/>
  <c r="G958" i="2"/>
  <c r="H958" i="2"/>
  <c r="J958" i="2"/>
  <c r="K958" i="2"/>
  <c r="L958" i="2"/>
  <c r="M958" i="2"/>
  <c r="AI958" i="2"/>
  <c r="AJ958" i="2"/>
  <c r="AK958" i="2"/>
  <c r="AL958" i="2"/>
  <c r="AM958" i="2"/>
  <c r="AN958" i="2"/>
  <c r="AO958" i="2"/>
  <c r="AP958" i="2"/>
  <c r="AY958" i="2"/>
  <c r="C959" i="2"/>
  <c r="D959" i="2"/>
  <c r="E959" i="2"/>
  <c r="F959" i="2"/>
  <c r="G959" i="2"/>
  <c r="H959" i="2"/>
  <c r="J959" i="2"/>
  <c r="K959" i="2"/>
  <c r="L959" i="2"/>
  <c r="M959" i="2"/>
  <c r="AI959" i="2"/>
  <c r="AJ959" i="2"/>
  <c r="AK959" i="2"/>
  <c r="AL959" i="2"/>
  <c r="AM959" i="2"/>
  <c r="AN959" i="2"/>
  <c r="AO959" i="2"/>
  <c r="AP959" i="2"/>
  <c r="AY959" i="2"/>
  <c r="C960" i="2"/>
  <c r="D960" i="2"/>
  <c r="E960" i="2"/>
  <c r="F960" i="2"/>
  <c r="G960" i="2"/>
  <c r="H960" i="2"/>
  <c r="J960" i="2"/>
  <c r="K960" i="2"/>
  <c r="L960" i="2"/>
  <c r="M960" i="2"/>
  <c r="AI960" i="2"/>
  <c r="AJ960" i="2"/>
  <c r="AK960" i="2"/>
  <c r="AL960" i="2"/>
  <c r="AM960" i="2"/>
  <c r="AN960" i="2"/>
  <c r="AO960" i="2"/>
  <c r="AP960" i="2"/>
  <c r="AY960" i="2"/>
  <c r="C961" i="2"/>
  <c r="D961" i="2"/>
  <c r="E961" i="2"/>
  <c r="F961" i="2"/>
  <c r="G961" i="2"/>
  <c r="H961" i="2"/>
  <c r="J961" i="2"/>
  <c r="K961" i="2"/>
  <c r="L961" i="2"/>
  <c r="M961" i="2"/>
  <c r="AI961" i="2"/>
  <c r="AJ961" i="2"/>
  <c r="AK961" i="2"/>
  <c r="AL961" i="2"/>
  <c r="AM961" i="2"/>
  <c r="AN961" i="2"/>
  <c r="AO961" i="2"/>
  <c r="AP961" i="2"/>
  <c r="AY961" i="2"/>
  <c r="C962" i="2"/>
  <c r="D962" i="2"/>
  <c r="E962" i="2"/>
  <c r="F962" i="2"/>
  <c r="G962" i="2"/>
  <c r="H962" i="2"/>
  <c r="J962" i="2"/>
  <c r="K962" i="2"/>
  <c r="L962" i="2"/>
  <c r="M962" i="2"/>
  <c r="AI962" i="2"/>
  <c r="AJ962" i="2"/>
  <c r="AK962" i="2"/>
  <c r="AL962" i="2"/>
  <c r="AM962" i="2"/>
  <c r="AN962" i="2"/>
  <c r="AO962" i="2"/>
  <c r="AP962" i="2"/>
  <c r="AY962" i="2"/>
  <c r="C963" i="2"/>
  <c r="D963" i="2"/>
  <c r="E963" i="2"/>
  <c r="F963" i="2"/>
  <c r="G963" i="2"/>
  <c r="H963" i="2"/>
  <c r="J963" i="2"/>
  <c r="K963" i="2"/>
  <c r="L963" i="2"/>
  <c r="M963" i="2"/>
  <c r="AI963" i="2"/>
  <c r="AJ963" i="2"/>
  <c r="AK963" i="2"/>
  <c r="AL963" i="2"/>
  <c r="AM963" i="2"/>
  <c r="AN963" i="2"/>
  <c r="AO963" i="2"/>
  <c r="AP963" i="2"/>
  <c r="AY963" i="2"/>
  <c r="C964" i="2"/>
  <c r="D964" i="2"/>
  <c r="E964" i="2"/>
  <c r="F964" i="2"/>
  <c r="G964" i="2"/>
  <c r="H964" i="2"/>
  <c r="J964" i="2"/>
  <c r="K964" i="2"/>
  <c r="L964" i="2"/>
  <c r="M964" i="2"/>
  <c r="AI964" i="2"/>
  <c r="AJ964" i="2"/>
  <c r="AK964" i="2"/>
  <c r="AL964" i="2"/>
  <c r="AM964" i="2"/>
  <c r="AN964" i="2"/>
  <c r="AO964" i="2"/>
  <c r="AP964" i="2"/>
  <c r="AY964" i="2"/>
  <c r="C965" i="2"/>
  <c r="D965" i="2"/>
  <c r="E965" i="2"/>
  <c r="F965" i="2"/>
  <c r="G965" i="2"/>
  <c r="H965" i="2"/>
  <c r="J965" i="2"/>
  <c r="K965" i="2"/>
  <c r="L965" i="2"/>
  <c r="M965" i="2"/>
  <c r="AI965" i="2"/>
  <c r="AJ965" i="2"/>
  <c r="AK965" i="2"/>
  <c r="AL965" i="2"/>
  <c r="AM965" i="2"/>
  <c r="AN965" i="2"/>
  <c r="AO965" i="2"/>
  <c r="AP965" i="2"/>
  <c r="AY965" i="2"/>
  <c r="C966" i="2"/>
  <c r="D966" i="2"/>
  <c r="E966" i="2"/>
  <c r="F966" i="2"/>
  <c r="G966" i="2"/>
  <c r="H966" i="2"/>
  <c r="J966" i="2"/>
  <c r="K966" i="2"/>
  <c r="L966" i="2"/>
  <c r="M966" i="2"/>
  <c r="AI966" i="2"/>
  <c r="AJ966" i="2"/>
  <c r="AK966" i="2"/>
  <c r="AL966" i="2"/>
  <c r="AM966" i="2"/>
  <c r="AN966" i="2"/>
  <c r="AO966" i="2"/>
  <c r="AP966" i="2"/>
  <c r="AY966" i="2"/>
  <c r="C967" i="2"/>
  <c r="D967" i="2"/>
  <c r="E967" i="2"/>
  <c r="F967" i="2"/>
  <c r="G967" i="2"/>
  <c r="H967" i="2"/>
  <c r="J967" i="2"/>
  <c r="K967" i="2"/>
  <c r="L967" i="2"/>
  <c r="M967" i="2"/>
  <c r="AI967" i="2"/>
  <c r="AJ967" i="2"/>
  <c r="AK967" i="2"/>
  <c r="AL967" i="2"/>
  <c r="AM967" i="2"/>
  <c r="AN967" i="2"/>
  <c r="AO967" i="2"/>
  <c r="AP967" i="2"/>
  <c r="AY967" i="2"/>
  <c r="C968" i="2"/>
  <c r="D968" i="2"/>
  <c r="E968" i="2"/>
  <c r="F968" i="2"/>
  <c r="G968" i="2"/>
  <c r="H968" i="2"/>
  <c r="J968" i="2"/>
  <c r="K968" i="2"/>
  <c r="L968" i="2"/>
  <c r="M968" i="2"/>
  <c r="AI968" i="2"/>
  <c r="AJ968" i="2"/>
  <c r="AK968" i="2"/>
  <c r="AL968" i="2"/>
  <c r="AM968" i="2"/>
  <c r="AN968" i="2"/>
  <c r="AO968" i="2"/>
  <c r="AP968" i="2"/>
  <c r="AY968" i="2"/>
  <c r="C969" i="2"/>
  <c r="D969" i="2"/>
  <c r="E969" i="2"/>
  <c r="F969" i="2"/>
  <c r="G969" i="2"/>
  <c r="H969" i="2"/>
  <c r="J969" i="2"/>
  <c r="K969" i="2"/>
  <c r="L969" i="2"/>
  <c r="M969" i="2"/>
  <c r="AI969" i="2"/>
  <c r="AJ969" i="2"/>
  <c r="AK969" i="2"/>
  <c r="AL969" i="2"/>
  <c r="AM969" i="2"/>
  <c r="AN969" i="2"/>
  <c r="AO969" i="2"/>
  <c r="AP969" i="2"/>
  <c r="AY969" i="2"/>
  <c r="C970" i="2"/>
  <c r="D970" i="2"/>
  <c r="E970" i="2"/>
  <c r="F970" i="2"/>
  <c r="G970" i="2"/>
  <c r="H970" i="2"/>
  <c r="J970" i="2"/>
  <c r="K970" i="2"/>
  <c r="L970" i="2"/>
  <c r="M970" i="2"/>
  <c r="AI970" i="2"/>
  <c r="AJ970" i="2"/>
  <c r="AK970" i="2"/>
  <c r="AL970" i="2"/>
  <c r="AM970" i="2"/>
  <c r="AN970" i="2"/>
  <c r="AO970" i="2"/>
  <c r="AP970" i="2"/>
  <c r="AY970" i="2"/>
  <c r="C971" i="2"/>
  <c r="D971" i="2"/>
  <c r="E971" i="2"/>
  <c r="F971" i="2"/>
  <c r="G971" i="2"/>
  <c r="H971" i="2"/>
  <c r="J971" i="2"/>
  <c r="K971" i="2"/>
  <c r="L971" i="2"/>
  <c r="M971" i="2"/>
  <c r="AI971" i="2"/>
  <c r="AJ971" i="2"/>
  <c r="AK971" i="2"/>
  <c r="AL971" i="2"/>
  <c r="AM971" i="2"/>
  <c r="AN971" i="2"/>
  <c r="AO971" i="2"/>
  <c r="AP971" i="2"/>
  <c r="AY971" i="2"/>
  <c r="C972" i="2"/>
  <c r="D972" i="2"/>
  <c r="E972" i="2"/>
  <c r="F972" i="2"/>
  <c r="G972" i="2"/>
  <c r="H972" i="2"/>
  <c r="J972" i="2"/>
  <c r="K972" i="2"/>
  <c r="L972" i="2"/>
  <c r="M972" i="2"/>
  <c r="AI972" i="2"/>
  <c r="AJ972" i="2"/>
  <c r="AK972" i="2"/>
  <c r="AL972" i="2"/>
  <c r="AM972" i="2"/>
  <c r="AN972" i="2"/>
  <c r="AO972" i="2"/>
  <c r="AP972" i="2"/>
  <c r="AY972" i="2"/>
  <c r="C973" i="2"/>
  <c r="D973" i="2"/>
  <c r="E973" i="2"/>
  <c r="F973" i="2"/>
  <c r="G973" i="2"/>
  <c r="H973" i="2"/>
  <c r="J973" i="2"/>
  <c r="K973" i="2"/>
  <c r="L973" i="2"/>
  <c r="M973" i="2"/>
  <c r="AI973" i="2"/>
  <c r="AJ973" i="2"/>
  <c r="AK973" i="2"/>
  <c r="AL973" i="2"/>
  <c r="AM973" i="2"/>
  <c r="AN973" i="2"/>
  <c r="AO973" i="2"/>
  <c r="AP973" i="2"/>
  <c r="AY973" i="2"/>
  <c r="C974" i="2"/>
  <c r="D974" i="2"/>
  <c r="E974" i="2"/>
  <c r="F974" i="2"/>
  <c r="G974" i="2"/>
  <c r="H974" i="2"/>
  <c r="J974" i="2"/>
  <c r="K974" i="2"/>
  <c r="L974" i="2"/>
  <c r="M974" i="2"/>
  <c r="AI974" i="2"/>
  <c r="AJ974" i="2"/>
  <c r="AK974" i="2"/>
  <c r="AL974" i="2"/>
  <c r="AM974" i="2"/>
  <c r="AN974" i="2"/>
  <c r="AO974" i="2"/>
  <c r="AP974" i="2"/>
  <c r="AY974" i="2"/>
  <c r="C975" i="2"/>
  <c r="D975" i="2"/>
  <c r="E975" i="2"/>
  <c r="F975" i="2"/>
  <c r="G975" i="2"/>
  <c r="H975" i="2"/>
  <c r="J975" i="2"/>
  <c r="K975" i="2"/>
  <c r="L975" i="2"/>
  <c r="M975" i="2"/>
  <c r="AI975" i="2"/>
  <c r="AJ975" i="2"/>
  <c r="AK975" i="2"/>
  <c r="AL975" i="2"/>
  <c r="AM975" i="2"/>
  <c r="AN975" i="2"/>
  <c r="AO975" i="2"/>
  <c r="AP975" i="2"/>
  <c r="AY975" i="2"/>
  <c r="C976" i="2"/>
  <c r="D976" i="2"/>
  <c r="E976" i="2"/>
  <c r="F976" i="2"/>
  <c r="G976" i="2"/>
  <c r="H976" i="2"/>
  <c r="J976" i="2"/>
  <c r="K976" i="2"/>
  <c r="L976" i="2"/>
  <c r="M976" i="2"/>
  <c r="AI976" i="2"/>
  <c r="AJ976" i="2"/>
  <c r="AK976" i="2"/>
  <c r="AL976" i="2"/>
  <c r="AM976" i="2"/>
  <c r="AN976" i="2"/>
  <c r="AO976" i="2"/>
  <c r="AP976" i="2"/>
  <c r="AY976" i="2"/>
  <c r="C977" i="2"/>
  <c r="D977" i="2"/>
  <c r="E977" i="2"/>
  <c r="F977" i="2"/>
  <c r="G977" i="2"/>
  <c r="H977" i="2"/>
  <c r="J977" i="2"/>
  <c r="K977" i="2"/>
  <c r="L977" i="2"/>
  <c r="M977" i="2"/>
  <c r="AI977" i="2"/>
  <c r="AJ977" i="2"/>
  <c r="AK977" i="2"/>
  <c r="AL977" i="2"/>
  <c r="AM977" i="2"/>
  <c r="AN977" i="2"/>
  <c r="AO977" i="2"/>
  <c r="AP977" i="2"/>
  <c r="AY977" i="2"/>
  <c r="C978" i="2"/>
  <c r="D978" i="2"/>
  <c r="E978" i="2"/>
  <c r="F978" i="2"/>
  <c r="G978" i="2"/>
  <c r="H978" i="2"/>
  <c r="J978" i="2"/>
  <c r="K978" i="2"/>
  <c r="L978" i="2"/>
  <c r="M978" i="2"/>
  <c r="AI978" i="2"/>
  <c r="AJ978" i="2"/>
  <c r="AK978" i="2"/>
  <c r="AL978" i="2"/>
  <c r="AM978" i="2"/>
  <c r="AN978" i="2"/>
  <c r="AO978" i="2"/>
  <c r="AP978" i="2"/>
  <c r="AY978" i="2"/>
  <c r="C979" i="2"/>
  <c r="D979" i="2"/>
  <c r="E979" i="2"/>
  <c r="F979" i="2"/>
  <c r="G979" i="2"/>
  <c r="H979" i="2"/>
  <c r="J979" i="2"/>
  <c r="K979" i="2"/>
  <c r="L979" i="2"/>
  <c r="M979" i="2"/>
  <c r="AI979" i="2"/>
  <c r="AJ979" i="2"/>
  <c r="AK979" i="2"/>
  <c r="AL979" i="2"/>
  <c r="AM979" i="2"/>
  <c r="AN979" i="2"/>
  <c r="AO979" i="2"/>
  <c r="AP979" i="2"/>
  <c r="AY979" i="2"/>
  <c r="C980" i="2"/>
  <c r="D980" i="2"/>
  <c r="E980" i="2"/>
  <c r="F980" i="2"/>
  <c r="G980" i="2"/>
  <c r="H980" i="2"/>
  <c r="J980" i="2"/>
  <c r="K980" i="2"/>
  <c r="L980" i="2"/>
  <c r="M980" i="2"/>
  <c r="AI980" i="2"/>
  <c r="AJ980" i="2"/>
  <c r="AK980" i="2"/>
  <c r="AL980" i="2"/>
  <c r="AM980" i="2"/>
  <c r="AN980" i="2"/>
  <c r="AO980" i="2"/>
  <c r="AP980" i="2"/>
  <c r="AY980" i="2"/>
  <c r="C981" i="2"/>
  <c r="D981" i="2"/>
  <c r="E981" i="2"/>
  <c r="F981" i="2"/>
  <c r="G981" i="2"/>
  <c r="H981" i="2"/>
  <c r="J981" i="2"/>
  <c r="K981" i="2"/>
  <c r="L981" i="2"/>
  <c r="M981" i="2"/>
  <c r="AI981" i="2"/>
  <c r="AJ981" i="2"/>
  <c r="AK981" i="2"/>
  <c r="AL981" i="2"/>
  <c r="AM981" i="2"/>
  <c r="AN981" i="2"/>
  <c r="AO981" i="2"/>
  <c r="AP981" i="2"/>
  <c r="AY981" i="2"/>
  <c r="C982" i="2"/>
  <c r="D982" i="2"/>
  <c r="E982" i="2"/>
  <c r="F982" i="2"/>
  <c r="G982" i="2"/>
  <c r="H982" i="2"/>
  <c r="J982" i="2"/>
  <c r="K982" i="2"/>
  <c r="L982" i="2"/>
  <c r="M982" i="2"/>
  <c r="AI982" i="2"/>
  <c r="AJ982" i="2"/>
  <c r="AK982" i="2"/>
  <c r="AL982" i="2"/>
  <c r="AM982" i="2"/>
  <c r="AN982" i="2"/>
  <c r="AO982" i="2"/>
  <c r="AP982" i="2"/>
  <c r="AY982" i="2"/>
  <c r="C983" i="2"/>
  <c r="D983" i="2"/>
  <c r="E983" i="2"/>
  <c r="F983" i="2"/>
  <c r="G983" i="2"/>
  <c r="H983" i="2"/>
  <c r="J983" i="2"/>
  <c r="K983" i="2"/>
  <c r="L983" i="2"/>
  <c r="M983" i="2"/>
  <c r="AI983" i="2"/>
  <c r="AJ983" i="2"/>
  <c r="AK983" i="2"/>
  <c r="AL983" i="2"/>
  <c r="AM983" i="2"/>
  <c r="AN983" i="2"/>
  <c r="AO983" i="2"/>
  <c r="AP983" i="2"/>
  <c r="AY983" i="2"/>
  <c r="C984" i="2"/>
  <c r="D984" i="2"/>
  <c r="E984" i="2"/>
  <c r="F984" i="2"/>
  <c r="G984" i="2"/>
  <c r="H984" i="2"/>
  <c r="J984" i="2"/>
  <c r="K984" i="2"/>
  <c r="L984" i="2"/>
  <c r="M984" i="2"/>
  <c r="AI984" i="2"/>
  <c r="AJ984" i="2"/>
  <c r="AK984" i="2"/>
  <c r="AL984" i="2"/>
  <c r="AM984" i="2"/>
  <c r="AN984" i="2"/>
  <c r="AO984" i="2"/>
  <c r="AP984" i="2"/>
  <c r="AY984" i="2"/>
  <c r="C985" i="2"/>
  <c r="D985" i="2"/>
  <c r="E985" i="2"/>
  <c r="F985" i="2"/>
  <c r="G985" i="2"/>
  <c r="H985" i="2"/>
  <c r="J985" i="2"/>
  <c r="K985" i="2"/>
  <c r="L985" i="2"/>
  <c r="M985" i="2"/>
  <c r="AI985" i="2"/>
  <c r="AJ985" i="2"/>
  <c r="AK985" i="2"/>
  <c r="AL985" i="2"/>
  <c r="AM985" i="2"/>
  <c r="AN985" i="2"/>
  <c r="AO985" i="2"/>
  <c r="AP985" i="2"/>
  <c r="AY985" i="2"/>
  <c r="C986" i="2"/>
  <c r="D986" i="2"/>
  <c r="E986" i="2"/>
  <c r="F986" i="2"/>
  <c r="G986" i="2"/>
  <c r="H986" i="2"/>
  <c r="J986" i="2"/>
  <c r="K986" i="2"/>
  <c r="L986" i="2"/>
  <c r="M986" i="2"/>
  <c r="AI986" i="2"/>
  <c r="AJ986" i="2"/>
  <c r="AK986" i="2"/>
  <c r="AL986" i="2"/>
  <c r="AM986" i="2"/>
  <c r="AN986" i="2"/>
  <c r="AO986" i="2"/>
  <c r="AP986" i="2"/>
  <c r="AY986" i="2"/>
  <c r="C987" i="2"/>
  <c r="D987" i="2"/>
  <c r="E987" i="2"/>
  <c r="F987" i="2"/>
  <c r="G987" i="2"/>
  <c r="H987" i="2"/>
  <c r="J987" i="2"/>
  <c r="K987" i="2"/>
  <c r="L987" i="2"/>
  <c r="M987" i="2"/>
  <c r="AI987" i="2"/>
  <c r="AJ987" i="2"/>
  <c r="AK987" i="2"/>
  <c r="AL987" i="2"/>
  <c r="AM987" i="2"/>
  <c r="AN987" i="2"/>
  <c r="AO987" i="2"/>
  <c r="AP987" i="2"/>
  <c r="AY987" i="2"/>
  <c r="C988" i="2"/>
  <c r="D988" i="2"/>
  <c r="E988" i="2"/>
  <c r="F988" i="2"/>
  <c r="G988" i="2"/>
  <c r="H988" i="2"/>
  <c r="J988" i="2"/>
  <c r="K988" i="2"/>
  <c r="L988" i="2"/>
  <c r="M988" i="2"/>
  <c r="AI988" i="2"/>
  <c r="AJ988" i="2"/>
  <c r="AK988" i="2"/>
  <c r="AL988" i="2"/>
  <c r="AM988" i="2"/>
  <c r="AN988" i="2"/>
  <c r="AO988" i="2"/>
  <c r="AP988" i="2"/>
  <c r="AY988" i="2"/>
  <c r="C989" i="2"/>
  <c r="D989" i="2"/>
  <c r="E989" i="2"/>
  <c r="F989" i="2"/>
  <c r="G989" i="2"/>
  <c r="H989" i="2"/>
  <c r="J989" i="2"/>
  <c r="K989" i="2"/>
  <c r="L989" i="2"/>
  <c r="M989" i="2"/>
  <c r="AI989" i="2"/>
  <c r="AJ989" i="2"/>
  <c r="AK989" i="2"/>
  <c r="AL989" i="2"/>
  <c r="AM989" i="2"/>
  <c r="AN989" i="2"/>
  <c r="AO989" i="2"/>
  <c r="AP989" i="2"/>
  <c r="AY989" i="2"/>
  <c r="C990" i="2"/>
  <c r="D990" i="2"/>
  <c r="E990" i="2"/>
  <c r="F990" i="2"/>
  <c r="G990" i="2"/>
  <c r="H990" i="2"/>
  <c r="J990" i="2"/>
  <c r="K990" i="2"/>
  <c r="L990" i="2"/>
  <c r="M990" i="2"/>
  <c r="AI990" i="2"/>
  <c r="AJ990" i="2"/>
  <c r="AK990" i="2"/>
  <c r="AL990" i="2"/>
  <c r="AM990" i="2"/>
  <c r="AN990" i="2"/>
  <c r="AO990" i="2"/>
  <c r="AP990" i="2"/>
  <c r="AY990" i="2"/>
  <c r="C991" i="2"/>
  <c r="D991" i="2"/>
  <c r="E991" i="2"/>
  <c r="F991" i="2"/>
  <c r="G991" i="2"/>
  <c r="H991" i="2"/>
  <c r="J991" i="2"/>
  <c r="K991" i="2"/>
  <c r="L991" i="2"/>
  <c r="M991" i="2"/>
  <c r="AI991" i="2"/>
  <c r="AJ991" i="2"/>
  <c r="AK991" i="2"/>
  <c r="AL991" i="2"/>
  <c r="AM991" i="2"/>
  <c r="AN991" i="2"/>
  <c r="AO991" i="2"/>
  <c r="AP991" i="2"/>
  <c r="AY991" i="2"/>
  <c r="C992" i="2"/>
  <c r="D992" i="2"/>
  <c r="E992" i="2"/>
  <c r="F992" i="2"/>
  <c r="G992" i="2"/>
  <c r="H992" i="2"/>
  <c r="J992" i="2"/>
  <c r="K992" i="2"/>
  <c r="L992" i="2"/>
  <c r="M992" i="2"/>
  <c r="AI992" i="2"/>
  <c r="AJ992" i="2"/>
  <c r="AK992" i="2"/>
  <c r="AL992" i="2"/>
  <c r="AM992" i="2"/>
  <c r="AN992" i="2"/>
  <c r="AO992" i="2"/>
  <c r="AP992" i="2"/>
  <c r="AY992" i="2"/>
  <c r="C993" i="2"/>
  <c r="D993" i="2"/>
  <c r="E993" i="2"/>
  <c r="F993" i="2"/>
  <c r="G993" i="2"/>
  <c r="H993" i="2"/>
  <c r="J993" i="2"/>
  <c r="K993" i="2"/>
  <c r="L993" i="2"/>
  <c r="M993" i="2"/>
  <c r="AI993" i="2"/>
  <c r="AJ993" i="2"/>
  <c r="AK993" i="2"/>
  <c r="AL993" i="2"/>
  <c r="AM993" i="2"/>
  <c r="AN993" i="2"/>
  <c r="AO993" i="2"/>
  <c r="AP993" i="2"/>
  <c r="AY993" i="2"/>
  <c r="C994" i="2"/>
  <c r="D994" i="2"/>
  <c r="E994" i="2"/>
  <c r="F994" i="2"/>
  <c r="G994" i="2"/>
  <c r="H994" i="2"/>
  <c r="J994" i="2"/>
  <c r="K994" i="2"/>
  <c r="L994" i="2"/>
  <c r="M994" i="2"/>
  <c r="AI994" i="2"/>
  <c r="AJ994" i="2"/>
  <c r="AK994" i="2"/>
  <c r="AL994" i="2"/>
  <c r="AM994" i="2"/>
  <c r="AN994" i="2"/>
  <c r="AO994" i="2"/>
  <c r="AP994" i="2"/>
  <c r="AY994" i="2"/>
  <c r="C995" i="2"/>
  <c r="D995" i="2"/>
  <c r="E995" i="2"/>
  <c r="F995" i="2"/>
  <c r="G995" i="2"/>
  <c r="H995" i="2"/>
  <c r="J995" i="2"/>
  <c r="K995" i="2"/>
  <c r="L995" i="2"/>
  <c r="M995" i="2"/>
  <c r="AI995" i="2"/>
  <c r="AJ995" i="2"/>
  <c r="AK995" i="2"/>
  <c r="AL995" i="2"/>
  <c r="AM995" i="2"/>
  <c r="AN995" i="2"/>
  <c r="AO995" i="2"/>
  <c r="AP995" i="2"/>
  <c r="AY995" i="2"/>
  <c r="C996" i="2"/>
  <c r="D996" i="2"/>
  <c r="E996" i="2"/>
  <c r="F996" i="2"/>
  <c r="G996" i="2"/>
  <c r="H996" i="2"/>
  <c r="J996" i="2"/>
  <c r="K996" i="2"/>
  <c r="L996" i="2"/>
  <c r="M996" i="2"/>
  <c r="AI996" i="2"/>
  <c r="AJ996" i="2"/>
  <c r="AK996" i="2"/>
  <c r="AL996" i="2"/>
  <c r="AM996" i="2"/>
  <c r="AN996" i="2"/>
  <c r="AO996" i="2"/>
  <c r="AP996" i="2"/>
  <c r="AY996" i="2"/>
  <c r="C997" i="2"/>
  <c r="D997" i="2"/>
  <c r="E997" i="2"/>
  <c r="F997" i="2"/>
  <c r="G997" i="2"/>
  <c r="H997" i="2"/>
  <c r="J997" i="2"/>
  <c r="K997" i="2"/>
  <c r="L997" i="2"/>
  <c r="M997" i="2"/>
  <c r="AI997" i="2"/>
  <c r="AJ997" i="2"/>
  <c r="AK997" i="2"/>
  <c r="AL997" i="2"/>
  <c r="AM997" i="2"/>
  <c r="AN997" i="2"/>
  <c r="AO997" i="2"/>
  <c r="AP997" i="2"/>
  <c r="AY997" i="2"/>
  <c r="C998" i="2"/>
  <c r="D998" i="2"/>
  <c r="E998" i="2"/>
  <c r="F998" i="2"/>
  <c r="G998" i="2"/>
  <c r="H998" i="2"/>
  <c r="J998" i="2"/>
  <c r="K998" i="2"/>
  <c r="L998" i="2"/>
  <c r="M998" i="2"/>
  <c r="AI998" i="2"/>
  <c r="AJ998" i="2"/>
  <c r="AK998" i="2"/>
  <c r="AL998" i="2"/>
  <c r="AM998" i="2"/>
  <c r="AN998" i="2"/>
  <c r="AO998" i="2"/>
  <c r="AP998" i="2"/>
  <c r="AY998" i="2"/>
  <c r="C999" i="2"/>
  <c r="D999" i="2"/>
  <c r="E999" i="2"/>
  <c r="F999" i="2"/>
  <c r="G999" i="2"/>
  <c r="H999" i="2"/>
  <c r="J999" i="2"/>
  <c r="K999" i="2"/>
  <c r="L999" i="2"/>
  <c r="M999" i="2"/>
  <c r="AI999" i="2"/>
  <c r="AJ999" i="2"/>
  <c r="AK999" i="2"/>
  <c r="AL999" i="2"/>
  <c r="AM999" i="2"/>
  <c r="AN999" i="2"/>
  <c r="AO999" i="2"/>
  <c r="AP999" i="2"/>
  <c r="AY999" i="2"/>
  <c r="C1000" i="2"/>
  <c r="D1000" i="2"/>
  <c r="E1000" i="2"/>
  <c r="F1000" i="2"/>
  <c r="G1000" i="2"/>
  <c r="H1000" i="2"/>
  <c r="J1000" i="2"/>
  <c r="K1000" i="2"/>
  <c r="L1000" i="2"/>
  <c r="M1000" i="2"/>
  <c r="AI1000" i="2"/>
  <c r="AJ1000" i="2"/>
  <c r="AK1000" i="2"/>
  <c r="AL1000" i="2"/>
  <c r="AM1000" i="2"/>
  <c r="AN1000" i="2"/>
  <c r="AO1000" i="2"/>
  <c r="AP1000" i="2"/>
  <c r="AY1000" i="2"/>
  <c r="C1001" i="2"/>
  <c r="D1001" i="2"/>
  <c r="E1001" i="2"/>
  <c r="F1001" i="2"/>
  <c r="G1001" i="2"/>
  <c r="H1001" i="2"/>
  <c r="J1001" i="2"/>
  <c r="K1001" i="2"/>
  <c r="L1001" i="2"/>
  <c r="M1001" i="2"/>
  <c r="AI1001" i="2"/>
  <c r="AJ1001" i="2"/>
  <c r="AK1001" i="2"/>
  <c r="AL1001" i="2"/>
  <c r="AM1001" i="2"/>
  <c r="AN1001" i="2"/>
  <c r="AO1001" i="2"/>
  <c r="AP1001" i="2"/>
  <c r="AY1001" i="2"/>
  <c r="C1002" i="2"/>
  <c r="D1002" i="2"/>
  <c r="E1002" i="2"/>
  <c r="F1002" i="2"/>
  <c r="G1002" i="2"/>
  <c r="H1002" i="2"/>
  <c r="J1002" i="2"/>
  <c r="K1002" i="2"/>
  <c r="L1002" i="2"/>
  <c r="M1002" i="2"/>
  <c r="AI1002" i="2"/>
  <c r="AJ1002" i="2"/>
  <c r="AK1002" i="2"/>
  <c r="AL1002" i="2"/>
  <c r="AM1002" i="2"/>
  <c r="AN1002" i="2"/>
  <c r="AO1002" i="2"/>
  <c r="AP1002" i="2"/>
  <c r="AY1002" i="2"/>
  <c r="C1003" i="2"/>
  <c r="D1003" i="2"/>
  <c r="E1003" i="2"/>
  <c r="F1003" i="2"/>
  <c r="G1003" i="2"/>
  <c r="H1003" i="2"/>
  <c r="J1003" i="2"/>
  <c r="K1003" i="2"/>
  <c r="L1003" i="2"/>
  <c r="M1003" i="2"/>
  <c r="AI1003" i="2"/>
  <c r="AJ1003" i="2"/>
  <c r="AK1003" i="2"/>
  <c r="AL1003" i="2"/>
  <c r="AM1003" i="2"/>
  <c r="AN1003" i="2"/>
  <c r="AO1003" i="2"/>
  <c r="AP1003" i="2"/>
  <c r="AY1003" i="2"/>
  <c r="C1004" i="2"/>
  <c r="D1004" i="2"/>
  <c r="E1004" i="2"/>
  <c r="F1004" i="2"/>
  <c r="G1004" i="2"/>
  <c r="H1004" i="2"/>
  <c r="J1004" i="2"/>
  <c r="K1004" i="2"/>
  <c r="L1004" i="2"/>
  <c r="M1004" i="2"/>
  <c r="AI1004" i="2"/>
  <c r="AJ1004" i="2"/>
  <c r="AK1004" i="2"/>
  <c r="AL1004" i="2"/>
  <c r="AM1004" i="2"/>
  <c r="AN1004" i="2"/>
  <c r="AO1004" i="2"/>
  <c r="AP1004" i="2"/>
  <c r="AY1004" i="2"/>
  <c r="C1005" i="2"/>
  <c r="D1005" i="2"/>
  <c r="E1005" i="2"/>
  <c r="F1005" i="2"/>
  <c r="G1005" i="2"/>
  <c r="H1005" i="2"/>
  <c r="J1005" i="2"/>
  <c r="K1005" i="2"/>
  <c r="L1005" i="2"/>
  <c r="M1005" i="2"/>
  <c r="AI1005" i="2"/>
  <c r="AJ1005" i="2"/>
  <c r="AK1005" i="2"/>
  <c r="AL1005" i="2"/>
  <c r="AM1005" i="2"/>
  <c r="AN1005" i="2"/>
  <c r="AO1005" i="2"/>
  <c r="AP1005" i="2"/>
  <c r="AY1005" i="2"/>
  <c r="C1006" i="2"/>
  <c r="D1006" i="2"/>
  <c r="E1006" i="2"/>
  <c r="F1006" i="2"/>
  <c r="G1006" i="2"/>
  <c r="H1006" i="2"/>
  <c r="J1006" i="2"/>
  <c r="K1006" i="2"/>
  <c r="L1006" i="2"/>
  <c r="M1006" i="2"/>
  <c r="AI1006" i="2"/>
  <c r="AJ1006" i="2"/>
  <c r="AK1006" i="2"/>
  <c r="AL1006" i="2"/>
  <c r="AM1006" i="2"/>
  <c r="AN1006" i="2"/>
  <c r="AO1006" i="2"/>
  <c r="AP1006" i="2"/>
  <c r="AY1006" i="2"/>
  <c r="C1007" i="2"/>
  <c r="D1007" i="2"/>
  <c r="E1007" i="2"/>
  <c r="F1007" i="2"/>
  <c r="G1007" i="2"/>
  <c r="H1007" i="2"/>
  <c r="J1007" i="2"/>
  <c r="K1007" i="2"/>
  <c r="L1007" i="2"/>
  <c r="M1007" i="2"/>
  <c r="AI1007" i="2"/>
  <c r="AJ1007" i="2"/>
  <c r="AK1007" i="2"/>
  <c r="AL1007" i="2"/>
  <c r="AM1007" i="2"/>
  <c r="AN1007" i="2"/>
  <c r="AO1007" i="2"/>
  <c r="AP1007" i="2"/>
  <c r="AY1007" i="2"/>
  <c r="C1008" i="2"/>
  <c r="D1008" i="2"/>
  <c r="E1008" i="2"/>
  <c r="F1008" i="2"/>
  <c r="G1008" i="2"/>
  <c r="H1008" i="2"/>
  <c r="J1008" i="2"/>
  <c r="K1008" i="2"/>
  <c r="L1008" i="2"/>
  <c r="M1008" i="2"/>
  <c r="AI1008" i="2"/>
  <c r="AJ1008" i="2"/>
  <c r="AK1008" i="2"/>
  <c r="AL1008" i="2"/>
  <c r="AM1008" i="2"/>
  <c r="AN1008" i="2"/>
  <c r="AO1008" i="2"/>
  <c r="AP1008" i="2"/>
  <c r="AY1008" i="2"/>
  <c r="C1009" i="2"/>
  <c r="D1009" i="2"/>
  <c r="E1009" i="2"/>
  <c r="F1009" i="2"/>
  <c r="G1009" i="2"/>
  <c r="H1009" i="2"/>
  <c r="J1009" i="2"/>
  <c r="K1009" i="2"/>
  <c r="L1009" i="2"/>
  <c r="M1009" i="2"/>
  <c r="AI1009" i="2"/>
  <c r="AJ1009" i="2"/>
  <c r="AK1009" i="2"/>
  <c r="AL1009" i="2"/>
  <c r="AM1009" i="2"/>
  <c r="AN1009" i="2"/>
  <c r="AO1009" i="2"/>
  <c r="AP1009" i="2"/>
  <c r="AY1009" i="2"/>
  <c r="C1010" i="2"/>
  <c r="D1010" i="2"/>
  <c r="E1010" i="2"/>
  <c r="F1010" i="2"/>
  <c r="G1010" i="2"/>
  <c r="H1010" i="2"/>
  <c r="J1010" i="2"/>
  <c r="K1010" i="2"/>
  <c r="L1010" i="2"/>
  <c r="M1010" i="2"/>
  <c r="AI1010" i="2"/>
  <c r="AJ1010" i="2"/>
  <c r="AK1010" i="2"/>
  <c r="AL1010" i="2"/>
  <c r="AM1010" i="2"/>
  <c r="AN1010" i="2"/>
  <c r="AO1010" i="2"/>
  <c r="AP1010" i="2"/>
  <c r="AY1010" i="2"/>
  <c r="C1011" i="2"/>
  <c r="D1011" i="2"/>
  <c r="E1011" i="2"/>
  <c r="F1011" i="2"/>
  <c r="G1011" i="2"/>
  <c r="H1011" i="2"/>
  <c r="J1011" i="2"/>
  <c r="K1011" i="2"/>
  <c r="L1011" i="2"/>
  <c r="M1011" i="2"/>
  <c r="AI1011" i="2"/>
  <c r="AJ1011" i="2"/>
  <c r="AK1011" i="2"/>
  <c r="AL1011" i="2"/>
  <c r="AM1011" i="2"/>
  <c r="AN1011" i="2"/>
  <c r="AO1011" i="2"/>
  <c r="AP1011" i="2"/>
  <c r="AY1011" i="2"/>
  <c r="C1012" i="2"/>
  <c r="D1012" i="2"/>
  <c r="E1012" i="2"/>
  <c r="F1012" i="2"/>
  <c r="G1012" i="2"/>
  <c r="H1012" i="2"/>
  <c r="J1012" i="2"/>
  <c r="K1012" i="2"/>
  <c r="L1012" i="2"/>
  <c r="M1012" i="2"/>
  <c r="AI1012" i="2"/>
  <c r="AJ1012" i="2"/>
  <c r="AK1012" i="2"/>
  <c r="AL1012" i="2"/>
  <c r="AM1012" i="2"/>
  <c r="AN1012" i="2"/>
  <c r="AO1012" i="2"/>
  <c r="AP1012" i="2"/>
  <c r="AY1012" i="2"/>
  <c r="C1013" i="2"/>
  <c r="D1013" i="2"/>
  <c r="E1013" i="2"/>
  <c r="F1013" i="2"/>
  <c r="G1013" i="2"/>
  <c r="H1013" i="2"/>
  <c r="J1013" i="2"/>
  <c r="K1013" i="2"/>
  <c r="L1013" i="2"/>
  <c r="M1013" i="2"/>
  <c r="AI1013" i="2"/>
  <c r="AJ1013" i="2"/>
  <c r="AK1013" i="2"/>
  <c r="AL1013" i="2"/>
  <c r="AM1013" i="2"/>
  <c r="AN1013" i="2"/>
  <c r="AO1013" i="2"/>
  <c r="AP1013" i="2"/>
  <c r="AY1013" i="2"/>
  <c r="C1014" i="2"/>
  <c r="D1014" i="2"/>
  <c r="E1014" i="2"/>
  <c r="F1014" i="2"/>
  <c r="G1014" i="2"/>
  <c r="H1014" i="2"/>
  <c r="J1014" i="2"/>
  <c r="K1014" i="2"/>
  <c r="L1014" i="2"/>
  <c r="M1014" i="2"/>
  <c r="AI1014" i="2"/>
  <c r="AJ1014" i="2"/>
  <c r="AK1014" i="2"/>
  <c r="AL1014" i="2"/>
  <c r="AM1014" i="2"/>
  <c r="AN1014" i="2"/>
  <c r="AO1014" i="2"/>
  <c r="AP1014" i="2"/>
  <c r="AY1014" i="2"/>
  <c r="C1015" i="2"/>
  <c r="D1015" i="2"/>
  <c r="E1015" i="2"/>
  <c r="F1015" i="2"/>
  <c r="G1015" i="2"/>
  <c r="H1015" i="2"/>
  <c r="J1015" i="2"/>
  <c r="K1015" i="2"/>
  <c r="L1015" i="2"/>
  <c r="M1015" i="2"/>
  <c r="AI1015" i="2"/>
  <c r="AJ1015" i="2"/>
  <c r="AK1015" i="2"/>
  <c r="AL1015" i="2"/>
  <c r="AM1015" i="2"/>
  <c r="AN1015" i="2"/>
  <c r="AO1015" i="2"/>
  <c r="AP1015" i="2"/>
  <c r="AY1015" i="2"/>
  <c r="C1016" i="2"/>
  <c r="D1016" i="2"/>
  <c r="E1016" i="2"/>
  <c r="F1016" i="2"/>
  <c r="G1016" i="2"/>
  <c r="H1016" i="2"/>
  <c r="J1016" i="2"/>
  <c r="K1016" i="2"/>
  <c r="L1016" i="2"/>
  <c r="M1016" i="2"/>
  <c r="AI1016" i="2"/>
  <c r="AJ1016" i="2"/>
  <c r="AK1016" i="2"/>
  <c r="AL1016" i="2"/>
  <c r="AM1016" i="2"/>
  <c r="AN1016" i="2"/>
  <c r="AO1016" i="2"/>
  <c r="AP1016" i="2"/>
  <c r="AY1016" i="2"/>
  <c r="C1017" i="2"/>
  <c r="D1017" i="2"/>
  <c r="E1017" i="2"/>
  <c r="F1017" i="2"/>
  <c r="G1017" i="2"/>
  <c r="H1017" i="2"/>
  <c r="J1017" i="2"/>
  <c r="K1017" i="2"/>
  <c r="L1017" i="2"/>
  <c r="M1017" i="2"/>
  <c r="AI1017" i="2"/>
  <c r="AJ1017" i="2"/>
  <c r="AK1017" i="2"/>
  <c r="AL1017" i="2"/>
  <c r="AM1017" i="2"/>
  <c r="AN1017" i="2"/>
  <c r="AO1017" i="2"/>
  <c r="AP1017" i="2"/>
  <c r="AY1017" i="2"/>
  <c r="C1018" i="2"/>
  <c r="D1018" i="2"/>
  <c r="E1018" i="2"/>
  <c r="F1018" i="2"/>
  <c r="G1018" i="2"/>
  <c r="H1018" i="2"/>
  <c r="J1018" i="2"/>
  <c r="K1018" i="2"/>
  <c r="L1018" i="2"/>
  <c r="M1018" i="2"/>
  <c r="AI1018" i="2"/>
  <c r="AJ1018" i="2"/>
  <c r="AK1018" i="2"/>
  <c r="AL1018" i="2"/>
  <c r="AM1018" i="2"/>
  <c r="AN1018" i="2"/>
  <c r="AO1018" i="2"/>
  <c r="AP1018" i="2"/>
  <c r="AY1018" i="2"/>
  <c r="C1019" i="2"/>
  <c r="D1019" i="2"/>
  <c r="E1019" i="2"/>
  <c r="F1019" i="2"/>
  <c r="G1019" i="2"/>
  <c r="H1019" i="2"/>
  <c r="J1019" i="2"/>
  <c r="K1019" i="2"/>
  <c r="L1019" i="2"/>
  <c r="M1019" i="2"/>
  <c r="AI1019" i="2"/>
  <c r="AJ1019" i="2"/>
  <c r="AK1019" i="2"/>
  <c r="AL1019" i="2"/>
  <c r="AM1019" i="2"/>
  <c r="AN1019" i="2"/>
  <c r="AO1019" i="2"/>
  <c r="AP1019" i="2"/>
  <c r="AY1019" i="2"/>
  <c r="C1020" i="2"/>
  <c r="D1020" i="2"/>
  <c r="E1020" i="2"/>
  <c r="F1020" i="2"/>
  <c r="G1020" i="2"/>
  <c r="H1020" i="2"/>
  <c r="J1020" i="2"/>
  <c r="K1020" i="2"/>
  <c r="L1020" i="2"/>
  <c r="M1020" i="2"/>
  <c r="AI1020" i="2"/>
  <c r="AJ1020" i="2"/>
  <c r="AK1020" i="2"/>
  <c r="AL1020" i="2"/>
  <c r="AM1020" i="2"/>
  <c r="AN1020" i="2"/>
  <c r="AO1020" i="2"/>
  <c r="AP1020" i="2"/>
  <c r="AY1020" i="2"/>
  <c r="C1021" i="2"/>
  <c r="D1021" i="2"/>
  <c r="E1021" i="2"/>
  <c r="F1021" i="2"/>
  <c r="G1021" i="2"/>
  <c r="H1021" i="2"/>
  <c r="J1021" i="2"/>
  <c r="K1021" i="2"/>
  <c r="L1021" i="2"/>
  <c r="M1021" i="2"/>
  <c r="AI1021" i="2"/>
  <c r="AJ1021" i="2"/>
  <c r="AK1021" i="2"/>
  <c r="AL1021" i="2"/>
  <c r="AM1021" i="2"/>
  <c r="AN1021" i="2"/>
  <c r="AO1021" i="2"/>
  <c r="AP1021" i="2"/>
  <c r="AY1021" i="2"/>
  <c r="C1022" i="2"/>
  <c r="D1022" i="2"/>
  <c r="E1022" i="2"/>
  <c r="F1022" i="2"/>
  <c r="G1022" i="2"/>
  <c r="H1022" i="2"/>
  <c r="J1022" i="2"/>
  <c r="K1022" i="2"/>
  <c r="L1022" i="2"/>
  <c r="M1022" i="2"/>
  <c r="AI1022" i="2"/>
  <c r="AJ1022" i="2"/>
  <c r="AK1022" i="2"/>
  <c r="AL1022" i="2"/>
  <c r="AM1022" i="2"/>
  <c r="AN1022" i="2"/>
  <c r="AO1022" i="2"/>
  <c r="AP1022" i="2"/>
  <c r="AY1022" i="2"/>
  <c r="C1023" i="2"/>
  <c r="D1023" i="2"/>
  <c r="E1023" i="2"/>
  <c r="F1023" i="2"/>
  <c r="G1023" i="2"/>
  <c r="H1023" i="2"/>
  <c r="J1023" i="2"/>
  <c r="K1023" i="2"/>
  <c r="L1023" i="2"/>
  <c r="M1023" i="2"/>
  <c r="AI1023" i="2"/>
  <c r="AJ1023" i="2"/>
  <c r="AK1023" i="2"/>
  <c r="AL1023" i="2"/>
  <c r="AM1023" i="2"/>
  <c r="AN1023" i="2"/>
  <c r="AO1023" i="2"/>
  <c r="AP1023" i="2"/>
  <c r="AY1023" i="2"/>
  <c r="C1024" i="2"/>
  <c r="D1024" i="2"/>
  <c r="E1024" i="2"/>
  <c r="F1024" i="2"/>
  <c r="G1024" i="2"/>
  <c r="H1024" i="2"/>
  <c r="J1024" i="2"/>
  <c r="K1024" i="2"/>
  <c r="L1024" i="2"/>
  <c r="M1024" i="2"/>
  <c r="AI1024" i="2"/>
  <c r="AJ1024" i="2"/>
  <c r="AK1024" i="2"/>
  <c r="AL1024" i="2"/>
  <c r="AM1024" i="2"/>
  <c r="AN1024" i="2"/>
  <c r="AO1024" i="2"/>
  <c r="AP1024" i="2"/>
  <c r="AY1024" i="2"/>
  <c r="C1025" i="2"/>
  <c r="D1025" i="2"/>
  <c r="E1025" i="2"/>
  <c r="F1025" i="2"/>
  <c r="G1025" i="2"/>
  <c r="H1025" i="2"/>
  <c r="J1025" i="2"/>
  <c r="K1025" i="2"/>
  <c r="L1025" i="2"/>
  <c r="M1025" i="2"/>
  <c r="AI1025" i="2"/>
  <c r="AJ1025" i="2"/>
  <c r="AK1025" i="2"/>
  <c r="AL1025" i="2"/>
  <c r="AM1025" i="2"/>
  <c r="AN1025" i="2"/>
  <c r="AO1025" i="2"/>
  <c r="AP1025" i="2"/>
  <c r="AY1025" i="2"/>
  <c r="C1026" i="2"/>
  <c r="D1026" i="2"/>
  <c r="E1026" i="2"/>
  <c r="F1026" i="2"/>
  <c r="G1026" i="2"/>
  <c r="H1026" i="2"/>
  <c r="J1026" i="2"/>
  <c r="K1026" i="2"/>
  <c r="L1026" i="2"/>
  <c r="M1026" i="2"/>
  <c r="AI1026" i="2"/>
  <c r="AJ1026" i="2"/>
  <c r="AK1026" i="2"/>
  <c r="AL1026" i="2"/>
  <c r="AM1026" i="2"/>
  <c r="AN1026" i="2"/>
  <c r="AO1026" i="2"/>
  <c r="AP1026" i="2"/>
  <c r="AY1026" i="2"/>
  <c r="C1027" i="2"/>
  <c r="D1027" i="2"/>
  <c r="E1027" i="2"/>
  <c r="F1027" i="2"/>
  <c r="G1027" i="2"/>
  <c r="H1027" i="2"/>
  <c r="J1027" i="2"/>
  <c r="K1027" i="2"/>
  <c r="L1027" i="2"/>
  <c r="M1027" i="2"/>
  <c r="AI1027" i="2"/>
  <c r="AJ1027" i="2"/>
  <c r="AK1027" i="2"/>
  <c r="AL1027" i="2"/>
  <c r="AM1027" i="2"/>
  <c r="AN1027" i="2"/>
  <c r="AO1027" i="2"/>
  <c r="AP1027" i="2"/>
  <c r="AY1027" i="2"/>
  <c r="C1028" i="2"/>
  <c r="D1028" i="2"/>
  <c r="E1028" i="2"/>
  <c r="F1028" i="2"/>
  <c r="G1028" i="2"/>
  <c r="H1028" i="2"/>
  <c r="J1028" i="2"/>
  <c r="K1028" i="2"/>
  <c r="L1028" i="2"/>
  <c r="M1028" i="2"/>
  <c r="AI1028" i="2"/>
  <c r="AJ1028" i="2"/>
  <c r="AK1028" i="2"/>
  <c r="AL1028" i="2"/>
  <c r="AM1028" i="2"/>
  <c r="AN1028" i="2"/>
  <c r="AO1028" i="2"/>
  <c r="AP1028" i="2"/>
  <c r="AY1028" i="2"/>
  <c r="C1029" i="2"/>
  <c r="D1029" i="2"/>
  <c r="E1029" i="2"/>
  <c r="F1029" i="2"/>
  <c r="G1029" i="2"/>
  <c r="H1029" i="2"/>
  <c r="J1029" i="2"/>
  <c r="K1029" i="2"/>
  <c r="L1029" i="2"/>
  <c r="M1029" i="2"/>
  <c r="AI1029" i="2"/>
  <c r="AJ1029" i="2"/>
  <c r="AK1029" i="2"/>
  <c r="AL1029" i="2"/>
  <c r="AM1029" i="2"/>
  <c r="AN1029" i="2"/>
  <c r="AO1029" i="2"/>
  <c r="AP1029" i="2"/>
  <c r="AY1029" i="2"/>
  <c r="C1030" i="2"/>
  <c r="D1030" i="2"/>
  <c r="E1030" i="2"/>
  <c r="F1030" i="2"/>
  <c r="G1030" i="2"/>
  <c r="H1030" i="2"/>
  <c r="J1030" i="2"/>
  <c r="K1030" i="2"/>
  <c r="L1030" i="2"/>
  <c r="M1030" i="2"/>
  <c r="AI1030" i="2"/>
  <c r="AJ1030" i="2"/>
  <c r="AK1030" i="2"/>
  <c r="AL1030" i="2"/>
  <c r="AM1030" i="2"/>
  <c r="AN1030" i="2"/>
  <c r="AO1030" i="2"/>
  <c r="AP1030" i="2"/>
  <c r="AY1030" i="2"/>
  <c r="C1031" i="2"/>
  <c r="D1031" i="2"/>
  <c r="E1031" i="2"/>
  <c r="F1031" i="2"/>
  <c r="G1031" i="2"/>
  <c r="H1031" i="2"/>
  <c r="J1031" i="2"/>
  <c r="K1031" i="2"/>
  <c r="L1031" i="2"/>
  <c r="M1031" i="2"/>
  <c r="AI1031" i="2"/>
  <c r="AJ1031" i="2"/>
  <c r="AK1031" i="2"/>
  <c r="AL1031" i="2"/>
  <c r="AM1031" i="2"/>
  <c r="AN1031" i="2"/>
  <c r="AO1031" i="2"/>
  <c r="AP1031" i="2"/>
  <c r="AY1031" i="2"/>
  <c r="C1032" i="2"/>
  <c r="D1032" i="2"/>
  <c r="E1032" i="2"/>
  <c r="F1032" i="2"/>
  <c r="G1032" i="2"/>
  <c r="H1032" i="2"/>
  <c r="J1032" i="2"/>
  <c r="K1032" i="2"/>
  <c r="L1032" i="2"/>
  <c r="M1032" i="2"/>
  <c r="AI1032" i="2"/>
  <c r="AJ1032" i="2"/>
  <c r="AK1032" i="2"/>
  <c r="AL1032" i="2"/>
  <c r="AM1032" i="2"/>
  <c r="AN1032" i="2"/>
  <c r="AO1032" i="2"/>
  <c r="AP1032" i="2"/>
  <c r="AY1032" i="2"/>
  <c r="C1033" i="2"/>
  <c r="D1033" i="2"/>
  <c r="E1033" i="2"/>
  <c r="F1033" i="2"/>
  <c r="G1033" i="2"/>
  <c r="H1033" i="2"/>
  <c r="J1033" i="2"/>
  <c r="K1033" i="2"/>
  <c r="L1033" i="2"/>
  <c r="M1033" i="2"/>
  <c r="AI1033" i="2"/>
  <c r="AJ1033" i="2"/>
  <c r="AK1033" i="2"/>
  <c r="AL1033" i="2"/>
  <c r="AM1033" i="2"/>
  <c r="AN1033" i="2"/>
  <c r="AO1033" i="2"/>
  <c r="AP1033" i="2"/>
  <c r="AY1033" i="2"/>
  <c r="C1034" i="2"/>
  <c r="D1034" i="2"/>
  <c r="E1034" i="2"/>
  <c r="F1034" i="2"/>
  <c r="G1034" i="2"/>
  <c r="H1034" i="2"/>
  <c r="J1034" i="2"/>
  <c r="K1034" i="2"/>
  <c r="L1034" i="2"/>
  <c r="M1034" i="2"/>
  <c r="AI1034" i="2"/>
  <c r="AJ1034" i="2"/>
  <c r="AK1034" i="2"/>
  <c r="AL1034" i="2"/>
  <c r="AM1034" i="2"/>
  <c r="AN1034" i="2"/>
  <c r="AO1034" i="2"/>
  <c r="AP1034" i="2"/>
  <c r="AY1034" i="2"/>
  <c r="C1035" i="2"/>
  <c r="D1035" i="2"/>
  <c r="E1035" i="2"/>
  <c r="F1035" i="2"/>
  <c r="G1035" i="2"/>
  <c r="H1035" i="2"/>
  <c r="J1035" i="2"/>
  <c r="K1035" i="2"/>
  <c r="L1035" i="2"/>
  <c r="M1035" i="2"/>
  <c r="AI1035" i="2"/>
  <c r="AJ1035" i="2"/>
  <c r="AK1035" i="2"/>
  <c r="AL1035" i="2"/>
  <c r="AM1035" i="2"/>
  <c r="AN1035" i="2"/>
  <c r="AO1035" i="2"/>
  <c r="AP1035" i="2"/>
  <c r="AY1035" i="2"/>
  <c r="C1036" i="2"/>
  <c r="D1036" i="2"/>
  <c r="E1036" i="2"/>
  <c r="F1036" i="2"/>
  <c r="G1036" i="2"/>
  <c r="H1036" i="2"/>
  <c r="J1036" i="2"/>
  <c r="K1036" i="2"/>
  <c r="L1036" i="2"/>
  <c r="M1036" i="2"/>
  <c r="AI1036" i="2"/>
  <c r="AJ1036" i="2"/>
  <c r="AK1036" i="2"/>
  <c r="AL1036" i="2"/>
  <c r="AM1036" i="2"/>
  <c r="AN1036" i="2"/>
  <c r="AO1036" i="2"/>
  <c r="AP1036" i="2"/>
  <c r="C1038" i="2"/>
  <c r="D1038" i="2"/>
  <c r="E1038" i="2"/>
  <c r="F1038" i="2"/>
  <c r="G1038" i="2"/>
  <c r="H1038" i="2"/>
  <c r="J1038" i="2"/>
  <c r="K1038" i="2"/>
  <c r="L1038" i="2"/>
  <c r="M1038" i="2"/>
  <c r="AI1038" i="2"/>
  <c r="AJ1038" i="2"/>
  <c r="AK1038" i="2"/>
  <c r="AL1038" i="2"/>
  <c r="AM1038" i="2"/>
  <c r="AN1038" i="2"/>
  <c r="AO1038" i="2"/>
  <c r="AP1038" i="2"/>
  <c r="AY1038" i="2"/>
  <c r="C1039" i="2"/>
  <c r="D1039" i="2"/>
  <c r="E1039" i="2"/>
  <c r="F1039" i="2"/>
  <c r="G1039" i="2"/>
  <c r="H1039" i="2"/>
  <c r="J1039" i="2"/>
  <c r="K1039" i="2"/>
  <c r="L1039" i="2"/>
  <c r="M1039" i="2"/>
  <c r="AI1039" i="2"/>
  <c r="AJ1039" i="2"/>
  <c r="AK1039" i="2"/>
  <c r="AL1039" i="2"/>
  <c r="AM1039" i="2"/>
  <c r="AN1039" i="2"/>
  <c r="AO1039" i="2"/>
  <c r="AP1039" i="2"/>
  <c r="AY1039" i="2"/>
  <c r="C1040" i="2"/>
  <c r="D1040" i="2"/>
  <c r="E1040" i="2"/>
  <c r="F1040" i="2"/>
  <c r="G1040" i="2"/>
  <c r="H1040" i="2"/>
  <c r="J1040" i="2"/>
  <c r="K1040" i="2"/>
  <c r="L1040" i="2"/>
  <c r="M1040" i="2"/>
  <c r="AI1040" i="2"/>
  <c r="AJ1040" i="2"/>
  <c r="AK1040" i="2"/>
  <c r="AL1040" i="2"/>
  <c r="AM1040" i="2"/>
  <c r="AN1040" i="2"/>
  <c r="AO1040" i="2"/>
  <c r="AP1040" i="2"/>
  <c r="AY1040" i="2"/>
  <c r="C1041" i="2"/>
  <c r="D1041" i="2"/>
  <c r="E1041" i="2"/>
  <c r="F1041" i="2"/>
  <c r="G1041" i="2"/>
  <c r="H1041" i="2"/>
  <c r="J1041" i="2"/>
  <c r="K1041" i="2"/>
  <c r="L1041" i="2"/>
  <c r="M1041" i="2"/>
  <c r="AI1041" i="2"/>
  <c r="AJ1041" i="2"/>
  <c r="AK1041" i="2"/>
  <c r="AL1041" i="2"/>
  <c r="AM1041" i="2"/>
  <c r="AN1041" i="2"/>
  <c r="AO1041" i="2"/>
  <c r="AP1041" i="2"/>
  <c r="AY1041" i="2"/>
  <c r="C1042" i="2"/>
  <c r="D1042" i="2"/>
  <c r="E1042" i="2"/>
  <c r="F1042" i="2"/>
  <c r="G1042" i="2"/>
  <c r="H1042" i="2"/>
  <c r="J1042" i="2"/>
  <c r="K1042" i="2"/>
  <c r="L1042" i="2"/>
  <c r="M1042" i="2"/>
  <c r="AI1042" i="2"/>
  <c r="AJ1042" i="2"/>
  <c r="AK1042" i="2"/>
  <c r="AL1042" i="2"/>
  <c r="AM1042" i="2"/>
  <c r="AN1042" i="2"/>
  <c r="AO1042" i="2"/>
  <c r="AP1042" i="2"/>
  <c r="AY1042" i="2"/>
  <c r="C1043" i="2"/>
  <c r="D1043" i="2"/>
  <c r="E1043" i="2"/>
  <c r="F1043" i="2"/>
  <c r="G1043" i="2"/>
  <c r="H1043" i="2"/>
  <c r="J1043" i="2"/>
  <c r="K1043" i="2"/>
  <c r="L1043" i="2"/>
  <c r="M1043" i="2"/>
  <c r="AI1043" i="2"/>
  <c r="AJ1043" i="2"/>
  <c r="AK1043" i="2"/>
  <c r="AL1043" i="2"/>
  <c r="AM1043" i="2"/>
  <c r="AN1043" i="2"/>
  <c r="AO1043" i="2"/>
  <c r="AP1043" i="2"/>
  <c r="AY1043" i="2"/>
  <c r="C1044" i="2"/>
  <c r="D1044" i="2"/>
  <c r="E1044" i="2"/>
  <c r="F1044" i="2"/>
  <c r="G1044" i="2"/>
  <c r="H1044" i="2"/>
  <c r="J1044" i="2"/>
  <c r="K1044" i="2"/>
  <c r="L1044" i="2"/>
  <c r="M1044" i="2"/>
  <c r="AI1044" i="2"/>
  <c r="AJ1044" i="2"/>
  <c r="AK1044" i="2"/>
  <c r="AL1044" i="2"/>
  <c r="AM1044" i="2"/>
  <c r="AN1044" i="2"/>
  <c r="AO1044" i="2"/>
  <c r="AP1044" i="2"/>
  <c r="AY1044" i="2"/>
  <c r="C1045" i="2"/>
  <c r="D1045" i="2"/>
  <c r="E1045" i="2"/>
  <c r="F1045" i="2"/>
  <c r="G1045" i="2"/>
  <c r="H1045" i="2"/>
  <c r="J1045" i="2"/>
  <c r="K1045" i="2"/>
  <c r="L1045" i="2"/>
  <c r="M1045" i="2"/>
  <c r="AI1045" i="2"/>
  <c r="AJ1045" i="2"/>
  <c r="AK1045" i="2"/>
  <c r="AL1045" i="2"/>
  <c r="AM1045" i="2"/>
  <c r="AN1045" i="2"/>
  <c r="AO1045" i="2"/>
  <c r="AP1045" i="2"/>
  <c r="AY1045" i="2"/>
  <c r="C1046" i="2"/>
  <c r="D1046" i="2"/>
  <c r="E1046" i="2"/>
  <c r="F1046" i="2"/>
  <c r="G1046" i="2"/>
  <c r="H1046" i="2"/>
  <c r="J1046" i="2"/>
  <c r="K1046" i="2"/>
  <c r="L1046" i="2"/>
  <c r="M1046" i="2"/>
  <c r="AI1046" i="2"/>
  <c r="AJ1046" i="2"/>
  <c r="AK1046" i="2"/>
  <c r="AL1046" i="2"/>
  <c r="AM1046" i="2"/>
  <c r="AN1046" i="2"/>
  <c r="AO1046" i="2"/>
  <c r="AP1046" i="2"/>
  <c r="AY1046" i="2"/>
  <c r="C1047" i="2"/>
  <c r="D1047" i="2"/>
  <c r="E1047" i="2"/>
  <c r="F1047" i="2"/>
  <c r="G1047" i="2"/>
  <c r="H1047" i="2"/>
  <c r="J1047" i="2"/>
  <c r="K1047" i="2"/>
  <c r="L1047" i="2"/>
  <c r="M1047" i="2"/>
  <c r="AI1047" i="2"/>
  <c r="AJ1047" i="2"/>
  <c r="AK1047" i="2"/>
  <c r="AL1047" i="2"/>
  <c r="AM1047" i="2"/>
  <c r="AN1047" i="2"/>
  <c r="AO1047" i="2"/>
  <c r="AP1047" i="2"/>
  <c r="AY1047" i="2"/>
  <c r="C1048" i="2"/>
  <c r="D1048" i="2"/>
  <c r="E1048" i="2"/>
  <c r="F1048" i="2"/>
  <c r="G1048" i="2"/>
  <c r="H1048" i="2"/>
  <c r="J1048" i="2"/>
  <c r="K1048" i="2"/>
  <c r="L1048" i="2"/>
  <c r="M1048" i="2"/>
  <c r="AI1048" i="2"/>
  <c r="AJ1048" i="2"/>
  <c r="AK1048" i="2"/>
  <c r="AL1048" i="2"/>
  <c r="AM1048" i="2"/>
  <c r="AN1048" i="2"/>
  <c r="AO1048" i="2"/>
  <c r="AP1048" i="2"/>
  <c r="AY1048" i="2"/>
  <c r="C1049" i="2"/>
  <c r="D1049" i="2"/>
  <c r="E1049" i="2"/>
  <c r="F1049" i="2"/>
  <c r="G1049" i="2"/>
  <c r="H1049" i="2"/>
  <c r="J1049" i="2"/>
  <c r="K1049" i="2"/>
  <c r="L1049" i="2"/>
  <c r="M1049" i="2"/>
  <c r="AI1049" i="2"/>
  <c r="AJ1049" i="2"/>
  <c r="AK1049" i="2"/>
  <c r="AL1049" i="2"/>
  <c r="AM1049" i="2"/>
  <c r="AN1049" i="2"/>
  <c r="AO1049" i="2"/>
  <c r="AP1049" i="2"/>
  <c r="AY1049" i="2"/>
  <c r="C1050" i="2"/>
  <c r="D1050" i="2"/>
  <c r="E1050" i="2"/>
  <c r="F1050" i="2"/>
  <c r="G1050" i="2"/>
  <c r="H1050" i="2"/>
  <c r="J1050" i="2"/>
  <c r="K1050" i="2"/>
  <c r="L1050" i="2"/>
  <c r="M1050" i="2"/>
  <c r="AI1050" i="2"/>
  <c r="AJ1050" i="2"/>
  <c r="AK1050" i="2"/>
  <c r="AL1050" i="2"/>
  <c r="AM1050" i="2"/>
  <c r="AN1050" i="2"/>
  <c r="AO1050" i="2"/>
  <c r="AP1050" i="2"/>
  <c r="AY1050" i="2"/>
  <c r="C1051" i="2"/>
  <c r="D1051" i="2"/>
  <c r="E1051" i="2"/>
  <c r="F1051" i="2"/>
  <c r="G1051" i="2"/>
  <c r="H1051" i="2"/>
  <c r="J1051" i="2"/>
  <c r="K1051" i="2"/>
  <c r="L1051" i="2"/>
  <c r="M1051" i="2"/>
  <c r="AI1051" i="2"/>
  <c r="AJ1051" i="2"/>
  <c r="AK1051" i="2"/>
  <c r="AL1051" i="2"/>
  <c r="AM1051" i="2"/>
  <c r="AN1051" i="2"/>
  <c r="AO1051" i="2"/>
  <c r="AP1051" i="2"/>
  <c r="AY1051" i="2"/>
  <c r="C1052" i="2"/>
  <c r="D1052" i="2"/>
  <c r="E1052" i="2"/>
  <c r="F1052" i="2"/>
  <c r="G1052" i="2"/>
  <c r="H1052" i="2"/>
  <c r="J1052" i="2"/>
  <c r="K1052" i="2"/>
  <c r="L1052" i="2"/>
  <c r="M1052" i="2"/>
  <c r="AI1052" i="2"/>
  <c r="AJ1052" i="2"/>
  <c r="AK1052" i="2"/>
  <c r="AL1052" i="2"/>
  <c r="AM1052" i="2"/>
  <c r="AN1052" i="2"/>
  <c r="AO1052" i="2"/>
  <c r="AP1052" i="2"/>
  <c r="AY1052" i="2"/>
  <c r="C1053" i="2"/>
  <c r="D1053" i="2"/>
  <c r="E1053" i="2"/>
  <c r="F1053" i="2"/>
  <c r="G1053" i="2"/>
  <c r="H1053" i="2"/>
  <c r="J1053" i="2"/>
  <c r="K1053" i="2"/>
  <c r="L1053" i="2"/>
  <c r="M1053" i="2"/>
  <c r="AI1053" i="2"/>
  <c r="AJ1053" i="2"/>
  <c r="AK1053" i="2"/>
  <c r="AL1053" i="2"/>
  <c r="AM1053" i="2"/>
  <c r="AN1053" i="2"/>
  <c r="AO1053" i="2"/>
  <c r="AP1053" i="2"/>
  <c r="AY1053" i="2"/>
  <c r="C1054" i="2"/>
  <c r="D1054" i="2"/>
  <c r="E1054" i="2"/>
  <c r="F1054" i="2"/>
  <c r="G1054" i="2"/>
  <c r="H1054" i="2"/>
  <c r="J1054" i="2"/>
  <c r="K1054" i="2"/>
  <c r="L1054" i="2"/>
  <c r="M1054" i="2"/>
  <c r="AI1054" i="2"/>
  <c r="AJ1054" i="2"/>
  <c r="AK1054" i="2"/>
  <c r="AL1054" i="2"/>
  <c r="AM1054" i="2"/>
  <c r="AN1054" i="2"/>
  <c r="AO1054" i="2"/>
  <c r="AP1054" i="2"/>
  <c r="AY1054" i="2"/>
  <c r="C1055" i="2"/>
  <c r="D1055" i="2"/>
  <c r="E1055" i="2"/>
  <c r="F1055" i="2"/>
  <c r="G1055" i="2"/>
  <c r="H1055" i="2"/>
  <c r="J1055" i="2"/>
  <c r="K1055" i="2"/>
  <c r="L1055" i="2"/>
  <c r="M1055" i="2"/>
  <c r="AI1055" i="2"/>
  <c r="AJ1055" i="2"/>
  <c r="AK1055" i="2"/>
  <c r="AL1055" i="2"/>
  <c r="AM1055" i="2"/>
  <c r="AN1055" i="2"/>
  <c r="AO1055" i="2"/>
  <c r="AP1055" i="2"/>
  <c r="AY1055" i="2"/>
  <c r="C1056" i="2"/>
  <c r="D1056" i="2"/>
  <c r="E1056" i="2"/>
  <c r="F1056" i="2"/>
  <c r="G1056" i="2"/>
  <c r="H1056" i="2"/>
  <c r="J1056" i="2"/>
  <c r="K1056" i="2"/>
  <c r="L1056" i="2"/>
  <c r="M1056" i="2"/>
  <c r="AI1056" i="2"/>
  <c r="AJ1056" i="2"/>
  <c r="AK1056" i="2"/>
  <c r="AL1056" i="2"/>
  <c r="AM1056" i="2"/>
  <c r="AN1056" i="2"/>
  <c r="AO1056" i="2"/>
  <c r="AP1056" i="2"/>
  <c r="AY1056" i="2"/>
  <c r="C1057" i="2"/>
  <c r="D1057" i="2"/>
  <c r="E1057" i="2"/>
  <c r="F1057" i="2"/>
  <c r="G1057" i="2"/>
  <c r="H1057" i="2"/>
  <c r="J1057" i="2"/>
  <c r="K1057" i="2"/>
  <c r="L1057" i="2"/>
  <c r="M1057" i="2"/>
  <c r="AI1057" i="2"/>
  <c r="AJ1057" i="2"/>
  <c r="AK1057" i="2"/>
  <c r="AL1057" i="2"/>
  <c r="AM1057" i="2"/>
  <c r="AN1057" i="2"/>
  <c r="AO1057" i="2"/>
  <c r="AP1057" i="2"/>
  <c r="AY1057" i="2"/>
  <c r="C1058" i="2"/>
  <c r="D1058" i="2"/>
  <c r="E1058" i="2"/>
  <c r="F1058" i="2"/>
  <c r="G1058" i="2"/>
  <c r="H1058" i="2"/>
  <c r="J1058" i="2"/>
  <c r="K1058" i="2"/>
  <c r="L1058" i="2"/>
  <c r="M1058" i="2"/>
  <c r="AI1058" i="2"/>
  <c r="AJ1058" i="2"/>
  <c r="AK1058" i="2"/>
  <c r="AL1058" i="2"/>
  <c r="AM1058" i="2"/>
  <c r="AN1058" i="2"/>
  <c r="AO1058" i="2"/>
  <c r="AP1058" i="2"/>
  <c r="AY1058" i="2"/>
  <c r="C1059" i="2"/>
  <c r="D1059" i="2"/>
  <c r="E1059" i="2"/>
  <c r="F1059" i="2"/>
  <c r="G1059" i="2"/>
  <c r="H1059" i="2"/>
  <c r="J1059" i="2"/>
  <c r="K1059" i="2"/>
  <c r="L1059" i="2"/>
  <c r="M1059" i="2"/>
  <c r="AI1059" i="2"/>
  <c r="AJ1059" i="2"/>
  <c r="AK1059" i="2"/>
  <c r="AL1059" i="2"/>
  <c r="AM1059" i="2"/>
  <c r="AN1059" i="2"/>
  <c r="AO1059" i="2"/>
  <c r="AP1059" i="2"/>
  <c r="AY1059" i="2"/>
  <c r="C1060" i="2"/>
  <c r="D1060" i="2"/>
  <c r="E1060" i="2"/>
  <c r="F1060" i="2"/>
  <c r="G1060" i="2"/>
  <c r="H1060" i="2"/>
  <c r="J1060" i="2"/>
  <c r="K1060" i="2"/>
  <c r="L1060" i="2"/>
  <c r="M1060" i="2"/>
  <c r="AI1060" i="2"/>
  <c r="AJ1060" i="2"/>
  <c r="AK1060" i="2"/>
  <c r="AL1060" i="2"/>
  <c r="AM1060" i="2"/>
  <c r="AN1060" i="2"/>
  <c r="AO1060" i="2"/>
  <c r="AP1060" i="2"/>
  <c r="AY1060" i="2"/>
  <c r="C1061" i="2"/>
  <c r="D1061" i="2"/>
  <c r="E1061" i="2"/>
  <c r="F1061" i="2"/>
  <c r="G1061" i="2"/>
  <c r="H1061" i="2"/>
  <c r="J1061" i="2"/>
  <c r="K1061" i="2"/>
  <c r="L1061" i="2"/>
  <c r="M1061" i="2"/>
  <c r="AI1061" i="2"/>
  <c r="AJ1061" i="2"/>
  <c r="AK1061" i="2"/>
  <c r="AL1061" i="2"/>
  <c r="AM1061" i="2"/>
  <c r="AN1061" i="2"/>
  <c r="AO1061" i="2"/>
  <c r="AP1061" i="2"/>
  <c r="AY1061" i="2"/>
  <c r="C1062" i="2"/>
  <c r="D1062" i="2"/>
  <c r="E1062" i="2"/>
  <c r="F1062" i="2"/>
  <c r="G1062" i="2"/>
  <c r="H1062" i="2"/>
  <c r="J1062" i="2"/>
  <c r="K1062" i="2"/>
  <c r="L1062" i="2"/>
  <c r="M1062" i="2"/>
  <c r="AI1062" i="2"/>
  <c r="AJ1062" i="2"/>
  <c r="AK1062" i="2"/>
  <c r="AL1062" i="2"/>
  <c r="AM1062" i="2"/>
  <c r="AN1062" i="2"/>
  <c r="AO1062" i="2"/>
  <c r="AP1062" i="2"/>
  <c r="AY1062" i="2"/>
  <c r="C1063" i="2"/>
  <c r="D1063" i="2"/>
  <c r="E1063" i="2"/>
  <c r="F1063" i="2"/>
  <c r="G1063" i="2"/>
  <c r="H1063" i="2"/>
  <c r="J1063" i="2"/>
  <c r="K1063" i="2"/>
  <c r="L1063" i="2"/>
  <c r="M1063" i="2"/>
  <c r="AI1063" i="2"/>
  <c r="AJ1063" i="2"/>
  <c r="AK1063" i="2"/>
  <c r="AL1063" i="2"/>
  <c r="AM1063" i="2"/>
  <c r="AN1063" i="2"/>
  <c r="AO1063" i="2"/>
  <c r="AP1063" i="2"/>
  <c r="AY1063" i="2"/>
  <c r="C1064" i="2"/>
  <c r="D1064" i="2"/>
  <c r="E1064" i="2"/>
  <c r="F1064" i="2"/>
  <c r="G1064" i="2"/>
  <c r="H1064" i="2"/>
  <c r="J1064" i="2"/>
  <c r="K1064" i="2"/>
  <c r="L1064" i="2"/>
  <c r="M1064" i="2"/>
  <c r="AI1064" i="2"/>
  <c r="AJ1064" i="2"/>
  <c r="AK1064" i="2"/>
  <c r="AL1064" i="2"/>
  <c r="AM1064" i="2"/>
  <c r="AN1064" i="2"/>
  <c r="AO1064" i="2"/>
  <c r="AP1064" i="2"/>
  <c r="AY1064" i="2"/>
  <c r="C1065" i="2"/>
  <c r="D1065" i="2"/>
  <c r="E1065" i="2"/>
  <c r="F1065" i="2"/>
  <c r="G1065" i="2"/>
  <c r="H1065" i="2"/>
  <c r="J1065" i="2"/>
  <c r="K1065" i="2"/>
  <c r="L1065" i="2"/>
  <c r="M1065" i="2"/>
  <c r="AI1065" i="2"/>
  <c r="AJ1065" i="2"/>
  <c r="AK1065" i="2"/>
  <c r="AL1065" i="2"/>
  <c r="AM1065" i="2"/>
  <c r="AN1065" i="2"/>
  <c r="AO1065" i="2"/>
  <c r="AP1065" i="2"/>
  <c r="AY1065" i="2"/>
  <c r="C1066" i="2"/>
  <c r="D1066" i="2"/>
  <c r="E1066" i="2"/>
  <c r="F1066" i="2"/>
  <c r="G1066" i="2"/>
  <c r="H1066" i="2"/>
  <c r="J1066" i="2"/>
  <c r="K1066" i="2"/>
  <c r="L1066" i="2"/>
  <c r="M1066" i="2"/>
  <c r="AI1066" i="2"/>
  <c r="AJ1066" i="2"/>
  <c r="AK1066" i="2"/>
  <c r="AL1066" i="2"/>
  <c r="AM1066" i="2"/>
  <c r="AN1066" i="2"/>
  <c r="AO1066" i="2"/>
  <c r="AP1066" i="2"/>
  <c r="AY1066" i="2"/>
  <c r="C1067" i="2"/>
  <c r="D1067" i="2"/>
  <c r="E1067" i="2"/>
  <c r="F1067" i="2"/>
  <c r="G1067" i="2"/>
  <c r="H1067" i="2"/>
  <c r="J1067" i="2"/>
  <c r="K1067" i="2"/>
  <c r="L1067" i="2"/>
  <c r="M1067" i="2"/>
  <c r="AI1067" i="2"/>
  <c r="AJ1067" i="2"/>
  <c r="AK1067" i="2"/>
  <c r="AL1067" i="2"/>
  <c r="AM1067" i="2"/>
  <c r="AN1067" i="2"/>
  <c r="AO1067" i="2"/>
  <c r="AP1067" i="2"/>
  <c r="AY1067" i="2"/>
  <c r="C1068" i="2"/>
  <c r="D1068" i="2"/>
  <c r="E1068" i="2"/>
  <c r="F1068" i="2"/>
  <c r="G1068" i="2"/>
  <c r="H1068" i="2"/>
  <c r="J1068" i="2"/>
  <c r="K1068" i="2"/>
  <c r="L1068" i="2"/>
  <c r="M1068" i="2"/>
  <c r="AI1068" i="2"/>
  <c r="AJ1068" i="2"/>
  <c r="AK1068" i="2"/>
  <c r="AL1068" i="2"/>
  <c r="AM1068" i="2"/>
  <c r="AN1068" i="2"/>
  <c r="AO1068" i="2"/>
  <c r="AP1068" i="2"/>
  <c r="AY1068" i="2"/>
  <c r="C1069" i="2"/>
  <c r="D1069" i="2"/>
  <c r="E1069" i="2"/>
  <c r="F1069" i="2"/>
  <c r="G1069" i="2"/>
  <c r="H1069" i="2"/>
  <c r="J1069" i="2"/>
  <c r="K1069" i="2"/>
  <c r="L1069" i="2"/>
  <c r="M1069" i="2"/>
  <c r="AI1069" i="2"/>
  <c r="AJ1069" i="2"/>
  <c r="AK1069" i="2"/>
  <c r="AL1069" i="2"/>
  <c r="AM1069" i="2"/>
  <c r="AN1069" i="2"/>
  <c r="AO1069" i="2"/>
  <c r="AP1069" i="2"/>
  <c r="AY1069" i="2"/>
  <c r="C1070" i="2"/>
  <c r="D1070" i="2"/>
  <c r="E1070" i="2"/>
  <c r="F1070" i="2"/>
  <c r="G1070" i="2"/>
  <c r="H1070" i="2"/>
  <c r="J1070" i="2"/>
  <c r="K1070" i="2"/>
  <c r="L1070" i="2"/>
  <c r="M1070" i="2"/>
  <c r="AI1070" i="2"/>
  <c r="AJ1070" i="2"/>
  <c r="AK1070" i="2"/>
  <c r="AL1070" i="2"/>
  <c r="AM1070" i="2"/>
  <c r="AN1070" i="2"/>
  <c r="AO1070" i="2"/>
  <c r="AP1070" i="2"/>
  <c r="AY1070" i="2"/>
  <c r="C1071" i="2"/>
  <c r="D1071" i="2"/>
  <c r="E1071" i="2"/>
  <c r="F1071" i="2"/>
  <c r="G1071" i="2"/>
  <c r="H1071" i="2"/>
  <c r="J1071" i="2"/>
  <c r="K1071" i="2"/>
  <c r="L1071" i="2"/>
  <c r="M1071" i="2"/>
  <c r="AI1071" i="2"/>
  <c r="AJ1071" i="2"/>
  <c r="AK1071" i="2"/>
  <c r="AL1071" i="2"/>
  <c r="AM1071" i="2"/>
  <c r="AN1071" i="2"/>
  <c r="AO1071" i="2"/>
  <c r="AP1071" i="2"/>
  <c r="AY1071" i="2"/>
  <c r="C1072" i="2"/>
  <c r="D1072" i="2"/>
  <c r="E1072" i="2"/>
  <c r="F1072" i="2"/>
  <c r="G1072" i="2"/>
  <c r="H1072" i="2"/>
  <c r="J1072" i="2"/>
  <c r="K1072" i="2"/>
  <c r="L1072" i="2"/>
  <c r="M1072" i="2"/>
  <c r="AI1072" i="2"/>
  <c r="AJ1072" i="2"/>
  <c r="AK1072" i="2"/>
  <c r="AL1072" i="2"/>
  <c r="AM1072" i="2"/>
  <c r="AN1072" i="2"/>
  <c r="AO1072" i="2"/>
  <c r="AP1072" i="2"/>
  <c r="AY1072" i="2"/>
  <c r="C1073" i="2"/>
  <c r="D1073" i="2"/>
  <c r="E1073" i="2"/>
  <c r="F1073" i="2"/>
  <c r="G1073" i="2"/>
  <c r="H1073" i="2"/>
  <c r="J1073" i="2"/>
  <c r="K1073" i="2"/>
  <c r="L1073" i="2"/>
  <c r="M1073" i="2"/>
  <c r="AI1073" i="2"/>
  <c r="AJ1073" i="2"/>
  <c r="AK1073" i="2"/>
  <c r="AL1073" i="2"/>
  <c r="AM1073" i="2"/>
  <c r="AN1073" i="2"/>
  <c r="AO1073" i="2"/>
  <c r="AP1073" i="2"/>
  <c r="AY1073" i="2"/>
  <c r="C1074" i="2"/>
  <c r="D1074" i="2"/>
  <c r="E1074" i="2"/>
  <c r="F1074" i="2"/>
  <c r="G1074" i="2"/>
  <c r="H1074" i="2"/>
  <c r="J1074" i="2"/>
  <c r="K1074" i="2"/>
  <c r="L1074" i="2"/>
  <c r="M1074" i="2"/>
  <c r="AI1074" i="2"/>
  <c r="AJ1074" i="2"/>
  <c r="AK1074" i="2"/>
  <c r="AL1074" i="2"/>
  <c r="AM1074" i="2"/>
  <c r="AN1074" i="2"/>
  <c r="AO1074" i="2"/>
  <c r="AP1074" i="2"/>
  <c r="AY1074" i="2"/>
  <c r="C1075" i="2"/>
  <c r="D1075" i="2"/>
  <c r="E1075" i="2"/>
  <c r="F1075" i="2"/>
  <c r="G1075" i="2"/>
  <c r="H1075" i="2"/>
  <c r="J1075" i="2"/>
  <c r="K1075" i="2"/>
  <c r="L1075" i="2"/>
  <c r="M1075" i="2"/>
  <c r="AI1075" i="2"/>
  <c r="AJ1075" i="2"/>
  <c r="AK1075" i="2"/>
  <c r="AL1075" i="2"/>
  <c r="AM1075" i="2"/>
  <c r="AN1075" i="2"/>
  <c r="AO1075" i="2"/>
  <c r="AP1075" i="2"/>
  <c r="AY1075" i="2"/>
  <c r="C1076" i="2"/>
  <c r="D1076" i="2"/>
  <c r="E1076" i="2"/>
  <c r="F1076" i="2"/>
  <c r="G1076" i="2"/>
  <c r="H1076" i="2"/>
  <c r="J1076" i="2"/>
  <c r="K1076" i="2"/>
  <c r="L1076" i="2"/>
  <c r="M1076" i="2"/>
  <c r="AI1076" i="2"/>
  <c r="AJ1076" i="2"/>
  <c r="AK1076" i="2"/>
  <c r="AL1076" i="2"/>
  <c r="AM1076" i="2"/>
  <c r="AN1076" i="2"/>
  <c r="AO1076" i="2"/>
  <c r="AP1076" i="2"/>
  <c r="AY1076" i="2"/>
  <c r="C1077" i="2"/>
  <c r="D1077" i="2"/>
  <c r="E1077" i="2"/>
  <c r="F1077" i="2"/>
  <c r="G1077" i="2"/>
  <c r="H1077" i="2"/>
  <c r="J1077" i="2"/>
  <c r="K1077" i="2"/>
  <c r="L1077" i="2"/>
  <c r="M1077" i="2"/>
  <c r="AI1077" i="2"/>
  <c r="AJ1077" i="2"/>
  <c r="AK1077" i="2"/>
  <c r="AL1077" i="2"/>
  <c r="AM1077" i="2"/>
  <c r="AN1077" i="2"/>
  <c r="AO1077" i="2"/>
  <c r="AP1077" i="2"/>
  <c r="AY1077" i="2"/>
  <c r="C1078" i="2"/>
  <c r="D1078" i="2"/>
  <c r="E1078" i="2"/>
  <c r="F1078" i="2"/>
  <c r="G1078" i="2"/>
  <c r="H1078" i="2"/>
  <c r="J1078" i="2"/>
  <c r="K1078" i="2"/>
  <c r="L1078" i="2"/>
  <c r="M1078" i="2"/>
  <c r="AI1078" i="2"/>
  <c r="AJ1078" i="2"/>
  <c r="AK1078" i="2"/>
  <c r="AL1078" i="2"/>
  <c r="AM1078" i="2"/>
  <c r="AN1078" i="2"/>
  <c r="AO1078" i="2"/>
  <c r="AP1078" i="2"/>
  <c r="AY1078" i="2"/>
  <c r="C1079" i="2"/>
  <c r="D1079" i="2"/>
  <c r="E1079" i="2"/>
  <c r="F1079" i="2"/>
  <c r="G1079" i="2"/>
  <c r="H1079" i="2"/>
  <c r="J1079" i="2"/>
  <c r="K1079" i="2"/>
  <c r="L1079" i="2"/>
  <c r="M1079" i="2"/>
  <c r="AI1079" i="2"/>
  <c r="AJ1079" i="2"/>
  <c r="AK1079" i="2"/>
  <c r="AL1079" i="2"/>
  <c r="AM1079" i="2"/>
  <c r="AN1079" i="2"/>
  <c r="AO1079" i="2"/>
  <c r="AP1079" i="2"/>
  <c r="AY1079" i="2"/>
  <c r="C1080" i="2"/>
  <c r="D1080" i="2"/>
  <c r="E1080" i="2"/>
  <c r="F1080" i="2"/>
  <c r="G1080" i="2"/>
  <c r="H1080" i="2"/>
  <c r="J1080" i="2"/>
  <c r="K1080" i="2"/>
  <c r="L1080" i="2"/>
  <c r="M1080" i="2"/>
  <c r="AI1080" i="2"/>
  <c r="AJ1080" i="2"/>
  <c r="AK1080" i="2"/>
  <c r="AL1080" i="2"/>
  <c r="AM1080" i="2"/>
  <c r="AN1080" i="2"/>
  <c r="AO1080" i="2"/>
  <c r="AP1080" i="2"/>
  <c r="AY1080" i="2"/>
  <c r="C1081" i="2"/>
  <c r="D1081" i="2"/>
  <c r="E1081" i="2"/>
  <c r="F1081" i="2"/>
  <c r="G1081" i="2"/>
  <c r="H1081" i="2"/>
  <c r="J1081" i="2"/>
  <c r="K1081" i="2"/>
  <c r="L1081" i="2"/>
  <c r="M1081" i="2"/>
  <c r="AI1081" i="2"/>
  <c r="AJ1081" i="2"/>
  <c r="AK1081" i="2"/>
  <c r="AL1081" i="2"/>
  <c r="AM1081" i="2"/>
  <c r="AN1081" i="2"/>
  <c r="AO1081" i="2"/>
  <c r="AP1081" i="2"/>
  <c r="AY1081" i="2"/>
  <c r="C1082" i="2"/>
  <c r="D1082" i="2"/>
  <c r="E1082" i="2"/>
  <c r="F1082" i="2"/>
  <c r="G1082" i="2"/>
  <c r="H1082" i="2"/>
  <c r="J1082" i="2"/>
  <c r="K1082" i="2"/>
  <c r="L1082" i="2"/>
  <c r="M1082" i="2"/>
  <c r="AI1082" i="2"/>
  <c r="AJ1082" i="2"/>
  <c r="AK1082" i="2"/>
  <c r="AL1082" i="2"/>
  <c r="AM1082" i="2"/>
  <c r="AN1082" i="2"/>
  <c r="AO1082" i="2"/>
  <c r="AP1082" i="2"/>
  <c r="AY1082" i="2"/>
  <c r="C1083" i="2"/>
  <c r="D1083" i="2"/>
  <c r="E1083" i="2"/>
  <c r="F1083" i="2"/>
  <c r="G1083" i="2"/>
  <c r="H1083" i="2"/>
  <c r="J1083" i="2"/>
  <c r="K1083" i="2"/>
  <c r="L1083" i="2"/>
  <c r="M1083" i="2"/>
  <c r="AI1083" i="2"/>
  <c r="AJ1083" i="2"/>
  <c r="AK1083" i="2"/>
  <c r="AL1083" i="2"/>
  <c r="AM1083" i="2"/>
  <c r="AN1083" i="2"/>
  <c r="AO1083" i="2"/>
  <c r="AP1083" i="2"/>
  <c r="AY1083" i="2"/>
  <c r="C1084" i="2"/>
  <c r="D1084" i="2"/>
  <c r="E1084" i="2"/>
  <c r="F1084" i="2"/>
  <c r="G1084" i="2"/>
  <c r="H1084" i="2"/>
  <c r="J1084" i="2"/>
  <c r="K1084" i="2"/>
  <c r="L1084" i="2"/>
  <c r="M1084" i="2"/>
  <c r="AI1084" i="2"/>
  <c r="AJ1084" i="2"/>
  <c r="AK1084" i="2"/>
  <c r="AL1084" i="2"/>
  <c r="AM1084" i="2"/>
  <c r="AN1084" i="2"/>
  <c r="AO1084" i="2"/>
  <c r="AP1084" i="2"/>
  <c r="AY1084" i="2"/>
  <c r="C1085" i="2"/>
  <c r="D1085" i="2"/>
  <c r="E1085" i="2"/>
  <c r="F1085" i="2"/>
  <c r="G1085" i="2"/>
  <c r="H1085" i="2"/>
  <c r="J1085" i="2"/>
  <c r="K1085" i="2"/>
  <c r="L1085" i="2"/>
  <c r="M1085" i="2"/>
  <c r="AI1085" i="2"/>
  <c r="AJ1085" i="2"/>
  <c r="AK1085" i="2"/>
  <c r="AL1085" i="2"/>
  <c r="AM1085" i="2"/>
  <c r="AN1085" i="2"/>
  <c r="AO1085" i="2"/>
  <c r="AP1085" i="2"/>
  <c r="AY1085" i="2"/>
  <c r="C1086" i="2"/>
  <c r="D1086" i="2"/>
  <c r="E1086" i="2"/>
  <c r="F1086" i="2"/>
  <c r="G1086" i="2"/>
  <c r="H1086" i="2"/>
  <c r="J1086" i="2"/>
  <c r="K1086" i="2"/>
  <c r="L1086" i="2"/>
  <c r="M1086" i="2"/>
  <c r="AI1086" i="2"/>
  <c r="AJ1086" i="2"/>
  <c r="AK1086" i="2"/>
  <c r="AL1086" i="2"/>
  <c r="AM1086" i="2"/>
  <c r="AN1086" i="2"/>
  <c r="AO1086" i="2"/>
  <c r="AP1086" i="2"/>
  <c r="AY1086" i="2"/>
  <c r="C1087" i="2"/>
  <c r="D1087" i="2"/>
  <c r="E1087" i="2"/>
  <c r="F1087" i="2"/>
  <c r="G1087" i="2"/>
  <c r="H1087" i="2"/>
  <c r="J1087" i="2"/>
  <c r="K1087" i="2"/>
  <c r="L1087" i="2"/>
  <c r="M1087" i="2"/>
  <c r="AI1087" i="2"/>
  <c r="AJ1087" i="2"/>
  <c r="AK1087" i="2"/>
  <c r="AL1087" i="2"/>
  <c r="AM1087" i="2"/>
  <c r="AN1087" i="2"/>
  <c r="AO1087" i="2"/>
  <c r="AP1087" i="2"/>
  <c r="AY1087" i="2"/>
  <c r="C1088" i="2"/>
  <c r="D1088" i="2"/>
  <c r="E1088" i="2"/>
  <c r="F1088" i="2"/>
  <c r="G1088" i="2"/>
  <c r="H1088" i="2"/>
  <c r="J1088" i="2"/>
  <c r="K1088" i="2"/>
  <c r="L1088" i="2"/>
  <c r="M1088" i="2"/>
  <c r="AI1088" i="2"/>
  <c r="AJ1088" i="2"/>
  <c r="AK1088" i="2"/>
  <c r="AL1088" i="2"/>
  <c r="AM1088" i="2"/>
  <c r="AN1088" i="2"/>
  <c r="AO1088" i="2"/>
  <c r="AP1088" i="2"/>
  <c r="AY1088" i="2"/>
  <c r="C1089" i="2"/>
  <c r="D1089" i="2"/>
  <c r="E1089" i="2"/>
  <c r="F1089" i="2"/>
  <c r="G1089" i="2"/>
  <c r="H1089" i="2"/>
  <c r="J1089" i="2"/>
  <c r="K1089" i="2"/>
  <c r="L1089" i="2"/>
  <c r="M1089" i="2"/>
  <c r="AI1089" i="2"/>
  <c r="AJ1089" i="2"/>
  <c r="AK1089" i="2"/>
  <c r="AL1089" i="2"/>
  <c r="AM1089" i="2"/>
  <c r="AN1089" i="2"/>
  <c r="AO1089" i="2"/>
  <c r="AP1089" i="2"/>
  <c r="AY1089" i="2"/>
  <c r="C1090" i="2"/>
  <c r="D1090" i="2"/>
  <c r="E1090" i="2"/>
  <c r="F1090" i="2"/>
  <c r="G1090" i="2"/>
  <c r="H1090" i="2"/>
  <c r="J1090" i="2"/>
  <c r="K1090" i="2"/>
  <c r="L1090" i="2"/>
  <c r="M1090" i="2"/>
  <c r="AI1090" i="2"/>
  <c r="AJ1090" i="2"/>
  <c r="AK1090" i="2"/>
  <c r="AL1090" i="2"/>
  <c r="AM1090" i="2"/>
  <c r="AN1090" i="2"/>
  <c r="AO1090" i="2"/>
  <c r="AP1090" i="2"/>
  <c r="AY1090" i="2"/>
  <c r="C1091" i="2"/>
  <c r="D1091" i="2"/>
  <c r="E1091" i="2"/>
  <c r="F1091" i="2"/>
  <c r="G1091" i="2"/>
  <c r="H1091" i="2"/>
  <c r="J1091" i="2"/>
  <c r="K1091" i="2"/>
  <c r="L1091" i="2"/>
  <c r="M1091" i="2"/>
  <c r="AI1091" i="2"/>
  <c r="AJ1091" i="2"/>
  <c r="AK1091" i="2"/>
  <c r="AL1091" i="2"/>
  <c r="AM1091" i="2"/>
  <c r="AN1091" i="2"/>
  <c r="AO1091" i="2"/>
  <c r="AP1091" i="2"/>
  <c r="AY1091" i="2"/>
  <c r="C1092" i="2"/>
  <c r="D1092" i="2"/>
  <c r="E1092" i="2"/>
  <c r="F1092" i="2"/>
  <c r="G1092" i="2"/>
  <c r="H1092" i="2"/>
  <c r="J1092" i="2"/>
  <c r="K1092" i="2"/>
  <c r="L1092" i="2"/>
  <c r="M1092" i="2"/>
  <c r="AI1092" i="2"/>
  <c r="AJ1092" i="2"/>
  <c r="AK1092" i="2"/>
  <c r="AL1092" i="2"/>
  <c r="AM1092" i="2"/>
  <c r="AN1092" i="2"/>
  <c r="AO1092" i="2"/>
  <c r="AP1092" i="2"/>
  <c r="AY1092" i="2"/>
  <c r="C1093" i="2"/>
  <c r="D1093" i="2"/>
  <c r="E1093" i="2"/>
  <c r="F1093" i="2"/>
  <c r="G1093" i="2"/>
  <c r="H1093" i="2"/>
  <c r="J1093" i="2"/>
  <c r="K1093" i="2"/>
  <c r="L1093" i="2"/>
  <c r="M1093" i="2"/>
  <c r="AI1093" i="2"/>
  <c r="AJ1093" i="2"/>
  <c r="AK1093" i="2"/>
  <c r="AL1093" i="2"/>
  <c r="AM1093" i="2"/>
  <c r="AN1093" i="2"/>
  <c r="AO1093" i="2"/>
  <c r="AP1093" i="2"/>
  <c r="AY1093" i="2"/>
  <c r="C1094" i="2"/>
  <c r="D1094" i="2"/>
  <c r="E1094" i="2"/>
  <c r="F1094" i="2"/>
  <c r="G1094" i="2"/>
  <c r="H1094" i="2"/>
  <c r="J1094" i="2"/>
  <c r="K1094" i="2"/>
  <c r="L1094" i="2"/>
  <c r="M1094" i="2"/>
  <c r="AI1094" i="2"/>
  <c r="AJ1094" i="2"/>
  <c r="AK1094" i="2"/>
  <c r="AL1094" i="2"/>
  <c r="AM1094" i="2"/>
  <c r="AN1094" i="2"/>
  <c r="AO1094" i="2"/>
  <c r="AP1094" i="2"/>
  <c r="AY1094" i="2"/>
  <c r="C1095" i="2"/>
  <c r="D1095" i="2"/>
  <c r="E1095" i="2"/>
  <c r="F1095" i="2"/>
  <c r="G1095" i="2"/>
  <c r="H1095" i="2"/>
  <c r="J1095" i="2"/>
  <c r="K1095" i="2"/>
  <c r="L1095" i="2"/>
  <c r="M1095" i="2"/>
  <c r="AI1095" i="2"/>
  <c r="AJ1095" i="2"/>
  <c r="AK1095" i="2"/>
  <c r="AL1095" i="2"/>
  <c r="AM1095" i="2"/>
  <c r="AN1095" i="2"/>
  <c r="AO1095" i="2"/>
  <c r="AP1095" i="2"/>
  <c r="AY1095" i="2"/>
  <c r="C1096" i="2"/>
  <c r="D1096" i="2"/>
  <c r="E1096" i="2"/>
  <c r="F1096" i="2"/>
  <c r="G1096" i="2"/>
  <c r="H1096" i="2"/>
  <c r="J1096" i="2"/>
  <c r="K1096" i="2"/>
  <c r="L1096" i="2"/>
  <c r="M1096" i="2"/>
  <c r="AI1096" i="2"/>
  <c r="AJ1096" i="2"/>
  <c r="AK1096" i="2"/>
  <c r="AL1096" i="2"/>
  <c r="AM1096" i="2"/>
  <c r="AN1096" i="2"/>
  <c r="AO1096" i="2"/>
  <c r="AP1096" i="2"/>
  <c r="AY1096" i="2"/>
  <c r="C1097" i="2"/>
  <c r="D1097" i="2"/>
  <c r="E1097" i="2"/>
  <c r="F1097" i="2"/>
  <c r="G1097" i="2"/>
  <c r="H1097" i="2"/>
  <c r="J1097" i="2"/>
  <c r="K1097" i="2"/>
  <c r="L1097" i="2"/>
  <c r="M1097" i="2"/>
  <c r="AI1097" i="2"/>
  <c r="AJ1097" i="2"/>
  <c r="AK1097" i="2"/>
  <c r="AL1097" i="2"/>
  <c r="AM1097" i="2"/>
  <c r="AN1097" i="2"/>
  <c r="AO1097" i="2"/>
  <c r="AP1097" i="2"/>
  <c r="AY1097" i="2"/>
  <c r="C1098" i="2"/>
  <c r="D1098" i="2"/>
  <c r="E1098" i="2"/>
  <c r="F1098" i="2"/>
  <c r="G1098" i="2"/>
  <c r="H1098" i="2"/>
  <c r="J1098" i="2"/>
  <c r="K1098" i="2"/>
  <c r="L1098" i="2"/>
  <c r="M1098" i="2"/>
  <c r="AI1098" i="2"/>
  <c r="AJ1098" i="2"/>
  <c r="AK1098" i="2"/>
  <c r="AL1098" i="2"/>
  <c r="AM1098" i="2"/>
  <c r="AN1098" i="2"/>
  <c r="AO1098" i="2"/>
  <c r="AP1098" i="2"/>
  <c r="AY1098" i="2"/>
  <c r="C1099" i="2"/>
  <c r="D1099" i="2"/>
  <c r="E1099" i="2"/>
  <c r="F1099" i="2"/>
  <c r="G1099" i="2"/>
  <c r="H1099" i="2"/>
  <c r="J1099" i="2"/>
  <c r="K1099" i="2"/>
  <c r="L1099" i="2"/>
  <c r="M1099" i="2"/>
  <c r="AI1099" i="2"/>
  <c r="AJ1099" i="2"/>
  <c r="AK1099" i="2"/>
  <c r="AL1099" i="2"/>
  <c r="AM1099" i="2"/>
  <c r="AN1099" i="2"/>
  <c r="AO1099" i="2"/>
  <c r="AP1099" i="2"/>
  <c r="AY1099" i="2"/>
  <c r="C1100" i="2"/>
  <c r="D1100" i="2"/>
  <c r="E1100" i="2"/>
  <c r="F1100" i="2"/>
  <c r="G1100" i="2"/>
  <c r="H1100" i="2"/>
  <c r="J1100" i="2"/>
  <c r="K1100" i="2"/>
  <c r="L1100" i="2"/>
  <c r="M1100" i="2"/>
  <c r="AI1100" i="2"/>
  <c r="AJ1100" i="2"/>
  <c r="AK1100" i="2"/>
  <c r="AL1100" i="2"/>
  <c r="AM1100" i="2"/>
  <c r="AN1100" i="2"/>
  <c r="AO1100" i="2"/>
  <c r="AP1100" i="2"/>
  <c r="AY1100" i="2"/>
  <c r="C1101" i="2"/>
  <c r="D1101" i="2"/>
  <c r="E1101" i="2"/>
  <c r="F1101" i="2"/>
  <c r="G1101" i="2"/>
  <c r="H1101" i="2"/>
  <c r="J1101" i="2"/>
  <c r="K1101" i="2"/>
  <c r="L1101" i="2"/>
  <c r="M1101" i="2"/>
  <c r="AI1101" i="2"/>
  <c r="AJ1101" i="2"/>
  <c r="AK1101" i="2"/>
  <c r="AL1101" i="2"/>
  <c r="AM1101" i="2"/>
  <c r="AN1101" i="2"/>
  <c r="AO1101" i="2"/>
  <c r="AP1101" i="2"/>
  <c r="AY1101" i="2"/>
  <c r="C1102" i="2"/>
  <c r="D1102" i="2"/>
  <c r="E1102" i="2"/>
  <c r="F1102" i="2"/>
  <c r="G1102" i="2"/>
  <c r="H1102" i="2"/>
  <c r="J1102" i="2"/>
  <c r="K1102" i="2"/>
  <c r="L1102" i="2"/>
  <c r="M1102" i="2"/>
  <c r="AI1102" i="2"/>
  <c r="AJ1102" i="2"/>
  <c r="AK1102" i="2"/>
  <c r="AL1102" i="2"/>
  <c r="AM1102" i="2"/>
  <c r="AN1102" i="2"/>
  <c r="AO1102" i="2"/>
  <c r="AP1102" i="2"/>
  <c r="AY1102" i="2"/>
  <c r="C1103" i="2"/>
  <c r="D1103" i="2"/>
  <c r="E1103" i="2"/>
  <c r="F1103" i="2"/>
  <c r="G1103" i="2"/>
  <c r="H1103" i="2"/>
  <c r="J1103" i="2"/>
  <c r="K1103" i="2"/>
  <c r="L1103" i="2"/>
  <c r="M1103" i="2"/>
  <c r="AI1103" i="2"/>
  <c r="AJ1103" i="2"/>
  <c r="AK1103" i="2"/>
  <c r="AL1103" i="2"/>
  <c r="AM1103" i="2"/>
  <c r="AN1103" i="2"/>
  <c r="AO1103" i="2"/>
  <c r="AP1103" i="2"/>
  <c r="AY1103" i="2"/>
  <c r="C1104" i="2"/>
  <c r="D1104" i="2"/>
  <c r="E1104" i="2"/>
  <c r="F1104" i="2"/>
  <c r="G1104" i="2"/>
  <c r="H1104" i="2"/>
  <c r="J1104" i="2"/>
  <c r="K1104" i="2"/>
  <c r="L1104" i="2"/>
  <c r="M1104" i="2"/>
  <c r="AI1104" i="2"/>
  <c r="AJ1104" i="2"/>
  <c r="AK1104" i="2"/>
  <c r="AL1104" i="2"/>
  <c r="AM1104" i="2"/>
  <c r="AN1104" i="2"/>
  <c r="AO1104" i="2"/>
  <c r="AP1104" i="2"/>
  <c r="AY1104" i="2"/>
  <c r="C1105" i="2"/>
  <c r="D1105" i="2"/>
  <c r="E1105" i="2"/>
  <c r="F1105" i="2"/>
  <c r="G1105" i="2"/>
  <c r="H1105" i="2"/>
  <c r="J1105" i="2"/>
  <c r="K1105" i="2"/>
  <c r="L1105" i="2"/>
  <c r="M1105" i="2"/>
  <c r="AI1105" i="2"/>
  <c r="AJ1105" i="2"/>
  <c r="AK1105" i="2"/>
  <c r="AL1105" i="2"/>
  <c r="AM1105" i="2"/>
  <c r="AN1105" i="2"/>
  <c r="AO1105" i="2"/>
  <c r="AP1105" i="2"/>
  <c r="AY1105" i="2"/>
  <c r="C1106" i="2"/>
  <c r="D1106" i="2"/>
  <c r="E1106" i="2"/>
  <c r="F1106" i="2"/>
  <c r="G1106" i="2"/>
  <c r="H1106" i="2"/>
  <c r="J1106" i="2"/>
  <c r="K1106" i="2"/>
  <c r="L1106" i="2"/>
  <c r="M1106" i="2"/>
  <c r="AI1106" i="2"/>
  <c r="AJ1106" i="2"/>
  <c r="AK1106" i="2"/>
  <c r="AL1106" i="2"/>
  <c r="AM1106" i="2"/>
  <c r="AN1106" i="2"/>
  <c r="AO1106" i="2"/>
  <c r="AP1106" i="2"/>
  <c r="AY1106" i="2"/>
  <c r="C1107" i="2"/>
  <c r="D1107" i="2"/>
  <c r="E1107" i="2"/>
  <c r="F1107" i="2"/>
  <c r="G1107" i="2"/>
  <c r="H1107" i="2"/>
  <c r="J1107" i="2"/>
  <c r="K1107" i="2"/>
  <c r="L1107" i="2"/>
  <c r="M1107" i="2"/>
  <c r="AI1107" i="2"/>
  <c r="AJ1107" i="2"/>
  <c r="AK1107" i="2"/>
  <c r="AL1107" i="2"/>
  <c r="AM1107" i="2"/>
  <c r="AN1107" i="2"/>
  <c r="AO1107" i="2"/>
  <c r="AP1107" i="2"/>
  <c r="AY1107" i="2"/>
  <c r="C1108" i="2"/>
  <c r="D1108" i="2"/>
  <c r="E1108" i="2"/>
  <c r="F1108" i="2"/>
  <c r="G1108" i="2"/>
  <c r="H1108" i="2"/>
  <c r="J1108" i="2"/>
  <c r="K1108" i="2"/>
  <c r="L1108" i="2"/>
  <c r="M1108" i="2"/>
  <c r="AI1108" i="2"/>
  <c r="AJ1108" i="2"/>
  <c r="AK1108" i="2"/>
  <c r="AL1108" i="2"/>
  <c r="AM1108" i="2"/>
  <c r="AN1108" i="2"/>
  <c r="AO1108" i="2"/>
  <c r="AP1108" i="2"/>
  <c r="AY1108" i="2"/>
  <c r="C1109" i="2"/>
  <c r="D1109" i="2"/>
  <c r="E1109" i="2"/>
  <c r="F1109" i="2"/>
  <c r="G1109" i="2"/>
  <c r="H1109" i="2"/>
  <c r="J1109" i="2"/>
  <c r="K1109" i="2"/>
  <c r="L1109" i="2"/>
  <c r="M1109" i="2"/>
  <c r="AI1109" i="2"/>
  <c r="AJ1109" i="2"/>
  <c r="AK1109" i="2"/>
  <c r="AL1109" i="2"/>
  <c r="AM1109" i="2"/>
  <c r="AN1109" i="2"/>
  <c r="AO1109" i="2"/>
  <c r="AP1109" i="2"/>
  <c r="AY1109" i="2"/>
  <c r="C1110" i="2"/>
  <c r="D1110" i="2"/>
  <c r="E1110" i="2"/>
  <c r="F1110" i="2"/>
  <c r="G1110" i="2"/>
  <c r="H1110" i="2"/>
  <c r="J1110" i="2"/>
  <c r="K1110" i="2"/>
  <c r="L1110" i="2"/>
  <c r="M1110" i="2"/>
  <c r="AI1110" i="2"/>
  <c r="AJ1110" i="2"/>
  <c r="AK1110" i="2"/>
  <c r="AL1110" i="2"/>
  <c r="AM1110" i="2"/>
  <c r="AN1110" i="2"/>
  <c r="AO1110" i="2"/>
  <c r="AP1110" i="2"/>
  <c r="AY1110" i="2"/>
  <c r="C1111" i="2"/>
  <c r="D1111" i="2"/>
  <c r="E1111" i="2"/>
  <c r="F1111" i="2"/>
  <c r="G1111" i="2"/>
  <c r="H1111" i="2"/>
  <c r="J1111" i="2"/>
  <c r="K1111" i="2"/>
  <c r="L1111" i="2"/>
  <c r="M1111" i="2"/>
  <c r="AI1111" i="2"/>
  <c r="AJ1111" i="2"/>
  <c r="AK1111" i="2"/>
  <c r="AL1111" i="2"/>
  <c r="AM1111" i="2"/>
  <c r="AN1111" i="2"/>
  <c r="AO1111" i="2"/>
  <c r="AP1111" i="2"/>
  <c r="AY1111" i="2"/>
  <c r="C1112" i="2"/>
  <c r="D1112" i="2"/>
  <c r="E1112" i="2"/>
  <c r="F1112" i="2"/>
  <c r="G1112" i="2"/>
  <c r="H1112" i="2"/>
  <c r="J1112" i="2"/>
  <c r="K1112" i="2"/>
  <c r="L1112" i="2"/>
  <c r="M1112" i="2"/>
  <c r="AI1112" i="2"/>
  <c r="AJ1112" i="2"/>
  <c r="AK1112" i="2"/>
  <c r="AL1112" i="2"/>
  <c r="AM1112" i="2"/>
  <c r="AN1112" i="2"/>
  <c r="AO1112" i="2"/>
  <c r="AP1112" i="2"/>
  <c r="AY1112" i="2"/>
  <c r="C1113" i="2"/>
  <c r="D1113" i="2"/>
  <c r="E1113" i="2"/>
  <c r="F1113" i="2"/>
  <c r="G1113" i="2"/>
  <c r="H1113" i="2"/>
  <c r="J1113" i="2"/>
  <c r="K1113" i="2"/>
  <c r="L1113" i="2"/>
  <c r="M1113" i="2"/>
  <c r="AI1113" i="2"/>
  <c r="AJ1113" i="2"/>
  <c r="AK1113" i="2"/>
  <c r="AL1113" i="2"/>
  <c r="AM1113" i="2"/>
  <c r="AN1113" i="2"/>
  <c r="AO1113" i="2"/>
  <c r="AP1113" i="2"/>
  <c r="AY1113" i="2"/>
  <c r="C1114" i="2"/>
  <c r="D1114" i="2"/>
  <c r="E1114" i="2"/>
  <c r="F1114" i="2"/>
  <c r="G1114" i="2"/>
  <c r="H1114" i="2"/>
  <c r="J1114" i="2"/>
  <c r="K1114" i="2"/>
  <c r="L1114" i="2"/>
  <c r="M1114" i="2"/>
  <c r="AI1114" i="2"/>
  <c r="AJ1114" i="2"/>
  <c r="AK1114" i="2"/>
  <c r="AL1114" i="2"/>
  <c r="AM1114" i="2"/>
  <c r="AN1114" i="2"/>
  <c r="AO1114" i="2"/>
  <c r="AP1114" i="2"/>
  <c r="AY1114" i="2"/>
  <c r="C1115" i="2"/>
  <c r="D1115" i="2"/>
  <c r="E1115" i="2"/>
  <c r="F1115" i="2"/>
  <c r="G1115" i="2"/>
  <c r="H1115" i="2"/>
  <c r="J1115" i="2"/>
  <c r="K1115" i="2"/>
  <c r="L1115" i="2"/>
  <c r="M1115" i="2"/>
  <c r="AI1115" i="2"/>
  <c r="AJ1115" i="2"/>
  <c r="AK1115" i="2"/>
  <c r="AL1115" i="2"/>
  <c r="AM1115" i="2"/>
  <c r="AN1115" i="2"/>
  <c r="AO1115" i="2"/>
  <c r="AP1115" i="2"/>
  <c r="AY1115" i="2"/>
  <c r="C1116" i="2"/>
  <c r="D1116" i="2"/>
  <c r="E1116" i="2"/>
  <c r="F1116" i="2"/>
  <c r="G1116" i="2"/>
  <c r="H1116" i="2"/>
  <c r="J1116" i="2"/>
  <c r="K1116" i="2"/>
  <c r="L1116" i="2"/>
  <c r="M1116" i="2"/>
  <c r="AI1116" i="2"/>
  <c r="AJ1116" i="2"/>
  <c r="AK1116" i="2"/>
  <c r="AL1116" i="2"/>
  <c r="AM1116" i="2"/>
  <c r="AN1116" i="2"/>
  <c r="AO1116" i="2"/>
  <c r="AP1116" i="2"/>
  <c r="AY1116" i="2"/>
  <c r="C1117" i="2"/>
  <c r="D1117" i="2"/>
  <c r="E1117" i="2"/>
  <c r="F1117" i="2"/>
  <c r="G1117" i="2"/>
  <c r="H1117" i="2"/>
  <c r="J1117" i="2"/>
  <c r="K1117" i="2"/>
  <c r="L1117" i="2"/>
  <c r="M1117" i="2"/>
  <c r="AI1117" i="2"/>
  <c r="AJ1117" i="2"/>
  <c r="AK1117" i="2"/>
  <c r="AL1117" i="2"/>
  <c r="AM1117" i="2"/>
  <c r="AN1117" i="2"/>
  <c r="AO1117" i="2"/>
  <c r="AP1117" i="2"/>
  <c r="AY1117" i="2"/>
  <c r="C1118" i="2"/>
  <c r="D1118" i="2"/>
  <c r="E1118" i="2"/>
  <c r="F1118" i="2"/>
  <c r="G1118" i="2"/>
  <c r="H1118" i="2"/>
  <c r="J1118" i="2"/>
  <c r="K1118" i="2"/>
  <c r="L1118" i="2"/>
  <c r="M1118" i="2"/>
  <c r="AI1118" i="2"/>
  <c r="AJ1118" i="2"/>
  <c r="AK1118" i="2"/>
  <c r="AL1118" i="2"/>
  <c r="AM1118" i="2"/>
  <c r="AN1118" i="2"/>
  <c r="AO1118" i="2"/>
  <c r="AP1118" i="2"/>
  <c r="AY1118" i="2"/>
  <c r="C1119" i="2"/>
  <c r="D1119" i="2"/>
  <c r="E1119" i="2"/>
  <c r="F1119" i="2"/>
  <c r="G1119" i="2"/>
  <c r="H1119" i="2"/>
  <c r="J1119" i="2"/>
  <c r="K1119" i="2"/>
  <c r="L1119" i="2"/>
  <c r="M1119" i="2"/>
  <c r="AI1119" i="2"/>
  <c r="AJ1119" i="2"/>
  <c r="AK1119" i="2"/>
  <c r="AL1119" i="2"/>
  <c r="AM1119" i="2"/>
  <c r="AN1119" i="2"/>
  <c r="AO1119" i="2"/>
  <c r="AP1119" i="2"/>
  <c r="AY1119" i="2"/>
  <c r="C1120" i="2"/>
  <c r="D1120" i="2"/>
  <c r="E1120" i="2"/>
  <c r="F1120" i="2"/>
  <c r="G1120" i="2"/>
  <c r="H1120" i="2"/>
  <c r="J1120" i="2"/>
  <c r="K1120" i="2"/>
  <c r="L1120" i="2"/>
  <c r="M1120" i="2"/>
  <c r="AI1120" i="2"/>
  <c r="AJ1120" i="2"/>
  <c r="AK1120" i="2"/>
  <c r="AL1120" i="2"/>
  <c r="AM1120" i="2"/>
  <c r="AN1120" i="2"/>
  <c r="AO1120" i="2"/>
  <c r="AP1120" i="2"/>
  <c r="AY1120" i="2"/>
  <c r="C1121" i="2"/>
  <c r="D1121" i="2"/>
  <c r="E1121" i="2"/>
  <c r="F1121" i="2"/>
  <c r="G1121" i="2"/>
  <c r="H1121" i="2"/>
  <c r="J1121" i="2"/>
  <c r="K1121" i="2"/>
  <c r="L1121" i="2"/>
  <c r="M1121" i="2"/>
  <c r="AI1121" i="2"/>
  <c r="AJ1121" i="2"/>
  <c r="AK1121" i="2"/>
  <c r="AL1121" i="2"/>
  <c r="AM1121" i="2"/>
  <c r="AN1121" i="2"/>
  <c r="AO1121" i="2"/>
  <c r="AP1121" i="2"/>
  <c r="AY1121" i="2"/>
  <c r="C1122" i="2"/>
  <c r="D1122" i="2"/>
  <c r="E1122" i="2"/>
  <c r="F1122" i="2"/>
  <c r="G1122" i="2"/>
  <c r="H1122" i="2"/>
  <c r="J1122" i="2"/>
  <c r="K1122" i="2"/>
  <c r="L1122" i="2"/>
  <c r="M1122" i="2"/>
  <c r="AI1122" i="2"/>
  <c r="AJ1122" i="2"/>
  <c r="AK1122" i="2"/>
  <c r="AL1122" i="2"/>
  <c r="AM1122" i="2"/>
  <c r="AN1122" i="2"/>
  <c r="AO1122" i="2"/>
  <c r="AP1122" i="2"/>
  <c r="AY1122" i="2"/>
  <c r="C1123" i="2"/>
  <c r="D1123" i="2"/>
  <c r="E1123" i="2"/>
  <c r="F1123" i="2"/>
  <c r="G1123" i="2"/>
  <c r="H1123" i="2"/>
  <c r="J1123" i="2"/>
  <c r="K1123" i="2"/>
  <c r="L1123" i="2"/>
  <c r="M1123" i="2"/>
  <c r="AI1123" i="2"/>
  <c r="AJ1123" i="2"/>
  <c r="AK1123" i="2"/>
  <c r="AL1123" i="2"/>
  <c r="AM1123" i="2"/>
  <c r="AN1123" i="2"/>
  <c r="AO1123" i="2"/>
  <c r="AP1123" i="2"/>
  <c r="AY1123" i="2"/>
  <c r="C1124" i="2"/>
  <c r="D1124" i="2"/>
  <c r="E1124" i="2"/>
  <c r="F1124" i="2"/>
  <c r="G1124" i="2"/>
  <c r="H1124" i="2"/>
  <c r="J1124" i="2"/>
  <c r="K1124" i="2"/>
  <c r="L1124" i="2"/>
  <c r="M1124" i="2"/>
  <c r="AI1124" i="2"/>
  <c r="AJ1124" i="2"/>
  <c r="AK1124" i="2"/>
  <c r="AL1124" i="2"/>
  <c r="AM1124" i="2"/>
  <c r="AN1124" i="2"/>
  <c r="AO1124" i="2"/>
  <c r="AP1124" i="2"/>
  <c r="AY1124" i="2"/>
  <c r="C1125" i="2"/>
  <c r="D1125" i="2"/>
  <c r="E1125" i="2"/>
  <c r="F1125" i="2"/>
  <c r="G1125" i="2"/>
  <c r="H1125" i="2"/>
  <c r="J1125" i="2"/>
  <c r="K1125" i="2"/>
  <c r="L1125" i="2"/>
  <c r="M1125" i="2"/>
  <c r="AI1125" i="2"/>
  <c r="AJ1125" i="2"/>
  <c r="AK1125" i="2"/>
  <c r="AL1125" i="2"/>
  <c r="AM1125" i="2"/>
  <c r="AN1125" i="2"/>
  <c r="AO1125" i="2"/>
  <c r="AP1125" i="2"/>
  <c r="AY1125" i="2"/>
  <c r="C1126" i="2"/>
  <c r="D1126" i="2"/>
  <c r="E1126" i="2"/>
  <c r="F1126" i="2"/>
  <c r="G1126" i="2"/>
  <c r="H1126" i="2"/>
  <c r="J1126" i="2"/>
  <c r="K1126" i="2"/>
  <c r="L1126" i="2"/>
  <c r="M1126" i="2"/>
  <c r="AI1126" i="2"/>
  <c r="AJ1126" i="2"/>
  <c r="AK1126" i="2"/>
  <c r="AL1126" i="2"/>
  <c r="AM1126" i="2"/>
  <c r="AN1126" i="2"/>
  <c r="AO1126" i="2"/>
  <c r="AP1126" i="2"/>
  <c r="AY1126" i="2"/>
  <c r="C1127" i="2"/>
  <c r="D1127" i="2"/>
  <c r="E1127" i="2"/>
  <c r="F1127" i="2"/>
  <c r="G1127" i="2"/>
  <c r="H1127" i="2"/>
  <c r="J1127" i="2"/>
  <c r="K1127" i="2"/>
  <c r="L1127" i="2"/>
  <c r="M1127" i="2"/>
  <c r="AI1127" i="2"/>
  <c r="AJ1127" i="2"/>
  <c r="AK1127" i="2"/>
  <c r="AL1127" i="2"/>
  <c r="AM1127" i="2"/>
  <c r="AN1127" i="2"/>
  <c r="AO1127" i="2"/>
  <c r="AP1127" i="2"/>
  <c r="AY1127" i="2"/>
  <c r="C1128" i="2"/>
  <c r="D1128" i="2"/>
  <c r="E1128" i="2"/>
  <c r="F1128" i="2"/>
  <c r="G1128" i="2"/>
  <c r="H1128" i="2"/>
  <c r="J1128" i="2"/>
  <c r="K1128" i="2"/>
  <c r="L1128" i="2"/>
  <c r="M1128" i="2"/>
  <c r="AI1128" i="2"/>
  <c r="AJ1128" i="2"/>
  <c r="AK1128" i="2"/>
  <c r="AL1128" i="2"/>
  <c r="AM1128" i="2"/>
  <c r="AN1128" i="2"/>
  <c r="AO1128" i="2"/>
  <c r="AP1128" i="2"/>
  <c r="AY1128" i="2"/>
  <c r="C1129" i="2"/>
  <c r="D1129" i="2"/>
  <c r="E1129" i="2"/>
  <c r="F1129" i="2"/>
  <c r="G1129" i="2"/>
  <c r="H1129" i="2"/>
  <c r="J1129" i="2"/>
  <c r="K1129" i="2"/>
  <c r="L1129" i="2"/>
  <c r="M1129" i="2"/>
  <c r="AI1129" i="2"/>
  <c r="AJ1129" i="2"/>
  <c r="AK1129" i="2"/>
  <c r="AL1129" i="2"/>
  <c r="AM1129" i="2"/>
  <c r="AN1129" i="2"/>
  <c r="AO1129" i="2"/>
  <c r="AP1129" i="2"/>
  <c r="AY1129" i="2"/>
  <c r="C1130" i="2"/>
  <c r="D1130" i="2"/>
  <c r="E1130" i="2"/>
  <c r="F1130" i="2"/>
  <c r="G1130" i="2"/>
  <c r="H1130" i="2"/>
  <c r="J1130" i="2"/>
  <c r="K1130" i="2"/>
  <c r="L1130" i="2"/>
  <c r="M1130" i="2"/>
  <c r="AI1130" i="2"/>
  <c r="AJ1130" i="2"/>
  <c r="AK1130" i="2"/>
  <c r="AL1130" i="2"/>
  <c r="AM1130" i="2"/>
  <c r="AN1130" i="2"/>
  <c r="AO1130" i="2"/>
  <c r="AP1130" i="2"/>
  <c r="AY1130" i="2"/>
  <c r="C1131" i="2"/>
  <c r="D1131" i="2"/>
  <c r="E1131" i="2"/>
  <c r="F1131" i="2"/>
  <c r="G1131" i="2"/>
  <c r="H1131" i="2"/>
  <c r="J1131" i="2"/>
  <c r="K1131" i="2"/>
  <c r="L1131" i="2"/>
  <c r="M1131" i="2"/>
  <c r="AI1131" i="2"/>
  <c r="AJ1131" i="2"/>
  <c r="AK1131" i="2"/>
  <c r="AL1131" i="2"/>
  <c r="AM1131" i="2"/>
  <c r="AN1131" i="2"/>
  <c r="AO1131" i="2"/>
  <c r="AP1131" i="2"/>
  <c r="AY1131" i="2"/>
  <c r="C1132" i="2"/>
  <c r="D1132" i="2"/>
  <c r="E1132" i="2"/>
  <c r="F1132" i="2"/>
  <c r="G1132" i="2"/>
  <c r="H1132" i="2"/>
  <c r="J1132" i="2"/>
  <c r="K1132" i="2"/>
  <c r="L1132" i="2"/>
  <c r="M1132" i="2"/>
  <c r="AI1132" i="2"/>
  <c r="AJ1132" i="2"/>
  <c r="AK1132" i="2"/>
  <c r="AL1132" i="2"/>
  <c r="AM1132" i="2"/>
  <c r="AN1132" i="2"/>
  <c r="AO1132" i="2"/>
  <c r="AP1132" i="2"/>
  <c r="AY1132" i="2"/>
  <c r="C1133" i="2"/>
  <c r="D1133" i="2"/>
  <c r="E1133" i="2"/>
  <c r="F1133" i="2"/>
  <c r="G1133" i="2"/>
  <c r="H1133" i="2"/>
  <c r="J1133" i="2"/>
  <c r="K1133" i="2"/>
  <c r="L1133" i="2"/>
  <c r="M1133" i="2"/>
  <c r="AI1133" i="2"/>
  <c r="AJ1133" i="2"/>
  <c r="AK1133" i="2"/>
  <c r="AL1133" i="2"/>
  <c r="AM1133" i="2"/>
  <c r="AN1133" i="2"/>
  <c r="AO1133" i="2"/>
  <c r="AP1133" i="2"/>
  <c r="AY1133" i="2"/>
  <c r="C1134" i="2"/>
  <c r="D1134" i="2"/>
  <c r="E1134" i="2"/>
  <c r="F1134" i="2"/>
  <c r="G1134" i="2"/>
  <c r="H1134" i="2"/>
  <c r="J1134" i="2"/>
  <c r="K1134" i="2"/>
  <c r="L1134" i="2"/>
  <c r="M1134" i="2"/>
  <c r="AI1134" i="2"/>
  <c r="AJ1134" i="2"/>
  <c r="AK1134" i="2"/>
  <c r="AL1134" i="2"/>
  <c r="AM1134" i="2"/>
  <c r="AN1134" i="2"/>
  <c r="AO1134" i="2"/>
  <c r="AP1134" i="2"/>
  <c r="AY1134" i="2"/>
  <c r="C1135" i="2"/>
  <c r="D1135" i="2"/>
  <c r="E1135" i="2"/>
  <c r="F1135" i="2"/>
  <c r="G1135" i="2"/>
  <c r="H1135" i="2"/>
  <c r="J1135" i="2"/>
  <c r="K1135" i="2"/>
  <c r="L1135" i="2"/>
  <c r="M1135" i="2"/>
  <c r="AI1135" i="2"/>
  <c r="AJ1135" i="2"/>
  <c r="AK1135" i="2"/>
  <c r="AL1135" i="2"/>
  <c r="AM1135" i="2"/>
  <c r="AN1135" i="2"/>
  <c r="AO1135" i="2"/>
  <c r="AP1135" i="2"/>
  <c r="AY1135" i="2"/>
  <c r="C1136" i="2"/>
  <c r="D1136" i="2"/>
  <c r="E1136" i="2"/>
  <c r="F1136" i="2"/>
  <c r="G1136" i="2"/>
  <c r="H1136" i="2"/>
  <c r="J1136" i="2"/>
  <c r="K1136" i="2"/>
  <c r="L1136" i="2"/>
  <c r="M1136" i="2"/>
  <c r="AI1136" i="2"/>
  <c r="AJ1136" i="2"/>
  <c r="AK1136" i="2"/>
  <c r="AL1136" i="2"/>
  <c r="AM1136" i="2"/>
  <c r="AN1136" i="2"/>
  <c r="AO1136" i="2"/>
  <c r="AP1136" i="2"/>
  <c r="AY1136" i="2"/>
  <c r="C1137" i="2"/>
  <c r="D1137" i="2"/>
  <c r="E1137" i="2"/>
  <c r="F1137" i="2"/>
  <c r="G1137" i="2"/>
  <c r="H1137" i="2"/>
  <c r="J1137" i="2"/>
  <c r="K1137" i="2"/>
  <c r="L1137" i="2"/>
  <c r="M1137" i="2"/>
  <c r="AI1137" i="2"/>
  <c r="AJ1137" i="2"/>
  <c r="AK1137" i="2"/>
  <c r="AL1137" i="2"/>
  <c r="AM1137" i="2"/>
  <c r="AN1137" i="2"/>
  <c r="AO1137" i="2"/>
  <c r="AP1137" i="2"/>
  <c r="AY1137" i="2"/>
  <c r="C1138" i="2"/>
  <c r="D1138" i="2"/>
  <c r="E1138" i="2"/>
  <c r="F1138" i="2"/>
  <c r="G1138" i="2"/>
  <c r="H1138" i="2"/>
  <c r="J1138" i="2"/>
  <c r="K1138" i="2"/>
  <c r="L1138" i="2"/>
  <c r="M1138" i="2"/>
  <c r="AI1138" i="2"/>
  <c r="AJ1138" i="2"/>
  <c r="AK1138" i="2"/>
  <c r="AL1138" i="2"/>
  <c r="AM1138" i="2"/>
  <c r="AN1138" i="2"/>
  <c r="AO1138" i="2"/>
  <c r="AP1138" i="2"/>
  <c r="AY1138" i="2"/>
  <c r="C1139" i="2"/>
  <c r="D1139" i="2"/>
  <c r="E1139" i="2"/>
  <c r="F1139" i="2"/>
  <c r="G1139" i="2"/>
  <c r="H1139" i="2"/>
  <c r="J1139" i="2"/>
  <c r="K1139" i="2"/>
  <c r="L1139" i="2"/>
  <c r="M1139" i="2"/>
  <c r="AI1139" i="2"/>
  <c r="AJ1139" i="2"/>
  <c r="AK1139" i="2"/>
  <c r="AL1139" i="2"/>
  <c r="AM1139" i="2"/>
  <c r="AN1139" i="2"/>
  <c r="AO1139" i="2"/>
  <c r="AP1139" i="2"/>
  <c r="AY1139" i="2"/>
  <c r="C1140" i="2"/>
  <c r="D1140" i="2"/>
  <c r="E1140" i="2"/>
  <c r="F1140" i="2"/>
  <c r="G1140" i="2"/>
  <c r="H1140" i="2"/>
  <c r="J1140" i="2"/>
  <c r="K1140" i="2"/>
  <c r="L1140" i="2"/>
  <c r="M1140" i="2"/>
  <c r="AI1140" i="2"/>
  <c r="AJ1140" i="2"/>
  <c r="AK1140" i="2"/>
  <c r="AL1140" i="2"/>
  <c r="AM1140" i="2"/>
  <c r="AN1140" i="2"/>
  <c r="AO1140" i="2"/>
  <c r="AP1140" i="2"/>
  <c r="AY1140" i="2"/>
  <c r="C1141" i="2"/>
  <c r="D1141" i="2"/>
  <c r="E1141" i="2"/>
  <c r="F1141" i="2"/>
  <c r="G1141" i="2"/>
  <c r="H1141" i="2"/>
  <c r="J1141" i="2"/>
  <c r="K1141" i="2"/>
  <c r="L1141" i="2"/>
  <c r="M1141" i="2"/>
  <c r="AI1141" i="2"/>
  <c r="AJ1141" i="2"/>
  <c r="AK1141" i="2"/>
  <c r="AL1141" i="2"/>
  <c r="AM1141" i="2"/>
  <c r="AN1141" i="2"/>
  <c r="AO1141" i="2"/>
  <c r="AP1141" i="2"/>
  <c r="AY1141" i="2"/>
  <c r="C1142" i="2"/>
  <c r="D1142" i="2"/>
  <c r="E1142" i="2"/>
  <c r="F1142" i="2"/>
  <c r="G1142" i="2"/>
  <c r="H1142" i="2"/>
  <c r="J1142" i="2"/>
  <c r="K1142" i="2"/>
  <c r="L1142" i="2"/>
  <c r="M1142" i="2"/>
  <c r="AI1142" i="2"/>
  <c r="AJ1142" i="2"/>
  <c r="AK1142" i="2"/>
  <c r="AL1142" i="2"/>
  <c r="AM1142" i="2"/>
  <c r="AN1142" i="2"/>
  <c r="AO1142" i="2"/>
  <c r="AP1142" i="2"/>
  <c r="AY1142" i="2"/>
  <c r="C1143" i="2"/>
  <c r="D1143" i="2"/>
  <c r="E1143" i="2"/>
  <c r="F1143" i="2"/>
  <c r="G1143" i="2"/>
  <c r="H1143" i="2"/>
  <c r="J1143" i="2"/>
  <c r="K1143" i="2"/>
  <c r="L1143" i="2"/>
  <c r="M1143" i="2"/>
  <c r="AI1143" i="2"/>
  <c r="AJ1143" i="2"/>
  <c r="AK1143" i="2"/>
  <c r="AL1143" i="2"/>
  <c r="AM1143" i="2"/>
  <c r="AN1143" i="2"/>
  <c r="AO1143" i="2"/>
  <c r="AP1143" i="2"/>
  <c r="AY1143" i="2"/>
  <c r="C1144" i="2"/>
  <c r="D1144" i="2"/>
  <c r="E1144" i="2"/>
  <c r="F1144" i="2"/>
  <c r="G1144" i="2"/>
  <c r="H1144" i="2"/>
  <c r="J1144" i="2"/>
  <c r="K1144" i="2"/>
  <c r="L1144" i="2"/>
  <c r="M1144" i="2"/>
  <c r="AI1144" i="2"/>
  <c r="AJ1144" i="2"/>
  <c r="AK1144" i="2"/>
  <c r="AL1144" i="2"/>
  <c r="AM1144" i="2"/>
  <c r="AN1144" i="2"/>
  <c r="AO1144" i="2"/>
  <c r="AP1144" i="2"/>
  <c r="AY1144" i="2"/>
  <c r="C1145" i="2"/>
  <c r="D1145" i="2"/>
  <c r="E1145" i="2"/>
  <c r="F1145" i="2"/>
  <c r="G1145" i="2"/>
  <c r="H1145" i="2"/>
  <c r="J1145" i="2"/>
  <c r="K1145" i="2"/>
  <c r="L1145" i="2"/>
  <c r="M1145" i="2"/>
  <c r="AI1145" i="2"/>
  <c r="AJ1145" i="2"/>
  <c r="AK1145" i="2"/>
  <c r="AL1145" i="2"/>
  <c r="AM1145" i="2"/>
  <c r="AN1145" i="2"/>
  <c r="AO1145" i="2"/>
  <c r="AP1145" i="2"/>
  <c r="AY1145" i="2"/>
  <c r="C1146" i="2"/>
  <c r="D1146" i="2"/>
  <c r="E1146" i="2"/>
  <c r="F1146" i="2"/>
  <c r="G1146" i="2"/>
  <c r="H1146" i="2"/>
  <c r="J1146" i="2"/>
  <c r="K1146" i="2"/>
  <c r="L1146" i="2"/>
  <c r="M1146" i="2"/>
  <c r="AI1146" i="2"/>
  <c r="AJ1146" i="2"/>
  <c r="AK1146" i="2"/>
  <c r="AL1146" i="2"/>
  <c r="AM1146" i="2"/>
  <c r="AN1146" i="2"/>
  <c r="AO1146" i="2"/>
  <c r="AP1146" i="2"/>
  <c r="AY1146" i="2"/>
  <c r="C1147" i="2"/>
  <c r="D1147" i="2"/>
  <c r="E1147" i="2"/>
  <c r="F1147" i="2"/>
  <c r="G1147" i="2"/>
  <c r="H1147" i="2"/>
  <c r="J1147" i="2"/>
  <c r="K1147" i="2"/>
  <c r="L1147" i="2"/>
  <c r="M1147" i="2"/>
  <c r="AI1147" i="2"/>
  <c r="AJ1147" i="2"/>
  <c r="AK1147" i="2"/>
  <c r="AL1147" i="2"/>
  <c r="AM1147" i="2"/>
  <c r="AN1147" i="2"/>
  <c r="AO1147" i="2"/>
  <c r="AP1147" i="2"/>
  <c r="AY1147" i="2"/>
  <c r="C1148" i="2"/>
  <c r="D1148" i="2"/>
  <c r="E1148" i="2"/>
  <c r="F1148" i="2"/>
  <c r="G1148" i="2"/>
  <c r="H1148" i="2"/>
  <c r="J1148" i="2"/>
  <c r="K1148" i="2"/>
  <c r="L1148" i="2"/>
  <c r="M1148" i="2"/>
  <c r="AI1148" i="2"/>
  <c r="AJ1148" i="2"/>
  <c r="AK1148" i="2"/>
  <c r="AL1148" i="2"/>
  <c r="AM1148" i="2"/>
  <c r="AN1148" i="2"/>
  <c r="AO1148" i="2"/>
  <c r="AP1148" i="2"/>
  <c r="AY1148" i="2"/>
  <c r="C1149" i="2"/>
  <c r="D1149" i="2"/>
  <c r="E1149" i="2"/>
  <c r="F1149" i="2"/>
  <c r="G1149" i="2"/>
  <c r="H1149" i="2"/>
  <c r="J1149" i="2"/>
  <c r="K1149" i="2"/>
  <c r="L1149" i="2"/>
  <c r="M1149" i="2"/>
  <c r="AI1149" i="2"/>
  <c r="AJ1149" i="2"/>
  <c r="AK1149" i="2"/>
  <c r="AL1149" i="2"/>
  <c r="AM1149" i="2"/>
  <c r="AN1149" i="2"/>
  <c r="AO1149" i="2"/>
  <c r="AP1149" i="2"/>
  <c r="AY1149" i="2"/>
  <c r="C1150" i="2"/>
  <c r="D1150" i="2"/>
  <c r="E1150" i="2"/>
  <c r="F1150" i="2"/>
  <c r="G1150" i="2"/>
  <c r="H1150" i="2"/>
  <c r="J1150" i="2"/>
  <c r="K1150" i="2"/>
  <c r="L1150" i="2"/>
  <c r="M1150" i="2"/>
  <c r="AI1150" i="2"/>
  <c r="AJ1150" i="2"/>
  <c r="AK1150" i="2"/>
  <c r="AL1150" i="2"/>
  <c r="AM1150" i="2"/>
  <c r="AN1150" i="2"/>
  <c r="AO1150" i="2"/>
  <c r="AP1150" i="2"/>
  <c r="AY1150" i="2"/>
  <c r="C1151" i="2"/>
  <c r="D1151" i="2"/>
  <c r="E1151" i="2"/>
  <c r="F1151" i="2"/>
  <c r="G1151" i="2"/>
  <c r="H1151" i="2"/>
  <c r="J1151" i="2"/>
  <c r="K1151" i="2"/>
  <c r="L1151" i="2"/>
  <c r="M1151" i="2"/>
  <c r="AI1151" i="2"/>
  <c r="AJ1151" i="2"/>
  <c r="AK1151" i="2"/>
  <c r="AL1151" i="2"/>
  <c r="AM1151" i="2"/>
  <c r="AN1151" i="2"/>
  <c r="AO1151" i="2"/>
  <c r="AP1151" i="2"/>
  <c r="AY1151" i="2"/>
  <c r="C1152" i="2"/>
  <c r="D1152" i="2"/>
  <c r="E1152" i="2"/>
  <c r="F1152" i="2"/>
  <c r="G1152" i="2"/>
  <c r="H1152" i="2"/>
  <c r="J1152" i="2"/>
  <c r="K1152" i="2"/>
  <c r="L1152" i="2"/>
  <c r="M1152" i="2"/>
  <c r="AI1152" i="2"/>
  <c r="AJ1152" i="2"/>
  <c r="AK1152" i="2"/>
  <c r="AL1152" i="2"/>
  <c r="AM1152" i="2"/>
  <c r="AN1152" i="2"/>
  <c r="AO1152" i="2"/>
  <c r="AP1152" i="2"/>
  <c r="AY1152" i="2"/>
  <c r="C1153" i="2"/>
  <c r="D1153" i="2"/>
  <c r="E1153" i="2"/>
  <c r="F1153" i="2"/>
  <c r="G1153" i="2"/>
  <c r="H1153" i="2"/>
  <c r="J1153" i="2"/>
  <c r="K1153" i="2"/>
  <c r="L1153" i="2"/>
  <c r="M1153" i="2"/>
  <c r="AI1153" i="2"/>
  <c r="AJ1153" i="2"/>
  <c r="AK1153" i="2"/>
  <c r="AL1153" i="2"/>
  <c r="AM1153" i="2"/>
  <c r="AN1153" i="2"/>
  <c r="AO1153" i="2"/>
  <c r="AP1153" i="2"/>
  <c r="AY1153" i="2"/>
  <c r="C1154" i="2"/>
  <c r="D1154" i="2"/>
  <c r="E1154" i="2"/>
  <c r="F1154" i="2"/>
  <c r="G1154" i="2"/>
  <c r="H1154" i="2"/>
  <c r="J1154" i="2"/>
  <c r="K1154" i="2"/>
  <c r="L1154" i="2"/>
  <c r="M1154" i="2"/>
  <c r="AI1154" i="2"/>
  <c r="AJ1154" i="2"/>
  <c r="AK1154" i="2"/>
  <c r="AL1154" i="2"/>
  <c r="AM1154" i="2"/>
  <c r="AN1154" i="2"/>
  <c r="AO1154" i="2"/>
  <c r="AP1154" i="2"/>
  <c r="AY1154" i="2"/>
  <c r="C1155" i="2"/>
  <c r="D1155" i="2"/>
  <c r="E1155" i="2"/>
  <c r="F1155" i="2"/>
  <c r="G1155" i="2"/>
  <c r="H1155" i="2"/>
  <c r="J1155" i="2"/>
  <c r="K1155" i="2"/>
  <c r="L1155" i="2"/>
  <c r="M1155" i="2"/>
  <c r="AI1155" i="2"/>
  <c r="AJ1155" i="2"/>
  <c r="AK1155" i="2"/>
  <c r="AL1155" i="2"/>
  <c r="AM1155" i="2"/>
  <c r="AN1155" i="2"/>
  <c r="AO1155" i="2"/>
  <c r="AP1155" i="2"/>
  <c r="AY1155" i="2"/>
  <c r="C1156" i="2"/>
  <c r="D1156" i="2"/>
  <c r="E1156" i="2"/>
  <c r="F1156" i="2"/>
  <c r="G1156" i="2"/>
  <c r="H1156" i="2"/>
  <c r="J1156" i="2"/>
  <c r="K1156" i="2"/>
  <c r="L1156" i="2"/>
  <c r="M1156" i="2"/>
  <c r="AI1156" i="2"/>
  <c r="AJ1156" i="2"/>
  <c r="AK1156" i="2"/>
  <c r="AL1156" i="2"/>
  <c r="AM1156" i="2"/>
  <c r="AN1156" i="2"/>
  <c r="AO1156" i="2"/>
  <c r="AP1156" i="2"/>
  <c r="AY1156" i="2"/>
  <c r="C1157" i="2"/>
  <c r="D1157" i="2"/>
  <c r="E1157" i="2"/>
  <c r="F1157" i="2"/>
  <c r="G1157" i="2"/>
  <c r="H1157" i="2"/>
  <c r="J1157" i="2"/>
  <c r="K1157" i="2"/>
  <c r="L1157" i="2"/>
  <c r="M1157" i="2"/>
  <c r="AI1157" i="2"/>
  <c r="AJ1157" i="2"/>
  <c r="AK1157" i="2"/>
  <c r="AL1157" i="2"/>
  <c r="AM1157" i="2"/>
  <c r="AN1157" i="2"/>
  <c r="AO1157" i="2"/>
  <c r="AP1157" i="2"/>
  <c r="AY1157" i="2"/>
  <c r="C1158" i="2"/>
  <c r="D1158" i="2"/>
  <c r="E1158" i="2"/>
  <c r="F1158" i="2"/>
  <c r="G1158" i="2"/>
  <c r="H1158" i="2"/>
  <c r="J1158" i="2"/>
  <c r="K1158" i="2"/>
  <c r="L1158" i="2"/>
  <c r="M1158" i="2"/>
  <c r="AI1158" i="2"/>
  <c r="AJ1158" i="2"/>
  <c r="AK1158" i="2"/>
  <c r="AL1158" i="2"/>
  <c r="AM1158" i="2"/>
  <c r="AN1158" i="2"/>
  <c r="AO1158" i="2"/>
  <c r="AP1158" i="2"/>
  <c r="C1160" i="2"/>
  <c r="D1160" i="2"/>
  <c r="E1160" i="2"/>
  <c r="F1160" i="2"/>
  <c r="G1160" i="2"/>
  <c r="H1160" i="2"/>
  <c r="J1160" i="2"/>
  <c r="K1160" i="2"/>
  <c r="L1160" i="2"/>
  <c r="M1160" i="2"/>
  <c r="AI1160" i="2"/>
  <c r="AJ1160" i="2"/>
  <c r="AK1160" i="2"/>
  <c r="AL1160" i="2"/>
  <c r="AM1160" i="2"/>
  <c r="AN1160" i="2"/>
  <c r="AO1160" i="2"/>
  <c r="AP1160" i="2"/>
  <c r="AY1160" i="2"/>
  <c r="C1161" i="2"/>
  <c r="D1161" i="2"/>
  <c r="E1161" i="2"/>
  <c r="F1161" i="2"/>
  <c r="G1161" i="2"/>
  <c r="H1161" i="2"/>
  <c r="J1161" i="2"/>
  <c r="K1161" i="2"/>
  <c r="L1161" i="2"/>
  <c r="M1161" i="2"/>
  <c r="AI1161" i="2"/>
  <c r="AJ1161" i="2"/>
  <c r="AK1161" i="2"/>
  <c r="AL1161" i="2"/>
  <c r="AM1161" i="2"/>
  <c r="AN1161" i="2"/>
  <c r="AO1161" i="2"/>
  <c r="AP1161" i="2"/>
  <c r="AY1161" i="2"/>
  <c r="C1162" i="2"/>
  <c r="D1162" i="2"/>
  <c r="E1162" i="2"/>
  <c r="F1162" i="2"/>
  <c r="G1162" i="2"/>
  <c r="H1162" i="2"/>
  <c r="J1162" i="2"/>
  <c r="K1162" i="2"/>
  <c r="L1162" i="2"/>
  <c r="M1162" i="2"/>
  <c r="AI1162" i="2"/>
  <c r="AJ1162" i="2"/>
  <c r="AK1162" i="2"/>
  <c r="AL1162" i="2"/>
  <c r="AM1162" i="2"/>
  <c r="AN1162" i="2"/>
  <c r="AO1162" i="2"/>
  <c r="AP1162" i="2"/>
  <c r="AY1162" i="2"/>
  <c r="C1163" i="2"/>
  <c r="D1163" i="2"/>
  <c r="E1163" i="2"/>
  <c r="F1163" i="2"/>
  <c r="G1163" i="2"/>
  <c r="H1163" i="2"/>
  <c r="J1163" i="2"/>
  <c r="K1163" i="2"/>
  <c r="L1163" i="2"/>
  <c r="M1163" i="2"/>
  <c r="AI1163" i="2"/>
  <c r="AJ1163" i="2"/>
  <c r="AK1163" i="2"/>
  <c r="AL1163" i="2"/>
  <c r="AM1163" i="2"/>
  <c r="AN1163" i="2"/>
  <c r="AO1163" i="2"/>
  <c r="AP1163" i="2"/>
  <c r="AY1163" i="2"/>
  <c r="C1164" i="2"/>
  <c r="D1164" i="2"/>
  <c r="E1164" i="2"/>
  <c r="F1164" i="2"/>
  <c r="G1164" i="2"/>
  <c r="H1164" i="2"/>
  <c r="J1164" i="2"/>
  <c r="K1164" i="2"/>
  <c r="L1164" i="2"/>
  <c r="M1164" i="2"/>
  <c r="AI1164" i="2"/>
  <c r="AJ1164" i="2"/>
  <c r="AK1164" i="2"/>
  <c r="AL1164" i="2"/>
  <c r="AM1164" i="2"/>
  <c r="AN1164" i="2"/>
  <c r="AO1164" i="2"/>
  <c r="AP1164" i="2"/>
  <c r="AY1164" i="2"/>
  <c r="C1165" i="2"/>
  <c r="D1165" i="2"/>
  <c r="E1165" i="2"/>
  <c r="F1165" i="2"/>
  <c r="G1165" i="2"/>
  <c r="H1165" i="2"/>
  <c r="J1165" i="2"/>
  <c r="K1165" i="2"/>
  <c r="L1165" i="2"/>
  <c r="M1165" i="2"/>
  <c r="AI1165" i="2"/>
  <c r="AJ1165" i="2"/>
  <c r="AK1165" i="2"/>
  <c r="AL1165" i="2"/>
  <c r="AM1165" i="2"/>
  <c r="AN1165" i="2"/>
  <c r="AO1165" i="2"/>
  <c r="AP1165" i="2"/>
  <c r="AY1165" i="2"/>
  <c r="C1166" i="2"/>
  <c r="D1166" i="2"/>
  <c r="E1166" i="2"/>
  <c r="F1166" i="2"/>
  <c r="G1166" i="2"/>
  <c r="H1166" i="2"/>
  <c r="J1166" i="2"/>
  <c r="K1166" i="2"/>
  <c r="L1166" i="2"/>
  <c r="M1166" i="2"/>
  <c r="AI1166" i="2"/>
  <c r="AJ1166" i="2"/>
  <c r="AK1166" i="2"/>
  <c r="AL1166" i="2"/>
  <c r="AM1166" i="2"/>
  <c r="AN1166" i="2"/>
  <c r="AO1166" i="2"/>
  <c r="AP1166" i="2"/>
  <c r="AY1166" i="2"/>
  <c r="C1167" i="2"/>
  <c r="D1167" i="2"/>
  <c r="E1167" i="2"/>
  <c r="F1167" i="2"/>
  <c r="G1167" i="2"/>
  <c r="H1167" i="2"/>
  <c r="J1167" i="2"/>
  <c r="K1167" i="2"/>
  <c r="L1167" i="2"/>
  <c r="M1167" i="2"/>
  <c r="AI1167" i="2"/>
  <c r="AJ1167" i="2"/>
  <c r="AK1167" i="2"/>
  <c r="AL1167" i="2"/>
  <c r="AM1167" i="2"/>
  <c r="AN1167" i="2"/>
  <c r="AO1167" i="2"/>
  <c r="AP1167" i="2"/>
  <c r="AY1167" i="2"/>
  <c r="C1168" i="2"/>
  <c r="D1168" i="2"/>
  <c r="E1168" i="2"/>
  <c r="F1168" i="2"/>
  <c r="G1168" i="2"/>
  <c r="H1168" i="2"/>
  <c r="J1168" i="2"/>
  <c r="K1168" i="2"/>
  <c r="L1168" i="2"/>
  <c r="M1168" i="2"/>
  <c r="AI1168" i="2"/>
  <c r="AJ1168" i="2"/>
  <c r="AK1168" i="2"/>
  <c r="AL1168" i="2"/>
  <c r="AM1168" i="2"/>
  <c r="AN1168" i="2"/>
  <c r="AO1168" i="2"/>
  <c r="AP1168" i="2"/>
  <c r="AY1168" i="2"/>
  <c r="C1169" i="2"/>
  <c r="D1169" i="2"/>
  <c r="E1169" i="2"/>
  <c r="F1169" i="2"/>
  <c r="G1169" i="2"/>
  <c r="H1169" i="2"/>
  <c r="J1169" i="2"/>
  <c r="K1169" i="2"/>
  <c r="L1169" i="2"/>
  <c r="M1169" i="2"/>
  <c r="AI1169" i="2"/>
  <c r="AJ1169" i="2"/>
  <c r="AK1169" i="2"/>
  <c r="AL1169" i="2"/>
  <c r="AM1169" i="2"/>
  <c r="AN1169" i="2"/>
  <c r="AO1169" i="2"/>
  <c r="AP1169" i="2"/>
  <c r="AY1169" i="2"/>
  <c r="C1170" i="2"/>
  <c r="D1170" i="2"/>
  <c r="E1170" i="2"/>
  <c r="F1170" i="2"/>
  <c r="G1170" i="2"/>
  <c r="H1170" i="2"/>
  <c r="J1170" i="2"/>
  <c r="K1170" i="2"/>
  <c r="L1170" i="2"/>
  <c r="M1170" i="2"/>
  <c r="AI1170" i="2"/>
  <c r="AJ1170" i="2"/>
  <c r="AK1170" i="2"/>
  <c r="AL1170" i="2"/>
  <c r="AM1170" i="2"/>
  <c r="AN1170" i="2"/>
  <c r="AO1170" i="2"/>
  <c r="AP1170" i="2"/>
  <c r="AY1170" i="2"/>
  <c r="C1171" i="2"/>
  <c r="D1171" i="2"/>
  <c r="E1171" i="2"/>
  <c r="F1171" i="2"/>
  <c r="G1171" i="2"/>
  <c r="H1171" i="2"/>
  <c r="J1171" i="2"/>
  <c r="K1171" i="2"/>
  <c r="L1171" i="2"/>
  <c r="M1171" i="2"/>
  <c r="AI1171" i="2"/>
  <c r="AJ1171" i="2"/>
  <c r="AK1171" i="2"/>
  <c r="AL1171" i="2"/>
  <c r="AM1171" i="2"/>
  <c r="AN1171" i="2"/>
  <c r="AO1171" i="2"/>
  <c r="AP1171" i="2"/>
  <c r="AY1171" i="2"/>
  <c r="C1172" i="2"/>
  <c r="D1172" i="2"/>
  <c r="E1172" i="2"/>
  <c r="F1172" i="2"/>
  <c r="G1172" i="2"/>
  <c r="H1172" i="2"/>
  <c r="J1172" i="2"/>
  <c r="K1172" i="2"/>
  <c r="L1172" i="2"/>
  <c r="M1172" i="2"/>
  <c r="AI1172" i="2"/>
  <c r="AJ1172" i="2"/>
  <c r="AK1172" i="2"/>
  <c r="AL1172" i="2"/>
  <c r="AM1172" i="2"/>
  <c r="AN1172" i="2"/>
  <c r="AO1172" i="2"/>
  <c r="AP1172" i="2"/>
  <c r="AY1172" i="2"/>
  <c r="C1173" i="2"/>
  <c r="D1173" i="2"/>
  <c r="E1173" i="2"/>
  <c r="F1173" i="2"/>
  <c r="G1173" i="2"/>
  <c r="H1173" i="2"/>
  <c r="J1173" i="2"/>
  <c r="K1173" i="2"/>
  <c r="L1173" i="2"/>
  <c r="M1173" i="2"/>
  <c r="AI1173" i="2"/>
  <c r="AJ1173" i="2"/>
  <c r="AK1173" i="2"/>
  <c r="AL1173" i="2"/>
  <c r="AM1173" i="2"/>
  <c r="AN1173" i="2"/>
  <c r="AO1173" i="2"/>
  <c r="AP1173" i="2"/>
  <c r="AY1173" i="2"/>
  <c r="C1174" i="2"/>
  <c r="D1174" i="2"/>
  <c r="E1174" i="2"/>
  <c r="F1174" i="2"/>
  <c r="G1174" i="2"/>
  <c r="H1174" i="2"/>
  <c r="J1174" i="2"/>
  <c r="K1174" i="2"/>
  <c r="L1174" i="2"/>
  <c r="M1174" i="2"/>
  <c r="AI1174" i="2"/>
  <c r="AJ1174" i="2"/>
  <c r="AK1174" i="2"/>
  <c r="AL1174" i="2"/>
  <c r="AM1174" i="2"/>
  <c r="AN1174" i="2"/>
  <c r="AO1174" i="2"/>
  <c r="AP1174" i="2"/>
  <c r="AY1174" i="2"/>
  <c r="C1175" i="2"/>
  <c r="D1175" i="2"/>
  <c r="E1175" i="2"/>
  <c r="F1175" i="2"/>
  <c r="G1175" i="2"/>
  <c r="H1175" i="2"/>
  <c r="J1175" i="2"/>
  <c r="K1175" i="2"/>
  <c r="L1175" i="2"/>
  <c r="M1175" i="2"/>
  <c r="AI1175" i="2"/>
  <c r="AJ1175" i="2"/>
  <c r="AK1175" i="2"/>
  <c r="AL1175" i="2"/>
  <c r="AM1175" i="2"/>
  <c r="AN1175" i="2"/>
  <c r="AO1175" i="2"/>
  <c r="AP1175" i="2"/>
  <c r="AY1175" i="2"/>
  <c r="C1176" i="2"/>
  <c r="D1176" i="2"/>
  <c r="E1176" i="2"/>
  <c r="F1176" i="2"/>
  <c r="G1176" i="2"/>
  <c r="H1176" i="2"/>
  <c r="J1176" i="2"/>
  <c r="K1176" i="2"/>
  <c r="L1176" i="2"/>
  <c r="M1176" i="2"/>
  <c r="AI1176" i="2"/>
  <c r="AJ1176" i="2"/>
  <c r="AK1176" i="2"/>
  <c r="AL1176" i="2"/>
  <c r="AM1176" i="2"/>
  <c r="AN1176" i="2"/>
  <c r="AO1176" i="2"/>
  <c r="AP1176" i="2"/>
  <c r="AY1176" i="2"/>
  <c r="C1177" i="2"/>
  <c r="D1177" i="2"/>
  <c r="E1177" i="2"/>
  <c r="F1177" i="2"/>
  <c r="G1177" i="2"/>
  <c r="H1177" i="2"/>
  <c r="J1177" i="2"/>
  <c r="K1177" i="2"/>
  <c r="L1177" i="2"/>
  <c r="M1177" i="2"/>
  <c r="AI1177" i="2"/>
  <c r="AJ1177" i="2"/>
  <c r="AK1177" i="2"/>
  <c r="AL1177" i="2"/>
  <c r="AM1177" i="2"/>
  <c r="AN1177" i="2"/>
  <c r="AO1177" i="2"/>
  <c r="AP1177" i="2"/>
  <c r="AY1177" i="2"/>
  <c r="C1178" i="2"/>
  <c r="D1178" i="2"/>
  <c r="E1178" i="2"/>
  <c r="F1178" i="2"/>
  <c r="G1178" i="2"/>
  <c r="H1178" i="2"/>
  <c r="J1178" i="2"/>
  <c r="K1178" i="2"/>
  <c r="L1178" i="2"/>
  <c r="M1178" i="2"/>
  <c r="AI1178" i="2"/>
  <c r="AJ1178" i="2"/>
  <c r="AK1178" i="2"/>
  <c r="AL1178" i="2"/>
  <c r="AM1178" i="2"/>
  <c r="AN1178" i="2"/>
  <c r="AO1178" i="2"/>
  <c r="AP1178" i="2"/>
  <c r="AY1178" i="2"/>
  <c r="C1179" i="2"/>
  <c r="D1179" i="2"/>
  <c r="E1179" i="2"/>
  <c r="F1179" i="2"/>
  <c r="G1179" i="2"/>
  <c r="H1179" i="2"/>
  <c r="J1179" i="2"/>
  <c r="K1179" i="2"/>
  <c r="L1179" i="2"/>
  <c r="M1179" i="2"/>
  <c r="AI1179" i="2"/>
  <c r="AJ1179" i="2"/>
  <c r="AK1179" i="2"/>
  <c r="AL1179" i="2"/>
  <c r="AM1179" i="2"/>
  <c r="AN1179" i="2"/>
  <c r="AO1179" i="2"/>
  <c r="AP1179" i="2"/>
  <c r="AY1179" i="2"/>
  <c r="C1180" i="2"/>
  <c r="D1180" i="2"/>
  <c r="E1180" i="2"/>
  <c r="F1180" i="2"/>
  <c r="G1180" i="2"/>
  <c r="H1180" i="2"/>
  <c r="J1180" i="2"/>
  <c r="K1180" i="2"/>
  <c r="L1180" i="2"/>
  <c r="M1180" i="2"/>
  <c r="AI1180" i="2"/>
  <c r="AJ1180" i="2"/>
  <c r="AK1180" i="2"/>
  <c r="AL1180" i="2"/>
  <c r="AM1180" i="2"/>
  <c r="AN1180" i="2"/>
  <c r="AO1180" i="2"/>
  <c r="AP1180" i="2"/>
  <c r="AY1180" i="2"/>
  <c r="C1181" i="2"/>
  <c r="D1181" i="2"/>
  <c r="E1181" i="2"/>
  <c r="F1181" i="2"/>
  <c r="G1181" i="2"/>
  <c r="H1181" i="2"/>
  <c r="J1181" i="2"/>
  <c r="K1181" i="2"/>
  <c r="L1181" i="2"/>
  <c r="M1181" i="2"/>
  <c r="AI1181" i="2"/>
  <c r="AJ1181" i="2"/>
  <c r="AK1181" i="2"/>
  <c r="AL1181" i="2"/>
  <c r="AM1181" i="2"/>
  <c r="AN1181" i="2"/>
  <c r="AO1181" i="2"/>
  <c r="AP1181" i="2"/>
  <c r="AY1181" i="2"/>
  <c r="C1182" i="2"/>
  <c r="D1182" i="2"/>
  <c r="E1182" i="2"/>
  <c r="F1182" i="2"/>
  <c r="G1182" i="2"/>
  <c r="H1182" i="2"/>
  <c r="J1182" i="2"/>
  <c r="K1182" i="2"/>
  <c r="L1182" i="2"/>
  <c r="M1182" i="2"/>
  <c r="AI1182" i="2"/>
  <c r="AJ1182" i="2"/>
  <c r="AK1182" i="2"/>
  <c r="AL1182" i="2"/>
  <c r="AM1182" i="2"/>
  <c r="AN1182" i="2"/>
  <c r="AO1182" i="2"/>
  <c r="AP1182" i="2"/>
  <c r="AY1182" i="2"/>
  <c r="C1183" i="2"/>
  <c r="D1183" i="2"/>
  <c r="E1183" i="2"/>
  <c r="F1183" i="2"/>
  <c r="G1183" i="2"/>
  <c r="H1183" i="2"/>
  <c r="J1183" i="2"/>
  <c r="K1183" i="2"/>
  <c r="L1183" i="2"/>
  <c r="M1183" i="2"/>
  <c r="AI1183" i="2"/>
  <c r="AJ1183" i="2"/>
  <c r="AK1183" i="2"/>
  <c r="AL1183" i="2"/>
  <c r="AM1183" i="2"/>
  <c r="AN1183" i="2"/>
  <c r="AO1183" i="2"/>
  <c r="AP1183" i="2"/>
  <c r="AY1183" i="2"/>
  <c r="C1184" i="2"/>
  <c r="D1184" i="2"/>
  <c r="E1184" i="2"/>
  <c r="F1184" i="2"/>
  <c r="G1184" i="2"/>
  <c r="H1184" i="2"/>
  <c r="J1184" i="2"/>
  <c r="K1184" i="2"/>
  <c r="L1184" i="2"/>
  <c r="M1184" i="2"/>
  <c r="AI1184" i="2"/>
  <c r="AJ1184" i="2"/>
  <c r="AK1184" i="2"/>
  <c r="AL1184" i="2"/>
  <c r="AM1184" i="2"/>
  <c r="AN1184" i="2"/>
  <c r="AO1184" i="2"/>
  <c r="AP1184" i="2"/>
  <c r="AY1184" i="2"/>
  <c r="C1185" i="2"/>
  <c r="D1185" i="2"/>
  <c r="E1185" i="2"/>
  <c r="F1185" i="2"/>
  <c r="G1185" i="2"/>
  <c r="H1185" i="2"/>
  <c r="J1185" i="2"/>
  <c r="K1185" i="2"/>
  <c r="L1185" i="2"/>
  <c r="M1185" i="2"/>
  <c r="AI1185" i="2"/>
  <c r="AJ1185" i="2"/>
  <c r="AK1185" i="2"/>
  <c r="AL1185" i="2"/>
  <c r="AM1185" i="2"/>
  <c r="AN1185" i="2"/>
  <c r="AO1185" i="2"/>
  <c r="AP1185" i="2"/>
  <c r="AY1185" i="2"/>
  <c r="C1186" i="2"/>
  <c r="D1186" i="2"/>
  <c r="E1186" i="2"/>
  <c r="F1186" i="2"/>
  <c r="G1186" i="2"/>
  <c r="H1186" i="2"/>
  <c r="J1186" i="2"/>
  <c r="K1186" i="2"/>
  <c r="L1186" i="2"/>
  <c r="M1186" i="2"/>
  <c r="AI1186" i="2"/>
  <c r="AJ1186" i="2"/>
  <c r="AK1186" i="2"/>
  <c r="AL1186" i="2"/>
  <c r="AM1186" i="2"/>
  <c r="AN1186" i="2"/>
  <c r="AO1186" i="2"/>
  <c r="AP1186" i="2"/>
  <c r="AY1186" i="2"/>
  <c r="C1187" i="2"/>
  <c r="D1187" i="2"/>
  <c r="E1187" i="2"/>
  <c r="F1187" i="2"/>
  <c r="G1187" i="2"/>
  <c r="H1187" i="2"/>
  <c r="J1187" i="2"/>
  <c r="K1187" i="2"/>
  <c r="L1187" i="2"/>
  <c r="M1187" i="2"/>
  <c r="AI1187" i="2"/>
  <c r="AJ1187" i="2"/>
  <c r="AK1187" i="2"/>
  <c r="AL1187" i="2"/>
  <c r="AM1187" i="2"/>
  <c r="AN1187" i="2"/>
  <c r="AO1187" i="2"/>
  <c r="AP1187" i="2"/>
  <c r="AY1187" i="2"/>
  <c r="C1188" i="2"/>
  <c r="D1188" i="2"/>
  <c r="E1188" i="2"/>
  <c r="F1188" i="2"/>
  <c r="G1188" i="2"/>
  <c r="H1188" i="2"/>
  <c r="J1188" i="2"/>
  <c r="K1188" i="2"/>
  <c r="L1188" i="2"/>
  <c r="M1188" i="2"/>
  <c r="AI1188" i="2"/>
  <c r="AJ1188" i="2"/>
  <c r="AK1188" i="2"/>
  <c r="AL1188" i="2"/>
  <c r="AM1188" i="2"/>
  <c r="AN1188" i="2"/>
  <c r="AO1188" i="2"/>
  <c r="AP1188" i="2"/>
  <c r="AY1188" i="2"/>
  <c r="C1189" i="2"/>
  <c r="D1189" i="2"/>
  <c r="E1189" i="2"/>
  <c r="F1189" i="2"/>
  <c r="G1189" i="2"/>
  <c r="H1189" i="2"/>
  <c r="J1189" i="2"/>
  <c r="K1189" i="2"/>
  <c r="L1189" i="2"/>
  <c r="M1189" i="2"/>
  <c r="AI1189" i="2"/>
  <c r="AJ1189" i="2"/>
  <c r="AK1189" i="2"/>
  <c r="AL1189" i="2"/>
  <c r="AM1189" i="2"/>
  <c r="AN1189" i="2"/>
  <c r="AO1189" i="2"/>
  <c r="AP1189" i="2"/>
  <c r="AY1189" i="2"/>
  <c r="C1190" i="2"/>
  <c r="D1190" i="2"/>
  <c r="E1190" i="2"/>
  <c r="F1190" i="2"/>
  <c r="G1190" i="2"/>
  <c r="H1190" i="2"/>
  <c r="J1190" i="2"/>
  <c r="K1190" i="2"/>
  <c r="L1190" i="2"/>
  <c r="M1190" i="2"/>
  <c r="AI1190" i="2"/>
  <c r="AJ1190" i="2"/>
  <c r="AK1190" i="2"/>
  <c r="AL1190" i="2"/>
  <c r="AM1190" i="2"/>
  <c r="AN1190" i="2"/>
  <c r="AO1190" i="2"/>
  <c r="AP1190" i="2"/>
  <c r="AY1190" i="2"/>
  <c r="C1191" i="2"/>
  <c r="D1191" i="2"/>
  <c r="E1191" i="2"/>
  <c r="F1191" i="2"/>
  <c r="G1191" i="2"/>
  <c r="H1191" i="2"/>
  <c r="J1191" i="2"/>
  <c r="K1191" i="2"/>
  <c r="L1191" i="2"/>
  <c r="M1191" i="2"/>
  <c r="AI1191" i="2"/>
  <c r="AJ1191" i="2"/>
  <c r="AK1191" i="2"/>
  <c r="AL1191" i="2"/>
  <c r="AM1191" i="2"/>
  <c r="AN1191" i="2"/>
  <c r="AO1191" i="2"/>
  <c r="AP1191" i="2"/>
  <c r="AY1191" i="2"/>
  <c r="C1192" i="2"/>
  <c r="D1192" i="2"/>
  <c r="E1192" i="2"/>
  <c r="F1192" i="2"/>
  <c r="G1192" i="2"/>
  <c r="H1192" i="2"/>
  <c r="J1192" i="2"/>
  <c r="K1192" i="2"/>
  <c r="L1192" i="2"/>
  <c r="M1192" i="2"/>
  <c r="AI1192" i="2"/>
  <c r="AJ1192" i="2"/>
  <c r="AK1192" i="2"/>
  <c r="AL1192" i="2"/>
  <c r="AM1192" i="2"/>
  <c r="AN1192" i="2"/>
  <c r="AO1192" i="2"/>
  <c r="AP1192" i="2"/>
  <c r="AY1192" i="2"/>
  <c r="C1193" i="2"/>
  <c r="D1193" i="2"/>
  <c r="E1193" i="2"/>
  <c r="F1193" i="2"/>
  <c r="G1193" i="2"/>
  <c r="H1193" i="2"/>
  <c r="J1193" i="2"/>
  <c r="K1193" i="2"/>
  <c r="L1193" i="2"/>
  <c r="M1193" i="2"/>
  <c r="AI1193" i="2"/>
  <c r="AJ1193" i="2"/>
  <c r="AK1193" i="2"/>
  <c r="AL1193" i="2"/>
  <c r="AM1193" i="2"/>
  <c r="AN1193" i="2"/>
  <c r="AO1193" i="2"/>
  <c r="AP1193" i="2"/>
  <c r="AY1193" i="2"/>
  <c r="C1194" i="2"/>
  <c r="D1194" i="2"/>
  <c r="E1194" i="2"/>
  <c r="F1194" i="2"/>
  <c r="G1194" i="2"/>
  <c r="H1194" i="2"/>
  <c r="J1194" i="2"/>
  <c r="K1194" i="2"/>
  <c r="L1194" i="2"/>
  <c r="M1194" i="2"/>
  <c r="AI1194" i="2"/>
  <c r="AJ1194" i="2"/>
  <c r="AK1194" i="2"/>
  <c r="AL1194" i="2"/>
  <c r="AM1194" i="2"/>
  <c r="AN1194" i="2"/>
  <c r="AO1194" i="2"/>
  <c r="AP1194" i="2"/>
  <c r="AY1194" i="2"/>
  <c r="C1195" i="2"/>
  <c r="D1195" i="2"/>
  <c r="E1195" i="2"/>
  <c r="F1195" i="2"/>
  <c r="G1195" i="2"/>
  <c r="H1195" i="2"/>
  <c r="J1195" i="2"/>
  <c r="K1195" i="2"/>
  <c r="L1195" i="2"/>
  <c r="M1195" i="2"/>
  <c r="AI1195" i="2"/>
  <c r="AJ1195" i="2"/>
  <c r="AK1195" i="2"/>
  <c r="AL1195" i="2"/>
  <c r="AM1195" i="2"/>
  <c r="AN1195" i="2"/>
  <c r="AO1195" i="2"/>
  <c r="AP1195" i="2"/>
  <c r="AY1195" i="2"/>
  <c r="C1196" i="2"/>
  <c r="D1196" i="2"/>
  <c r="E1196" i="2"/>
  <c r="F1196" i="2"/>
  <c r="G1196" i="2"/>
  <c r="H1196" i="2"/>
  <c r="J1196" i="2"/>
  <c r="K1196" i="2"/>
  <c r="L1196" i="2"/>
  <c r="M1196" i="2"/>
  <c r="AI1196" i="2"/>
  <c r="AJ1196" i="2"/>
  <c r="AK1196" i="2"/>
  <c r="AL1196" i="2"/>
  <c r="AM1196" i="2"/>
  <c r="AN1196" i="2"/>
  <c r="AO1196" i="2"/>
  <c r="AP1196" i="2"/>
  <c r="AY1196" i="2"/>
  <c r="C1197" i="2"/>
  <c r="D1197" i="2"/>
  <c r="E1197" i="2"/>
  <c r="F1197" i="2"/>
  <c r="G1197" i="2"/>
  <c r="H1197" i="2"/>
  <c r="J1197" i="2"/>
  <c r="K1197" i="2"/>
  <c r="L1197" i="2"/>
  <c r="M1197" i="2"/>
  <c r="AI1197" i="2"/>
  <c r="AJ1197" i="2"/>
  <c r="AK1197" i="2"/>
  <c r="AL1197" i="2"/>
  <c r="AM1197" i="2"/>
  <c r="AN1197" i="2"/>
  <c r="AO1197" i="2"/>
  <c r="AP1197" i="2"/>
  <c r="AY1197" i="2"/>
  <c r="C1198" i="2"/>
  <c r="D1198" i="2"/>
  <c r="E1198" i="2"/>
  <c r="F1198" i="2"/>
  <c r="G1198" i="2"/>
  <c r="H1198" i="2"/>
  <c r="J1198" i="2"/>
  <c r="K1198" i="2"/>
  <c r="L1198" i="2"/>
  <c r="M1198" i="2"/>
  <c r="AI1198" i="2"/>
  <c r="AJ1198" i="2"/>
  <c r="AK1198" i="2"/>
  <c r="AL1198" i="2"/>
  <c r="AM1198" i="2"/>
  <c r="AN1198" i="2"/>
  <c r="AO1198" i="2"/>
  <c r="AP1198" i="2"/>
  <c r="AY1198" i="2"/>
  <c r="C1199" i="2"/>
  <c r="D1199" i="2"/>
  <c r="E1199" i="2"/>
  <c r="F1199" i="2"/>
  <c r="G1199" i="2"/>
  <c r="H1199" i="2"/>
  <c r="J1199" i="2"/>
  <c r="K1199" i="2"/>
  <c r="L1199" i="2"/>
  <c r="M1199" i="2"/>
  <c r="AI1199" i="2"/>
  <c r="AJ1199" i="2"/>
  <c r="AK1199" i="2"/>
  <c r="AL1199" i="2"/>
  <c r="AM1199" i="2"/>
  <c r="AN1199" i="2"/>
  <c r="AO1199" i="2"/>
  <c r="AP1199" i="2"/>
  <c r="AY1199" i="2"/>
  <c r="C1200" i="2"/>
  <c r="D1200" i="2"/>
  <c r="E1200" i="2"/>
  <c r="F1200" i="2"/>
  <c r="G1200" i="2"/>
  <c r="H1200" i="2"/>
  <c r="J1200" i="2"/>
  <c r="K1200" i="2"/>
  <c r="L1200" i="2"/>
  <c r="M1200" i="2"/>
  <c r="AI1200" i="2"/>
  <c r="AJ1200" i="2"/>
  <c r="AK1200" i="2"/>
  <c r="AL1200" i="2"/>
  <c r="AM1200" i="2"/>
  <c r="AN1200" i="2"/>
  <c r="AO1200" i="2"/>
  <c r="AP1200" i="2"/>
  <c r="AY1200" i="2"/>
  <c r="C1201" i="2"/>
  <c r="D1201" i="2"/>
  <c r="E1201" i="2"/>
  <c r="F1201" i="2"/>
  <c r="G1201" i="2"/>
  <c r="H1201" i="2"/>
  <c r="J1201" i="2"/>
  <c r="K1201" i="2"/>
  <c r="L1201" i="2"/>
  <c r="M1201" i="2"/>
  <c r="AI1201" i="2"/>
  <c r="AJ1201" i="2"/>
  <c r="AK1201" i="2"/>
  <c r="AL1201" i="2"/>
  <c r="AM1201" i="2"/>
  <c r="AN1201" i="2"/>
  <c r="AO1201" i="2"/>
  <c r="AP1201" i="2"/>
  <c r="AY1201" i="2"/>
  <c r="C1202" i="2"/>
  <c r="D1202" i="2"/>
  <c r="E1202" i="2"/>
  <c r="F1202" i="2"/>
  <c r="G1202" i="2"/>
  <c r="H1202" i="2"/>
  <c r="J1202" i="2"/>
  <c r="K1202" i="2"/>
  <c r="L1202" i="2"/>
  <c r="M1202" i="2"/>
  <c r="AI1202" i="2"/>
  <c r="AJ1202" i="2"/>
  <c r="AK1202" i="2"/>
  <c r="AL1202" i="2"/>
  <c r="AM1202" i="2"/>
  <c r="AN1202" i="2"/>
  <c r="AO1202" i="2"/>
  <c r="AP1202" i="2"/>
  <c r="AY1202" i="2"/>
  <c r="C1203" i="2"/>
  <c r="D1203" i="2"/>
  <c r="E1203" i="2"/>
  <c r="F1203" i="2"/>
  <c r="G1203" i="2"/>
  <c r="H1203" i="2"/>
  <c r="J1203" i="2"/>
  <c r="K1203" i="2"/>
  <c r="L1203" i="2"/>
  <c r="M1203" i="2"/>
  <c r="AI1203" i="2"/>
  <c r="AJ1203" i="2"/>
  <c r="AK1203" i="2"/>
  <c r="AL1203" i="2"/>
  <c r="AM1203" i="2"/>
  <c r="AN1203" i="2"/>
  <c r="AO1203" i="2"/>
  <c r="AP1203" i="2"/>
  <c r="AY1203" i="2"/>
  <c r="C1204" i="2"/>
  <c r="D1204" i="2"/>
  <c r="E1204" i="2"/>
  <c r="F1204" i="2"/>
  <c r="G1204" i="2"/>
  <c r="H1204" i="2"/>
  <c r="J1204" i="2"/>
  <c r="K1204" i="2"/>
  <c r="L1204" i="2"/>
  <c r="M1204" i="2"/>
  <c r="AI1204" i="2"/>
  <c r="AJ1204" i="2"/>
  <c r="AK1204" i="2"/>
  <c r="AL1204" i="2"/>
  <c r="AM1204" i="2"/>
  <c r="AN1204" i="2"/>
  <c r="AO1204" i="2"/>
  <c r="AP1204" i="2"/>
  <c r="AY1204" i="2"/>
  <c r="C1205" i="2"/>
  <c r="D1205" i="2"/>
  <c r="E1205" i="2"/>
  <c r="F1205" i="2"/>
  <c r="G1205" i="2"/>
  <c r="H1205" i="2"/>
  <c r="J1205" i="2"/>
  <c r="K1205" i="2"/>
  <c r="L1205" i="2"/>
  <c r="M1205" i="2"/>
  <c r="AI1205" i="2"/>
  <c r="AJ1205" i="2"/>
  <c r="AK1205" i="2"/>
  <c r="AL1205" i="2"/>
  <c r="AM1205" i="2"/>
  <c r="AN1205" i="2"/>
  <c r="AO1205" i="2"/>
  <c r="AP1205" i="2"/>
  <c r="AY1205" i="2"/>
  <c r="C1206" i="2"/>
  <c r="D1206" i="2"/>
  <c r="E1206" i="2"/>
  <c r="F1206" i="2"/>
  <c r="G1206" i="2"/>
  <c r="H1206" i="2"/>
  <c r="J1206" i="2"/>
  <c r="K1206" i="2"/>
  <c r="L1206" i="2"/>
  <c r="M1206" i="2"/>
  <c r="AI1206" i="2"/>
  <c r="AJ1206" i="2"/>
  <c r="AK1206" i="2"/>
  <c r="AL1206" i="2"/>
  <c r="AM1206" i="2"/>
  <c r="AN1206" i="2"/>
  <c r="AO1206" i="2"/>
  <c r="AP1206" i="2"/>
  <c r="AY1206" i="2"/>
  <c r="C1207" i="2"/>
  <c r="D1207" i="2"/>
  <c r="E1207" i="2"/>
  <c r="F1207" i="2"/>
  <c r="G1207" i="2"/>
  <c r="H1207" i="2"/>
  <c r="J1207" i="2"/>
  <c r="K1207" i="2"/>
  <c r="L1207" i="2"/>
  <c r="M1207" i="2"/>
  <c r="AI1207" i="2"/>
  <c r="AJ1207" i="2"/>
  <c r="AK1207" i="2"/>
  <c r="AL1207" i="2"/>
  <c r="AM1207" i="2"/>
  <c r="AN1207" i="2"/>
  <c r="AO1207" i="2"/>
  <c r="AP1207" i="2"/>
  <c r="AY1207" i="2"/>
  <c r="C1208" i="2"/>
  <c r="D1208" i="2"/>
  <c r="E1208" i="2"/>
  <c r="F1208" i="2"/>
  <c r="G1208" i="2"/>
  <c r="H1208" i="2"/>
  <c r="J1208" i="2"/>
  <c r="K1208" i="2"/>
  <c r="L1208" i="2"/>
  <c r="M1208" i="2"/>
  <c r="AI1208" i="2"/>
  <c r="AJ1208" i="2"/>
  <c r="AK1208" i="2"/>
  <c r="AL1208" i="2"/>
  <c r="AM1208" i="2"/>
  <c r="AN1208" i="2"/>
  <c r="AO1208" i="2"/>
  <c r="AP1208" i="2"/>
  <c r="AY1208" i="2"/>
  <c r="C1209" i="2"/>
  <c r="D1209" i="2"/>
  <c r="E1209" i="2"/>
  <c r="F1209" i="2"/>
  <c r="G1209" i="2"/>
  <c r="H1209" i="2"/>
  <c r="J1209" i="2"/>
  <c r="K1209" i="2"/>
  <c r="L1209" i="2"/>
  <c r="M1209" i="2"/>
  <c r="AI1209" i="2"/>
  <c r="AJ1209" i="2"/>
  <c r="AK1209" i="2"/>
  <c r="AL1209" i="2"/>
  <c r="AM1209" i="2"/>
  <c r="AN1209" i="2"/>
  <c r="AO1209" i="2"/>
  <c r="AP1209" i="2"/>
  <c r="AY1209" i="2"/>
  <c r="C1210" i="2"/>
  <c r="D1210" i="2"/>
  <c r="E1210" i="2"/>
  <c r="F1210" i="2"/>
  <c r="G1210" i="2"/>
  <c r="H1210" i="2"/>
  <c r="J1210" i="2"/>
  <c r="K1210" i="2"/>
  <c r="L1210" i="2"/>
  <c r="M1210" i="2"/>
  <c r="AI1210" i="2"/>
  <c r="AJ1210" i="2"/>
  <c r="AK1210" i="2"/>
  <c r="AL1210" i="2"/>
  <c r="AM1210" i="2"/>
  <c r="AN1210" i="2"/>
  <c r="AO1210" i="2"/>
  <c r="AP1210" i="2"/>
  <c r="AY1210" i="2"/>
  <c r="C1211" i="2"/>
  <c r="D1211" i="2"/>
  <c r="E1211" i="2"/>
  <c r="F1211" i="2"/>
  <c r="G1211" i="2"/>
  <c r="H1211" i="2"/>
  <c r="J1211" i="2"/>
  <c r="K1211" i="2"/>
  <c r="L1211" i="2"/>
  <c r="M1211" i="2"/>
  <c r="AI1211" i="2"/>
  <c r="AJ1211" i="2"/>
  <c r="AK1211" i="2"/>
  <c r="AL1211" i="2"/>
  <c r="AM1211" i="2"/>
  <c r="AN1211" i="2"/>
  <c r="AO1211" i="2"/>
  <c r="AP1211" i="2"/>
  <c r="AY1211" i="2"/>
  <c r="C1212" i="2"/>
  <c r="D1212" i="2"/>
  <c r="E1212" i="2"/>
  <c r="F1212" i="2"/>
  <c r="G1212" i="2"/>
  <c r="H1212" i="2"/>
  <c r="J1212" i="2"/>
  <c r="K1212" i="2"/>
  <c r="L1212" i="2"/>
  <c r="M1212" i="2"/>
  <c r="AI1212" i="2"/>
  <c r="AJ1212" i="2"/>
  <c r="AK1212" i="2"/>
  <c r="AL1212" i="2"/>
  <c r="AM1212" i="2"/>
  <c r="AN1212" i="2"/>
  <c r="AO1212" i="2"/>
  <c r="AP1212" i="2"/>
  <c r="AY1212" i="2"/>
  <c r="C1213" i="2"/>
  <c r="D1213" i="2"/>
  <c r="E1213" i="2"/>
  <c r="F1213" i="2"/>
  <c r="G1213" i="2"/>
  <c r="H1213" i="2"/>
  <c r="J1213" i="2"/>
  <c r="K1213" i="2"/>
  <c r="L1213" i="2"/>
  <c r="M1213" i="2"/>
  <c r="AI1213" i="2"/>
  <c r="AJ1213" i="2"/>
  <c r="AK1213" i="2"/>
  <c r="AL1213" i="2"/>
  <c r="AM1213" i="2"/>
  <c r="AN1213" i="2"/>
  <c r="AO1213" i="2"/>
  <c r="AP1213" i="2"/>
  <c r="AY1213" i="2"/>
  <c r="C1214" i="2"/>
  <c r="D1214" i="2"/>
  <c r="E1214" i="2"/>
  <c r="F1214" i="2"/>
  <c r="G1214" i="2"/>
  <c r="H1214" i="2"/>
  <c r="J1214" i="2"/>
  <c r="K1214" i="2"/>
  <c r="L1214" i="2"/>
  <c r="M1214" i="2"/>
  <c r="AI1214" i="2"/>
  <c r="AJ1214" i="2"/>
  <c r="AK1214" i="2"/>
  <c r="AL1214" i="2"/>
  <c r="AM1214" i="2"/>
  <c r="AN1214" i="2"/>
  <c r="AO1214" i="2"/>
  <c r="AP1214" i="2"/>
  <c r="AY1214" i="2"/>
  <c r="C1215" i="2"/>
  <c r="D1215" i="2"/>
  <c r="E1215" i="2"/>
  <c r="F1215" i="2"/>
  <c r="G1215" i="2"/>
  <c r="H1215" i="2"/>
  <c r="J1215" i="2"/>
  <c r="K1215" i="2"/>
  <c r="L1215" i="2"/>
  <c r="M1215" i="2"/>
  <c r="AI1215" i="2"/>
  <c r="AJ1215" i="2"/>
  <c r="AK1215" i="2"/>
  <c r="AL1215" i="2"/>
  <c r="AM1215" i="2"/>
  <c r="AN1215" i="2"/>
  <c r="AO1215" i="2"/>
  <c r="AP1215" i="2"/>
  <c r="AY1215" i="2"/>
  <c r="C1216" i="2"/>
  <c r="D1216" i="2"/>
  <c r="E1216" i="2"/>
  <c r="F1216" i="2"/>
  <c r="G1216" i="2"/>
  <c r="H1216" i="2"/>
  <c r="J1216" i="2"/>
  <c r="K1216" i="2"/>
  <c r="L1216" i="2"/>
  <c r="M1216" i="2"/>
  <c r="AI1216" i="2"/>
  <c r="AJ1216" i="2"/>
  <c r="AK1216" i="2"/>
  <c r="AL1216" i="2"/>
  <c r="AM1216" i="2"/>
  <c r="AN1216" i="2"/>
  <c r="AO1216" i="2"/>
  <c r="AP1216" i="2"/>
  <c r="AY1216" i="2"/>
  <c r="C1217" i="2"/>
  <c r="D1217" i="2"/>
  <c r="E1217" i="2"/>
  <c r="F1217" i="2"/>
  <c r="G1217" i="2"/>
  <c r="H1217" i="2"/>
  <c r="J1217" i="2"/>
  <c r="K1217" i="2"/>
  <c r="L1217" i="2"/>
  <c r="M1217" i="2"/>
  <c r="AI1217" i="2"/>
  <c r="AJ1217" i="2"/>
  <c r="AK1217" i="2"/>
  <c r="AL1217" i="2"/>
  <c r="AM1217" i="2"/>
  <c r="AN1217" i="2"/>
  <c r="AO1217" i="2"/>
  <c r="AP1217" i="2"/>
  <c r="AY1217" i="2"/>
  <c r="C1218" i="2"/>
  <c r="D1218" i="2"/>
  <c r="E1218" i="2"/>
  <c r="F1218" i="2"/>
  <c r="G1218" i="2"/>
  <c r="H1218" i="2"/>
  <c r="J1218" i="2"/>
  <c r="K1218" i="2"/>
  <c r="L1218" i="2"/>
  <c r="M1218" i="2"/>
  <c r="AI1218" i="2"/>
  <c r="AJ1218" i="2"/>
  <c r="AK1218" i="2"/>
  <c r="AL1218" i="2"/>
  <c r="AM1218" i="2"/>
  <c r="AN1218" i="2"/>
  <c r="AO1218" i="2"/>
  <c r="AP1218" i="2"/>
  <c r="AY1218" i="2"/>
  <c r="C1219" i="2"/>
  <c r="D1219" i="2"/>
  <c r="E1219" i="2"/>
  <c r="F1219" i="2"/>
  <c r="G1219" i="2"/>
  <c r="H1219" i="2"/>
  <c r="J1219" i="2"/>
  <c r="K1219" i="2"/>
  <c r="L1219" i="2"/>
  <c r="M1219" i="2"/>
  <c r="AI1219" i="2"/>
  <c r="AJ1219" i="2"/>
  <c r="AK1219" i="2"/>
  <c r="AL1219" i="2"/>
  <c r="AM1219" i="2"/>
  <c r="AN1219" i="2"/>
  <c r="AO1219" i="2"/>
  <c r="AP1219" i="2"/>
  <c r="AY1219" i="2"/>
  <c r="C1220" i="2"/>
  <c r="D1220" i="2"/>
  <c r="E1220" i="2"/>
  <c r="F1220" i="2"/>
  <c r="G1220" i="2"/>
  <c r="H1220" i="2"/>
  <c r="J1220" i="2"/>
  <c r="K1220" i="2"/>
  <c r="L1220" i="2"/>
  <c r="M1220" i="2"/>
  <c r="AI1220" i="2"/>
  <c r="AJ1220" i="2"/>
  <c r="AK1220" i="2"/>
  <c r="AL1220" i="2"/>
  <c r="AM1220" i="2"/>
  <c r="AN1220" i="2"/>
  <c r="AO1220" i="2"/>
  <c r="AP1220" i="2"/>
  <c r="AY1220" i="2"/>
  <c r="C1221" i="2"/>
  <c r="D1221" i="2"/>
  <c r="E1221" i="2"/>
  <c r="F1221" i="2"/>
  <c r="G1221" i="2"/>
  <c r="H1221" i="2"/>
  <c r="J1221" i="2"/>
  <c r="K1221" i="2"/>
  <c r="L1221" i="2"/>
  <c r="M1221" i="2"/>
  <c r="AI1221" i="2"/>
  <c r="AJ1221" i="2"/>
  <c r="AK1221" i="2"/>
  <c r="AL1221" i="2"/>
  <c r="AM1221" i="2"/>
  <c r="AN1221" i="2"/>
  <c r="AO1221" i="2"/>
  <c r="AP1221" i="2"/>
  <c r="AY1221" i="2"/>
  <c r="C1222" i="2"/>
  <c r="D1222" i="2"/>
  <c r="E1222" i="2"/>
  <c r="F1222" i="2"/>
  <c r="G1222" i="2"/>
  <c r="H1222" i="2"/>
  <c r="J1222" i="2"/>
  <c r="K1222" i="2"/>
  <c r="L1222" i="2"/>
  <c r="M1222" i="2"/>
  <c r="AI1222" i="2"/>
  <c r="AJ1222" i="2"/>
  <c r="AK1222" i="2"/>
  <c r="AL1222" i="2"/>
  <c r="AM1222" i="2"/>
  <c r="AN1222" i="2"/>
  <c r="AO1222" i="2"/>
  <c r="AP1222" i="2"/>
  <c r="AY1222" i="2"/>
  <c r="C1223" i="2"/>
  <c r="D1223" i="2"/>
  <c r="E1223" i="2"/>
  <c r="F1223" i="2"/>
  <c r="G1223" i="2"/>
  <c r="H1223" i="2"/>
  <c r="J1223" i="2"/>
  <c r="K1223" i="2"/>
  <c r="L1223" i="2"/>
  <c r="M1223" i="2"/>
  <c r="AI1223" i="2"/>
  <c r="AJ1223" i="2"/>
  <c r="AK1223" i="2"/>
  <c r="AL1223" i="2"/>
  <c r="AM1223" i="2"/>
  <c r="AN1223" i="2"/>
  <c r="AO1223" i="2"/>
  <c r="AP1223" i="2"/>
  <c r="AY1223" i="2"/>
  <c r="C1224" i="2"/>
  <c r="D1224" i="2"/>
  <c r="E1224" i="2"/>
  <c r="F1224" i="2"/>
  <c r="G1224" i="2"/>
  <c r="H1224" i="2"/>
  <c r="J1224" i="2"/>
  <c r="K1224" i="2"/>
  <c r="L1224" i="2"/>
  <c r="M1224" i="2"/>
  <c r="AI1224" i="2"/>
  <c r="AJ1224" i="2"/>
  <c r="AK1224" i="2"/>
  <c r="AL1224" i="2"/>
  <c r="AM1224" i="2"/>
  <c r="AN1224" i="2"/>
  <c r="AO1224" i="2"/>
  <c r="AP1224" i="2"/>
  <c r="C1226" i="2"/>
  <c r="D1226" i="2"/>
  <c r="E1226" i="2"/>
  <c r="F1226" i="2"/>
  <c r="G1226" i="2"/>
  <c r="H1226" i="2"/>
  <c r="J1226" i="2"/>
  <c r="K1226" i="2"/>
  <c r="L1226" i="2"/>
  <c r="M1226" i="2"/>
  <c r="AI1226" i="2"/>
  <c r="AJ1226" i="2"/>
  <c r="AK1226" i="2"/>
  <c r="AL1226" i="2"/>
  <c r="AM1226" i="2"/>
  <c r="AN1226" i="2"/>
  <c r="AO1226" i="2"/>
  <c r="AP1226" i="2"/>
  <c r="AY1226" i="2"/>
  <c r="C1227" i="2"/>
  <c r="D1227" i="2"/>
  <c r="E1227" i="2"/>
  <c r="F1227" i="2"/>
  <c r="G1227" i="2"/>
  <c r="H1227" i="2"/>
  <c r="J1227" i="2"/>
  <c r="K1227" i="2"/>
  <c r="L1227" i="2"/>
  <c r="M1227" i="2"/>
  <c r="AI1227" i="2"/>
  <c r="AJ1227" i="2"/>
  <c r="AK1227" i="2"/>
  <c r="AL1227" i="2"/>
  <c r="AM1227" i="2"/>
  <c r="AN1227" i="2"/>
  <c r="AO1227" i="2"/>
  <c r="AP1227" i="2"/>
  <c r="AY1227" i="2"/>
  <c r="C1228" i="2"/>
  <c r="D1228" i="2"/>
  <c r="E1228" i="2"/>
  <c r="F1228" i="2"/>
  <c r="G1228" i="2"/>
  <c r="H1228" i="2"/>
  <c r="J1228" i="2"/>
  <c r="K1228" i="2"/>
  <c r="L1228" i="2"/>
  <c r="M1228" i="2"/>
  <c r="AI1228" i="2"/>
  <c r="AJ1228" i="2"/>
  <c r="AK1228" i="2"/>
  <c r="AL1228" i="2"/>
  <c r="AM1228" i="2"/>
  <c r="AN1228" i="2"/>
  <c r="AO1228" i="2"/>
  <c r="AP1228" i="2"/>
  <c r="AY1228" i="2"/>
  <c r="C1229" i="2"/>
  <c r="D1229" i="2"/>
  <c r="E1229" i="2"/>
  <c r="F1229" i="2"/>
  <c r="G1229" i="2"/>
  <c r="H1229" i="2"/>
  <c r="J1229" i="2"/>
  <c r="K1229" i="2"/>
  <c r="L1229" i="2"/>
  <c r="M1229" i="2"/>
  <c r="AI1229" i="2"/>
  <c r="AJ1229" i="2"/>
  <c r="AK1229" i="2"/>
  <c r="AL1229" i="2"/>
  <c r="AM1229" i="2"/>
  <c r="AN1229" i="2"/>
  <c r="AO1229" i="2"/>
  <c r="AP1229" i="2"/>
  <c r="AY1229" i="2"/>
  <c r="C1230" i="2"/>
  <c r="D1230" i="2"/>
  <c r="E1230" i="2"/>
  <c r="F1230" i="2"/>
  <c r="G1230" i="2"/>
  <c r="H1230" i="2"/>
  <c r="J1230" i="2"/>
  <c r="K1230" i="2"/>
  <c r="L1230" i="2"/>
  <c r="M1230" i="2"/>
  <c r="AI1230" i="2"/>
  <c r="AJ1230" i="2"/>
  <c r="AK1230" i="2"/>
  <c r="AL1230" i="2"/>
  <c r="AM1230" i="2"/>
  <c r="AN1230" i="2"/>
  <c r="AO1230" i="2"/>
  <c r="AP1230" i="2"/>
  <c r="AY1230" i="2"/>
  <c r="C1231" i="2"/>
  <c r="D1231" i="2"/>
  <c r="E1231" i="2"/>
  <c r="F1231" i="2"/>
  <c r="G1231" i="2"/>
  <c r="H1231" i="2"/>
  <c r="J1231" i="2"/>
  <c r="K1231" i="2"/>
  <c r="L1231" i="2"/>
  <c r="M1231" i="2"/>
  <c r="AI1231" i="2"/>
  <c r="AJ1231" i="2"/>
  <c r="AK1231" i="2"/>
  <c r="AL1231" i="2"/>
  <c r="AM1231" i="2"/>
  <c r="AN1231" i="2"/>
  <c r="AO1231" i="2"/>
  <c r="AP1231" i="2"/>
  <c r="AY1231" i="2"/>
  <c r="C1232" i="2"/>
  <c r="D1232" i="2"/>
  <c r="E1232" i="2"/>
  <c r="F1232" i="2"/>
  <c r="G1232" i="2"/>
  <c r="H1232" i="2"/>
  <c r="J1232" i="2"/>
  <c r="K1232" i="2"/>
  <c r="L1232" i="2"/>
  <c r="M1232" i="2"/>
  <c r="AI1232" i="2"/>
  <c r="AJ1232" i="2"/>
  <c r="AK1232" i="2"/>
  <c r="AL1232" i="2"/>
  <c r="AM1232" i="2"/>
  <c r="AN1232" i="2"/>
  <c r="AO1232" i="2"/>
  <c r="AP1232" i="2"/>
  <c r="AY1232" i="2"/>
  <c r="C1233" i="2"/>
  <c r="D1233" i="2"/>
  <c r="E1233" i="2"/>
  <c r="F1233" i="2"/>
  <c r="G1233" i="2"/>
  <c r="H1233" i="2"/>
  <c r="J1233" i="2"/>
  <c r="K1233" i="2"/>
  <c r="L1233" i="2"/>
  <c r="M1233" i="2"/>
  <c r="AI1233" i="2"/>
  <c r="AJ1233" i="2"/>
  <c r="AK1233" i="2"/>
  <c r="AL1233" i="2"/>
  <c r="AM1233" i="2"/>
  <c r="AN1233" i="2"/>
  <c r="AO1233" i="2"/>
  <c r="AP1233" i="2"/>
  <c r="AY1233" i="2"/>
  <c r="C1234" i="2"/>
  <c r="D1234" i="2"/>
  <c r="E1234" i="2"/>
  <c r="F1234" i="2"/>
  <c r="G1234" i="2"/>
  <c r="H1234" i="2"/>
  <c r="J1234" i="2"/>
  <c r="K1234" i="2"/>
  <c r="L1234" i="2"/>
  <c r="M1234" i="2"/>
  <c r="AI1234" i="2"/>
  <c r="AJ1234" i="2"/>
  <c r="AK1234" i="2"/>
  <c r="AL1234" i="2"/>
  <c r="AM1234" i="2"/>
  <c r="AN1234" i="2"/>
  <c r="AO1234" i="2"/>
  <c r="AP1234" i="2"/>
  <c r="AY1234" i="2"/>
  <c r="C1235" i="2"/>
  <c r="D1235" i="2"/>
  <c r="E1235" i="2"/>
  <c r="F1235" i="2"/>
  <c r="G1235" i="2"/>
  <c r="H1235" i="2"/>
  <c r="J1235" i="2"/>
  <c r="K1235" i="2"/>
  <c r="L1235" i="2"/>
  <c r="M1235" i="2"/>
  <c r="AI1235" i="2"/>
  <c r="AJ1235" i="2"/>
  <c r="AK1235" i="2"/>
  <c r="AL1235" i="2"/>
  <c r="AM1235" i="2"/>
  <c r="AN1235" i="2"/>
  <c r="AO1235" i="2"/>
  <c r="AP1235" i="2"/>
  <c r="AY1235" i="2"/>
  <c r="C1236" i="2"/>
  <c r="D1236" i="2"/>
  <c r="E1236" i="2"/>
  <c r="F1236" i="2"/>
  <c r="G1236" i="2"/>
  <c r="H1236" i="2"/>
  <c r="J1236" i="2"/>
  <c r="K1236" i="2"/>
  <c r="L1236" i="2"/>
  <c r="M1236" i="2"/>
  <c r="AI1236" i="2"/>
  <c r="AJ1236" i="2"/>
  <c r="AK1236" i="2"/>
  <c r="AL1236" i="2"/>
  <c r="AM1236" i="2"/>
  <c r="AN1236" i="2"/>
  <c r="AO1236" i="2"/>
  <c r="AP1236" i="2"/>
  <c r="AY1236" i="2"/>
  <c r="C1237" i="2"/>
  <c r="D1237" i="2"/>
  <c r="E1237" i="2"/>
  <c r="F1237" i="2"/>
  <c r="G1237" i="2"/>
  <c r="H1237" i="2"/>
  <c r="J1237" i="2"/>
  <c r="K1237" i="2"/>
  <c r="L1237" i="2"/>
  <c r="M1237" i="2"/>
  <c r="AI1237" i="2"/>
  <c r="AJ1237" i="2"/>
  <c r="AK1237" i="2"/>
  <c r="AL1237" i="2"/>
  <c r="AM1237" i="2"/>
  <c r="AN1237" i="2"/>
  <c r="AO1237" i="2"/>
  <c r="AP1237" i="2"/>
  <c r="AY1237" i="2"/>
  <c r="C1238" i="2"/>
  <c r="D1238" i="2"/>
  <c r="E1238" i="2"/>
  <c r="F1238" i="2"/>
  <c r="G1238" i="2"/>
  <c r="H1238" i="2"/>
  <c r="J1238" i="2"/>
  <c r="K1238" i="2"/>
  <c r="L1238" i="2"/>
  <c r="M1238" i="2"/>
  <c r="AI1238" i="2"/>
  <c r="AJ1238" i="2"/>
  <c r="AK1238" i="2"/>
  <c r="AL1238" i="2"/>
  <c r="AM1238" i="2"/>
  <c r="AN1238" i="2"/>
  <c r="AO1238" i="2"/>
  <c r="AP1238" i="2"/>
  <c r="AY1238" i="2"/>
  <c r="C1239" i="2"/>
  <c r="D1239" i="2"/>
  <c r="E1239" i="2"/>
  <c r="F1239" i="2"/>
  <c r="G1239" i="2"/>
  <c r="H1239" i="2"/>
  <c r="J1239" i="2"/>
  <c r="K1239" i="2"/>
  <c r="L1239" i="2"/>
  <c r="M1239" i="2"/>
  <c r="AI1239" i="2"/>
  <c r="AJ1239" i="2"/>
  <c r="AK1239" i="2"/>
  <c r="AL1239" i="2"/>
  <c r="AM1239" i="2"/>
  <c r="AN1239" i="2"/>
  <c r="AO1239" i="2"/>
  <c r="AP1239" i="2"/>
  <c r="AY1239" i="2"/>
  <c r="C1240" i="2"/>
  <c r="D1240" i="2"/>
  <c r="E1240" i="2"/>
  <c r="F1240" i="2"/>
  <c r="G1240" i="2"/>
  <c r="H1240" i="2"/>
  <c r="J1240" i="2"/>
  <c r="K1240" i="2"/>
  <c r="L1240" i="2"/>
  <c r="M1240" i="2"/>
  <c r="AI1240" i="2"/>
  <c r="AJ1240" i="2"/>
  <c r="AK1240" i="2"/>
  <c r="AL1240" i="2"/>
  <c r="AM1240" i="2"/>
  <c r="AN1240" i="2"/>
  <c r="AO1240" i="2"/>
  <c r="AP1240" i="2"/>
  <c r="AY1240" i="2"/>
  <c r="C1241" i="2"/>
  <c r="D1241" i="2"/>
  <c r="E1241" i="2"/>
  <c r="F1241" i="2"/>
  <c r="G1241" i="2"/>
  <c r="H1241" i="2"/>
  <c r="J1241" i="2"/>
  <c r="K1241" i="2"/>
  <c r="L1241" i="2"/>
  <c r="M1241" i="2"/>
  <c r="AI1241" i="2"/>
  <c r="AJ1241" i="2"/>
  <c r="AK1241" i="2"/>
  <c r="AL1241" i="2"/>
  <c r="AM1241" i="2"/>
  <c r="AN1241" i="2"/>
  <c r="AO1241" i="2"/>
  <c r="AP1241" i="2"/>
  <c r="AY1241" i="2"/>
  <c r="C1242" i="2"/>
  <c r="D1242" i="2"/>
  <c r="E1242" i="2"/>
  <c r="F1242" i="2"/>
  <c r="G1242" i="2"/>
  <c r="H1242" i="2"/>
  <c r="J1242" i="2"/>
  <c r="K1242" i="2"/>
  <c r="L1242" i="2"/>
  <c r="M1242" i="2"/>
  <c r="AI1242" i="2"/>
  <c r="AJ1242" i="2"/>
  <c r="AK1242" i="2"/>
  <c r="AL1242" i="2"/>
  <c r="AM1242" i="2"/>
  <c r="AN1242" i="2"/>
  <c r="AO1242" i="2"/>
  <c r="AP1242" i="2"/>
  <c r="AY1242" i="2"/>
  <c r="C1243" i="2"/>
  <c r="D1243" i="2"/>
  <c r="E1243" i="2"/>
  <c r="F1243" i="2"/>
  <c r="G1243" i="2"/>
  <c r="H1243" i="2"/>
  <c r="J1243" i="2"/>
  <c r="K1243" i="2"/>
  <c r="L1243" i="2"/>
  <c r="M1243" i="2"/>
  <c r="AI1243" i="2"/>
  <c r="AJ1243" i="2"/>
  <c r="AK1243" i="2"/>
  <c r="AL1243" i="2"/>
  <c r="AM1243" i="2"/>
  <c r="AN1243" i="2"/>
  <c r="AO1243" i="2"/>
  <c r="AP1243" i="2"/>
  <c r="AY1243" i="2"/>
  <c r="C1244" i="2"/>
  <c r="D1244" i="2"/>
  <c r="E1244" i="2"/>
  <c r="F1244" i="2"/>
  <c r="G1244" i="2"/>
  <c r="H1244" i="2"/>
  <c r="J1244" i="2"/>
  <c r="K1244" i="2"/>
  <c r="L1244" i="2"/>
  <c r="M1244" i="2"/>
  <c r="AI1244" i="2"/>
  <c r="AJ1244" i="2"/>
  <c r="AK1244" i="2"/>
  <c r="AL1244" i="2"/>
  <c r="AM1244" i="2"/>
  <c r="AN1244" i="2"/>
  <c r="AO1244" i="2"/>
  <c r="AP1244" i="2"/>
  <c r="AY1244" i="2"/>
  <c r="C1245" i="2"/>
  <c r="D1245" i="2"/>
  <c r="E1245" i="2"/>
  <c r="F1245" i="2"/>
  <c r="G1245" i="2"/>
  <c r="H1245" i="2"/>
  <c r="J1245" i="2"/>
  <c r="K1245" i="2"/>
  <c r="L1245" i="2"/>
  <c r="M1245" i="2"/>
  <c r="AI1245" i="2"/>
  <c r="AJ1245" i="2"/>
  <c r="AK1245" i="2"/>
  <c r="AL1245" i="2"/>
  <c r="AM1245" i="2"/>
  <c r="AN1245" i="2"/>
  <c r="AO1245" i="2"/>
  <c r="AP1245" i="2"/>
  <c r="AY1245" i="2"/>
  <c r="C1246" i="2"/>
  <c r="D1246" i="2"/>
  <c r="E1246" i="2"/>
  <c r="F1246" i="2"/>
  <c r="G1246" i="2"/>
  <c r="H1246" i="2"/>
  <c r="J1246" i="2"/>
  <c r="K1246" i="2"/>
  <c r="L1246" i="2"/>
  <c r="M1246" i="2"/>
  <c r="AI1246" i="2"/>
  <c r="AJ1246" i="2"/>
  <c r="AK1246" i="2"/>
  <c r="AL1246" i="2"/>
  <c r="AM1246" i="2"/>
  <c r="AN1246" i="2"/>
  <c r="AO1246" i="2"/>
  <c r="AP1246" i="2"/>
  <c r="AY1246" i="2"/>
  <c r="C1247" i="2"/>
  <c r="D1247" i="2"/>
  <c r="E1247" i="2"/>
  <c r="F1247" i="2"/>
  <c r="G1247" i="2"/>
  <c r="H1247" i="2"/>
  <c r="J1247" i="2"/>
  <c r="K1247" i="2"/>
  <c r="L1247" i="2"/>
  <c r="M1247" i="2"/>
  <c r="AI1247" i="2"/>
  <c r="AJ1247" i="2"/>
  <c r="AK1247" i="2"/>
  <c r="AL1247" i="2"/>
  <c r="AM1247" i="2"/>
  <c r="AN1247" i="2"/>
  <c r="AO1247" i="2"/>
  <c r="AP1247" i="2"/>
  <c r="AY1247" i="2"/>
  <c r="C1248" i="2"/>
  <c r="D1248" i="2"/>
  <c r="E1248" i="2"/>
  <c r="F1248" i="2"/>
  <c r="G1248" i="2"/>
  <c r="H1248" i="2"/>
  <c r="J1248" i="2"/>
  <c r="K1248" i="2"/>
  <c r="L1248" i="2"/>
  <c r="M1248" i="2"/>
  <c r="AI1248" i="2"/>
  <c r="AJ1248" i="2"/>
  <c r="AK1248" i="2"/>
  <c r="AL1248" i="2"/>
  <c r="AM1248" i="2"/>
  <c r="AN1248" i="2"/>
  <c r="AO1248" i="2"/>
  <c r="AP1248" i="2"/>
  <c r="AY1248" i="2"/>
  <c r="C1249" i="2"/>
  <c r="D1249" i="2"/>
  <c r="E1249" i="2"/>
  <c r="F1249" i="2"/>
  <c r="G1249" i="2"/>
  <c r="H1249" i="2"/>
  <c r="J1249" i="2"/>
  <c r="K1249" i="2"/>
  <c r="L1249" i="2"/>
  <c r="M1249" i="2"/>
  <c r="AI1249" i="2"/>
  <c r="AJ1249" i="2"/>
  <c r="AK1249" i="2"/>
  <c r="AL1249" i="2"/>
  <c r="AM1249" i="2"/>
  <c r="AN1249" i="2"/>
  <c r="AO1249" i="2"/>
  <c r="AP1249" i="2"/>
  <c r="AY1249" i="2"/>
  <c r="C1250" i="2"/>
  <c r="D1250" i="2"/>
  <c r="E1250" i="2"/>
  <c r="F1250" i="2"/>
  <c r="G1250" i="2"/>
  <c r="H1250" i="2"/>
  <c r="J1250" i="2"/>
  <c r="K1250" i="2"/>
  <c r="L1250" i="2"/>
  <c r="M1250" i="2"/>
  <c r="AI1250" i="2"/>
  <c r="AJ1250" i="2"/>
  <c r="AK1250" i="2"/>
  <c r="AL1250" i="2"/>
  <c r="AM1250" i="2"/>
  <c r="AN1250" i="2"/>
  <c r="AO1250" i="2"/>
  <c r="AP1250" i="2"/>
  <c r="C1252" i="2"/>
  <c r="D1252" i="2"/>
  <c r="E1252" i="2"/>
  <c r="F1252" i="2"/>
  <c r="G1252" i="2"/>
  <c r="H1252" i="2"/>
  <c r="J1252" i="2"/>
  <c r="K1252" i="2"/>
  <c r="L1252" i="2"/>
  <c r="M1252" i="2"/>
  <c r="AI1252" i="2"/>
  <c r="AJ1252" i="2"/>
  <c r="AK1252" i="2"/>
  <c r="AL1252" i="2"/>
  <c r="AM1252" i="2"/>
  <c r="AN1252" i="2"/>
  <c r="AO1252" i="2"/>
  <c r="AP1252" i="2"/>
  <c r="AY1252" i="2"/>
  <c r="C1253" i="2"/>
  <c r="D1253" i="2"/>
  <c r="E1253" i="2"/>
  <c r="F1253" i="2"/>
  <c r="G1253" i="2"/>
  <c r="H1253" i="2"/>
  <c r="J1253" i="2"/>
  <c r="K1253" i="2"/>
  <c r="L1253" i="2"/>
  <c r="M1253" i="2"/>
  <c r="AI1253" i="2"/>
  <c r="AJ1253" i="2"/>
  <c r="AK1253" i="2"/>
  <c r="AL1253" i="2"/>
  <c r="AM1253" i="2"/>
  <c r="AN1253" i="2"/>
  <c r="AO1253" i="2"/>
  <c r="AP1253" i="2"/>
  <c r="AY1253" i="2"/>
  <c r="C1254" i="2"/>
  <c r="D1254" i="2"/>
  <c r="E1254" i="2"/>
  <c r="F1254" i="2"/>
  <c r="G1254" i="2"/>
  <c r="H1254" i="2"/>
  <c r="J1254" i="2"/>
  <c r="K1254" i="2"/>
  <c r="L1254" i="2"/>
  <c r="M1254" i="2"/>
  <c r="AI1254" i="2"/>
  <c r="AJ1254" i="2"/>
  <c r="AK1254" i="2"/>
  <c r="AL1254" i="2"/>
  <c r="AM1254" i="2"/>
  <c r="AN1254" i="2"/>
  <c r="AO1254" i="2"/>
  <c r="AP1254" i="2"/>
  <c r="AY1254" i="2"/>
  <c r="C1255" i="2"/>
  <c r="D1255" i="2"/>
  <c r="E1255" i="2"/>
  <c r="F1255" i="2"/>
  <c r="G1255" i="2"/>
  <c r="H1255" i="2"/>
  <c r="J1255" i="2"/>
  <c r="K1255" i="2"/>
  <c r="L1255" i="2"/>
  <c r="M1255" i="2"/>
  <c r="AI1255" i="2"/>
  <c r="AJ1255" i="2"/>
  <c r="AK1255" i="2"/>
  <c r="AL1255" i="2"/>
  <c r="AM1255" i="2"/>
  <c r="AN1255" i="2"/>
  <c r="AO1255" i="2"/>
  <c r="AP1255" i="2"/>
  <c r="AY1255" i="2"/>
  <c r="C1256" i="2"/>
  <c r="D1256" i="2"/>
  <c r="E1256" i="2"/>
  <c r="F1256" i="2"/>
  <c r="G1256" i="2"/>
  <c r="H1256" i="2"/>
  <c r="J1256" i="2"/>
  <c r="K1256" i="2"/>
  <c r="L1256" i="2"/>
  <c r="M1256" i="2"/>
  <c r="AI1256" i="2"/>
  <c r="AJ1256" i="2"/>
  <c r="AK1256" i="2"/>
  <c r="AL1256" i="2"/>
  <c r="AM1256" i="2"/>
  <c r="AN1256" i="2"/>
  <c r="AO1256" i="2"/>
  <c r="AP1256" i="2"/>
  <c r="AY1256" i="2"/>
  <c r="C1257" i="2"/>
  <c r="D1257" i="2"/>
  <c r="E1257" i="2"/>
  <c r="F1257" i="2"/>
  <c r="G1257" i="2"/>
  <c r="H1257" i="2"/>
  <c r="J1257" i="2"/>
  <c r="K1257" i="2"/>
  <c r="L1257" i="2"/>
  <c r="M1257" i="2"/>
  <c r="AI1257" i="2"/>
  <c r="AJ1257" i="2"/>
  <c r="AK1257" i="2"/>
  <c r="AL1257" i="2"/>
  <c r="AM1257" i="2"/>
  <c r="AN1257" i="2"/>
  <c r="AO1257" i="2"/>
  <c r="AP1257" i="2"/>
  <c r="AY1257" i="2"/>
  <c r="C1258" i="2"/>
  <c r="D1258" i="2"/>
  <c r="E1258" i="2"/>
  <c r="F1258" i="2"/>
  <c r="G1258" i="2"/>
  <c r="H1258" i="2"/>
  <c r="J1258" i="2"/>
  <c r="K1258" i="2"/>
  <c r="L1258" i="2"/>
  <c r="M1258" i="2"/>
  <c r="AI1258" i="2"/>
  <c r="AJ1258" i="2"/>
  <c r="AK1258" i="2"/>
  <c r="AL1258" i="2"/>
  <c r="AM1258" i="2"/>
  <c r="AN1258" i="2"/>
  <c r="AO1258" i="2"/>
  <c r="AP1258" i="2"/>
  <c r="AY1258" i="2"/>
  <c r="C1259" i="2"/>
  <c r="D1259" i="2"/>
  <c r="E1259" i="2"/>
  <c r="F1259" i="2"/>
  <c r="G1259" i="2"/>
  <c r="H1259" i="2"/>
  <c r="J1259" i="2"/>
  <c r="K1259" i="2"/>
  <c r="L1259" i="2"/>
  <c r="M1259" i="2"/>
  <c r="AI1259" i="2"/>
  <c r="AJ1259" i="2"/>
  <c r="AK1259" i="2"/>
  <c r="AL1259" i="2"/>
  <c r="AM1259" i="2"/>
  <c r="AN1259" i="2"/>
  <c r="AO1259" i="2"/>
  <c r="AP1259" i="2"/>
  <c r="AY1259" i="2"/>
  <c r="C1260" i="2"/>
  <c r="D1260" i="2"/>
  <c r="E1260" i="2"/>
  <c r="F1260" i="2"/>
  <c r="G1260" i="2"/>
  <c r="H1260" i="2"/>
  <c r="J1260" i="2"/>
  <c r="K1260" i="2"/>
  <c r="L1260" i="2"/>
  <c r="M1260" i="2"/>
  <c r="AI1260" i="2"/>
  <c r="AJ1260" i="2"/>
  <c r="AK1260" i="2"/>
  <c r="AL1260" i="2"/>
  <c r="AM1260" i="2"/>
  <c r="AN1260" i="2"/>
  <c r="AO1260" i="2"/>
  <c r="AP1260" i="2"/>
  <c r="AY1260" i="2"/>
  <c r="C1261" i="2"/>
  <c r="D1261" i="2"/>
  <c r="E1261" i="2"/>
  <c r="F1261" i="2"/>
  <c r="G1261" i="2"/>
  <c r="H1261" i="2"/>
  <c r="J1261" i="2"/>
  <c r="K1261" i="2"/>
  <c r="L1261" i="2"/>
  <c r="M1261" i="2"/>
  <c r="AI1261" i="2"/>
  <c r="AJ1261" i="2"/>
  <c r="AK1261" i="2"/>
  <c r="AL1261" i="2"/>
  <c r="AM1261" i="2"/>
  <c r="AN1261" i="2"/>
  <c r="AO1261" i="2"/>
  <c r="AP1261" i="2"/>
  <c r="AY1261" i="2"/>
  <c r="C1262" i="2"/>
  <c r="D1262" i="2"/>
  <c r="E1262" i="2"/>
  <c r="F1262" i="2"/>
  <c r="G1262" i="2"/>
  <c r="H1262" i="2"/>
  <c r="J1262" i="2"/>
  <c r="K1262" i="2"/>
  <c r="L1262" i="2"/>
  <c r="M1262" i="2"/>
  <c r="AI1262" i="2"/>
  <c r="AJ1262" i="2"/>
  <c r="AK1262" i="2"/>
  <c r="AL1262" i="2"/>
  <c r="AM1262" i="2"/>
  <c r="AN1262" i="2"/>
  <c r="AO1262" i="2"/>
  <c r="AP1262" i="2"/>
  <c r="AY1262" i="2"/>
  <c r="C1263" i="2"/>
  <c r="D1263" i="2"/>
  <c r="E1263" i="2"/>
  <c r="F1263" i="2"/>
  <c r="G1263" i="2"/>
  <c r="H1263" i="2"/>
  <c r="J1263" i="2"/>
  <c r="K1263" i="2"/>
  <c r="L1263" i="2"/>
  <c r="M1263" i="2"/>
  <c r="AI1263" i="2"/>
  <c r="AJ1263" i="2"/>
  <c r="AK1263" i="2"/>
  <c r="AL1263" i="2"/>
  <c r="AM1263" i="2"/>
  <c r="AN1263" i="2"/>
  <c r="AO1263" i="2"/>
  <c r="AP1263" i="2"/>
  <c r="AY1263" i="2"/>
  <c r="C1264" i="2"/>
  <c r="D1264" i="2"/>
  <c r="E1264" i="2"/>
  <c r="F1264" i="2"/>
  <c r="G1264" i="2"/>
  <c r="H1264" i="2"/>
  <c r="J1264" i="2"/>
  <c r="K1264" i="2"/>
  <c r="L1264" i="2"/>
  <c r="M1264" i="2"/>
  <c r="AI1264" i="2"/>
  <c r="AJ1264" i="2"/>
  <c r="AK1264" i="2"/>
  <c r="AL1264" i="2"/>
  <c r="AM1264" i="2"/>
  <c r="AN1264" i="2"/>
  <c r="AO1264" i="2"/>
  <c r="AP1264" i="2"/>
  <c r="AY1264" i="2"/>
  <c r="C1265" i="2"/>
  <c r="D1265" i="2"/>
  <c r="E1265" i="2"/>
  <c r="F1265" i="2"/>
  <c r="G1265" i="2"/>
  <c r="H1265" i="2"/>
  <c r="J1265" i="2"/>
  <c r="K1265" i="2"/>
  <c r="L1265" i="2"/>
  <c r="M1265" i="2"/>
  <c r="AI1265" i="2"/>
  <c r="AJ1265" i="2"/>
  <c r="AK1265" i="2"/>
  <c r="AL1265" i="2"/>
  <c r="AM1265" i="2"/>
  <c r="AN1265" i="2"/>
  <c r="AO1265" i="2"/>
  <c r="AP1265" i="2"/>
  <c r="AY1265" i="2"/>
  <c r="C1266" i="2"/>
  <c r="D1266" i="2"/>
  <c r="E1266" i="2"/>
  <c r="F1266" i="2"/>
  <c r="G1266" i="2"/>
  <c r="H1266" i="2"/>
  <c r="J1266" i="2"/>
  <c r="K1266" i="2"/>
  <c r="L1266" i="2"/>
  <c r="M1266" i="2"/>
  <c r="AI1266" i="2"/>
  <c r="AJ1266" i="2"/>
  <c r="AK1266" i="2"/>
  <c r="AL1266" i="2"/>
  <c r="AM1266" i="2"/>
  <c r="AN1266" i="2"/>
  <c r="AO1266" i="2"/>
  <c r="AP1266" i="2"/>
  <c r="AY1266" i="2"/>
  <c r="C1267" i="2"/>
  <c r="D1267" i="2"/>
  <c r="E1267" i="2"/>
  <c r="F1267" i="2"/>
  <c r="G1267" i="2"/>
  <c r="H1267" i="2"/>
  <c r="J1267" i="2"/>
  <c r="K1267" i="2"/>
  <c r="L1267" i="2"/>
  <c r="M1267" i="2"/>
  <c r="AI1267" i="2"/>
  <c r="AJ1267" i="2"/>
  <c r="AK1267" i="2"/>
  <c r="AL1267" i="2"/>
  <c r="AM1267" i="2"/>
  <c r="AN1267" i="2"/>
  <c r="AO1267" i="2"/>
  <c r="AP1267" i="2"/>
  <c r="AY1267" i="2"/>
  <c r="C1268" i="2"/>
  <c r="D1268" i="2"/>
  <c r="E1268" i="2"/>
  <c r="F1268" i="2"/>
  <c r="G1268" i="2"/>
  <c r="H1268" i="2"/>
  <c r="J1268" i="2"/>
  <c r="K1268" i="2"/>
  <c r="L1268" i="2"/>
  <c r="M1268" i="2"/>
  <c r="AI1268" i="2"/>
  <c r="AJ1268" i="2"/>
  <c r="AK1268" i="2"/>
  <c r="AL1268" i="2"/>
  <c r="AM1268" i="2"/>
  <c r="AN1268" i="2"/>
  <c r="AO1268" i="2"/>
  <c r="AP1268" i="2"/>
  <c r="AY1268" i="2"/>
  <c r="C1269" i="2"/>
  <c r="D1269" i="2"/>
  <c r="E1269" i="2"/>
  <c r="F1269" i="2"/>
  <c r="G1269" i="2"/>
  <c r="H1269" i="2"/>
  <c r="J1269" i="2"/>
  <c r="K1269" i="2"/>
  <c r="L1269" i="2"/>
  <c r="M1269" i="2"/>
  <c r="AI1269" i="2"/>
  <c r="AJ1269" i="2"/>
  <c r="AK1269" i="2"/>
  <c r="AL1269" i="2"/>
  <c r="AM1269" i="2"/>
  <c r="AN1269" i="2"/>
  <c r="AO1269" i="2"/>
  <c r="AP1269" i="2"/>
  <c r="AY1269" i="2"/>
  <c r="C1270" i="2"/>
  <c r="D1270" i="2"/>
  <c r="E1270" i="2"/>
  <c r="F1270" i="2"/>
  <c r="G1270" i="2"/>
  <c r="H1270" i="2"/>
  <c r="J1270" i="2"/>
  <c r="K1270" i="2"/>
  <c r="L1270" i="2"/>
  <c r="M1270" i="2"/>
  <c r="AI1270" i="2"/>
  <c r="AJ1270" i="2"/>
  <c r="AK1270" i="2"/>
  <c r="AL1270" i="2"/>
  <c r="AM1270" i="2"/>
  <c r="AN1270" i="2"/>
  <c r="AO1270" i="2"/>
  <c r="AP1270" i="2"/>
  <c r="AY1270" i="2"/>
  <c r="C1271" i="2"/>
  <c r="D1271" i="2"/>
  <c r="E1271" i="2"/>
  <c r="F1271" i="2"/>
  <c r="G1271" i="2"/>
  <c r="H1271" i="2"/>
  <c r="J1271" i="2"/>
  <c r="K1271" i="2"/>
  <c r="L1271" i="2"/>
  <c r="M1271" i="2"/>
  <c r="AI1271" i="2"/>
  <c r="AJ1271" i="2"/>
  <c r="AK1271" i="2"/>
  <c r="AL1271" i="2"/>
  <c r="AM1271" i="2"/>
  <c r="AN1271" i="2"/>
  <c r="AO1271" i="2"/>
  <c r="AP1271" i="2"/>
  <c r="AY1271" i="2"/>
  <c r="C1272" i="2"/>
  <c r="D1272" i="2"/>
  <c r="E1272" i="2"/>
  <c r="F1272" i="2"/>
  <c r="G1272" i="2"/>
  <c r="H1272" i="2"/>
  <c r="J1272" i="2"/>
  <c r="K1272" i="2"/>
  <c r="L1272" i="2"/>
  <c r="M1272" i="2"/>
  <c r="AI1272" i="2"/>
  <c r="AJ1272" i="2"/>
  <c r="AK1272" i="2"/>
  <c r="AL1272" i="2"/>
  <c r="AM1272" i="2"/>
  <c r="AN1272" i="2"/>
  <c r="AO1272" i="2"/>
  <c r="AP1272" i="2"/>
  <c r="AY1272" i="2"/>
  <c r="C1273" i="2"/>
  <c r="D1273" i="2"/>
  <c r="E1273" i="2"/>
  <c r="F1273" i="2"/>
  <c r="G1273" i="2"/>
  <c r="H1273" i="2"/>
  <c r="J1273" i="2"/>
  <c r="K1273" i="2"/>
  <c r="L1273" i="2"/>
  <c r="M1273" i="2"/>
  <c r="AI1273" i="2"/>
  <c r="AJ1273" i="2"/>
  <c r="AK1273" i="2"/>
  <c r="AL1273" i="2"/>
  <c r="AM1273" i="2"/>
  <c r="AN1273" i="2"/>
  <c r="AO1273" i="2"/>
  <c r="AP1273" i="2"/>
  <c r="AY1273" i="2"/>
  <c r="C1274" i="2"/>
  <c r="D1274" i="2"/>
  <c r="E1274" i="2"/>
  <c r="F1274" i="2"/>
  <c r="G1274" i="2"/>
  <c r="H1274" i="2"/>
  <c r="J1274" i="2"/>
  <c r="K1274" i="2"/>
  <c r="L1274" i="2"/>
  <c r="M1274" i="2"/>
  <c r="AI1274" i="2"/>
  <c r="AJ1274" i="2"/>
  <c r="AK1274" i="2"/>
  <c r="AL1274" i="2"/>
  <c r="AM1274" i="2"/>
  <c r="AN1274" i="2"/>
  <c r="AO1274" i="2"/>
  <c r="AP1274" i="2"/>
  <c r="AY1274" i="2"/>
  <c r="C1275" i="2"/>
  <c r="D1275" i="2"/>
  <c r="E1275" i="2"/>
  <c r="F1275" i="2"/>
  <c r="G1275" i="2"/>
  <c r="H1275" i="2"/>
  <c r="J1275" i="2"/>
  <c r="K1275" i="2"/>
  <c r="L1275" i="2"/>
  <c r="M1275" i="2"/>
  <c r="AI1275" i="2"/>
  <c r="AJ1275" i="2"/>
  <c r="AK1275" i="2"/>
  <c r="AL1275" i="2"/>
  <c r="AM1275" i="2"/>
  <c r="AN1275" i="2"/>
  <c r="AO1275" i="2"/>
  <c r="AP1275" i="2"/>
  <c r="AY1275" i="2"/>
  <c r="C1276" i="2"/>
  <c r="D1276" i="2"/>
  <c r="E1276" i="2"/>
  <c r="F1276" i="2"/>
  <c r="G1276" i="2"/>
  <c r="H1276" i="2"/>
  <c r="J1276" i="2"/>
  <c r="K1276" i="2"/>
  <c r="L1276" i="2"/>
  <c r="M1276" i="2"/>
  <c r="AI1276" i="2"/>
  <c r="AJ1276" i="2"/>
  <c r="AK1276" i="2"/>
  <c r="AL1276" i="2"/>
  <c r="AM1276" i="2"/>
  <c r="AN1276" i="2"/>
  <c r="AO1276" i="2"/>
  <c r="AP1276" i="2"/>
  <c r="AY1276" i="2"/>
  <c r="C1277" i="2"/>
  <c r="D1277" i="2"/>
  <c r="E1277" i="2"/>
  <c r="F1277" i="2"/>
  <c r="G1277" i="2"/>
  <c r="H1277" i="2"/>
  <c r="J1277" i="2"/>
  <c r="K1277" i="2"/>
  <c r="L1277" i="2"/>
  <c r="M1277" i="2"/>
  <c r="AI1277" i="2"/>
  <c r="AJ1277" i="2"/>
  <c r="AK1277" i="2"/>
  <c r="AL1277" i="2"/>
  <c r="AM1277" i="2"/>
  <c r="AN1277" i="2"/>
  <c r="AO1277" i="2"/>
  <c r="AP1277" i="2"/>
  <c r="AY1277" i="2"/>
  <c r="C1278" i="2"/>
  <c r="D1278" i="2"/>
  <c r="E1278" i="2"/>
  <c r="F1278" i="2"/>
  <c r="G1278" i="2"/>
  <c r="H1278" i="2"/>
  <c r="J1278" i="2"/>
  <c r="K1278" i="2"/>
  <c r="L1278" i="2"/>
  <c r="M1278" i="2"/>
  <c r="AI1278" i="2"/>
  <c r="AJ1278" i="2"/>
  <c r="AK1278" i="2"/>
  <c r="AL1278" i="2"/>
  <c r="AM1278" i="2"/>
  <c r="AN1278" i="2"/>
  <c r="AO1278" i="2"/>
  <c r="AP1278" i="2"/>
  <c r="AY1278" i="2"/>
  <c r="C1279" i="2"/>
  <c r="D1279" i="2"/>
  <c r="E1279" i="2"/>
  <c r="F1279" i="2"/>
  <c r="G1279" i="2"/>
  <c r="H1279" i="2"/>
  <c r="J1279" i="2"/>
  <c r="K1279" i="2"/>
  <c r="L1279" i="2"/>
  <c r="M1279" i="2"/>
  <c r="AI1279" i="2"/>
  <c r="AJ1279" i="2"/>
  <c r="AK1279" i="2"/>
  <c r="AL1279" i="2"/>
  <c r="AM1279" i="2"/>
  <c r="AN1279" i="2"/>
  <c r="AO1279" i="2"/>
  <c r="AP1279" i="2"/>
  <c r="AY1279" i="2"/>
  <c r="C1280" i="2"/>
  <c r="D1280" i="2"/>
  <c r="E1280" i="2"/>
  <c r="F1280" i="2"/>
  <c r="G1280" i="2"/>
  <c r="H1280" i="2"/>
  <c r="J1280" i="2"/>
  <c r="K1280" i="2"/>
  <c r="L1280" i="2"/>
  <c r="M1280" i="2"/>
  <c r="AI1280" i="2"/>
  <c r="AJ1280" i="2"/>
  <c r="AK1280" i="2"/>
  <c r="AL1280" i="2"/>
  <c r="AM1280" i="2"/>
  <c r="AN1280" i="2"/>
  <c r="AO1280" i="2"/>
  <c r="AP1280" i="2"/>
  <c r="AY1280" i="2"/>
  <c r="C1281" i="2"/>
  <c r="D1281" i="2"/>
  <c r="E1281" i="2"/>
  <c r="F1281" i="2"/>
  <c r="G1281" i="2"/>
  <c r="H1281" i="2"/>
  <c r="J1281" i="2"/>
  <c r="K1281" i="2"/>
  <c r="L1281" i="2"/>
  <c r="M1281" i="2"/>
  <c r="AI1281" i="2"/>
  <c r="AJ1281" i="2"/>
  <c r="AK1281" i="2"/>
  <c r="AL1281" i="2"/>
  <c r="AM1281" i="2"/>
  <c r="AN1281" i="2"/>
  <c r="AO1281" i="2"/>
  <c r="AP1281" i="2"/>
  <c r="AY1281" i="2"/>
  <c r="C1282" i="2"/>
  <c r="D1282" i="2"/>
  <c r="E1282" i="2"/>
  <c r="F1282" i="2"/>
  <c r="G1282" i="2"/>
  <c r="H1282" i="2"/>
  <c r="J1282" i="2"/>
  <c r="K1282" i="2"/>
  <c r="L1282" i="2"/>
  <c r="M1282" i="2"/>
  <c r="AI1282" i="2"/>
  <c r="AJ1282" i="2"/>
  <c r="AK1282" i="2"/>
  <c r="AL1282" i="2"/>
  <c r="AM1282" i="2"/>
  <c r="AN1282" i="2"/>
  <c r="AO1282" i="2"/>
  <c r="AP1282" i="2"/>
  <c r="AY1282" i="2"/>
  <c r="C1283" i="2"/>
  <c r="D1283" i="2"/>
  <c r="E1283" i="2"/>
  <c r="F1283" i="2"/>
  <c r="G1283" i="2"/>
  <c r="H1283" i="2"/>
  <c r="J1283" i="2"/>
  <c r="K1283" i="2"/>
  <c r="L1283" i="2"/>
  <c r="M1283" i="2"/>
  <c r="AI1283" i="2"/>
  <c r="AJ1283" i="2"/>
  <c r="AK1283" i="2"/>
  <c r="AL1283" i="2"/>
  <c r="AM1283" i="2"/>
  <c r="AN1283" i="2"/>
  <c r="AO1283" i="2"/>
  <c r="AP1283" i="2"/>
  <c r="AY1283" i="2"/>
  <c r="C1284" i="2"/>
  <c r="D1284" i="2"/>
  <c r="E1284" i="2"/>
  <c r="F1284" i="2"/>
  <c r="G1284" i="2"/>
  <c r="H1284" i="2"/>
  <c r="J1284" i="2"/>
  <c r="K1284" i="2"/>
  <c r="L1284" i="2"/>
  <c r="M1284" i="2"/>
  <c r="AI1284" i="2"/>
  <c r="AJ1284" i="2"/>
  <c r="AK1284" i="2"/>
  <c r="AL1284" i="2"/>
  <c r="AM1284" i="2"/>
  <c r="AN1284" i="2"/>
  <c r="AO1284" i="2"/>
  <c r="AP1284" i="2"/>
  <c r="AY1284" i="2"/>
  <c r="C1285" i="2"/>
  <c r="D1285" i="2"/>
  <c r="E1285" i="2"/>
  <c r="F1285" i="2"/>
  <c r="G1285" i="2"/>
  <c r="H1285" i="2"/>
  <c r="J1285" i="2"/>
  <c r="K1285" i="2"/>
  <c r="L1285" i="2"/>
  <c r="M1285" i="2"/>
  <c r="AI1285" i="2"/>
  <c r="AJ1285" i="2"/>
  <c r="AK1285" i="2"/>
  <c r="AL1285" i="2"/>
  <c r="AM1285" i="2"/>
  <c r="AN1285" i="2"/>
  <c r="AO1285" i="2"/>
  <c r="AP1285" i="2"/>
  <c r="AY1285" i="2"/>
  <c r="C1286" i="2"/>
  <c r="D1286" i="2"/>
  <c r="E1286" i="2"/>
  <c r="F1286" i="2"/>
  <c r="G1286" i="2"/>
  <c r="H1286" i="2"/>
  <c r="J1286" i="2"/>
  <c r="K1286" i="2"/>
  <c r="L1286" i="2"/>
  <c r="M1286" i="2"/>
  <c r="AI1286" i="2"/>
  <c r="AJ1286" i="2"/>
  <c r="AK1286" i="2"/>
  <c r="AL1286" i="2"/>
  <c r="AM1286" i="2"/>
  <c r="AN1286" i="2"/>
  <c r="AO1286" i="2"/>
  <c r="AP1286" i="2"/>
  <c r="AY1286" i="2"/>
  <c r="C1287" i="2"/>
  <c r="D1287" i="2"/>
  <c r="E1287" i="2"/>
  <c r="F1287" i="2"/>
  <c r="G1287" i="2"/>
  <c r="H1287" i="2"/>
  <c r="J1287" i="2"/>
  <c r="K1287" i="2"/>
  <c r="L1287" i="2"/>
  <c r="M1287" i="2"/>
  <c r="AI1287" i="2"/>
  <c r="AJ1287" i="2"/>
  <c r="AK1287" i="2"/>
  <c r="AL1287" i="2"/>
  <c r="AM1287" i="2"/>
  <c r="AN1287" i="2"/>
  <c r="AO1287" i="2"/>
  <c r="AP1287" i="2"/>
  <c r="AY1287" i="2"/>
  <c r="C1288" i="2"/>
  <c r="D1288" i="2"/>
  <c r="E1288" i="2"/>
  <c r="F1288" i="2"/>
  <c r="G1288" i="2"/>
  <c r="H1288" i="2"/>
  <c r="J1288" i="2"/>
  <c r="K1288" i="2"/>
  <c r="L1288" i="2"/>
  <c r="M1288" i="2"/>
  <c r="AI1288" i="2"/>
  <c r="AJ1288" i="2"/>
  <c r="AK1288" i="2"/>
  <c r="AL1288" i="2"/>
  <c r="AM1288" i="2"/>
  <c r="AN1288" i="2"/>
  <c r="AO1288" i="2"/>
  <c r="AP1288" i="2"/>
  <c r="AY1288" i="2"/>
  <c r="C1289" i="2"/>
  <c r="D1289" i="2"/>
  <c r="E1289" i="2"/>
  <c r="F1289" i="2"/>
  <c r="G1289" i="2"/>
  <c r="H1289" i="2"/>
  <c r="J1289" i="2"/>
  <c r="K1289" i="2"/>
  <c r="L1289" i="2"/>
  <c r="M1289" i="2"/>
  <c r="AI1289" i="2"/>
  <c r="AJ1289" i="2"/>
  <c r="AK1289" i="2"/>
  <c r="AL1289" i="2"/>
  <c r="AM1289" i="2"/>
  <c r="AN1289" i="2"/>
  <c r="AO1289" i="2"/>
  <c r="AP1289" i="2"/>
  <c r="AY1289" i="2"/>
  <c r="C1290" i="2"/>
  <c r="D1290" i="2"/>
  <c r="E1290" i="2"/>
  <c r="F1290" i="2"/>
  <c r="G1290" i="2"/>
  <c r="H1290" i="2"/>
  <c r="J1290" i="2"/>
  <c r="K1290" i="2"/>
  <c r="L1290" i="2"/>
  <c r="M1290" i="2"/>
  <c r="AI1290" i="2"/>
  <c r="AJ1290" i="2"/>
  <c r="AK1290" i="2"/>
  <c r="AL1290" i="2"/>
  <c r="AM1290" i="2"/>
  <c r="AN1290" i="2"/>
  <c r="AO1290" i="2"/>
  <c r="AP1290" i="2"/>
  <c r="AY1290" i="2"/>
  <c r="C1291" i="2"/>
  <c r="D1291" i="2"/>
  <c r="E1291" i="2"/>
  <c r="F1291" i="2"/>
  <c r="G1291" i="2"/>
  <c r="H1291" i="2"/>
  <c r="J1291" i="2"/>
  <c r="K1291" i="2"/>
  <c r="L1291" i="2"/>
  <c r="M1291" i="2"/>
  <c r="AI1291" i="2"/>
  <c r="AJ1291" i="2"/>
  <c r="AK1291" i="2"/>
  <c r="AL1291" i="2"/>
  <c r="AM1291" i="2"/>
  <c r="AN1291" i="2"/>
  <c r="AO1291" i="2"/>
  <c r="AP1291" i="2"/>
  <c r="AY1291" i="2"/>
  <c r="C1292" i="2"/>
  <c r="D1292" i="2"/>
  <c r="E1292" i="2"/>
  <c r="F1292" i="2"/>
  <c r="G1292" i="2"/>
  <c r="H1292" i="2"/>
  <c r="J1292" i="2"/>
  <c r="K1292" i="2"/>
  <c r="L1292" i="2"/>
  <c r="M1292" i="2"/>
  <c r="AI1292" i="2"/>
  <c r="AJ1292" i="2"/>
  <c r="AK1292" i="2"/>
  <c r="AL1292" i="2"/>
  <c r="AM1292" i="2"/>
  <c r="AN1292" i="2"/>
  <c r="AO1292" i="2"/>
  <c r="AP1292" i="2"/>
  <c r="AY1292" i="2"/>
  <c r="C1293" i="2"/>
  <c r="D1293" i="2"/>
  <c r="E1293" i="2"/>
  <c r="F1293" i="2"/>
  <c r="G1293" i="2"/>
  <c r="H1293" i="2"/>
  <c r="J1293" i="2"/>
  <c r="K1293" i="2"/>
  <c r="L1293" i="2"/>
  <c r="M1293" i="2"/>
  <c r="AI1293" i="2"/>
  <c r="AJ1293" i="2"/>
  <c r="AK1293" i="2"/>
  <c r="AL1293" i="2"/>
  <c r="AM1293" i="2"/>
  <c r="AN1293" i="2"/>
  <c r="AO1293" i="2"/>
  <c r="AP1293" i="2"/>
  <c r="AY1293" i="2"/>
  <c r="C1294" i="2"/>
  <c r="D1294" i="2"/>
  <c r="E1294" i="2"/>
  <c r="F1294" i="2"/>
  <c r="G1294" i="2"/>
  <c r="H1294" i="2"/>
  <c r="J1294" i="2"/>
  <c r="K1294" i="2"/>
  <c r="L1294" i="2"/>
  <c r="M1294" i="2"/>
  <c r="AI1294" i="2"/>
  <c r="AJ1294" i="2"/>
  <c r="AK1294" i="2"/>
  <c r="AL1294" i="2"/>
  <c r="AM1294" i="2"/>
  <c r="AN1294" i="2"/>
  <c r="AO1294" i="2"/>
  <c r="AP1294" i="2"/>
  <c r="AY1294" i="2"/>
  <c r="C1295" i="2"/>
  <c r="D1295" i="2"/>
  <c r="E1295" i="2"/>
  <c r="F1295" i="2"/>
  <c r="G1295" i="2"/>
  <c r="H1295" i="2"/>
  <c r="J1295" i="2"/>
  <c r="K1295" i="2"/>
  <c r="L1295" i="2"/>
  <c r="M1295" i="2"/>
  <c r="AI1295" i="2"/>
  <c r="AJ1295" i="2"/>
  <c r="AK1295" i="2"/>
  <c r="AL1295" i="2"/>
  <c r="AM1295" i="2"/>
  <c r="AN1295" i="2"/>
  <c r="AO1295" i="2"/>
  <c r="AP1295" i="2"/>
  <c r="AY1295" i="2"/>
  <c r="C1296" i="2"/>
  <c r="D1296" i="2"/>
  <c r="E1296" i="2"/>
  <c r="F1296" i="2"/>
  <c r="G1296" i="2"/>
  <c r="H1296" i="2"/>
  <c r="J1296" i="2"/>
  <c r="K1296" i="2"/>
  <c r="L1296" i="2"/>
  <c r="M1296" i="2"/>
  <c r="AI1296" i="2"/>
  <c r="AJ1296" i="2"/>
  <c r="AK1296" i="2"/>
  <c r="AL1296" i="2"/>
  <c r="AM1296" i="2"/>
  <c r="AN1296" i="2"/>
  <c r="AO1296" i="2"/>
  <c r="AP1296" i="2"/>
  <c r="AY1296" i="2"/>
  <c r="C1297" i="2"/>
  <c r="D1297" i="2"/>
  <c r="E1297" i="2"/>
  <c r="F1297" i="2"/>
  <c r="G1297" i="2"/>
  <c r="H1297" i="2"/>
  <c r="J1297" i="2"/>
  <c r="K1297" i="2"/>
  <c r="L1297" i="2"/>
  <c r="M1297" i="2"/>
  <c r="AI1297" i="2"/>
  <c r="AJ1297" i="2"/>
  <c r="AK1297" i="2"/>
  <c r="AL1297" i="2"/>
  <c r="AM1297" i="2"/>
  <c r="AN1297" i="2"/>
  <c r="AO1297" i="2"/>
  <c r="AP1297" i="2"/>
  <c r="AY1297" i="2"/>
  <c r="C1298" i="2"/>
  <c r="D1298" i="2"/>
  <c r="E1298" i="2"/>
  <c r="F1298" i="2"/>
  <c r="G1298" i="2"/>
  <c r="H1298" i="2"/>
  <c r="J1298" i="2"/>
  <c r="K1298" i="2"/>
  <c r="L1298" i="2"/>
  <c r="M1298" i="2"/>
  <c r="AI1298" i="2"/>
  <c r="AJ1298" i="2"/>
  <c r="AK1298" i="2"/>
  <c r="AL1298" i="2"/>
  <c r="AM1298" i="2"/>
  <c r="AN1298" i="2"/>
  <c r="AO1298" i="2"/>
  <c r="AP1298" i="2"/>
  <c r="AY1298" i="2"/>
  <c r="C1299" i="2"/>
  <c r="D1299" i="2"/>
  <c r="E1299" i="2"/>
  <c r="F1299" i="2"/>
  <c r="G1299" i="2"/>
  <c r="H1299" i="2"/>
  <c r="J1299" i="2"/>
  <c r="K1299" i="2"/>
  <c r="L1299" i="2"/>
  <c r="M1299" i="2"/>
  <c r="AI1299" i="2"/>
  <c r="AJ1299" i="2"/>
  <c r="AK1299" i="2"/>
  <c r="AL1299" i="2"/>
  <c r="AM1299" i="2"/>
  <c r="AN1299" i="2"/>
  <c r="AO1299" i="2"/>
  <c r="AP1299" i="2"/>
  <c r="AY1299" i="2"/>
  <c r="C1300" i="2"/>
  <c r="D1300" i="2"/>
  <c r="E1300" i="2"/>
  <c r="F1300" i="2"/>
  <c r="G1300" i="2"/>
  <c r="H1300" i="2"/>
  <c r="J1300" i="2"/>
  <c r="K1300" i="2"/>
  <c r="L1300" i="2"/>
  <c r="M1300" i="2"/>
  <c r="AI1300" i="2"/>
  <c r="AJ1300" i="2"/>
  <c r="AK1300" i="2"/>
  <c r="AL1300" i="2"/>
  <c r="AM1300" i="2"/>
  <c r="AN1300" i="2"/>
  <c r="AO1300" i="2"/>
  <c r="AP1300" i="2"/>
  <c r="AY1300" i="2"/>
  <c r="C1301" i="2"/>
  <c r="D1301" i="2"/>
  <c r="E1301" i="2"/>
  <c r="F1301" i="2"/>
  <c r="G1301" i="2"/>
  <c r="H1301" i="2"/>
  <c r="J1301" i="2"/>
  <c r="K1301" i="2"/>
  <c r="L1301" i="2"/>
  <c r="M1301" i="2"/>
  <c r="AI1301" i="2"/>
  <c r="AJ1301" i="2"/>
  <c r="AK1301" i="2"/>
  <c r="AL1301" i="2"/>
  <c r="AM1301" i="2"/>
  <c r="AN1301" i="2"/>
  <c r="AO1301" i="2"/>
  <c r="AP1301" i="2"/>
  <c r="AY1301" i="2"/>
  <c r="C1302" i="2"/>
  <c r="D1302" i="2"/>
  <c r="E1302" i="2"/>
  <c r="F1302" i="2"/>
  <c r="G1302" i="2"/>
  <c r="H1302" i="2"/>
  <c r="J1302" i="2"/>
  <c r="K1302" i="2"/>
  <c r="L1302" i="2"/>
  <c r="M1302" i="2"/>
  <c r="AI1302" i="2"/>
  <c r="AJ1302" i="2"/>
  <c r="AK1302" i="2"/>
  <c r="AL1302" i="2"/>
  <c r="AM1302" i="2"/>
  <c r="AN1302" i="2"/>
  <c r="AO1302" i="2"/>
  <c r="AP1302" i="2"/>
  <c r="AY1302" i="2"/>
  <c r="C1303" i="2"/>
  <c r="D1303" i="2"/>
  <c r="E1303" i="2"/>
  <c r="F1303" i="2"/>
  <c r="G1303" i="2"/>
  <c r="H1303" i="2"/>
  <c r="J1303" i="2"/>
  <c r="K1303" i="2"/>
  <c r="L1303" i="2"/>
  <c r="M1303" i="2"/>
  <c r="AI1303" i="2"/>
  <c r="AJ1303" i="2"/>
  <c r="AK1303" i="2"/>
  <c r="AL1303" i="2"/>
  <c r="AM1303" i="2"/>
  <c r="AN1303" i="2"/>
  <c r="AO1303" i="2"/>
  <c r="AP1303" i="2"/>
  <c r="AY1303" i="2"/>
  <c r="C1304" i="2"/>
  <c r="D1304" i="2"/>
  <c r="E1304" i="2"/>
  <c r="F1304" i="2"/>
  <c r="G1304" i="2"/>
  <c r="H1304" i="2"/>
  <c r="J1304" i="2"/>
  <c r="K1304" i="2"/>
  <c r="L1304" i="2"/>
  <c r="M1304" i="2"/>
  <c r="AI1304" i="2"/>
  <c r="AJ1304" i="2"/>
  <c r="AK1304" i="2"/>
  <c r="AL1304" i="2"/>
  <c r="AM1304" i="2"/>
  <c r="AN1304" i="2"/>
  <c r="AO1304" i="2"/>
  <c r="AP1304" i="2"/>
  <c r="AY1304" i="2"/>
  <c r="C1305" i="2"/>
  <c r="D1305" i="2"/>
  <c r="E1305" i="2"/>
  <c r="F1305" i="2"/>
  <c r="G1305" i="2"/>
  <c r="H1305" i="2"/>
  <c r="J1305" i="2"/>
  <c r="K1305" i="2"/>
  <c r="L1305" i="2"/>
  <c r="M1305" i="2"/>
  <c r="AI1305" i="2"/>
  <c r="AJ1305" i="2"/>
  <c r="AK1305" i="2"/>
  <c r="AL1305" i="2"/>
  <c r="AM1305" i="2"/>
  <c r="AN1305" i="2"/>
  <c r="AO1305" i="2"/>
  <c r="AP1305" i="2"/>
  <c r="AY1305" i="2"/>
  <c r="C1306" i="2"/>
  <c r="D1306" i="2"/>
  <c r="E1306" i="2"/>
  <c r="F1306" i="2"/>
  <c r="G1306" i="2"/>
  <c r="H1306" i="2"/>
  <c r="J1306" i="2"/>
  <c r="K1306" i="2"/>
  <c r="L1306" i="2"/>
  <c r="M1306" i="2"/>
  <c r="AI1306" i="2"/>
  <c r="AJ1306" i="2"/>
  <c r="AK1306" i="2"/>
  <c r="AL1306" i="2"/>
  <c r="AM1306" i="2"/>
  <c r="AN1306" i="2"/>
  <c r="AO1306" i="2"/>
  <c r="AP1306" i="2"/>
  <c r="AY1306" i="2"/>
  <c r="C1307" i="2"/>
  <c r="D1307" i="2"/>
  <c r="E1307" i="2"/>
  <c r="F1307" i="2"/>
  <c r="G1307" i="2"/>
  <c r="H1307" i="2"/>
  <c r="J1307" i="2"/>
  <c r="K1307" i="2"/>
  <c r="L1307" i="2"/>
  <c r="M1307" i="2"/>
  <c r="AI1307" i="2"/>
  <c r="AJ1307" i="2"/>
  <c r="AK1307" i="2"/>
  <c r="AL1307" i="2"/>
  <c r="AM1307" i="2"/>
  <c r="AN1307" i="2"/>
  <c r="AO1307" i="2"/>
  <c r="AP1307" i="2"/>
  <c r="AY1307" i="2"/>
  <c r="C1308" i="2"/>
  <c r="D1308" i="2"/>
  <c r="E1308" i="2"/>
  <c r="F1308" i="2"/>
  <c r="G1308" i="2"/>
  <c r="H1308" i="2"/>
  <c r="J1308" i="2"/>
  <c r="K1308" i="2"/>
  <c r="L1308" i="2"/>
  <c r="M1308" i="2"/>
  <c r="AI1308" i="2"/>
  <c r="AJ1308" i="2"/>
  <c r="AK1308" i="2"/>
  <c r="AL1308" i="2"/>
  <c r="AM1308" i="2"/>
  <c r="AN1308" i="2"/>
  <c r="AO1308" i="2"/>
  <c r="AP1308" i="2"/>
  <c r="AY1308" i="2"/>
  <c r="C1309" i="2"/>
  <c r="D1309" i="2"/>
  <c r="E1309" i="2"/>
  <c r="F1309" i="2"/>
  <c r="G1309" i="2"/>
  <c r="H1309" i="2"/>
  <c r="J1309" i="2"/>
  <c r="K1309" i="2"/>
  <c r="L1309" i="2"/>
  <c r="M1309" i="2"/>
  <c r="AI1309" i="2"/>
  <c r="AJ1309" i="2"/>
  <c r="AK1309" i="2"/>
  <c r="AL1309" i="2"/>
  <c r="AM1309" i="2"/>
  <c r="AN1309" i="2"/>
  <c r="AO1309" i="2"/>
  <c r="AP1309" i="2"/>
  <c r="AY1309" i="2"/>
  <c r="C1310" i="2"/>
  <c r="D1310" i="2"/>
  <c r="E1310" i="2"/>
  <c r="F1310" i="2"/>
  <c r="G1310" i="2"/>
  <c r="H1310" i="2"/>
  <c r="J1310" i="2"/>
  <c r="K1310" i="2"/>
  <c r="L1310" i="2"/>
  <c r="M1310" i="2"/>
  <c r="AI1310" i="2"/>
  <c r="AJ1310" i="2"/>
  <c r="AK1310" i="2"/>
  <c r="AL1310" i="2"/>
  <c r="AM1310" i="2"/>
  <c r="AN1310" i="2"/>
  <c r="AO1310" i="2"/>
  <c r="AP1310" i="2"/>
  <c r="AY1310" i="2"/>
  <c r="C1311" i="2"/>
  <c r="D1311" i="2"/>
  <c r="E1311" i="2"/>
  <c r="F1311" i="2"/>
  <c r="G1311" i="2"/>
  <c r="H1311" i="2"/>
  <c r="J1311" i="2"/>
  <c r="K1311" i="2"/>
  <c r="L1311" i="2"/>
  <c r="M1311" i="2"/>
  <c r="AI1311" i="2"/>
  <c r="AJ1311" i="2"/>
  <c r="AK1311" i="2"/>
  <c r="AL1311" i="2"/>
  <c r="AM1311" i="2"/>
  <c r="AN1311" i="2"/>
  <c r="AO1311" i="2"/>
  <c r="AP1311" i="2"/>
  <c r="AY1311" i="2"/>
  <c r="C1312" i="2"/>
  <c r="D1312" i="2"/>
  <c r="E1312" i="2"/>
  <c r="F1312" i="2"/>
  <c r="G1312" i="2"/>
  <c r="H1312" i="2"/>
  <c r="J1312" i="2"/>
  <c r="K1312" i="2"/>
  <c r="L1312" i="2"/>
  <c r="M1312" i="2"/>
  <c r="AI1312" i="2"/>
  <c r="AJ1312" i="2"/>
  <c r="AK1312" i="2"/>
  <c r="AL1312" i="2"/>
  <c r="AM1312" i="2"/>
  <c r="AN1312" i="2"/>
  <c r="AO1312" i="2"/>
  <c r="AP1312" i="2"/>
  <c r="AY1312" i="2"/>
  <c r="C1313" i="2"/>
  <c r="D1313" i="2"/>
  <c r="E1313" i="2"/>
  <c r="F1313" i="2"/>
  <c r="G1313" i="2"/>
  <c r="H1313" i="2"/>
  <c r="J1313" i="2"/>
  <c r="K1313" i="2"/>
  <c r="L1313" i="2"/>
  <c r="M1313" i="2"/>
  <c r="AI1313" i="2"/>
  <c r="AJ1313" i="2"/>
  <c r="AK1313" i="2"/>
  <c r="AL1313" i="2"/>
  <c r="AM1313" i="2"/>
  <c r="AN1313" i="2"/>
  <c r="AO1313" i="2"/>
  <c r="AP1313" i="2"/>
  <c r="AY1313" i="2"/>
  <c r="C1314" i="2"/>
  <c r="D1314" i="2"/>
  <c r="E1314" i="2"/>
  <c r="F1314" i="2"/>
  <c r="G1314" i="2"/>
  <c r="H1314" i="2"/>
  <c r="J1314" i="2"/>
  <c r="K1314" i="2"/>
  <c r="L1314" i="2"/>
  <c r="M1314" i="2"/>
  <c r="AI1314" i="2"/>
  <c r="AJ1314" i="2"/>
  <c r="AK1314" i="2"/>
  <c r="AL1314" i="2"/>
  <c r="AM1314" i="2"/>
  <c r="AN1314" i="2"/>
  <c r="AO1314" i="2"/>
  <c r="AP1314" i="2"/>
  <c r="AY1314" i="2"/>
  <c r="C1315" i="2"/>
  <c r="D1315" i="2"/>
  <c r="E1315" i="2"/>
  <c r="F1315" i="2"/>
  <c r="G1315" i="2"/>
  <c r="H1315" i="2"/>
  <c r="J1315" i="2"/>
  <c r="K1315" i="2"/>
  <c r="L1315" i="2"/>
  <c r="M1315" i="2"/>
  <c r="AI1315" i="2"/>
  <c r="AJ1315" i="2"/>
  <c r="AK1315" i="2"/>
  <c r="AL1315" i="2"/>
  <c r="AM1315" i="2"/>
  <c r="AN1315" i="2"/>
  <c r="AO1315" i="2"/>
  <c r="AP1315" i="2"/>
  <c r="AY1315" i="2"/>
  <c r="C1316" i="2"/>
  <c r="D1316" i="2"/>
  <c r="E1316" i="2"/>
  <c r="F1316" i="2"/>
  <c r="G1316" i="2"/>
  <c r="H1316" i="2"/>
  <c r="J1316" i="2"/>
  <c r="K1316" i="2"/>
  <c r="L1316" i="2"/>
  <c r="M1316" i="2"/>
  <c r="AI1316" i="2"/>
  <c r="AJ1316" i="2"/>
  <c r="AK1316" i="2"/>
  <c r="AL1316" i="2"/>
  <c r="AM1316" i="2"/>
  <c r="AN1316" i="2"/>
  <c r="AO1316" i="2"/>
  <c r="AP1316" i="2"/>
  <c r="AY1316" i="2"/>
  <c r="C1317" i="2"/>
  <c r="D1317" i="2"/>
  <c r="E1317" i="2"/>
  <c r="F1317" i="2"/>
  <c r="G1317" i="2"/>
  <c r="H1317" i="2"/>
  <c r="J1317" i="2"/>
  <c r="K1317" i="2"/>
  <c r="L1317" i="2"/>
  <c r="M1317" i="2"/>
  <c r="AI1317" i="2"/>
  <c r="AJ1317" i="2"/>
  <c r="AK1317" i="2"/>
  <c r="AL1317" i="2"/>
  <c r="AM1317" i="2"/>
  <c r="AN1317" i="2"/>
  <c r="AO1317" i="2"/>
  <c r="AP1317" i="2"/>
  <c r="AY1317" i="2"/>
  <c r="C1318" i="2"/>
  <c r="D1318" i="2"/>
  <c r="E1318" i="2"/>
  <c r="F1318" i="2"/>
  <c r="G1318" i="2"/>
  <c r="H1318" i="2"/>
  <c r="J1318" i="2"/>
  <c r="K1318" i="2"/>
  <c r="L1318" i="2"/>
  <c r="M1318" i="2"/>
  <c r="AI1318" i="2"/>
  <c r="AJ1318" i="2"/>
  <c r="AK1318" i="2"/>
  <c r="AL1318" i="2"/>
  <c r="AM1318" i="2"/>
  <c r="AN1318" i="2"/>
  <c r="AO1318" i="2"/>
  <c r="AP1318" i="2"/>
  <c r="AY1318" i="2"/>
  <c r="C1319" i="2"/>
  <c r="D1319" i="2"/>
  <c r="E1319" i="2"/>
  <c r="F1319" i="2"/>
  <c r="G1319" i="2"/>
  <c r="H1319" i="2"/>
  <c r="J1319" i="2"/>
  <c r="K1319" i="2"/>
  <c r="L1319" i="2"/>
  <c r="M1319" i="2"/>
  <c r="AI1319" i="2"/>
  <c r="AJ1319" i="2"/>
  <c r="AK1319" i="2"/>
  <c r="AL1319" i="2"/>
  <c r="AM1319" i="2"/>
  <c r="AN1319" i="2"/>
  <c r="AO1319" i="2"/>
  <c r="AP1319" i="2"/>
  <c r="AY1319" i="2"/>
  <c r="C1320" i="2"/>
  <c r="D1320" i="2"/>
  <c r="E1320" i="2"/>
  <c r="F1320" i="2"/>
  <c r="G1320" i="2"/>
  <c r="H1320" i="2"/>
  <c r="J1320" i="2"/>
  <c r="K1320" i="2"/>
  <c r="L1320" i="2"/>
  <c r="M1320" i="2"/>
  <c r="AI1320" i="2"/>
  <c r="AJ1320" i="2"/>
  <c r="AK1320" i="2"/>
  <c r="AL1320" i="2"/>
  <c r="AM1320" i="2"/>
  <c r="AN1320" i="2"/>
  <c r="AO1320" i="2"/>
  <c r="AP1320" i="2"/>
  <c r="AY1320" i="2"/>
  <c r="C1321" i="2"/>
  <c r="D1321" i="2"/>
  <c r="E1321" i="2"/>
  <c r="F1321" i="2"/>
  <c r="G1321" i="2"/>
  <c r="H1321" i="2"/>
  <c r="J1321" i="2"/>
  <c r="K1321" i="2"/>
  <c r="L1321" i="2"/>
  <c r="M1321" i="2"/>
  <c r="AI1321" i="2"/>
  <c r="AJ1321" i="2"/>
  <c r="AK1321" i="2"/>
  <c r="AL1321" i="2"/>
  <c r="AM1321" i="2"/>
  <c r="AN1321" i="2"/>
  <c r="AO1321" i="2"/>
  <c r="AP1321" i="2"/>
  <c r="AY1321" i="2"/>
  <c r="C1322" i="2"/>
  <c r="D1322" i="2"/>
  <c r="E1322" i="2"/>
  <c r="F1322" i="2"/>
  <c r="G1322" i="2"/>
  <c r="H1322" i="2"/>
  <c r="J1322" i="2"/>
  <c r="K1322" i="2"/>
  <c r="L1322" i="2"/>
  <c r="M1322" i="2"/>
  <c r="AI1322" i="2"/>
  <c r="AJ1322" i="2"/>
  <c r="AK1322" i="2"/>
  <c r="AL1322" i="2"/>
  <c r="AM1322" i="2"/>
  <c r="AN1322" i="2"/>
  <c r="AO1322" i="2"/>
  <c r="AP1322" i="2"/>
  <c r="AY1322" i="2"/>
  <c r="C1323" i="2"/>
  <c r="D1323" i="2"/>
  <c r="E1323" i="2"/>
  <c r="F1323" i="2"/>
  <c r="G1323" i="2"/>
  <c r="H1323" i="2"/>
  <c r="J1323" i="2"/>
  <c r="K1323" i="2"/>
  <c r="L1323" i="2"/>
  <c r="M1323" i="2"/>
  <c r="AI1323" i="2"/>
  <c r="AJ1323" i="2"/>
  <c r="AK1323" i="2"/>
  <c r="AL1323" i="2"/>
  <c r="AM1323" i="2"/>
  <c r="AN1323" i="2"/>
  <c r="AO1323" i="2"/>
  <c r="AP1323" i="2"/>
  <c r="AY1323" i="2"/>
  <c r="C1324" i="2"/>
  <c r="D1324" i="2"/>
  <c r="E1324" i="2"/>
  <c r="F1324" i="2"/>
  <c r="G1324" i="2"/>
  <c r="H1324" i="2"/>
  <c r="J1324" i="2"/>
  <c r="K1324" i="2"/>
  <c r="L1324" i="2"/>
  <c r="M1324" i="2"/>
  <c r="AI1324" i="2"/>
  <c r="AJ1324" i="2"/>
  <c r="AK1324" i="2"/>
  <c r="AL1324" i="2"/>
  <c r="AM1324" i="2"/>
  <c r="AN1324" i="2"/>
  <c r="AO1324" i="2"/>
  <c r="AP1324" i="2"/>
  <c r="AY1324" i="2"/>
  <c r="C1325" i="2"/>
  <c r="D1325" i="2"/>
  <c r="E1325" i="2"/>
  <c r="F1325" i="2"/>
  <c r="G1325" i="2"/>
  <c r="H1325" i="2"/>
  <c r="J1325" i="2"/>
  <c r="K1325" i="2"/>
  <c r="L1325" i="2"/>
  <c r="M1325" i="2"/>
  <c r="AI1325" i="2"/>
  <c r="AJ1325" i="2"/>
  <c r="AK1325" i="2"/>
  <c r="AL1325" i="2"/>
  <c r="AM1325" i="2"/>
  <c r="AN1325" i="2"/>
  <c r="AO1325" i="2"/>
  <c r="AP1325" i="2"/>
  <c r="AY1325" i="2"/>
  <c r="C1326" i="2"/>
  <c r="D1326" i="2"/>
  <c r="E1326" i="2"/>
  <c r="F1326" i="2"/>
  <c r="G1326" i="2"/>
  <c r="H1326" i="2"/>
  <c r="J1326" i="2"/>
  <c r="K1326" i="2"/>
  <c r="L1326" i="2"/>
  <c r="M1326" i="2"/>
  <c r="AI1326" i="2"/>
  <c r="AJ1326" i="2"/>
  <c r="AK1326" i="2"/>
  <c r="AL1326" i="2"/>
  <c r="AM1326" i="2"/>
  <c r="AN1326" i="2"/>
  <c r="AO1326" i="2"/>
  <c r="AP1326" i="2"/>
  <c r="AY1326" i="2"/>
  <c r="C1327" i="2"/>
  <c r="D1327" i="2"/>
  <c r="E1327" i="2"/>
  <c r="F1327" i="2"/>
  <c r="G1327" i="2"/>
  <c r="H1327" i="2"/>
  <c r="J1327" i="2"/>
  <c r="K1327" i="2"/>
  <c r="L1327" i="2"/>
  <c r="M1327" i="2"/>
  <c r="AI1327" i="2"/>
  <c r="AJ1327" i="2"/>
  <c r="AK1327" i="2"/>
  <c r="AL1327" i="2"/>
  <c r="AM1327" i="2"/>
  <c r="AN1327" i="2"/>
  <c r="AO1327" i="2"/>
  <c r="AP1327" i="2"/>
  <c r="AY1327" i="2"/>
  <c r="C1328" i="2"/>
  <c r="D1328" i="2"/>
  <c r="E1328" i="2"/>
  <c r="F1328" i="2"/>
  <c r="G1328" i="2"/>
  <c r="H1328" i="2"/>
  <c r="J1328" i="2"/>
  <c r="K1328" i="2"/>
  <c r="L1328" i="2"/>
  <c r="M1328" i="2"/>
  <c r="AI1328" i="2"/>
  <c r="AJ1328" i="2"/>
  <c r="AK1328" i="2"/>
  <c r="AL1328" i="2"/>
  <c r="AM1328" i="2"/>
  <c r="AN1328" i="2"/>
  <c r="AO1328" i="2"/>
  <c r="AP1328" i="2"/>
  <c r="AY1328" i="2"/>
  <c r="C1329" i="2"/>
  <c r="D1329" i="2"/>
  <c r="E1329" i="2"/>
  <c r="F1329" i="2"/>
  <c r="G1329" i="2"/>
  <c r="H1329" i="2"/>
  <c r="J1329" i="2"/>
  <c r="K1329" i="2"/>
  <c r="L1329" i="2"/>
  <c r="M1329" i="2"/>
  <c r="AI1329" i="2"/>
  <c r="AJ1329" i="2"/>
  <c r="AK1329" i="2"/>
  <c r="AL1329" i="2"/>
  <c r="AM1329" i="2"/>
  <c r="AN1329" i="2"/>
  <c r="AO1329" i="2"/>
  <c r="AP1329" i="2"/>
  <c r="AY1329" i="2"/>
  <c r="C1330" i="2"/>
  <c r="D1330" i="2"/>
  <c r="E1330" i="2"/>
  <c r="F1330" i="2"/>
  <c r="G1330" i="2"/>
  <c r="H1330" i="2"/>
  <c r="J1330" i="2"/>
  <c r="K1330" i="2"/>
  <c r="L1330" i="2"/>
  <c r="M1330" i="2"/>
  <c r="AI1330" i="2"/>
  <c r="AJ1330" i="2"/>
  <c r="AK1330" i="2"/>
  <c r="AL1330" i="2"/>
  <c r="AM1330" i="2"/>
  <c r="AN1330" i="2"/>
  <c r="AO1330" i="2"/>
  <c r="AP1330" i="2"/>
  <c r="AY1330" i="2"/>
  <c r="C1331" i="2"/>
  <c r="D1331" i="2"/>
  <c r="E1331" i="2"/>
  <c r="F1331" i="2"/>
  <c r="G1331" i="2"/>
  <c r="H1331" i="2"/>
  <c r="J1331" i="2"/>
  <c r="K1331" i="2"/>
  <c r="L1331" i="2"/>
  <c r="M1331" i="2"/>
  <c r="AI1331" i="2"/>
  <c r="AJ1331" i="2"/>
  <c r="AK1331" i="2"/>
  <c r="AL1331" i="2"/>
  <c r="AM1331" i="2"/>
  <c r="AN1331" i="2"/>
  <c r="AO1331" i="2"/>
  <c r="AP1331" i="2"/>
  <c r="AY1331" i="2"/>
  <c r="C1332" i="2"/>
  <c r="D1332" i="2"/>
  <c r="E1332" i="2"/>
  <c r="F1332" i="2"/>
  <c r="G1332" i="2"/>
  <c r="H1332" i="2"/>
  <c r="J1332" i="2"/>
  <c r="K1332" i="2"/>
  <c r="L1332" i="2"/>
  <c r="M1332" i="2"/>
  <c r="AI1332" i="2"/>
  <c r="AJ1332" i="2"/>
  <c r="AK1332" i="2"/>
  <c r="AL1332" i="2"/>
  <c r="AM1332" i="2"/>
  <c r="AN1332" i="2"/>
  <c r="AO1332" i="2"/>
  <c r="AP1332" i="2"/>
  <c r="AY1332" i="2"/>
  <c r="C1333" i="2"/>
  <c r="D1333" i="2"/>
  <c r="E1333" i="2"/>
  <c r="F1333" i="2"/>
  <c r="G1333" i="2"/>
  <c r="H1333" i="2"/>
  <c r="J1333" i="2"/>
  <c r="K1333" i="2"/>
  <c r="L1333" i="2"/>
  <c r="M1333" i="2"/>
  <c r="AI1333" i="2"/>
  <c r="AJ1333" i="2"/>
  <c r="AK1333" i="2"/>
  <c r="AL1333" i="2"/>
  <c r="AM1333" i="2"/>
  <c r="AN1333" i="2"/>
  <c r="AO1333" i="2"/>
  <c r="AP1333" i="2"/>
  <c r="AY1333" i="2"/>
  <c r="C1334" i="2"/>
  <c r="D1334" i="2"/>
  <c r="E1334" i="2"/>
  <c r="F1334" i="2"/>
  <c r="G1334" i="2"/>
  <c r="H1334" i="2"/>
  <c r="J1334" i="2"/>
  <c r="K1334" i="2"/>
  <c r="L1334" i="2"/>
  <c r="M1334" i="2"/>
  <c r="AI1334" i="2"/>
  <c r="AJ1334" i="2"/>
  <c r="AK1334" i="2"/>
  <c r="AL1334" i="2"/>
  <c r="AM1334" i="2"/>
  <c r="AN1334" i="2"/>
  <c r="AO1334" i="2"/>
  <c r="AP1334" i="2"/>
  <c r="AY1334" i="2"/>
  <c r="C1335" i="2"/>
  <c r="D1335" i="2"/>
  <c r="E1335" i="2"/>
  <c r="F1335" i="2"/>
  <c r="G1335" i="2"/>
  <c r="H1335" i="2"/>
  <c r="J1335" i="2"/>
  <c r="K1335" i="2"/>
  <c r="L1335" i="2"/>
  <c r="M1335" i="2"/>
  <c r="AI1335" i="2"/>
  <c r="AJ1335" i="2"/>
  <c r="AK1335" i="2"/>
  <c r="AL1335" i="2"/>
  <c r="AM1335" i="2"/>
  <c r="AN1335" i="2"/>
  <c r="AO1335" i="2"/>
  <c r="AP1335" i="2"/>
  <c r="AY1335" i="2"/>
  <c r="C1336" i="2"/>
  <c r="D1336" i="2"/>
  <c r="E1336" i="2"/>
  <c r="F1336" i="2"/>
  <c r="G1336" i="2"/>
  <c r="H1336" i="2"/>
  <c r="J1336" i="2"/>
  <c r="K1336" i="2"/>
  <c r="L1336" i="2"/>
  <c r="M1336" i="2"/>
  <c r="AI1336" i="2"/>
  <c r="AJ1336" i="2"/>
  <c r="AK1336" i="2"/>
  <c r="AL1336" i="2"/>
  <c r="AM1336" i="2"/>
  <c r="AN1336" i="2"/>
  <c r="AO1336" i="2"/>
  <c r="AP1336" i="2"/>
  <c r="AY1336" i="2"/>
  <c r="C1337" i="2"/>
  <c r="D1337" i="2"/>
  <c r="E1337" i="2"/>
  <c r="F1337" i="2"/>
  <c r="G1337" i="2"/>
  <c r="H1337" i="2"/>
  <c r="J1337" i="2"/>
  <c r="K1337" i="2"/>
  <c r="L1337" i="2"/>
  <c r="M1337" i="2"/>
  <c r="AI1337" i="2"/>
  <c r="AJ1337" i="2"/>
  <c r="AK1337" i="2"/>
  <c r="AL1337" i="2"/>
  <c r="AM1337" i="2"/>
  <c r="AN1337" i="2"/>
  <c r="AO1337" i="2"/>
  <c r="AP1337" i="2"/>
  <c r="AY1337" i="2"/>
  <c r="C1338" i="2"/>
  <c r="D1338" i="2"/>
  <c r="E1338" i="2"/>
  <c r="F1338" i="2"/>
  <c r="G1338" i="2"/>
  <c r="H1338" i="2"/>
  <c r="J1338" i="2"/>
  <c r="K1338" i="2"/>
  <c r="L1338" i="2"/>
  <c r="M1338" i="2"/>
  <c r="AI1338" i="2"/>
  <c r="AJ1338" i="2"/>
  <c r="AK1338" i="2"/>
  <c r="AL1338" i="2"/>
  <c r="AM1338" i="2"/>
  <c r="AN1338" i="2"/>
  <c r="AO1338" i="2"/>
  <c r="AP1338" i="2"/>
  <c r="AY1338" i="2"/>
  <c r="C1339" i="2"/>
  <c r="D1339" i="2"/>
  <c r="E1339" i="2"/>
  <c r="F1339" i="2"/>
  <c r="G1339" i="2"/>
  <c r="H1339" i="2"/>
  <c r="J1339" i="2"/>
  <c r="K1339" i="2"/>
  <c r="L1339" i="2"/>
  <c r="M1339" i="2"/>
  <c r="AI1339" i="2"/>
  <c r="AJ1339" i="2"/>
  <c r="AK1339" i="2"/>
  <c r="AL1339" i="2"/>
  <c r="AM1339" i="2"/>
  <c r="AN1339" i="2"/>
  <c r="AO1339" i="2"/>
  <c r="AP1339" i="2"/>
  <c r="AY1339" i="2"/>
  <c r="C1340" i="2"/>
  <c r="D1340" i="2"/>
  <c r="E1340" i="2"/>
  <c r="F1340" i="2"/>
  <c r="G1340" i="2"/>
  <c r="H1340" i="2"/>
  <c r="J1340" i="2"/>
  <c r="K1340" i="2"/>
  <c r="L1340" i="2"/>
  <c r="M1340" i="2"/>
  <c r="AI1340" i="2"/>
  <c r="AJ1340" i="2"/>
  <c r="AK1340" i="2"/>
  <c r="AL1340" i="2"/>
  <c r="AM1340" i="2"/>
  <c r="AN1340" i="2"/>
  <c r="AO1340" i="2"/>
  <c r="AP1340" i="2"/>
  <c r="AY1340" i="2"/>
  <c r="C1341" i="2"/>
  <c r="D1341" i="2"/>
  <c r="E1341" i="2"/>
  <c r="F1341" i="2"/>
  <c r="G1341" i="2"/>
  <c r="H1341" i="2"/>
  <c r="J1341" i="2"/>
  <c r="K1341" i="2"/>
  <c r="L1341" i="2"/>
  <c r="M1341" i="2"/>
  <c r="AI1341" i="2"/>
  <c r="AJ1341" i="2"/>
  <c r="AK1341" i="2"/>
  <c r="AL1341" i="2"/>
  <c r="AM1341" i="2"/>
  <c r="AN1341" i="2"/>
  <c r="AO1341" i="2"/>
  <c r="AP1341" i="2"/>
  <c r="AY1341" i="2"/>
  <c r="C1342" i="2"/>
  <c r="D1342" i="2"/>
  <c r="E1342" i="2"/>
  <c r="F1342" i="2"/>
  <c r="G1342" i="2"/>
  <c r="H1342" i="2"/>
  <c r="J1342" i="2"/>
  <c r="K1342" i="2"/>
  <c r="L1342" i="2"/>
  <c r="M1342" i="2"/>
  <c r="AI1342" i="2"/>
  <c r="AJ1342" i="2"/>
  <c r="AK1342" i="2"/>
  <c r="AL1342" i="2"/>
  <c r="AM1342" i="2"/>
  <c r="AN1342" i="2"/>
  <c r="AO1342" i="2"/>
  <c r="AP1342" i="2"/>
  <c r="AY1342" i="2"/>
  <c r="C1343" i="2"/>
  <c r="D1343" i="2"/>
  <c r="E1343" i="2"/>
  <c r="F1343" i="2"/>
  <c r="G1343" i="2"/>
  <c r="H1343" i="2"/>
  <c r="J1343" i="2"/>
  <c r="K1343" i="2"/>
  <c r="L1343" i="2"/>
  <c r="M1343" i="2"/>
  <c r="AI1343" i="2"/>
  <c r="AJ1343" i="2"/>
  <c r="AK1343" i="2"/>
  <c r="AL1343" i="2"/>
  <c r="AM1343" i="2"/>
  <c r="AN1343" i="2"/>
  <c r="AO1343" i="2"/>
  <c r="AP1343" i="2"/>
  <c r="AY1343" i="2"/>
  <c r="C1344" i="2"/>
  <c r="D1344" i="2"/>
  <c r="E1344" i="2"/>
  <c r="F1344" i="2"/>
  <c r="G1344" i="2"/>
  <c r="H1344" i="2"/>
  <c r="J1344" i="2"/>
  <c r="K1344" i="2"/>
  <c r="L1344" i="2"/>
  <c r="M1344" i="2"/>
  <c r="AI1344" i="2"/>
  <c r="AJ1344" i="2"/>
  <c r="AK1344" i="2"/>
  <c r="AL1344" i="2"/>
  <c r="AM1344" i="2"/>
  <c r="AN1344" i="2"/>
  <c r="AO1344" i="2"/>
  <c r="AP1344" i="2"/>
  <c r="AY1344" i="2"/>
  <c r="C1345" i="2"/>
  <c r="D1345" i="2"/>
  <c r="E1345" i="2"/>
  <c r="F1345" i="2"/>
  <c r="G1345" i="2"/>
  <c r="H1345" i="2"/>
  <c r="J1345" i="2"/>
  <c r="K1345" i="2"/>
  <c r="L1345" i="2"/>
  <c r="M1345" i="2"/>
  <c r="AI1345" i="2"/>
  <c r="AJ1345" i="2"/>
  <c r="AK1345" i="2"/>
  <c r="AL1345" i="2"/>
  <c r="AM1345" i="2"/>
  <c r="AN1345" i="2"/>
  <c r="AO1345" i="2"/>
  <c r="AP1345" i="2"/>
  <c r="AY1345" i="2"/>
  <c r="C1346" i="2"/>
  <c r="D1346" i="2"/>
  <c r="E1346" i="2"/>
  <c r="F1346" i="2"/>
  <c r="G1346" i="2"/>
  <c r="H1346" i="2"/>
  <c r="J1346" i="2"/>
  <c r="K1346" i="2"/>
  <c r="L1346" i="2"/>
  <c r="M1346" i="2"/>
  <c r="AI1346" i="2"/>
  <c r="AJ1346" i="2"/>
  <c r="AK1346" i="2"/>
  <c r="AL1346" i="2"/>
  <c r="AM1346" i="2"/>
  <c r="AN1346" i="2"/>
  <c r="AO1346" i="2"/>
  <c r="AP1346" i="2"/>
  <c r="AY1346" i="2"/>
  <c r="C1347" i="2"/>
  <c r="D1347" i="2"/>
  <c r="E1347" i="2"/>
  <c r="F1347" i="2"/>
  <c r="G1347" i="2"/>
  <c r="H1347" i="2"/>
  <c r="J1347" i="2"/>
  <c r="K1347" i="2"/>
  <c r="L1347" i="2"/>
  <c r="M1347" i="2"/>
  <c r="AI1347" i="2"/>
  <c r="AJ1347" i="2"/>
  <c r="AK1347" i="2"/>
  <c r="AL1347" i="2"/>
  <c r="AM1347" i="2"/>
  <c r="AN1347" i="2"/>
  <c r="AO1347" i="2"/>
  <c r="AP1347" i="2"/>
  <c r="AY1347" i="2"/>
  <c r="C1348" i="2"/>
  <c r="D1348" i="2"/>
  <c r="E1348" i="2"/>
  <c r="F1348" i="2"/>
  <c r="G1348" i="2"/>
  <c r="H1348" i="2"/>
  <c r="J1348" i="2"/>
  <c r="K1348" i="2"/>
  <c r="L1348" i="2"/>
  <c r="M1348" i="2"/>
  <c r="AI1348" i="2"/>
  <c r="AJ1348" i="2"/>
  <c r="AK1348" i="2"/>
  <c r="AL1348" i="2"/>
  <c r="AM1348" i="2"/>
  <c r="AN1348" i="2"/>
  <c r="AO1348" i="2"/>
  <c r="AP1348" i="2"/>
  <c r="AY1348" i="2"/>
  <c r="C1349" i="2"/>
  <c r="D1349" i="2"/>
  <c r="E1349" i="2"/>
  <c r="F1349" i="2"/>
  <c r="G1349" i="2"/>
  <c r="H1349" i="2"/>
  <c r="J1349" i="2"/>
  <c r="K1349" i="2"/>
  <c r="L1349" i="2"/>
  <c r="M1349" i="2"/>
  <c r="AI1349" i="2"/>
  <c r="AJ1349" i="2"/>
  <c r="AK1349" i="2"/>
  <c r="AL1349" i="2"/>
  <c r="AM1349" i="2"/>
  <c r="AN1349" i="2"/>
  <c r="AO1349" i="2"/>
  <c r="AP1349" i="2"/>
  <c r="AY1349" i="2"/>
  <c r="C1350" i="2"/>
  <c r="D1350" i="2"/>
  <c r="E1350" i="2"/>
  <c r="F1350" i="2"/>
  <c r="G1350" i="2"/>
  <c r="H1350" i="2"/>
  <c r="J1350" i="2"/>
  <c r="K1350" i="2"/>
  <c r="L1350" i="2"/>
  <c r="M1350" i="2"/>
  <c r="AI1350" i="2"/>
  <c r="AJ1350" i="2"/>
  <c r="AK1350" i="2"/>
  <c r="AL1350" i="2"/>
  <c r="AM1350" i="2"/>
  <c r="AN1350" i="2"/>
  <c r="AO1350" i="2"/>
  <c r="AP1350" i="2"/>
  <c r="AY1350" i="2"/>
  <c r="C1351" i="2"/>
  <c r="D1351" i="2"/>
  <c r="E1351" i="2"/>
  <c r="F1351" i="2"/>
  <c r="G1351" i="2"/>
  <c r="H1351" i="2"/>
  <c r="J1351" i="2"/>
  <c r="K1351" i="2"/>
  <c r="L1351" i="2"/>
  <c r="M1351" i="2"/>
  <c r="AI1351" i="2"/>
  <c r="AJ1351" i="2"/>
  <c r="AK1351" i="2"/>
  <c r="AL1351" i="2"/>
  <c r="AM1351" i="2"/>
  <c r="AN1351" i="2"/>
  <c r="AO1351" i="2"/>
  <c r="AP1351" i="2"/>
  <c r="AY1351" i="2"/>
  <c r="C1352" i="2"/>
  <c r="D1352" i="2"/>
  <c r="E1352" i="2"/>
  <c r="F1352" i="2"/>
  <c r="G1352" i="2"/>
  <c r="H1352" i="2"/>
  <c r="J1352" i="2"/>
  <c r="K1352" i="2"/>
  <c r="L1352" i="2"/>
  <c r="M1352" i="2"/>
  <c r="AI1352" i="2"/>
  <c r="AJ1352" i="2"/>
  <c r="AK1352" i="2"/>
  <c r="AL1352" i="2"/>
  <c r="AM1352" i="2"/>
  <c r="AN1352" i="2"/>
  <c r="AO1352" i="2"/>
  <c r="AP1352" i="2"/>
  <c r="AY1352" i="2"/>
  <c r="C1353" i="2"/>
  <c r="D1353" i="2"/>
  <c r="E1353" i="2"/>
  <c r="F1353" i="2"/>
  <c r="G1353" i="2"/>
  <c r="H1353" i="2"/>
  <c r="J1353" i="2"/>
  <c r="K1353" i="2"/>
  <c r="L1353" i="2"/>
  <c r="M1353" i="2"/>
  <c r="AI1353" i="2"/>
  <c r="AJ1353" i="2"/>
  <c r="AK1353" i="2"/>
  <c r="AL1353" i="2"/>
  <c r="AM1353" i="2"/>
  <c r="AN1353" i="2"/>
  <c r="AO1353" i="2"/>
  <c r="AP1353" i="2"/>
  <c r="AY1353" i="2"/>
  <c r="C1354" i="2"/>
  <c r="D1354" i="2"/>
  <c r="E1354" i="2"/>
  <c r="F1354" i="2"/>
  <c r="G1354" i="2"/>
  <c r="H1354" i="2"/>
  <c r="J1354" i="2"/>
  <c r="K1354" i="2"/>
  <c r="L1354" i="2"/>
  <c r="M1354" i="2"/>
  <c r="AI1354" i="2"/>
  <c r="AJ1354" i="2"/>
  <c r="AK1354" i="2"/>
  <c r="AL1354" i="2"/>
  <c r="AM1354" i="2"/>
  <c r="AN1354" i="2"/>
  <c r="AO1354" i="2"/>
  <c r="AP1354" i="2"/>
  <c r="AY1354" i="2"/>
  <c r="C1355" i="2"/>
  <c r="D1355" i="2"/>
  <c r="E1355" i="2"/>
  <c r="F1355" i="2"/>
  <c r="G1355" i="2"/>
  <c r="H1355" i="2"/>
  <c r="J1355" i="2"/>
  <c r="K1355" i="2"/>
  <c r="L1355" i="2"/>
  <c r="M1355" i="2"/>
  <c r="AI1355" i="2"/>
  <c r="AJ1355" i="2"/>
  <c r="AK1355" i="2"/>
  <c r="AL1355" i="2"/>
  <c r="AM1355" i="2"/>
  <c r="AN1355" i="2"/>
  <c r="AO1355" i="2"/>
  <c r="AP1355" i="2"/>
  <c r="AY1355" i="2"/>
  <c r="C1356" i="2"/>
  <c r="D1356" i="2"/>
  <c r="E1356" i="2"/>
  <c r="F1356" i="2"/>
  <c r="G1356" i="2"/>
  <c r="H1356" i="2"/>
  <c r="J1356" i="2"/>
  <c r="K1356" i="2"/>
  <c r="L1356" i="2"/>
  <c r="M1356" i="2"/>
  <c r="AI1356" i="2"/>
  <c r="AJ1356" i="2"/>
  <c r="AK1356" i="2"/>
  <c r="AL1356" i="2"/>
  <c r="AM1356" i="2"/>
  <c r="AN1356" i="2"/>
  <c r="AO1356" i="2"/>
  <c r="AP1356" i="2"/>
  <c r="AY1356" i="2"/>
  <c r="C1357" i="2"/>
  <c r="D1357" i="2"/>
  <c r="E1357" i="2"/>
  <c r="F1357" i="2"/>
  <c r="G1357" i="2"/>
  <c r="H1357" i="2"/>
  <c r="J1357" i="2"/>
  <c r="K1357" i="2"/>
  <c r="L1357" i="2"/>
  <c r="M1357" i="2"/>
  <c r="AI1357" i="2"/>
  <c r="AJ1357" i="2"/>
  <c r="AK1357" i="2"/>
  <c r="AL1357" i="2"/>
  <c r="AM1357" i="2"/>
  <c r="AN1357" i="2"/>
  <c r="AO1357" i="2"/>
  <c r="AP1357" i="2"/>
  <c r="AY1357" i="2"/>
  <c r="C1358" i="2"/>
  <c r="D1358" i="2"/>
  <c r="E1358" i="2"/>
  <c r="F1358" i="2"/>
  <c r="G1358" i="2"/>
  <c r="H1358" i="2"/>
  <c r="J1358" i="2"/>
  <c r="K1358" i="2"/>
  <c r="L1358" i="2"/>
  <c r="M1358" i="2"/>
  <c r="AI1358" i="2"/>
  <c r="AJ1358" i="2"/>
  <c r="AK1358" i="2"/>
  <c r="AL1358" i="2"/>
  <c r="AM1358" i="2"/>
  <c r="AN1358" i="2"/>
  <c r="AO1358" i="2"/>
  <c r="AP1358" i="2"/>
  <c r="AY1358" i="2"/>
  <c r="C1359" i="2"/>
  <c r="D1359" i="2"/>
  <c r="E1359" i="2"/>
  <c r="F1359" i="2"/>
  <c r="G1359" i="2"/>
  <c r="H1359" i="2"/>
  <c r="J1359" i="2"/>
  <c r="K1359" i="2"/>
  <c r="L1359" i="2"/>
  <c r="M1359" i="2"/>
  <c r="AI1359" i="2"/>
  <c r="AJ1359" i="2"/>
  <c r="AK1359" i="2"/>
  <c r="AL1359" i="2"/>
  <c r="AM1359" i="2"/>
  <c r="AN1359" i="2"/>
  <c r="AO1359" i="2"/>
  <c r="AP1359" i="2"/>
  <c r="AY1359" i="2"/>
  <c r="C1360" i="2"/>
  <c r="D1360" i="2"/>
  <c r="E1360" i="2"/>
  <c r="F1360" i="2"/>
  <c r="G1360" i="2"/>
  <c r="H1360" i="2"/>
  <c r="J1360" i="2"/>
  <c r="K1360" i="2"/>
  <c r="L1360" i="2"/>
  <c r="M1360" i="2"/>
  <c r="AI1360" i="2"/>
  <c r="AJ1360" i="2"/>
  <c r="AK1360" i="2"/>
  <c r="AL1360" i="2"/>
  <c r="AM1360" i="2"/>
  <c r="AN1360" i="2"/>
  <c r="AO1360" i="2"/>
  <c r="AP1360" i="2"/>
  <c r="AY1360" i="2"/>
  <c r="C1361" i="2"/>
  <c r="D1361" i="2"/>
  <c r="E1361" i="2"/>
  <c r="F1361" i="2"/>
  <c r="G1361" i="2"/>
  <c r="H1361" i="2"/>
  <c r="J1361" i="2"/>
  <c r="K1361" i="2"/>
  <c r="L1361" i="2"/>
  <c r="M1361" i="2"/>
  <c r="AI1361" i="2"/>
  <c r="AJ1361" i="2"/>
  <c r="AK1361" i="2"/>
  <c r="AL1361" i="2"/>
  <c r="AM1361" i="2"/>
  <c r="AN1361" i="2"/>
  <c r="AO1361" i="2"/>
  <c r="AP1361" i="2"/>
  <c r="AY1361" i="2"/>
  <c r="C1362" i="2"/>
  <c r="D1362" i="2"/>
  <c r="E1362" i="2"/>
  <c r="F1362" i="2"/>
  <c r="G1362" i="2"/>
  <c r="H1362" i="2"/>
  <c r="J1362" i="2"/>
  <c r="K1362" i="2"/>
  <c r="L1362" i="2"/>
  <c r="M1362" i="2"/>
  <c r="AI1362" i="2"/>
  <c r="AJ1362" i="2"/>
  <c r="AK1362" i="2"/>
  <c r="AL1362" i="2"/>
  <c r="AM1362" i="2"/>
  <c r="AN1362" i="2"/>
  <c r="AO1362" i="2"/>
  <c r="AP1362" i="2"/>
  <c r="AY1362" i="2"/>
  <c r="C1363" i="2"/>
  <c r="D1363" i="2"/>
  <c r="E1363" i="2"/>
  <c r="F1363" i="2"/>
  <c r="G1363" i="2"/>
  <c r="H1363" i="2"/>
  <c r="J1363" i="2"/>
  <c r="K1363" i="2"/>
  <c r="L1363" i="2"/>
  <c r="M1363" i="2"/>
  <c r="AI1363" i="2"/>
  <c r="AJ1363" i="2"/>
  <c r="AK1363" i="2"/>
  <c r="AL1363" i="2"/>
  <c r="AM1363" i="2"/>
  <c r="AN1363" i="2"/>
  <c r="AO1363" i="2"/>
  <c r="AP1363" i="2"/>
  <c r="AY1363" i="2"/>
  <c r="C1364" i="2"/>
  <c r="D1364" i="2"/>
  <c r="E1364" i="2"/>
  <c r="F1364" i="2"/>
  <c r="G1364" i="2"/>
  <c r="H1364" i="2"/>
  <c r="J1364" i="2"/>
  <c r="K1364" i="2"/>
  <c r="L1364" i="2"/>
  <c r="M1364" i="2"/>
  <c r="AI1364" i="2"/>
  <c r="AJ1364" i="2"/>
  <c r="AK1364" i="2"/>
  <c r="AL1364" i="2"/>
  <c r="AM1364" i="2"/>
  <c r="AN1364" i="2"/>
  <c r="AO1364" i="2"/>
  <c r="AP1364" i="2"/>
  <c r="AY1364" i="2"/>
  <c r="C1365" i="2"/>
  <c r="D1365" i="2"/>
  <c r="E1365" i="2"/>
  <c r="F1365" i="2"/>
  <c r="G1365" i="2"/>
  <c r="H1365" i="2"/>
  <c r="J1365" i="2"/>
  <c r="K1365" i="2"/>
  <c r="L1365" i="2"/>
  <c r="M1365" i="2"/>
  <c r="AI1365" i="2"/>
  <c r="AJ1365" i="2"/>
  <c r="AK1365" i="2"/>
  <c r="AL1365" i="2"/>
  <c r="AM1365" i="2"/>
  <c r="AN1365" i="2"/>
  <c r="AO1365" i="2"/>
  <c r="AP1365" i="2"/>
  <c r="AY1365" i="2"/>
  <c r="C1366" i="2"/>
  <c r="D1366" i="2"/>
  <c r="E1366" i="2"/>
  <c r="F1366" i="2"/>
  <c r="G1366" i="2"/>
  <c r="H1366" i="2"/>
  <c r="J1366" i="2"/>
  <c r="K1366" i="2"/>
  <c r="L1366" i="2"/>
  <c r="M1366" i="2"/>
  <c r="AI1366" i="2"/>
  <c r="AJ1366" i="2"/>
  <c r="AK1366" i="2"/>
  <c r="AL1366" i="2"/>
  <c r="AM1366" i="2"/>
  <c r="AN1366" i="2"/>
  <c r="AO1366" i="2"/>
  <c r="AP1366" i="2"/>
  <c r="AY1366" i="2"/>
  <c r="C1367" i="2"/>
  <c r="D1367" i="2"/>
  <c r="E1367" i="2"/>
  <c r="F1367" i="2"/>
  <c r="G1367" i="2"/>
  <c r="H1367" i="2"/>
  <c r="J1367" i="2"/>
  <c r="K1367" i="2"/>
  <c r="L1367" i="2"/>
  <c r="M1367" i="2"/>
  <c r="AI1367" i="2"/>
  <c r="AJ1367" i="2"/>
  <c r="AK1367" i="2"/>
  <c r="AL1367" i="2"/>
  <c r="AM1367" i="2"/>
  <c r="AN1367" i="2"/>
  <c r="AO1367" i="2"/>
  <c r="AP1367" i="2"/>
  <c r="C1369" i="2"/>
  <c r="D1369" i="2"/>
  <c r="E1369" i="2"/>
  <c r="F1369" i="2"/>
  <c r="G1369" i="2"/>
  <c r="H1369" i="2"/>
  <c r="J1369" i="2"/>
  <c r="K1369" i="2"/>
  <c r="L1369" i="2"/>
  <c r="M1369" i="2"/>
  <c r="AI1369" i="2"/>
  <c r="AJ1369" i="2"/>
  <c r="AK1369" i="2"/>
  <c r="AL1369" i="2"/>
  <c r="AM1369" i="2"/>
  <c r="AN1369" i="2"/>
  <c r="AO1369" i="2"/>
  <c r="AP1369" i="2"/>
  <c r="AY1369" i="2"/>
  <c r="C1370" i="2"/>
  <c r="D1370" i="2"/>
  <c r="E1370" i="2"/>
  <c r="F1370" i="2"/>
  <c r="G1370" i="2"/>
  <c r="H1370" i="2"/>
  <c r="J1370" i="2"/>
  <c r="K1370" i="2"/>
  <c r="L1370" i="2"/>
  <c r="M1370" i="2"/>
  <c r="AI1370" i="2"/>
  <c r="AJ1370" i="2"/>
  <c r="AK1370" i="2"/>
  <c r="AL1370" i="2"/>
  <c r="AM1370" i="2"/>
  <c r="AN1370" i="2"/>
  <c r="AO1370" i="2"/>
  <c r="AP1370" i="2"/>
  <c r="AY1370" i="2"/>
  <c r="C1371" i="2"/>
  <c r="D1371" i="2"/>
  <c r="E1371" i="2"/>
  <c r="F1371" i="2"/>
  <c r="G1371" i="2"/>
  <c r="H1371" i="2"/>
  <c r="J1371" i="2"/>
  <c r="K1371" i="2"/>
  <c r="L1371" i="2"/>
  <c r="M1371" i="2"/>
  <c r="AI1371" i="2"/>
  <c r="AJ1371" i="2"/>
  <c r="AK1371" i="2"/>
  <c r="AL1371" i="2"/>
  <c r="AM1371" i="2"/>
  <c r="AN1371" i="2"/>
  <c r="AO1371" i="2"/>
  <c r="AP1371" i="2"/>
  <c r="AY1371" i="2"/>
  <c r="C1372" i="2"/>
  <c r="D1372" i="2"/>
  <c r="E1372" i="2"/>
  <c r="F1372" i="2"/>
  <c r="G1372" i="2"/>
  <c r="H1372" i="2"/>
  <c r="J1372" i="2"/>
  <c r="K1372" i="2"/>
  <c r="L1372" i="2"/>
  <c r="M1372" i="2"/>
  <c r="AI1372" i="2"/>
  <c r="AJ1372" i="2"/>
  <c r="AK1372" i="2"/>
  <c r="AL1372" i="2"/>
  <c r="AM1372" i="2"/>
  <c r="AN1372" i="2"/>
  <c r="AO1372" i="2"/>
  <c r="AP1372" i="2"/>
  <c r="AY1372" i="2"/>
  <c r="C1373" i="2"/>
  <c r="D1373" i="2"/>
  <c r="E1373" i="2"/>
  <c r="F1373" i="2"/>
  <c r="G1373" i="2"/>
  <c r="H1373" i="2"/>
  <c r="J1373" i="2"/>
  <c r="K1373" i="2"/>
  <c r="L1373" i="2"/>
  <c r="M1373" i="2"/>
  <c r="AI1373" i="2"/>
  <c r="AJ1373" i="2"/>
  <c r="AK1373" i="2"/>
  <c r="AL1373" i="2"/>
  <c r="AM1373" i="2"/>
  <c r="AN1373" i="2"/>
  <c r="AO1373" i="2"/>
  <c r="AP1373" i="2"/>
  <c r="AY1373" i="2"/>
  <c r="C1374" i="2"/>
  <c r="D1374" i="2"/>
  <c r="E1374" i="2"/>
  <c r="F1374" i="2"/>
  <c r="G1374" i="2"/>
  <c r="H1374" i="2"/>
  <c r="J1374" i="2"/>
  <c r="K1374" i="2"/>
  <c r="L1374" i="2"/>
  <c r="M1374" i="2"/>
  <c r="AI1374" i="2"/>
  <c r="AJ1374" i="2"/>
  <c r="AK1374" i="2"/>
  <c r="AL1374" i="2"/>
  <c r="AM1374" i="2"/>
  <c r="AN1374" i="2"/>
  <c r="AO1374" i="2"/>
  <c r="AP1374" i="2"/>
  <c r="AY1374" i="2"/>
  <c r="C1375" i="2"/>
  <c r="D1375" i="2"/>
  <c r="E1375" i="2"/>
  <c r="F1375" i="2"/>
  <c r="G1375" i="2"/>
  <c r="H1375" i="2"/>
  <c r="J1375" i="2"/>
  <c r="K1375" i="2"/>
  <c r="L1375" i="2"/>
  <c r="M1375" i="2"/>
  <c r="AI1375" i="2"/>
  <c r="AJ1375" i="2"/>
  <c r="AK1375" i="2"/>
  <c r="AL1375" i="2"/>
  <c r="AM1375" i="2"/>
  <c r="AN1375" i="2"/>
  <c r="AO1375" i="2"/>
  <c r="AP1375" i="2"/>
  <c r="AY1375" i="2"/>
  <c r="C1376" i="2"/>
  <c r="D1376" i="2"/>
  <c r="E1376" i="2"/>
  <c r="F1376" i="2"/>
  <c r="G1376" i="2"/>
  <c r="H1376" i="2"/>
  <c r="J1376" i="2"/>
  <c r="K1376" i="2"/>
  <c r="L1376" i="2"/>
  <c r="M1376" i="2"/>
  <c r="AI1376" i="2"/>
  <c r="AJ1376" i="2"/>
  <c r="AK1376" i="2"/>
  <c r="AL1376" i="2"/>
  <c r="AM1376" i="2"/>
  <c r="AN1376" i="2"/>
  <c r="AO1376" i="2"/>
  <c r="AP1376" i="2"/>
  <c r="AY1376" i="2"/>
  <c r="C1377" i="2"/>
  <c r="D1377" i="2"/>
  <c r="E1377" i="2"/>
  <c r="F1377" i="2"/>
  <c r="G1377" i="2"/>
  <c r="H1377" i="2"/>
  <c r="J1377" i="2"/>
  <c r="K1377" i="2"/>
  <c r="L1377" i="2"/>
  <c r="M1377" i="2"/>
  <c r="AI1377" i="2"/>
  <c r="AJ1377" i="2"/>
  <c r="AK1377" i="2"/>
  <c r="AL1377" i="2"/>
  <c r="AM1377" i="2"/>
  <c r="AN1377" i="2"/>
  <c r="AO1377" i="2"/>
  <c r="AP1377" i="2"/>
  <c r="AY1377" i="2"/>
  <c r="C1378" i="2"/>
  <c r="D1378" i="2"/>
  <c r="E1378" i="2"/>
  <c r="F1378" i="2"/>
  <c r="G1378" i="2"/>
  <c r="H1378" i="2"/>
  <c r="J1378" i="2"/>
  <c r="K1378" i="2"/>
  <c r="L1378" i="2"/>
  <c r="M1378" i="2"/>
  <c r="AI1378" i="2"/>
  <c r="AJ1378" i="2"/>
  <c r="AK1378" i="2"/>
  <c r="AL1378" i="2"/>
  <c r="AM1378" i="2"/>
  <c r="AN1378" i="2"/>
  <c r="AO1378" i="2"/>
  <c r="AP1378" i="2"/>
  <c r="AY1378" i="2"/>
  <c r="C1379" i="2"/>
  <c r="D1379" i="2"/>
  <c r="E1379" i="2"/>
  <c r="F1379" i="2"/>
  <c r="G1379" i="2"/>
  <c r="H1379" i="2"/>
  <c r="J1379" i="2"/>
  <c r="K1379" i="2"/>
  <c r="L1379" i="2"/>
  <c r="M1379" i="2"/>
  <c r="AI1379" i="2"/>
  <c r="AJ1379" i="2"/>
  <c r="AK1379" i="2"/>
  <c r="AL1379" i="2"/>
  <c r="AM1379" i="2"/>
  <c r="AN1379" i="2"/>
  <c r="AO1379" i="2"/>
  <c r="AP1379" i="2"/>
  <c r="AY1379" i="2"/>
  <c r="C1380" i="2"/>
  <c r="D1380" i="2"/>
  <c r="E1380" i="2"/>
  <c r="F1380" i="2"/>
  <c r="G1380" i="2"/>
  <c r="H1380" i="2"/>
  <c r="J1380" i="2"/>
  <c r="K1380" i="2"/>
  <c r="L1380" i="2"/>
  <c r="M1380" i="2"/>
  <c r="AI1380" i="2"/>
  <c r="AJ1380" i="2"/>
  <c r="AK1380" i="2"/>
  <c r="AL1380" i="2"/>
  <c r="AM1380" i="2"/>
  <c r="AN1380" i="2"/>
  <c r="AO1380" i="2"/>
  <c r="AP1380" i="2"/>
  <c r="AY1380" i="2"/>
  <c r="C1381" i="2"/>
  <c r="D1381" i="2"/>
  <c r="E1381" i="2"/>
  <c r="F1381" i="2"/>
  <c r="G1381" i="2"/>
  <c r="H1381" i="2"/>
  <c r="J1381" i="2"/>
  <c r="K1381" i="2"/>
  <c r="L1381" i="2"/>
  <c r="M1381" i="2"/>
  <c r="AI1381" i="2"/>
  <c r="AJ1381" i="2"/>
  <c r="AK1381" i="2"/>
  <c r="AL1381" i="2"/>
  <c r="AM1381" i="2"/>
  <c r="AN1381" i="2"/>
  <c r="AO1381" i="2"/>
  <c r="AP1381" i="2"/>
  <c r="AY1381" i="2"/>
  <c r="C1382" i="2"/>
  <c r="D1382" i="2"/>
  <c r="E1382" i="2"/>
  <c r="F1382" i="2"/>
  <c r="G1382" i="2"/>
  <c r="H1382" i="2"/>
  <c r="J1382" i="2"/>
  <c r="K1382" i="2"/>
  <c r="L1382" i="2"/>
  <c r="M1382" i="2"/>
  <c r="AI1382" i="2"/>
  <c r="AJ1382" i="2"/>
  <c r="AK1382" i="2"/>
  <c r="AL1382" i="2"/>
  <c r="AM1382" i="2"/>
  <c r="AN1382" i="2"/>
  <c r="AO1382" i="2"/>
  <c r="AP1382" i="2"/>
  <c r="AY1382" i="2"/>
  <c r="C1383" i="2"/>
  <c r="D1383" i="2"/>
  <c r="E1383" i="2"/>
  <c r="F1383" i="2"/>
  <c r="G1383" i="2"/>
  <c r="H1383" i="2"/>
  <c r="J1383" i="2"/>
  <c r="K1383" i="2"/>
  <c r="L1383" i="2"/>
  <c r="M1383" i="2"/>
  <c r="AI1383" i="2"/>
  <c r="AJ1383" i="2"/>
  <c r="AK1383" i="2"/>
  <c r="AL1383" i="2"/>
  <c r="AM1383" i="2"/>
  <c r="AN1383" i="2"/>
  <c r="AO1383" i="2"/>
  <c r="AP1383" i="2"/>
  <c r="AY1383" i="2"/>
  <c r="C1384" i="2"/>
  <c r="D1384" i="2"/>
  <c r="E1384" i="2"/>
  <c r="F1384" i="2"/>
  <c r="G1384" i="2"/>
  <c r="H1384" i="2"/>
  <c r="J1384" i="2"/>
  <c r="K1384" i="2"/>
  <c r="L1384" i="2"/>
  <c r="M1384" i="2"/>
  <c r="AI1384" i="2"/>
  <c r="AJ1384" i="2"/>
  <c r="AK1384" i="2"/>
  <c r="AL1384" i="2"/>
  <c r="AM1384" i="2"/>
  <c r="AN1384" i="2"/>
  <c r="AO1384" i="2"/>
  <c r="AP1384" i="2"/>
  <c r="AY1384" i="2"/>
  <c r="C1385" i="2"/>
  <c r="D1385" i="2"/>
  <c r="E1385" i="2"/>
  <c r="F1385" i="2"/>
  <c r="G1385" i="2"/>
  <c r="H1385" i="2"/>
  <c r="J1385" i="2"/>
  <c r="K1385" i="2"/>
  <c r="L1385" i="2"/>
  <c r="M1385" i="2"/>
  <c r="AI1385" i="2"/>
  <c r="AJ1385" i="2"/>
  <c r="AK1385" i="2"/>
  <c r="AL1385" i="2"/>
  <c r="AM1385" i="2"/>
  <c r="AN1385" i="2"/>
  <c r="AO1385" i="2"/>
  <c r="AP1385" i="2"/>
  <c r="AY1385" i="2"/>
  <c r="C1386" i="2"/>
  <c r="D1386" i="2"/>
  <c r="E1386" i="2"/>
  <c r="F1386" i="2"/>
  <c r="G1386" i="2"/>
  <c r="H1386" i="2"/>
  <c r="J1386" i="2"/>
  <c r="K1386" i="2"/>
  <c r="L1386" i="2"/>
  <c r="M1386" i="2"/>
  <c r="AI1386" i="2"/>
  <c r="AJ1386" i="2"/>
  <c r="AK1386" i="2"/>
  <c r="AL1386" i="2"/>
  <c r="AM1386" i="2"/>
  <c r="AN1386" i="2"/>
  <c r="AO1386" i="2"/>
  <c r="AP1386" i="2"/>
  <c r="C1388" i="2"/>
  <c r="D1388" i="2"/>
  <c r="E1388" i="2"/>
  <c r="F1388" i="2"/>
  <c r="G1388" i="2"/>
  <c r="H1388" i="2"/>
  <c r="J1388" i="2"/>
  <c r="K1388" i="2"/>
  <c r="L1388" i="2"/>
  <c r="M1388" i="2"/>
  <c r="AI1388" i="2"/>
  <c r="AJ1388" i="2"/>
  <c r="AK1388" i="2"/>
  <c r="AL1388" i="2"/>
  <c r="AM1388" i="2"/>
  <c r="AN1388" i="2"/>
  <c r="AO1388" i="2"/>
  <c r="AP1388" i="2"/>
  <c r="C1389" i="2"/>
  <c r="D1389" i="2"/>
  <c r="E1389" i="2"/>
  <c r="F1389" i="2"/>
  <c r="G1389" i="2"/>
  <c r="H1389" i="2"/>
  <c r="J1389" i="2"/>
  <c r="K1389" i="2"/>
  <c r="L1389" i="2"/>
  <c r="M1389" i="2"/>
  <c r="AI1389" i="2"/>
  <c r="AJ1389" i="2"/>
  <c r="AK1389" i="2"/>
  <c r="AL1389" i="2"/>
  <c r="AM1389" i="2"/>
  <c r="AN1389" i="2"/>
  <c r="AO1389" i="2"/>
  <c r="AP1389" i="2"/>
  <c r="C1390" i="2"/>
  <c r="D1390" i="2"/>
  <c r="E1390" i="2"/>
  <c r="F1390" i="2"/>
  <c r="G1390" i="2"/>
  <c r="H1390" i="2"/>
  <c r="J1390" i="2"/>
  <c r="K1390" i="2"/>
  <c r="L1390" i="2"/>
  <c r="M1390" i="2"/>
  <c r="AI1390" i="2"/>
  <c r="AJ1390" i="2"/>
  <c r="AK1390" i="2"/>
  <c r="AL1390" i="2"/>
  <c r="AM1390" i="2"/>
  <c r="AN1390" i="2"/>
  <c r="AO1390" i="2"/>
  <c r="AP1390" i="2"/>
  <c r="C1391" i="2"/>
  <c r="D1391" i="2"/>
  <c r="E1391" i="2"/>
  <c r="F1391" i="2"/>
  <c r="G1391" i="2"/>
  <c r="H1391" i="2"/>
  <c r="J1391" i="2"/>
  <c r="K1391" i="2"/>
  <c r="L1391" i="2"/>
  <c r="M1391" i="2"/>
  <c r="AI1391" i="2"/>
  <c r="AJ1391" i="2"/>
  <c r="AK1391" i="2"/>
  <c r="AL1391" i="2"/>
  <c r="AM1391" i="2"/>
  <c r="AN1391" i="2"/>
  <c r="AO1391" i="2"/>
  <c r="AP1391" i="2"/>
  <c r="C1392" i="2"/>
  <c r="D1392" i="2"/>
  <c r="E1392" i="2"/>
  <c r="F1392" i="2"/>
  <c r="G1392" i="2"/>
  <c r="H1392" i="2"/>
  <c r="J1392" i="2"/>
  <c r="K1392" i="2"/>
  <c r="L1392" i="2"/>
  <c r="M1392" i="2"/>
  <c r="AI1392" i="2"/>
  <c r="AJ1392" i="2"/>
  <c r="AK1392" i="2"/>
  <c r="AL1392" i="2"/>
  <c r="AM1392" i="2"/>
  <c r="AN1392" i="2"/>
  <c r="AO1392" i="2"/>
  <c r="AP1392" i="2"/>
  <c r="C1393" i="2"/>
  <c r="D1393" i="2"/>
  <c r="E1393" i="2"/>
  <c r="F1393" i="2"/>
  <c r="G1393" i="2"/>
  <c r="H1393" i="2"/>
  <c r="J1393" i="2"/>
  <c r="K1393" i="2"/>
  <c r="L1393" i="2"/>
  <c r="M1393" i="2"/>
  <c r="AI1393" i="2"/>
  <c r="AJ1393" i="2"/>
  <c r="AK1393" i="2"/>
  <c r="AL1393" i="2"/>
  <c r="AM1393" i="2"/>
  <c r="AN1393" i="2"/>
  <c r="AO1393" i="2"/>
  <c r="AP1393" i="2"/>
  <c r="C1394" i="2"/>
  <c r="D1394" i="2"/>
  <c r="E1394" i="2"/>
  <c r="F1394" i="2"/>
  <c r="G1394" i="2"/>
  <c r="H1394" i="2"/>
  <c r="J1394" i="2"/>
  <c r="K1394" i="2"/>
  <c r="L1394" i="2"/>
  <c r="M1394" i="2"/>
  <c r="AI1394" i="2"/>
  <c r="AJ1394" i="2"/>
  <c r="AK1394" i="2"/>
  <c r="AL1394" i="2"/>
  <c r="AM1394" i="2"/>
  <c r="AN1394" i="2"/>
  <c r="AO1394" i="2"/>
  <c r="AP1394" i="2"/>
  <c r="C1395" i="2"/>
  <c r="D1395" i="2"/>
  <c r="E1395" i="2"/>
  <c r="F1395" i="2"/>
  <c r="G1395" i="2"/>
  <c r="H1395" i="2"/>
  <c r="J1395" i="2"/>
  <c r="K1395" i="2"/>
  <c r="L1395" i="2"/>
  <c r="M1395" i="2"/>
  <c r="AI1395" i="2"/>
  <c r="AJ1395" i="2"/>
  <c r="AK1395" i="2"/>
  <c r="AL1395" i="2"/>
  <c r="AM1395" i="2"/>
  <c r="AN1395" i="2"/>
  <c r="AO1395" i="2"/>
  <c r="AP1395" i="2"/>
  <c r="C1396" i="2"/>
  <c r="D1396" i="2"/>
  <c r="E1396" i="2"/>
  <c r="F1396" i="2"/>
  <c r="G1396" i="2"/>
  <c r="H1396" i="2"/>
  <c r="J1396" i="2"/>
  <c r="K1396" i="2"/>
  <c r="L1396" i="2"/>
  <c r="M1396" i="2"/>
  <c r="AI1396" i="2"/>
  <c r="AJ1396" i="2"/>
  <c r="AK1396" i="2"/>
  <c r="AL1396" i="2"/>
  <c r="AM1396" i="2"/>
  <c r="AN1396" i="2"/>
  <c r="AO1396" i="2"/>
  <c r="AP1396" i="2"/>
  <c r="C1397" i="2"/>
  <c r="D1397" i="2"/>
  <c r="E1397" i="2"/>
  <c r="F1397" i="2"/>
  <c r="G1397" i="2"/>
  <c r="H1397" i="2"/>
  <c r="J1397" i="2"/>
  <c r="K1397" i="2"/>
  <c r="L1397" i="2"/>
  <c r="M1397" i="2"/>
  <c r="AI1397" i="2"/>
  <c r="AJ1397" i="2"/>
  <c r="AK1397" i="2"/>
  <c r="AL1397" i="2"/>
  <c r="AM1397" i="2"/>
  <c r="AN1397" i="2"/>
  <c r="AO1397" i="2"/>
  <c r="AP1397" i="2"/>
  <c r="C1398" i="2"/>
  <c r="D1398" i="2"/>
  <c r="E1398" i="2"/>
  <c r="F1398" i="2"/>
  <c r="G1398" i="2"/>
  <c r="H1398" i="2"/>
  <c r="J1398" i="2"/>
  <c r="K1398" i="2"/>
  <c r="L1398" i="2"/>
  <c r="M1398" i="2"/>
  <c r="AI1398" i="2"/>
  <c r="AJ1398" i="2"/>
  <c r="AK1398" i="2"/>
  <c r="AL1398" i="2"/>
  <c r="AM1398" i="2"/>
  <c r="AN1398" i="2"/>
  <c r="AO1398" i="2"/>
  <c r="AP1398" i="2"/>
  <c r="C1400" i="2"/>
  <c r="D1400" i="2"/>
  <c r="E1400" i="2"/>
  <c r="F1400" i="2"/>
  <c r="G1400" i="2"/>
  <c r="H1400" i="2"/>
  <c r="J1400" i="2"/>
  <c r="K1400" i="2"/>
  <c r="L1400" i="2"/>
  <c r="M1400" i="2"/>
  <c r="AI1400" i="2"/>
  <c r="AJ1400" i="2"/>
  <c r="AK1400" i="2"/>
  <c r="AL1400" i="2"/>
  <c r="AM1400" i="2"/>
  <c r="AN1400" i="2"/>
  <c r="AO1400" i="2"/>
  <c r="AP1400" i="2"/>
  <c r="AY1400" i="2"/>
  <c r="C1401" i="2"/>
  <c r="D1401" i="2"/>
  <c r="E1401" i="2"/>
  <c r="F1401" i="2"/>
  <c r="G1401" i="2"/>
  <c r="H1401" i="2"/>
  <c r="J1401" i="2"/>
  <c r="K1401" i="2"/>
  <c r="L1401" i="2"/>
  <c r="M1401" i="2"/>
  <c r="AI1401" i="2"/>
  <c r="AJ1401" i="2"/>
  <c r="AK1401" i="2"/>
  <c r="AL1401" i="2"/>
  <c r="AM1401" i="2"/>
  <c r="AN1401" i="2"/>
  <c r="AO1401" i="2"/>
  <c r="AP1401" i="2"/>
  <c r="AY1401" i="2"/>
  <c r="C1402" i="2"/>
  <c r="D1402" i="2"/>
  <c r="E1402" i="2"/>
  <c r="F1402" i="2"/>
  <c r="G1402" i="2"/>
  <c r="H1402" i="2"/>
  <c r="J1402" i="2"/>
  <c r="K1402" i="2"/>
  <c r="L1402" i="2"/>
  <c r="M1402" i="2"/>
  <c r="AI1402" i="2"/>
  <c r="AJ1402" i="2"/>
  <c r="AK1402" i="2"/>
  <c r="AL1402" i="2"/>
  <c r="AM1402" i="2"/>
  <c r="AN1402" i="2"/>
  <c r="AO1402" i="2"/>
  <c r="AP1402" i="2"/>
  <c r="AY1402" i="2"/>
  <c r="C1403" i="2"/>
  <c r="D1403" i="2"/>
  <c r="E1403" i="2"/>
  <c r="F1403" i="2"/>
  <c r="G1403" i="2"/>
  <c r="H1403" i="2"/>
  <c r="J1403" i="2"/>
  <c r="K1403" i="2"/>
  <c r="L1403" i="2"/>
  <c r="M1403" i="2"/>
  <c r="AI1403" i="2"/>
  <c r="AJ1403" i="2"/>
  <c r="AK1403" i="2"/>
  <c r="AL1403" i="2"/>
  <c r="AM1403" i="2"/>
  <c r="AN1403" i="2"/>
  <c r="AO1403" i="2"/>
  <c r="AP1403" i="2"/>
  <c r="AY1403" i="2"/>
  <c r="C1404" i="2"/>
  <c r="D1404" i="2"/>
  <c r="E1404" i="2"/>
  <c r="F1404" i="2"/>
  <c r="G1404" i="2"/>
  <c r="H1404" i="2"/>
  <c r="J1404" i="2"/>
  <c r="K1404" i="2"/>
  <c r="L1404" i="2"/>
  <c r="M1404" i="2"/>
  <c r="AI1404" i="2"/>
  <c r="AJ1404" i="2"/>
  <c r="AK1404" i="2"/>
  <c r="AL1404" i="2"/>
  <c r="AM1404" i="2"/>
  <c r="AN1404" i="2"/>
  <c r="AO1404" i="2"/>
  <c r="AP1404" i="2"/>
  <c r="AY1404" i="2"/>
  <c r="C1405" i="2"/>
  <c r="D1405" i="2"/>
  <c r="E1405" i="2"/>
  <c r="F1405" i="2"/>
  <c r="G1405" i="2"/>
  <c r="H1405" i="2"/>
  <c r="J1405" i="2"/>
  <c r="K1405" i="2"/>
  <c r="L1405" i="2"/>
  <c r="M1405" i="2"/>
  <c r="AI1405" i="2"/>
  <c r="AJ1405" i="2"/>
  <c r="AK1405" i="2"/>
  <c r="AL1405" i="2"/>
  <c r="AM1405" i="2"/>
  <c r="AN1405" i="2"/>
  <c r="AO1405" i="2"/>
  <c r="AP1405" i="2"/>
  <c r="AY1405" i="2"/>
  <c r="C1406" i="2"/>
  <c r="D1406" i="2"/>
  <c r="E1406" i="2"/>
  <c r="F1406" i="2"/>
  <c r="G1406" i="2"/>
  <c r="H1406" i="2"/>
  <c r="J1406" i="2"/>
  <c r="K1406" i="2"/>
  <c r="L1406" i="2"/>
  <c r="M1406" i="2"/>
  <c r="AI1406" i="2"/>
  <c r="AJ1406" i="2"/>
  <c r="AK1406" i="2"/>
  <c r="AL1406" i="2"/>
  <c r="AM1406" i="2"/>
  <c r="AN1406" i="2"/>
  <c r="AO1406" i="2"/>
  <c r="AP1406" i="2"/>
  <c r="AY1406" i="2"/>
  <c r="C1407" i="2"/>
  <c r="D1407" i="2"/>
  <c r="E1407" i="2"/>
  <c r="F1407" i="2"/>
  <c r="G1407" i="2"/>
  <c r="H1407" i="2"/>
  <c r="J1407" i="2"/>
  <c r="K1407" i="2"/>
  <c r="L1407" i="2"/>
  <c r="M1407" i="2"/>
  <c r="AI1407" i="2"/>
  <c r="AJ1407" i="2"/>
  <c r="AK1407" i="2"/>
  <c r="AL1407" i="2"/>
  <c r="AM1407" i="2"/>
  <c r="AN1407" i="2"/>
  <c r="AO1407" i="2"/>
  <c r="AP1407" i="2"/>
  <c r="AY1407" i="2"/>
  <c r="C1408" i="2"/>
  <c r="D1408" i="2"/>
  <c r="E1408" i="2"/>
  <c r="F1408" i="2"/>
  <c r="G1408" i="2"/>
  <c r="H1408" i="2"/>
  <c r="J1408" i="2"/>
  <c r="K1408" i="2"/>
  <c r="L1408" i="2"/>
  <c r="M1408" i="2"/>
  <c r="AI1408" i="2"/>
  <c r="AJ1408" i="2"/>
  <c r="AK1408" i="2"/>
  <c r="AL1408" i="2"/>
  <c r="AM1408" i="2"/>
  <c r="AN1408" i="2"/>
  <c r="AO1408" i="2"/>
  <c r="AP1408" i="2"/>
  <c r="AY1408" i="2"/>
  <c r="C1409" i="2"/>
  <c r="D1409" i="2"/>
  <c r="E1409" i="2"/>
  <c r="F1409" i="2"/>
  <c r="G1409" i="2"/>
  <c r="H1409" i="2"/>
  <c r="J1409" i="2"/>
  <c r="K1409" i="2"/>
  <c r="L1409" i="2"/>
  <c r="M1409" i="2"/>
  <c r="AI1409" i="2"/>
  <c r="AJ1409" i="2"/>
  <c r="AK1409" i="2"/>
  <c r="AL1409" i="2"/>
  <c r="AM1409" i="2"/>
  <c r="AN1409" i="2"/>
  <c r="AO1409" i="2"/>
  <c r="AP1409" i="2"/>
  <c r="AY1409" i="2"/>
  <c r="C1410" i="2"/>
  <c r="D1410" i="2"/>
  <c r="E1410" i="2"/>
  <c r="F1410" i="2"/>
  <c r="G1410" i="2"/>
  <c r="H1410" i="2"/>
  <c r="J1410" i="2"/>
  <c r="K1410" i="2"/>
  <c r="L1410" i="2"/>
  <c r="M1410" i="2"/>
  <c r="AI1410" i="2"/>
  <c r="AJ1410" i="2"/>
  <c r="AK1410" i="2"/>
  <c r="AL1410" i="2"/>
  <c r="AM1410" i="2"/>
  <c r="AN1410" i="2"/>
  <c r="AO1410" i="2"/>
  <c r="AP1410" i="2"/>
  <c r="AY1410" i="2"/>
  <c r="C1411" i="2"/>
  <c r="D1411" i="2"/>
  <c r="E1411" i="2"/>
  <c r="F1411" i="2"/>
  <c r="G1411" i="2"/>
  <c r="H1411" i="2"/>
  <c r="J1411" i="2"/>
  <c r="K1411" i="2"/>
  <c r="L1411" i="2"/>
  <c r="M1411" i="2"/>
  <c r="AI1411" i="2"/>
  <c r="AJ1411" i="2"/>
  <c r="AK1411" i="2"/>
  <c r="AL1411" i="2"/>
  <c r="AM1411" i="2"/>
  <c r="AN1411" i="2"/>
  <c r="AO1411" i="2"/>
  <c r="AP1411" i="2"/>
  <c r="AY1411" i="2"/>
  <c r="C1412" i="2"/>
  <c r="D1412" i="2"/>
  <c r="E1412" i="2"/>
  <c r="F1412" i="2"/>
  <c r="G1412" i="2"/>
  <c r="H1412" i="2"/>
  <c r="J1412" i="2"/>
  <c r="K1412" i="2"/>
  <c r="L1412" i="2"/>
  <c r="M1412" i="2"/>
  <c r="AI1412" i="2"/>
  <c r="AJ1412" i="2"/>
  <c r="AK1412" i="2"/>
  <c r="AL1412" i="2"/>
  <c r="AM1412" i="2"/>
  <c r="AN1412" i="2"/>
  <c r="AO1412" i="2"/>
  <c r="AP1412" i="2"/>
  <c r="AY1412" i="2"/>
  <c r="C1413" i="2"/>
  <c r="D1413" i="2"/>
  <c r="E1413" i="2"/>
  <c r="F1413" i="2"/>
  <c r="G1413" i="2"/>
  <c r="H1413" i="2"/>
  <c r="J1413" i="2"/>
  <c r="K1413" i="2"/>
  <c r="L1413" i="2"/>
  <c r="M1413" i="2"/>
  <c r="AI1413" i="2"/>
  <c r="AJ1413" i="2"/>
  <c r="AK1413" i="2"/>
  <c r="AL1413" i="2"/>
  <c r="AM1413" i="2"/>
  <c r="AN1413" i="2"/>
  <c r="AO1413" i="2"/>
  <c r="AP1413" i="2"/>
  <c r="AY1413" i="2"/>
  <c r="C1414" i="2"/>
  <c r="D1414" i="2"/>
  <c r="E1414" i="2"/>
  <c r="F1414" i="2"/>
  <c r="G1414" i="2"/>
  <c r="H1414" i="2"/>
  <c r="J1414" i="2"/>
  <c r="K1414" i="2"/>
  <c r="L1414" i="2"/>
  <c r="M1414" i="2"/>
  <c r="AI1414" i="2"/>
  <c r="AJ1414" i="2"/>
  <c r="AK1414" i="2"/>
  <c r="AL1414" i="2"/>
  <c r="AM1414" i="2"/>
  <c r="AN1414" i="2"/>
  <c r="AO1414" i="2"/>
  <c r="AP1414" i="2"/>
  <c r="AY1414" i="2"/>
  <c r="C1415" i="2"/>
  <c r="D1415" i="2"/>
  <c r="E1415" i="2"/>
  <c r="F1415" i="2"/>
  <c r="G1415" i="2"/>
  <c r="H1415" i="2"/>
  <c r="J1415" i="2"/>
  <c r="K1415" i="2"/>
  <c r="L1415" i="2"/>
  <c r="M1415" i="2"/>
  <c r="AI1415" i="2"/>
  <c r="AJ1415" i="2"/>
  <c r="AK1415" i="2"/>
  <c r="AL1415" i="2"/>
  <c r="AM1415" i="2"/>
  <c r="AN1415" i="2"/>
  <c r="AO1415" i="2"/>
  <c r="AP1415" i="2"/>
  <c r="AY1415" i="2"/>
  <c r="C1416" i="2"/>
  <c r="D1416" i="2"/>
  <c r="E1416" i="2"/>
  <c r="F1416" i="2"/>
  <c r="G1416" i="2"/>
  <c r="H1416" i="2"/>
  <c r="J1416" i="2"/>
  <c r="K1416" i="2"/>
  <c r="L1416" i="2"/>
  <c r="M1416" i="2"/>
  <c r="AI1416" i="2"/>
  <c r="AJ1416" i="2"/>
  <c r="AK1416" i="2"/>
  <c r="AL1416" i="2"/>
  <c r="AM1416" i="2"/>
  <c r="AN1416" i="2"/>
  <c r="AO1416" i="2"/>
  <c r="AP1416" i="2"/>
  <c r="AY1416" i="2"/>
  <c r="C1417" i="2"/>
  <c r="D1417" i="2"/>
  <c r="E1417" i="2"/>
  <c r="F1417" i="2"/>
  <c r="G1417" i="2"/>
  <c r="H1417" i="2"/>
  <c r="J1417" i="2"/>
  <c r="K1417" i="2"/>
  <c r="L1417" i="2"/>
  <c r="M1417" i="2"/>
  <c r="AI1417" i="2"/>
  <c r="AJ1417" i="2"/>
  <c r="AK1417" i="2"/>
  <c r="AL1417" i="2"/>
  <c r="AM1417" i="2"/>
  <c r="AN1417" i="2"/>
  <c r="AO1417" i="2"/>
  <c r="AP1417" i="2"/>
  <c r="AY1417" i="2"/>
  <c r="C1418" i="2"/>
  <c r="D1418" i="2"/>
  <c r="E1418" i="2"/>
  <c r="F1418" i="2"/>
  <c r="G1418" i="2"/>
  <c r="H1418" i="2"/>
  <c r="J1418" i="2"/>
  <c r="K1418" i="2"/>
  <c r="L1418" i="2"/>
  <c r="M1418" i="2"/>
  <c r="AI1418" i="2"/>
  <c r="AJ1418" i="2"/>
  <c r="AK1418" i="2"/>
  <c r="AL1418" i="2"/>
  <c r="AM1418" i="2"/>
  <c r="AN1418" i="2"/>
  <c r="AO1418" i="2"/>
  <c r="AP1418" i="2"/>
  <c r="AY1418" i="2"/>
  <c r="C1419" i="2"/>
  <c r="D1419" i="2"/>
  <c r="E1419" i="2"/>
  <c r="F1419" i="2"/>
  <c r="G1419" i="2"/>
  <c r="H1419" i="2"/>
  <c r="J1419" i="2"/>
  <c r="K1419" i="2"/>
  <c r="L1419" i="2"/>
  <c r="M1419" i="2"/>
  <c r="AI1419" i="2"/>
  <c r="AJ1419" i="2"/>
  <c r="AK1419" i="2"/>
  <c r="AL1419" i="2"/>
  <c r="AM1419" i="2"/>
  <c r="AN1419" i="2"/>
  <c r="AO1419" i="2"/>
  <c r="AP1419" i="2"/>
  <c r="AY1419" i="2"/>
  <c r="C1420" i="2"/>
  <c r="D1420" i="2"/>
  <c r="E1420" i="2"/>
  <c r="F1420" i="2"/>
  <c r="G1420" i="2"/>
  <c r="H1420" i="2"/>
  <c r="J1420" i="2"/>
  <c r="K1420" i="2"/>
  <c r="L1420" i="2"/>
  <c r="M1420" i="2"/>
  <c r="AI1420" i="2"/>
  <c r="AJ1420" i="2"/>
  <c r="AK1420" i="2"/>
  <c r="AL1420" i="2"/>
  <c r="AM1420" i="2"/>
  <c r="AN1420" i="2"/>
  <c r="AO1420" i="2"/>
  <c r="AP1420" i="2"/>
  <c r="AY1420" i="2"/>
  <c r="C1421" i="2"/>
  <c r="D1421" i="2"/>
  <c r="E1421" i="2"/>
  <c r="F1421" i="2"/>
  <c r="G1421" i="2"/>
  <c r="H1421" i="2"/>
  <c r="J1421" i="2"/>
  <c r="K1421" i="2"/>
  <c r="L1421" i="2"/>
  <c r="M1421" i="2"/>
  <c r="AI1421" i="2"/>
  <c r="AJ1421" i="2"/>
  <c r="AK1421" i="2"/>
  <c r="AL1421" i="2"/>
  <c r="AM1421" i="2"/>
  <c r="AN1421" i="2"/>
  <c r="AO1421" i="2"/>
  <c r="AP1421" i="2"/>
  <c r="AY1421" i="2"/>
  <c r="C1422" i="2"/>
  <c r="D1422" i="2"/>
  <c r="E1422" i="2"/>
  <c r="F1422" i="2"/>
  <c r="G1422" i="2"/>
  <c r="H1422" i="2"/>
  <c r="J1422" i="2"/>
  <c r="K1422" i="2"/>
  <c r="L1422" i="2"/>
  <c r="M1422" i="2"/>
  <c r="AI1422" i="2"/>
  <c r="AJ1422" i="2"/>
  <c r="AK1422" i="2"/>
  <c r="AL1422" i="2"/>
  <c r="AM1422" i="2"/>
  <c r="AN1422" i="2"/>
  <c r="AO1422" i="2"/>
  <c r="AP1422" i="2"/>
  <c r="AY1422" i="2"/>
  <c r="C1423" i="2"/>
  <c r="D1423" i="2"/>
  <c r="E1423" i="2"/>
  <c r="F1423" i="2"/>
  <c r="G1423" i="2"/>
  <c r="H1423" i="2"/>
  <c r="J1423" i="2"/>
  <c r="K1423" i="2"/>
  <c r="L1423" i="2"/>
  <c r="M1423" i="2"/>
  <c r="AI1423" i="2"/>
  <c r="AJ1423" i="2"/>
  <c r="AK1423" i="2"/>
  <c r="AL1423" i="2"/>
  <c r="AM1423" i="2"/>
  <c r="AN1423" i="2"/>
  <c r="AO1423" i="2"/>
  <c r="AP1423" i="2"/>
  <c r="AY1423" i="2"/>
  <c r="C1424" i="2"/>
  <c r="D1424" i="2"/>
  <c r="E1424" i="2"/>
  <c r="F1424" i="2"/>
  <c r="G1424" i="2"/>
  <c r="H1424" i="2"/>
  <c r="J1424" i="2"/>
  <c r="K1424" i="2"/>
  <c r="L1424" i="2"/>
  <c r="M1424" i="2"/>
  <c r="AI1424" i="2"/>
  <c r="AJ1424" i="2"/>
  <c r="AK1424" i="2"/>
  <c r="AL1424" i="2"/>
  <c r="AM1424" i="2"/>
  <c r="AN1424" i="2"/>
  <c r="AO1424" i="2"/>
  <c r="AP1424" i="2"/>
  <c r="AY1424" i="2"/>
  <c r="C1425" i="2"/>
  <c r="D1425" i="2"/>
  <c r="E1425" i="2"/>
  <c r="F1425" i="2"/>
  <c r="G1425" i="2"/>
  <c r="H1425" i="2"/>
  <c r="J1425" i="2"/>
  <c r="K1425" i="2"/>
  <c r="L1425" i="2"/>
  <c r="M1425" i="2"/>
  <c r="AI1425" i="2"/>
  <c r="AJ1425" i="2"/>
  <c r="AK1425" i="2"/>
  <c r="AL1425" i="2"/>
  <c r="AM1425" i="2"/>
  <c r="AN1425" i="2"/>
  <c r="AO1425" i="2"/>
  <c r="AP1425" i="2"/>
  <c r="AY1425" i="2"/>
  <c r="C1426" i="2"/>
  <c r="D1426" i="2"/>
  <c r="E1426" i="2"/>
  <c r="F1426" i="2"/>
  <c r="G1426" i="2"/>
  <c r="H1426" i="2"/>
  <c r="J1426" i="2"/>
  <c r="K1426" i="2"/>
  <c r="L1426" i="2"/>
  <c r="M1426" i="2"/>
  <c r="AI1426" i="2"/>
  <c r="AJ1426" i="2"/>
  <c r="AK1426" i="2"/>
  <c r="AL1426" i="2"/>
  <c r="AM1426" i="2"/>
  <c r="AN1426" i="2"/>
  <c r="AO1426" i="2"/>
  <c r="AP1426" i="2"/>
  <c r="AY1426" i="2"/>
  <c r="C1427" i="2"/>
  <c r="D1427" i="2"/>
  <c r="E1427" i="2"/>
  <c r="F1427" i="2"/>
  <c r="G1427" i="2"/>
  <c r="H1427" i="2"/>
  <c r="J1427" i="2"/>
  <c r="K1427" i="2"/>
  <c r="L1427" i="2"/>
  <c r="M1427" i="2"/>
  <c r="AI1427" i="2"/>
  <c r="AJ1427" i="2"/>
  <c r="AK1427" i="2"/>
  <c r="AL1427" i="2"/>
  <c r="AM1427" i="2"/>
  <c r="AN1427" i="2"/>
  <c r="AO1427" i="2"/>
  <c r="AP1427" i="2"/>
  <c r="AY1427" i="2"/>
  <c r="C1428" i="2"/>
  <c r="D1428" i="2"/>
  <c r="E1428" i="2"/>
  <c r="F1428" i="2"/>
  <c r="G1428" i="2"/>
  <c r="H1428" i="2"/>
  <c r="J1428" i="2"/>
  <c r="K1428" i="2"/>
  <c r="L1428" i="2"/>
  <c r="M1428" i="2"/>
  <c r="AI1428" i="2"/>
  <c r="AJ1428" i="2"/>
  <c r="AK1428" i="2"/>
  <c r="AL1428" i="2"/>
  <c r="AM1428" i="2"/>
  <c r="AN1428" i="2"/>
  <c r="AO1428" i="2"/>
  <c r="AP1428" i="2"/>
  <c r="AY1428" i="2"/>
  <c r="C1429" i="2"/>
  <c r="D1429" i="2"/>
  <c r="E1429" i="2"/>
  <c r="F1429" i="2"/>
  <c r="G1429" i="2"/>
  <c r="H1429" i="2"/>
  <c r="J1429" i="2"/>
  <c r="K1429" i="2"/>
  <c r="L1429" i="2"/>
  <c r="M1429" i="2"/>
  <c r="AI1429" i="2"/>
  <c r="AJ1429" i="2"/>
  <c r="AK1429" i="2"/>
  <c r="AL1429" i="2"/>
  <c r="AM1429" i="2"/>
  <c r="AN1429" i="2"/>
  <c r="AO1429" i="2"/>
  <c r="AP1429" i="2"/>
  <c r="AY1429" i="2"/>
  <c r="C1430" i="2"/>
  <c r="D1430" i="2"/>
  <c r="E1430" i="2"/>
  <c r="F1430" i="2"/>
  <c r="G1430" i="2"/>
  <c r="H1430" i="2"/>
  <c r="J1430" i="2"/>
  <c r="K1430" i="2"/>
  <c r="L1430" i="2"/>
  <c r="M1430" i="2"/>
  <c r="AI1430" i="2"/>
  <c r="AJ1430" i="2"/>
  <c r="AK1430" i="2"/>
  <c r="AL1430" i="2"/>
  <c r="AM1430" i="2"/>
  <c r="AN1430" i="2"/>
  <c r="AO1430" i="2"/>
  <c r="AP1430" i="2"/>
  <c r="AY1430" i="2"/>
  <c r="C1431" i="2"/>
  <c r="D1431" i="2"/>
  <c r="E1431" i="2"/>
  <c r="F1431" i="2"/>
  <c r="G1431" i="2"/>
  <c r="H1431" i="2"/>
  <c r="J1431" i="2"/>
  <c r="K1431" i="2"/>
  <c r="L1431" i="2"/>
  <c r="M1431" i="2"/>
  <c r="AI1431" i="2"/>
  <c r="AJ1431" i="2"/>
  <c r="AK1431" i="2"/>
  <c r="AL1431" i="2"/>
  <c r="AM1431" i="2"/>
  <c r="AN1431" i="2"/>
  <c r="AO1431" i="2"/>
  <c r="AP1431" i="2"/>
  <c r="AY1431" i="2"/>
  <c r="C1432" i="2"/>
  <c r="D1432" i="2"/>
  <c r="E1432" i="2"/>
  <c r="F1432" i="2"/>
  <c r="G1432" i="2"/>
  <c r="H1432" i="2"/>
  <c r="J1432" i="2"/>
  <c r="K1432" i="2"/>
  <c r="L1432" i="2"/>
  <c r="M1432" i="2"/>
  <c r="AI1432" i="2"/>
  <c r="AJ1432" i="2"/>
  <c r="AK1432" i="2"/>
  <c r="AL1432" i="2"/>
  <c r="AM1432" i="2"/>
  <c r="AN1432" i="2"/>
  <c r="AO1432" i="2"/>
  <c r="AP1432" i="2"/>
  <c r="AY1432" i="2"/>
  <c r="C1433" i="2"/>
  <c r="D1433" i="2"/>
  <c r="E1433" i="2"/>
  <c r="F1433" i="2"/>
  <c r="G1433" i="2"/>
  <c r="H1433" i="2"/>
  <c r="J1433" i="2"/>
  <c r="K1433" i="2"/>
  <c r="L1433" i="2"/>
  <c r="M1433" i="2"/>
  <c r="AI1433" i="2"/>
  <c r="AJ1433" i="2"/>
  <c r="AK1433" i="2"/>
  <c r="AL1433" i="2"/>
  <c r="AM1433" i="2"/>
  <c r="AN1433" i="2"/>
  <c r="AO1433" i="2"/>
  <c r="AP1433" i="2"/>
  <c r="AY1433" i="2"/>
  <c r="C1434" i="2"/>
  <c r="D1434" i="2"/>
  <c r="E1434" i="2"/>
  <c r="F1434" i="2"/>
  <c r="G1434" i="2"/>
  <c r="H1434" i="2"/>
  <c r="J1434" i="2"/>
  <c r="K1434" i="2"/>
  <c r="L1434" i="2"/>
  <c r="M1434" i="2"/>
  <c r="AI1434" i="2"/>
  <c r="AJ1434" i="2"/>
  <c r="AK1434" i="2"/>
  <c r="AL1434" i="2"/>
  <c r="AM1434" i="2"/>
  <c r="AN1434" i="2"/>
  <c r="AO1434" i="2"/>
  <c r="AP1434" i="2"/>
  <c r="AY1434" i="2"/>
  <c r="C1435" i="2"/>
  <c r="D1435" i="2"/>
  <c r="E1435" i="2"/>
  <c r="F1435" i="2"/>
  <c r="G1435" i="2"/>
  <c r="H1435" i="2"/>
  <c r="J1435" i="2"/>
  <c r="K1435" i="2"/>
  <c r="L1435" i="2"/>
  <c r="M1435" i="2"/>
  <c r="AI1435" i="2"/>
  <c r="AJ1435" i="2"/>
  <c r="AK1435" i="2"/>
  <c r="AL1435" i="2"/>
  <c r="AM1435" i="2"/>
  <c r="AN1435" i="2"/>
  <c r="AO1435" i="2"/>
  <c r="AP1435" i="2"/>
  <c r="AY1435" i="2"/>
  <c r="C1436" i="2"/>
  <c r="D1436" i="2"/>
  <c r="E1436" i="2"/>
  <c r="F1436" i="2"/>
  <c r="G1436" i="2"/>
  <c r="H1436" i="2"/>
  <c r="J1436" i="2"/>
  <c r="K1436" i="2"/>
  <c r="L1436" i="2"/>
  <c r="M1436" i="2"/>
  <c r="AI1436" i="2"/>
  <c r="AJ1436" i="2"/>
  <c r="AK1436" i="2"/>
  <c r="AL1436" i="2"/>
  <c r="AM1436" i="2"/>
  <c r="AN1436" i="2"/>
  <c r="AO1436" i="2"/>
  <c r="AP1436" i="2"/>
  <c r="AY1436" i="2"/>
  <c r="C1437" i="2"/>
  <c r="D1437" i="2"/>
  <c r="E1437" i="2"/>
  <c r="F1437" i="2"/>
  <c r="G1437" i="2"/>
  <c r="H1437" i="2"/>
  <c r="J1437" i="2"/>
  <c r="K1437" i="2"/>
  <c r="L1437" i="2"/>
  <c r="M1437" i="2"/>
  <c r="AI1437" i="2"/>
  <c r="AJ1437" i="2"/>
  <c r="AK1437" i="2"/>
  <c r="AL1437" i="2"/>
  <c r="AM1437" i="2"/>
  <c r="AN1437" i="2"/>
  <c r="AO1437" i="2"/>
  <c r="AP1437" i="2"/>
  <c r="AY1437" i="2"/>
  <c r="C1438" i="2"/>
  <c r="D1438" i="2"/>
  <c r="E1438" i="2"/>
  <c r="F1438" i="2"/>
  <c r="G1438" i="2"/>
  <c r="H1438" i="2"/>
  <c r="J1438" i="2"/>
  <c r="K1438" i="2"/>
  <c r="L1438" i="2"/>
  <c r="M1438" i="2"/>
  <c r="AI1438" i="2"/>
  <c r="AJ1438" i="2"/>
  <c r="AK1438" i="2"/>
  <c r="AL1438" i="2"/>
  <c r="AM1438" i="2"/>
  <c r="AN1438" i="2"/>
  <c r="AO1438" i="2"/>
  <c r="AP1438" i="2"/>
  <c r="AY1438" i="2"/>
  <c r="C1439" i="2"/>
  <c r="D1439" i="2"/>
  <c r="E1439" i="2"/>
  <c r="F1439" i="2"/>
  <c r="G1439" i="2"/>
  <c r="H1439" i="2"/>
  <c r="J1439" i="2"/>
  <c r="K1439" i="2"/>
  <c r="L1439" i="2"/>
  <c r="M1439" i="2"/>
  <c r="AI1439" i="2"/>
  <c r="AJ1439" i="2"/>
  <c r="AK1439" i="2"/>
  <c r="AL1439" i="2"/>
  <c r="AM1439" i="2"/>
  <c r="AN1439" i="2"/>
  <c r="AO1439" i="2"/>
  <c r="AP1439" i="2"/>
  <c r="AY1439" i="2"/>
  <c r="C1440" i="2"/>
  <c r="D1440" i="2"/>
  <c r="E1440" i="2"/>
  <c r="F1440" i="2"/>
  <c r="G1440" i="2"/>
  <c r="H1440" i="2"/>
  <c r="J1440" i="2"/>
  <c r="K1440" i="2"/>
  <c r="L1440" i="2"/>
  <c r="M1440" i="2"/>
  <c r="AI1440" i="2"/>
  <c r="AJ1440" i="2"/>
  <c r="AK1440" i="2"/>
  <c r="AL1440" i="2"/>
  <c r="AM1440" i="2"/>
  <c r="AN1440" i="2"/>
  <c r="AO1440" i="2"/>
  <c r="AP1440" i="2"/>
  <c r="AY1440" i="2"/>
  <c r="C1441" i="2"/>
  <c r="D1441" i="2"/>
  <c r="E1441" i="2"/>
  <c r="F1441" i="2"/>
  <c r="G1441" i="2"/>
  <c r="H1441" i="2"/>
  <c r="J1441" i="2"/>
  <c r="K1441" i="2"/>
  <c r="L1441" i="2"/>
  <c r="M1441" i="2"/>
  <c r="AI1441" i="2"/>
  <c r="AJ1441" i="2"/>
  <c r="AK1441" i="2"/>
  <c r="AL1441" i="2"/>
  <c r="AM1441" i="2"/>
  <c r="AN1441" i="2"/>
  <c r="AO1441" i="2"/>
  <c r="AP1441" i="2"/>
  <c r="AY1441" i="2"/>
  <c r="C1442" i="2"/>
  <c r="D1442" i="2"/>
  <c r="E1442" i="2"/>
  <c r="F1442" i="2"/>
  <c r="G1442" i="2"/>
  <c r="H1442" i="2"/>
  <c r="J1442" i="2"/>
  <c r="K1442" i="2"/>
  <c r="L1442" i="2"/>
  <c r="M1442" i="2"/>
  <c r="AI1442" i="2"/>
  <c r="AJ1442" i="2"/>
  <c r="AK1442" i="2"/>
  <c r="AL1442" i="2"/>
  <c r="AM1442" i="2"/>
  <c r="AN1442" i="2"/>
  <c r="AO1442" i="2"/>
  <c r="AP1442" i="2"/>
  <c r="AY1442" i="2"/>
  <c r="C1443" i="2"/>
  <c r="D1443" i="2"/>
  <c r="E1443" i="2"/>
  <c r="F1443" i="2"/>
  <c r="G1443" i="2"/>
  <c r="H1443" i="2"/>
  <c r="J1443" i="2"/>
  <c r="K1443" i="2"/>
  <c r="L1443" i="2"/>
  <c r="M1443" i="2"/>
  <c r="AI1443" i="2"/>
  <c r="AJ1443" i="2"/>
  <c r="AK1443" i="2"/>
  <c r="AL1443" i="2"/>
  <c r="AM1443" i="2"/>
  <c r="AN1443" i="2"/>
  <c r="AO1443" i="2"/>
  <c r="AP1443" i="2"/>
  <c r="AY1443" i="2"/>
  <c r="C1444" i="2"/>
  <c r="D1444" i="2"/>
  <c r="E1444" i="2"/>
  <c r="F1444" i="2"/>
  <c r="G1444" i="2"/>
  <c r="H1444" i="2"/>
  <c r="J1444" i="2"/>
  <c r="K1444" i="2"/>
  <c r="L1444" i="2"/>
  <c r="M1444" i="2"/>
  <c r="AI1444" i="2"/>
  <c r="AJ1444" i="2"/>
  <c r="AK1444" i="2"/>
  <c r="AL1444" i="2"/>
  <c r="AM1444" i="2"/>
  <c r="AN1444" i="2"/>
  <c r="AO1444" i="2"/>
  <c r="AP1444" i="2"/>
  <c r="AY1444" i="2"/>
  <c r="C1445" i="2"/>
  <c r="D1445" i="2"/>
  <c r="E1445" i="2"/>
  <c r="F1445" i="2"/>
  <c r="G1445" i="2"/>
  <c r="H1445" i="2"/>
  <c r="J1445" i="2"/>
  <c r="K1445" i="2"/>
  <c r="L1445" i="2"/>
  <c r="M1445" i="2"/>
  <c r="AI1445" i="2"/>
  <c r="AJ1445" i="2"/>
  <c r="AK1445" i="2"/>
  <c r="AL1445" i="2"/>
  <c r="AM1445" i="2"/>
  <c r="AN1445" i="2"/>
  <c r="AO1445" i="2"/>
  <c r="AP1445" i="2"/>
  <c r="AY1445" i="2"/>
  <c r="C1446" i="2"/>
  <c r="D1446" i="2"/>
  <c r="E1446" i="2"/>
  <c r="F1446" i="2"/>
  <c r="G1446" i="2"/>
  <c r="H1446" i="2"/>
  <c r="J1446" i="2"/>
  <c r="K1446" i="2"/>
  <c r="L1446" i="2"/>
  <c r="M1446" i="2"/>
  <c r="AI1446" i="2"/>
  <c r="AJ1446" i="2"/>
  <c r="AK1446" i="2"/>
  <c r="AL1446" i="2"/>
  <c r="AM1446" i="2"/>
  <c r="AN1446" i="2"/>
  <c r="AO1446" i="2"/>
  <c r="AP1446" i="2"/>
  <c r="AY1446" i="2"/>
  <c r="C1447" i="2"/>
  <c r="D1447" i="2"/>
  <c r="E1447" i="2"/>
  <c r="F1447" i="2"/>
  <c r="G1447" i="2"/>
  <c r="H1447" i="2"/>
  <c r="J1447" i="2"/>
  <c r="K1447" i="2"/>
  <c r="L1447" i="2"/>
  <c r="M1447" i="2"/>
  <c r="AI1447" i="2"/>
  <c r="AJ1447" i="2"/>
  <c r="AK1447" i="2"/>
  <c r="AL1447" i="2"/>
  <c r="AM1447" i="2"/>
  <c r="AN1447" i="2"/>
  <c r="AO1447" i="2"/>
  <c r="AP1447" i="2"/>
  <c r="AY1447" i="2"/>
  <c r="C1448" i="2"/>
  <c r="D1448" i="2"/>
  <c r="E1448" i="2"/>
  <c r="F1448" i="2"/>
  <c r="G1448" i="2"/>
  <c r="H1448" i="2"/>
  <c r="J1448" i="2"/>
  <c r="K1448" i="2"/>
  <c r="L1448" i="2"/>
  <c r="M1448" i="2"/>
  <c r="AI1448" i="2"/>
  <c r="AJ1448" i="2"/>
  <c r="AK1448" i="2"/>
  <c r="AL1448" i="2"/>
  <c r="AM1448" i="2"/>
  <c r="AN1448" i="2"/>
  <c r="AO1448" i="2"/>
  <c r="AP1448" i="2"/>
  <c r="AY1448" i="2"/>
  <c r="C1449" i="2"/>
  <c r="D1449" i="2"/>
  <c r="E1449" i="2"/>
  <c r="F1449" i="2"/>
  <c r="G1449" i="2"/>
  <c r="H1449" i="2"/>
  <c r="J1449" i="2"/>
  <c r="K1449" i="2"/>
  <c r="L1449" i="2"/>
  <c r="M1449" i="2"/>
  <c r="AI1449" i="2"/>
  <c r="AJ1449" i="2"/>
  <c r="AK1449" i="2"/>
  <c r="AL1449" i="2"/>
  <c r="AM1449" i="2"/>
  <c r="AN1449" i="2"/>
  <c r="AO1449" i="2"/>
  <c r="AP1449" i="2"/>
  <c r="AY1449" i="2"/>
  <c r="C1450" i="2"/>
  <c r="D1450" i="2"/>
  <c r="E1450" i="2"/>
  <c r="F1450" i="2"/>
  <c r="G1450" i="2"/>
  <c r="H1450" i="2"/>
  <c r="J1450" i="2"/>
  <c r="K1450" i="2"/>
  <c r="L1450" i="2"/>
  <c r="M1450" i="2"/>
  <c r="AI1450" i="2"/>
  <c r="AJ1450" i="2"/>
  <c r="AK1450" i="2"/>
  <c r="AL1450" i="2"/>
  <c r="AM1450" i="2"/>
  <c r="AN1450" i="2"/>
  <c r="AO1450" i="2"/>
  <c r="AP1450" i="2"/>
  <c r="AY1450" i="2"/>
  <c r="C1451" i="2"/>
  <c r="D1451" i="2"/>
  <c r="E1451" i="2"/>
  <c r="F1451" i="2"/>
  <c r="G1451" i="2"/>
  <c r="H1451" i="2"/>
  <c r="J1451" i="2"/>
  <c r="K1451" i="2"/>
  <c r="L1451" i="2"/>
  <c r="M1451" i="2"/>
  <c r="AI1451" i="2"/>
  <c r="AJ1451" i="2"/>
  <c r="AK1451" i="2"/>
  <c r="AL1451" i="2"/>
  <c r="AM1451" i="2"/>
  <c r="AN1451" i="2"/>
  <c r="AO1451" i="2"/>
  <c r="AP1451" i="2"/>
  <c r="AY1451" i="2"/>
  <c r="C1452" i="2"/>
  <c r="D1452" i="2"/>
  <c r="E1452" i="2"/>
  <c r="F1452" i="2"/>
  <c r="G1452" i="2"/>
  <c r="H1452" i="2"/>
  <c r="J1452" i="2"/>
  <c r="K1452" i="2"/>
  <c r="L1452" i="2"/>
  <c r="M1452" i="2"/>
  <c r="AI1452" i="2"/>
  <c r="AJ1452" i="2"/>
  <c r="AK1452" i="2"/>
  <c r="AL1452" i="2"/>
  <c r="AM1452" i="2"/>
  <c r="AN1452" i="2"/>
  <c r="AO1452" i="2"/>
  <c r="AP1452" i="2"/>
  <c r="AY1452" i="2"/>
  <c r="C1453" i="2"/>
  <c r="D1453" i="2"/>
  <c r="E1453" i="2"/>
  <c r="F1453" i="2"/>
  <c r="G1453" i="2"/>
  <c r="H1453" i="2"/>
  <c r="J1453" i="2"/>
  <c r="K1453" i="2"/>
  <c r="L1453" i="2"/>
  <c r="M1453" i="2"/>
  <c r="AI1453" i="2"/>
  <c r="AJ1453" i="2"/>
  <c r="AK1453" i="2"/>
  <c r="AL1453" i="2"/>
  <c r="AM1453" i="2"/>
  <c r="AN1453" i="2"/>
  <c r="AO1453" i="2"/>
  <c r="AP1453" i="2"/>
  <c r="AY1453" i="2"/>
  <c r="C1454" i="2"/>
  <c r="D1454" i="2"/>
  <c r="E1454" i="2"/>
  <c r="F1454" i="2"/>
  <c r="G1454" i="2"/>
  <c r="H1454" i="2"/>
  <c r="J1454" i="2"/>
  <c r="K1454" i="2"/>
  <c r="L1454" i="2"/>
  <c r="M1454" i="2"/>
  <c r="AI1454" i="2"/>
  <c r="AJ1454" i="2"/>
  <c r="AK1454" i="2"/>
  <c r="AL1454" i="2"/>
  <c r="AM1454" i="2"/>
  <c r="AN1454" i="2"/>
  <c r="AO1454" i="2"/>
  <c r="AP1454" i="2"/>
  <c r="AY1454" i="2"/>
  <c r="C1455" i="2"/>
  <c r="D1455" i="2"/>
  <c r="E1455" i="2"/>
  <c r="F1455" i="2"/>
  <c r="G1455" i="2"/>
  <c r="H1455" i="2"/>
  <c r="J1455" i="2"/>
  <c r="K1455" i="2"/>
  <c r="L1455" i="2"/>
  <c r="M1455" i="2"/>
  <c r="AI1455" i="2"/>
  <c r="AJ1455" i="2"/>
  <c r="AK1455" i="2"/>
  <c r="AL1455" i="2"/>
  <c r="AM1455" i="2"/>
  <c r="AN1455" i="2"/>
  <c r="AO1455" i="2"/>
  <c r="AP1455" i="2"/>
  <c r="AY1455" i="2"/>
  <c r="C1456" i="2"/>
  <c r="D1456" i="2"/>
  <c r="E1456" i="2"/>
  <c r="F1456" i="2"/>
  <c r="G1456" i="2"/>
  <c r="H1456" i="2"/>
  <c r="J1456" i="2"/>
  <c r="K1456" i="2"/>
  <c r="L1456" i="2"/>
  <c r="M1456" i="2"/>
  <c r="AI1456" i="2"/>
  <c r="AJ1456" i="2"/>
  <c r="AK1456" i="2"/>
  <c r="AL1456" i="2"/>
  <c r="AM1456" i="2"/>
  <c r="AN1456" i="2"/>
  <c r="AO1456" i="2"/>
  <c r="AP1456" i="2"/>
  <c r="AY1456" i="2"/>
  <c r="C1457" i="2"/>
  <c r="D1457" i="2"/>
  <c r="E1457" i="2"/>
  <c r="F1457" i="2"/>
  <c r="G1457" i="2"/>
  <c r="H1457" i="2"/>
  <c r="J1457" i="2"/>
  <c r="K1457" i="2"/>
  <c r="L1457" i="2"/>
  <c r="M1457" i="2"/>
  <c r="AI1457" i="2"/>
  <c r="AJ1457" i="2"/>
  <c r="AK1457" i="2"/>
  <c r="AL1457" i="2"/>
  <c r="AM1457" i="2"/>
  <c r="AN1457" i="2"/>
  <c r="AO1457" i="2"/>
  <c r="AP1457" i="2"/>
  <c r="AY1457" i="2"/>
  <c r="C1458" i="2"/>
  <c r="D1458" i="2"/>
  <c r="E1458" i="2"/>
  <c r="F1458" i="2"/>
  <c r="G1458" i="2"/>
  <c r="H1458" i="2"/>
  <c r="J1458" i="2"/>
  <c r="K1458" i="2"/>
  <c r="L1458" i="2"/>
  <c r="M1458" i="2"/>
  <c r="AI1458" i="2"/>
  <c r="AJ1458" i="2"/>
  <c r="AK1458" i="2"/>
  <c r="AL1458" i="2"/>
  <c r="AM1458" i="2"/>
  <c r="AN1458" i="2"/>
  <c r="AO1458" i="2"/>
  <c r="AP1458" i="2"/>
  <c r="AY1458" i="2"/>
  <c r="C1459" i="2"/>
  <c r="D1459" i="2"/>
  <c r="E1459" i="2"/>
  <c r="F1459" i="2"/>
  <c r="G1459" i="2"/>
  <c r="H1459" i="2"/>
  <c r="J1459" i="2"/>
  <c r="K1459" i="2"/>
  <c r="L1459" i="2"/>
  <c r="M1459" i="2"/>
  <c r="AI1459" i="2"/>
  <c r="AJ1459" i="2"/>
  <c r="AK1459" i="2"/>
  <c r="AL1459" i="2"/>
  <c r="AM1459" i="2"/>
  <c r="AN1459" i="2"/>
  <c r="AO1459" i="2"/>
  <c r="AP1459" i="2"/>
  <c r="AY1459" i="2"/>
  <c r="C1460" i="2"/>
  <c r="D1460" i="2"/>
  <c r="E1460" i="2"/>
  <c r="F1460" i="2"/>
  <c r="G1460" i="2"/>
  <c r="H1460" i="2"/>
  <c r="J1460" i="2"/>
  <c r="K1460" i="2"/>
  <c r="L1460" i="2"/>
  <c r="M1460" i="2"/>
  <c r="AI1460" i="2"/>
  <c r="AJ1460" i="2"/>
  <c r="AK1460" i="2"/>
  <c r="AL1460" i="2"/>
  <c r="AM1460" i="2"/>
  <c r="AN1460" i="2"/>
  <c r="AO1460" i="2"/>
  <c r="AP1460" i="2"/>
  <c r="AY1460" i="2"/>
  <c r="C1461" i="2"/>
  <c r="D1461" i="2"/>
  <c r="E1461" i="2"/>
  <c r="F1461" i="2"/>
  <c r="G1461" i="2"/>
  <c r="H1461" i="2"/>
  <c r="J1461" i="2"/>
  <c r="K1461" i="2"/>
  <c r="L1461" i="2"/>
  <c r="M1461" i="2"/>
  <c r="AI1461" i="2"/>
  <c r="AJ1461" i="2"/>
  <c r="AK1461" i="2"/>
  <c r="AL1461" i="2"/>
  <c r="AM1461" i="2"/>
  <c r="AN1461" i="2"/>
  <c r="AO1461" i="2"/>
  <c r="AP1461" i="2"/>
  <c r="AY1461" i="2"/>
  <c r="C1462" i="2"/>
  <c r="D1462" i="2"/>
  <c r="E1462" i="2"/>
  <c r="F1462" i="2"/>
  <c r="G1462" i="2"/>
  <c r="H1462" i="2"/>
  <c r="J1462" i="2"/>
  <c r="K1462" i="2"/>
  <c r="L1462" i="2"/>
  <c r="M1462" i="2"/>
  <c r="AI1462" i="2"/>
  <c r="AJ1462" i="2"/>
  <c r="AK1462" i="2"/>
  <c r="AL1462" i="2"/>
  <c r="AM1462" i="2"/>
  <c r="AN1462" i="2"/>
  <c r="AO1462" i="2"/>
  <c r="AP1462" i="2"/>
  <c r="C1464" i="2"/>
  <c r="D1464" i="2"/>
  <c r="E1464" i="2"/>
  <c r="F1464" i="2"/>
  <c r="G1464" i="2"/>
  <c r="H1464" i="2"/>
  <c r="J1464" i="2"/>
  <c r="K1464" i="2"/>
  <c r="L1464" i="2"/>
  <c r="M1464" i="2"/>
  <c r="AI1464" i="2"/>
  <c r="AJ1464" i="2"/>
  <c r="AK1464" i="2"/>
  <c r="AL1464" i="2"/>
  <c r="AM1464" i="2"/>
  <c r="AN1464" i="2"/>
  <c r="AO1464" i="2"/>
  <c r="AP1464" i="2"/>
  <c r="AY1464" i="2"/>
  <c r="C1465" i="2"/>
  <c r="D1465" i="2"/>
  <c r="E1465" i="2"/>
  <c r="F1465" i="2"/>
  <c r="G1465" i="2"/>
  <c r="H1465" i="2"/>
  <c r="J1465" i="2"/>
  <c r="K1465" i="2"/>
  <c r="L1465" i="2"/>
  <c r="M1465" i="2"/>
  <c r="AI1465" i="2"/>
  <c r="AJ1465" i="2"/>
  <c r="AK1465" i="2"/>
  <c r="AL1465" i="2"/>
  <c r="AM1465" i="2"/>
  <c r="AN1465" i="2"/>
  <c r="AO1465" i="2"/>
  <c r="AP1465" i="2"/>
  <c r="AY1465" i="2"/>
  <c r="C1466" i="2"/>
  <c r="D1466" i="2"/>
  <c r="E1466" i="2"/>
  <c r="F1466" i="2"/>
  <c r="G1466" i="2"/>
  <c r="H1466" i="2"/>
  <c r="J1466" i="2"/>
  <c r="K1466" i="2"/>
  <c r="L1466" i="2"/>
  <c r="M1466" i="2"/>
  <c r="AI1466" i="2"/>
  <c r="AJ1466" i="2"/>
  <c r="AK1466" i="2"/>
  <c r="AL1466" i="2"/>
  <c r="AM1466" i="2"/>
  <c r="AN1466" i="2"/>
  <c r="AO1466" i="2"/>
  <c r="AP1466" i="2"/>
  <c r="AY1466" i="2"/>
  <c r="C1467" i="2"/>
  <c r="D1467" i="2"/>
  <c r="E1467" i="2"/>
  <c r="F1467" i="2"/>
  <c r="G1467" i="2"/>
  <c r="H1467" i="2"/>
  <c r="J1467" i="2"/>
  <c r="K1467" i="2"/>
  <c r="L1467" i="2"/>
  <c r="M1467" i="2"/>
  <c r="AI1467" i="2"/>
  <c r="AJ1467" i="2"/>
  <c r="AK1467" i="2"/>
  <c r="AL1467" i="2"/>
  <c r="AM1467" i="2"/>
  <c r="AN1467" i="2"/>
  <c r="AO1467" i="2"/>
  <c r="AP1467" i="2"/>
  <c r="AY1467" i="2"/>
  <c r="C1468" i="2"/>
  <c r="D1468" i="2"/>
  <c r="E1468" i="2"/>
  <c r="F1468" i="2"/>
  <c r="G1468" i="2"/>
  <c r="H1468" i="2"/>
  <c r="J1468" i="2"/>
  <c r="K1468" i="2"/>
  <c r="L1468" i="2"/>
  <c r="M1468" i="2"/>
  <c r="AI1468" i="2"/>
  <c r="AJ1468" i="2"/>
  <c r="AK1468" i="2"/>
  <c r="AL1468" i="2"/>
  <c r="AM1468" i="2"/>
  <c r="AN1468" i="2"/>
  <c r="AO1468" i="2"/>
  <c r="AP1468" i="2"/>
  <c r="AY1468" i="2"/>
  <c r="C1469" i="2"/>
  <c r="D1469" i="2"/>
  <c r="E1469" i="2"/>
  <c r="F1469" i="2"/>
  <c r="G1469" i="2"/>
  <c r="H1469" i="2"/>
  <c r="J1469" i="2"/>
  <c r="K1469" i="2"/>
  <c r="L1469" i="2"/>
  <c r="M1469" i="2"/>
  <c r="AI1469" i="2"/>
  <c r="AJ1469" i="2"/>
  <c r="AK1469" i="2"/>
  <c r="AL1469" i="2"/>
  <c r="AM1469" i="2"/>
  <c r="AN1469" i="2"/>
  <c r="AO1469" i="2"/>
  <c r="AP1469" i="2"/>
  <c r="AY1469" i="2"/>
  <c r="C1470" i="2"/>
  <c r="D1470" i="2"/>
  <c r="E1470" i="2"/>
  <c r="F1470" i="2"/>
  <c r="G1470" i="2"/>
  <c r="H1470" i="2"/>
  <c r="J1470" i="2"/>
  <c r="K1470" i="2"/>
  <c r="L1470" i="2"/>
  <c r="M1470" i="2"/>
  <c r="AI1470" i="2"/>
  <c r="AJ1470" i="2"/>
  <c r="AK1470" i="2"/>
  <c r="AL1470" i="2"/>
  <c r="AM1470" i="2"/>
  <c r="AN1470" i="2"/>
  <c r="AO1470" i="2"/>
  <c r="AP1470" i="2"/>
  <c r="AY1470" i="2"/>
  <c r="C1471" i="2"/>
  <c r="D1471" i="2"/>
  <c r="E1471" i="2"/>
  <c r="F1471" i="2"/>
  <c r="G1471" i="2"/>
  <c r="H1471" i="2"/>
  <c r="J1471" i="2"/>
  <c r="K1471" i="2"/>
  <c r="L1471" i="2"/>
  <c r="M1471" i="2"/>
  <c r="AI1471" i="2"/>
  <c r="AJ1471" i="2"/>
  <c r="AK1471" i="2"/>
  <c r="AL1471" i="2"/>
  <c r="AM1471" i="2"/>
  <c r="AN1471" i="2"/>
  <c r="AO1471" i="2"/>
  <c r="AP1471" i="2"/>
  <c r="AY1471" i="2"/>
  <c r="C1472" i="2"/>
  <c r="D1472" i="2"/>
  <c r="E1472" i="2"/>
  <c r="F1472" i="2"/>
  <c r="G1472" i="2"/>
  <c r="H1472" i="2"/>
  <c r="J1472" i="2"/>
  <c r="K1472" i="2"/>
  <c r="L1472" i="2"/>
  <c r="M1472" i="2"/>
  <c r="AI1472" i="2"/>
  <c r="AJ1472" i="2"/>
  <c r="AK1472" i="2"/>
  <c r="AL1472" i="2"/>
  <c r="AM1472" i="2"/>
  <c r="AN1472" i="2"/>
  <c r="AO1472" i="2"/>
  <c r="AP1472" i="2"/>
  <c r="AY1472" i="2"/>
  <c r="C1473" i="2"/>
  <c r="D1473" i="2"/>
  <c r="E1473" i="2"/>
  <c r="F1473" i="2"/>
  <c r="G1473" i="2"/>
  <c r="H1473" i="2"/>
  <c r="J1473" i="2"/>
  <c r="K1473" i="2"/>
  <c r="L1473" i="2"/>
  <c r="M1473" i="2"/>
  <c r="AI1473" i="2"/>
  <c r="AJ1473" i="2"/>
  <c r="AK1473" i="2"/>
  <c r="AL1473" i="2"/>
  <c r="AM1473" i="2"/>
  <c r="AN1473" i="2"/>
  <c r="AO1473" i="2"/>
  <c r="AP1473" i="2"/>
  <c r="AY1473" i="2"/>
  <c r="C1474" i="2"/>
  <c r="D1474" i="2"/>
  <c r="E1474" i="2"/>
  <c r="F1474" i="2"/>
  <c r="G1474" i="2"/>
  <c r="H1474" i="2"/>
  <c r="J1474" i="2"/>
  <c r="K1474" i="2"/>
  <c r="L1474" i="2"/>
  <c r="M1474" i="2"/>
  <c r="AI1474" i="2"/>
  <c r="AJ1474" i="2"/>
  <c r="AK1474" i="2"/>
  <c r="AL1474" i="2"/>
  <c r="AM1474" i="2"/>
  <c r="AN1474" i="2"/>
  <c r="AO1474" i="2"/>
  <c r="AP1474" i="2"/>
  <c r="AY1474" i="2"/>
  <c r="C1475" i="2"/>
  <c r="D1475" i="2"/>
  <c r="E1475" i="2"/>
  <c r="F1475" i="2"/>
  <c r="G1475" i="2"/>
  <c r="H1475" i="2"/>
  <c r="J1475" i="2"/>
  <c r="K1475" i="2"/>
  <c r="L1475" i="2"/>
  <c r="M1475" i="2"/>
  <c r="AI1475" i="2"/>
  <c r="AJ1475" i="2"/>
  <c r="AK1475" i="2"/>
  <c r="AL1475" i="2"/>
  <c r="AM1475" i="2"/>
  <c r="AN1475" i="2"/>
  <c r="AO1475" i="2"/>
  <c r="AP1475" i="2"/>
  <c r="AY1475" i="2"/>
  <c r="C1476" i="2"/>
  <c r="D1476" i="2"/>
  <c r="E1476" i="2"/>
  <c r="F1476" i="2"/>
  <c r="G1476" i="2"/>
  <c r="H1476" i="2"/>
  <c r="J1476" i="2"/>
  <c r="K1476" i="2"/>
  <c r="L1476" i="2"/>
  <c r="M1476" i="2"/>
  <c r="AI1476" i="2"/>
  <c r="AJ1476" i="2"/>
  <c r="AK1476" i="2"/>
  <c r="AL1476" i="2"/>
  <c r="AM1476" i="2"/>
  <c r="AN1476" i="2"/>
  <c r="AO1476" i="2"/>
  <c r="AP1476" i="2"/>
  <c r="AY1476" i="2"/>
  <c r="C1477" i="2"/>
  <c r="D1477" i="2"/>
  <c r="E1477" i="2"/>
  <c r="F1477" i="2"/>
  <c r="G1477" i="2"/>
  <c r="H1477" i="2"/>
  <c r="J1477" i="2"/>
  <c r="K1477" i="2"/>
  <c r="L1477" i="2"/>
  <c r="M1477" i="2"/>
  <c r="AI1477" i="2"/>
  <c r="AJ1477" i="2"/>
  <c r="AK1477" i="2"/>
  <c r="AL1477" i="2"/>
  <c r="AM1477" i="2"/>
  <c r="AN1477" i="2"/>
  <c r="AO1477" i="2"/>
  <c r="AP1477" i="2"/>
  <c r="AY1477" i="2"/>
  <c r="C1478" i="2"/>
  <c r="D1478" i="2"/>
  <c r="E1478" i="2"/>
  <c r="F1478" i="2"/>
  <c r="G1478" i="2"/>
  <c r="H1478" i="2"/>
  <c r="J1478" i="2"/>
  <c r="K1478" i="2"/>
  <c r="L1478" i="2"/>
  <c r="M1478" i="2"/>
  <c r="AI1478" i="2"/>
  <c r="AJ1478" i="2"/>
  <c r="AK1478" i="2"/>
  <c r="AL1478" i="2"/>
  <c r="AM1478" i="2"/>
  <c r="AN1478" i="2"/>
  <c r="AO1478" i="2"/>
  <c r="AP1478" i="2"/>
  <c r="AY1478" i="2"/>
  <c r="C1479" i="2"/>
  <c r="D1479" i="2"/>
  <c r="E1479" i="2"/>
  <c r="F1479" i="2"/>
  <c r="G1479" i="2"/>
  <c r="H1479" i="2"/>
  <c r="J1479" i="2"/>
  <c r="K1479" i="2"/>
  <c r="L1479" i="2"/>
  <c r="M1479" i="2"/>
  <c r="AI1479" i="2"/>
  <c r="AJ1479" i="2"/>
  <c r="AK1479" i="2"/>
  <c r="AL1479" i="2"/>
  <c r="AM1479" i="2"/>
  <c r="AN1479" i="2"/>
  <c r="AO1479" i="2"/>
  <c r="AP1479" i="2"/>
  <c r="AY1479" i="2"/>
  <c r="C1480" i="2"/>
  <c r="D1480" i="2"/>
  <c r="E1480" i="2"/>
  <c r="F1480" i="2"/>
  <c r="G1480" i="2"/>
  <c r="H1480" i="2"/>
  <c r="J1480" i="2"/>
  <c r="K1480" i="2"/>
  <c r="L1480" i="2"/>
  <c r="M1480" i="2"/>
  <c r="AI1480" i="2"/>
  <c r="AJ1480" i="2"/>
  <c r="AK1480" i="2"/>
  <c r="AL1480" i="2"/>
  <c r="AM1480" i="2"/>
  <c r="AN1480" i="2"/>
  <c r="AO1480" i="2"/>
  <c r="AP1480" i="2"/>
  <c r="AY1480" i="2"/>
  <c r="C1481" i="2"/>
  <c r="D1481" i="2"/>
  <c r="E1481" i="2"/>
  <c r="F1481" i="2"/>
  <c r="G1481" i="2"/>
  <c r="H1481" i="2"/>
  <c r="J1481" i="2"/>
  <c r="K1481" i="2"/>
  <c r="L1481" i="2"/>
  <c r="M1481" i="2"/>
  <c r="AI1481" i="2"/>
  <c r="AJ1481" i="2"/>
  <c r="AK1481" i="2"/>
  <c r="AL1481" i="2"/>
  <c r="AM1481" i="2"/>
  <c r="AN1481" i="2"/>
  <c r="AO1481" i="2"/>
  <c r="AP1481" i="2"/>
  <c r="AY1481" i="2"/>
  <c r="C1482" i="2"/>
  <c r="D1482" i="2"/>
  <c r="E1482" i="2"/>
  <c r="F1482" i="2"/>
  <c r="G1482" i="2"/>
  <c r="H1482" i="2"/>
  <c r="J1482" i="2"/>
  <c r="K1482" i="2"/>
  <c r="L1482" i="2"/>
  <c r="M1482" i="2"/>
  <c r="AI1482" i="2"/>
  <c r="AJ1482" i="2"/>
  <c r="AK1482" i="2"/>
  <c r="AL1482" i="2"/>
  <c r="AM1482" i="2"/>
  <c r="AN1482" i="2"/>
  <c r="AO1482" i="2"/>
  <c r="AP1482" i="2"/>
  <c r="AY1482" i="2"/>
  <c r="C1483" i="2"/>
  <c r="D1483" i="2"/>
  <c r="E1483" i="2"/>
  <c r="F1483" i="2"/>
  <c r="G1483" i="2"/>
  <c r="H1483" i="2"/>
  <c r="J1483" i="2"/>
  <c r="K1483" i="2"/>
  <c r="L1483" i="2"/>
  <c r="M1483" i="2"/>
  <c r="AI1483" i="2"/>
  <c r="AJ1483" i="2"/>
  <c r="AK1483" i="2"/>
  <c r="AL1483" i="2"/>
  <c r="AM1483" i="2"/>
  <c r="AN1483" i="2"/>
  <c r="AO1483" i="2"/>
  <c r="AP1483" i="2"/>
  <c r="AY1483" i="2"/>
  <c r="C1484" i="2"/>
  <c r="D1484" i="2"/>
  <c r="E1484" i="2"/>
  <c r="F1484" i="2"/>
  <c r="G1484" i="2"/>
  <c r="H1484" i="2"/>
  <c r="J1484" i="2"/>
  <c r="K1484" i="2"/>
  <c r="L1484" i="2"/>
  <c r="M1484" i="2"/>
  <c r="AI1484" i="2"/>
  <c r="AJ1484" i="2"/>
  <c r="AK1484" i="2"/>
  <c r="AL1484" i="2"/>
  <c r="AM1484" i="2"/>
  <c r="AN1484" i="2"/>
  <c r="AO1484" i="2"/>
  <c r="AP1484" i="2"/>
  <c r="AY1484" i="2"/>
  <c r="C1485" i="2"/>
  <c r="D1485" i="2"/>
  <c r="E1485" i="2"/>
  <c r="F1485" i="2"/>
  <c r="G1485" i="2"/>
  <c r="H1485" i="2"/>
  <c r="J1485" i="2"/>
  <c r="K1485" i="2"/>
  <c r="L1485" i="2"/>
  <c r="M1485" i="2"/>
  <c r="AI1485" i="2"/>
  <c r="AJ1485" i="2"/>
  <c r="AK1485" i="2"/>
  <c r="AL1485" i="2"/>
  <c r="AM1485" i="2"/>
  <c r="AN1485" i="2"/>
  <c r="AO1485" i="2"/>
  <c r="AP1485" i="2"/>
  <c r="AY1485" i="2"/>
  <c r="C1486" i="2"/>
  <c r="D1486" i="2"/>
  <c r="E1486" i="2"/>
  <c r="F1486" i="2"/>
  <c r="G1486" i="2"/>
  <c r="H1486" i="2"/>
  <c r="J1486" i="2"/>
  <c r="K1486" i="2"/>
  <c r="L1486" i="2"/>
  <c r="M1486" i="2"/>
  <c r="AI1486" i="2"/>
  <c r="AJ1486" i="2"/>
  <c r="AK1486" i="2"/>
  <c r="AL1486" i="2"/>
  <c r="AM1486" i="2"/>
  <c r="AN1486" i="2"/>
  <c r="AO1486" i="2"/>
  <c r="AP1486" i="2"/>
  <c r="AY1486" i="2"/>
  <c r="C1487" i="2"/>
  <c r="D1487" i="2"/>
  <c r="E1487" i="2"/>
  <c r="F1487" i="2"/>
  <c r="G1487" i="2"/>
  <c r="H1487" i="2"/>
  <c r="J1487" i="2"/>
  <c r="K1487" i="2"/>
  <c r="L1487" i="2"/>
  <c r="M1487" i="2"/>
  <c r="AI1487" i="2"/>
  <c r="AJ1487" i="2"/>
  <c r="AK1487" i="2"/>
  <c r="AL1487" i="2"/>
  <c r="AM1487" i="2"/>
  <c r="AN1487" i="2"/>
  <c r="AO1487" i="2"/>
  <c r="AP1487" i="2"/>
  <c r="AY1487" i="2"/>
  <c r="C1488" i="2"/>
  <c r="D1488" i="2"/>
  <c r="E1488" i="2"/>
  <c r="F1488" i="2"/>
  <c r="G1488" i="2"/>
  <c r="H1488" i="2"/>
  <c r="J1488" i="2"/>
  <c r="K1488" i="2"/>
  <c r="L1488" i="2"/>
  <c r="M1488" i="2"/>
  <c r="AI1488" i="2"/>
  <c r="AJ1488" i="2"/>
  <c r="AK1488" i="2"/>
  <c r="AL1488" i="2"/>
  <c r="AM1488" i="2"/>
  <c r="AN1488" i="2"/>
  <c r="AO1488" i="2"/>
  <c r="AP1488" i="2"/>
  <c r="AY1488" i="2"/>
  <c r="C1489" i="2"/>
  <c r="D1489" i="2"/>
  <c r="E1489" i="2"/>
  <c r="F1489" i="2"/>
  <c r="G1489" i="2"/>
  <c r="H1489" i="2"/>
  <c r="J1489" i="2"/>
  <c r="K1489" i="2"/>
  <c r="L1489" i="2"/>
  <c r="M1489" i="2"/>
  <c r="AI1489" i="2"/>
  <c r="AJ1489" i="2"/>
  <c r="AK1489" i="2"/>
  <c r="AL1489" i="2"/>
  <c r="AM1489" i="2"/>
  <c r="AN1489" i="2"/>
  <c r="AO1489" i="2"/>
  <c r="AP1489" i="2"/>
  <c r="AY1489" i="2"/>
  <c r="C1490" i="2"/>
  <c r="D1490" i="2"/>
  <c r="E1490" i="2"/>
  <c r="F1490" i="2"/>
  <c r="G1490" i="2"/>
  <c r="H1490" i="2"/>
  <c r="J1490" i="2"/>
  <c r="K1490" i="2"/>
  <c r="L1490" i="2"/>
  <c r="M1490" i="2"/>
  <c r="AI1490" i="2"/>
  <c r="AJ1490" i="2"/>
  <c r="AK1490" i="2"/>
  <c r="AL1490" i="2"/>
  <c r="AM1490" i="2"/>
  <c r="AN1490" i="2"/>
  <c r="AO1490" i="2"/>
  <c r="AP1490" i="2"/>
  <c r="AY1490" i="2"/>
  <c r="C1491" i="2"/>
  <c r="D1491" i="2"/>
  <c r="E1491" i="2"/>
  <c r="F1491" i="2"/>
  <c r="G1491" i="2"/>
  <c r="H1491" i="2"/>
  <c r="J1491" i="2"/>
  <c r="K1491" i="2"/>
  <c r="L1491" i="2"/>
  <c r="M1491" i="2"/>
  <c r="AI1491" i="2"/>
  <c r="AJ1491" i="2"/>
  <c r="AK1491" i="2"/>
  <c r="AL1491" i="2"/>
  <c r="AM1491" i="2"/>
  <c r="AN1491" i="2"/>
  <c r="AO1491" i="2"/>
  <c r="AP1491" i="2"/>
  <c r="AY1491" i="2"/>
  <c r="C1492" i="2"/>
  <c r="D1492" i="2"/>
  <c r="E1492" i="2"/>
  <c r="F1492" i="2"/>
  <c r="G1492" i="2"/>
  <c r="H1492" i="2"/>
  <c r="J1492" i="2"/>
  <c r="K1492" i="2"/>
  <c r="L1492" i="2"/>
  <c r="M1492" i="2"/>
  <c r="AI1492" i="2"/>
  <c r="AJ1492" i="2"/>
  <c r="AK1492" i="2"/>
  <c r="AL1492" i="2"/>
  <c r="AM1492" i="2"/>
  <c r="AN1492" i="2"/>
  <c r="AO1492" i="2"/>
  <c r="AP1492" i="2"/>
  <c r="AY1492" i="2"/>
  <c r="C1493" i="2"/>
  <c r="D1493" i="2"/>
  <c r="E1493" i="2"/>
  <c r="F1493" i="2"/>
  <c r="G1493" i="2"/>
  <c r="H1493" i="2"/>
  <c r="J1493" i="2"/>
  <c r="K1493" i="2"/>
  <c r="L1493" i="2"/>
  <c r="M1493" i="2"/>
  <c r="AI1493" i="2"/>
  <c r="AJ1493" i="2"/>
  <c r="AK1493" i="2"/>
  <c r="AL1493" i="2"/>
  <c r="AM1493" i="2"/>
  <c r="AN1493" i="2"/>
  <c r="AO1493" i="2"/>
  <c r="AP1493" i="2"/>
  <c r="AY1493" i="2"/>
  <c r="C1494" i="2"/>
  <c r="D1494" i="2"/>
  <c r="E1494" i="2"/>
  <c r="F1494" i="2"/>
  <c r="G1494" i="2"/>
  <c r="H1494" i="2"/>
  <c r="J1494" i="2"/>
  <c r="K1494" i="2"/>
  <c r="L1494" i="2"/>
  <c r="M1494" i="2"/>
  <c r="AI1494" i="2"/>
  <c r="AJ1494" i="2"/>
  <c r="AK1494" i="2"/>
  <c r="AL1494" i="2"/>
  <c r="AM1494" i="2"/>
  <c r="AN1494" i="2"/>
  <c r="AO1494" i="2"/>
  <c r="AP1494" i="2"/>
  <c r="AY1494" i="2"/>
  <c r="C1495" i="2"/>
  <c r="D1495" i="2"/>
  <c r="E1495" i="2"/>
  <c r="F1495" i="2"/>
  <c r="G1495" i="2"/>
  <c r="H1495" i="2"/>
  <c r="J1495" i="2"/>
  <c r="K1495" i="2"/>
  <c r="L1495" i="2"/>
  <c r="M1495" i="2"/>
  <c r="AI1495" i="2"/>
  <c r="AJ1495" i="2"/>
  <c r="AK1495" i="2"/>
  <c r="AL1495" i="2"/>
  <c r="AM1495" i="2"/>
  <c r="AN1495" i="2"/>
  <c r="AO1495" i="2"/>
  <c r="AP1495" i="2"/>
  <c r="AY1495" i="2"/>
  <c r="C1496" i="2"/>
  <c r="D1496" i="2"/>
  <c r="E1496" i="2"/>
  <c r="F1496" i="2"/>
  <c r="G1496" i="2"/>
  <c r="H1496" i="2"/>
  <c r="J1496" i="2"/>
  <c r="K1496" i="2"/>
  <c r="L1496" i="2"/>
  <c r="M1496" i="2"/>
  <c r="AI1496" i="2"/>
  <c r="AJ1496" i="2"/>
  <c r="AK1496" i="2"/>
  <c r="AL1496" i="2"/>
  <c r="AM1496" i="2"/>
  <c r="AN1496" i="2"/>
  <c r="AO1496" i="2"/>
  <c r="AP1496" i="2"/>
  <c r="AY1496" i="2"/>
  <c r="C1497" i="2"/>
  <c r="D1497" i="2"/>
  <c r="E1497" i="2"/>
  <c r="F1497" i="2"/>
  <c r="G1497" i="2"/>
  <c r="H1497" i="2"/>
  <c r="J1497" i="2"/>
  <c r="K1497" i="2"/>
  <c r="L1497" i="2"/>
  <c r="M1497" i="2"/>
  <c r="AI1497" i="2"/>
  <c r="AJ1497" i="2"/>
  <c r="AK1497" i="2"/>
  <c r="AL1497" i="2"/>
  <c r="AM1497" i="2"/>
  <c r="AN1497" i="2"/>
  <c r="AO1497" i="2"/>
  <c r="AP1497" i="2"/>
  <c r="AY1497" i="2"/>
  <c r="C1498" i="2"/>
  <c r="D1498" i="2"/>
  <c r="E1498" i="2"/>
  <c r="F1498" i="2"/>
  <c r="G1498" i="2"/>
  <c r="H1498" i="2"/>
  <c r="J1498" i="2"/>
  <c r="K1498" i="2"/>
  <c r="L1498" i="2"/>
  <c r="M1498" i="2"/>
  <c r="AI1498" i="2"/>
  <c r="AJ1498" i="2"/>
  <c r="AK1498" i="2"/>
  <c r="AL1498" i="2"/>
  <c r="AM1498" i="2"/>
  <c r="AN1498" i="2"/>
  <c r="AO1498" i="2"/>
  <c r="AP1498" i="2"/>
  <c r="AY1498" i="2"/>
  <c r="C1499" i="2"/>
  <c r="D1499" i="2"/>
  <c r="E1499" i="2"/>
  <c r="F1499" i="2"/>
  <c r="G1499" i="2"/>
  <c r="H1499" i="2"/>
  <c r="J1499" i="2"/>
  <c r="K1499" i="2"/>
  <c r="L1499" i="2"/>
  <c r="M1499" i="2"/>
  <c r="AI1499" i="2"/>
  <c r="AJ1499" i="2"/>
  <c r="AK1499" i="2"/>
  <c r="AL1499" i="2"/>
  <c r="AM1499" i="2"/>
  <c r="AN1499" i="2"/>
  <c r="AO1499" i="2"/>
  <c r="AP1499" i="2"/>
  <c r="AY1499" i="2"/>
  <c r="C1500" i="2"/>
  <c r="D1500" i="2"/>
  <c r="E1500" i="2"/>
  <c r="F1500" i="2"/>
  <c r="G1500" i="2"/>
  <c r="H1500" i="2"/>
  <c r="J1500" i="2"/>
  <c r="K1500" i="2"/>
  <c r="L1500" i="2"/>
  <c r="M1500" i="2"/>
  <c r="AI1500" i="2"/>
  <c r="AJ1500" i="2"/>
  <c r="AK1500" i="2"/>
  <c r="AL1500" i="2"/>
  <c r="AM1500" i="2"/>
  <c r="AN1500" i="2"/>
  <c r="AO1500" i="2"/>
  <c r="AP1500" i="2"/>
  <c r="AY1500" i="2"/>
  <c r="C1501" i="2"/>
  <c r="D1501" i="2"/>
  <c r="E1501" i="2"/>
  <c r="F1501" i="2"/>
  <c r="G1501" i="2"/>
  <c r="H1501" i="2"/>
  <c r="J1501" i="2"/>
  <c r="K1501" i="2"/>
  <c r="L1501" i="2"/>
  <c r="M1501" i="2"/>
  <c r="AI1501" i="2"/>
  <c r="AJ1501" i="2"/>
  <c r="AK1501" i="2"/>
  <c r="AL1501" i="2"/>
  <c r="AM1501" i="2"/>
  <c r="AN1501" i="2"/>
  <c r="AO1501" i="2"/>
  <c r="AP1501" i="2"/>
  <c r="AY1501" i="2"/>
  <c r="C1502" i="2"/>
  <c r="D1502" i="2"/>
  <c r="E1502" i="2"/>
  <c r="F1502" i="2"/>
  <c r="G1502" i="2"/>
  <c r="H1502" i="2"/>
  <c r="J1502" i="2"/>
  <c r="K1502" i="2"/>
  <c r="L1502" i="2"/>
  <c r="M1502" i="2"/>
  <c r="AI1502" i="2"/>
  <c r="AJ1502" i="2"/>
  <c r="AK1502" i="2"/>
  <c r="AL1502" i="2"/>
  <c r="AM1502" i="2"/>
  <c r="AN1502" i="2"/>
  <c r="AO1502" i="2"/>
  <c r="AP1502" i="2"/>
  <c r="AY1502" i="2"/>
  <c r="C1503" i="2"/>
  <c r="D1503" i="2"/>
  <c r="E1503" i="2"/>
  <c r="F1503" i="2"/>
  <c r="G1503" i="2"/>
  <c r="H1503" i="2"/>
  <c r="J1503" i="2"/>
  <c r="K1503" i="2"/>
  <c r="L1503" i="2"/>
  <c r="M1503" i="2"/>
  <c r="AI1503" i="2"/>
  <c r="AJ1503" i="2"/>
  <c r="AK1503" i="2"/>
  <c r="AL1503" i="2"/>
  <c r="AM1503" i="2"/>
  <c r="AN1503" i="2"/>
  <c r="AO1503" i="2"/>
  <c r="AP1503" i="2"/>
  <c r="AY1503" i="2"/>
  <c r="C1504" i="2"/>
  <c r="D1504" i="2"/>
  <c r="E1504" i="2"/>
  <c r="F1504" i="2"/>
  <c r="G1504" i="2"/>
  <c r="H1504" i="2"/>
  <c r="J1504" i="2"/>
  <c r="K1504" i="2"/>
  <c r="L1504" i="2"/>
  <c r="M1504" i="2"/>
  <c r="AI1504" i="2"/>
  <c r="AJ1504" i="2"/>
  <c r="AK1504" i="2"/>
  <c r="AL1504" i="2"/>
  <c r="AM1504" i="2"/>
  <c r="AN1504" i="2"/>
  <c r="AO1504" i="2"/>
  <c r="AP1504" i="2"/>
  <c r="AY1504" i="2"/>
  <c r="C1505" i="2"/>
  <c r="D1505" i="2"/>
  <c r="E1505" i="2"/>
  <c r="F1505" i="2"/>
  <c r="G1505" i="2"/>
  <c r="H1505" i="2"/>
  <c r="J1505" i="2"/>
  <c r="K1505" i="2"/>
  <c r="L1505" i="2"/>
  <c r="M1505" i="2"/>
  <c r="AI1505" i="2"/>
  <c r="AJ1505" i="2"/>
  <c r="AK1505" i="2"/>
  <c r="AL1505" i="2"/>
  <c r="AM1505" i="2"/>
  <c r="AN1505" i="2"/>
  <c r="AO1505" i="2"/>
  <c r="AP1505" i="2"/>
  <c r="AY1505" i="2"/>
  <c r="C1506" i="2"/>
  <c r="D1506" i="2"/>
  <c r="E1506" i="2"/>
  <c r="F1506" i="2"/>
  <c r="G1506" i="2"/>
  <c r="H1506" i="2"/>
  <c r="J1506" i="2"/>
  <c r="K1506" i="2"/>
  <c r="L1506" i="2"/>
  <c r="M1506" i="2"/>
  <c r="AI1506" i="2"/>
  <c r="AJ1506" i="2"/>
  <c r="AK1506" i="2"/>
  <c r="AL1506" i="2"/>
  <c r="AM1506" i="2"/>
  <c r="AN1506" i="2"/>
  <c r="AO1506" i="2"/>
  <c r="AP1506" i="2"/>
  <c r="AY1506" i="2"/>
  <c r="C1507" i="2"/>
  <c r="D1507" i="2"/>
  <c r="E1507" i="2"/>
  <c r="F1507" i="2"/>
  <c r="G1507" i="2"/>
  <c r="H1507" i="2"/>
  <c r="J1507" i="2"/>
  <c r="K1507" i="2"/>
  <c r="L1507" i="2"/>
  <c r="M1507" i="2"/>
  <c r="AI1507" i="2"/>
  <c r="AJ1507" i="2"/>
  <c r="AK1507" i="2"/>
  <c r="AL1507" i="2"/>
  <c r="AM1507" i="2"/>
  <c r="AN1507" i="2"/>
  <c r="AO1507" i="2"/>
  <c r="AP1507" i="2"/>
  <c r="AY1507" i="2"/>
  <c r="C1508" i="2"/>
  <c r="D1508" i="2"/>
  <c r="E1508" i="2"/>
  <c r="F1508" i="2"/>
  <c r="G1508" i="2"/>
  <c r="H1508" i="2"/>
  <c r="J1508" i="2"/>
  <c r="K1508" i="2"/>
  <c r="L1508" i="2"/>
  <c r="M1508" i="2"/>
  <c r="AI1508" i="2"/>
  <c r="AJ1508" i="2"/>
  <c r="AK1508" i="2"/>
  <c r="AL1508" i="2"/>
  <c r="AM1508" i="2"/>
  <c r="AN1508" i="2"/>
  <c r="AO1508" i="2"/>
  <c r="AP1508" i="2"/>
  <c r="AY1508" i="2"/>
  <c r="C1509" i="2"/>
  <c r="D1509" i="2"/>
  <c r="E1509" i="2"/>
  <c r="F1509" i="2"/>
  <c r="G1509" i="2"/>
  <c r="H1509" i="2"/>
  <c r="J1509" i="2"/>
  <c r="K1509" i="2"/>
  <c r="L1509" i="2"/>
  <c r="M1509" i="2"/>
  <c r="AI1509" i="2"/>
  <c r="AJ1509" i="2"/>
  <c r="AK1509" i="2"/>
  <c r="AL1509" i="2"/>
  <c r="AM1509" i="2"/>
  <c r="AN1509" i="2"/>
  <c r="AO1509" i="2"/>
  <c r="AP1509" i="2"/>
  <c r="AY1509" i="2"/>
  <c r="C1510" i="2"/>
  <c r="D1510" i="2"/>
  <c r="E1510" i="2"/>
  <c r="F1510" i="2"/>
  <c r="G1510" i="2"/>
  <c r="H1510" i="2"/>
  <c r="J1510" i="2"/>
  <c r="K1510" i="2"/>
  <c r="L1510" i="2"/>
  <c r="M1510" i="2"/>
  <c r="AI1510" i="2"/>
  <c r="AJ1510" i="2"/>
  <c r="AK1510" i="2"/>
  <c r="AL1510" i="2"/>
  <c r="AM1510" i="2"/>
  <c r="AN1510" i="2"/>
  <c r="AO1510" i="2"/>
  <c r="AP1510" i="2"/>
  <c r="AY1510" i="2"/>
  <c r="C1511" i="2"/>
  <c r="D1511" i="2"/>
  <c r="E1511" i="2"/>
  <c r="F1511" i="2"/>
  <c r="G1511" i="2"/>
  <c r="H1511" i="2"/>
  <c r="J1511" i="2"/>
  <c r="K1511" i="2"/>
  <c r="L1511" i="2"/>
  <c r="M1511" i="2"/>
  <c r="AI1511" i="2"/>
  <c r="AJ1511" i="2"/>
  <c r="AK1511" i="2"/>
  <c r="AL1511" i="2"/>
  <c r="AM1511" i="2"/>
  <c r="AN1511" i="2"/>
  <c r="AO1511" i="2"/>
  <c r="AP1511" i="2"/>
  <c r="AY1511" i="2"/>
  <c r="C1512" i="2"/>
  <c r="D1512" i="2"/>
  <c r="E1512" i="2"/>
  <c r="F1512" i="2"/>
  <c r="G1512" i="2"/>
  <c r="H1512" i="2"/>
  <c r="J1512" i="2"/>
  <c r="K1512" i="2"/>
  <c r="L1512" i="2"/>
  <c r="M1512" i="2"/>
  <c r="AI1512" i="2"/>
  <c r="AJ1512" i="2"/>
  <c r="AK1512" i="2"/>
  <c r="AL1512" i="2"/>
  <c r="AM1512" i="2"/>
  <c r="AN1512" i="2"/>
  <c r="AO1512" i="2"/>
  <c r="AP1512" i="2"/>
  <c r="AY1512" i="2"/>
  <c r="C1513" i="2"/>
  <c r="D1513" i="2"/>
  <c r="E1513" i="2"/>
  <c r="F1513" i="2"/>
  <c r="G1513" i="2"/>
  <c r="H1513" i="2"/>
  <c r="J1513" i="2"/>
  <c r="K1513" i="2"/>
  <c r="L1513" i="2"/>
  <c r="M1513" i="2"/>
  <c r="AI1513" i="2"/>
  <c r="AJ1513" i="2"/>
  <c r="AK1513" i="2"/>
  <c r="AL1513" i="2"/>
  <c r="AM1513" i="2"/>
  <c r="AN1513" i="2"/>
  <c r="AO1513" i="2"/>
  <c r="AP1513" i="2"/>
  <c r="AY1513" i="2"/>
  <c r="C1514" i="2"/>
  <c r="D1514" i="2"/>
  <c r="E1514" i="2"/>
  <c r="F1514" i="2"/>
  <c r="G1514" i="2"/>
  <c r="H1514" i="2"/>
  <c r="J1514" i="2"/>
  <c r="K1514" i="2"/>
  <c r="L1514" i="2"/>
  <c r="M1514" i="2"/>
  <c r="AI1514" i="2"/>
  <c r="AJ1514" i="2"/>
  <c r="AK1514" i="2"/>
  <c r="AL1514" i="2"/>
  <c r="AM1514" i="2"/>
  <c r="AN1514" i="2"/>
  <c r="AO1514" i="2"/>
  <c r="AP1514" i="2"/>
  <c r="AY1514" i="2"/>
  <c r="C1515" i="2"/>
  <c r="D1515" i="2"/>
  <c r="E1515" i="2"/>
  <c r="F1515" i="2"/>
  <c r="G1515" i="2"/>
  <c r="H1515" i="2"/>
  <c r="J1515" i="2"/>
  <c r="K1515" i="2"/>
  <c r="L1515" i="2"/>
  <c r="M1515" i="2"/>
  <c r="AI1515" i="2"/>
  <c r="AJ1515" i="2"/>
  <c r="AK1515" i="2"/>
  <c r="AL1515" i="2"/>
  <c r="AM1515" i="2"/>
  <c r="AN1515" i="2"/>
  <c r="AO1515" i="2"/>
  <c r="AP1515" i="2"/>
  <c r="AY1515" i="2"/>
  <c r="C1516" i="2"/>
  <c r="D1516" i="2"/>
  <c r="E1516" i="2"/>
  <c r="F1516" i="2"/>
  <c r="G1516" i="2"/>
  <c r="H1516" i="2"/>
  <c r="J1516" i="2"/>
  <c r="K1516" i="2"/>
  <c r="L1516" i="2"/>
  <c r="M1516" i="2"/>
  <c r="AI1516" i="2"/>
  <c r="AJ1516" i="2"/>
  <c r="AK1516" i="2"/>
  <c r="AL1516" i="2"/>
  <c r="AM1516" i="2"/>
  <c r="AN1516" i="2"/>
  <c r="AO1516" i="2"/>
  <c r="AP1516" i="2"/>
  <c r="AY1516" i="2"/>
  <c r="C1517" i="2"/>
  <c r="D1517" i="2"/>
  <c r="E1517" i="2"/>
  <c r="F1517" i="2"/>
  <c r="G1517" i="2"/>
  <c r="H1517" i="2"/>
  <c r="J1517" i="2"/>
  <c r="K1517" i="2"/>
  <c r="L1517" i="2"/>
  <c r="M1517" i="2"/>
  <c r="AI1517" i="2"/>
  <c r="AJ1517" i="2"/>
  <c r="AK1517" i="2"/>
  <c r="AL1517" i="2"/>
  <c r="AM1517" i="2"/>
  <c r="AN1517" i="2"/>
  <c r="AO1517" i="2"/>
  <c r="AP1517" i="2"/>
  <c r="AY1517" i="2"/>
  <c r="C1518" i="2"/>
  <c r="D1518" i="2"/>
  <c r="E1518" i="2"/>
  <c r="F1518" i="2"/>
  <c r="G1518" i="2"/>
  <c r="H1518" i="2"/>
  <c r="J1518" i="2"/>
  <c r="K1518" i="2"/>
  <c r="L1518" i="2"/>
  <c r="M1518" i="2"/>
  <c r="AI1518" i="2"/>
  <c r="AJ1518" i="2"/>
  <c r="AK1518" i="2"/>
  <c r="AL1518" i="2"/>
  <c r="AM1518" i="2"/>
  <c r="AN1518" i="2"/>
  <c r="AO1518" i="2"/>
  <c r="AP1518" i="2"/>
  <c r="AY1518" i="2"/>
  <c r="C1519" i="2"/>
  <c r="D1519" i="2"/>
  <c r="E1519" i="2"/>
  <c r="F1519" i="2"/>
  <c r="G1519" i="2"/>
  <c r="H1519" i="2"/>
  <c r="J1519" i="2"/>
  <c r="K1519" i="2"/>
  <c r="L1519" i="2"/>
  <c r="M1519" i="2"/>
  <c r="AI1519" i="2"/>
  <c r="AJ1519" i="2"/>
  <c r="AK1519" i="2"/>
  <c r="AL1519" i="2"/>
  <c r="AM1519" i="2"/>
  <c r="AN1519" i="2"/>
  <c r="AO1519" i="2"/>
  <c r="AP1519" i="2"/>
  <c r="AY1519" i="2"/>
  <c r="C1520" i="2"/>
  <c r="D1520" i="2"/>
  <c r="E1520" i="2"/>
  <c r="F1520" i="2"/>
  <c r="G1520" i="2"/>
  <c r="H1520" i="2"/>
  <c r="J1520" i="2"/>
  <c r="K1520" i="2"/>
  <c r="L1520" i="2"/>
  <c r="M1520" i="2"/>
  <c r="AI1520" i="2"/>
  <c r="AJ1520" i="2"/>
  <c r="AK1520" i="2"/>
  <c r="AL1520" i="2"/>
  <c r="AM1520" i="2"/>
  <c r="AN1520" i="2"/>
  <c r="AO1520" i="2"/>
  <c r="AP1520" i="2"/>
  <c r="AY1520" i="2"/>
  <c r="C1521" i="2"/>
  <c r="D1521" i="2"/>
  <c r="E1521" i="2"/>
  <c r="F1521" i="2"/>
  <c r="G1521" i="2"/>
  <c r="H1521" i="2"/>
  <c r="J1521" i="2"/>
  <c r="K1521" i="2"/>
  <c r="L1521" i="2"/>
  <c r="M1521" i="2"/>
  <c r="AI1521" i="2"/>
  <c r="AJ1521" i="2"/>
  <c r="AK1521" i="2"/>
  <c r="AL1521" i="2"/>
  <c r="AM1521" i="2"/>
  <c r="AN1521" i="2"/>
  <c r="AO1521" i="2"/>
  <c r="AP1521" i="2"/>
  <c r="AY1521" i="2"/>
  <c r="C1522" i="2"/>
  <c r="D1522" i="2"/>
  <c r="E1522" i="2"/>
  <c r="F1522" i="2"/>
  <c r="G1522" i="2"/>
  <c r="H1522" i="2"/>
  <c r="J1522" i="2"/>
  <c r="K1522" i="2"/>
  <c r="L1522" i="2"/>
  <c r="M1522" i="2"/>
  <c r="AI1522" i="2"/>
  <c r="AJ1522" i="2"/>
  <c r="AK1522" i="2"/>
  <c r="AL1522" i="2"/>
  <c r="AM1522" i="2"/>
  <c r="AN1522" i="2"/>
  <c r="AO1522" i="2"/>
  <c r="AP1522" i="2"/>
  <c r="AY1522" i="2"/>
  <c r="C1523" i="2"/>
  <c r="D1523" i="2"/>
  <c r="E1523" i="2"/>
  <c r="F1523" i="2"/>
  <c r="G1523" i="2"/>
  <c r="H1523" i="2"/>
  <c r="J1523" i="2"/>
  <c r="K1523" i="2"/>
  <c r="L1523" i="2"/>
  <c r="M1523" i="2"/>
  <c r="AI1523" i="2"/>
  <c r="AJ1523" i="2"/>
  <c r="AK1523" i="2"/>
  <c r="AL1523" i="2"/>
  <c r="AM1523" i="2"/>
  <c r="AN1523" i="2"/>
  <c r="AO1523" i="2"/>
  <c r="AP1523" i="2"/>
  <c r="AY1523" i="2"/>
  <c r="C1524" i="2"/>
  <c r="D1524" i="2"/>
  <c r="E1524" i="2"/>
  <c r="F1524" i="2"/>
  <c r="G1524" i="2"/>
  <c r="H1524" i="2"/>
  <c r="J1524" i="2"/>
  <c r="K1524" i="2"/>
  <c r="L1524" i="2"/>
  <c r="M1524" i="2"/>
  <c r="AI1524" i="2"/>
  <c r="AJ1524" i="2"/>
  <c r="AK1524" i="2"/>
  <c r="AL1524" i="2"/>
  <c r="AM1524" i="2"/>
  <c r="AN1524" i="2"/>
  <c r="AO1524" i="2"/>
  <c r="AP1524" i="2"/>
  <c r="AY1524" i="2"/>
  <c r="C1525" i="2"/>
  <c r="D1525" i="2"/>
  <c r="E1525" i="2"/>
  <c r="F1525" i="2"/>
  <c r="G1525" i="2"/>
  <c r="H1525" i="2"/>
  <c r="J1525" i="2"/>
  <c r="K1525" i="2"/>
  <c r="L1525" i="2"/>
  <c r="M1525" i="2"/>
  <c r="AI1525" i="2"/>
  <c r="AJ1525" i="2"/>
  <c r="AK1525" i="2"/>
  <c r="AL1525" i="2"/>
  <c r="AM1525" i="2"/>
  <c r="AN1525" i="2"/>
  <c r="AO1525" i="2"/>
  <c r="AP1525" i="2"/>
  <c r="AY1525" i="2"/>
  <c r="C1526" i="2"/>
  <c r="D1526" i="2"/>
  <c r="E1526" i="2"/>
  <c r="F1526" i="2"/>
  <c r="G1526" i="2"/>
  <c r="H1526" i="2"/>
  <c r="J1526" i="2"/>
  <c r="K1526" i="2"/>
  <c r="L1526" i="2"/>
  <c r="M1526" i="2"/>
  <c r="AI1526" i="2"/>
  <c r="AJ1526" i="2"/>
  <c r="AK1526" i="2"/>
  <c r="AL1526" i="2"/>
  <c r="AM1526" i="2"/>
  <c r="AN1526" i="2"/>
  <c r="AO1526" i="2"/>
  <c r="AP1526" i="2"/>
  <c r="AY1526" i="2"/>
  <c r="C1527" i="2"/>
  <c r="D1527" i="2"/>
  <c r="E1527" i="2"/>
  <c r="F1527" i="2"/>
  <c r="G1527" i="2"/>
  <c r="H1527" i="2"/>
  <c r="J1527" i="2"/>
  <c r="K1527" i="2"/>
  <c r="L1527" i="2"/>
  <c r="M1527" i="2"/>
  <c r="AI1527" i="2"/>
  <c r="AJ1527" i="2"/>
  <c r="AK1527" i="2"/>
  <c r="AL1527" i="2"/>
  <c r="AM1527" i="2"/>
  <c r="AN1527" i="2"/>
  <c r="AO1527" i="2"/>
  <c r="AP1527" i="2"/>
  <c r="AY1527" i="2"/>
  <c r="C1528" i="2"/>
  <c r="D1528" i="2"/>
  <c r="E1528" i="2"/>
  <c r="F1528" i="2"/>
  <c r="G1528" i="2"/>
  <c r="H1528" i="2"/>
  <c r="J1528" i="2"/>
  <c r="K1528" i="2"/>
  <c r="L1528" i="2"/>
  <c r="M1528" i="2"/>
  <c r="AI1528" i="2"/>
  <c r="AJ1528" i="2"/>
  <c r="AK1528" i="2"/>
  <c r="AL1528" i="2"/>
  <c r="AM1528" i="2"/>
  <c r="AN1528" i="2"/>
  <c r="AO1528" i="2"/>
  <c r="AP1528" i="2"/>
  <c r="AY1528" i="2"/>
  <c r="C1529" i="2"/>
  <c r="D1529" i="2"/>
  <c r="E1529" i="2"/>
  <c r="F1529" i="2"/>
  <c r="G1529" i="2"/>
  <c r="H1529" i="2"/>
  <c r="J1529" i="2"/>
  <c r="K1529" i="2"/>
  <c r="L1529" i="2"/>
  <c r="M1529" i="2"/>
  <c r="AI1529" i="2"/>
  <c r="AJ1529" i="2"/>
  <c r="AK1529" i="2"/>
  <c r="AL1529" i="2"/>
  <c r="AM1529" i="2"/>
  <c r="AN1529" i="2"/>
  <c r="AO1529" i="2"/>
  <c r="AP1529" i="2"/>
  <c r="AY1529" i="2"/>
  <c r="C1530" i="2"/>
  <c r="D1530" i="2"/>
  <c r="E1530" i="2"/>
  <c r="F1530" i="2"/>
  <c r="G1530" i="2"/>
  <c r="H1530" i="2"/>
  <c r="J1530" i="2"/>
  <c r="K1530" i="2"/>
  <c r="L1530" i="2"/>
  <c r="M1530" i="2"/>
  <c r="AI1530" i="2"/>
  <c r="AJ1530" i="2"/>
  <c r="AK1530" i="2"/>
  <c r="AL1530" i="2"/>
  <c r="AM1530" i="2"/>
  <c r="AN1530" i="2"/>
  <c r="AO1530" i="2"/>
  <c r="AP1530" i="2"/>
  <c r="AY1530" i="2"/>
  <c r="C1531" i="2"/>
  <c r="D1531" i="2"/>
  <c r="E1531" i="2"/>
  <c r="F1531" i="2"/>
  <c r="G1531" i="2"/>
  <c r="H1531" i="2"/>
  <c r="J1531" i="2"/>
  <c r="K1531" i="2"/>
  <c r="L1531" i="2"/>
  <c r="M1531" i="2"/>
  <c r="AI1531" i="2"/>
  <c r="AJ1531" i="2"/>
  <c r="AK1531" i="2"/>
  <c r="AL1531" i="2"/>
  <c r="AM1531" i="2"/>
  <c r="AN1531" i="2"/>
  <c r="AO1531" i="2"/>
  <c r="AP1531" i="2"/>
  <c r="AY1531" i="2"/>
  <c r="C1532" i="2"/>
  <c r="D1532" i="2"/>
  <c r="E1532" i="2"/>
  <c r="F1532" i="2"/>
  <c r="G1532" i="2"/>
  <c r="H1532" i="2"/>
  <c r="J1532" i="2"/>
  <c r="K1532" i="2"/>
  <c r="L1532" i="2"/>
  <c r="M1532" i="2"/>
  <c r="AI1532" i="2"/>
  <c r="AJ1532" i="2"/>
  <c r="AK1532" i="2"/>
  <c r="AL1532" i="2"/>
  <c r="AM1532" i="2"/>
  <c r="AN1532" i="2"/>
  <c r="AO1532" i="2"/>
  <c r="AP1532" i="2"/>
  <c r="AY1532" i="2"/>
  <c r="C1533" i="2"/>
  <c r="D1533" i="2"/>
  <c r="E1533" i="2"/>
  <c r="F1533" i="2"/>
  <c r="G1533" i="2"/>
  <c r="H1533" i="2"/>
  <c r="J1533" i="2"/>
  <c r="K1533" i="2"/>
  <c r="L1533" i="2"/>
  <c r="M1533" i="2"/>
  <c r="AI1533" i="2"/>
  <c r="AJ1533" i="2"/>
  <c r="AK1533" i="2"/>
  <c r="AL1533" i="2"/>
  <c r="AM1533" i="2"/>
  <c r="AN1533" i="2"/>
  <c r="AO1533" i="2"/>
  <c r="AP1533" i="2"/>
  <c r="AY1533" i="2"/>
  <c r="C1534" i="2"/>
  <c r="D1534" i="2"/>
  <c r="E1534" i="2"/>
  <c r="F1534" i="2"/>
  <c r="G1534" i="2"/>
  <c r="H1534" i="2"/>
  <c r="J1534" i="2"/>
  <c r="K1534" i="2"/>
  <c r="L1534" i="2"/>
  <c r="M1534" i="2"/>
  <c r="AI1534" i="2"/>
  <c r="AJ1534" i="2"/>
  <c r="AK1534" i="2"/>
  <c r="AL1534" i="2"/>
  <c r="AM1534" i="2"/>
  <c r="AN1534" i="2"/>
  <c r="AO1534" i="2"/>
  <c r="AP1534" i="2"/>
  <c r="AY1534" i="2"/>
  <c r="C1535" i="2"/>
  <c r="D1535" i="2"/>
  <c r="E1535" i="2"/>
  <c r="F1535" i="2"/>
  <c r="G1535" i="2"/>
  <c r="H1535" i="2"/>
  <c r="J1535" i="2"/>
  <c r="K1535" i="2"/>
  <c r="L1535" i="2"/>
  <c r="M1535" i="2"/>
  <c r="AI1535" i="2"/>
  <c r="AJ1535" i="2"/>
  <c r="AK1535" i="2"/>
  <c r="AL1535" i="2"/>
  <c r="AM1535" i="2"/>
  <c r="AN1535" i="2"/>
  <c r="AO1535" i="2"/>
  <c r="AP1535" i="2"/>
  <c r="AY1535" i="2"/>
  <c r="C1536" i="2"/>
  <c r="D1536" i="2"/>
  <c r="E1536" i="2"/>
  <c r="F1536" i="2"/>
  <c r="G1536" i="2"/>
  <c r="H1536" i="2"/>
  <c r="J1536" i="2"/>
  <c r="K1536" i="2"/>
  <c r="L1536" i="2"/>
  <c r="M1536" i="2"/>
  <c r="AI1536" i="2"/>
  <c r="AJ1536" i="2"/>
  <c r="AK1536" i="2"/>
  <c r="AL1536" i="2"/>
  <c r="AM1536" i="2"/>
  <c r="AN1536" i="2"/>
  <c r="AO1536" i="2"/>
  <c r="AP1536" i="2"/>
  <c r="AY1536" i="2"/>
  <c r="C1537" i="2"/>
  <c r="D1537" i="2"/>
  <c r="E1537" i="2"/>
  <c r="F1537" i="2"/>
  <c r="G1537" i="2"/>
  <c r="H1537" i="2"/>
  <c r="J1537" i="2"/>
  <c r="K1537" i="2"/>
  <c r="L1537" i="2"/>
  <c r="M1537" i="2"/>
  <c r="AI1537" i="2"/>
  <c r="AJ1537" i="2"/>
  <c r="AK1537" i="2"/>
  <c r="AL1537" i="2"/>
  <c r="AM1537" i="2"/>
  <c r="AN1537" i="2"/>
  <c r="AO1537" i="2"/>
  <c r="AP1537" i="2"/>
  <c r="AY1537" i="2"/>
  <c r="C1538" i="2"/>
  <c r="D1538" i="2"/>
  <c r="E1538" i="2"/>
  <c r="F1538" i="2"/>
  <c r="G1538" i="2"/>
  <c r="H1538" i="2"/>
  <c r="J1538" i="2"/>
  <c r="K1538" i="2"/>
  <c r="L1538" i="2"/>
  <c r="M1538" i="2"/>
  <c r="AI1538" i="2"/>
  <c r="AJ1538" i="2"/>
  <c r="AK1538" i="2"/>
  <c r="AL1538" i="2"/>
  <c r="AM1538" i="2"/>
  <c r="AN1538" i="2"/>
  <c r="AO1538" i="2"/>
  <c r="AP1538" i="2"/>
  <c r="AY1538" i="2"/>
  <c r="C1539" i="2"/>
  <c r="D1539" i="2"/>
  <c r="E1539" i="2"/>
  <c r="F1539" i="2"/>
  <c r="G1539" i="2"/>
  <c r="H1539" i="2"/>
  <c r="J1539" i="2"/>
  <c r="K1539" i="2"/>
  <c r="L1539" i="2"/>
  <c r="M1539" i="2"/>
  <c r="AI1539" i="2"/>
  <c r="AJ1539" i="2"/>
  <c r="AK1539" i="2"/>
  <c r="AL1539" i="2"/>
  <c r="AM1539" i="2"/>
  <c r="AN1539" i="2"/>
  <c r="AO1539" i="2"/>
  <c r="AP1539" i="2"/>
  <c r="AY1539" i="2"/>
  <c r="C1540" i="2"/>
  <c r="D1540" i="2"/>
  <c r="E1540" i="2"/>
  <c r="F1540" i="2"/>
  <c r="G1540" i="2"/>
  <c r="H1540" i="2"/>
  <c r="J1540" i="2"/>
  <c r="K1540" i="2"/>
  <c r="L1540" i="2"/>
  <c r="M1540" i="2"/>
  <c r="AI1540" i="2"/>
  <c r="AJ1540" i="2"/>
  <c r="AK1540" i="2"/>
  <c r="AL1540" i="2"/>
  <c r="AM1540" i="2"/>
  <c r="AN1540" i="2"/>
  <c r="AO1540" i="2"/>
  <c r="AP1540" i="2"/>
  <c r="AY1540" i="2"/>
  <c r="C1541" i="2"/>
  <c r="D1541" i="2"/>
  <c r="E1541" i="2"/>
  <c r="F1541" i="2"/>
  <c r="G1541" i="2"/>
  <c r="H1541" i="2"/>
  <c r="J1541" i="2"/>
  <c r="K1541" i="2"/>
  <c r="L1541" i="2"/>
  <c r="M1541" i="2"/>
  <c r="AI1541" i="2"/>
  <c r="AJ1541" i="2"/>
  <c r="AK1541" i="2"/>
  <c r="AL1541" i="2"/>
  <c r="AM1541" i="2"/>
  <c r="AN1541" i="2"/>
  <c r="AO1541" i="2"/>
  <c r="AP1541" i="2"/>
  <c r="AY1541" i="2"/>
  <c r="C1542" i="2"/>
  <c r="D1542" i="2"/>
  <c r="E1542" i="2"/>
  <c r="F1542" i="2"/>
  <c r="G1542" i="2"/>
  <c r="H1542" i="2"/>
  <c r="J1542" i="2"/>
  <c r="K1542" i="2"/>
  <c r="L1542" i="2"/>
  <c r="M1542" i="2"/>
  <c r="AI1542" i="2"/>
  <c r="AJ1542" i="2"/>
  <c r="AK1542" i="2"/>
  <c r="AL1542" i="2"/>
  <c r="AM1542" i="2"/>
  <c r="AN1542" i="2"/>
  <c r="AO1542" i="2"/>
  <c r="AP1542" i="2"/>
  <c r="AY1542" i="2"/>
  <c r="C1543" i="2"/>
  <c r="D1543" i="2"/>
  <c r="E1543" i="2"/>
  <c r="F1543" i="2"/>
  <c r="G1543" i="2"/>
  <c r="H1543" i="2"/>
  <c r="J1543" i="2"/>
  <c r="K1543" i="2"/>
  <c r="L1543" i="2"/>
  <c r="M1543" i="2"/>
  <c r="AI1543" i="2"/>
  <c r="AJ1543" i="2"/>
  <c r="AK1543" i="2"/>
  <c r="AL1543" i="2"/>
  <c r="AM1543" i="2"/>
  <c r="AN1543" i="2"/>
  <c r="AO1543" i="2"/>
  <c r="AP1543" i="2"/>
  <c r="AY1543" i="2"/>
  <c r="C1544" i="2"/>
  <c r="D1544" i="2"/>
  <c r="E1544" i="2"/>
  <c r="F1544" i="2"/>
  <c r="G1544" i="2"/>
  <c r="H1544" i="2"/>
  <c r="J1544" i="2"/>
  <c r="K1544" i="2"/>
  <c r="L1544" i="2"/>
  <c r="M1544" i="2"/>
  <c r="AI1544" i="2"/>
  <c r="AJ1544" i="2"/>
  <c r="AK1544" i="2"/>
  <c r="AL1544" i="2"/>
  <c r="AM1544" i="2"/>
  <c r="AN1544" i="2"/>
  <c r="AO1544" i="2"/>
  <c r="AP1544" i="2"/>
  <c r="AY1544" i="2"/>
  <c r="C1545" i="2"/>
  <c r="D1545" i="2"/>
  <c r="E1545" i="2"/>
  <c r="F1545" i="2"/>
  <c r="G1545" i="2"/>
  <c r="H1545" i="2"/>
  <c r="J1545" i="2"/>
  <c r="K1545" i="2"/>
  <c r="L1545" i="2"/>
  <c r="M1545" i="2"/>
  <c r="AI1545" i="2"/>
  <c r="AJ1545" i="2"/>
  <c r="AK1545" i="2"/>
  <c r="AL1545" i="2"/>
  <c r="AM1545" i="2"/>
  <c r="AN1545" i="2"/>
  <c r="AO1545" i="2"/>
  <c r="AP1545" i="2"/>
  <c r="AY1545" i="2"/>
  <c r="C1546" i="2"/>
  <c r="D1546" i="2"/>
  <c r="E1546" i="2"/>
  <c r="F1546" i="2"/>
  <c r="G1546" i="2"/>
  <c r="H1546" i="2"/>
  <c r="J1546" i="2"/>
  <c r="K1546" i="2"/>
  <c r="L1546" i="2"/>
  <c r="M1546" i="2"/>
  <c r="AI1546" i="2"/>
  <c r="AJ1546" i="2"/>
  <c r="AK1546" i="2"/>
  <c r="AL1546" i="2"/>
  <c r="AM1546" i="2"/>
  <c r="AN1546" i="2"/>
  <c r="AO1546" i="2"/>
  <c r="AP1546" i="2"/>
  <c r="AY1546" i="2"/>
  <c r="C1547" i="2"/>
  <c r="D1547" i="2"/>
  <c r="E1547" i="2"/>
  <c r="F1547" i="2"/>
  <c r="G1547" i="2"/>
  <c r="H1547" i="2"/>
  <c r="J1547" i="2"/>
  <c r="K1547" i="2"/>
  <c r="L1547" i="2"/>
  <c r="M1547" i="2"/>
  <c r="AI1547" i="2"/>
  <c r="AJ1547" i="2"/>
  <c r="AK1547" i="2"/>
  <c r="AL1547" i="2"/>
  <c r="AM1547" i="2"/>
  <c r="AN1547" i="2"/>
  <c r="AO1547" i="2"/>
  <c r="AP1547" i="2"/>
  <c r="AY1547" i="2"/>
  <c r="C1548" i="2"/>
  <c r="D1548" i="2"/>
  <c r="E1548" i="2"/>
  <c r="F1548" i="2"/>
  <c r="G1548" i="2"/>
  <c r="H1548" i="2"/>
  <c r="J1548" i="2"/>
  <c r="K1548" i="2"/>
  <c r="L1548" i="2"/>
  <c r="M1548" i="2"/>
  <c r="AI1548" i="2"/>
  <c r="AJ1548" i="2"/>
  <c r="AK1548" i="2"/>
  <c r="AL1548" i="2"/>
  <c r="AM1548" i="2"/>
  <c r="AN1548" i="2"/>
  <c r="AO1548" i="2"/>
  <c r="AP1548" i="2"/>
  <c r="AY1548" i="2"/>
  <c r="C1549" i="2"/>
  <c r="D1549" i="2"/>
  <c r="E1549" i="2"/>
  <c r="F1549" i="2"/>
  <c r="G1549" i="2"/>
  <c r="H1549" i="2"/>
  <c r="J1549" i="2"/>
  <c r="K1549" i="2"/>
  <c r="L1549" i="2"/>
  <c r="M1549" i="2"/>
  <c r="AI1549" i="2"/>
  <c r="AJ1549" i="2"/>
  <c r="AK1549" i="2"/>
  <c r="AL1549" i="2"/>
  <c r="AM1549" i="2"/>
  <c r="AN1549" i="2"/>
  <c r="AO1549" i="2"/>
  <c r="AP1549" i="2"/>
  <c r="AY1549" i="2"/>
  <c r="C1550" i="2"/>
  <c r="D1550" i="2"/>
  <c r="E1550" i="2"/>
  <c r="F1550" i="2"/>
  <c r="G1550" i="2"/>
  <c r="H1550" i="2"/>
  <c r="J1550" i="2"/>
  <c r="K1550" i="2"/>
  <c r="L1550" i="2"/>
  <c r="M1550" i="2"/>
  <c r="AI1550" i="2"/>
  <c r="AJ1550" i="2"/>
  <c r="AK1550" i="2"/>
  <c r="AL1550" i="2"/>
  <c r="AM1550" i="2"/>
  <c r="AN1550" i="2"/>
  <c r="AO1550" i="2"/>
  <c r="AP1550" i="2"/>
  <c r="AY1550" i="2"/>
  <c r="C1551" i="2"/>
  <c r="D1551" i="2"/>
  <c r="E1551" i="2"/>
  <c r="F1551" i="2"/>
  <c r="G1551" i="2"/>
  <c r="H1551" i="2"/>
  <c r="J1551" i="2"/>
  <c r="K1551" i="2"/>
  <c r="L1551" i="2"/>
  <c r="M1551" i="2"/>
  <c r="AI1551" i="2"/>
  <c r="AJ1551" i="2"/>
  <c r="AK1551" i="2"/>
  <c r="AL1551" i="2"/>
  <c r="AM1551" i="2"/>
  <c r="AN1551" i="2"/>
  <c r="AO1551" i="2"/>
  <c r="AP1551" i="2"/>
  <c r="AY1551" i="2"/>
  <c r="C1552" i="2"/>
  <c r="D1552" i="2"/>
  <c r="E1552" i="2"/>
  <c r="F1552" i="2"/>
  <c r="G1552" i="2"/>
  <c r="H1552" i="2"/>
  <c r="J1552" i="2"/>
  <c r="K1552" i="2"/>
  <c r="L1552" i="2"/>
  <c r="M1552" i="2"/>
  <c r="AI1552" i="2"/>
  <c r="AJ1552" i="2"/>
  <c r="AK1552" i="2"/>
  <c r="AL1552" i="2"/>
  <c r="AM1552" i="2"/>
  <c r="AN1552" i="2"/>
  <c r="AO1552" i="2"/>
  <c r="AP1552" i="2"/>
  <c r="AY1552" i="2"/>
  <c r="C1553" i="2"/>
  <c r="D1553" i="2"/>
  <c r="E1553" i="2"/>
  <c r="F1553" i="2"/>
  <c r="G1553" i="2"/>
  <c r="H1553" i="2"/>
  <c r="J1553" i="2"/>
  <c r="K1553" i="2"/>
  <c r="L1553" i="2"/>
  <c r="M1553" i="2"/>
  <c r="AI1553" i="2"/>
  <c r="AJ1553" i="2"/>
  <c r="AK1553" i="2"/>
  <c r="AL1553" i="2"/>
  <c r="AM1553" i="2"/>
  <c r="AN1553" i="2"/>
  <c r="AO1553" i="2"/>
  <c r="AP1553" i="2"/>
  <c r="AY1553" i="2"/>
  <c r="C1554" i="2"/>
  <c r="D1554" i="2"/>
  <c r="E1554" i="2"/>
  <c r="F1554" i="2"/>
  <c r="G1554" i="2"/>
  <c r="H1554" i="2"/>
  <c r="J1554" i="2"/>
  <c r="K1554" i="2"/>
  <c r="L1554" i="2"/>
  <c r="M1554" i="2"/>
  <c r="AI1554" i="2"/>
  <c r="AJ1554" i="2"/>
  <c r="AK1554" i="2"/>
  <c r="AL1554" i="2"/>
  <c r="AM1554" i="2"/>
  <c r="AN1554" i="2"/>
  <c r="AO1554" i="2"/>
  <c r="AP1554" i="2"/>
  <c r="AY1554" i="2"/>
  <c r="C1555" i="2"/>
  <c r="D1555" i="2"/>
  <c r="E1555" i="2"/>
  <c r="F1555" i="2"/>
  <c r="G1555" i="2"/>
  <c r="H1555" i="2"/>
  <c r="J1555" i="2"/>
  <c r="K1555" i="2"/>
  <c r="L1555" i="2"/>
  <c r="M1555" i="2"/>
  <c r="AI1555" i="2"/>
  <c r="AJ1555" i="2"/>
  <c r="AK1555" i="2"/>
  <c r="AL1555" i="2"/>
  <c r="AM1555" i="2"/>
  <c r="AN1555" i="2"/>
  <c r="AO1555" i="2"/>
  <c r="AP1555" i="2"/>
  <c r="AY1555" i="2"/>
  <c r="C1556" i="2"/>
  <c r="D1556" i="2"/>
  <c r="E1556" i="2"/>
  <c r="F1556" i="2"/>
  <c r="G1556" i="2"/>
  <c r="H1556" i="2"/>
  <c r="J1556" i="2"/>
  <c r="K1556" i="2"/>
  <c r="L1556" i="2"/>
  <c r="M1556" i="2"/>
  <c r="AI1556" i="2"/>
  <c r="AJ1556" i="2"/>
  <c r="AK1556" i="2"/>
  <c r="AL1556" i="2"/>
  <c r="AM1556" i="2"/>
  <c r="AN1556" i="2"/>
  <c r="AO1556" i="2"/>
  <c r="AP1556" i="2"/>
  <c r="AY1556" i="2"/>
  <c r="C1557" i="2"/>
  <c r="D1557" i="2"/>
  <c r="E1557" i="2"/>
  <c r="F1557" i="2"/>
  <c r="G1557" i="2"/>
  <c r="H1557" i="2"/>
  <c r="J1557" i="2"/>
  <c r="K1557" i="2"/>
  <c r="L1557" i="2"/>
  <c r="M1557" i="2"/>
  <c r="AI1557" i="2"/>
  <c r="AJ1557" i="2"/>
  <c r="AK1557" i="2"/>
  <c r="AL1557" i="2"/>
  <c r="AM1557" i="2"/>
  <c r="AN1557" i="2"/>
  <c r="AO1557" i="2"/>
  <c r="AP1557" i="2"/>
  <c r="AY1557" i="2"/>
  <c r="C1558" i="2"/>
  <c r="D1558" i="2"/>
  <c r="E1558" i="2"/>
  <c r="F1558" i="2"/>
  <c r="G1558" i="2"/>
  <c r="H1558" i="2"/>
  <c r="J1558" i="2"/>
  <c r="K1558" i="2"/>
  <c r="L1558" i="2"/>
  <c r="M1558" i="2"/>
  <c r="AI1558" i="2"/>
  <c r="AJ1558" i="2"/>
  <c r="AK1558" i="2"/>
  <c r="AL1558" i="2"/>
  <c r="AM1558" i="2"/>
  <c r="AN1558" i="2"/>
  <c r="AO1558" i="2"/>
  <c r="AP1558" i="2"/>
  <c r="AY1558" i="2"/>
  <c r="C1559" i="2"/>
  <c r="D1559" i="2"/>
  <c r="E1559" i="2"/>
  <c r="F1559" i="2"/>
  <c r="G1559" i="2"/>
  <c r="H1559" i="2"/>
  <c r="J1559" i="2"/>
  <c r="K1559" i="2"/>
  <c r="L1559" i="2"/>
  <c r="M1559" i="2"/>
  <c r="AI1559" i="2"/>
  <c r="AJ1559" i="2"/>
  <c r="AK1559" i="2"/>
  <c r="AL1559" i="2"/>
  <c r="AM1559" i="2"/>
  <c r="AN1559" i="2"/>
  <c r="AO1559" i="2"/>
  <c r="AP1559" i="2"/>
  <c r="AY1559" i="2"/>
  <c r="C1560" i="2"/>
  <c r="D1560" i="2"/>
  <c r="E1560" i="2"/>
  <c r="F1560" i="2"/>
  <c r="G1560" i="2"/>
  <c r="H1560" i="2"/>
  <c r="J1560" i="2"/>
  <c r="K1560" i="2"/>
  <c r="L1560" i="2"/>
  <c r="M1560" i="2"/>
  <c r="AI1560" i="2"/>
  <c r="AJ1560" i="2"/>
  <c r="AK1560" i="2"/>
  <c r="AL1560" i="2"/>
  <c r="AM1560" i="2"/>
  <c r="AN1560" i="2"/>
  <c r="AO1560" i="2"/>
  <c r="AP1560" i="2"/>
  <c r="AY1560" i="2"/>
  <c r="C1561" i="2"/>
  <c r="D1561" i="2"/>
  <c r="E1561" i="2"/>
  <c r="F1561" i="2"/>
  <c r="G1561" i="2"/>
  <c r="H1561" i="2"/>
  <c r="J1561" i="2"/>
  <c r="K1561" i="2"/>
  <c r="L1561" i="2"/>
  <c r="M1561" i="2"/>
  <c r="AI1561" i="2"/>
  <c r="AJ1561" i="2"/>
  <c r="AK1561" i="2"/>
  <c r="AL1561" i="2"/>
  <c r="AM1561" i="2"/>
  <c r="AN1561" i="2"/>
  <c r="AO1561" i="2"/>
  <c r="AP1561" i="2"/>
  <c r="AY1561" i="2"/>
  <c r="C1562" i="2"/>
  <c r="D1562" i="2"/>
  <c r="E1562" i="2"/>
  <c r="F1562" i="2"/>
  <c r="G1562" i="2"/>
  <c r="H1562" i="2"/>
  <c r="J1562" i="2"/>
  <c r="K1562" i="2"/>
  <c r="L1562" i="2"/>
  <c r="M1562" i="2"/>
  <c r="AI1562" i="2"/>
  <c r="AJ1562" i="2"/>
  <c r="AK1562" i="2"/>
  <c r="AL1562" i="2"/>
  <c r="AM1562" i="2"/>
  <c r="AN1562" i="2"/>
  <c r="AO1562" i="2"/>
  <c r="AP1562" i="2"/>
  <c r="AY1562" i="2"/>
  <c r="C1563" i="2"/>
  <c r="D1563" i="2"/>
  <c r="E1563" i="2"/>
  <c r="F1563" i="2"/>
  <c r="G1563" i="2"/>
  <c r="H1563" i="2"/>
  <c r="J1563" i="2"/>
  <c r="K1563" i="2"/>
  <c r="L1563" i="2"/>
  <c r="M1563" i="2"/>
  <c r="AI1563" i="2"/>
  <c r="AJ1563" i="2"/>
  <c r="AK1563" i="2"/>
  <c r="AL1563" i="2"/>
  <c r="AM1563" i="2"/>
  <c r="AN1563" i="2"/>
  <c r="AO1563" i="2"/>
  <c r="AP1563" i="2"/>
  <c r="AY1563" i="2"/>
  <c r="C1564" i="2"/>
  <c r="D1564" i="2"/>
  <c r="E1564" i="2"/>
  <c r="F1564" i="2"/>
  <c r="G1564" i="2"/>
  <c r="H1564" i="2"/>
  <c r="J1564" i="2"/>
  <c r="K1564" i="2"/>
  <c r="L1564" i="2"/>
  <c r="M1564" i="2"/>
  <c r="AI1564" i="2"/>
  <c r="AJ1564" i="2"/>
  <c r="AK1564" i="2"/>
  <c r="AL1564" i="2"/>
  <c r="AM1564" i="2"/>
  <c r="AN1564" i="2"/>
  <c r="AO1564" i="2"/>
  <c r="AP1564" i="2"/>
  <c r="C1566" i="2"/>
  <c r="D1566" i="2"/>
  <c r="E1566" i="2"/>
  <c r="F1566" i="2"/>
  <c r="G1566" i="2"/>
  <c r="H1566" i="2"/>
  <c r="J1566" i="2"/>
  <c r="K1566" i="2"/>
  <c r="L1566" i="2"/>
  <c r="M1566" i="2"/>
  <c r="AI1566" i="2"/>
  <c r="AJ1566" i="2"/>
  <c r="AK1566" i="2"/>
  <c r="AL1566" i="2"/>
  <c r="AM1566" i="2"/>
  <c r="AN1566" i="2"/>
  <c r="AO1566" i="2"/>
  <c r="AP1566" i="2"/>
  <c r="AY1566" i="2"/>
  <c r="C1567" i="2"/>
  <c r="D1567" i="2"/>
  <c r="E1567" i="2"/>
  <c r="F1567" i="2"/>
  <c r="G1567" i="2"/>
  <c r="H1567" i="2"/>
  <c r="J1567" i="2"/>
  <c r="K1567" i="2"/>
  <c r="L1567" i="2"/>
  <c r="M1567" i="2"/>
  <c r="AI1567" i="2"/>
  <c r="AJ1567" i="2"/>
  <c r="AK1567" i="2"/>
  <c r="AL1567" i="2"/>
  <c r="AM1567" i="2"/>
  <c r="AN1567" i="2"/>
  <c r="AO1567" i="2"/>
  <c r="AP1567" i="2"/>
  <c r="AY1567" i="2"/>
  <c r="C1568" i="2"/>
  <c r="D1568" i="2"/>
  <c r="E1568" i="2"/>
  <c r="F1568" i="2"/>
  <c r="G1568" i="2"/>
  <c r="H1568" i="2"/>
  <c r="J1568" i="2"/>
  <c r="K1568" i="2"/>
  <c r="L1568" i="2"/>
  <c r="M1568" i="2"/>
  <c r="AI1568" i="2"/>
  <c r="AJ1568" i="2"/>
  <c r="AK1568" i="2"/>
  <c r="AL1568" i="2"/>
  <c r="AM1568" i="2"/>
  <c r="AN1568" i="2"/>
  <c r="AO1568" i="2"/>
  <c r="AP1568" i="2"/>
  <c r="AY1568" i="2"/>
  <c r="C1569" i="2"/>
  <c r="D1569" i="2"/>
  <c r="E1569" i="2"/>
  <c r="F1569" i="2"/>
  <c r="G1569" i="2"/>
  <c r="H1569" i="2"/>
  <c r="J1569" i="2"/>
  <c r="K1569" i="2"/>
  <c r="L1569" i="2"/>
  <c r="M1569" i="2"/>
  <c r="AI1569" i="2"/>
  <c r="AJ1569" i="2"/>
  <c r="AK1569" i="2"/>
  <c r="AL1569" i="2"/>
  <c r="AM1569" i="2"/>
  <c r="AN1569" i="2"/>
  <c r="AO1569" i="2"/>
  <c r="AP1569" i="2"/>
  <c r="AY1569" i="2"/>
  <c r="C1570" i="2"/>
  <c r="D1570" i="2"/>
  <c r="E1570" i="2"/>
  <c r="F1570" i="2"/>
  <c r="G1570" i="2"/>
  <c r="H1570" i="2"/>
  <c r="J1570" i="2"/>
  <c r="K1570" i="2"/>
  <c r="L1570" i="2"/>
  <c r="M1570" i="2"/>
  <c r="AI1570" i="2"/>
  <c r="AJ1570" i="2"/>
  <c r="AK1570" i="2"/>
  <c r="AL1570" i="2"/>
  <c r="AM1570" i="2"/>
  <c r="AN1570" i="2"/>
  <c r="AO1570" i="2"/>
  <c r="AP1570" i="2"/>
  <c r="AY1570" i="2"/>
  <c r="C1571" i="2"/>
  <c r="D1571" i="2"/>
  <c r="E1571" i="2"/>
  <c r="F1571" i="2"/>
  <c r="G1571" i="2"/>
  <c r="H1571" i="2"/>
  <c r="J1571" i="2"/>
  <c r="K1571" i="2"/>
  <c r="L1571" i="2"/>
  <c r="M1571" i="2"/>
  <c r="AI1571" i="2"/>
  <c r="AJ1571" i="2"/>
  <c r="AK1571" i="2"/>
  <c r="AL1571" i="2"/>
  <c r="AM1571" i="2"/>
  <c r="AN1571" i="2"/>
  <c r="AO1571" i="2"/>
  <c r="AP1571" i="2"/>
  <c r="AY1571" i="2"/>
  <c r="C1572" i="2"/>
  <c r="D1572" i="2"/>
  <c r="E1572" i="2"/>
  <c r="F1572" i="2"/>
  <c r="G1572" i="2"/>
  <c r="H1572" i="2"/>
  <c r="J1572" i="2"/>
  <c r="K1572" i="2"/>
  <c r="L1572" i="2"/>
  <c r="M1572" i="2"/>
  <c r="AI1572" i="2"/>
  <c r="AJ1572" i="2"/>
  <c r="AK1572" i="2"/>
  <c r="AL1572" i="2"/>
  <c r="AM1572" i="2"/>
  <c r="AN1572" i="2"/>
  <c r="AO1572" i="2"/>
  <c r="AP1572" i="2"/>
  <c r="AY1572" i="2"/>
  <c r="C1573" i="2"/>
  <c r="D1573" i="2"/>
  <c r="E1573" i="2"/>
  <c r="F1573" i="2"/>
  <c r="G1573" i="2"/>
  <c r="H1573" i="2"/>
  <c r="J1573" i="2"/>
  <c r="K1573" i="2"/>
  <c r="L1573" i="2"/>
  <c r="M1573" i="2"/>
  <c r="AI1573" i="2"/>
  <c r="AJ1573" i="2"/>
  <c r="AK1573" i="2"/>
  <c r="AL1573" i="2"/>
  <c r="AM1573" i="2"/>
  <c r="AN1573" i="2"/>
  <c r="AO1573" i="2"/>
  <c r="AP1573" i="2"/>
  <c r="AY1573" i="2"/>
  <c r="C1574" i="2"/>
  <c r="D1574" i="2"/>
  <c r="E1574" i="2"/>
  <c r="F1574" i="2"/>
  <c r="G1574" i="2"/>
  <c r="H1574" i="2"/>
  <c r="J1574" i="2"/>
  <c r="K1574" i="2"/>
  <c r="L1574" i="2"/>
  <c r="M1574" i="2"/>
  <c r="AI1574" i="2"/>
  <c r="AJ1574" i="2"/>
  <c r="AK1574" i="2"/>
  <c r="AL1574" i="2"/>
  <c r="AM1574" i="2"/>
  <c r="AN1574" i="2"/>
  <c r="AO1574" i="2"/>
  <c r="AP1574" i="2"/>
  <c r="AY1574" i="2"/>
  <c r="C1575" i="2"/>
  <c r="D1575" i="2"/>
  <c r="E1575" i="2"/>
  <c r="F1575" i="2"/>
  <c r="G1575" i="2"/>
  <c r="H1575" i="2"/>
  <c r="J1575" i="2"/>
  <c r="K1575" i="2"/>
  <c r="L1575" i="2"/>
  <c r="M1575" i="2"/>
  <c r="AI1575" i="2"/>
  <c r="AJ1575" i="2"/>
  <c r="AK1575" i="2"/>
  <c r="AL1575" i="2"/>
  <c r="AM1575" i="2"/>
  <c r="AN1575" i="2"/>
  <c r="AO1575" i="2"/>
  <c r="AP1575" i="2"/>
  <c r="AY1575" i="2"/>
  <c r="C1576" i="2"/>
  <c r="D1576" i="2"/>
  <c r="E1576" i="2"/>
  <c r="F1576" i="2"/>
  <c r="G1576" i="2"/>
  <c r="H1576" i="2"/>
  <c r="J1576" i="2"/>
  <c r="K1576" i="2"/>
  <c r="L1576" i="2"/>
  <c r="M1576" i="2"/>
  <c r="AI1576" i="2"/>
  <c r="AJ1576" i="2"/>
  <c r="AK1576" i="2"/>
  <c r="AL1576" i="2"/>
  <c r="AM1576" i="2"/>
  <c r="AN1576" i="2"/>
  <c r="AO1576" i="2"/>
  <c r="AP1576" i="2"/>
  <c r="AY1576" i="2"/>
  <c r="C1577" i="2"/>
  <c r="D1577" i="2"/>
  <c r="E1577" i="2"/>
  <c r="F1577" i="2"/>
  <c r="G1577" i="2"/>
  <c r="H1577" i="2"/>
  <c r="J1577" i="2"/>
  <c r="K1577" i="2"/>
  <c r="L1577" i="2"/>
  <c r="M1577" i="2"/>
  <c r="AI1577" i="2"/>
  <c r="AJ1577" i="2"/>
  <c r="AK1577" i="2"/>
  <c r="AL1577" i="2"/>
  <c r="AM1577" i="2"/>
  <c r="AN1577" i="2"/>
  <c r="AO1577" i="2"/>
  <c r="AP1577" i="2"/>
  <c r="AY1577" i="2"/>
  <c r="C1578" i="2"/>
  <c r="D1578" i="2"/>
  <c r="E1578" i="2"/>
  <c r="F1578" i="2"/>
  <c r="G1578" i="2"/>
  <c r="H1578" i="2"/>
  <c r="J1578" i="2"/>
  <c r="K1578" i="2"/>
  <c r="L1578" i="2"/>
  <c r="M1578" i="2"/>
  <c r="AI1578" i="2"/>
  <c r="AJ1578" i="2"/>
  <c r="AK1578" i="2"/>
  <c r="AL1578" i="2"/>
  <c r="AM1578" i="2"/>
  <c r="AN1578" i="2"/>
  <c r="AO1578" i="2"/>
  <c r="AP1578" i="2"/>
  <c r="AY1578" i="2"/>
  <c r="C1579" i="2"/>
  <c r="D1579" i="2"/>
  <c r="E1579" i="2"/>
  <c r="F1579" i="2"/>
  <c r="G1579" i="2"/>
  <c r="H1579" i="2"/>
  <c r="J1579" i="2"/>
  <c r="K1579" i="2"/>
  <c r="L1579" i="2"/>
  <c r="M1579" i="2"/>
  <c r="AI1579" i="2"/>
  <c r="AJ1579" i="2"/>
  <c r="AK1579" i="2"/>
  <c r="AL1579" i="2"/>
  <c r="AM1579" i="2"/>
  <c r="AN1579" i="2"/>
  <c r="AO1579" i="2"/>
  <c r="AP1579" i="2"/>
  <c r="AY1579" i="2"/>
  <c r="C1580" i="2"/>
  <c r="D1580" i="2"/>
  <c r="E1580" i="2"/>
  <c r="F1580" i="2"/>
  <c r="G1580" i="2"/>
  <c r="H1580" i="2"/>
  <c r="J1580" i="2"/>
  <c r="K1580" i="2"/>
  <c r="L1580" i="2"/>
  <c r="M1580" i="2"/>
  <c r="AI1580" i="2"/>
  <c r="AJ1580" i="2"/>
  <c r="AK1580" i="2"/>
  <c r="AL1580" i="2"/>
  <c r="AM1580" i="2"/>
  <c r="AN1580" i="2"/>
  <c r="AO1580" i="2"/>
  <c r="AP1580" i="2"/>
  <c r="AY1580" i="2"/>
  <c r="C1581" i="2"/>
  <c r="D1581" i="2"/>
  <c r="E1581" i="2"/>
  <c r="F1581" i="2"/>
  <c r="G1581" i="2"/>
  <c r="H1581" i="2"/>
  <c r="J1581" i="2"/>
  <c r="K1581" i="2"/>
  <c r="L1581" i="2"/>
  <c r="M1581" i="2"/>
  <c r="AI1581" i="2"/>
  <c r="AJ1581" i="2"/>
  <c r="AK1581" i="2"/>
  <c r="AL1581" i="2"/>
  <c r="AM1581" i="2"/>
  <c r="AN1581" i="2"/>
  <c r="AO1581" i="2"/>
  <c r="AP1581" i="2"/>
  <c r="AY1581" i="2"/>
  <c r="C1582" i="2"/>
  <c r="D1582" i="2"/>
  <c r="E1582" i="2"/>
  <c r="F1582" i="2"/>
  <c r="G1582" i="2"/>
  <c r="H1582" i="2"/>
  <c r="J1582" i="2"/>
  <c r="K1582" i="2"/>
  <c r="L1582" i="2"/>
  <c r="M1582" i="2"/>
  <c r="AI1582" i="2"/>
  <c r="AJ1582" i="2"/>
  <c r="AK1582" i="2"/>
  <c r="AL1582" i="2"/>
  <c r="AM1582" i="2"/>
  <c r="AN1582" i="2"/>
  <c r="AO1582" i="2"/>
  <c r="AP1582" i="2"/>
  <c r="AY1582" i="2"/>
  <c r="C1583" i="2"/>
  <c r="D1583" i="2"/>
  <c r="E1583" i="2"/>
  <c r="F1583" i="2"/>
  <c r="G1583" i="2"/>
  <c r="H1583" i="2"/>
  <c r="J1583" i="2"/>
  <c r="K1583" i="2"/>
  <c r="L1583" i="2"/>
  <c r="M1583" i="2"/>
  <c r="AI1583" i="2"/>
  <c r="AJ1583" i="2"/>
  <c r="AK1583" i="2"/>
  <c r="AL1583" i="2"/>
  <c r="AM1583" i="2"/>
  <c r="AN1583" i="2"/>
  <c r="AO1583" i="2"/>
  <c r="AP1583" i="2"/>
  <c r="AY1583" i="2"/>
  <c r="C1584" i="2"/>
  <c r="D1584" i="2"/>
  <c r="E1584" i="2"/>
  <c r="F1584" i="2"/>
  <c r="G1584" i="2"/>
  <c r="H1584" i="2"/>
  <c r="J1584" i="2"/>
  <c r="K1584" i="2"/>
  <c r="L1584" i="2"/>
  <c r="M1584" i="2"/>
  <c r="AI1584" i="2"/>
  <c r="AJ1584" i="2"/>
  <c r="AK1584" i="2"/>
  <c r="AL1584" i="2"/>
  <c r="AM1584" i="2"/>
  <c r="AN1584" i="2"/>
  <c r="AO1584" i="2"/>
  <c r="AP1584" i="2"/>
  <c r="AY1584" i="2"/>
  <c r="C1585" i="2"/>
  <c r="D1585" i="2"/>
  <c r="E1585" i="2"/>
  <c r="F1585" i="2"/>
  <c r="G1585" i="2"/>
  <c r="H1585" i="2"/>
  <c r="J1585" i="2"/>
  <c r="K1585" i="2"/>
  <c r="L1585" i="2"/>
  <c r="M1585" i="2"/>
  <c r="AI1585" i="2"/>
  <c r="AJ1585" i="2"/>
  <c r="AK1585" i="2"/>
  <c r="AL1585" i="2"/>
  <c r="AM1585" i="2"/>
  <c r="AN1585" i="2"/>
  <c r="AO1585" i="2"/>
  <c r="AP1585" i="2"/>
  <c r="AY1585" i="2"/>
  <c r="C1586" i="2"/>
  <c r="D1586" i="2"/>
  <c r="E1586" i="2"/>
  <c r="F1586" i="2"/>
  <c r="G1586" i="2"/>
  <c r="H1586" i="2"/>
  <c r="J1586" i="2"/>
  <c r="K1586" i="2"/>
  <c r="L1586" i="2"/>
  <c r="M1586" i="2"/>
  <c r="AI1586" i="2"/>
  <c r="AJ1586" i="2"/>
  <c r="AK1586" i="2"/>
  <c r="AL1586" i="2"/>
  <c r="AM1586" i="2"/>
  <c r="AN1586" i="2"/>
  <c r="AO1586" i="2"/>
  <c r="AP1586" i="2"/>
  <c r="AY1586" i="2"/>
  <c r="C1587" i="2"/>
  <c r="D1587" i="2"/>
  <c r="E1587" i="2"/>
  <c r="F1587" i="2"/>
  <c r="G1587" i="2"/>
  <c r="H1587" i="2"/>
  <c r="J1587" i="2"/>
  <c r="K1587" i="2"/>
  <c r="L1587" i="2"/>
  <c r="M1587" i="2"/>
  <c r="AI1587" i="2"/>
  <c r="AJ1587" i="2"/>
  <c r="AK1587" i="2"/>
  <c r="AL1587" i="2"/>
  <c r="AM1587" i="2"/>
  <c r="AN1587" i="2"/>
  <c r="AO1587" i="2"/>
  <c r="AP1587" i="2"/>
  <c r="AY1587" i="2"/>
  <c r="C1588" i="2"/>
  <c r="D1588" i="2"/>
  <c r="E1588" i="2"/>
  <c r="F1588" i="2"/>
  <c r="G1588" i="2"/>
  <c r="H1588" i="2"/>
  <c r="J1588" i="2"/>
  <c r="K1588" i="2"/>
  <c r="L1588" i="2"/>
  <c r="M1588" i="2"/>
  <c r="AI1588" i="2"/>
  <c r="AJ1588" i="2"/>
  <c r="AK1588" i="2"/>
  <c r="AL1588" i="2"/>
  <c r="AM1588" i="2"/>
  <c r="AN1588" i="2"/>
  <c r="AO1588" i="2"/>
  <c r="AP1588" i="2"/>
  <c r="AY1588" i="2"/>
  <c r="C1589" i="2"/>
  <c r="D1589" i="2"/>
  <c r="E1589" i="2"/>
  <c r="F1589" i="2"/>
  <c r="G1589" i="2"/>
  <c r="H1589" i="2"/>
  <c r="J1589" i="2"/>
  <c r="K1589" i="2"/>
  <c r="L1589" i="2"/>
  <c r="M1589" i="2"/>
  <c r="AI1589" i="2"/>
  <c r="AJ1589" i="2"/>
  <c r="AK1589" i="2"/>
  <c r="AL1589" i="2"/>
  <c r="AM1589" i="2"/>
  <c r="AN1589" i="2"/>
  <c r="AO1589" i="2"/>
  <c r="AP1589" i="2"/>
  <c r="AY1589" i="2"/>
  <c r="C1590" i="2"/>
  <c r="D1590" i="2"/>
  <c r="E1590" i="2"/>
  <c r="F1590" i="2"/>
  <c r="G1590" i="2"/>
  <c r="H1590" i="2"/>
  <c r="J1590" i="2"/>
  <c r="K1590" i="2"/>
  <c r="L1590" i="2"/>
  <c r="M1590" i="2"/>
  <c r="AI1590" i="2"/>
  <c r="AJ1590" i="2"/>
  <c r="AK1590" i="2"/>
  <c r="AL1590" i="2"/>
  <c r="AM1590" i="2"/>
  <c r="AN1590" i="2"/>
  <c r="AO1590" i="2"/>
  <c r="AP1590" i="2"/>
  <c r="AY1590" i="2"/>
  <c r="C1591" i="2"/>
  <c r="D1591" i="2"/>
  <c r="E1591" i="2"/>
  <c r="F1591" i="2"/>
  <c r="G1591" i="2"/>
  <c r="H1591" i="2"/>
  <c r="J1591" i="2"/>
  <c r="K1591" i="2"/>
  <c r="L1591" i="2"/>
  <c r="M1591" i="2"/>
  <c r="AI1591" i="2"/>
  <c r="AJ1591" i="2"/>
  <c r="AK1591" i="2"/>
  <c r="AL1591" i="2"/>
  <c r="AM1591" i="2"/>
  <c r="AN1591" i="2"/>
  <c r="AO1591" i="2"/>
  <c r="AP1591" i="2"/>
  <c r="AY1591" i="2"/>
  <c r="C1592" i="2"/>
  <c r="D1592" i="2"/>
  <c r="E1592" i="2"/>
  <c r="F1592" i="2"/>
  <c r="G1592" i="2"/>
  <c r="H1592" i="2"/>
  <c r="J1592" i="2"/>
  <c r="K1592" i="2"/>
  <c r="L1592" i="2"/>
  <c r="M1592" i="2"/>
  <c r="AI1592" i="2"/>
  <c r="AJ1592" i="2"/>
  <c r="AK1592" i="2"/>
  <c r="AL1592" i="2"/>
  <c r="AM1592" i="2"/>
  <c r="AN1592" i="2"/>
  <c r="AO1592" i="2"/>
  <c r="AP1592" i="2"/>
  <c r="AY1592" i="2"/>
  <c r="C1593" i="2"/>
  <c r="D1593" i="2"/>
  <c r="E1593" i="2"/>
  <c r="F1593" i="2"/>
  <c r="G1593" i="2"/>
  <c r="H1593" i="2"/>
  <c r="J1593" i="2"/>
  <c r="K1593" i="2"/>
  <c r="L1593" i="2"/>
  <c r="M1593" i="2"/>
  <c r="AI1593" i="2"/>
  <c r="AJ1593" i="2"/>
  <c r="AK1593" i="2"/>
  <c r="AL1593" i="2"/>
  <c r="AM1593" i="2"/>
  <c r="AN1593" i="2"/>
  <c r="AO1593" i="2"/>
  <c r="AP1593" i="2"/>
  <c r="AY1593" i="2"/>
  <c r="C1594" i="2"/>
  <c r="D1594" i="2"/>
  <c r="E1594" i="2"/>
  <c r="F1594" i="2"/>
  <c r="G1594" i="2"/>
  <c r="H1594" i="2"/>
  <c r="J1594" i="2"/>
  <c r="K1594" i="2"/>
  <c r="L1594" i="2"/>
  <c r="M1594" i="2"/>
  <c r="AI1594" i="2"/>
  <c r="AJ1594" i="2"/>
  <c r="AK1594" i="2"/>
  <c r="AL1594" i="2"/>
  <c r="AM1594" i="2"/>
  <c r="AN1594" i="2"/>
  <c r="AO1594" i="2"/>
  <c r="AP1594" i="2"/>
  <c r="AY1594" i="2"/>
  <c r="C1595" i="2"/>
  <c r="D1595" i="2"/>
  <c r="E1595" i="2"/>
  <c r="F1595" i="2"/>
  <c r="G1595" i="2"/>
  <c r="H1595" i="2"/>
  <c r="J1595" i="2"/>
  <c r="K1595" i="2"/>
  <c r="L1595" i="2"/>
  <c r="M1595" i="2"/>
  <c r="AI1595" i="2"/>
  <c r="AJ1595" i="2"/>
  <c r="AK1595" i="2"/>
  <c r="AL1595" i="2"/>
  <c r="AM1595" i="2"/>
  <c r="AN1595" i="2"/>
  <c r="AO1595" i="2"/>
  <c r="AP1595" i="2"/>
  <c r="AY1595" i="2"/>
  <c r="C1596" i="2"/>
  <c r="D1596" i="2"/>
  <c r="E1596" i="2"/>
  <c r="F1596" i="2"/>
  <c r="G1596" i="2"/>
  <c r="H1596" i="2"/>
  <c r="J1596" i="2"/>
  <c r="K1596" i="2"/>
  <c r="L1596" i="2"/>
  <c r="M1596" i="2"/>
  <c r="AI1596" i="2"/>
  <c r="AJ1596" i="2"/>
  <c r="AK1596" i="2"/>
  <c r="AL1596" i="2"/>
  <c r="AM1596" i="2"/>
  <c r="AN1596" i="2"/>
  <c r="AO1596" i="2"/>
  <c r="AP1596" i="2"/>
  <c r="AY1596" i="2"/>
  <c r="C1597" i="2"/>
  <c r="D1597" i="2"/>
  <c r="E1597" i="2"/>
  <c r="F1597" i="2"/>
  <c r="G1597" i="2"/>
  <c r="H1597" i="2"/>
  <c r="J1597" i="2"/>
  <c r="K1597" i="2"/>
  <c r="L1597" i="2"/>
  <c r="M1597" i="2"/>
  <c r="AI1597" i="2"/>
  <c r="AJ1597" i="2"/>
  <c r="AK1597" i="2"/>
  <c r="AL1597" i="2"/>
  <c r="AM1597" i="2"/>
  <c r="AN1597" i="2"/>
  <c r="AO1597" i="2"/>
  <c r="AP1597" i="2"/>
  <c r="AY1597" i="2"/>
  <c r="C1598" i="2"/>
  <c r="D1598" i="2"/>
  <c r="E1598" i="2"/>
  <c r="F1598" i="2"/>
  <c r="G1598" i="2"/>
  <c r="H1598" i="2"/>
  <c r="J1598" i="2"/>
  <c r="K1598" i="2"/>
  <c r="L1598" i="2"/>
  <c r="M1598" i="2"/>
  <c r="AI1598" i="2"/>
  <c r="AJ1598" i="2"/>
  <c r="AK1598" i="2"/>
  <c r="AL1598" i="2"/>
  <c r="AM1598" i="2"/>
  <c r="AN1598" i="2"/>
  <c r="AO1598" i="2"/>
  <c r="AP1598" i="2"/>
  <c r="AY1598" i="2"/>
  <c r="C1599" i="2"/>
  <c r="D1599" i="2"/>
  <c r="E1599" i="2"/>
  <c r="F1599" i="2"/>
  <c r="G1599" i="2"/>
  <c r="H1599" i="2"/>
  <c r="J1599" i="2"/>
  <c r="K1599" i="2"/>
  <c r="L1599" i="2"/>
  <c r="M1599" i="2"/>
  <c r="AI1599" i="2"/>
  <c r="AJ1599" i="2"/>
  <c r="AK1599" i="2"/>
  <c r="AL1599" i="2"/>
  <c r="AM1599" i="2"/>
  <c r="AN1599" i="2"/>
  <c r="AO1599" i="2"/>
  <c r="AP1599" i="2"/>
  <c r="AY1599" i="2"/>
  <c r="C1600" i="2"/>
  <c r="D1600" i="2"/>
  <c r="E1600" i="2"/>
  <c r="F1600" i="2"/>
  <c r="G1600" i="2"/>
  <c r="H1600" i="2"/>
  <c r="J1600" i="2"/>
  <c r="K1600" i="2"/>
  <c r="L1600" i="2"/>
  <c r="M1600" i="2"/>
  <c r="AI1600" i="2"/>
  <c r="AJ1600" i="2"/>
  <c r="AK1600" i="2"/>
  <c r="AL1600" i="2"/>
  <c r="AM1600" i="2"/>
  <c r="AN1600" i="2"/>
  <c r="AO1600" i="2"/>
  <c r="AP1600" i="2"/>
  <c r="AY1600" i="2"/>
  <c r="C1601" i="2"/>
  <c r="D1601" i="2"/>
  <c r="E1601" i="2"/>
  <c r="F1601" i="2"/>
  <c r="G1601" i="2"/>
  <c r="H1601" i="2"/>
  <c r="J1601" i="2"/>
  <c r="K1601" i="2"/>
  <c r="L1601" i="2"/>
  <c r="M1601" i="2"/>
  <c r="AI1601" i="2"/>
  <c r="AJ1601" i="2"/>
  <c r="AK1601" i="2"/>
  <c r="AL1601" i="2"/>
  <c r="AM1601" i="2"/>
  <c r="AN1601" i="2"/>
  <c r="AO1601" i="2"/>
  <c r="AP1601" i="2"/>
  <c r="AY1601" i="2"/>
  <c r="C1602" i="2"/>
  <c r="D1602" i="2"/>
  <c r="E1602" i="2"/>
  <c r="F1602" i="2"/>
  <c r="G1602" i="2"/>
  <c r="H1602" i="2"/>
  <c r="J1602" i="2"/>
  <c r="K1602" i="2"/>
  <c r="L1602" i="2"/>
  <c r="M1602" i="2"/>
  <c r="AI1602" i="2"/>
  <c r="AJ1602" i="2"/>
  <c r="AK1602" i="2"/>
  <c r="AL1602" i="2"/>
  <c r="AM1602" i="2"/>
  <c r="AN1602" i="2"/>
  <c r="AO1602" i="2"/>
  <c r="AP1602" i="2"/>
  <c r="AY1602" i="2"/>
  <c r="C1603" i="2"/>
  <c r="D1603" i="2"/>
  <c r="E1603" i="2"/>
  <c r="F1603" i="2"/>
  <c r="G1603" i="2"/>
  <c r="H1603" i="2"/>
  <c r="J1603" i="2"/>
  <c r="K1603" i="2"/>
  <c r="L1603" i="2"/>
  <c r="M1603" i="2"/>
  <c r="AI1603" i="2"/>
  <c r="AJ1603" i="2"/>
  <c r="AK1603" i="2"/>
  <c r="AL1603" i="2"/>
  <c r="AM1603" i="2"/>
  <c r="AN1603" i="2"/>
  <c r="AO1603" i="2"/>
  <c r="AP1603" i="2"/>
  <c r="AY1603" i="2"/>
  <c r="C1604" i="2"/>
  <c r="D1604" i="2"/>
  <c r="E1604" i="2"/>
  <c r="F1604" i="2"/>
  <c r="G1604" i="2"/>
  <c r="H1604" i="2"/>
  <c r="J1604" i="2"/>
  <c r="K1604" i="2"/>
  <c r="L1604" i="2"/>
  <c r="M1604" i="2"/>
  <c r="AI1604" i="2"/>
  <c r="AJ1604" i="2"/>
  <c r="AK1604" i="2"/>
  <c r="AL1604" i="2"/>
  <c r="AM1604" i="2"/>
  <c r="AN1604" i="2"/>
  <c r="AO1604" i="2"/>
  <c r="AP1604" i="2"/>
  <c r="AY1604" i="2"/>
  <c r="C1605" i="2"/>
  <c r="D1605" i="2"/>
  <c r="E1605" i="2"/>
  <c r="F1605" i="2"/>
  <c r="G1605" i="2"/>
  <c r="H1605" i="2"/>
  <c r="J1605" i="2"/>
  <c r="K1605" i="2"/>
  <c r="L1605" i="2"/>
  <c r="M1605" i="2"/>
  <c r="AI1605" i="2"/>
  <c r="AJ1605" i="2"/>
  <c r="AK1605" i="2"/>
  <c r="AL1605" i="2"/>
  <c r="AM1605" i="2"/>
  <c r="AN1605" i="2"/>
  <c r="AO1605" i="2"/>
  <c r="AP1605" i="2"/>
  <c r="AY1605" i="2"/>
  <c r="C1606" i="2"/>
  <c r="D1606" i="2"/>
  <c r="E1606" i="2"/>
  <c r="F1606" i="2"/>
  <c r="G1606" i="2"/>
  <c r="H1606" i="2"/>
  <c r="J1606" i="2"/>
  <c r="K1606" i="2"/>
  <c r="L1606" i="2"/>
  <c r="M1606" i="2"/>
  <c r="AI1606" i="2"/>
  <c r="AJ1606" i="2"/>
  <c r="AK1606" i="2"/>
  <c r="AL1606" i="2"/>
  <c r="AM1606" i="2"/>
  <c r="AN1606" i="2"/>
  <c r="AO1606" i="2"/>
  <c r="AP1606" i="2"/>
  <c r="AY1606" i="2"/>
  <c r="C1607" i="2"/>
  <c r="D1607" i="2"/>
  <c r="E1607" i="2"/>
  <c r="F1607" i="2"/>
  <c r="G1607" i="2"/>
  <c r="H1607" i="2"/>
  <c r="J1607" i="2"/>
  <c r="K1607" i="2"/>
  <c r="L1607" i="2"/>
  <c r="M1607" i="2"/>
  <c r="AI1607" i="2"/>
  <c r="AJ1607" i="2"/>
  <c r="AK1607" i="2"/>
  <c r="AL1607" i="2"/>
  <c r="AM1607" i="2"/>
  <c r="AN1607" i="2"/>
  <c r="AO1607" i="2"/>
  <c r="AP1607" i="2"/>
  <c r="AY1607" i="2"/>
  <c r="C1608" i="2"/>
  <c r="D1608" i="2"/>
  <c r="E1608" i="2"/>
  <c r="F1608" i="2"/>
  <c r="G1608" i="2"/>
  <c r="H1608" i="2"/>
  <c r="J1608" i="2"/>
  <c r="K1608" i="2"/>
  <c r="L1608" i="2"/>
  <c r="M1608" i="2"/>
  <c r="AI1608" i="2"/>
  <c r="AJ1608" i="2"/>
  <c r="AK1608" i="2"/>
  <c r="AL1608" i="2"/>
  <c r="AM1608" i="2"/>
  <c r="AN1608" i="2"/>
  <c r="AO1608" i="2"/>
  <c r="AP1608" i="2"/>
  <c r="AY1608" i="2"/>
  <c r="C1609" i="2"/>
  <c r="D1609" i="2"/>
  <c r="E1609" i="2"/>
  <c r="F1609" i="2"/>
  <c r="G1609" i="2"/>
  <c r="H1609" i="2"/>
  <c r="J1609" i="2"/>
  <c r="K1609" i="2"/>
  <c r="L1609" i="2"/>
  <c r="M1609" i="2"/>
  <c r="AI1609" i="2"/>
  <c r="AJ1609" i="2"/>
  <c r="AK1609" i="2"/>
  <c r="AL1609" i="2"/>
  <c r="AM1609" i="2"/>
  <c r="AN1609" i="2"/>
  <c r="AO1609" i="2"/>
  <c r="AP1609" i="2"/>
  <c r="AY1609" i="2"/>
  <c r="C1610" i="2"/>
  <c r="D1610" i="2"/>
  <c r="E1610" i="2"/>
  <c r="F1610" i="2"/>
  <c r="G1610" i="2"/>
  <c r="H1610" i="2"/>
  <c r="J1610" i="2"/>
  <c r="K1610" i="2"/>
  <c r="L1610" i="2"/>
  <c r="M1610" i="2"/>
  <c r="AI1610" i="2"/>
  <c r="AJ1610" i="2"/>
  <c r="AK1610" i="2"/>
  <c r="AL1610" i="2"/>
  <c r="AM1610" i="2"/>
  <c r="AN1610" i="2"/>
  <c r="AO1610" i="2"/>
  <c r="AP1610" i="2"/>
  <c r="AY1610" i="2"/>
  <c r="C1611" i="2"/>
  <c r="D1611" i="2"/>
  <c r="E1611" i="2"/>
  <c r="F1611" i="2"/>
  <c r="G1611" i="2"/>
  <c r="H1611" i="2"/>
  <c r="J1611" i="2"/>
  <c r="K1611" i="2"/>
  <c r="L1611" i="2"/>
  <c r="M1611" i="2"/>
  <c r="AI1611" i="2"/>
  <c r="AJ1611" i="2"/>
  <c r="AK1611" i="2"/>
  <c r="AL1611" i="2"/>
  <c r="AM1611" i="2"/>
  <c r="AN1611" i="2"/>
  <c r="AO1611" i="2"/>
  <c r="AP1611" i="2"/>
  <c r="AY1611" i="2"/>
  <c r="C1612" i="2"/>
  <c r="D1612" i="2"/>
  <c r="E1612" i="2"/>
  <c r="F1612" i="2"/>
  <c r="G1612" i="2"/>
  <c r="H1612" i="2"/>
  <c r="J1612" i="2"/>
  <c r="K1612" i="2"/>
  <c r="L1612" i="2"/>
  <c r="M1612" i="2"/>
  <c r="AI1612" i="2"/>
  <c r="AJ1612" i="2"/>
  <c r="AK1612" i="2"/>
  <c r="AL1612" i="2"/>
  <c r="AM1612" i="2"/>
  <c r="AN1612" i="2"/>
  <c r="AO1612" i="2"/>
  <c r="AP1612" i="2"/>
  <c r="AY1612" i="2"/>
  <c r="C1613" i="2"/>
  <c r="D1613" i="2"/>
  <c r="E1613" i="2"/>
  <c r="F1613" i="2"/>
  <c r="G1613" i="2"/>
  <c r="H1613" i="2"/>
  <c r="J1613" i="2"/>
  <c r="K1613" i="2"/>
  <c r="L1613" i="2"/>
  <c r="M1613" i="2"/>
  <c r="AI1613" i="2"/>
  <c r="AJ1613" i="2"/>
  <c r="AK1613" i="2"/>
  <c r="AL1613" i="2"/>
  <c r="AM1613" i="2"/>
  <c r="AN1613" i="2"/>
  <c r="AO1613" i="2"/>
  <c r="AP1613" i="2"/>
  <c r="AY1613" i="2"/>
  <c r="C1614" i="2"/>
  <c r="D1614" i="2"/>
  <c r="E1614" i="2"/>
  <c r="F1614" i="2"/>
  <c r="G1614" i="2"/>
  <c r="H1614" i="2"/>
  <c r="J1614" i="2"/>
  <c r="K1614" i="2"/>
  <c r="L1614" i="2"/>
  <c r="M1614" i="2"/>
  <c r="AI1614" i="2"/>
  <c r="AJ1614" i="2"/>
  <c r="AK1614" i="2"/>
  <c r="AL1614" i="2"/>
  <c r="AM1614" i="2"/>
  <c r="AN1614" i="2"/>
  <c r="AO1614" i="2"/>
  <c r="AP1614" i="2"/>
  <c r="AY1614" i="2"/>
  <c r="C1615" i="2"/>
  <c r="D1615" i="2"/>
  <c r="E1615" i="2"/>
  <c r="F1615" i="2"/>
  <c r="G1615" i="2"/>
  <c r="H1615" i="2"/>
  <c r="J1615" i="2"/>
  <c r="K1615" i="2"/>
  <c r="L1615" i="2"/>
  <c r="M1615" i="2"/>
  <c r="AI1615" i="2"/>
  <c r="AJ1615" i="2"/>
  <c r="AK1615" i="2"/>
  <c r="AL1615" i="2"/>
  <c r="AM1615" i="2"/>
  <c r="AN1615" i="2"/>
  <c r="AO1615" i="2"/>
  <c r="AP1615" i="2"/>
  <c r="AY1615" i="2"/>
  <c r="C1616" i="2"/>
  <c r="D1616" i="2"/>
  <c r="E1616" i="2"/>
  <c r="F1616" i="2"/>
  <c r="G1616" i="2"/>
  <c r="H1616" i="2"/>
  <c r="J1616" i="2"/>
  <c r="K1616" i="2"/>
  <c r="L1616" i="2"/>
  <c r="M1616" i="2"/>
  <c r="AI1616" i="2"/>
  <c r="AJ1616" i="2"/>
  <c r="AK1616" i="2"/>
  <c r="AL1616" i="2"/>
  <c r="AM1616" i="2"/>
  <c r="AN1616" i="2"/>
  <c r="AO1616" i="2"/>
  <c r="AP1616" i="2"/>
  <c r="AY1616" i="2"/>
  <c r="C1617" i="2"/>
  <c r="D1617" i="2"/>
  <c r="E1617" i="2"/>
  <c r="F1617" i="2"/>
  <c r="G1617" i="2"/>
  <c r="H1617" i="2"/>
  <c r="J1617" i="2"/>
  <c r="K1617" i="2"/>
  <c r="L1617" i="2"/>
  <c r="M1617" i="2"/>
  <c r="AI1617" i="2"/>
  <c r="AJ1617" i="2"/>
  <c r="AK1617" i="2"/>
  <c r="AL1617" i="2"/>
  <c r="AM1617" i="2"/>
  <c r="AN1617" i="2"/>
  <c r="AO1617" i="2"/>
  <c r="AP1617" i="2"/>
  <c r="AY1617" i="2"/>
  <c r="C1618" i="2"/>
  <c r="D1618" i="2"/>
  <c r="E1618" i="2"/>
  <c r="F1618" i="2"/>
  <c r="G1618" i="2"/>
  <c r="H1618" i="2"/>
  <c r="J1618" i="2"/>
  <c r="K1618" i="2"/>
  <c r="L1618" i="2"/>
  <c r="M1618" i="2"/>
  <c r="AI1618" i="2"/>
  <c r="AJ1618" i="2"/>
  <c r="AK1618" i="2"/>
  <c r="AL1618" i="2"/>
  <c r="AM1618" i="2"/>
  <c r="AN1618" i="2"/>
  <c r="AO1618" i="2"/>
  <c r="AP1618" i="2"/>
  <c r="AY1618" i="2"/>
  <c r="C1619" i="2"/>
  <c r="D1619" i="2"/>
  <c r="E1619" i="2"/>
  <c r="F1619" i="2"/>
  <c r="G1619" i="2"/>
  <c r="H1619" i="2"/>
  <c r="J1619" i="2"/>
  <c r="K1619" i="2"/>
  <c r="L1619" i="2"/>
  <c r="M1619" i="2"/>
  <c r="AI1619" i="2"/>
  <c r="AJ1619" i="2"/>
  <c r="AK1619" i="2"/>
  <c r="AL1619" i="2"/>
  <c r="AM1619" i="2"/>
  <c r="AN1619" i="2"/>
  <c r="AO1619" i="2"/>
  <c r="AP1619" i="2"/>
  <c r="C1621" i="2"/>
  <c r="D1621" i="2"/>
  <c r="E1621" i="2"/>
  <c r="F1621" i="2"/>
  <c r="G1621" i="2"/>
  <c r="H1621" i="2"/>
  <c r="J1621" i="2"/>
  <c r="K1621" i="2"/>
  <c r="L1621" i="2"/>
  <c r="M1621" i="2"/>
  <c r="AI1621" i="2"/>
  <c r="AJ1621" i="2"/>
  <c r="AK1621" i="2"/>
  <c r="AL1621" i="2"/>
  <c r="AM1621" i="2"/>
  <c r="AN1621" i="2"/>
  <c r="AO1621" i="2"/>
  <c r="AP1621" i="2"/>
  <c r="AY1621" i="2"/>
  <c r="C1622" i="2"/>
  <c r="D1622" i="2"/>
  <c r="E1622" i="2"/>
  <c r="F1622" i="2"/>
  <c r="G1622" i="2"/>
  <c r="H1622" i="2"/>
  <c r="J1622" i="2"/>
  <c r="K1622" i="2"/>
  <c r="L1622" i="2"/>
  <c r="M1622" i="2"/>
  <c r="AI1622" i="2"/>
  <c r="AJ1622" i="2"/>
  <c r="AK1622" i="2"/>
  <c r="AL1622" i="2"/>
  <c r="AM1622" i="2"/>
  <c r="AN1622" i="2"/>
  <c r="AO1622" i="2"/>
  <c r="AP1622" i="2"/>
  <c r="AY1622" i="2"/>
  <c r="C1623" i="2"/>
  <c r="D1623" i="2"/>
  <c r="E1623" i="2"/>
  <c r="F1623" i="2"/>
  <c r="G1623" i="2"/>
  <c r="H1623" i="2"/>
  <c r="J1623" i="2"/>
  <c r="K1623" i="2"/>
  <c r="L1623" i="2"/>
  <c r="M1623" i="2"/>
  <c r="AI1623" i="2"/>
  <c r="AJ1623" i="2"/>
  <c r="AK1623" i="2"/>
  <c r="AL1623" i="2"/>
  <c r="AM1623" i="2"/>
  <c r="AN1623" i="2"/>
  <c r="AO1623" i="2"/>
  <c r="AP1623" i="2"/>
  <c r="AY1623" i="2"/>
  <c r="C1624" i="2"/>
  <c r="D1624" i="2"/>
  <c r="E1624" i="2"/>
  <c r="F1624" i="2"/>
  <c r="G1624" i="2"/>
  <c r="H1624" i="2"/>
  <c r="J1624" i="2"/>
  <c r="K1624" i="2"/>
  <c r="L1624" i="2"/>
  <c r="M1624" i="2"/>
  <c r="AI1624" i="2"/>
  <c r="AJ1624" i="2"/>
  <c r="AK1624" i="2"/>
  <c r="AL1624" i="2"/>
  <c r="AM1624" i="2"/>
  <c r="AN1624" i="2"/>
  <c r="AO1624" i="2"/>
  <c r="AP1624" i="2"/>
  <c r="AY1624" i="2"/>
  <c r="C1625" i="2"/>
  <c r="D1625" i="2"/>
  <c r="E1625" i="2"/>
  <c r="F1625" i="2"/>
  <c r="G1625" i="2"/>
  <c r="H1625" i="2"/>
  <c r="J1625" i="2"/>
  <c r="K1625" i="2"/>
  <c r="L1625" i="2"/>
  <c r="M1625" i="2"/>
  <c r="AI1625" i="2"/>
  <c r="AJ1625" i="2"/>
  <c r="AK1625" i="2"/>
  <c r="AL1625" i="2"/>
  <c r="AM1625" i="2"/>
  <c r="AN1625" i="2"/>
  <c r="AO1625" i="2"/>
  <c r="AP1625" i="2"/>
  <c r="AY1625" i="2"/>
  <c r="C1626" i="2"/>
  <c r="D1626" i="2"/>
  <c r="E1626" i="2"/>
  <c r="F1626" i="2"/>
  <c r="G1626" i="2"/>
  <c r="H1626" i="2"/>
  <c r="J1626" i="2"/>
  <c r="K1626" i="2"/>
  <c r="L1626" i="2"/>
  <c r="M1626" i="2"/>
  <c r="AI1626" i="2"/>
  <c r="AJ1626" i="2"/>
  <c r="AK1626" i="2"/>
  <c r="AL1626" i="2"/>
  <c r="AM1626" i="2"/>
  <c r="AN1626" i="2"/>
  <c r="AO1626" i="2"/>
  <c r="AP1626" i="2"/>
  <c r="AY1626" i="2"/>
  <c r="C1627" i="2"/>
  <c r="D1627" i="2"/>
  <c r="E1627" i="2"/>
  <c r="F1627" i="2"/>
  <c r="G1627" i="2"/>
  <c r="H1627" i="2"/>
  <c r="J1627" i="2"/>
  <c r="K1627" i="2"/>
  <c r="L1627" i="2"/>
  <c r="M1627" i="2"/>
  <c r="AI1627" i="2"/>
  <c r="AJ1627" i="2"/>
  <c r="AK1627" i="2"/>
  <c r="AL1627" i="2"/>
  <c r="AM1627" i="2"/>
  <c r="AN1627" i="2"/>
  <c r="AO1627" i="2"/>
  <c r="AP1627" i="2"/>
  <c r="AY1627" i="2"/>
  <c r="C1628" i="2"/>
  <c r="D1628" i="2"/>
  <c r="E1628" i="2"/>
  <c r="F1628" i="2"/>
  <c r="G1628" i="2"/>
  <c r="H1628" i="2"/>
  <c r="J1628" i="2"/>
  <c r="K1628" i="2"/>
  <c r="L1628" i="2"/>
  <c r="M1628" i="2"/>
  <c r="AI1628" i="2"/>
  <c r="AJ1628" i="2"/>
  <c r="AK1628" i="2"/>
  <c r="AL1628" i="2"/>
  <c r="AM1628" i="2"/>
  <c r="AN1628" i="2"/>
  <c r="AO1628" i="2"/>
  <c r="AP1628" i="2"/>
  <c r="AY1628" i="2"/>
  <c r="C1629" i="2"/>
  <c r="D1629" i="2"/>
  <c r="E1629" i="2"/>
  <c r="F1629" i="2"/>
  <c r="G1629" i="2"/>
  <c r="H1629" i="2"/>
  <c r="J1629" i="2"/>
  <c r="K1629" i="2"/>
  <c r="L1629" i="2"/>
  <c r="M1629" i="2"/>
  <c r="AI1629" i="2"/>
  <c r="AJ1629" i="2"/>
  <c r="AK1629" i="2"/>
  <c r="AL1629" i="2"/>
  <c r="AM1629" i="2"/>
  <c r="AN1629" i="2"/>
  <c r="AO1629" i="2"/>
  <c r="AP1629" i="2"/>
  <c r="AY1629" i="2"/>
  <c r="C1630" i="2"/>
  <c r="D1630" i="2"/>
  <c r="E1630" i="2"/>
  <c r="F1630" i="2"/>
  <c r="G1630" i="2"/>
  <c r="H1630" i="2"/>
  <c r="J1630" i="2"/>
  <c r="K1630" i="2"/>
  <c r="L1630" i="2"/>
  <c r="M1630" i="2"/>
  <c r="AI1630" i="2"/>
  <c r="AJ1630" i="2"/>
  <c r="AK1630" i="2"/>
  <c r="AL1630" i="2"/>
  <c r="AM1630" i="2"/>
  <c r="AN1630" i="2"/>
  <c r="AO1630" i="2"/>
  <c r="AP1630" i="2"/>
  <c r="AY1630" i="2"/>
  <c r="C1631" i="2"/>
  <c r="D1631" i="2"/>
  <c r="E1631" i="2"/>
  <c r="F1631" i="2"/>
  <c r="G1631" i="2"/>
  <c r="H1631" i="2"/>
  <c r="J1631" i="2"/>
  <c r="K1631" i="2"/>
  <c r="L1631" i="2"/>
  <c r="M1631" i="2"/>
  <c r="AI1631" i="2"/>
  <c r="AJ1631" i="2"/>
  <c r="AK1631" i="2"/>
  <c r="AL1631" i="2"/>
  <c r="AM1631" i="2"/>
  <c r="AN1631" i="2"/>
  <c r="AO1631" i="2"/>
  <c r="AP1631" i="2"/>
  <c r="AY1631" i="2"/>
  <c r="C1632" i="2"/>
  <c r="D1632" i="2"/>
  <c r="E1632" i="2"/>
  <c r="F1632" i="2"/>
  <c r="G1632" i="2"/>
  <c r="H1632" i="2"/>
  <c r="J1632" i="2"/>
  <c r="K1632" i="2"/>
  <c r="L1632" i="2"/>
  <c r="M1632" i="2"/>
  <c r="AI1632" i="2"/>
  <c r="AJ1632" i="2"/>
  <c r="AK1632" i="2"/>
  <c r="AL1632" i="2"/>
  <c r="AM1632" i="2"/>
  <c r="AN1632" i="2"/>
  <c r="AO1632" i="2"/>
  <c r="AP1632" i="2"/>
  <c r="AY1632" i="2"/>
  <c r="C1633" i="2"/>
  <c r="D1633" i="2"/>
  <c r="E1633" i="2"/>
  <c r="F1633" i="2"/>
  <c r="G1633" i="2"/>
  <c r="H1633" i="2"/>
  <c r="J1633" i="2"/>
  <c r="K1633" i="2"/>
  <c r="L1633" i="2"/>
  <c r="M1633" i="2"/>
  <c r="AI1633" i="2"/>
  <c r="AJ1633" i="2"/>
  <c r="AK1633" i="2"/>
  <c r="AL1633" i="2"/>
  <c r="AM1633" i="2"/>
  <c r="AN1633" i="2"/>
  <c r="AO1633" i="2"/>
  <c r="AP1633" i="2"/>
  <c r="AY1633" i="2"/>
  <c r="C1634" i="2"/>
  <c r="D1634" i="2"/>
  <c r="E1634" i="2"/>
  <c r="F1634" i="2"/>
  <c r="G1634" i="2"/>
  <c r="H1634" i="2"/>
  <c r="J1634" i="2"/>
  <c r="K1634" i="2"/>
  <c r="L1634" i="2"/>
  <c r="M1634" i="2"/>
  <c r="AI1634" i="2"/>
  <c r="AJ1634" i="2"/>
  <c r="AK1634" i="2"/>
  <c r="AL1634" i="2"/>
  <c r="AM1634" i="2"/>
  <c r="AN1634" i="2"/>
  <c r="AO1634" i="2"/>
  <c r="AP1634" i="2"/>
  <c r="AY1634" i="2"/>
  <c r="C1635" i="2"/>
  <c r="D1635" i="2"/>
  <c r="E1635" i="2"/>
  <c r="F1635" i="2"/>
  <c r="G1635" i="2"/>
  <c r="H1635" i="2"/>
  <c r="J1635" i="2"/>
  <c r="K1635" i="2"/>
  <c r="L1635" i="2"/>
  <c r="M1635" i="2"/>
  <c r="AI1635" i="2"/>
  <c r="AJ1635" i="2"/>
  <c r="AK1635" i="2"/>
  <c r="AL1635" i="2"/>
  <c r="AM1635" i="2"/>
  <c r="AN1635" i="2"/>
  <c r="AO1635" i="2"/>
  <c r="AP1635" i="2"/>
  <c r="AY1635" i="2"/>
  <c r="C1636" i="2"/>
  <c r="D1636" i="2"/>
  <c r="E1636" i="2"/>
  <c r="F1636" i="2"/>
  <c r="G1636" i="2"/>
  <c r="H1636" i="2"/>
  <c r="J1636" i="2"/>
  <c r="K1636" i="2"/>
  <c r="L1636" i="2"/>
  <c r="M1636" i="2"/>
  <c r="AI1636" i="2"/>
  <c r="AJ1636" i="2"/>
  <c r="AK1636" i="2"/>
  <c r="AL1636" i="2"/>
  <c r="AM1636" i="2"/>
  <c r="AN1636" i="2"/>
  <c r="AO1636" i="2"/>
  <c r="AP1636" i="2"/>
  <c r="AY1636" i="2"/>
  <c r="C1637" i="2"/>
  <c r="D1637" i="2"/>
  <c r="E1637" i="2"/>
  <c r="F1637" i="2"/>
  <c r="G1637" i="2"/>
  <c r="H1637" i="2"/>
  <c r="J1637" i="2"/>
  <c r="K1637" i="2"/>
  <c r="L1637" i="2"/>
  <c r="M1637" i="2"/>
  <c r="AI1637" i="2"/>
  <c r="AJ1637" i="2"/>
  <c r="AK1637" i="2"/>
  <c r="AL1637" i="2"/>
  <c r="AM1637" i="2"/>
  <c r="AN1637" i="2"/>
  <c r="AO1637" i="2"/>
  <c r="AP1637" i="2"/>
  <c r="AY1637" i="2"/>
  <c r="C1638" i="2"/>
  <c r="D1638" i="2"/>
  <c r="E1638" i="2"/>
  <c r="F1638" i="2"/>
  <c r="G1638" i="2"/>
  <c r="H1638" i="2"/>
  <c r="J1638" i="2"/>
  <c r="K1638" i="2"/>
  <c r="L1638" i="2"/>
  <c r="M1638" i="2"/>
  <c r="AI1638" i="2"/>
  <c r="AJ1638" i="2"/>
  <c r="AK1638" i="2"/>
  <c r="AL1638" i="2"/>
  <c r="AM1638" i="2"/>
  <c r="AN1638" i="2"/>
  <c r="AO1638" i="2"/>
  <c r="AP1638" i="2"/>
  <c r="AY1638" i="2"/>
  <c r="C1639" i="2"/>
  <c r="D1639" i="2"/>
  <c r="E1639" i="2"/>
  <c r="F1639" i="2"/>
  <c r="G1639" i="2"/>
  <c r="H1639" i="2"/>
  <c r="J1639" i="2"/>
  <c r="K1639" i="2"/>
  <c r="L1639" i="2"/>
  <c r="M1639" i="2"/>
  <c r="AI1639" i="2"/>
  <c r="AJ1639" i="2"/>
  <c r="AK1639" i="2"/>
  <c r="AL1639" i="2"/>
  <c r="AM1639" i="2"/>
  <c r="AN1639" i="2"/>
  <c r="AO1639" i="2"/>
  <c r="AP1639" i="2"/>
  <c r="AY1639" i="2"/>
  <c r="C1640" i="2"/>
  <c r="D1640" i="2"/>
  <c r="E1640" i="2"/>
  <c r="F1640" i="2"/>
  <c r="G1640" i="2"/>
  <c r="H1640" i="2"/>
  <c r="J1640" i="2"/>
  <c r="K1640" i="2"/>
  <c r="L1640" i="2"/>
  <c r="M1640" i="2"/>
  <c r="AI1640" i="2"/>
  <c r="AJ1640" i="2"/>
  <c r="AK1640" i="2"/>
  <c r="AL1640" i="2"/>
  <c r="AM1640" i="2"/>
  <c r="AN1640" i="2"/>
  <c r="AO1640" i="2"/>
  <c r="AP1640" i="2"/>
  <c r="AY1640" i="2"/>
  <c r="C1641" i="2"/>
  <c r="D1641" i="2"/>
  <c r="E1641" i="2"/>
  <c r="F1641" i="2"/>
  <c r="G1641" i="2"/>
  <c r="H1641" i="2"/>
  <c r="J1641" i="2"/>
  <c r="K1641" i="2"/>
  <c r="L1641" i="2"/>
  <c r="M1641" i="2"/>
  <c r="AI1641" i="2"/>
  <c r="AJ1641" i="2"/>
  <c r="AK1641" i="2"/>
  <c r="AL1641" i="2"/>
  <c r="AM1641" i="2"/>
  <c r="AN1641" i="2"/>
  <c r="AO1641" i="2"/>
  <c r="AP1641" i="2"/>
  <c r="AY1641" i="2"/>
  <c r="C1642" i="2"/>
  <c r="D1642" i="2"/>
  <c r="E1642" i="2"/>
  <c r="F1642" i="2"/>
  <c r="G1642" i="2"/>
  <c r="H1642" i="2"/>
  <c r="J1642" i="2"/>
  <c r="K1642" i="2"/>
  <c r="L1642" i="2"/>
  <c r="M1642" i="2"/>
  <c r="AI1642" i="2"/>
  <c r="AJ1642" i="2"/>
  <c r="AK1642" i="2"/>
  <c r="AL1642" i="2"/>
  <c r="AM1642" i="2"/>
  <c r="AN1642" i="2"/>
  <c r="AO1642" i="2"/>
  <c r="AP1642" i="2"/>
  <c r="AY1642" i="2"/>
  <c r="C1643" i="2"/>
  <c r="D1643" i="2"/>
  <c r="E1643" i="2"/>
  <c r="F1643" i="2"/>
  <c r="G1643" i="2"/>
  <c r="H1643" i="2"/>
  <c r="J1643" i="2"/>
  <c r="K1643" i="2"/>
  <c r="L1643" i="2"/>
  <c r="M1643" i="2"/>
  <c r="AI1643" i="2"/>
  <c r="AJ1643" i="2"/>
  <c r="AK1643" i="2"/>
  <c r="AL1643" i="2"/>
  <c r="AM1643" i="2"/>
  <c r="AN1643" i="2"/>
  <c r="AO1643" i="2"/>
  <c r="AP1643" i="2"/>
  <c r="AY1643" i="2"/>
  <c r="C1644" i="2"/>
  <c r="D1644" i="2"/>
  <c r="E1644" i="2"/>
  <c r="F1644" i="2"/>
  <c r="G1644" i="2"/>
  <c r="H1644" i="2"/>
  <c r="J1644" i="2"/>
  <c r="K1644" i="2"/>
  <c r="L1644" i="2"/>
  <c r="M1644" i="2"/>
  <c r="AI1644" i="2"/>
  <c r="AJ1644" i="2"/>
  <c r="AK1644" i="2"/>
  <c r="AL1644" i="2"/>
  <c r="AM1644" i="2"/>
  <c r="AN1644" i="2"/>
  <c r="AO1644" i="2"/>
  <c r="AP1644" i="2"/>
  <c r="AY1644" i="2"/>
  <c r="C1645" i="2"/>
  <c r="D1645" i="2"/>
  <c r="E1645" i="2"/>
  <c r="F1645" i="2"/>
  <c r="G1645" i="2"/>
  <c r="H1645" i="2"/>
  <c r="J1645" i="2"/>
  <c r="K1645" i="2"/>
  <c r="L1645" i="2"/>
  <c r="M1645" i="2"/>
  <c r="AI1645" i="2"/>
  <c r="AJ1645" i="2"/>
  <c r="AK1645" i="2"/>
  <c r="AL1645" i="2"/>
  <c r="AM1645" i="2"/>
  <c r="AN1645" i="2"/>
  <c r="AO1645" i="2"/>
  <c r="AP1645" i="2"/>
  <c r="AY1645" i="2"/>
  <c r="C1646" i="2"/>
  <c r="D1646" i="2"/>
  <c r="E1646" i="2"/>
  <c r="F1646" i="2"/>
  <c r="G1646" i="2"/>
  <c r="H1646" i="2"/>
  <c r="J1646" i="2"/>
  <c r="K1646" i="2"/>
  <c r="L1646" i="2"/>
  <c r="M1646" i="2"/>
  <c r="AI1646" i="2"/>
  <c r="AJ1646" i="2"/>
  <c r="AK1646" i="2"/>
  <c r="AL1646" i="2"/>
  <c r="AM1646" i="2"/>
  <c r="AN1646" i="2"/>
  <c r="AO1646" i="2"/>
  <c r="AP1646" i="2"/>
  <c r="AY1646" i="2"/>
  <c r="C1647" i="2"/>
  <c r="D1647" i="2"/>
  <c r="E1647" i="2"/>
  <c r="F1647" i="2"/>
  <c r="G1647" i="2"/>
  <c r="H1647" i="2"/>
  <c r="J1647" i="2"/>
  <c r="K1647" i="2"/>
  <c r="L1647" i="2"/>
  <c r="M1647" i="2"/>
  <c r="AI1647" i="2"/>
  <c r="AJ1647" i="2"/>
  <c r="AK1647" i="2"/>
  <c r="AL1647" i="2"/>
  <c r="AM1647" i="2"/>
  <c r="AN1647" i="2"/>
  <c r="AO1647" i="2"/>
  <c r="AP1647" i="2"/>
  <c r="AY1647" i="2"/>
  <c r="C1648" i="2"/>
  <c r="D1648" i="2"/>
  <c r="E1648" i="2"/>
  <c r="F1648" i="2"/>
  <c r="G1648" i="2"/>
  <c r="H1648" i="2"/>
  <c r="J1648" i="2"/>
  <c r="K1648" i="2"/>
  <c r="L1648" i="2"/>
  <c r="M1648" i="2"/>
  <c r="AI1648" i="2"/>
  <c r="AJ1648" i="2"/>
  <c r="AK1648" i="2"/>
  <c r="AL1648" i="2"/>
  <c r="AM1648" i="2"/>
  <c r="AN1648" i="2"/>
  <c r="AO1648" i="2"/>
  <c r="AP1648" i="2"/>
  <c r="AY1648" i="2"/>
  <c r="C1649" i="2"/>
  <c r="D1649" i="2"/>
  <c r="E1649" i="2"/>
  <c r="F1649" i="2"/>
  <c r="G1649" i="2"/>
  <c r="H1649" i="2"/>
  <c r="J1649" i="2"/>
  <c r="K1649" i="2"/>
  <c r="L1649" i="2"/>
  <c r="M1649" i="2"/>
  <c r="AI1649" i="2"/>
  <c r="AJ1649" i="2"/>
  <c r="AK1649" i="2"/>
  <c r="AL1649" i="2"/>
  <c r="AM1649" i="2"/>
  <c r="AN1649" i="2"/>
  <c r="AO1649" i="2"/>
  <c r="AP1649" i="2"/>
  <c r="AY1649" i="2"/>
  <c r="C1650" i="2"/>
  <c r="D1650" i="2"/>
  <c r="E1650" i="2"/>
  <c r="F1650" i="2"/>
  <c r="G1650" i="2"/>
  <c r="H1650" i="2"/>
  <c r="J1650" i="2"/>
  <c r="K1650" i="2"/>
  <c r="L1650" i="2"/>
  <c r="M1650" i="2"/>
  <c r="AI1650" i="2"/>
  <c r="AJ1650" i="2"/>
  <c r="AK1650" i="2"/>
  <c r="AL1650" i="2"/>
  <c r="AM1650" i="2"/>
  <c r="AN1650" i="2"/>
  <c r="AO1650" i="2"/>
  <c r="AP1650" i="2"/>
  <c r="AY1650" i="2"/>
  <c r="C1651" i="2"/>
  <c r="D1651" i="2"/>
  <c r="E1651" i="2"/>
  <c r="F1651" i="2"/>
  <c r="G1651" i="2"/>
  <c r="H1651" i="2"/>
  <c r="J1651" i="2"/>
  <c r="K1651" i="2"/>
  <c r="L1651" i="2"/>
  <c r="M1651" i="2"/>
  <c r="AI1651" i="2"/>
  <c r="AJ1651" i="2"/>
  <c r="AK1651" i="2"/>
  <c r="AL1651" i="2"/>
  <c r="AM1651" i="2"/>
  <c r="AN1651" i="2"/>
  <c r="AO1651" i="2"/>
  <c r="AP1651" i="2"/>
  <c r="AY1651" i="2"/>
  <c r="C1652" i="2"/>
  <c r="D1652" i="2"/>
  <c r="E1652" i="2"/>
  <c r="F1652" i="2"/>
  <c r="G1652" i="2"/>
  <c r="H1652" i="2"/>
  <c r="J1652" i="2"/>
  <c r="K1652" i="2"/>
  <c r="L1652" i="2"/>
  <c r="M1652" i="2"/>
  <c r="AI1652" i="2"/>
  <c r="AJ1652" i="2"/>
  <c r="AK1652" i="2"/>
  <c r="AL1652" i="2"/>
  <c r="AM1652" i="2"/>
  <c r="AN1652" i="2"/>
  <c r="AO1652" i="2"/>
  <c r="AP1652" i="2"/>
  <c r="AY1652" i="2"/>
  <c r="C1653" i="2"/>
  <c r="D1653" i="2"/>
  <c r="E1653" i="2"/>
  <c r="F1653" i="2"/>
  <c r="G1653" i="2"/>
  <c r="H1653" i="2"/>
  <c r="J1653" i="2"/>
  <c r="K1653" i="2"/>
  <c r="L1653" i="2"/>
  <c r="M1653" i="2"/>
  <c r="AI1653" i="2"/>
  <c r="AJ1653" i="2"/>
  <c r="AK1653" i="2"/>
  <c r="AL1653" i="2"/>
  <c r="AM1653" i="2"/>
  <c r="AN1653" i="2"/>
  <c r="AO1653" i="2"/>
  <c r="AP1653" i="2"/>
  <c r="AY1653" i="2"/>
  <c r="C1654" i="2"/>
  <c r="D1654" i="2"/>
  <c r="E1654" i="2"/>
  <c r="F1654" i="2"/>
  <c r="G1654" i="2"/>
  <c r="H1654" i="2"/>
  <c r="J1654" i="2"/>
  <c r="K1654" i="2"/>
  <c r="L1654" i="2"/>
  <c r="M1654" i="2"/>
  <c r="AI1654" i="2"/>
  <c r="AJ1654" i="2"/>
  <c r="AK1654" i="2"/>
  <c r="AL1654" i="2"/>
  <c r="AM1654" i="2"/>
  <c r="AN1654" i="2"/>
  <c r="AO1654" i="2"/>
  <c r="AP1654" i="2"/>
  <c r="AY1654" i="2"/>
  <c r="C1655" i="2"/>
  <c r="D1655" i="2"/>
  <c r="E1655" i="2"/>
  <c r="F1655" i="2"/>
  <c r="G1655" i="2"/>
  <c r="H1655" i="2"/>
  <c r="J1655" i="2"/>
  <c r="K1655" i="2"/>
  <c r="L1655" i="2"/>
  <c r="M1655" i="2"/>
  <c r="AI1655" i="2"/>
  <c r="AJ1655" i="2"/>
  <c r="AK1655" i="2"/>
  <c r="AL1655" i="2"/>
  <c r="AM1655" i="2"/>
  <c r="AN1655" i="2"/>
  <c r="AO1655" i="2"/>
  <c r="AP1655" i="2"/>
  <c r="AY1655" i="2"/>
  <c r="C1656" i="2"/>
  <c r="D1656" i="2"/>
  <c r="E1656" i="2"/>
  <c r="F1656" i="2"/>
  <c r="G1656" i="2"/>
  <c r="H1656" i="2"/>
  <c r="J1656" i="2"/>
  <c r="K1656" i="2"/>
  <c r="L1656" i="2"/>
  <c r="M1656" i="2"/>
  <c r="AI1656" i="2"/>
  <c r="AJ1656" i="2"/>
  <c r="AK1656" i="2"/>
  <c r="AL1656" i="2"/>
  <c r="AM1656" i="2"/>
  <c r="AN1656" i="2"/>
  <c r="AO1656" i="2"/>
  <c r="AP1656" i="2"/>
  <c r="AY1656" i="2"/>
  <c r="C1657" i="2"/>
  <c r="D1657" i="2"/>
  <c r="E1657" i="2"/>
  <c r="F1657" i="2"/>
  <c r="G1657" i="2"/>
  <c r="H1657" i="2"/>
  <c r="J1657" i="2"/>
  <c r="K1657" i="2"/>
  <c r="L1657" i="2"/>
  <c r="M1657" i="2"/>
  <c r="AI1657" i="2"/>
  <c r="AJ1657" i="2"/>
  <c r="AK1657" i="2"/>
  <c r="AL1657" i="2"/>
  <c r="AM1657" i="2"/>
  <c r="AN1657" i="2"/>
  <c r="AO1657" i="2"/>
  <c r="AP1657" i="2"/>
  <c r="AY1657" i="2"/>
  <c r="C1658" i="2"/>
  <c r="D1658" i="2"/>
  <c r="E1658" i="2"/>
  <c r="F1658" i="2"/>
  <c r="G1658" i="2"/>
  <c r="H1658" i="2"/>
  <c r="J1658" i="2"/>
  <c r="K1658" i="2"/>
  <c r="L1658" i="2"/>
  <c r="M1658" i="2"/>
  <c r="AI1658" i="2"/>
  <c r="AJ1658" i="2"/>
  <c r="AK1658" i="2"/>
  <c r="AL1658" i="2"/>
  <c r="AM1658" i="2"/>
  <c r="AN1658" i="2"/>
  <c r="AO1658" i="2"/>
  <c r="AP1658" i="2"/>
  <c r="AY1658" i="2"/>
  <c r="C1659" i="2"/>
  <c r="D1659" i="2"/>
  <c r="E1659" i="2"/>
  <c r="F1659" i="2"/>
  <c r="G1659" i="2"/>
  <c r="H1659" i="2"/>
  <c r="J1659" i="2"/>
  <c r="K1659" i="2"/>
  <c r="L1659" i="2"/>
  <c r="M1659" i="2"/>
  <c r="AI1659" i="2"/>
  <c r="AJ1659" i="2"/>
  <c r="AK1659" i="2"/>
  <c r="AL1659" i="2"/>
  <c r="AM1659" i="2"/>
  <c r="AN1659" i="2"/>
  <c r="AO1659" i="2"/>
  <c r="AP1659" i="2"/>
  <c r="AY1659" i="2"/>
  <c r="C1660" i="2"/>
  <c r="D1660" i="2"/>
  <c r="E1660" i="2"/>
  <c r="F1660" i="2"/>
  <c r="G1660" i="2"/>
  <c r="H1660" i="2"/>
  <c r="J1660" i="2"/>
  <c r="K1660" i="2"/>
  <c r="L1660" i="2"/>
  <c r="M1660" i="2"/>
  <c r="AI1660" i="2"/>
  <c r="AJ1660" i="2"/>
  <c r="AK1660" i="2"/>
  <c r="AL1660" i="2"/>
  <c r="AM1660" i="2"/>
  <c r="AN1660" i="2"/>
  <c r="AO1660" i="2"/>
  <c r="AP1660" i="2"/>
  <c r="AY1660" i="2"/>
  <c r="C1661" i="2"/>
  <c r="D1661" i="2"/>
  <c r="E1661" i="2"/>
  <c r="F1661" i="2"/>
  <c r="G1661" i="2"/>
  <c r="H1661" i="2"/>
  <c r="J1661" i="2"/>
  <c r="K1661" i="2"/>
  <c r="L1661" i="2"/>
  <c r="M1661" i="2"/>
  <c r="AI1661" i="2"/>
  <c r="AJ1661" i="2"/>
  <c r="AK1661" i="2"/>
  <c r="AL1661" i="2"/>
  <c r="AM1661" i="2"/>
  <c r="AN1661" i="2"/>
  <c r="AO1661" i="2"/>
  <c r="AP1661" i="2"/>
  <c r="AY1661" i="2"/>
  <c r="C1662" i="2"/>
  <c r="D1662" i="2"/>
  <c r="E1662" i="2"/>
  <c r="F1662" i="2"/>
  <c r="G1662" i="2"/>
  <c r="H1662" i="2"/>
  <c r="J1662" i="2"/>
  <c r="K1662" i="2"/>
  <c r="L1662" i="2"/>
  <c r="M1662" i="2"/>
  <c r="AI1662" i="2"/>
  <c r="AJ1662" i="2"/>
  <c r="AK1662" i="2"/>
  <c r="AL1662" i="2"/>
  <c r="AM1662" i="2"/>
  <c r="AN1662" i="2"/>
  <c r="AO1662" i="2"/>
  <c r="AP1662" i="2"/>
  <c r="AY1662" i="2"/>
  <c r="C1663" i="2"/>
  <c r="D1663" i="2"/>
  <c r="E1663" i="2"/>
  <c r="F1663" i="2"/>
  <c r="G1663" i="2"/>
  <c r="H1663" i="2"/>
  <c r="J1663" i="2"/>
  <c r="K1663" i="2"/>
  <c r="L1663" i="2"/>
  <c r="M1663" i="2"/>
  <c r="AI1663" i="2"/>
  <c r="AJ1663" i="2"/>
  <c r="AK1663" i="2"/>
  <c r="AL1663" i="2"/>
  <c r="AM1663" i="2"/>
  <c r="AN1663" i="2"/>
  <c r="AO1663" i="2"/>
  <c r="AP1663" i="2"/>
  <c r="AY1663" i="2"/>
  <c r="C1664" i="2"/>
  <c r="D1664" i="2"/>
  <c r="E1664" i="2"/>
  <c r="F1664" i="2"/>
  <c r="G1664" i="2"/>
  <c r="H1664" i="2"/>
  <c r="J1664" i="2"/>
  <c r="K1664" i="2"/>
  <c r="L1664" i="2"/>
  <c r="M1664" i="2"/>
  <c r="AI1664" i="2"/>
  <c r="AJ1664" i="2"/>
  <c r="AK1664" i="2"/>
  <c r="AL1664" i="2"/>
  <c r="AM1664" i="2"/>
  <c r="AN1664" i="2"/>
  <c r="AO1664" i="2"/>
  <c r="AP1664" i="2"/>
  <c r="AY1664" i="2"/>
  <c r="C1665" i="2"/>
  <c r="D1665" i="2"/>
  <c r="E1665" i="2"/>
  <c r="F1665" i="2"/>
  <c r="G1665" i="2"/>
  <c r="H1665" i="2"/>
  <c r="J1665" i="2"/>
  <c r="K1665" i="2"/>
  <c r="L1665" i="2"/>
  <c r="M1665" i="2"/>
  <c r="AI1665" i="2"/>
  <c r="AJ1665" i="2"/>
  <c r="AK1665" i="2"/>
  <c r="AL1665" i="2"/>
  <c r="AM1665" i="2"/>
  <c r="AN1665" i="2"/>
  <c r="AO1665" i="2"/>
  <c r="AP1665" i="2"/>
  <c r="AY1665" i="2"/>
  <c r="C1666" i="2"/>
  <c r="D1666" i="2"/>
  <c r="E1666" i="2"/>
  <c r="F1666" i="2"/>
  <c r="G1666" i="2"/>
  <c r="H1666" i="2"/>
  <c r="J1666" i="2"/>
  <c r="K1666" i="2"/>
  <c r="L1666" i="2"/>
  <c r="M1666" i="2"/>
  <c r="AI1666" i="2"/>
  <c r="AJ1666" i="2"/>
  <c r="AK1666" i="2"/>
  <c r="AL1666" i="2"/>
  <c r="AM1666" i="2"/>
  <c r="AN1666" i="2"/>
  <c r="AO1666" i="2"/>
  <c r="AP1666" i="2"/>
  <c r="AY1666" i="2"/>
  <c r="C1667" i="2"/>
  <c r="D1667" i="2"/>
  <c r="E1667" i="2"/>
  <c r="F1667" i="2"/>
  <c r="G1667" i="2"/>
  <c r="H1667" i="2"/>
  <c r="J1667" i="2"/>
  <c r="K1667" i="2"/>
  <c r="L1667" i="2"/>
  <c r="M1667" i="2"/>
  <c r="AI1667" i="2"/>
  <c r="AJ1667" i="2"/>
  <c r="AK1667" i="2"/>
  <c r="AL1667" i="2"/>
  <c r="AM1667" i="2"/>
  <c r="AN1667" i="2"/>
  <c r="AO1667" i="2"/>
  <c r="AP1667" i="2"/>
  <c r="AY1667" i="2"/>
  <c r="C1668" i="2"/>
  <c r="D1668" i="2"/>
  <c r="E1668" i="2"/>
  <c r="F1668" i="2"/>
  <c r="G1668" i="2"/>
  <c r="H1668" i="2"/>
  <c r="J1668" i="2"/>
  <c r="K1668" i="2"/>
  <c r="L1668" i="2"/>
  <c r="M1668" i="2"/>
  <c r="AI1668" i="2"/>
  <c r="AJ1668" i="2"/>
  <c r="AK1668" i="2"/>
  <c r="AL1668" i="2"/>
  <c r="AM1668" i="2"/>
  <c r="AN1668" i="2"/>
  <c r="AO1668" i="2"/>
  <c r="AP1668" i="2"/>
  <c r="AY1668" i="2"/>
  <c r="C1669" i="2"/>
  <c r="D1669" i="2"/>
  <c r="E1669" i="2"/>
  <c r="F1669" i="2"/>
  <c r="G1669" i="2"/>
  <c r="H1669" i="2"/>
  <c r="J1669" i="2"/>
  <c r="K1669" i="2"/>
  <c r="L1669" i="2"/>
  <c r="M1669" i="2"/>
  <c r="AI1669" i="2"/>
  <c r="AJ1669" i="2"/>
  <c r="AK1669" i="2"/>
  <c r="AL1669" i="2"/>
  <c r="AM1669" i="2"/>
  <c r="AN1669" i="2"/>
  <c r="AO1669" i="2"/>
  <c r="AP1669" i="2"/>
  <c r="AY1669" i="2"/>
  <c r="C1670" i="2"/>
  <c r="D1670" i="2"/>
  <c r="E1670" i="2"/>
  <c r="F1670" i="2"/>
  <c r="G1670" i="2"/>
  <c r="H1670" i="2"/>
  <c r="J1670" i="2"/>
  <c r="K1670" i="2"/>
  <c r="L1670" i="2"/>
  <c r="M1670" i="2"/>
  <c r="AI1670" i="2"/>
  <c r="AJ1670" i="2"/>
  <c r="AK1670" i="2"/>
  <c r="AL1670" i="2"/>
  <c r="AM1670" i="2"/>
  <c r="AN1670" i="2"/>
  <c r="AO1670" i="2"/>
  <c r="AP1670" i="2"/>
  <c r="AY1670" i="2"/>
  <c r="C1671" i="2"/>
  <c r="D1671" i="2"/>
  <c r="E1671" i="2"/>
  <c r="F1671" i="2"/>
  <c r="G1671" i="2"/>
  <c r="H1671" i="2"/>
  <c r="J1671" i="2"/>
  <c r="K1671" i="2"/>
  <c r="L1671" i="2"/>
  <c r="M1671" i="2"/>
  <c r="AI1671" i="2"/>
  <c r="AJ1671" i="2"/>
  <c r="AK1671" i="2"/>
  <c r="AL1671" i="2"/>
  <c r="AM1671" i="2"/>
  <c r="AN1671" i="2"/>
  <c r="AO1671" i="2"/>
  <c r="AP1671" i="2"/>
  <c r="AY1671" i="2"/>
  <c r="C1672" i="2"/>
  <c r="D1672" i="2"/>
  <c r="E1672" i="2"/>
  <c r="F1672" i="2"/>
  <c r="G1672" i="2"/>
  <c r="H1672" i="2"/>
  <c r="J1672" i="2"/>
  <c r="K1672" i="2"/>
  <c r="L1672" i="2"/>
  <c r="M1672" i="2"/>
  <c r="AI1672" i="2"/>
  <c r="AJ1672" i="2"/>
  <c r="AK1672" i="2"/>
  <c r="AL1672" i="2"/>
  <c r="AM1672" i="2"/>
  <c r="AN1672" i="2"/>
  <c r="AO1672" i="2"/>
  <c r="AP1672" i="2"/>
  <c r="AY1672" i="2"/>
  <c r="C1673" i="2"/>
  <c r="D1673" i="2"/>
  <c r="E1673" i="2"/>
  <c r="F1673" i="2"/>
  <c r="G1673" i="2"/>
  <c r="H1673" i="2"/>
  <c r="J1673" i="2"/>
  <c r="K1673" i="2"/>
  <c r="L1673" i="2"/>
  <c r="M1673" i="2"/>
  <c r="AI1673" i="2"/>
  <c r="AJ1673" i="2"/>
  <c r="AK1673" i="2"/>
  <c r="AL1673" i="2"/>
  <c r="AM1673" i="2"/>
  <c r="AN1673" i="2"/>
  <c r="AO1673" i="2"/>
  <c r="AP1673" i="2"/>
  <c r="AY1673" i="2"/>
  <c r="C1674" i="2"/>
  <c r="D1674" i="2"/>
  <c r="E1674" i="2"/>
  <c r="F1674" i="2"/>
  <c r="G1674" i="2"/>
  <c r="H1674" i="2"/>
  <c r="J1674" i="2"/>
  <c r="K1674" i="2"/>
  <c r="L1674" i="2"/>
  <c r="M1674" i="2"/>
  <c r="AI1674" i="2"/>
  <c r="AJ1674" i="2"/>
  <c r="AK1674" i="2"/>
  <c r="AL1674" i="2"/>
  <c r="AM1674" i="2"/>
  <c r="AN1674" i="2"/>
  <c r="AO1674" i="2"/>
  <c r="AP1674" i="2"/>
  <c r="AY1674" i="2"/>
  <c r="C1675" i="2"/>
  <c r="D1675" i="2"/>
  <c r="E1675" i="2"/>
  <c r="F1675" i="2"/>
  <c r="G1675" i="2"/>
  <c r="H1675" i="2"/>
  <c r="J1675" i="2"/>
  <c r="K1675" i="2"/>
  <c r="L1675" i="2"/>
  <c r="M1675" i="2"/>
  <c r="AI1675" i="2"/>
  <c r="AJ1675" i="2"/>
  <c r="AK1675" i="2"/>
  <c r="AL1675" i="2"/>
  <c r="AM1675" i="2"/>
  <c r="AN1675" i="2"/>
  <c r="AO1675" i="2"/>
  <c r="AP1675" i="2"/>
  <c r="AY1675" i="2"/>
  <c r="C1676" i="2"/>
  <c r="D1676" i="2"/>
  <c r="E1676" i="2"/>
  <c r="F1676" i="2"/>
  <c r="G1676" i="2"/>
  <c r="H1676" i="2"/>
  <c r="J1676" i="2"/>
  <c r="K1676" i="2"/>
  <c r="L1676" i="2"/>
  <c r="M1676" i="2"/>
  <c r="AI1676" i="2"/>
  <c r="AJ1676" i="2"/>
  <c r="AK1676" i="2"/>
  <c r="AL1676" i="2"/>
  <c r="AM1676" i="2"/>
  <c r="AN1676" i="2"/>
  <c r="AO1676" i="2"/>
  <c r="AP1676" i="2"/>
  <c r="AY1676" i="2"/>
  <c r="C1677" i="2"/>
  <c r="D1677" i="2"/>
  <c r="E1677" i="2"/>
  <c r="F1677" i="2"/>
  <c r="G1677" i="2"/>
  <c r="H1677" i="2"/>
  <c r="J1677" i="2"/>
  <c r="K1677" i="2"/>
  <c r="L1677" i="2"/>
  <c r="M1677" i="2"/>
  <c r="AI1677" i="2"/>
  <c r="AJ1677" i="2"/>
  <c r="AK1677" i="2"/>
  <c r="AL1677" i="2"/>
  <c r="AM1677" i="2"/>
  <c r="AN1677" i="2"/>
  <c r="AO1677" i="2"/>
  <c r="AP1677" i="2"/>
  <c r="AY1677" i="2"/>
  <c r="C1678" i="2"/>
  <c r="D1678" i="2"/>
  <c r="E1678" i="2"/>
  <c r="F1678" i="2"/>
  <c r="G1678" i="2"/>
  <c r="H1678" i="2"/>
  <c r="J1678" i="2"/>
  <c r="K1678" i="2"/>
  <c r="L1678" i="2"/>
  <c r="M1678" i="2"/>
  <c r="AI1678" i="2"/>
  <c r="AJ1678" i="2"/>
  <c r="AK1678" i="2"/>
  <c r="AL1678" i="2"/>
  <c r="AM1678" i="2"/>
  <c r="AN1678" i="2"/>
  <c r="AO1678" i="2"/>
  <c r="AP1678" i="2"/>
  <c r="AY1678" i="2"/>
  <c r="C1679" i="2"/>
  <c r="D1679" i="2"/>
  <c r="E1679" i="2"/>
  <c r="F1679" i="2"/>
  <c r="G1679" i="2"/>
  <c r="H1679" i="2"/>
  <c r="J1679" i="2"/>
  <c r="K1679" i="2"/>
  <c r="L1679" i="2"/>
  <c r="M1679" i="2"/>
  <c r="AI1679" i="2"/>
  <c r="AJ1679" i="2"/>
  <c r="AK1679" i="2"/>
  <c r="AL1679" i="2"/>
  <c r="AM1679" i="2"/>
  <c r="AN1679" i="2"/>
  <c r="AO1679" i="2"/>
  <c r="AP1679" i="2"/>
  <c r="AY1679" i="2"/>
  <c r="C1680" i="2"/>
  <c r="D1680" i="2"/>
  <c r="E1680" i="2"/>
  <c r="F1680" i="2"/>
  <c r="G1680" i="2"/>
  <c r="H1680" i="2"/>
  <c r="J1680" i="2"/>
  <c r="K1680" i="2"/>
  <c r="L1680" i="2"/>
  <c r="M1680" i="2"/>
  <c r="AI1680" i="2"/>
  <c r="AJ1680" i="2"/>
  <c r="AK1680" i="2"/>
  <c r="AL1680" i="2"/>
  <c r="AM1680" i="2"/>
  <c r="AN1680" i="2"/>
  <c r="AO1680" i="2"/>
  <c r="AP1680" i="2"/>
  <c r="AY1680" i="2"/>
  <c r="C1681" i="2"/>
  <c r="D1681" i="2"/>
  <c r="E1681" i="2"/>
  <c r="F1681" i="2"/>
  <c r="G1681" i="2"/>
  <c r="H1681" i="2"/>
  <c r="J1681" i="2"/>
  <c r="K1681" i="2"/>
  <c r="L1681" i="2"/>
  <c r="M1681" i="2"/>
  <c r="AI1681" i="2"/>
  <c r="AJ1681" i="2"/>
  <c r="AK1681" i="2"/>
  <c r="AL1681" i="2"/>
  <c r="AM1681" i="2"/>
  <c r="AN1681" i="2"/>
  <c r="AO1681" i="2"/>
  <c r="AP1681" i="2"/>
  <c r="AY1681" i="2"/>
  <c r="C1682" i="2"/>
  <c r="D1682" i="2"/>
  <c r="E1682" i="2"/>
  <c r="F1682" i="2"/>
  <c r="G1682" i="2"/>
  <c r="H1682" i="2"/>
  <c r="J1682" i="2"/>
  <c r="K1682" i="2"/>
  <c r="L1682" i="2"/>
  <c r="M1682" i="2"/>
  <c r="AI1682" i="2"/>
  <c r="AJ1682" i="2"/>
  <c r="AK1682" i="2"/>
  <c r="AL1682" i="2"/>
  <c r="AM1682" i="2"/>
  <c r="AN1682" i="2"/>
  <c r="AO1682" i="2"/>
  <c r="AP1682" i="2"/>
  <c r="AY1682" i="2"/>
  <c r="C1683" i="2"/>
  <c r="D1683" i="2"/>
  <c r="E1683" i="2"/>
  <c r="F1683" i="2"/>
  <c r="G1683" i="2"/>
  <c r="H1683" i="2"/>
  <c r="J1683" i="2"/>
  <c r="K1683" i="2"/>
  <c r="L1683" i="2"/>
  <c r="M1683" i="2"/>
  <c r="AI1683" i="2"/>
  <c r="AJ1683" i="2"/>
  <c r="AK1683" i="2"/>
  <c r="AL1683" i="2"/>
  <c r="AM1683" i="2"/>
  <c r="AN1683" i="2"/>
  <c r="AO1683" i="2"/>
  <c r="AP1683" i="2"/>
  <c r="AY1683" i="2"/>
  <c r="C1684" i="2"/>
  <c r="D1684" i="2"/>
  <c r="E1684" i="2"/>
  <c r="F1684" i="2"/>
  <c r="G1684" i="2"/>
  <c r="H1684" i="2"/>
  <c r="J1684" i="2"/>
  <c r="K1684" i="2"/>
  <c r="L1684" i="2"/>
  <c r="M1684" i="2"/>
  <c r="AI1684" i="2"/>
  <c r="AJ1684" i="2"/>
  <c r="AK1684" i="2"/>
  <c r="AL1684" i="2"/>
  <c r="AM1684" i="2"/>
  <c r="AN1684" i="2"/>
  <c r="AO1684" i="2"/>
  <c r="AP1684" i="2"/>
  <c r="AY1684" i="2"/>
  <c r="C1685" i="2"/>
  <c r="D1685" i="2"/>
  <c r="E1685" i="2"/>
  <c r="F1685" i="2"/>
  <c r="G1685" i="2"/>
  <c r="H1685" i="2"/>
  <c r="J1685" i="2"/>
  <c r="K1685" i="2"/>
  <c r="L1685" i="2"/>
  <c r="M1685" i="2"/>
  <c r="AI1685" i="2"/>
  <c r="AJ1685" i="2"/>
  <c r="AK1685" i="2"/>
  <c r="AL1685" i="2"/>
  <c r="AM1685" i="2"/>
  <c r="AN1685" i="2"/>
  <c r="AO1685" i="2"/>
  <c r="AP1685" i="2"/>
  <c r="AY1685" i="2"/>
  <c r="C1686" i="2"/>
  <c r="D1686" i="2"/>
  <c r="E1686" i="2"/>
  <c r="F1686" i="2"/>
  <c r="G1686" i="2"/>
  <c r="H1686" i="2"/>
  <c r="J1686" i="2"/>
  <c r="K1686" i="2"/>
  <c r="L1686" i="2"/>
  <c r="M1686" i="2"/>
  <c r="AI1686" i="2"/>
  <c r="AJ1686" i="2"/>
  <c r="AK1686" i="2"/>
  <c r="AL1686" i="2"/>
  <c r="AM1686" i="2"/>
  <c r="AN1686" i="2"/>
  <c r="AO1686" i="2"/>
  <c r="AP1686" i="2"/>
  <c r="AY1686" i="2"/>
  <c r="C1687" i="2"/>
  <c r="D1687" i="2"/>
  <c r="E1687" i="2"/>
  <c r="F1687" i="2"/>
  <c r="G1687" i="2"/>
  <c r="H1687" i="2"/>
  <c r="J1687" i="2"/>
  <c r="K1687" i="2"/>
  <c r="L1687" i="2"/>
  <c r="M1687" i="2"/>
  <c r="AI1687" i="2"/>
  <c r="AJ1687" i="2"/>
  <c r="AK1687" i="2"/>
  <c r="AL1687" i="2"/>
  <c r="AM1687" i="2"/>
  <c r="AN1687" i="2"/>
  <c r="AO1687" i="2"/>
  <c r="AP1687" i="2"/>
  <c r="AY1687" i="2"/>
  <c r="C1688" i="2"/>
  <c r="D1688" i="2"/>
  <c r="E1688" i="2"/>
  <c r="F1688" i="2"/>
  <c r="G1688" i="2"/>
  <c r="H1688" i="2"/>
  <c r="J1688" i="2"/>
  <c r="K1688" i="2"/>
  <c r="L1688" i="2"/>
  <c r="M1688" i="2"/>
  <c r="AI1688" i="2"/>
  <c r="AJ1688" i="2"/>
  <c r="AK1688" i="2"/>
  <c r="AL1688" i="2"/>
  <c r="AM1688" i="2"/>
  <c r="AN1688" i="2"/>
  <c r="AO1688" i="2"/>
  <c r="AP1688" i="2"/>
  <c r="AY1688" i="2"/>
  <c r="C1689" i="2"/>
  <c r="D1689" i="2"/>
  <c r="E1689" i="2"/>
  <c r="F1689" i="2"/>
  <c r="G1689" i="2"/>
  <c r="H1689" i="2"/>
  <c r="J1689" i="2"/>
  <c r="K1689" i="2"/>
  <c r="L1689" i="2"/>
  <c r="M1689" i="2"/>
  <c r="AI1689" i="2"/>
  <c r="AJ1689" i="2"/>
  <c r="AK1689" i="2"/>
  <c r="AL1689" i="2"/>
  <c r="AM1689" i="2"/>
  <c r="AN1689" i="2"/>
  <c r="AO1689" i="2"/>
  <c r="AP1689" i="2"/>
  <c r="AY1689" i="2"/>
  <c r="C1690" i="2"/>
  <c r="D1690" i="2"/>
  <c r="E1690" i="2"/>
  <c r="F1690" i="2"/>
  <c r="G1690" i="2"/>
  <c r="H1690" i="2"/>
  <c r="J1690" i="2"/>
  <c r="K1690" i="2"/>
  <c r="L1690" i="2"/>
  <c r="M1690" i="2"/>
  <c r="AI1690" i="2"/>
  <c r="AJ1690" i="2"/>
  <c r="AK1690" i="2"/>
  <c r="AL1690" i="2"/>
  <c r="AM1690" i="2"/>
  <c r="AN1690" i="2"/>
  <c r="AO1690" i="2"/>
  <c r="AP1690" i="2"/>
  <c r="AY1690" i="2"/>
  <c r="C1691" i="2"/>
  <c r="D1691" i="2"/>
  <c r="E1691" i="2"/>
  <c r="F1691" i="2"/>
  <c r="G1691" i="2"/>
  <c r="H1691" i="2"/>
  <c r="J1691" i="2"/>
  <c r="K1691" i="2"/>
  <c r="L1691" i="2"/>
  <c r="M1691" i="2"/>
  <c r="AI1691" i="2"/>
  <c r="AJ1691" i="2"/>
  <c r="AK1691" i="2"/>
  <c r="AL1691" i="2"/>
  <c r="AM1691" i="2"/>
  <c r="AN1691" i="2"/>
  <c r="AO1691" i="2"/>
  <c r="AP1691" i="2"/>
  <c r="AY1691" i="2"/>
  <c r="C1692" i="2"/>
  <c r="D1692" i="2"/>
  <c r="E1692" i="2"/>
  <c r="F1692" i="2"/>
  <c r="G1692" i="2"/>
  <c r="H1692" i="2"/>
  <c r="J1692" i="2"/>
  <c r="K1692" i="2"/>
  <c r="L1692" i="2"/>
  <c r="M1692" i="2"/>
  <c r="AI1692" i="2"/>
  <c r="AJ1692" i="2"/>
  <c r="AK1692" i="2"/>
  <c r="AL1692" i="2"/>
  <c r="AM1692" i="2"/>
  <c r="AN1692" i="2"/>
  <c r="AO1692" i="2"/>
  <c r="AP1692" i="2"/>
  <c r="AY1692" i="2"/>
  <c r="C1693" i="2"/>
  <c r="D1693" i="2"/>
  <c r="E1693" i="2"/>
  <c r="F1693" i="2"/>
  <c r="G1693" i="2"/>
  <c r="H1693" i="2"/>
  <c r="J1693" i="2"/>
  <c r="K1693" i="2"/>
  <c r="L1693" i="2"/>
  <c r="M1693" i="2"/>
  <c r="AI1693" i="2"/>
  <c r="AJ1693" i="2"/>
  <c r="AK1693" i="2"/>
  <c r="AL1693" i="2"/>
  <c r="AM1693" i="2"/>
  <c r="AN1693" i="2"/>
  <c r="AO1693" i="2"/>
  <c r="AP1693" i="2"/>
  <c r="AY1693" i="2"/>
  <c r="C1694" i="2"/>
  <c r="D1694" i="2"/>
  <c r="E1694" i="2"/>
  <c r="F1694" i="2"/>
  <c r="G1694" i="2"/>
  <c r="H1694" i="2"/>
  <c r="J1694" i="2"/>
  <c r="K1694" i="2"/>
  <c r="L1694" i="2"/>
  <c r="M1694" i="2"/>
  <c r="AI1694" i="2"/>
  <c r="AJ1694" i="2"/>
  <c r="AK1694" i="2"/>
  <c r="AL1694" i="2"/>
  <c r="AM1694" i="2"/>
  <c r="AN1694" i="2"/>
  <c r="AO1694" i="2"/>
  <c r="AP1694" i="2"/>
  <c r="AY1694" i="2"/>
  <c r="C1695" i="2"/>
  <c r="D1695" i="2"/>
  <c r="E1695" i="2"/>
  <c r="F1695" i="2"/>
  <c r="G1695" i="2"/>
  <c r="H1695" i="2"/>
  <c r="J1695" i="2"/>
  <c r="K1695" i="2"/>
  <c r="L1695" i="2"/>
  <c r="M1695" i="2"/>
  <c r="AI1695" i="2"/>
  <c r="AJ1695" i="2"/>
  <c r="AK1695" i="2"/>
  <c r="AL1695" i="2"/>
  <c r="AM1695" i="2"/>
  <c r="AN1695" i="2"/>
  <c r="AO1695" i="2"/>
  <c r="AP1695" i="2"/>
  <c r="AY1695" i="2"/>
  <c r="C1696" i="2"/>
  <c r="D1696" i="2"/>
  <c r="E1696" i="2"/>
  <c r="F1696" i="2"/>
  <c r="G1696" i="2"/>
  <c r="H1696" i="2"/>
  <c r="J1696" i="2"/>
  <c r="K1696" i="2"/>
  <c r="L1696" i="2"/>
  <c r="M1696" i="2"/>
  <c r="AI1696" i="2"/>
  <c r="AJ1696" i="2"/>
  <c r="AK1696" i="2"/>
  <c r="AL1696" i="2"/>
  <c r="AM1696" i="2"/>
  <c r="AN1696" i="2"/>
  <c r="AO1696" i="2"/>
  <c r="AP1696" i="2"/>
  <c r="AY1696" i="2"/>
  <c r="C1697" i="2"/>
  <c r="D1697" i="2"/>
  <c r="E1697" i="2"/>
  <c r="F1697" i="2"/>
  <c r="G1697" i="2"/>
  <c r="H1697" i="2"/>
  <c r="J1697" i="2"/>
  <c r="K1697" i="2"/>
  <c r="L1697" i="2"/>
  <c r="M1697" i="2"/>
  <c r="AI1697" i="2"/>
  <c r="AJ1697" i="2"/>
  <c r="AK1697" i="2"/>
  <c r="AL1697" i="2"/>
  <c r="AM1697" i="2"/>
  <c r="AN1697" i="2"/>
  <c r="AO1697" i="2"/>
  <c r="AP1697" i="2"/>
  <c r="AY1697" i="2"/>
  <c r="C1698" i="2"/>
  <c r="D1698" i="2"/>
  <c r="E1698" i="2"/>
  <c r="F1698" i="2"/>
  <c r="G1698" i="2"/>
  <c r="H1698" i="2"/>
  <c r="J1698" i="2"/>
  <c r="K1698" i="2"/>
  <c r="L1698" i="2"/>
  <c r="M1698" i="2"/>
  <c r="AI1698" i="2"/>
  <c r="AJ1698" i="2"/>
  <c r="AK1698" i="2"/>
  <c r="AL1698" i="2"/>
  <c r="AM1698" i="2"/>
  <c r="AN1698" i="2"/>
  <c r="AO1698" i="2"/>
  <c r="AP1698" i="2"/>
  <c r="AY1698" i="2"/>
  <c r="C1699" i="2"/>
  <c r="D1699" i="2"/>
  <c r="E1699" i="2"/>
  <c r="F1699" i="2"/>
  <c r="G1699" i="2"/>
  <c r="H1699" i="2"/>
  <c r="J1699" i="2"/>
  <c r="K1699" i="2"/>
  <c r="L1699" i="2"/>
  <c r="M1699" i="2"/>
  <c r="AI1699" i="2"/>
  <c r="AJ1699" i="2"/>
  <c r="AK1699" i="2"/>
  <c r="AL1699" i="2"/>
  <c r="AM1699" i="2"/>
  <c r="AN1699" i="2"/>
  <c r="AO1699" i="2"/>
  <c r="AP1699" i="2"/>
  <c r="AY1699" i="2"/>
  <c r="C1700" i="2"/>
  <c r="D1700" i="2"/>
  <c r="E1700" i="2"/>
  <c r="F1700" i="2"/>
  <c r="G1700" i="2"/>
  <c r="H1700" i="2"/>
  <c r="J1700" i="2"/>
  <c r="K1700" i="2"/>
  <c r="L1700" i="2"/>
  <c r="M1700" i="2"/>
  <c r="AI1700" i="2"/>
  <c r="AJ1700" i="2"/>
  <c r="AK1700" i="2"/>
  <c r="AL1700" i="2"/>
  <c r="AM1700" i="2"/>
  <c r="AN1700" i="2"/>
  <c r="AO1700" i="2"/>
  <c r="AP1700" i="2"/>
  <c r="AY1700" i="2"/>
  <c r="C1701" i="2"/>
  <c r="D1701" i="2"/>
  <c r="E1701" i="2"/>
  <c r="F1701" i="2"/>
  <c r="G1701" i="2"/>
  <c r="H1701" i="2"/>
  <c r="J1701" i="2"/>
  <c r="K1701" i="2"/>
  <c r="L1701" i="2"/>
  <c r="M1701" i="2"/>
  <c r="AI1701" i="2"/>
  <c r="AJ1701" i="2"/>
  <c r="AK1701" i="2"/>
  <c r="AL1701" i="2"/>
  <c r="AM1701" i="2"/>
  <c r="AN1701" i="2"/>
  <c r="AO1701" i="2"/>
  <c r="AP1701" i="2"/>
  <c r="AY1701" i="2"/>
  <c r="C1702" i="2"/>
  <c r="D1702" i="2"/>
  <c r="E1702" i="2"/>
  <c r="F1702" i="2"/>
  <c r="G1702" i="2"/>
  <c r="H1702" i="2"/>
  <c r="J1702" i="2"/>
  <c r="K1702" i="2"/>
  <c r="L1702" i="2"/>
  <c r="M1702" i="2"/>
  <c r="AI1702" i="2"/>
  <c r="AJ1702" i="2"/>
  <c r="AK1702" i="2"/>
  <c r="AL1702" i="2"/>
  <c r="AM1702" i="2"/>
  <c r="AN1702" i="2"/>
  <c r="AO1702" i="2"/>
  <c r="AP1702" i="2"/>
  <c r="AY1702" i="2"/>
  <c r="C1703" i="2"/>
  <c r="D1703" i="2"/>
  <c r="E1703" i="2"/>
  <c r="F1703" i="2"/>
  <c r="G1703" i="2"/>
  <c r="H1703" i="2"/>
  <c r="J1703" i="2"/>
  <c r="K1703" i="2"/>
  <c r="L1703" i="2"/>
  <c r="M1703" i="2"/>
  <c r="AI1703" i="2"/>
  <c r="AJ1703" i="2"/>
  <c r="AK1703" i="2"/>
  <c r="AL1703" i="2"/>
  <c r="AM1703" i="2"/>
  <c r="AN1703" i="2"/>
  <c r="AO1703" i="2"/>
  <c r="AP1703" i="2"/>
  <c r="AY1703" i="2"/>
  <c r="C1704" i="2"/>
  <c r="D1704" i="2"/>
  <c r="E1704" i="2"/>
  <c r="F1704" i="2"/>
  <c r="G1704" i="2"/>
  <c r="H1704" i="2"/>
  <c r="J1704" i="2"/>
  <c r="K1704" i="2"/>
  <c r="L1704" i="2"/>
  <c r="M1704" i="2"/>
  <c r="AI1704" i="2"/>
  <c r="AJ1704" i="2"/>
  <c r="AK1704" i="2"/>
  <c r="AL1704" i="2"/>
  <c r="AM1704" i="2"/>
  <c r="AN1704" i="2"/>
  <c r="AO1704" i="2"/>
  <c r="AP1704" i="2"/>
  <c r="AY1704" i="2"/>
  <c r="C1705" i="2"/>
  <c r="D1705" i="2"/>
  <c r="E1705" i="2"/>
  <c r="F1705" i="2"/>
  <c r="G1705" i="2"/>
  <c r="H1705" i="2"/>
  <c r="J1705" i="2"/>
  <c r="K1705" i="2"/>
  <c r="L1705" i="2"/>
  <c r="M1705" i="2"/>
  <c r="AI1705" i="2"/>
  <c r="AJ1705" i="2"/>
  <c r="AK1705" i="2"/>
  <c r="AL1705" i="2"/>
  <c r="AM1705" i="2"/>
  <c r="AN1705" i="2"/>
  <c r="AO1705" i="2"/>
  <c r="AP1705" i="2"/>
  <c r="AY1705" i="2"/>
  <c r="C1706" i="2"/>
  <c r="D1706" i="2"/>
  <c r="E1706" i="2"/>
  <c r="F1706" i="2"/>
  <c r="G1706" i="2"/>
  <c r="H1706" i="2"/>
  <c r="J1706" i="2"/>
  <c r="K1706" i="2"/>
  <c r="L1706" i="2"/>
  <c r="M1706" i="2"/>
  <c r="AI1706" i="2"/>
  <c r="AJ1706" i="2"/>
  <c r="AK1706" i="2"/>
  <c r="AL1706" i="2"/>
  <c r="AM1706" i="2"/>
  <c r="AN1706" i="2"/>
  <c r="AO1706" i="2"/>
  <c r="AP1706" i="2"/>
  <c r="AY1706" i="2"/>
  <c r="C1707" i="2"/>
  <c r="D1707" i="2"/>
  <c r="E1707" i="2"/>
  <c r="F1707" i="2"/>
  <c r="G1707" i="2"/>
  <c r="H1707" i="2"/>
  <c r="J1707" i="2"/>
  <c r="K1707" i="2"/>
  <c r="L1707" i="2"/>
  <c r="M1707" i="2"/>
  <c r="AI1707" i="2"/>
  <c r="AJ1707" i="2"/>
  <c r="AK1707" i="2"/>
  <c r="AL1707" i="2"/>
  <c r="AM1707" i="2"/>
  <c r="AN1707" i="2"/>
  <c r="AO1707" i="2"/>
  <c r="AP1707" i="2"/>
  <c r="AY1707" i="2"/>
  <c r="C1708" i="2"/>
  <c r="D1708" i="2"/>
  <c r="E1708" i="2"/>
  <c r="F1708" i="2"/>
  <c r="G1708" i="2"/>
  <c r="H1708" i="2"/>
  <c r="J1708" i="2"/>
  <c r="K1708" i="2"/>
  <c r="L1708" i="2"/>
  <c r="M1708" i="2"/>
  <c r="AI1708" i="2"/>
  <c r="AJ1708" i="2"/>
  <c r="AK1708" i="2"/>
  <c r="AL1708" i="2"/>
  <c r="AM1708" i="2"/>
  <c r="AN1708" i="2"/>
  <c r="AO1708" i="2"/>
  <c r="AP1708" i="2"/>
  <c r="AY1708" i="2"/>
  <c r="C1709" i="2"/>
  <c r="D1709" i="2"/>
  <c r="E1709" i="2"/>
  <c r="F1709" i="2"/>
  <c r="G1709" i="2"/>
  <c r="H1709" i="2"/>
  <c r="J1709" i="2"/>
  <c r="K1709" i="2"/>
  <c r="L1709" i="2"/>
  <c r="M1709" i="2"/>
  <c r="AI1709" i="2"/>
  <c r="AJ1709" i="2"/>
  <c r="AK1709" i="2"/>
  <c r="AL1709" i="2"/>
  <c r="AM1709" i="2"/>
  <c r="AN1709" i="2"/>
  <c r="AO1709" i="2"/>
  <c r="AP1709" i="2"/>
  <c r="C1711" i="2"/>
  <c r="D1711" i="2"/>
  <c r="E1711" i="2"/>
  <c r="F1711" i="2"/>
  <c r="G1711" i="2"/>
  <c r="H1711" i="2"/>
  <c r="J1711" i="2"/>
  <c r="K1711" i="2"/>
  <c r="L1711" i="2"/>
  <c r="M1711" i="2"/>
  <c r="AI1711" i="2"/>
  <c r="AJ1711" i="2"/>
  <c r="AK1711" i="2"/>
  <c r="AL1711" i="2"/>
  <c r="AM1711" i="2"/>
  <c r="AN1711" i="2"/>
  <c r="AO1711" i="2"/>
  <c r="AP1711" i="2"/>
  <c r="AY1711" i="2"/>
  <c r="C1712" i="2"/>
  <c r="D1712" i="2"/>
  <c r="E1712" i="2"/>
  <c r="F1712" i="2"/>
  <c r="G1712" i="2"/>
  <c r="H1712" i="2"/>
  <c r="J1712" i="2"/>
  <c r="K1712" i="2"/>
  <c r="L1712" i="2"/>
  <c r="M1712" i="2"/>
  <c r="AI1712" i="2"/>
  <c r="AJ1712" i="2"/>
  <c r="AK1712" i="2"/>
  <c r="AL1712" i="2"/>
  <c r="AM1712" i="2"/>
  <c r="AN1712" i="2"/>
  <c r="AO1712" i="2"/>
  <c r="AP1712" i="2"/>
  <c r="AY1712" i="2"/>
  <c r="C1713" i="2"/>
  <c r="D1713" i="2"/>
  <c r="E1713" i="2"/>
  <c r="F1713" i="2"/>
  <c r="G1713" i="2"/>
  <c r="H1713" i="2"/>
  <c r="J1713" i="2"/>
  <c r="K1713" i="2"/>
  <c r="L1713" i="2"/>
  <c r="M1713" i="2"/>
  <c r="AI1713" i="2"/>
  <c r="AJ1713" i="2"/>
  <c r="AK1713" i="2"/>
  <c r="AL1713" i="2"/>
  <c r="AM1713" i="2"/>
  <c r="AN1713" i="2"/>
  <c r="AO1713" i="2"/>
  <c r="AP1713" i="2"/>
  <c r="AY1713" i="2"/>
  <c r="C1714" i="2"/>
  <c r="D1714" i="2"/>
  <c r="E1714" i="2"/>
  <c r="F1714" i="2"/>
  <c r="G1714" i="2"/>
  <c r="H1714" i="2"/>
  <c r="J1714" i="2"/>
  <c r="K1714" i="2"/>
  <c r="L1714" i="2"/>
  <c r="M1714" i="2"/>
  <c r="AI1714" i="2"/>
  <c r="AJ1714" i="2"/>
  <c r="AK1714" i="2"/>
  <c r="AL1714" i="2"/>
  <c r="AM1714" i="2"/>
  <c r="AN1714" i="2"/>
  <c r="AO1714" i="2"/>
  <c r="AP1714" i="2"/>
  <c r="AY1714" i="2"/>
  <c r="C1715" i="2"/>
  <c r="D1715" i="2"/>
  <c r="E1715" i="2"/>
  <c r="F1715" i="2"/>
  <c r="G1715" i="2"/>
  <c r="H1715" i="2"/>
  <c r="J1715" i="2"/>
  <c r="K1715" i="2"/>
  <c r="L1715" i="2"/>
  <c r="M1715" i="2"/>
  <c r="AI1715" i="2"/>
  <c r="AJ1715" i="2"/>
  <c r="AK1715" i="2"/>
  <c r="AL1715" i="2"/>
  <c r="AM1715" i="2"/>
  <c r="AN1715" i="2"/>
  <c r="AO1715" i="2"/>
  <c r="AP1715" i="2"/>
  <c r="AY1715" i="2"/>
  <c r="C1716" i="2"/>
  <c r="D1716" i="2"/>
  <c r="E1716" i="2"/>
  <c r="F1716" i="2"/>
  <c r="G1716" i="2"/>
  <c r="H1716" i="2"/>
  <c r="J1716" i="2"/>
  <c r="K1716" i="2"/>
  <c r="L1716" i="2"/>
  <c r="M1716" i="2"/>
  <c r="AI1716" i="2"/>
  <c r="AJ1716" i="2"/>
  <c r="AK1716" i="2"/>
  <c r="AL1716" i="2"/>
  <c r="AM1716" i="2"/>
  <c r="AN1716" i="2"/>
  <c r="AO1716" i="2"/>
  <c r="AP1716" i="2"/>
  <c r="AY1716" i="2"/>
  <c r="C1717" i="2"/>
  <c r="D1717" i="2"/>
  <c r="E1717" i="2"/>
  <c r="F1717" i="2"/>
  <c r="G1717" i="2"/>
  <c r="H1717" i="2"/>
  <c r="J1717" i="2"/>
  <c r="K1717" i="2"/>
  <c r="L1717" i="2"/>
  <c r="M1717" i="2"/>
  <c r="AI1717" i="2"/>
  <c r="AJ1717" i="2"/>
  <c r="AK1717" i="2"/>
  <c r="AL1717" i="2"/>
  <c r="AM1717" i="2"/>
  <c r="AN1717" i="2"/>
  <c r="AO1717" i="2"/>
  <c r="AP1717" i="2"/>
  <c r="AY1717" i="2"/>
  <c r="C1718" i="2"/>
  <c r="D1718" i="2"/>
  <c r="E1718" i="2"/>
  <c r="F1718" i="2"/>
  <c r="G1718" i="2"/>
  <c r="H1718" i="2"/>
  <c r="J1718" i="2"/>
  <c r="K1718" i="2"/>
  <c r="L1718" i="2"/>
  <c r="M1718" i="2"/>
  <c r="AI1718" i="2"/>
  <c r="AJ1718" i="2"/>
  <c r="AK1718" i="2"/>
  <c r="AL1718" i="2"/>
  <c r="AM1718" i="2"/>
  <c r="AN1718" i="2"/>
  <c r="AO1718" i="2"/>
  <c r="AP1718" i="2"/>
  <c r="AY1718" i="2"/>
  <c r="C1719" i="2"/>
  <c r="D1719" i="2"/>
  <c r="E1719" i="2"/>
  <c r="F1719" i="2"/>
  <c r="G1719" i="2"/>
  <c r="H1719" i="2"/>
  <c r="J1719" i="2"/>
  <c r="K1719" i="2"/>
  <c r="L1719" i="2"/>
  <c r="M1719" i="2"/>
  <c r="AI1719" i="2"/>
  <c r="AJ1719" i="2"/>
  <c r="AK1719" i="2"/>
  <c r="AL1719" i="2"/>
  <c r="AM1719" i="2"/>
  <c r="AN1719" i="2"/>
  <c r="AO1719" i="2"/>
  <c r="AP1719" i="2"/>
  <c r="AY1719" i="2"/>
  <c r="C1720" i="2"/>
  <c r="D1720" i="2"/>
  <c r="E1720" i="2"/>
  <c r="F1720" i="2"/>
  <c r="G1720" i="2"/>
  <c r="H1720" i="2"/>
  <c r="J1720" i="2"/>
  <c r="K1720" i="2"/>
  <c r="L1720" i="2"/>
  <c r="M1720" i="2"/>
  <c r="AI1720" i="2"/>
  <c r="AJ1720" i="2"/>
  <c r="AK1720" i="2"/>
  <c r="AL1720" i="2"/>
  <c r="AM1720" i="2"/>
  <c r="AN1720" i="2"/>
  <c r="AO1720" i="2"/>
  <c r="AP1720" i="2"/>
  <c r="AY1720" i="2"/>
  <c r="C1721" i="2"/>
  <c r="D1721" i="2"/>
  <c r="E1721" i="2"/>
  <c r="F1721" i="2"/>
  <c r="G1721" i="2"/>
  <c r="H1721" i="2"/>
  <c r="J1721" i="2"/>
  <c r="K1721" i="2"/>
  <c r="L1721" i="2"/>
  <c r="M1721" i="2"/>
  <c r="AI1721" i="2"/>
  <c r="AJ1721" i="2"/>
  <c r="AK1721" i="2"/>
  <c r="AL1721" i="2"/>
  <c r="AM1721" i="2"/>
  <c r="AN1721" i="2"/>
  <c r="AO1721" i="2"/>
  <c r="AP1721" i="2"/>
  <c r="AY1721" i="2"/>
  <c r="C1722" i="2"/>
  <c r="D1722" i="2"/>
  <c r="E1722" i="2"/>
  <c r="F1722" i="2"/>
  <c r="G1722" i="2"/>
  <c r="H1722" i="2"/>
  <c r="J1722" i="2"/>
  <c r="K1722" i="2"/>
  <c r="L1722" i="2"/>
  <c r="M1722" i="2"/>
  <c r="AI1722" i="2"/>
  <c r="AJ1722" i="2"/>
  <c r="AK1722" i="2"/>
  <c r="AL1722" i="2"/>
  <c r="AM1722" i="2"/>
  <c r="AN1722" i="2"/>
  <c r="AO1722" i="2"/>
  <c r="AP1722" i="2"/>
  <c r="AY1722" i="2"/>
  <c r="C1723" i="2"/>
  <c r="D1723" i="2"/>
  <c r="E1723" i="2"/>
  <c r="F1723" i="2"/>
  <c r="G1723" i="2"/>
  <c r="H1723" i="2"/>
  <c r="J1723" i="2"/>
  <c r="K1723" i="2"/>
  <c r="L1723" i="2"/>
  <c r="M1723" i="2"/>
  <c r="AI1723" i="2"/>
  <c r="AJ1723" i="2"/>
  <c r="AK1723" i="2"/>
  <c r="AL1723" i="2"/>
  <c r="AM1723" i="2"/>
  <c r="AN1723" i="2"/>
  <c r="AO1723" i="2"/>
  <c r="AP1723" i="2"/>
  <c r="AY1723" i="2"/>
  <c r="C1724" i="2"/>
  <c r="D1724" i="2"/>
  <c r="E1724" i="2"/>
  <c r="F1724" i="2"/>
  <c r="G1724" i="2"/>
  <c r="H1724" i="2"/>
  <c r="J1724" i="2"/>
  <c r="K1724" i="2"/>
  <c r="L1724" i="2"/>
  <c r="M1724" i="2"/>
  <c r="AI1724" i="2"/>
  <c r="AJ1724" i="2"/>
  <c r="AK1724" i="2"/>
  <c r="AL1724" i="2"/>
  <c r="AM1724" i="2"/>
  <c r="AN1724" i="2"/>
  <c r="AO1724" i="2"/>
  <c r="AP1724" i="2"/>
  <c r="AY1724" i="2"/>
  <c r="C1725" i="2"/>
  <c r="D1725" i="2"/>
  <c r="E1725" i="2"/>
  <c r="F1725" i="2"/>
  <c r="G1725" i="2"/>
  <c r="H1725" i="2"/>
  <c r="J1725" i="2"/>
  <c r="K1725" i="2"/>
  <c r="L1725" i="2"/>
  <c r="M1725" i="2"/>
  <c r="AI1725" i="2"/>
  <c r="AJ1725" i="2"/>
  <c r="AK1725" i="2"/>
  <c r="AL1725" i="2"/>
  <c r="AM1725" i="2"/>
  <c r="AN1725" i="2"/>
  <c r="AO1725" i="2"/>
  <c r="AP1725" i="2"/>
  <c r="AY1725" i="2"/>
  <c r="C1726" i="2"/>
  <c r="D1726" i="2"/>
  <c r="E1726" i="2"/>
  <c r="F1726" i="2"/>
  <c r="G1726" i="2"/>
  <c r="H1726" i="2"/>
  <c r="J1726" i="2"/>
  <c r="K1726" i="2"/>
  <c r="L1726" i="2"/>
  <c r="M1726" i="2"/>
  <c r="AI1726" i="2"/>
  <c r="AJ1726" i="2"/>
  <c r="AK1726" i="2"/>
  <c r="AL1726" i="2"/>
  <c r="AM1726" i="2"/>
  <c r="AN1726" i="2"/>
  <c r="AO1726" i="2"/>
  <c r="AP1726" i="2"/>
  <c r="AY1726" i="2"/>
  <c r="C1727" i="2"/>
  <c r="D1727" i="2"/>
  <c r="E1727" i="2"/>
  <c r="F1727" i="2"/>
  <c r="G1727" i="2"/>
  <c r="H1727" i="2"/>
  <c r="J1727" i="2"/>
  <c r="K1727" i="2"/>
  <c r="L1727" i="2"/>
  <c r="M1727" i="2"/>
  <c r="AI1727" i="2"/>
  <c r="AJ1727" i="2"/>
  <c r="AK1727" i="2"/>
  <c r="AL1727" i="2"/>
  <c r="AM1727" i="2"/>
  <c r="AN1727" i="2"/>
  <c r="AO1727" i="2"/>
  <c r="AP1727" i="2"/>
  <c r="AY1727" i="2"/>
  <c r="C1728" i="2"/>
  <c r="D1728" i="2"/>
  <c r="E1728" i="2"/>
  <c r="F1728" i="2"/>
  <c r="G1728" i="2"/>
  <c r="H1728" i="2"/>
  <c r="J1728" i="2"/>
  <c r="K1728" i="2"/>
  <c r="L1728" i="2"/>
  <c r="M1728" i="2"/>
  <c r="AI1728" i="2"/>
  <c r="AJ1728" i="2"/>
  <c r="AK1728" i="2"/>
  <c r="AL1728" i="2"/>
  <c r="AM1728" i="2"/>
  <c r="AN1728" i="2"/>
  <c r="AO1728" i="2"/>
  <c r="AP1728" i="2"/>
  <c r="AY1728" i="2"/>
  <c r="C1729" i="2"/>
  <c r="D1729" i="2"/>
  <c r="E1729" i="2"/>
  <c r="F1729" i="2"/>
  <c r="G1729" i="2"/>
  <c r="H1729" i="2"/>
  <c r="J1729" i="2"/>
  <c r="K1729" i="2"/>
  <c r="L1729" i="2"/>
  <c r="M1729" i="2"/>
  <c r="AI1729" i="2"/>
  <c r="AJ1729" i="2"/>
  <c r="AK1729" i="2"/>
  <c r="AL1729" i="2"/>
  <c r="AM1729" i="2"/>
  <c r="AN1729" i="2"/>
  <c r="AO1729" i="2"/>
  <c r="AP1729" i="2"/>
  <c r="AY1729" i="2"/>
  <c r="C1730" i="2"/>
  <c r="D1730" i="2"/>
  <c r="E1730" i="2"/>
  <c r="F1730" i="2"/>
  <c r="G1730" i="2"/>
  <c r="H1730" i="2"/>
  <c r="J1730" i="2"/>
  <c r="K1730" i="2"/>
  <c r="L1730" i="2"/>
  <c r="M1730" i="2"/>
  <c r="AI1730" i="2"/>
  <c r="AJ1730" i="2"/>
  <c r="AK1730" i="2"/>
  <c r="AL1730" i="2"/>
  <c r="AM1730" i="2"/>
  <c r="AN1730" i="2"/>
  <c r="AO1730" i="2"/>
  <c r="AP1730" i="2"/>
  <c r="AY1730" i="2"/>
  <c r="C1731" i="2"/>
  <c r="D1731" i="2"/>
  <c r="E1731" i="2"/>
  <c r="F1731" i="2"/>
  <c r="G1731" i="2"/>
  <c r="H1731" i="2"/>
  <c r="J1731" i="2"/>
  <c r="K1731" i="2"/>
  <c r="L1731" i="2"/>
  <c r="M1731" i="2"/>
  <c r="AI1731" i="2"/>
  <c r="AJ1731" i="2"/>
  <c r="AK1731" i="2"/>
  <c r="AL1731" i="2"/>
  <c r="AM1731" i="2"/>
  <c r="AN1731" i="2"/>
  <c r="AO1731" i="2"/>
  <c r="AP1731" i="2"/>
  <c r="AY1731" i="2"/>
  <c r="C1732" i="2"/>
  <c r="D1732" i="2"/>
  <c r="E1732" i="2"/>
  <c r="F1732" i="2"/>
  <c r="G1732" i="2"/>
  <c r="H1732" i="2"/>
  <c r="J1732" i="2"/>
  <c r="K1732" i="2"/>
  <c r="L1732" i="2"/>
  <c r="M1732" i="2"/>
  <c r="AI1732" i="2"/>
  <c r="AJ1732" i="2"/>
  <c r="AK1732" i="2"/>
  <c r="AL1732" i="2"/>
  <c r="AM1732" i="2"/>
  <c r="AN1732" i="2"/>
  <c r="AO1732" i="2"/>
  <c r="AP1732" i="2"/>
  <c r="AY1732" i="2"/>
  <c r="C1733" i="2"/>
  <c r="D1733" i="2"/>
  <c r="E1733" i="2"/>
  <c r="F1733" i="2"/>
  <c r="G1733" i="2"/>
  <c r="H1733" i="2"/>
  <c r="J1733" i="2"/>
  <c r="K1733" i="2"/>
  <c r="L1733" i="2"/>
  <c r="M1733" i="2"/>
  <c r="AI1733" i="2"/>
  <c r="AJ1733" i="2"/>
  <c r="AK1733" i="2"/>
  <c r="AL1733" i="2"/>
  <c r="AM1733" i="2"/>
  <c r="AN1733" i="2"/>
  <c r="AO1733" i="2"/>
  <c r="AP1733" i="2"/>
  <c r="AY1733" i="2"/>
  <c r="C1734" i="2"/>
  <c r="D1734" i="2"/>
  <c r="E1734" i="2"/>
  <c r="F1734" i="2"/>
  <c r="G1734" i="2"/>
  <c r="H1734" i="2"/>
  <c r="J1734" i="2"/>
  <c r="K1734" i="2"/>
  <c r="L1734" i="2"/>
  <c r="M1734" i="2"/>
  <c r="AI1734" i="2"/>
  <c r="AJ1734" i="2"/>
  <c r="AK1734" i="2"/>
  <c r="AL1734" i="2"/>
  <c r="AM1734" i="2"/>
  <c r="AN1734" i="2"/>
  <c r="AO1734" i="2"/>
  <c r="AP1734" i="2"/>
  <c r="AY1734" i="2"/>
  <c r="C1735" i="2"/>
  <c r="D1735" i="2"/>
  <c r="E1735" i="2"/>
  <c r="F1735" i="2"/>
  <c r="G1735" i="2"/>
  <c r="H1735" i="2"/>
  <c r="J1735" i="2"/>
  <c r="K1735" i="2"/>
  <c r="L1735" i="2"/>
  <c r="M1735" i="2"/>
  <c r="AI1735" i="2"/>
  <c r="AJ1735" i="2"/>
  <c r="AK1735" i="2"/>
  <c r="AL1735" i="2"/>
  <c r="AM1735" i="2"/>
  <c r="AN1735" i="2"/>
  <c r="AO1735" i="2"/>
  <c r="AP1735" i="2"/>
  <c r="AY1735" i="2"/>
  <c r="C1736" i="2"/>
  <c r="D1736" i="2"/>
  <c r="E1736" i="2"/>
  <c r="F1736" i="2"/>
  <c r="G1736" i="2"/>
  <c r="H1736" i="2"/>
  <c r="J1736" i="2"/>
  <c r="K1736" i="2"/>
  <c r="L1736" i="2"/>
  <c r="M1736" i="2"/>
  <c r="AI1736" i="2"/>
  <c r="AJ1736" i="2"/>
  <c r="AK1736" i="2"/>
  <c r="AL1736" i="2"/>
  <c r="AM1736" i="2"/>
  <c r="AN1736" i="2"/>
  <c r="AO1736" i="2"/>
  <c r="AP1736" i="2"/>
  <c r="AY1736" i="2"/>
  <c r="C1737" i="2"/>
  <c r="D1737" i="2"/>
  <c r="E1737" i="2"/>
  <c r="F1737" i="2"/>
  <c r="G1737" i="2"/>
  <c r="H1737" i="2"/>
  <c r="J1737" i="2"/>
  <c r="K1737" i="2"/>
  <c r="L1737" i="2"/>
  <c r="M1737" i="2"/>
  <c r="AI1737" i="2"/>
  <c r="AJ1737" i="2"/>
  <c r="AK1737" i="2"/>
  <c r="AL1737" i="2"/>
  <c r="AM1737" i="2"/>
  <c r="AN1737" i="2"/>
  <c r="AO1737" i="2"/>
  <c r="AP1737" i="2"/>
  <c r="AY1737" i="2"/>
  <c r="C1738" i="2"/>
  <c r="D1738" i="2"/>
  <c r="E1738" i="2"/>
  <c r="F1738" i="2"/>
  <c r="G1738" i="2"/>
  <c r="H1738" i="2"/>
  <c r="J1738" i="2"/>
  <c r="K1738" i="2"/>
  <c r="L1738" i="2"/>
  <c r="M1738" i="2"/>
  <c r="AI1738" i="2"/>
  <c r="AJ1738" i="2"/>
  <c r="AK1738" i="2"/>
  <c r="AL1738" i="2"/>
  <c r="AM1738" i="2"/>
  <c r="AN1738" i="2"/>
  <c r="AO1738" i="2"/>
  <c r="AP1738" i="2"/>
  <c r="AY1738" i="2"/>
  <c r="C1739" i="2"/>
  <c r="D1739" i="2"/>
  <c r="E1739" i="2"/>
  <c r="F1739" i="2"/>
  <c r="G1739" i="2"/>
  <c r="H1739" i="2"/>
  <c r="J1739" i="2"/>
  <c r="K1739" i="2"/>
  <c r="L1739" i="2"/>
  <c r="M1739" i="2"/>
  <c r="AI1739" i="2"/>
  <c r="AJ1739" i="2"/>
  <c r="AK1739" i="2"/>
  <c r="AL1739" i="2"/>
  <c r="AM1739" i="2"/>
  <c r="AN1739" i="2"/>
  <c r="AO1739" i="2"/>
  <c r="AP1739" i="2"/>
  <c r="AY1739" i="2"/>
  <c r="C1740" i="2"/>
  <c r="D1740" i="2"/>
  <c r="E1740" i="2"/>
  <c r="F1740" i="2"/>
  <c r="G1740" i="2"/>
  <c r="H1740" i="2"/>
  <c r="J1740" i="2"/>
  <c r="K1740" i="2"/>
  <c r="L1740" i="2"/>
  <c r="M1740" i="2"/>
  <c r="AI1740" i="2"/>
  <c r="AJ1740" i="2"/>
  <c r="AK1740" i="2"/>
  <c r="AL1740" i="2"/>
  <c r="AM1740" i="2"/>
  <c r="AN1740" i="2"/>
  <c r="AO1740" i="2"/>
  <c r="AP1740" i="2"/>
  <c r="AY1740" i="2"/>
  <c r="C1741" i="2"/>
  <c r="D1741" i="2"/>
  <c r="E1741" i="2"/>
  <c r="F1741" i="2"/>
  <c r="G1741" i="2"/>
  <c r="H1741" i="2"/>
  <c r="J1741" i="2"/>
  <c r="K1741" i="2"/>
  <c r="L1741" i="2"/>
  <c r="M1741" i="2"/>
  <c r="AI1741" i="2"/>
  <c r="AJ1741" i="2"/>
  <c r="AK1741" i="2"/>
  <c r="AL1741" i="2"/>
  <c r="AM1741" i="2"/>
  <c r="AN1741" i="2"/>
  <c r="AO1741" i="2"/>
  <c r="AP1741" i="2"/>
  <c r="AY1741" i="2"/>
  <c r="C1742" i="2"/>
  <c r="D1742" i="2"/>
  <c r="E1742" i="2"/>
  <c r="F1742" i="2"/>
  <c r="G1742" i="2"/>
  <c r="H1742" i="2"/>
  <c r="J1742" i="2"/>
  <c r="K1742" i="2"/>
  <c r="L1742" i="2"/>
  <c r="M1742" i="2"/>
  <c r="AI1742" i="2"/>
  <c r="AJ1742" i="2"/>
  <c r="AK1742" i="2"/>
  <c r="AL1742" i="2"/>
  <c r="AM1742" i="2"/>
  <c r="AN1742" i="2"/>
  <c r="AO1742" i="2"/>
  <c r="AP1742" i="2"/>
  <c r="AY1742" i="2"/>
  <c r="C1743" i="2"/>
  <c r="D1743" i="2"/>
  <c r="E1743" i="2"/>
  <c r="F1743" i="2"/>
  <c r="G1743" i="2"/>
  <c r="H1743" i="2"/>
  <c r="J1743" i="2"/>
  <c r="K1743" i="2"/>
  <c r="L1743" i="2"/>
  <c r="M1743" i="2"/>
  <c r="AI1743" i="2"/>
  <c r="AJ1743" i="2"/>
  <c r="AK1743" i="2"/>
  <c r="AL1743" i="2"/>
  <c r="AM1743" i="2"/>
  <c r="AN1743" i="2"/>
  <c r="AO1743" i="2"/>
  <c r="AP1743" i="2"/>
  <c r="AY1743" i="2"/>
  <c r="C1744" i="2"/>
  <c r="D1744" i="2"/>
  <c r="E1744" i="2"/>
  <c r="F1744" i="2"/>
  <c r="G1744" i="2"/>
  <c r="H1744" i="2"/>
  <c r="J1744" i="2"/>
  <c r="K1744" i="2"/>
  <c r="L1744" i="2"/>
  <c r="M1744" i="2"/>
  <c r="AI1744" i="2"/>
  <c r="AJ1744" i="2"/>
  <c r="AK1744" i="2"/>
  <c r="AL1744" i="2"/>
  <c r="AM1744" i="2"/>
  <c r="AN1744" i="2"/>
  <c r="AO1744" i="2"/>
  <c r="AP1744" i="2"/>
  <c r="AY1744" i="2"/>
  <c r="C1745" i="2"/>
  <c r="D1745" i="2"/>
  <c r="E1745" i="2"/>
  <c r="F1745" i="2"/>
  <c r="G1745" i="2"/>
  <c r="H1745" i="2"/>
  <c r="J1745" i="2"/>
  <c r="K1745" i="2"/>
  <c r="L1745" i="2"/>
  <c r="M1745" i="2"/>
  <c r="AI1745" i="2"/>
  <c r="AJ1745" i="2"/>
  <c r="AK1745" i="2"/>
  <c r="AL1745" i="2"/>
  <c r="AM1745" i="2"/>
  <c r="AN1745" i="2"/>
  <c r="AO1745" i="2"/>
  <c r="AP1745" i="2"/>
  <c r="AY1745" i="2"/>
  <c r="C1746" i="2"/>
  <c r="D1746" i="2"/>
  <c r="E1746" i="2"/>
  <c r="F1746" i="2"/>
  <c r="G1746" i="2"/>
  <c r="H1746" i="2"/>
  <c r="J1746" i="2"/>
  <c r="K1746" i="2"/>
  <c r="L1746" i="2"/>
  <c r="M1746" i="2"/>
  <c r="AI1746" i="2"/>
  <c r="AJ1746" i="2"/>
  <c r="AK1746" i="2"/>
  <c r="AL1746" i="2"/>
  <c r="AM1746" i="2"/>
  <c r="AN1746" i="2"/>
  <c r="AO1746" i="2"/>
  <c r="AP1746" i="2"/>
  <c r="AY1746" i="2"/>
  <c r="C1747" i="2"/>
  <c r="D1747" i="2"/>
  <c r="E1747" i="2"/>
  <c r="F1747" i="2"/>
  <c r="G1747" i="2"/>
  <c r="H1747" i="2"/>
  <c r="J1747" i="2"/>
  <c r="K1747" i="2"/>
  <c r="L1747" i="2"/>
  <c r="M1747" i="2"/>
  <c r="AI1747" i="2"/>
  <c r="AJ1747" i="2"/>
  <c r="AK1747" i="2"/>
  <c r="AL1747" i="2"/>
  <c r="AM1747" i="2"/>
  <c r="AN1747" i="2"/>
  <c r="AO1747" i="2"/>
  <c r="AP1747" i="2"/>
  <c r="AY1747" i="2"/>
  <c r="C1748" i="2"/>
  <c r="D1748" i="2"/>
  <c r="E1748" i="2"/>
  <c r="F1748" i="2"/>
  <c r="G1748" i="2"/>
  <c r="H1748" i="2"/>
  <c r="J1748" i="2"/>
  <c r="K1748" i="2"/>
  <c r="L1748" i="2"/>
  <c r="M1748" i="2"/>
  <c r="AI1748" i="2"/>
  <c r="AJ1748" i="2"/>
  <c r="AK1748" i="2"/>
  <c r="AL1748" i="2"/>
  <c r="AM1748" i="2"/>
  <c r="AN1748" i="2"/>
  <c r="AO1748" i="2"/>
  <c r="AP1748" i="2"/>
  <c r="AY1748" i="2"/>
  <c r="C1749" i="2"/>
  <c r="D1749" i="2"/>
  <c r="E1749" i="2"/>
  <c r="F1749" i="2"/>
  <c r="G1749" i="2"/>
  <c r="H1749" i="2"/>
  <c r="J1749" i="2"/>
  <c r="K1749" i="2"/>
  <c r="L1749" i="2"/>
  <c r="M1749" i="2"/>
  <c r="AI1749" i="2"/>
  <c r="AJ1749" i="2"/>
  <c r="AK1749" i="2"/>
  <c r="AL1749" i="2"/>
  <c r="AM1749" i="2"/>
  <c r="AN1749" i="2"/>
  <c r="AO1749" i="2"/>
  <c r="AP1749" i="2"/>
  <c r="AY1749" i="2"/>
  <c r="C1750" i="2"/>
  <c r="D1750" i="2"/>
  <c r="E1750" i="2"/>
  <c r="F1750" i="2"/>
  <c r="G1750" i="2"/>
  <c r="H1750" i="2"/>
  <c r="J1750" i="2"/>
  <c r="K1750" i="2"/>
  <c r="L1750" i="2"/>
  <c r="M1750" i="2"/>
  <c r="AI1750" i="2"/>
  <c r="AJ1750" i="2"/>
  <c r="AK1750" i="2"/>
  <c r="AL1750" i="2"/>
  <c r="AM1750" i="2"/>
  <c r="AN1750" i="2"/>
  <c r="AO1750" i="2"/>
  <c r="AP1750" i="2"/>
  <c r="AY1750" i="2"/>
  <c r="C1751" i="2"/>
  <c r="D1751" i="2"/>
  <c r="E1751" i="2"/>
  <c r="F1751" i="2"/>
  <c r="G1751" i="2"/>
  <c r="H1751" i="2"/>
  <c r="J1751" i="2"/>
  <c r="K1751" i="2"/>
  <c r="L1751" i="2"/>
  <c r="M1751" i="2"/>
  <c r="AI1751" i="2"/>
  <c r="AJ1751" i="2"/>
  <c r="AK1751" i="2"/>
  <c r="AL1751" i="2"/>
  <c r="AM1751" i="2"/>
  <c r="AN1751" i="2"/>
  <c r="AO1751" i="2"/>
  <c r="AP1751" i="2"/>
  <c r="AY1751" i="2"/>
  <c r="C1752" i="2"/>
  <c r="D1752" i="2"/>
  <c r="E1752" i="2"/>
  <c r="F1752" i="2"/>
  <c r="G1752" i="2"/>
  <c r="H1752" i="2"/>
  <c r="J1752" i="2"/>
  <c r="K1752" i="2"/>
  <c r="L1752" i="2"/>
  <c r="M1752" i="2"/>
  <c r="AI1752" i="2"/>
  <c r="AJ1752" i="2"/>
  <c r="AK1752" i="2"/>
  <c r="AL1752" i="2"/>
  <c r="AM1752" i="2"/>
  <c r="AN1752" i="2"/>
  <c r="AO1752" i="2"/>
  <c r="AP1752" i="2"/>
  <c r="AY1752" i="2"/>
  <c r="C1753" i="2"/>
  <c r="D1753" i="2"/>
  <c r="E1753" i="2"/>
  <c r="F1753" i="2"/>
  <c r="G1753" i="2"/>
  <c r="H1753" i="2"/>
  <c r="J1753" i="2"/>
  <c r="K1753" i="2"/>
  <c r="L1753" i="2"/>
  <c r="M1753" i="2"/>
  <c r="AI1753" i="2"/>
  <c r="AJ1753" i="2"/>
  <c r="AK1753" i="2"/>
  <c r="AL1753" i="2"/>
  <c r="AM1753" i="2"/>
  <c r="AN1753" i="2"/>
  <c r="AO1753" i="2"/>
  <c r="AP1753" i="2"/>
  <c r="AY1753" i="2"/>
  <c r="C1754" i="2"/>
  <c r="D1754" i="2"/>
  <c r="E1754" i="2"/>
  <c r="F1754" i="2"/>
  <c r="G1754" i="2"/>
  <c r="H1754" i="2"/>
  <c r="J1754" i="2"/>
  <c r="K1754" i="2"/>
  <c r="L1754" i="2"/>
  <c r="M1754" i="2"/>
  <c r="AI1754" i="2"/>
  <c r="AJ1754" i="2"/>
  <c r="AK1754" i="2"/>
  <c r="AL1754" i="2"/>
  <c r="AM1754" i="2"/>
  <c r="AN1754" i="2"/>
  <c r="AO1754" i="2"/>
  <c r="AP1754" i="2"/>
  <c r="AY1754" i="2"/>
  <c r="C1755" i="2"/>
  <c r="D1755" i="2"/>
  <c r="E1755" i="2"/>
  <c r="F1755" i="2"/>
  <c r="G1755" i="2"/>
  <c r="H1755" i="2"/>
  <c r="J1755" i="2"/>
  <c r="K1755" i="2"/>
  <c r="L1755" i="2"/>
  <c r="M1755" i="2"/>
  <c r="AI1755" i="2"/>
  <c r="AJ1755" i="2"/>
  <c r="AK1755" i="2"/>
  <c r="AL1755" i="2"/>
  <c r="AM1755" i="2"/>
  <c r="AN1755" i="2"/>
  <c r="AO1755" i="2"/>
  <c r="AP1755" i="2"/>
  <c r="AY1755" i="2"/>
  <c r="C1756" i="2"/>
  <c r="D1756" i="2"/>
  <c r="E1756" i="2"/>
  <c r="F1756" i="2"/>
  <c r="G1756" i="2"/>
  <c r="H1756" i="2"/>
  <c r="J1756" i="2"/>
  <c r="K1756" i="2"/>
  <c r="L1756" i="2"/>
  <c r="M1756" i="2"/>
  <c r="AI1756" i="2"/>
  <c r="AJ1756" i="2"/>
  <c r="AK1756" i="2"/>
  <c r="AL1756" i="2"/>
  <c r="AM1756" i="2"/>
  <c r="AN1756" i="2"/>
  <c r="AO1756" i="2"/>
  <c r="AP1756" i="2"/>
  <c r="AY1756" i="2"/>
  <c r="C1757" i="2"/>
  <c r="D1757" i="2"/>
  <c r="E1757" i="2"/>
  <c r="F1757" i="2"/>
  <c r="G1757" i="2"/>
  <c r="H1757" i="2"/>
  <c r="J1757" i="2"/>
  <c r="K1757" i="2"/>
  <c r="L1757" i="2"/>
  <c r="M1757" i="2"/>
  <c r="AI1757" i="2"/>
  <c r="AJ1757" i="2"/>
  <c r="AK1757" i="2"/>
  <c r="AL1757" i="2"/>
  <c r="AM1757" i="2"/>
  <c r="AN1757" i="2"/>
  <c r="AO1757" i="2"/>
  <c r="AP1757" i="2"/>
  <c r="AY1757" i="2"/>
  <c r="C1758" i="2"/>
  <c r="D1758" i="2"/>
  <c r="E1758" i="2"/>
  <c r="F1758" i="2"/>
  <c r="G1758" i="2"/>
  <c r="H1758" i="2"/>
  <c r="J1758" i="2"/>
  <c r="K1758" i="2"/>
  <c r="L1758" i="2"/>
  <c r="M1758" i="2"/>
  <c r="AI1758" i="2"/>
  <c r="AJ1758" i="2"/>
  <c r="AK1758" i="2"/>
  <c r="AL1758" i="2"/>
  <c r="AM1758" i="2"/>
  <c r="AN1758" i="2"/>
  <c r="AO1758" i="2"/>
  <c r="AP1758" i="2"/>
  <c r="AY1758" i="2"/>
  <c r="C1759" i="2"/>
  <c r="D1759" i="2"/>
  <c r="E1759" i="2"/>
  <c r="F1759" i="2"/>
  <c r="G1759" i="2"/>
  <c r="H1759" i="2"/>
  <c r="J1759" i="2"/>
  <c r="K1759" i="2"/>
  <c r="L1759" i="2"/>
  <c r="M1759" i="2"/>
  <c r="AI1759" i="2"/>
  <c r="AJ1759" i="2"/>
  <c r="AK1759" i="2"/>
  <c r="AL1759" i="2"/>
  <c r="AM1759" i="2"/>
  <c r="AN1759" i="2"/>
  <c r="AO1759" i="2"/>
  <c r="AP1759" i="2"/>
  <c r="AY1759" i="2"/>
  <c r="C1760" i="2"/>
  <c r="D1760" i="2"/>
  <c r="E1760" i="2"/>
  <c r="F1760" i="2"/>
  <c r="G1760" i="2"/>
  <c r="H1760" i="2"/>
  <c r="J1760" i="2"/>
  <c r="K1760" i="2"/>
  <c r="L1760" i="2"/>
  <c r="M1760" i="2"/>
  <c r="AI1760" i="2"/>
  <c r="AJ1760" i="2"/>
  <c r="AK1760" i="2"/>
  <c r="AL1760" i="2"/>
  <c r="AM1760" i="2"/>
  <c r="AN1760" i="2"/>
  <c r="AO1760" i="2"/>
  <c r="AP1760" i="2"/>
  <c r="AY1760" i="2"/>
  <c r="C1761" i="2"/>
  <c r="D1761" i="2"/>
  <c r="E1761" i="2"/>
  <c r="F1761" i="2"/>
  <c r="G1761" i="2"/>
  <c r="H1761" i="2"/>
  <c r="J1761" i="2"/>
  <c r="K1761" i="2"/>
  <c r="L1761" i="2"/>
  <c r="M1761" i="2"/>
  <c r="AI1761" i="2"/>
  <c r="AJ1761" i="2"/>
  <c r="AK1761" i="2"/>
  <c r="AL1761" i="2"/>
  <c r="AM1761" i="2"/>
  <c r="AN1761" i="2"/>
  <c r="AO1761" i="2"/>
  <c r="AP1761" i="2"/>
  <c r="AY1761" i="2"/>
  <c r="C1762" i="2"/>
  <c r="D1762" i="2"/>
  <c r="E1762" i="2"/>
  <c r="F1762" i="2"/>
  <c r="G1762" i="2"/>
  <c r="H1762" i="2"/>
  <c r="J1762" i="2"/>
  <c r="K1762" i="2"/>
  <c r="L1762" i="2"/>
  <c r="M1762" i="2"/>
  <c r="AI1762" i="2"/>
  <c r="AJ1762" i="2"/>
  <c r="AK1762" i="2"/>
  <c r="AL1762" i="2"/>
  <c r="AM1762" i="2"/>
  <c r="AN1762" i="2"/>
  <c r="AO1762" i="2"/>
  <c r="AP1762" i="2"/>
  <c r="AY1762" i="2"/>
  <c r="C1763" i="2"/>
  <c r="D1763" i="2"/>
  <c r="E1763" i="2"/>
  <c r="F1763" i="2"/>
  <c r="G1763" i="2"/>
  <c r="H1763" i="2"/>
  <c r="J1763" i="2"/>
  <c r="K1763" i="2"/>
  <c r="L1763" i="2"/>
  <c r="M1763" i="2"/>
  <c r="AI1763" i="2"/>
  <c r="AJ1763" i="2"/>
  <c r="AK1763" i="2"/>
  <c r="AL1763" i="2"/>
  <c r="AM1763" i="2"/>
  <c r="AN1763" i="2"/>
  <c r="AO1763" i="2"/>
  <c r="AP1763" i="2"/>
  <c r="AY1763" i="2"/>
  <c r="C1764" i="2"/>
  <c r="D1764" i="2"/>
  <c r="E1764" i="2"/>
  <c r="F1764" i="2"/>
  <c r="G1764" i="2"/>
  <c r="H1764" i="2"/>
  <c r="J1764" i="2"/>
  <c r="K1764" i="2"/>
  <c r="L1764" i="2"/>
  <c r="M1764" i="2"/>
  <c r="AI1764" i="2"/>
  <c r="AJ1764" i="2"/>
  <c r="AK1764" i="2"/>
  <c r="AL1764" i="2"/>
  <c r="AM1764" i="2"/>
  <c r="AN1764" i="2"/>
  <c r="AO1764" i="2"/>
  <c r="AP1764" i="2"/>
  <c r="AY1764" i="2"/>
  <c r="C1765" i="2"/>
  <c r="D1765" i="2"/>
  <c r="E1765" i="2"/>
  <c r="F1765" i="2"/>
  <c r="G1765" i="2"/>
  <c r="H1765" i="2"/>
  <c r="J1765" i="2"/>
  <c r="K1765" i="2"/>
  <c r="L1765" i="2"/>
  <c r="M1765" i="2"/>
  <c r="AI1765" i="2"/>
  <c r="AJ1765" i="2"/>
  <c r="AK1765" i="2"/>
  <c r="AL1765" i="2"/>
  <c r="AM1765" i="2"/>
  <c r="AN1765" i="2"/>
  <c r="AO1765" i="2"/>
  <c r="AP1765" i="2"/>
  <c r="AY1765" i="2"/>
  <c r="C1766" i="2"/>
  <c r="D1766" i="2"/>
  <c r="E1766" i="2"/>
  <c r="F1766" i="2"/>
  <c r="G1766" i="2"/>
  <c r="H1766" i="2"/>
  <c r="J1766" i="2"/>
  <c r="K1766" i="2"/>
  <c r="L1766" i="2"/>
  <c r="M1766" i="2"/>
  <c r="AI1766" i="2"/>
  <c r="AJ1766" i="2"/>
  <c r="AK1766" i="2"/>
  <c r="AL1766" i="2"/>
  <c r="AM1766" i="2"/>
  <c r="AN1766" i="2"/>
  <c r="AO1766" i="2"/>
  <c r="AP1766" i="2"/>
  <c r="AY1766" i="2"/>
  <c r="C1767" i="2"/>
  <c r="D1767" i="2"/>
  <c r="E1767" i="2"/>
  <c r="F1767" i="2"/>
  <c r="G1767" i="2"/>
  <c r="H1767" i="2"/>
  <c r="J1767" i="2"/>
  <c r="K1767" i="2"/>
  <c r="L1767" i="2"/>
  <c r="M1767" i="2"/>
  <c r="AI1767" i="2"/>
  <c r="AJ1767" i="2"/>
  <c r="AK1767" i="2"/>
  <c r="AL1767" i="2"/>
  <c r="AM1767" i="2"/>
  <c r="AN1767" i="2"/>
  <c r="AO1767" i="2"/>
  <c r="AP1767" i="2"/>
  <c r="AY1767" i="2"/>
  <c r="C1768" i="2"/>
  <c r="D1768" i="2"/>
  <c r="E1768" i="2"/>
  <c r="F1768" i="2"/>
  <c r="G1768" i="2"/>
  <c r="H1768" i="2"/>
  <c r="J1768" i="2"/>
  <c r="K1768" i="2"/>
  <c r="L1768" i="2"/>
  <c r="M1768" i="2"/>
  <c r="AI1768" i="2"/>
  <c r="AJ1768" i="2"/>
  <c r="AK1768" i="2"/>
  <c r="AL1768" i="2"/>
  <c r="AM1768" i="2"/>
  <c r="AN1768" i="2"/>
  <c r="AO1768" i="2"/>
  <c r="AP1768" i="2"/>
  <c r="AY1768" i="2"/>
  <c r="C1769" i="2"/>
  <c r="D1769" i="2"/>
  <c r="E1769" i="2"/>
  <c r="F1769" i="2"/>
  <c r="G1769" i="2"/>
  <c r="H1769" i="2"/>
  <c r="J1769" i="2"/>
  <c r="K1769" i="2"/>
  <c r="L1769" i="2"/>
  <c r="M1769" i="2"/>
  <c r="AI1769" i="2"/>
  <c r="AJ1769" i="2"/>
  <c r="AK1769" i="2"/>
  <c r="AL1769" i="2"/>
  <c r="AM1769" i="2"/>
  <c r="AN1769" i="2"/>
  <c r="AO1769" i="2"/>
  <c r="AP1769" i="2"/>
  <c r="AY1769" i="2"/>
  <c r="C1770" i="2"/>
  <c r="D1770" i="2"/>
  <c r="E1770" i="2"/>
  <c r="F1770" i="2"/>
  <c r="G1770" i="2"/>
  <c r="H1770" i="2"/>
  <c r="J1770" i="2"/>
  <c r="K1770" i="2"/>
  <c r="L1770" i="2"/>
  <c r="M1770" i="2"/>
  <c r="AI1770" i="2"/>
  <c r="AJ1770" i="2"/>
  <c r="AK1770" i="2"/>
  <c r="AL1770" i="2"/>
  <c r="AM1770" i="2"/>
  <c r="AN1770" i="2"/>
  <c r="AO1770" i="2"/>
  <c r="AP1770" i="2"/>
  <c r="AY1770" i="2"/>
  <c r="C1771" i="2"/>
  <c r="D1771" i="2"/>
  <c r="E1771" i="2"/>
  <c r="F1771" i="2"/>
  <c r="G1771" i="2"/>
  <c r="H1771" i="2"/>
  <c r="J1771" i="2"/>
  <c r="K1771" i="2"/>
  <c r="L1771" i="2"/>
  <c r="M1771" i="2"/>
  <c r="AI1771" i="2"/>
  <c r="AJ1771" i="2"/>
  <c r="AK1771" i="2"/>
  <c r="AL1771" i="2"/>
  <c r="AM1771" i="2"/>
  <c r="AN1771" i="2"/>
  <c r="AO1771" i="2"/>
  <c r="AP1771" i="2"/>
  <c r="AY1771" i="2"/>
  <c r="C1772" i="2"/>
  <c r="D1772" i="2"/>
  <c r="E1772" i="2"/>
  <c r="F1772" i="2"/>
  <c r="G1772" i="2"/>
  <c r="H1772" i="2"/>
  <c r="J1772" i="2"/>
  <c r="K1772" i="2"/>
  <c r="L1772" i="2"/>
  <c r="M1772" i="2"/>
  <c r="AI1772" i="2"/>
  <c r="AJ1772" i="2"/>
  <c r="AK1772" i="2"/>
  <c r="AL1772" i="2"/>
  <c r="AM1772" i="2"/>
  <c r="AN1772" i="2"/>
  <c r="AO1772" i="2"/>
  <c r="AP1772" i="2"/>
  <c r="AY1772" i="2"/>
  <c r="C1773" i="2"/>
  <c r="D1773" i="2"/>
  <c r="E1773" i="2"/>
  <c r="F1773" i="2"/>
  <c r="G1773" i="2"/>
  <c r="H1773" i="2"/>
  <c r="J1773" i="2"/>
  <c r="K1773" i="2"/>
  <c r="L1773" i="2"/>
  <c r="M1773" i="2"/>
  <c r="AI1773" i="2"/>
  <c r="AJ1773" i="2"/>
  <c r="AK1773" i="2"/>
  <c r="AL1773" i="2"/>
  <c r="AM1773" i="2"/>
  <c r="AN1773" i="2"/>
  <c r="AO1773" i="2"/>
  <c r="AP1773" i="2"/>
  <c r="AY1773" i="2"/>
  <c r="C1774" i="2"/>
  <c r="D1774" i="2"/>
  <c r="E1774" i="2"/>
  <c r="F1774" i="2"/>
  <c r="G1774" i="2"/>
  <c r="H1774" i="2"/>
  <c r="J1774" i="2"/>
  <c r="K1774" i="2"/>
  <c r="L1774" i="2"/>
  <c r="M1774" i="2"/>
  <c r="AI1774" i="2"/>
  <c r="AJ1774" i="2"/>
  <c r="AK1774" i="2"/>
  <c r="AL1774" i="2"/>
  <c r="AM1774" i="2"/>
  <c r="AN1774" i="2"/>
  <c r="AO1774" i="2"/>
  <c r="AP1774" i="2"/>
  <c r="AY1774" i="2"/>
  <c r="C1775" i="2"/>
  <c r="D1775" i="2"/>
  <c r="E1775" i="2"/>
  <c r="F1775" i="2"/>
  <c r="G1775" i="2"/>
  <c r="H1775" i="2"/>
  <c r="J1775" i="2"/>
  <c r="K1775" i="2"/>
  <c r="L1775" i="2"/>
  <c r="M1775" i="2"/>
  <c r="AI1775" i="2"/>
  <c r="AJ1775" i="2"/>
  <c r="AK1775" i="2"/>
  <c r="AL1775" i="2"/>
  <c r="AM1775" i="2"/>
  <c r="AN1775" i="2"/>
  <c r="AO1775" i="2"/>
  <c r="AP1775" i="2"/>
  <c r="AY1775" i="2"/>
  <c r="C1776" i="2"/>
  <c r="D1776" i="2"/>
  <c r="E1776" i="2"/>
  <c r="F1776" i="2"/>
  <c r="G1776" i="2"/>
  <c r="H1776" i="2"/>
  <c r="J1776" i="2"/>
  <c r="K1776" i="2"/>
  <c r="L1776" i="2"/>
  <c r="M1776" i="2"/>
  <c r="AI1776" i="2"/>
  <c r="AJ1776" i="2"/>
  <c r="AK1776" i="2"/>
  <c r="AL1776" i="2"/>
  <c r="AM1776" i="2"/>
  <c r="AN1776" i="2"/>
  <c r="AO1776" i="2"/>
  <c r="AP1776" i="2"/>
  <c r="AY1776" i="2"/>
  <c r="C1777" i="2"/>
  <c r="D1777" i="2"/>
  <c r="E1777" i="2"/>
  <c r="F1777" i="2"/>
  <c r="G1777" i="2"/>
  <c r="H1777" i="2"/>
  <c r="J1777" i="2"/>
  <c r="K1777" i="2"/>
  <c r="L1777" i="2"/>
  <c r="M1777" i="2"/>
  <c r="AI1777" i="2"/>
  <c r="AJ1777" i="2"/>
  <c r="AK1777" i="2"/>
  <c r="AL1777" i="2"/>
  <c r="AM1777" i="2"/>
  <c r="AN1777" i="2"/>
  <c r="AO1777" i="2"/>
  <c r="AP1777" i="2"/>
  <c r="AY1777" i="2"/>
  <c r="C1778" i="2"/>
  <c r="D1778" i="2"/>
  <c r="E1778" i="2"/>
  <c r="F1778" i="2"/>
  <c r="G1778" i="2"/>
  <c r="H1778" i="2"/>
  <c r="J1778" i="2"/>
  <c r="K1778" i="2"/>
  <c r="L1778" i="2"/>
  <c r="M1778" i="2"/>
  <c r="AI1778" i="2"/>
  <c r="AJ1778" i="2"/>
  <c r="AK1778" i="2"/>
  <c r="AL1778" i="2"/>
  <c r="AM1778" i="2"/>
  <c r="AN1778" i="2"/>
  <c r="AO1778" i="2"/>
  <c r="AP1778" i="2"/>
  <c r="AY1778" i="2"/>
  <c r="C1779" i="2"/>
  <c r="D1779" i="2"/>
  <c r="E1779" i="2"/>
  <c r="F1779" i="2"/>
  <c r="G1779" i="2"/>
  <c r="H1779" i="2"/>
  <c r="J1779" i="2"/>
  <c r="K1779" i="2"/>
  <c r="L1779" i="2"/>
  <c r="M1779" i="2"/>
  <c r="AI1779" i="2"/>
  <c r="AJ1779" i="2"/>
  <c r="AK1779" i="2"/>
  <c r="AL1779" i="2"/>
  <c r="AM1779" i="2"/>
  <c r="AN1779" i="2"/>
  <c r="AO1779" i="2"/>
  <c r="AP1779" i="2"/>
  <c r="AY1779" i="2"/>
  <c r="C1780" i="2"/>
  <c r="D1780" i="2"/>
  <c r="E1780" i="2"/>
  <c r="F1780" i="2"/>
  <c r="G1780" i="2"/>
  <c r="H1780" i="2"/>
  <c r="J1780" i="2"/>
  <c r="K1780" i="2"/>
  <c r="L1780" i="2"/>
  <c r="M1780" i="2"/>
  <c r="AI1780" i="2"/>
  <c r="AJ1780" i="2"/>
  <c r="AK1780" i="2"/>
  <c r="AL1780" i="2"/>
  <c r="AM1780" i="2"/>
  <c r="AN1780" i="2"/>
  <c r="AO1780" i="2"/>
  <c r="AP1780" i="2"/>
  <c r="AY1780" i="2"/>
  <c r="C1781" i="2"/>
  <c r="D1781" i="2"/>
  <c r="E1781" i="2"/>
  <c r="F1781" i="2"/>
  <c r="G1781" i="2"/>
  <c r="H1781" i="2"/>
  <c r="J1781" i="2"/>
  <c r="K1781" i="2"/>
  <c r="L1781" i="2"/>
  <c r="M1781" i="2"/>
  <c r="AI1781" i="2"/>
  <c r="AJ1781" i="2"/>
  <c r="AK1781" i="2"/>
  <c r="AL1781" i="2"/>
  <c r="AM1781" i="2"/>
  <c r="AN1781" i="2"/>
  <c r="AO1781" i="2"/>
  <c r="AP1781" i="2"/>
  <c r="AY1781" i="2"/>
  <c r="C1782" i="2"/>
  <c r="D1782" i="2"/>
  <c r="E1782" i="2"/>
  <c r="F1782" i="2"/>
  <c r="G1782" i="2"/>
  <c r="H1782" i="2"/>
  <c r="J1782" i="2"/>
  <c r="K1782" i="2"/>
  <c r="L1782" i="2"/>
  <c r="M1782" i="2"/>
  <c r="AI1782" i="2"/>
  <c r="AJ1782" i="2"/>
  <c r="AK1782" i="2"/>
  <c r="AL1782" i="2"/>
  <c r="AM1782" i="2"/>
  <c r="AN1782" i="2"/>
  <c r="AO1782" i="2"/>
  <c r="AP1782" i="2"/>
  <c r="AY1782" i="2"/>
  <c r="C1783" i="2"/>
  <c r="D1783" i="2"/>
  <c r="E1783" i="2"/>
  <c r="F1783" i="2"/>
  <c r="G1783" i="2"/>
  <c r="H1783" i="2"/>
  <c r="J1783" i="2"/>
  <c r="K1783" i="2"/>
  <c r="L1783" i="2"/>
  <c r="M1783" i="2"/>
  <c r="AI1783" i="2"/>
  <c r="AJ1783" i="2"/>
  <c r="AK1783" i="2"/>
  <c r="AL1783" i="2"/>
  <c r="AM1783" i="2"/>
  <c r="AN1783" i="2"/>
  <c r="AO1783" i="2"/>
  <c r="AP1783" i="2"/>
  <c r="AY1783" i="2"/>
  <c r="C1784" i="2"/>
  <c r="D1784" i="2"/>
  <c r="E1784" i="2"/>
  <c r="F1784" i="2"/>
  <c r="G1784" i="2"/>
  <c r="H1784" i="2"/>
  <c r="J1784" i="2"/>
  <c r="K1784" i="2"/>
  <c r="L1784" i="2"/>
  <c r="M1784" i="2"/>
  <c r="AI1784" i="2"/>
  <c r="AJ1784" i="2"/>
  <c r="AK1784" i="2"/>
  <c r="AL1784" i="2"/>
  <c r="AM1784" i="2"/>
  <c r="AN1784" i="2"/>
  <c r="AO1784" i="2"/>
  <c r="AP1784" i="2"/>
  <c r="AY1784" i="2"/>
  <c r="C1785" i="2"/>
  <c r="D1785" i="2"/>
  <c r="E1785" i="2"/>
  <c r="F1785" i="2"/>
  <c r="G1785" i="2"/>
  <c r="H1785" i="2"/>
  <c r="J1785" i="2"/>
  <c r="K1785" i="2"/>
  <c r="L1785" i="2"/>
  <c r="M1785" i="2"/>
  <c r="AI1785" i="2"/>
  <c r="AJ1785" i="2"/>
  <c r="AK1785" i="2"/>
  <c r="AL1785" i="2"/>
  <c r="AM1785" i="2"/>
  <c r="AN1785" i="2"/>
  <c r="AO1785" i="2"/>
  <c r="AP1785" i="2"/>
  <c r="AY1785" i="2"/>
  <c r="C1786" i="2"/>
  <c r="D1786" i="2"/>
  <c r="E1786" i="2"/>
  <c r="F1786" i="2"/>
  <c r="G1786" i="2"/>
  <c r="H1786" i="2"/>
  <c r="J1786" i="2"/>
  <c r="K1786" i="2"/>
  <c r="L1786" i="2"/>
  <c r="M1786" i="2"/>
  <c r="AI1786" i="2"/>
  <c r="AJ1786" i="2"/>
  <c r="AK1786" i="2"/>
  <c r="AL1786" i="2"/>
  <c r="AM1786" i="2"/>
  <c r="AN1786" i="2"/>
  <c r="AO1786" i="2"/>
  <c r="AP1786" i="2"/>
  <c r="AY1786" i="2"/>
  <c r="C1787" i="2"/>
  <c r="D1787" i="2"/>
  <c r="E1787" i="2"/>
  <c r="F1787" i="2"/>
  <c r="G1787" i="2"/>
  <c r="H1787" i="2"/>
  <c r="J1787" i="2"/>
  <c r="K1787" i="2"/>
  <c r="L1787" i="2"/>
  <c r="M1787" i="2"/>
  <c r="AI1787" i="2"/>
  <c r="AJ1787" i="2"/>
  <c r="AK1787" i="2"/>
  <c r="AL1787" i="2"/>
  <c r="AM1787" i="2"/>
  <c r="AN1787" i="2"/>
  <c r="AO1787" i="2"/>
  <c r="AP1787" i="2"/>
  <c r="AY1787" i="2"/>
  <c r="C1788" i="2"/>
  <c r="D1788" i="2"/>
  <c r="E1788" i="2"/>
  <c r="F1788" i="2"/>
  <c r="G1788" i="2"/>
  <c r="H1788" i="2"/>
  <c r="J1788" i="2"/>
  <c r="K1788" i="2"/>
  <c r="L1788" i="2"/>
  <c r="M1788" i="2"/>
  <c r="AI1788" i="2"/>
  <c r="AJ1788" i="2"/>
  <c r="AK1788" i="2"/>
  <c r="AL1788" i="2"/>
  <c r="AM1788" i="2"/>
  <c r="AN1788" i="2"/>
  <c r="AO1788" i="2"/>
  <c r="AP1788" i="2"/>
  <c r="C1790" i="2"/>
  <c r="D1790" i="2"/>
  <c r="E1790" i="2"/>
  <c r="F1790" i="2"/>
  <c r="G1790" i="2"/>
  <c r="H1790" i="2"/>
  <c r="J1790" i="2"/>
  <c r="K1790" i="2"/>
  <c r="L1790" i="2"/>
  <c r="M1790" i="2"/>
  <c r="AI1790" i="2"/>
  <c r="AJ1790" i="2"/>
  <c r="AK1790" i="2"/>
  <c r="AL1790" i="2"/>
  <c r="AM1790" i="2"/>
  <c r="AN1790" i="2"/>
  <c r="AO1790" i="2"/>
  <c r="AP1790" i="2"/>
  <c r="AY1790" i="2"/>
  <c r="C1791" i="2"/>
  <c r="D1791" i="2"/>
  <c r="E1791" i="2"/>
  <c r="F1791" i="2"/>
  <c r="G1791" i="2"/>
  <c r="H1791" i="2"/>
  <c r="J1791" i="2"/>
  <c r="K1791" i="2"/>
  <c r="L1791" i="2"/>
  <c r="M1791" i="2"/>
  <c r="AI1791" i="2"/>
  <c r="AJ1791" i="2"/>
  <c r="AK1791" i="2"/>
  <c r="AL1791" i="2"/>
  <c r="AM1791" i="2"/>
  <c r="AN1791" i="2"/>
  <c r="AO1791" i="2"/>
  <c r="AP1791" i="2"/>
  <c r="AY1791" i="2"/>
  <c r="C1792" i="2"/>
  <c r="D1792" i="2"/>
  <c r="E1792" i="2"/>
  <c r="F1792" i="2"/>
  <c r="G1792" i="2"/>
  <c r="H1792" i="2"/>
  <c r="J1792" i="2"/>
  <c r="K1792" i="2"/>
  <c r="L1792" i="2"/>
  <c r="M1792" i="2"/>
  <c r="AI1792" i="2"/>
  <c r="AJ1792" i="2"/>
  <c r="AK1792" i="2"/>
  <c r="AL1792" i="2"/>
  <c r="AM1792" i="2"/>
  <c r="AN1792" i="2"/>
  <c r="AO1792" i="2"/>
  <c r="AP1792" i="2"/>
  <c r="AY1792" i="2"/>
  <c r="C1793" i="2"/>
  <c r="D1793" i="2"/>
  <c r="E1793" i="2"/>
  <c r="F1793" i="2"/>
  <c r="G1793" i="2"/>
  <c r="H1793" i="2"/>
  <c r="J1793" i="2"/>
  <c r="K1793" i="2"/>
  <c r="L1793" i="2"/>
  <c r="M1793" i="2"/>
  <c r="AI1793" i="2"/>
  <c r="AJ1793" i="2"/>
  <c r="AK1793" i="2"/>
  <c r="AL1793" i="2"/>
  <c r="AM1793" i="2"/>
  <c r="AN1793" i="2"/>
  <c r="AO1793" i="2"/>
  <c r="AP1793" i="2"/>
  <c r="AY1793" i="2"/>
  <c r="C1794" i="2"/>
  <c r="D1794" i="2"/>
  <c r="E1794" i="2"/>
  <c r="F1794" i="2"/>
  <c r="G1794" i="2"/>
  <c r="H1794" i="2"/>
  <c r="J1794" i="2"/>
  <c r="K1794" i="2"/>
  <c r="L1794" i="2"/>
  <c r="M1794" i="2"/>
  <c r="AI1794" i="2"/>
  <c r="AJ1794" i="2"/>
  <c r="AK1794" i="2"/>
  <c r="AL1794" i="2"/>
  <c r="AM1794" i="2"/>
  <c r="AN1794" i="2"/>
  <c r="AO1794" i="2"/>
  <c r="AP1794" i="2"/>
  <c r="AY1794" i="2"/>
  <c r="C1795" i="2"/>
  <c r="D1795" i="2"/>
  <c r="E1795" i="2"/>
  <c r="F1795" i="2"/>
  <c r="G1795" i="2"/>
  <c r="H1795" i="2"/>
  <c r="J1795" i="2"/>
  <c r="K1795" i="2"/>
  <c r="L1795" i="2"/>
  <c r="M1795" i="2"/>
  <c r="AI1795" i="2"/>
  <c r="AJ1795" i="2"/>
  <c r="AK1795" i="2"/>
  <c r="AL1795" i="2"/>
  <c r="AM1795" i="2"/>
  <c r="AN1795" i="2"/>
  <c r="AO1795" i="2"/>
  <c r="AP1795" i="2"/>
  <c r="AY1795" i="2"/>
  <c r="C1796" i="2"/>
  <c r="D1796" i="2"/>
  <c r="E1796" i="2"/>
  <c r="F1796" i="2"/>
  <c r="G1796" i="2"/>
  <c r="H1796" i="2"/>
  <c r="J1796" i="2"/>
  <c r="K1796" i="2"/>
  <c r="L1796" i="2"/>
  <c r="M1796" i="2"/>
  <c r="AI1796" i="2"/>
  <c r="AJ1796" i="2"/>
  <c r="AK1796" i="2"/>
  <c r="AL1796" i="2"/>
  <c r="AM1796" i="2"/>
  <c r="AN1796" i="2"/>
  <c r="AO1796" i="2"/>
  <c r="AP1796" i="2"/>
  <c r="AY1796" i="2"/>
  <c r="C1797" i="2"/>
  <c r="D1797" i="2"/>
  <c r="E1797" i="2"/>
  <c r="F1797" i="2"/>
  <c r="G1797" i="2"/>
  <c r="H1797" i="2"/>
  <c r="J1797" i="2"/>
  <c r="K1797" i="2"/>
  <c r="L1797" i="2"/>
  <c r="M1797" i="2"/>
  <c r="AI1797" i="2"/>
  <c r="AJ1797" i="2"/>
  <c r="AK1797" i="2"/>
  <c r="AL1797" i="2"/>
  <c r="AM1797" i="2"/>
  <c r="AN1797" i="2"/>
  <c r="AO1797" i="2"/>
  <c r="AP1797" i="2"/>
  <c r="AY1797" i="2"/>
  <c r="C1798" i="2"/>
  <c r="D1798" i="2"/>
  <c r="E1798" i="2"/>
  <c r="F1798" i="2"/>
  <c r="G1798" i="2"/>
  <c r="H1798" i="2"/>
  <c r="J1798" i="2"/>
  <c r="K1798" i="2"/>
  <c r="L1798" i="2"/>
  <c r="M1798" i="2"/>
  <c r="AI1798" i="2"/>
  <c r="AJ1798" i="2"/>
  <c r="AK1798" i="2"/>
  <c r="AL1798" i="2"/>
  <c r="AM1798" i="2"/>
  <c r="AN1798" i="2"/>
  <c r="AO1798" i="2"/>
  <c r="AP1798" i="2"/>
  <c r="AY1798" i="2"/>
  <c r="C1799" i="2"/>
  <c r="D1799" i="2"/>
  <c r="E1799" i="2"/>
  <c r="F1799" i="2"/>
  <c r="G1799" i="2"/>
  <c r="H1799" i="2"/>
  <c r="J1799" i="2"/>
  <c r="K1799" i="2"/>
  <c r="L1799" i="2"/>
  <c r="M1799" i="2"/>
  <c r="AI1799" i="2"/>
  <c r="AJ1799" i="2"/>
  <c r="AK1799" i="2"/>
  <c r="AL1799" i="2"/>
  <c r="AM1799" i="2"/>
  <c r="AN1799" i="2"/>
  <c r="AO1799" i="2"/>
  <c r="AP1799" i="2"/>
  <c r="AY1799" i="2"/>
  <c r="C1800" i="2"/>
  <c r="D1800" i="2"/>
  <c r="E1800" i="2"/>
  <c r="F1800" i="2"/>
  <c r="G1800" i="2"/>
  <c r="H1800" i="2"/>
  <c r="J1800" i="2"/>
  <c r="K1800" i="2"/>
  <c r="L1800" i="2"/>
  <c r="M1800" i="2"/>
  <c r="AI1800" i="2"/>
  <c r="AJ1800" i="2"/>
  <c r="AK1800" i="2"/>
  <c r="AL1800" i="2"/>
  <c r="AM1800" i="2"/>
  <c r="AN1800" i="2"/>
  <c r="AO1800" i="2"/>
  <c r="AP1800" i="2"/>
  <c r="AY1800" i="2"/>
  <c r="C1801" i="2"/>
  <c r="D1801" i="2"/>
  <c r="E1801" i="2"/>
  <c r="F1801" i="2"/>
  <c r="G1801" i="2"/>
  <c r="H1801" i="2"/>
  <c r="J1801" i="2"/>
  <c r="K1801" i="2"/>
  <c r="L1801" i="2"/>
  <c r="M1801" i="2"/>
  <c r="AI1801" i="2"/>
  <c r="AJ1801" i="2"/>
  <c r="AK1801" i="2"/>
  <c r="AL1801" i="2"/>
  <c r="AM1801" i="2"/>
  <c r="AN1801" i="2"/>
  <c r="AO1801" i="2"/>
  <c r="AP1801" i="2"/>
  <c r="AY1801" i="2"/>
  <c r="C1802" i="2"/>
  <c r="D1802" i="2"/>
  <c r="E1802" i="2"/>
  <c r="F1802" i="2"/>
  <c r="G1802" i="2"/>
  <c r="H1802" i="2"/>
  <c r="J1802" i="2"/>
  <c r="K1802" i="2"/>
  <c r="L1802" i="2"/>
  <c r="M1802" i="2"/>
  <c r="AI1802" i="2"/>
  <c r="AJ1802" i="2"/>
  <c r="AK1802" i="2"/>
  <c r="AL1802" i="2"/>
  <c r="AM1802" i="2"/>
  <c r="AN1802" i="2"/>
  <c r="AO1802" i="2"/>
  <c r="AP1802" i="2"/>
  <c r="AY1802" i="2"/>
  <c r="C1803" i="2"/>
  <c r="D1803" i="2"/>
  <c r="E1803" i="2"/>
  <c r="F1803" i="2"/>
  <c r="G1803" i="2"/>
  <c r="H1803" i="2"/>
  <c r="J1803" i="2"/>
  <c r="K1803" i="2"/>
  <c r="L1803" i="2"/>
  <c r="M1803" i="2"/>
  <c r="AI1803" i="2"/>
  <c r="AJ1803" i="2"/>
  <c r="AK1803" i="2"/>
  <c r="AL1803" i="2"/>
  <c r="AM1803" i="2"/>
  <c r="AN1803" i="2"/>
  <c r="AO1803" i="2"/>
  <c r="AP1803" i="2"/>
  <c r="AY1803" i="2"/>
  <c r="C1804" i="2"/>
  <c r="D1804" i="2"/>
  <c r="E1804" i="2"/>
  <c r="F1804" i="2"/>
  <c r="G1804" i="2"/>
  <c r="H1804" i="2"/>
  <c r="J1804" i="2"/>
  <c r="K1804" i="2"/>
  <c r="L1804" i="2"/>
  <c r="M1804" i="2"/>
  <c r="AI1804" i="2"/>
  <c r="AJ1804" i="2"/>
  <c r="AK1804" i="2"/>
  <c r="AL1804" i="2"/>
  <c r="AM1804" i="2"/>
  <c r="AN1804" i="2"/>
  <c r="AO1804" i="2"/>
  <c r="AP1804" i="2"/>
  <c r="AY1804" i="2"/>
  <c r="C1805" i="2"/>
  <c r="D1805" i="2"/>
  <c r="E1805" i="2"/>
  <c r="F1805" i="2"/>
  <c r="G1805" i="2"/>
  <c r="H1805" i="2"/>
  <c r="J1805" i="2"/>
  <c r="K1805" i="2"/>
  <c r="L1805" i="2"/>
  <c r="M1805" i="2"/>
  <c r="AI1805" i="2"/>
  <c r="AJ1805" i="2"/>
  <c r="AK1805" i="2"/>
  <c r="AL1805" i="2"/>
  <c r="AM1805" i="2"/>
  <c r="AN1805" i="2"/>
  <c r="AO1805" i="2"/>
  <c r="AP1805" i="2"/>
  <c r="AY1805" i="2"/>
  <c r="C1806" i="2"/>
  <c r="D1806" i="2"/>
  <c r="E1806" i="2"/>
  <c r="F1806" i="2"/>
  <c r="G1806" i="2"/>
  <c r="H1806" i="2"/>
  <c r="J1806" i="2"/>
  <c r="K1806" i="2"/>
  <c r="L1806" i="2"/>
  <c r="M1806" i="2"/>
  <c r="AI1806" i="2"/>
  <c r="AJ1806" i="2"/>
  <c r="AK1806" i="2"/>
  <c r="AL1806" i="2"/>
  <c r="AM1806" i="2"/>
  <c r="AN1806" i="2"/>
  <c r="AO1806" i="2"/>
  <c r="AP1806" i="2"/>
  <c r="AY1806" i="2"/>
  <c r="C1807" i="2"/>
  <c r="D1807" i="2"/>
  <c r="E1807" i="2"/>
  <c r="F1807" i="2"/>
  <c r="G1807" i="2"/>
  <c r="H1807" i="2"/>
  <c r="J1807" i="2"/>
  <c r="K1807" i="2"/>
  <c r="L1807" i="2"/>
  <c r="M1807" i="2"/>
  <c r="AI1807" i="2"/>
  <c r="AJ1807" i="2"/>
  <c r="AK1807" i="2"/>
  <c r="AL1807" i="2"/>
  <c r="AM1807" i="2"/>
  <c r="AN1807" i="2"/>
  <c r="AO1807" i="2"/>
  <c r="AP1807" i="2"/>
  <c r="AY1807" i="2"/>
  <c r="C1808" i="2"/>
  <c r="D1808" i="2"/>
  <c r="E1808" i="2"/>
  <c r="F1808" i="2"/>
  <c r="G1808" i="2"/>
  <c r="H1808" i="2"/>
  <c r="J1808" i="2"/>
  <c r="K1808" i="2"/>
  <c r="L1808" i="2"/>
  <c r="M1808" i="2"/>
  <c r="AI1808" i="2"/>
  <c r="AJ1808" i="2"/>
  <c r="AK1808" i="2"/>
  <c r="AL1808" i="2"/>
  <c r="AM1808" i="2"/>
  <c r="AN1808" i="2"/>
  <c r="AO1808" i="2"/>
  <c r="AP1808" i="2"/>
  <c r="AY1808" i="2"/>
  <c r="C1809" i="2"/>
  <c r="D1809" i="2"/>
  <c r="E1809" i="2"/>
  <c r="F1809" i="2"/>
  <c r="G1809" i="2"/>
  <c r="H1809" i="2"/>
  <c r="J1809" i="2"/>
  <c r="K1809" i="2"/>
  <c r="L1809" i="2"/>
  <c r="M1809" i="2"/>
  <c r="AI1809" i="2"/>
  <c r="AJ1809" i="2"/>
  <c r="AK1809" i="2"/>
  <c r="AL1809" i="2"/>
  <c r="AM1809" i="2"/>
  <c r="AN1809" i="2"/>
  <c r="AO1809" i="2"/>
  <c r="AP1809" i="2"/>
  <c r="AY1809" i="2"/>
  <c r="C1810" i="2"/>
  <c r="D1810" i="2"/>
  <c r="E1810" i="2"/>
  <c r="F1810" i="2"/>
  <c r="G1810" i="2"/>
  <c r="H1810" i="2"/>
  <c r="J1810" i="2"/>
  <c r="K1810" i="2"/>
  <c r="L1810" i="2"/>
  <c r="M1810" i="2"/>
  <c r="AI1810" i="2"/>
  <c r="AJ1810" i="2"/>
  <c r="AK1810" i="2"/>
  <c r="AL1810" i="2"/>
  <c r="AM1810" i="2"/>
  <c r="AN1810" i="2"/>
  <c r="AO1810" i="2"/>
  <c r="AP1810" i="2"/>
  <c r="AY1810" i="2"/>
  <c r="C1811" i="2"/>
  <c r="D1811" i="2"/>
  <c r="E1811" i="2"/>
  <c r="F1811" i="2"/>
  <c r="G1811" i="2"/>
  <c r="H1811" i="2"/>
  <c r="J1811" i="2"/>
  <c r="K1811" i="2"/>
  <c r="L1811" i="2"/>
  <c r="M1811" i="2"/>
  <c r="AI1811" i="2"/>
  <c r="AJ1811" i="2"/>
  <c r="AK1811" i="2"/>
  <c r="AL1811" i="2"/>
  <c r="AM1811" i="2"/>
  <c r="AN1811" i="2"/>
  <c r="AO1811" i="2"/>
  <c r="AP1811" i="2"/>
  <c r="AY1811" i="2"/>
  <c r="C1812" i="2"/>
  <c r="D1812" i="2"/>
  <c r="E1812" i="2"/>
  <c r="F1812" i="2"/>
  <c r="G1812" i="2"/>
  <c r="H1812" i="2"/>
  <c r="J1812" i="2"/>
  <c r="K1812" i="2"/>
  <c r="L1812" i="2"/>
  <c r="M1812" i="2"/>
  <c r="AI1812" i="2"/>
  <c r="AJ1812" i="2"/>
  <c r="AK1812" i="2"/>
  <c r="AL1812" i="2"/>
  <c r="AM1812" i="2"/>
  <c r="AN1812" i="2"/>
  <c r="AO1812" i="2"/>
  <c r="AP1812" i="2"/>
  <c r="AY1812" i="2"/>
  <c r="C1813" i="2"/>
  <c r="D1813" i="2"/>
  <c r="E1813" i="2"/>
  <c r="F1813" i="2"/>
  <c r="G1813" i="2"/>
  <c r="H1813" i="2"/>
  <c r="J1813" i="2"/>
  <c r="K1813" i="2"/>
  <c r="L1813" i="2"/>
  <c r="M1813" i="2"/>
  <c r="AI1813" i="2"/>
  <c r="AJ1813" i="2"/>
  <c r="AK1813" i="2"/>
  <c r="AL1813" i="2"/>
  <c r="AM1813" i="2"/>
  <c r="AN1813" i="2"/>
  <c r="AO1813" i="2"/>
  <c r="AP1813" i="2"/>
  <c r="AY1813" i="2"/>
  <c r="C1814" i="2"/>
  <c r="D1814" i="2"/>
  <c r="E1814" i="2"/>
  <c r="F1814" i="2"/>
  <c r="G1814" i="2"/>
  <c r="H1814" i="2"/>
  <c r="J1814" i="2"/>
  <c r="K1814" i="2"/>
  <c r="L1814" i="2"/>
  <c r="M1814" i="2"/>
  <c r="AI1814" i="2"/>
  <c r="AJ1814" i="2"/>
  <c r="AK1814" i="2"/>
  <c r="AL1814" i="2"/>
  <c r="AM1814" i="2"/>
  <c r="AN1814" i="2"/>
  <c r="AO1814" i="2"/>
  <c r="AP1814" i="2"/>
  <c r="AY1814" i="2"/>
  <c r="C1815" i="2"/>
  <c r="D1815" i="2"/>
  <c r="E1815" i="2"/>
  <c r="F1815" i="2"/>
  <c r="G1815" i="2"/>
  <c r="H1815" i="2"/>
  <c r="J1815" i="2"/>
  <c r="K1815" i="2"/>
  <c r="L1815" i="2"/>
  <c r="M1815" i="2"/>
  <c r="AI1815" i="2"/>
  <c r="AJ1815" i="2"/>
  <c r="AK1815" i="2"/>
  <c r="AL1815" i="2"/>
  <c r="AM1815" i="2"/>
  <c r="AN1815" i="2"/>
  <c r="AO1815" i="2"/>
  <c r="AP1815" i="2"/>
  <c r="AY1815" i="2"/>
  <c r="C1816" i="2"/>
  <c r="D1816" i="2"/>
  <c r="E1816" i="2"/>
  <c r="F1816" i="2"/>
  <c r="G1816" i="2"/>
  <c r="H1816" i="2"/>
  <c r="J1816" i="2"/>
  <c r="K1816" i="2"/>
  <c r="L1816" i="2"/>
  <c r="M1816" i="2"/>
  <c r="AI1816" i="2"/>
  <c r="AJ1816" i="2"/>
  <c r="AK1816" i="2"/>
  <c r="AL1816" i="2"/>
  <c r="AM1816" i="2"/>
  <c r="AN1816" i="2"/>
  <c r="AO1816" i="2"/>
  <c r="AP1816" i="2"/>
  <c r="AY1816" i="2"/>
  <c r="C1817" i="2"/>
  <c r="D1817" i="2"/>
  <c r="E1817" i="2"/>
  <c r="F1817" i="2"/>
  <c r="G1817" i="2"/>
  <c r="H1817" i="2"/>
  <c r="J1817" i="2"/>
  <c r="K1817" i="2"/>
  <c r="L1817" i="2"/>
  <c r="M1817" i="2"/>
  <c r="AI1817" i="2"/>
  <c r="AJ1817" i="2"/>
  <c r="AK1817" i="2"/>
  <c r="AL1817" i="2"/>
  <c r="AM1817" i="2"/>
  <c r="AN1817" i="2"/>
  <c r="AO1817" i="2"/>
  <c r="AP1817" i="2"/>
  <c r="AY1817" i="2"/>
  <c r="C1818" i="2"/>
  <c r="D1818" i="2"/>
  <c r="E1818" i="2"/>
  <c r="F1818" i="2"/>
  <c r="G1818" i="2"/>
  <c r="H1818" i="2"/>
  <c r="J1818" i="2"/>
  <c r="K1818" i="2"/>
  <c r="L1818" i="2"/>
  <c r="M1818" i="2"/>
  <c r="AI1818" i="2"/>
  <c r="AJ1818" i="2"/>
  <c r="AK1818" i="2"/>
  <c r="AL1818" i="2"/>
  <c r="AM1818" i="2"/>
  <c r="AN1818" i="2"/>
  <c r="AO1818" i="2"/>
  <c r="AP1818" i="2"/>
  <c r="AY1818" i="2"/>
  <c r="C1819" i="2"/>
  <c r="D1819" i="2"/>
  <c r="E1819" i="2"/>
  <c r="F1819" i="2"/>
  <c r="G1819" i="2"/>
  <c r="H1819" i="2"/>
  <c r="J1819" i="2"/>
  <c r="K1819" i="2"/>
  <c r="L1819" i="2"/>
  <c r="M1819" i="2"/>
  <c r="AI1819" i="2"/>
  <c r="AJ1819" i="2"/>
  <c r="AK1819" i="2"/>
  <c r="AL1819" i="2"/>
  <c r="AM1819" i="2"/>
  <c r="AN1819" i="2"/>
  <c r="AO1819" i="2"/>
  <c r="AP1819" i="2"/>
  <c r="AY1819" i="2"/>
  <c r="C1820" i="2"/>
  <c r="D1820" i="2"/>
  <c r="E1820" i="2"/>
  <c r="F1820" i="2"/>
  <c r="G1820" i="2"/>
  <c r="H1820" i="2"/>
  <c r="J1820" i="2"/>
  <c r="K1820" i="2"/>
  <c r="L1820" i="2"/>
  <c r="M1820" i="2"/>
  <c r="AI1820" i="2"/>
  <c r="AJ1820" i="2"/>
  <c r="AK1820" i="2"/>
  <c r="AL1820" i="2"/>
  <c r="AM1820" i="2"/>
  <c r="AN1820" i="2"/>
  <c r="AO1820" i="2"/>
  <c r="AP1820" i="2"/>
  <c r="AY1820" i="2"/>
  <c r="C1821" i="2"/>
  <c r="D1821" i="2"/>
  <c r="E1821" i="2"/>
  <c r="F1821" i="2"/>
  <c r="G1821" i="2"/>
  <c r="H1821" i="2"/>
  <c r="J1821" i="2"/>
  <c r="K1821" i="2"/>
  <c r="L1821" i="2"/>
  <c r="M1821" i="2"/>
  <c r="AI1821" i="2"/>
  <c r="AJ1821" i="2"/>
  <c r="AK1821" i="2"/>
  <c r="AL1821" i="2"/>
  <c r="AM1821" i="2"/>
  <c r="AN1821" i="2"/>
  <c r="AO1821" i="2"/>
  <c r="AP1821" i="2"/>
  <c r="AY1821" i="2"/>
  <c r="C1822" i="2"/>
  <c r="D1822" i="2"/>
  <c r="E1822" i="2"/>
  <c r="F1822" i="2"/>
  <c r="G1822" i="2"/>
  <c r="H1822" i="2"/>
  <c r="J1822" i="2"/>
  <c r="K1822" i="2"/>
  <c r="L1822" i="2"/>
  <c r="M1822" i="2"/>
  <c r="AI1822" i="2"/>
  <c r="AJ1822" i="2"/>
  <c r="AK1822" i="2"/>
  <c r="AL1822" i="2"/>
  <c r="AM1822" i="2"/>
  <c r="AN1822" i="2"/>
  <c r="AO1822" i="2"/>
  <c r="AP1822" i="2"/>
  <c r="AY1822" i="2"/>
  <c r="C1823" i="2"/>
  <c r="D1823" i="2"/>
  <c r="E1823" i="2"/>
  <c r="F1823" i="2"/>
  <c r="G1823" i="2"/>
  <c r="H1823" i="2"/>
  <c r="J1823" i="2"/>
  <c r="K1823" i="2"/>
  <c r="L1823" i="2"/>
  <c r="M1823" i="2"/>
  <c r="AI1823" i="2"/>
  <c r="AJ1823" i="2"/>
  <c r="AK1823" i="2"/>
  <c r="AL1823" i="2"/>
  <c r="AM1823" i="2"/>
  <c r="AN1823" i="2"/>
  <c r="AO1823" i="2"/>
  <c r="AP1823" i="2"/>
  <c r="AY1823" i="2"/>
  <c r="C1824" i="2"/>
  <c r="D1824" i="2"/>
  <c r="E1824" i="2"/>
  <c r="F1824" i="2"/>
  <c r="G1824" i="2"/>
  <c r="H1824" i="2"/>
  <c r="J1824" i="2"/>
  <c r="K1824" i="2"/>
  <c r="L1824" i="2"/>
  <c r="M1824" i="2"/>
  <c r="AI1824" i="2"/>
  <c r="AJ1824" i="2"/>
  <c r="AK1824" i="2"/>
  <c r="AL1824" i="2"/>
  <c r="AM1824" i="2"/>
  <c r="AN1824" i="2"/>
  <c r="AO1824" i="2"/>
  <c r="AP1824" i="2"/>
  <c r="AY1824" i="2"/>
  <c r="C1825" i="2"/>
  <c r="D1825" i="2"/>
  <c r="E1825" i="2"/>
  <c r="F1825" i="2"/>
  <c r="G1825" i="2"/>
  <c r="H1825" i="2"/>
  <c r="J1825" i="2"/>
  <c r="K1825" i="2"/>
  <c r="L1825" i="2"/>
  <c r="M1825" i="2"/>
  <c r="AI1825" i="2"/>
  <c r="AJ1825" i="2"/>
  <c r="AK1825" i="2"/>
  <c r="AL1825" i="2"/>
  <c r="AM1825" i="2"/>
  <c r="AN1825" i="2"/>
  <c r="AO1825" i="2"/>
  <c r="AP1825" i="2"/>
  <c r="AY1825" i="2"/>
  <c r="C1826" i="2"/>
  <c r="D1826" i="2"/>
  <c r="E1826" i="2"/>
  <c r="F1826" i="2"/>
  <c r="G1826" i="2"/>
  <c r="H1826" i="2"/>
  <c r="J1826" i="2"/>
  <c r="K1826" i="2"/>
  <c r="L1826" i="2"/>
  <c r="M1826" i="2"/>
  <c r="AI1826" i="2"/>
  <c r="AJ1826" i="2"/>
  <c r="AK1826" i="2"/>
  <c r="AL1826" i="2"/>
  <c r="AM1826" i="2"/>
  <c r="AN1826" i="2"/>
  <c r="AO1826" i="2"/>
  <c r="AP1826" i="2"/>
  <c r="C1828" i="2"/>
  <c r="D1828" i="2"/>
  <c r="E1828" i="2"/>
  <c r="F1828" i="2"/>
  <c r="G1828" i="2"/>
  <c r="H1828" i="2"/>
  <c r="J1828" i="2"/>
  <c r="K1828" i="2"/>
  <c r="L1828" i="2"/>
  <c r="M1828" i="2"/>
  <c r="AI1828" i="2"/>
  <c r="AJ1828" i="2"/>
  <c r="AK1828" i="2"/>
  <c r="AL1828" i="2"/>
  <c r="AM1828" i="2"/>
  <c r="AN1828" i="2"/>
  <c r="AO1828" i="2"/>
  <c r="AP1828" i="2"/>
  <c r="AY1828" i="2"/>
  <c r="C1829" i="2"/>
  <c r="D1829" i="2"/>
  <c r="E1829" i="2"/>
  <c r="F1829" i="2"/>
  <c r="G1829" i="2"/>
  <c r="H1829" i="2"/>
  <c r="J1829" i="2"/>
  <c r="K1829" i="2"/>
  <c r="L1829" i="2"/>
  <c r="M1829" i="2"/>
  <c r="AI1829" i="2"/>
  <c r="AJ1829" i="2"/>
  <c r="AK1829" i="2"/>
  <c r="AL1829" i="2"/>
  <c r="AM1829" i="2"/>
  <c r="AN1829" i="2"/>
  <c r="AO1829" i="2"/>
  <c r="AP1829" i="2"/>
  <c r="AY1829" i="2"/>
  <c r="C1830" i="2"/>
  <c r="D1830" i="2"/>
  <c r="E1830" i="2"/>
  <c r="F1830" i="2"/>
  <c r="G1830" i="2"/>
  <c r="H1830" i="2"/>
  <c r="J1830" i="2"/>
  <c r="K1830" i="2"/>
  <c r="L1830" i="2"/>
  <c r="M1830" i="2"/>
  <c r="AI1830" i="2"/>
  <c r="AJ1830" i="2"/>
  <c r="AK1830" i="2"/>
  <c r="AL1830" i="2"/>
  <c r="AM1830" i="2"/>
  <c r="AN1830" i="2"/>
  <c r="AO1830" i="2"/>
  <c r="AP1830" i="2"/>
  <c r="AY1830" i="2"/>
  <c r="C1831" i="2"/>
  <c r="D1831" i="2"/>
  <c r="E1831" i="2"/>
  <c r="F1831" i="2"/>
  <c r="G1831" i="2"/>
  <c r="H1831" i="2"/>
  <c r="J1831" i="2"/>
  <c r="K1831" i="2"/>
  <c r="L1831" i="2"/>
  <c r="M1831" i="2"/>
  <c r="AI1831" i="2"/>
  <c r="AJ1831" i="2"/>
  <c r="AK1831" i="2"/>
  <c r="AL1831" i="2"/>
  <c r="AM1831" i="2"/>
  <c r="AN1831" i="2"/>
  <c r="AO1831" i="2"/>
  <c r="AP1831" i="2"/>
  <c r="AY1831" i="2"/>
  <c r="C1832" i="2"/>
  <c r="D1832" i="2"/>
  <c r="E1832" i="2"/>
  <c r="F1832" i="2"/>
  <c r="G1832" i="2"/>
  <c r="H1832" i="2"/>
  <c r="J1832" i="2"/>
  <c r="K1832" i="2"/>
  <c r="L1832" i="2"/>
  <c r="M1832" i="2"/>
  <c r="AI1832" i="2"/>
  <c r="AJ1832" i="2"/>
  <c r="AK1832" i="2"/>
  <c r="AL1832" i="2"/>
  <c r="AM1832" i="2"/>
  <c r="AN1832" i="2"/>
  <c r="AO1832" i="2"/>
  <c r="AP1832" i="2"/>
  <c r="AY1832" i="2"/>
  <c r="C1833" i="2"/>
  <c r="D1833" i="2"/>
  <c r="E1833" i="2"/>
  <c r="F1833" i="2"/>
  <c r="G1833" i="2"/>
  <c r="H1833" i="2"/>
  <c r="J1833" i="2"/>
  <c r="K1833" i="2"/>
  <c r="L1833" i="2"/>
  <c r="M1833" i="2"/>
  <c r="AI1833" i="2"/>
  <c r="AJ1833" i="2"/>
  <c r="AK1833" i="2"/>
  <c r="AL1833" i="2"/>
  <c r="AM1833" i="2"/>
  <c r="AN1833" i="2"/>
  <c r="AO1833" i="2"/>
  <c r="AP1833" i="2"/>
  <c r="AY1833" i="2"/>
  <c r="C1834" i="2"/>
  <c r="D1834" i="2"/>
  <c r="E1834" i="2"/>
  <c r="F1834" i="2"/>
  <c r="G1834" i="2"/>
  <c r="H1834" i="2"/>
  <c r="J1834" i="2"/>
  <c r="K1834" i="2"/>
  <c r="L1834" i="2"/>
  <c r="M1834" i="2"/>
  <c r="AI1834" i="2"/>
  <c r="AJ1834" i="2"/>
  <c r="AK1834" i="2"/>
  <c r="AL1834" i="2"/>
  <c r="AM1834" i="2"/>
  <c r="AN1834" i="2"/>
  <c r="AO1834" i="2"/>
  <c r="AP1834" i="2"/>
  <c r="AY1834" i="2"/>
  <c r="C1835" i="2"/>
  <c r="D1835" i="2"/>
  <c r="E1835" i="2"/>
  <c r="F1835" i="2"/>
  <c r="G1835" i="2"/>
  <c r="H1835" i="2"/>
  <c r="J1835" i="2"/>
  <c r="K1835" i="2"/>
  <c r="L1835" i="2"/>
  <c r="M1835" i="2"/>
  <c r="AI1835" i="2"/>
  <c r="AJ1835" i="2"/>
  <c r="AK1835" i="2"/>
  <c r="AL1835" i="2"/>
  <c r="AM1835" i="2"/>
  <c r="AN1835" i="2"/>
  <c r="AO1835" i="2"/>
  <c r="AP1835" i="2"/>
  <c r="AY1835" i="2"/>
  <c r="C1836" i="2"/>
  <c r="D1836" i="2"/>
  <c r="E1836" i="2"/>
  <c r="F1836" i="2"/>
  <c r="G1836" i="2"/>
  <c r="H1836" i="2"/>
  <c r="J1836" i="2"/>
  <c r="K1836" i="2"/>
  <c r="L1836" i="2"/>
  <c r="M1836" i="2"/>
  <c r="AI1836" i="2"/>
  <c r="AJ1836" i="2"/>
  <c r="AK1836" i="2"/>
  <c r="AL1836" i="2"/>
  <c r="AM1836" i="2"/>
  <c r="AN1836" i="2"/>
  <c r="AO1836" i="2"/>
  <c r="AP1836" i="2"/>
  <c r="AY1836" i="2"/>
  <c r="C1837" i="2"/>
  <c r="D1837" i="2"/>
  <c r="E1837" i="2"/>
  <c r="F1837" i="2"/>
  <c r="G1837" i="2"/>
  <c r="H1837" i="2"/>
  <c r="J1837" i="2"/>
  <c r="K1837" i="2"/>
  <c r="L1837" i="2"/>
  <c r="M1837" i="2"/>
  <c r="AI1837" i="2"/>
  <c r="AJ1837" i="2"/>
  <c r="AK1837" i="2"/>
  <c r="AL1837" i="2"/>
  <c r="AM1837" i="2"/>
  <c r="AN1837" i="2"/>
  <c r="AO1837" i="2"/>
  <c r="AP1837" i="2"/>
  <c r="AY1837" i="2"/>
  <c r="C1838" i="2"/>
  <c r="D1838" i="2"/>
  <c r="E1838" i="2"/>
  <c r="F1838" i="2"/>
  <c r="G1838" i="2"/>
  <c r="H1838" i="2"/>
  <c r="J1838" i="2"/>
  <c r="K1838" i="2"/>
  <c r="L1838" i="2"/>
  <c r="M1838" i="2"/>
  <c r="AI1838" i="2"/>
  <c r="AJ1838" i="2"/>
  <c r="AK1838" i="2"/>
  <c r="AL1838" i="2"/>
  <c r="AM1838" i="2"/>
  <c r="AN1838" i="2"/>
  <c r="AO1838" i="2"/>
  <c r="AP1838" i="2"/>
  <c r="AY1838" i="2"/>
  <c r="C1839" i="2"/>
  <c r="D1839" i="2"/>
  <c r="E1839" i="2"/>
  <c r="F1839" i="2"/>
  <c r="G1839" i="2"/>
  <c r="H1839" i="2"/>
  <c r="J1839" i="2"/>
  <c r="K1839" i="2"/>
  <c r="L1839" i="2"/>
  <c r="M1839" i="2"/>
  <c r="AI1839" i="2"/>
  <c r="AJ1839" i="2"/>
  <c r="AK1839" i="2"/>
  <c r="AL1839" i="2"/>
  <c r="AM1839" i="2"/>
  <c r="AN1839" i="2"/>
  <c r="AO1839" i="2"/>
  <c r="AP1839" i="2"/>
  <c r="AY1839" i="2"/>
  <c r="C1840" i="2"/>
  <c r="D1840" i="2"/>
  <c r="E1840" i="2"/>
  <c r="F1840" i="2"/>
  <c r="G1840" i="2"/>
  <c r="H1840" i="2"/>
  <c r="J1840" i="2"/>
  <c r="K1840" i="2"/>
  <c r="L1840" i="2"/>
  <c r="M1840" i="2"/>
  <c r="AI1840" i="2"/>
  <c r="AJ1840" i="2"/>
  <c r="AK1840" i="2"/>
  <c r="AL1840" i="2"/>
  <c r="AM1840" i="2"/>
  <c r="AN1840" i="2"/>
  <c r="AO1840" i="2"/>
  <c r="AP1840" i="2"/>
  <c r="AY1840" i="2"/>
  <c r="C1841" i="2"/>
  <c r="D1841" i="2"/>
  <c r="E1841" i="2"/>
  <c r="F1841" i="2"/>
  <c r="G1841" i="2"/>
  <c r="H1841" i="2"/>
  <c r="J1841" i="2"/>
  <c r="K1841" i="2"/>
  <c r="L1841" i="2"/>
  <c r="M1841" i="2"/>
  <c r="AI1841" i="2"/>
  <c r="AJ1841" i="2"/>
  <c r="AK1841" i="2"/>
  <c r="AL1841" i="2"/>
  <c r="AM1841" i="2"/>
  <c r="AN1841" i="2"/>
  <c r="AO1841" i="2"/>
  <c r="AP1841" i="2"/>
  <c r="AY1841" i="2"/>
  <c r="C1842" i="2"/>
  <c r="D1842" i="2"/>
  <c r="E1842" i="2"/>
  <c r="F1842" i="2"/>
  <c r="G1842" i="2"/>
  <c r="H1842" i="2"/>
  <c r="J1842" i="2"/>
  <c r="K1842" i="2"/>
  <c r="L1842" i="2"/>
  <c r="M1842" i="2"/>
  <c r="AI1842" i="2"/>
  <c r="AJ1842" i="2"/>
  <c r="AK1842" i="2"/>
  <c r="AL1842" i="2"/>
  <c r="AM1842" i="2"/>
  <c r="AN1842" i="2"/>
  <c r="AO1842" i="2"/>
  <c r="AP1842" i="2"/>
  <c r="AY1842" i="2"/>
  <c r="C1843" i="2"/>
  <c r="D1843" i="2"/>
  <c r="E1843" i="2"/>
  <c r="F1843" i="2"/>
  <c r="G1843" i="2"/>
  <c r="H1843" i="2"/>
  <c r="J1843" i="2"/>
  <c r="K1843" i="2"/>
  <c r="L1843" i="2"/>
  <c r="M1843" i="2"/>
  <c r="AI1843" i="2"/>
  <c r="AJ1843" i="2"/>
  <c r="AK1843" i="2"/>
  <c r="AL1843" i="2"/>
  <c r="AM1843" i="2"/>
  <c r="AN1843" i="2"/>
  <c r="AO1843" i="2"/>
  <c r="AP1843" i="2"/>
  <c r="AY1843" i="2"/>
  <c r="C1844" i="2"/>
  <c r="D1844" i="2"/>
  <c r="E1844" i="2"/>
  <c r="F1844" i="2"/>
  <c r="G1844" i="2"/>
  <c r="H1844" i="2"/>
  <c r="J1844" i="2"/>
  <c r="K1844" i="2"/>
  <c r="L1844" i="2"/>
  <c r="M1844" i="2"/>
  <c r="AI1844" i="2"/>
  <c r="AJ1844" i="2"/>
  <c r="AK1844" i="2"/>
  <c r="AL1844" i="2"/>
  <c r="AM1844" i="2"/>
  <c r="AN1844" i="2"/>
  <c r="AO1844" i="2"/>
  <c r="AP1844" i="2"/>
  <c r="AY1844" i="2"/>
  <c r="C1845" i="2"/>
  <c r="D1845" i="2"/>
  <c r="E1845" i="2"/>
  <c r="F1845" i="2"/>
  <c r="G1845" i="2"/>
  <c r="H1845" i="2"/>
  <c r="J1845" i="2"/>
  <c r="K1845" i="2"/>
  <c r="L1845" i="2"/>
  <c r="M1845" i="2"/>
  <c r="AI1845" i="2"/>
  <c r="AJ1845" i="2"/>
  <c r="AK1845" i="2"/>
  <c r="AL1845" i="2"/>
  <c r="AM1845" i="2"/>
  <c r="AN1845" i="2"/>
  <c r="AO1845" i="2"/>
  <c r="AP1845" i="2"/>
  <c r="AY1845" i="2"/>
  <c r="C1846" i="2"/>
  <c r="D1846" i="2"/>
  <c r="E1846" i="2"/>
  <c r="F1846" i="2"/>
  <c r="G1846" i="2"/>
  <c r="H1846" i="2"/>
  <c r="J1846" i="2"/>
  <c r="K1846" i="2"/>
  <c r="L1846" i="2"/>
  <c r="M1846" i="2"/>
  <c r="AI1846" i="2"/>
  <c r="AJ1846" i="2"/>
  <c r="AK1846" i="2"/>
  <c r="AL1846" i="2"/>
  <c r="AM1846" i="2"/>
  <c r="AN1846" i="2"/>
  <c r="AO1846" i="2"/>
  <c r="AP1846" i="2"/>
  <c r="AY1846" i="2"/>
  <c r="C1847" i="2"/>
  <c r="D1847" i="2"/>
  <c r="E1847" i="2"/>
  <c r="F1847" i="2"/>
  <c r="G1847" i="2"/>
  <c r="H1847" i="2"/>
  <c r="J1847" i="2"/>
  <c r="K1847" i="2"/>
  <c r="L1847" i="2"/>
  <c r="M1847" i="2"/>
  <c r="AI1847" i="2"/>
  <c r="AJ1847" i="2"/>
  <c r="AK1847" i="2"/>
  <c r="AL1847" i="2"/>
  <c r="AM1847" i="2"/>
  <c r="AN1847" i="2"/>
  <c r="AO1847" i="2"/>
  <c r="AP1847" i="2"/>
  <c r="AY1847" i="2"/>
  <c r="C1848" i="2"/>
  <c r="D1848" i="2"/>
  <c r="E1848" i="2"/>
  <c r="F1848" i="2"/>
  <c r="G1848" i="2"/>
  <c r="H1848" i="2"/>
  <c r="J1848" i="2"/>
  <c r="K1848" i="2"/>
  <c r="L1848" i="2"/>
  <c r="M1848" i="2"/>
  <c r="AI1848" i="2"/>
  <c r="AJ1848" i="2"/>
  <c r="AK1848" i="2"/>
  <c r="AL1848" i="2"/>
  <c r="AM1848" i="2"/>
  <c r="AN1848" i="2"/>
  <c r="AO1848" i="2"/>
  <c r="AP1848" i="2"/>
  <c r="AY1848" i="2"/>
  <c r="C1849" i="2"/>
  <c r="D1849" i="2"/>
  <c r="E1849" i="2"/>
  <c r="F1849" i="2"/>
  <c r="G1849" i="2"/>
  <c r="H1849" i="2"/>
  <c r="J1849" i="2"/>
  <c r="K1849" i="2"/>
  <c r="L1849" i="2"/>
  <c r="M1849" i="2"/>
  <c r="AI1849" i="2"/>
  <c r="AJ1849" i="2"/>
  <c r="AK1849" i="2"/>
  <c r="AL1849" i="2"/>
  <c r="AM1849" i="2"/>
  <c r="AN1849" i="2"/>
  <c r="AO1849" i="2"/>
  <c r="AP1849" i="2"/>
  <c r="AY1849" i="2"/>
  <c r="C1850" i="2"/>
  <c r="D1850" i="2"/>
  <c r="E1850" i="2"/>
  <c r="F1850" i="2"/>
  <c r="G1850" i="2"/>
  <c r="H1850" i="2"/>
  <c r="J1850" i="2"/>
  <c r="K1850" i="2"/>
  <c r="L1850" i="2"/>
  <c r="M1850" i="2"/>
  <c r="AI1850" i="2"/>
  <c r="AJ1850" i="2"/>
  <c r="AK1850" i="2"/>
  <c r="AL1850" i="2"/>
  <c r="AM1850" i="2"/>
  <c r="AN1850" i="2"/>
  <c r="AO1850" i="2"/>
  <c r="AP1850" i="2"/>
  <c r="AY1850" i="2"/>
  <c r="C1851" i="2"/>
  <c r="D1851" i="2"/>
  <c r="E1851" i="2"/>
  <c r="F1851" i="2"/>
  <c r="G1851" i="2"/>
  <c r="H1851" i="2"/>
  <c r="J1851" i="2"/>
  <c r="K1851" i="2"/>
  <c r="L1851" i="2"/>
  <c r="M1851" i="2"/>
  <c r="AI1851" i="2"/>
  <c r="AJ1851" i="2"/>
  <c r="AK1851" i="2"/>
  <c r="AL1851" i="2"/>
  <c r="AM1851" i="2"/>
  <c r="AN1851" i="2"/>
  <c r="AO1851" i="2"/>
  <c r="AP1851" i="2"/>
  <c r="AY1851" i="2"/>
  <c r="C1852" i="2"/>
  <c r="D1852" i="2"/>
  <c r="E1852" i="2"/>
  <c r="F1852" i="2"/>
  <c r="G1852" i="2"/>
  <c r="H1852" i="2"/>
  <c r="J1852" i="2"/>
  <c r="K1852" i="2"/>
  <c r="L1852" i="2"/>
  <c r="M1852" i="2"/>
  <c r="AI1852" i="2"/>
  <c r="AJ1852" i="2"/>
  <c r="AK1852" i="2"/>
  <c r="AL1852" i="2"/>
  <c r="AM1852" i="2"/>
  <c r="AN1852" i="2"/>
  <c r="AO1852" i="2"/>
  <c r="AP1852" i="2"/>
  <c r="AY1852" i="2"/>
  <c r="C1853" i="2"/>
  <c r="D1853" i="2"/>
  <c r="E1853" i="2"/>
  <c r="F1853" i="2"/>
  <c r="G1853" i="2"/>
  <c r="H1853" i="2"/>
  <c r="J1853" i="2"/>
  <c r="K1853" i="2"/>
  <c r="L1853" i="2"/>
  <c r="M1853" i="2"/>
  <c r="AI1853" i="2"/>
  <c r="AJ1853" i="2"/>
  <c r="AK1853" i="2"/>
  <c r="AL1853" i="2"/>
  <c r="AM1853" i="2"/>
  <c r="AN1853" i="2"/>
  <c r="AO1853" i="2"/>
  <c r="AP1853" i="2"/>
  <c r="AY1853" i="2"/>
  <c r="C1854" i="2"/>
  <c r="D1854" i="2"/>
  <c r="E1854" i="2"/>
  <c r="F1854" i="2"/>
  <c r="G1854" i="2"/>
  <c r="H1854" i="2"/>
  <c r="J1854" i="2"/>
  <c r="K1854" i="2"/>
  <c r="L1854" i="2"/>
  <c r="M1854" i="2"/>
  <c r="AI1854" i="2"/>
  <c r="AJ1854" i="2"/>
  <c r="AK1854" i="2"/>
  <c r="AL1854" i="2"/>
  <c r="AM1854" i="2"/>
  <c r="AN1854" i="2"/>
  <c r="AO1854" i="2"/>
  <c r="AP1854" i="2"/>
  <c r="AY1854" i="2"/>
  <c r="C1855" i="2"/>
  <c r="D1855" i="2"/>
  <c r="E1855" i="2"/>
  <c r="F1855" i="2"/>
  <c r="G1855" i="2"/>
  <c r="H1855" i="2"/>
  <c r="J1855" i="2"/>
  <c r="K1855" i="2"/>
  <c r="L1855" i="2"/>
  <c r="M1855" i="2"/>
  <c r="AI1855" i="2"/>
  <c r="AJ1855" i="2"/>
  <c r="AK1855" i="2"/>
  <c r="AL1855" i="2"/>
  <c r="AM1855" i="2"/>
  <c r="AN1855" i="2"/>
  <c r="AO1855" i="2"/>
  <c r="AP1855" i="2"/>
  <c r="AY1855" i="2"/>
  <c r="C1856" i="2"/>
  <c r="D1856" i="2"/>
  <c r="E1856" i="2"/>
  <c r="F1856" i="2"/>
  <c r="G1856" i="2"/>
  <c r="H1856" i="2"/>
  <c r="J1856" i="2"/>
  <c r="K1856" i="2"/>
  <c r="L1856" i="2"/>
  <c r="M1856" i="2"/>
  <c r="AI1856" i="2"/>
  <c r="AJ1856" i="2"/>
  <c r="AK1856" i="2"/>
  <c r="AL1856" i="2"/>
  <c r="AM1856" i="2"/>
  <c r="AN1856" i="2"/>
  <c r="AO1856" i="2"/>
  <c r="AP1856" i="2"/>
  <c r="AY1856" i="2"/>
  <c r="C1857" i="2"/>
  <c r="D1857" i="2"/>
  <c r="E1857" i="2"/>
  <c r="F1857" i="2"/>
  <c r="G1857" i="2"/>
  <c r="H1857" i="2"/>
  <c r="J1857" i="2"/>
  <c r="K1857" i="2"/>
  <c r="L1857" i="2"/>
  <c r="M1857" i="2"/>
  <c r="AI1857" i="2"/>
  <c r="AJ1857" i="2"/>
  <c r="AK1857" i="2"/>
  <c r="AL1857" i="2"/>
  <c r="AM1857" i="2"/>
  <c r="AN1857" i="2"/>
  <c r="AO1857" i="2"/>
  <c r="AP1857" i="2"/>
  <c r="AY1857" i="2"/>
  <c r="C1858" i="2"/>
  <c r="D1858" i="2"/>
  <c r="E1858" i="2"/>
  <c r="F1858" i="2"/>
  <c r="G1858" i="2"/>
  <c r="H1858" i="2"/>
  <c r="J1858" i="2"/>
  <c r="K1858" i="2"/>
  <c r="L1858" i="2"/>
  <c r="M1858" i="2"/>
  <c r="AI1858" i="2"/>
  <c r="AJ1858" i="2"/>
  <c r="AK1858" i="2"/>
  <c r="AL1858" i="2"/>
  <c r="AM1858" i="2"/>
  <c r="AN1858" i="2"/>
  <c r="AO1858" i="2"/>
  <c r="AP1858" i="2"/>
  <c r="AY1858" i="2"/>
  <c r="C1859" i="2"/>
  <c r="D1859" i="2"/>
  <c r="E1859" i="2"/>
  <c r="F1859" i="2"/>
  <c r="G1859" i="2"/>
  <c r="H1859" i="2"/>
  <c r="J1859" i="2"/>
  <c r="K1859" i="2"/>
  <c r="L1859" i="2"/>
  <c r="M1859" i="2"/>
  <c r="AI1859" i="2"/>
  <c r="AJ1859" i="2"/>
  <c r="AK1859" i="2"/>
  <c r="AL1859" i="2"/>
  <c r="AM1859" i="2"/>
  <c r="AN1859" i="2"/>
  <c r="AO1859" i="2"/>
  <c r="AP1859" i="2"/>
  <c r="AY1859" i="2"/>
  <c r="C1860" i="2"/>
  <c r="D1860" i="2"/>
  <c r="E1860" i="2"/>
  <c r="F1860" i="2"/>
  <c r="G1860" i="2"/>
  <c r="H1860" i="2"/>
  <c r="J1860" i="2"/>
  <c r="K1860" i="2"/>
  <c r="L1860" i="2"/>
  <c r="M1860" i="2"/>
  <c r="AI1860" i="2"/>
  <c r="AJ1860" i="2"/>
  <c r="AK1860" i="2"/>
  <c r="AL1860" i="2"/>
  <c r="AM1860" i="2"/>
  <c r="AN1860" i="2"/>
  <c r="AO1860" i="2"/>
  <c r="AP1860" i="2"/>
  <c r="AY1860" i="2"/>
  <c r="C1861" i="2"/>
  <c r="D1861" i="2"/>
  <c r="E1861" i="2"/>
  <c r="F1861" i="2"/>
  <c r="G1861" i="2"/>
  <c r="H1861" i="2"/>
  <c r="J1861" i="2"/>
  <c r="K1861" i="2"/>
  <c r="L1861" i="2"/>
  <c r="M1861" i="2"/>
  <c r="AI1861" i="2"/>
  <c r="AJ1861" i="2"/>
  <c r="AK1861" i="2"/>
  <c r="AL1861" i="2"/>
  <c r="AM1861" i="2"/>
  <c r="AN1861" i="2"/>
  <c r="AO1861" i="2"/>
  <c r="AP1861" i="2"/>
  <c r="AY1861" i="2"/>
  <c r="C1862" i="2"/>
  <c r="D1862" i="2"/>
  <c r="E1862" i="2"/>
  <c r="F1862" i="2"/>
  <c r="G1862" i="2"/>
  <c r="H1862" i="2"/>
  <c r="J1862" i="2"/>
  <c r="K1862" i="2"/>
  <c r="L1862" i="2"/>
  <c r="M1862" i="2"/>
  <c r="AI1862" i="2"/>
  <c r="AJ1862" i="2"/>
  <c r="AK1862" i="2"/>
  <c r="AL1862" i="2"/>
  <c r="AM1862" i="2"/>
  <c r="AN1862" i="2"/>
  <c r="AO1862" i="2"/>
  <c r="AP1862" i="2"/>
  <c r="AY1862" i="2"/>
  <c r="C1863" i="2"/>
  <c r="D1863" i="2"/>
  <c r="E1863" i="2"/>
  <c r="F1863" i="2"/>
  <c r="G1863" i="2"/>
  <c r="H1863" i="2"/>
  <c r="J1863" i="2"/>
  <c r="K1863" i="2"/>
  <c r="L1863" i="2"/>
  <c r="M1863" i="2"/>
  <c r="AI1863" i="2"/>
  <c r="AJ1863" i="2"/>
  <c r="AK1863" i="2"/>
  <c r="AL1863" i="2"/>
  <c r="AM1863" i="2"/>
  <c r="AN1863" i="2"/>
  <c r="AO1863" i="2"/>
  <c r="AP1863" i="2"/>
  <c r="AY1863" i="2"/>
  <c r="C1864" i="2"/>
  <c r="D1864" i="2"/>
  <c r="E1864" i="2"/>
  <c r="F1864" i="2"/>
  <c r="G1864" i="2"/>
  <c r="H1864" i="2"/>
  <c r="J1864" i="2"/>
  <c r="K1864" i="2"/>
  <c r="L1864" i="2"/>
  <c r="M1864" i="2"/>
  <c r="AI1864" i="2"/>
  <c r="AJ1864" i="2"/>
  <c r="AK1864" i="2"/>
  <c r="AL1864" i="2"/>
  <c r="AM1864" i="2"/>
  <c r="AN1864" i="2"/>
  <c r="AO1864" i="2"/>
  <c r="AP1864" i="2"/>
  <c r="AY1864" i="2"/>
  <c r="C1865" i="2"/>
  <c r="D1865" i="2"/>
  <c r="E1865" i="2"/>
  <c r="F1865" i="2"/>
  <c r="G1865" i="2"/>
  <c r="H1865" i="2"/>
  <c r="J1865" i="2"/>
  <c r="K1865" i="2"/>
  <c r="L1865" i="2"/>
  <c r="M1865" i="2"/>
  <c r="AI1865" i="2"/>
  <c r="AJ1865" i="2"/>
  <c r="AK1865" i="2"/>
  <c r="AL1865" i="2"/>
  <c r="AM1865" i="2"/>
  <c r="AN1865" i="2"/>
  <c r="AO1865" i="2"/>
  <c r="AP1865" i="2"/>
  <c r="AY1865" i="2"/>
  <c r="C1866" i="2"/>
  <c r="D1866" i="2"/>
  <c r="E1866" i="2"/>
  <c r="F1866" i="2"/>
  <c r="G1866" i="2"/>
  <c r="H1866" i="2"/>
  <c r="J1866" i="2"/>
  <c r="K1866" i="2"/>
  <c r="L1866" i="2"/>
  <c r="M1866" i="2"/>
  <c r="AI1866" i="2"/>
  <c r="AJ1866" i="2"/>
  <c r="AK1866" i="2"/>
  <c r="AL1866" i="2"/>
  <c r="AM1866" i="2"/>
  <c r="AN1866" i="2"/>
  <c r="AO1866" i="2"/>
  <c r="AP1866" i="2"/>
  <c r="AY1866" i="2"/>
  <c r="C1867" i="2"/>
  <c r="D1867" i="2"/>
  <c r="E1867" i="2"/>
  <c r="F1867" i="2"/>
  <c r="G1867" i="2"/>
  <c r="H1867" i="2"/>
  <c r="J1867" i="2"/>
  <c r="K1867" i="2"/>
  <c r="L1867" i="2"/>
  <c r="M1867" i="2"/>
  <c r="AI1867" i="2"/>
  <c r="AJ1867" i="2"/>
  <c r="AK1867" i="2"/>
  <c r="AL1867" i="2"/>
  <c r="AM1867" i="2"/>
  <c r="AN1867" i="2"/>
  <c r="AO1867" i="2"/>
  <c r="AP1867" i="2"/>
  <c r="AY1867" i="2"/>
  <c r="C1868" i="2"/>
  <c r="D1868" i="2"/>
  <c r="E1868" i="2"/>
  <c r="F1868" i="2"/>
  <c r="G1868" i="2"/>
  <c r="H1868" i="2"/>
  <c r="J1868" i="2"/>
  <c r="K1868" i="2"/>
  <c r="L1868" i="2"/>
  <c r="M1868" i="2"/>
  <c r="AI1868" i="2"/>
  <c r="AJ1868" i="2"/>
  <c r="AK1868" i="2"/>
  <c r="AL1868" i="2"/>
  <c r="AM1868" i="2"/>
  <c r="AN1868" i="2"/>
  <c r="AO1868" i="2"/>
  <c r="AP1868" i="2"/>
  <c r="AY1868" i="2"/>
  <c r="C1869" i="2"/>
  <c r="D1869" i="2"/>
  <c r="E1869" i="2"/>
  <c r="F1869" i="2"/>
  <c r="G1869" i="2"/>
  <c r="H1869" i="2"/>
  <c r="J1869" i="2"/>
  <c r="K1869" i="2"/>
  <c r="L1869" i="2"/>
  <c r="M1869" i="2"/>
  <c r="AI1869" i="2"/>
  <c r="AJ1869" i="2"/>
  <c r="AK1869" i="2"/>
  <c r="AL1869" i="2"/>
  <c r="AM1869" i="2"/>
  <c r="AN1869" i="2"/>
  <c r="AO1869" i="2"/>
  <c r="AP1869" i="2"/>
  <c r="AY1869" i="2"/>
  <c r="C1870" i="2"/>
  <c r="D1870" i="2"/>
  <c r="E1870" i="2"/>
  <c r="F1870" i="2"/>
  <c r="G1870" i="2"/>
  <c r="H1870" i="2"/>
  <c r="J1870" i="2"/>
  <c r="K1870" i="2"/>
  <c r="L1870" i="2"/>
  <c r="M1870" i="2"/>
  <c r="AI1870" i="2"/>
  <c r="AJ1870" i="2"/>
  <c r="AK1870" i="2"/>
  <c r="AL1870" i="2"/>
  <c r="AM1870" i="2"/>
  <c r="AN1870" i="2"/>
  <c r="AO1870" i="2"/>
  <c r="AP1870" i="2"/>
  <c r="AY1870" i="2"/>
  <c r="C1871" i="2"/>
  <c r="D1871" i="2"/>
  <c r="E1871" i="2"/>
  <c r="F1871" i="2"/>
  <c r="G1871" i="2"/>
  <c r="H1871" i="2"/>
  <c r="J1871" i="2"/>
  <c r="K1871" i="2"/>
  <c r="L1871" i="2"/>
  <c r="M1871" i="2"/>
  <c r="AI1871" i="2"/>
  <c r="AJ1871" i="2"/>
  <c r="AK1871" i="2"/>
  <c r="AL1871" i="2"/>
  <c r="AM1871" i="2"/>
  <c r="AN1871" i="2"/>
  <c r="AO1871" i="2"/>
  <c r="AP1871" i="2"/>
  <c r="AY1871" i="2"/>
  <c r="C1872" i="2"/>
  <c r="D1872" i="2"/>
  <c r="E1872" i="2"/>
  <c r="F1872" i="2"/>
  <c r="G1872" i="2"/>
  <c r="H1872" i="2"/>
  <c r="J1872" i="2"/>
  <c r="K1872" i="2"/>
  <c r="L1872" i="2"/>
  <c r="M1872" i="2"/>
  <c r="AI1872" i="2"/>
  <c r="AJ1872" i="2"/>
  <c r="AK1872" i="2"/>
  <c r="AL1872" i="2"/>
  <c r="AM1872" i="2"/>
  <c r="AN1872" i="2"/>
  <c r="AO1872" i="2"/>
  <c r="AP1872" i="2"/>
  <c r="AY1872" i="2"/>
  <c r="C1873" i="2"/>
  <c r="D1873" i="2"/>
  <c r="E1873" i="2"/>
  <c r="F1873" i="2"/>
  <c r="G1873" i="2"/>
  <c r="H1873" i="2"/>
  <c r="J1873" i="2"/>
  <c r="K1873" i="2"/>
  <c r="L1873" i="2"/>
  <c r="M1873" i="2"/>
  <c r="AI1873" i="2"/>
  <c r="AJ1873" i="2"/>
  <c r="AK1873" i="2"/>
  <c r="AL1873" i="2"/>
  <c r="AM1873" i="2"/>
  <c r="AN1873" i="2"/>
  <c r="AO1873" i="2"/>
  <c r="AP1873" i="2"/>
  <c r="AY1873" i="2"/>
  <c r="C1874" i="2"/>
  <c r="D1874" i="2"/>
  <c r="E1874" i="2"/>
  <c r="F1874" i="2"/>
  <c r="G1874" i="2"/>
  <c r="H1874" i="2"/>
  <c r="J1874" i="2"/>
  <c r="K1874" i="2"/>
  <c r="L1874" i="2"/>
  <c r="M1874" i="2"/>
  <c r="AI1874" i="2"/>
  <c r="AJ1874" i="2"/>
  <c r="AK1874" i="2"/>
  <c r="AL1874" i="2"/>
  <c r="AM1874" i="2"/>
  <c r="AN1874" i="2"/>
  <c r="AO1874" i="2"/>
  <c r="AP1874" i="2"/>
  <c r="AY1874" i="2"/>
  <c r="C1875" i="2"/>
  <c r="D1875" i="2"/>
  <c r="E1875" i="2"/>
  <c r="F1875" i="2"/>
  <c r="G1875" i="2"/>
  <c r="H1875" i="2"/>
  <c r="J1875" i="2"/>
  <c r="K1875" i="2"/>
  <c r="L1875" i="2"/>
  <c r="M1875" i="2"/>
  <c r="AI1875" i="2"/>
  <c r="AJ1875" i="2"/>
  <c r="AK1875" i="2"/>
  <c r="AL1875" i="2"/>
  <c r="AM1875" i="2"/>
  <c r="AN1875" i="2"/>
  <c r="AO1875" i="2"/>
  <c r="AP1875" i="2"/>
  <c r="AY1875" i="2"/>
  <c r="C1876" i="2"/>
  <c r="D1876" i="2"/>
  <c r="E1876" i="2"/>
  <c r="F1876" i="2"/>
  <c r="G1876" i="2"/>
  <c r="H1876" i="2"/>
  <c r="J1876" i="2"/>
  <c r="K1876" i="2"/>
  <c r="L1876" i="2"/>
  <c r="M1876" i="2"/>
  <c r="AI1876" i="2"/>
  <c r="AJ1876" i="2"/>
  <c r="AK1876" i="2"/>
  <c r="AL1876" i="2"/>
  <c r="AM1876" i="2"/>
  <c r="AN1876" i="2"/>
  <c r="AO1876" i="2"/>
  <c r="AP1876" i="2"/>
  <c r="AY1876" i="2"/>
  <c r="C1877" i="2"/>
  <c r="D1877" i="2"/>
  <c r="E1877" i="2"/>
  <c r="F1877" i="2"/>
  <c r="G1877" i="2"/>
  <c r="H1877" i="2"/>
  <c r="J1877" i="2"/>
  <c r="K1877" i="2"/>
  <c r="L1877" i="2"/>
  <c r="M1877" i="2"/>
  <c r="AI1877" i="2"/>
  <c r="AJ1877" i="2"/>
  <c r="AK1877" i="2"/>
  <c r="AL1877" i="2"/>
  <c r="AM1877" i="2"/>
  <c r="AN1877" i="2"/>
  <c r="AO1877" i="2"/>
  <c r="AP1877" i="2"/>
  <c r="AY1877" i="2"/>
  <c r="C1878" i="2"/>
  <c r="D1878" i="2"/>
  <c r="E1878" i="2"/>
  <c r="F1878" i="2"/>
  <c r="G1878" i="2"/>
  <c r="H1878" i="2"/>
  <c r="J1878" i="2"/>
  <c r="K1878" i="2"/>
  <c r="L1878" i="2"/>
  <c r="M1878" i="2"/>
  <c r="AI1878" i="2"/>
  <c r="AJ1878" i="2"/>
  <c r="AK1878" i="2"/>
  <c r="AL1878" i="2"/>
  <c r="AM1878" i="2"/>
  <c r="AN1878" i="2"/>
  <c r="AO1878" i="2"/>
  <c r="AP1878" i="2"/>
  <c r="AY1878" i="2"/>
  <c r="C1879" i="2"/>
  <c r="D1879" i="2"/>
  <c r="E1879" i="2"/>
  <c r="F1879" i="2"/>
  <c r="G1879" i="2"/>
  <c r="H1879" i="2"/>
  <c r="J1879" i="2"/>
  <c r="K1879" i="2"/>
  <c r="L1879" i="2"/>
  <c r="M1879" i="2"/>
  <c r="AI1879" i="2"/>
  <c r="AJ1879" i="2"/>
  <c r="AK1879" i="2"/>
  <c r="AL1879" i="2"/>
  <c r="AM1879" i="2"/>
  <c r="AN1879" i="2"/>
  <c r="AO1879" i="2"/>
  <c r="AP1879" i="2"/>
  <c r="AY1879" i="2"/>
  <c r="C1880" i="2"/>
  <c r="D1880" i="2"/>
  <c r="E1880" i="2"/>
  <c r="F1880" i="2"/>
  <c r="G1880" i="2"/>
  <c r="H1880" i="2"/>
  <c r="J1880" i="2"/>
  <c r="K1880" i="2"/>
  <c r="L1880" i="2"/>
  <c r="M1880" i="2"/>
  <c r="AI1880" i="2"/>
  <c r="AJ1880" i="2"/>
  <c r="AK1880" i="2"/>
  <c r="AL1880" i="2"/>
  <c r="AM1880" i="2"/>
  <c r="AN1880" i="2"/>
  <c r="AO1880" i="2"/>
  <c r="AP1880" i="2"/>
  <c r="AY1880" i="2"/>
  <c r="C1881" i="2"/>
  <c r="D1881" i="2"/>
  <c r="E1881" i="2"/>
  <c r="F1881" i="2"/>
  <c r="G1881" i="2"/>
  <c r="H1881" i="2"/>
  <c r="J1881" i="2"/>
  <c r="K1881" i="2"/>
  <c r="L1881" i="2"/>
  <c r="M1881" i="2"/>
  <c r="AI1881" i="2"/>
  <c r="AJ1881" i="2"/>
  <c r="AK1881" i="2"/>
  <c r="AL1881" i="2"/>
  <c r="AM1881" i="2"/>
  <c r="AN1881" i="2"/>
  <c r="AO1881" i="2"/>
  <c r="AP1881" i="2"/>
  <c r="AY1881" i="2"/>
  <c r="C1882" i="2"/>
  <c r="D1882" i="2"/>
  <c r="E1882" i="2"/>
  <c r="F1882" i="2"/>
  <c r="G1882" i="2"/>
  <c r="H1882" i="2"/>
  <c r="J1882" i="2"/>
  <c r="K1882" i="2"/>
  <c r="L1882" i="2"/>
  <c r="M1882" i="2"/>
  <c r="AI1882" i="2"/>
  <c r="AJ1882" i="2"/>
  <c r="AK1882" i="2"/>
  <c r="AL1882" i="2"/>
  <c r="AM1882" i="2"/>
  <c r="AN1882" i="2"/>
  <c r="AO1882" i="2"/>
  <c r="AP1882" i="2"/>
  <c r="AY1882" i="2"/>
  <c r="C1883" i="2"/>
  <c r="D1883" i="2"/>
  <c r="E1883" i="2"/>
  <c r="F1883" i="2"/>
  <c r="G1883" i="2"/>
  <c r="H1883" i="2"/>
  <c r="J1883" i="2"/>
  <c r="K1883" i="2"/>
  <c r="L1883" i="2"/>
  <c r="M1883" i="2"/>
  <c r="AI1883" i="2"/>
  <c r="AJ1883" i="2"/>
  <c r="AK1883" i="2"/>
  <c r="AL1883" i="2"/>
  <c r="AM1883" i="2"/>
  <c r="AN1883" i="2"/>
  <c r="AO1883" i="2"/>
  <c r="AP1883" i="2"/>
  <c r="AY1883" i="2"/>
  <c r="C1884" i="2"/>
  <c r="D1884" i="2"/>
  <c r="E1884" i="2"/>
  <c r="F1884" i="2"/>
  <c r="G1884" i="2"/>
  <c r="H1884" i="2"/>
  <c r="J1884" i="2"/>
  <c r="K1884" i="2"/>
  <c r="L1884" i="2"/>
  <c r="M1884" i="2"/>
  <c r="AI1884" i="2"/>
  <c r="AJ1884" i="2"/>
  <c r="AK1884" i="2"/>
  <c r="AL1884" i="2"/>
  <c r="AM1884" i="2"/>
  <c r="AN1884" i="2"/>
  <c r="AO1884" i="2"/>
  <c r="AP1884" i="2"/>
  <c r="AY1884" i="2"/>
  <c r="C1885" i="2"/>
  <c r="D1885" i="2"/>
  <c r="E1885" i="2"/>
  <c r="F1885" i="2"/>
  <c r="G1885" i="2"/>
  <c r="H1885" i="2"/>
  <c r="J1885" i="2"/>
  <c r="K1885" i="2"/>
  <c r="L1885" i="2"/>
  <c r="M1885" i="2"/>
  <c r="AI1885" i="2"/>
  <c r="AJ1885" i="2"/>
  <c r="AK1885" i="2"/>
  <c r="AL1885" i="2"/>
  <c r="AM1885" i="2"/>
  <c r="AN1885" i="2"/>
  <c r="AO1885" i="2"/>
  <c r="AP1885" i="2"/>
  <c r="AY1885" i="2"/>
  <c r="C1886" i="2"/>
  <c r="D1886" i="2"/>
  <c r="E1886" i="2"/>
  <c r="F1886" i="2"/>
  <c r="G1886" i="2"/>
  <c r="H1886" i="2"/>
  <c r="J1886" i="2"/>
  <c r="K1886" i="2"/>
  <c r="L1886" i="2"/>
  <c r="M1886" i="2"/>
  <c r="AI1886" i="2"/>
  <c r="AJ1886" i="2"/>
  <c r="AK1886" i="2"/>
  <c r="AL1886" i="2"/>
  <c r="AM1886" i="2"/>
  <c r="AN1886" i="2"/>
  <c r="AO1886" i="2"/>
  <c r="AP1886" i="2"/>
  <c r="AY1886" i="2"/>
  <c r="C1887" i="2"/>
  <c r="D1887" i="2"/>
  <c r="E1887" i="2"/>
  <c r="F1887" i="2"/>
  <c r="G1887" i="2"/>
  <c r="H1887" i="2"/>
  <c r="J1887" i="2"/>
  <c r="K1887" i="2"/>
  <c r="L1887" i="2"/>
  <c r="M1887" i="2"/>
  <c r="AI1887" i="2"/>
  <c r="AJ1887" i="2"/>
  <c r="AK1887" i="2"/>
  <c r="AL1887" i="2"/>
  <c r="AM1887" i="2"/>
  <c r="AN1887" i="2"/>
  <c r="AO1887" i="2"/>
  <c r="AP1887" i="2"/>
  <c r="AY1887" i="2"/>
  <c r="C1888" i="2"/>
  <c r="D1888" i="2"/>
  <c r="E1888" i="2"/>
  <c r="F1888" i="2"/>
  <c r="G1888" i="2"/>
  <c r="H1888" i="2"/>
  <c r="J1888" i="2"/>
  <c r="K1888" i="2"/>
  <c r="L1888" i="2"/>
  <c r="M1888" i="2"/>
  <c r="AI1888" i="2"/>
  <c r="AJ1888" i="2"/>
  <c r="AK1888" i="2"/>
  <c r="AL1888" i="2"/>
  <c r="AM1888" i="2"/>
  <c r="AN1888" i="2"/>
  <c r="AO1888" i="2"/>
  <c r="AP1888" i="2"/>
  <c r="AY1888" i="2"/>
  <c r="C1889" i="2"/>
  <c r="D1889" i="2"/>
  <c r="E1889" i="2"/>
  <c r="F1889" i="2"/>
  <c r="G1889" i="2"/>
  <c r="H1889" i="2"/>
  <c r="J1889" i="2"/>
  <c r="K1889" i="2"/>
  <c r="L1889" i="2"/>
  <c r="M1889" i="2"/>
  <c r="AI1889" i="2"/>
  <c r="AJ1889" i="2"/>
  <c r="AK1889" i="2"/>
  <c r="AL1889" i="2"/>
  <c r="AM1889" i="2"/>
  <c r="AN1889" i="2"/>
  <c r="AO1889" i="2"/>
  <c r="AP1889" i="2"/>
  <c r="AY1889" i="2"/>
  <c r="C1890" i="2"/>
  <c r="D1890" i="2"/>
  <c r="E1890" i="2"/>
  <c r="F1890" i="2"/>
  <c r="G1890" i="2"/>
  <c r="H1890" i="2"/>
  <c r="J1890" i="2"/>
  <c r="K1890" i="2"/>
  <c r="L1890" i="2"/>
  <c r="M1890" i="2"/>
  <c r="AI1890" i="2"/>
  <c r="AJ1890" i="2"/>
  <c r="AK1890" i="2"/>
  <c r="AL1890" i="2"/>
  <c r="AM1890" i="2"/>
  <c r="AN1890" i="2"/>
  <c r="AO1890" i="2"/>
  <c r="AP1890" i="2"/>
  <c r="AY1890" i="2"/>
  <c r="C1891" i="2"/>
  <c r="D1891" i="2"/>
  <c r="E1891" i="2"/>
  <c r="F1891" i="2"/>
  <c r="G1891" i="2"/>
  <c r="H1891" i="2"/>
  <c r="J1891" i="2"/>
  <c r="K1891" i="2"/>
  <c r="L1891" i="2"/>
  <c r="M1891" i="2"/>
  <c r="AI1891" i="2"/>
  <c r="AJ1891" i="2"/>
  <c r="AK1891" i="2"/>
  <c r="AL1891" i="2"/>
  <c r="AM1891" i="2"/>
  <c r="AN1891" i="2"/>
  <c r="AO1891" i="2"/>
  <c r="AP1891" i="2"/>
  <c r="AY1891" i="2"/>
  <c r="C1892" i="2"/>
  <c r="D1892" i="2"/>
  <c r="E1892" i="2"/>
  <c r="F1892" i="2"/>
  <c r="G1892" i="2"/>
  <c r="H1892" i="2"/>
  <c r="J1892" i="2"/>
  <c r="K1892" i="2"/>
  <c r="L1892" i="2"/>
  <c r="M1892" i="2"/>
  <c r="AI1892" i="2"/>
  <c r="AJ1892" i="2"/>
  <c r="AK1892" i="2"/>
  <c r="AL1892" i="2"/>
  <c r="AM1892" i="2"/>
  <c r="AN1892" i="2"/>
  <c r="AO1892" i="2"/>
  <c r="AP1892" i="2"/>
  <c r="AY1892" i="2"/>
  <c r="C1893" i="2"/>
  <c r="D1893" i="2"/>
  <c r="E1893" i="2"/>
  <c r="F1893" i="2"/>
  <c r="G1893" i="2"/>
  <c r="H1893" i="2"/>
  <c r="J1893" i="2"/>
  <c r="K1893" i="2"/>
  <c r="L1893" i="2"/>
  <c r="M1893" i="2"/>
  <c r="AI1893" i="2"/>
  <c r="AJ1893" i="2"/>
  <c r="AK1893" i="2"/>
  <c r="AL1893" i="2"/>
  <c r="AM1893" i="2"/>
  <c r="AN1893" i="2"/>
  <c r="AO1893" i="2"/>
  <c r="AP1893" i="2"/>
  <c r="AY1893" i="2"/>
  <c r="C1894" i="2"/>
  <c r="D1894" i="2"/>
  <c r="E1894" i="2"/>
  <c r="F1894" i="2"/>
  <c r="G1894" i="2"/>
  <c r="H1894" i="2"/>
  <c r="J1894" i="2"/>
  <c r="K1894" i="2"/>
  <c r="L1894" i="2"/>
  <c r="M1894" i="2"/>
  <c r="AI1894" i="2"/>
  <c r="AJ1894" i="2"/>
  <c r="AK1894" i="2"/>
  <c r="AL1894" i="2"/>
  <c r="AM1894" i="2"/>
  <c r="AN1894" i="2"/>
  <c r="AO1894" i="2"/>
  <c r="AP1894" i="2"/>
  <c r="AY1894" i="2"/>
  <c r="C1895" i="2"/>
  <c r="D1895" i="2"/>
  <c r="E1895" i="2"/>
  <c r="F1895" i="2"/>
  <c r="G1895" i="2"/>
  <c r="H1895" i="2"/>
  <c r="J1895" i="2"/>
  <c r="K1895" i="2"/>
  <c r="L1895" i="2"/>
  <c r="M1895" i="2"/>
  <c r="AI1895" i="2"/>
  <c r="AJ1895" i="2"/>
  <c r="AK1895" i="2"/>
  <c r="AL1895" i="2"/>
  <c r="AM1895" i="2"/>
  <c r="AN1895" i="2"/>
  <c r="AO1895" i="2"/>
  <c r="AP1895" i="2"/>
  <c r="C1897" i="2"/>
  <c r="D1897" i="2"/>
  <c r="E1897" i="2"/>
  <c r="F1897" i="2"/>
  <c r="G1897" i="2"/>
  <c r="H1897" i="2"/>
  <c r="J1897" i="2"/>
  <c r="K1897" i="2"/>
  <c r="L1897" i="2"/>
  <c r="M1897" i="2"/>
  <c r="AI1897" i="2"/>
  <c r="AJ1897" i="2"/>
  <c r="AK1897" i="2"/>
  <c r="AL1897" i="2"/>
  <c r="AM1897" i="2"/>
  <c r="AN1897" i="2"/>
  <c r="AO1897" i="2"/>
  <c r="AP1897" i="2"/>
  <c r="AY1897" i="2"/>
  <c r="C1898" i="2"/>
  <c r="D1898" i="2"/>
  <c r="E1898" i="2"/>
  <c r="F1898" i="2"/>
  <c r="G1898" i="2"/>
  <c r="H1898" i="2"/>
  <c r="J1898" i="2"/>
  <c r="K1898" i="2"/>
  <c r="L1898" i="2"/>
  <c r="M1898" i="2"/>
  <c r="AI1898" i="2"/>
  <c r="AJ1898" i="2"/>
  <c r="AK1898" i="2"/>
  <c r="AL1898" i="2"/>
  <c r="AM1898" i="2"/>
  <c r="AN1898" i="2"/>
  <c r="AO1898" i="2"/>
  <c r="AP1898" i="2"/>
  <c r="AY1898" i="2"/>
  <c r="C1899" i="2"/>
  <c r="D1899" i="2"/>
  <c r="E1899" i="2"/>
  <c r="F1899" i="2"/>
  <c r="G1899" i="2"/>
  <c r="H1899" i="2"/>
  <c r="J1899" i="2"/>
  <c r="K1899" i="2"/>
  <c r="L1899" i="2"/>
  <c r="M1899" i="2"/>
  <c r="AI1899" i="2"/>
  <c r="AJ1899" i="2"/>
  <c r="AK1899" i="2"/>
  <c r="AL1899" i="2"/>
  <c r="AM1899" i="2"/>
  <c r="AN1899" i="2"/>
  <c r="AO1899" i="2"/>
  <c r="AP1899" i="2"/>
  <c r="AY1899" i="2"/>
  <c r="C1900" i="2"/>
  <c r="D1900" i="2"/>
  <c r="E1900" i="2"/>
  <c r="F1900" i="2"/>
  <c r="G1900" i="2"/>
  <c r="H1900" i="2"/>
  <c r="J1900" i="2"/>
  <c r="K1900" i="2"/>
  <c r="L1900" i="2"/>
  <c r="M1900" i="2"/>
  <c r="AI1900" i="2"/>
  <c r="AJ1900" i="2"/>
  <c r="AK1900" i="2"/>
  <c r="AL1900" i="2"/>
  <c r="AM1900" i="2"/>
  <c r="AN1900" i="2"/>
  <c r="AO1900" i="2"/>
  <c r="AP1900" i="2"/>
  <c r="AY1900" i="2"/>
  <c r="C1901" i="2"/>
  <c r="D1901" i="2"/>
  <c r="E1901" i="2"/>
  <c r="F1901" i="2"/>
  <c r="G1901" i="2"/>
  <c r="H1901" i="2"/>
  <c r="J1901" i="2"/>
  <c r="K1901" i="2"/>
  <c r="L1901" i="2"/>
  <c r="M1901" i="2"/>
  <c r="AI1901" i="2"/>
  <c r="AJ1901" i="2"/>
  <c r="AK1901" i="2"/>
  <c r="AL1901" i="2"/>
  <c r="AM1901" i="2"/>
  <c r="AN1901" i="2"/>
  <c r="AO1901" i="2"/>
  <c r="AP1901" i="2"/>
  <c r="AY1901" i="2"/>
  <c r="C1902" i="2"/>
  <c r="D1902" i="2"/>
  <c r="E1902" i="2"/>
  <c r="F1902" i="2"/>
  <c r="G1902" i="2"/>
  <c r="H1902" i="2"/>
  <c r="J1902" i="2"/>
  <c r="K1902" i="2"/>
  <c r="L1902" i="2"/>
  <c r="M1902" i="2"/>
  <c r="AI1902" i="2"/>
  <c r="AJ1902" i="2"/>
  <c r="AK1902" i="2"/>
  <c r="AL1902" i="2"/>
  <c r="AM1902" i="2"/>
  <c r="AN1902" i="2"/>
  <c r="AO1902" i="2"/>
  <c r="AP1902" i="2"/>
  <c r="AY1902" i="2"/>
  <c r="C1903" i="2"/>
  <c r="D1903" i="2"/>
  <c r="E1903" i="2"/>
  <c r="F1903" i="2"/>
  <c r="G1903" i="2"/>
  <c r="H1903" i="2"/>
  <c r="J1903" i="2"/>
  <c r="K1903" i="2"/>
  <c r="L1903" i="2"/>
  <c r="M1903" i="2"/>
  <c r="AI1903" i="2"/>
  <c r="AJ1903" i="2"/>
  <c r="AK1903" i="2"/>
  <c r="AL1903" i="2"/>
  <c r="AM1903" i="2"/>
  <c r="AN1903" i="2"/>
  <c r="AO1903" i="2"/>
  <c r="AP1903" i="2"/>
  <c r="AY1903" i="2"/>
  <c r="C1904" i="2"/>
  <c r="D1904" i="2"/>
  <c r="E1904" i="2"/>
  <c r="F1904" i="2"/>
  <c r="G1904" i="2"/>
  <c r="H1904" i="2"/>
  <c r="J1904" i="2"/>
  <c r="K1904" i="2"/>
  <c r="L1904" i="2"/>
  <c r="M1904" i="2"/>
  <c r="AI1904" i="2"/>
  <c r="AJ1904" i="2"/>
  <c r="AK1904" i="2"/>
  <c r="AL1904" i="2"/>
  <c r="AM1904" i="2"/>
  <c r="AN1904" i="2"/>
  <c r="AO1904" i="2"/>
  <c r="AP1904" i="2"/>
  <c r="AY1904" i="2"/>
  <c r="C1905" i="2"/>
  <c r="D1905" i="2"/>
  <c r="E1905" i="2"/>
  <c r="F1905" i="2"/>
  <c r="G1905" i="2"/>
  <c r="H1905" i="2"/>
  <c r="J1905" i="2"/>
  <c r="K1905" i="2"/>
  <c r="L1905" i="2"/>
  <c r="M1905" i="2"/>
  <c r="AI1905" i="2"/>
  <c r="AJ1905" i="2"/>
  <c r="AK1905" i="2"/>
  <c r="AL1905" i="2"/>
  <c r="AM1905" i="2"/>
  <c r="AN1905" i="2"/>
  <c r="AO1905" i="2"/>
  <c r="AP1905" i="2"/>
  <c r="AY1905" i="2"/>
  <c r="C1906" i="2"/>
  <c r="D1906" i="2"/>
  <c r="E1906" i="2"/>
  <c r="F1906" i="2"/>
  <c r="G1906" i="2"/>
  <c r="H1906" i="2"/>
  <c r="J1906" i="2"/>
  <c r="K1906" i="2"/>
  <c r="L1906" i="2"/>
  <c r="M1906" i="2"/>
  <c r="AI1906" i="2"/>
  <c r="AJ1906" i="2"/>
  <c r="AK1906" i="2"/>
  <c r="AL1906" i="2"/>
  <c r="AM1906" i="2"/>
  <c r="AN1906" i="2"/>
  <c r="AO1906" i="2"/>
  <c r="AP1906" i="2"/>
  <c r="AY1906" i="2"/>
  <c r="C1907" i="2"/>
  <c r="D1907" i="2"/>
  <c r="E1907" i="2"/>
  <c r="F1907" i="2"/>
  <c r="G1907" i="2"/>
  <c r="H1907" i="2"/>
  <c r="J1907" i="2"/>
  <c r="K1907" i="2"/>
  <c r="L1907" i="2"/>
  <c r="M1907" i="2"/>
  <c r="AI1907" i="2"/>
  <c r="AJ1907" i="2"/>
  <c r="AK1907" i="2"/>
  <c r="AL1907" i="2"/>
  <c r="AM1907" i="2"/>
  <c r="AN1907" i="2"/>
  <c r="AO1907" i="2"/>
  <c r="AP1907" i="2"/>
  <c r="AY1907" i="2"/>
  <c r="C1908" i="2"/>
  <c r="D1908" i="2"/>
  <c r="E1908" i="2"/>
  <c r="F1908" i="2"/>
  <c r="G1908" i="2"/>
  <c r="H1908" i="2"/>
  <c r="J1908" i="2"/>
  <c r="K1908" i="2"/>
  <c r="L1908" i="2"/>
  <c r="M1908" i="2"/>
  <c r="AI1908" i="2"/>
  <c r="AJ1908" i="2"/>
  <c r="AK1908" i="2"/>
  <c r="AL1908" i="2"/>
  <c r="AM1908" i="2"/>
  <c r="AN1908" i="2"/>
  <c r="AO1908" i="2"/>
  <c r="AP1908" i="2"/>
  <c r="AY1908" i="2"/>
  <c r="C1909" i="2"/>
  <c r="D1909" i="2"/>
  <c r="E1909" i="2"/>
  <c r="F1909" i="2"/>
  <c r="G1909" i="2"/>
  <c r="H1909" i="2"/>
  <c r="J1909" i="2"/>
  <c r="K1909" i="2"/>
  <c r="L1909" i="2"/>
  <c r="M1909" i="2"/>
  <c r="AI1909" i="2"/>
  <c r="AJ1909" i="2"/>
  <c r="AK1909" i="2"/>
  <c r="AL1909" i="2"/>
  <c r="AM1909" i="2"/>
  <c r="AN1909" i="2"/>
  <c r="AO1909" i="2"/>
  <c r="AP1909" i="2"/>
  <c r="AY1909" i="2"/>
  <c r="C1910" i="2"/>
  <c r="D1910" i="2"/>
  <c r="E1910" i="2"/>
  <c r="F1910" i="2"/>
  <c r="G1910" i="2"/>
  <c r="H1910" i="2"/>
  <c r="J1910" i="2"/>
  <c r="K1910" i="2"/>
  <c r="L1910" i="2"/>
  <c r="M1910" i="2"/>
  <c r="AI1910" i="2"/>
  <c r="AJ1910" i="2"/>
  <c r="AK1910" i="2"/>
  <c r="AL1910" i="2"/>
  <c r="AM1910" i="2"/>
  <c r="AN1910" i="2"/>
  <c r="AO1910" i="2"/>
  <c r="AP1910" i="2"/>
  <c r="AY1910" i="2"/>
  <c r="C1911" i="2"/>
  <c r="D1911" i="2"/>
  <c r="E1911" i="2"/>
  <c r="F1911" i="2"/>
  <c r="G1911" i="2"/>
  <c r="H1911" i="2"/>
  <c r="J1911" i="2"/>
  <c r="K1911" i="2"/>
  <c r="L1911" i="2"/>
  <c r="M1911" i="2"/>
  <c r="AI1911" i="2"/>
  <c r="AJ1911" i="2"/>
  <c r="AK1911" i="2"/>
  <c r="AL1911" i="2"/>
  <c r="AM1911" i="2"/>
  <c r="AN1911" i="2"/>
  <c r="AO1911" i="2"/>
  <c r="AP1911" i="2"/>
  <c r="AY1911" i="2"/>
  <c r="C1912" i="2"/>
  <c r="D1912" i="2"/>
  <c r="E1912" i="2"/>
  <c r="F1912" i="2"/>
  <c r="G1912" i="2"/>
  <c r="H1912" i="2"/>
  <c r="J1912" i="2"/>
  <c r="K1912" i="2"/>
  <c r="L1912" i="2"/>
  <c r="M1912" i="2"/>
  <c r="AI1912" i="2"/>
  <c r="AJ1912" i="2"/>
  <c r="AK1912" i="2"/>
  <c r="AL1912" i="2"/>
  <c r="AM1912" i="2"/>
  <c r="AN1912" i="2"/>
  <c r="AO1912" i="2"/>
  <c r="AP1912" i="2"/>
  <c r="AY1912" i="2"/>
  <c r="C1913" i="2"/>
  <c r="D1913" i="2"/>
  <c r="E1913" i="2"/>
  <c r="F1913" i="2"/>
  <c r="G1913" i="2"/>
  <c r="H1913" i="2"/>
  <c r="J1913" i="2"/>
  <c r="K1913" i="2"/>
  <c r="L1913" i="2"/>
  <c r="M1913" i="2"/>
  <c r="AI1913" i="2"/>
  <c r="AJ1913" i="2"/>
  <c r="AK1913" i="2"/>
  <c r="AL1913" i="2"/>
  <c r="AM1913" i="2"/>
  <c r="AN1913" i="2"/>
  <c r="AO1913" i="2"/>
  <c r="AP1913" i="2"/>
  <c r="AY1913" i="2"/>
  <c r="C1914" i="2"/>
  <c r="D1914" i="2"/>
  <c r="E1914" i="2"/>
  <c r="F1914" i="2"/>
  <c r="G1914" i="2"/>
  <c r="H1914" i="2"/>
  <c r="J1914" i="2"/>
  <c r="K1914" i="2"/>
  <c r="L1914" i="2"/>
  <c r="M1914" i="2"/>
  <c r="AI1914" i="2"/>
  <c r="AJ1914" i="2"/>
  <c r="AK1914" i="2"/>
  <c r="AL1914" i="2"/>
  <c r="AM1914" i="2"/>
  <c r="AN1914" i="2"/>
  <c r="AO1914" i="2"/>
  <c r="AP1914" i="2"/>
  <c r="AY1914" i="2"/>
  <c r="C1915" i="2"/>
  <c r="D1915" i="2"/>
  <c r="E1915" i="2"/>
  <c r="F1915" i="2"/>
  <c r="G1915" i="2"/>
  <c r="H1915" i="2"/>
  <c r="J1915" i="2"/>
  <c r="K1915" i="2"/>
  <c r="L1915" i="2"/>
  <c r="M1915" i="2"/>
  <c r="AI1915" i="2"/>
  <c r="AJ1915" i="2"/>
  <c r="AK1915" i="2"/>
  <c r="AL1915" i="2"/>
  <c r="AM1915" i="2"/>
  <c r="AN1915" i="2"/>
  <c r="AO1915" i="2"/>
  <c r="AP1915" i="2"/>
  <c r="AY1915" i="2"/>
  <c r="C1916" i="2"/>
  <c r="D1916" i="2"/>
  <c r="E1916" i="2"/>
  <c r="F1916" i="2"/>
  <c r="G1916" i="2"/>
  <c r="H1916" i="2"/>
  <c r="J1916" i="2"/>
  <c r="K1916" i="2"/>
  <c r="L1916" i="2"/>
  <c r="M1916" i="2"/>
  <c r="AI1916" i="2"/>
  <c r="AJ1916" i="2"/>
  <c r="AK1916" i="2"/>
  <c r="AL1916" i="2"/>
  <c r="AM1916" i="2"/>
  <c r="AN1916" i="2"/>
  <c r="AO1916" i="2"/>
  <c r="AP1916" i="2"/>
  <c r="AY1916" i="2"/>
  <c r="C1917" i="2"/>
  <c r="D1917" i="2"/>
  <c r="E1917" i="2"/>
  <c r="F1917" i="2"/>
  <c r="G1917" i="2"/>
  <c r="H1917" i="2"/>
  <c r="J1917" i="2"/>
  <c r="K1917" i="2"/>
  <c r="L1917" i="2"/>
  <c r="M1917" i="2"/>
  <c r="AI1917" i="2"/>
  <c r="AJ1917" i="2"/>
  <c r="AK1917" i="2"/>
  <c r="AL1917" i="2"/>
  <c r="AM1917" i="2"/>
  <c r="AN1917" i="2"/>
  <c r="AO1917" i="2"/>
  <c r="AP1917" i="2"/>
  <c r="AY1917" i="2"/>
  <c r="C1918" i="2"/>
  <c r="D1918" i="2"/>
  <c r="E1918" i="2"/>
  <c r="F1918" i="2"/>
  <c r="G1918" i="2"/>
  <c r="H1918" i="2"/>
  <c r="J1918" i="2"/>
  <c r="K1918" i="2"/>
  <c r="L1918" i="2"/>
  <c r="M1918" i="2"/>
  <c r="AI1918" i="2"/>
  <c r="AJ1918" i="2"/>
  <c r="AK1918" i="2"/>
  <c r="AL1918" i="2"/>
  <c r="AM1918" i="2"/>
  <c r="AN1918" i="2"/>
  <c r="AO1918" i="2"/>
  <c r="AP1918" i="2"/>
  <c r="AY1918" i="2"/>
  <c r="C1919" i="2"/>
  <c r="D1919" i="2"/>
  <c r="E1919" i="2"/>
  <c r="F1919" i="2"/>
  <c r="G1919" i="2"/>
  <c r="H1919" i="2"/>
  <c r="J1919" i="2"/>
  <c r="K1919" i="2"/>
  <c r="L1919" i="2"/>
  <c r="M1919" i="2"/>
  <c r="AI1919" i="2"/>
  <c r="AJ1919" i="2"/>
  <c r="AK1919" i="2"/>
  <c r="AL1919" i="2"/>
  <c r="AM1919" i="2"/>
  <c r="AN1919" i="2"/>
  <c r="AO1919" i="2"/>
  <c r="AP1919" i="2"/>
  <c r="AY1919" i="2"/>
  <c r="C1920" i="2"/>
  <c r="D1920" i="2"/>
  <c r="E1920" i="2"/>
  <c r="F1920" i="2"/>
  <c r="G1920" i="2"/>
  <c r="H1920" i="2"/>
  <c r="J1920" i="2"/>
  <c r="K1920" i="2"/>
  <c r="L1920" i="2"/>
  <c r="M1920" i="2"/>
  <c r="AI1920" i="2"/>
  <c r="AJ1920" i="2"/>
  <c r="AK1920" i="2"/>
  <c r="AL1920" i="2"/>
  <c r="AM1920" i="2"/>
  <c r="AN1920" i="2"/>
  <c r="AO1920" i="2"/>
  <c r="AP1920" i="2"/>
  <c r="AY1920" i="2"/>
  <c r="C1921" i="2"/>
  <c r="D1921" i="2"/>
  <c r="E1921" i="2"/>
  <c r="F1921" i="2"/>
  <c r="G1921" i="2"/>
  <c r="H1921" i="2"/>
  <c r="J1921" i="2"/>
  <c r="K1921" i="2"/>
  <c r="L1921" i="2"/>
  <c r="M1921" i="2"/>
  <c r="AI1921" i="2"/>
  <c r="AJ1921" i="2"/>
  <c r="AK1921" i="2"/>
  <c r="AL1921" i="2"/>
  <c r="AM1921" i="2"/>
  <c r="AN1921" i="2"/>
  <c r="AO1921" i="2"/>
  <c r="AP1921" i="2"/>
  <c r="AY1921" i="2"/>
  <c r="C1922" i="2"/>
  <c r="D1922" i="2"/>
  <c r="E1922" i="2"/>
  <c r="F1922" i="2"/>
  <c r="G1922" i="2"/>
  <c r="H1922" i="2"/>
  <c r="J1922" i="2"/>
  <c r="K1922" i="2"/>
  <c r="L1922" i="2"/>
  <c r="M1922" i="2"/>
  <c r="AI1922" i="2"/>
  <c r="AJ1922" i="2"/>
  <c r="AK1922" i="2"/>
  <c r="AL1922" i="2"/>
  <c r="AM1922" i="2"/>
  <c r="AN1922" i="2"/>
  <c r="AO1922" i="2"/>
  <c r="AP1922" i="2"/>
  <c r="AY1922" i="2"/>
  <c r="C1923" i="2"/>
  <c r="D1923" i="2"/>
  <c r="E1923" i="2"/>
  <c r="F1923" i="2"/>
  <c r="G1923" i="2"/>
  <c r="H1923" i="2"/>
  <c r="J1923" i="2"/>
  <c r="K1923" i="2"/>
  <c r="L1923" i="2"/>
  <c r="M1923" i="2"/>
  <c r="AI1923" i="2"/>
  <c r="AJ1923" i="2"/>
  <c r="AK1923" i="2"/>
  <c r="AL1923" i="2"/>
  <c r="AM1923" i="2"/>
  <c r="AN1923" i="2"/>
  <c r="AO1923" i="2"/>
  <c r="AP1923" i="2"/>
  <c r="AY1923" i="2"/>
  <c r="C1924" i="2"/>
  <c r="D1924" i="2"/>
  <c r="E1924" i="2"/>
  <c r="F1924" i="2"/>
  <c r="G1924" i="2"/>
  <c r="H1924" i="2"/>
  <c r="J1924" i="2"/>
  <c r="K1924" i="2"/>
  <c r="L1924" i="2"/>
  <c r="M1924" i="2"/>
  <c r="AI1924" i="2"/>
  <c r="AJ1924" i="2"/>
  <c r="AK1924" i="2"/>
  <c r="AL1924" i="2"/>
  <c r="AM1924" i="2"/>
  <c r="AN1924" i="2"/>
  <c r="AO1924" i="2"/>
  <c r="AP1924" i="2"/>
  <c r="AY1924" i="2"/>
  <c r="C1925" i="2"/>
  <c r="D1925" i="2"/>
  <c r="E1925" i="2"/>
  <c r="F1925" i="2"/>
  <c r="G1925" i="2"/>
  <c r="H1925" i="2"/>
  <c r="J1925" i="2"/>
  <c r="K1925" i="2"/>
  <c r="L1925" i="2"/>
  <c r="M1925" i="2"/>
  <c r="AI1925" i="2"/>
  <c r="AJ1925" i="2"/>
  <c r="AK1925" i="2"/>
  <c r="AL1925" i="2"/>
  <c r="AM1925" i="2"/>
  <c r="AN1925" i="2"/>
  <c r="AO1925" i="2"/>
  <c r="AP1925" i="2"/>
  <c r="AY1925" i="2"/>
  <c r="C1926" i="2"/>
  <c r="D1926" i="2"/>
  <c r="E1926" i="2"/>
  <c r="F1926" i="2"/>
  <c r="G1926" i="2"/>
  <c r="H1926" i="2"/>
  <c r="J1926" i="2"/>
  <c r="K1926" i="2"/>
  <c r="L1926" i="2"/>
  <c r="M1926" i="2"/>
  <c r="AI1926" i="2"/>
  <c r="AJ1926" i="2"/>
  <c r="AK1926" i="2"/>
  <c r="AL1926" i="2"/>
  <c r="AM1926" i="2"/>
  <c r="AN1926" i="2"/>
  <c r="AO1926" i="2"/>
  <c r="AP1926" i="2"/>
  <c r="AY1926" i="2"/>
  <c r="C1927" i="2"/>
  <c r="D1927" i="2"/>
  <c r="E1927" i="2"/>
  <c r="F1927" i="2"/>
  <c r="G1927" i="2"/>
  <c r="H1927" i="2"/>
  <c r="J1927" i="2"/>
  <c r="K1927" i="2"/>
  <c r="L1927" i="2"/>
  <c r="M1927" i="2"/>
  <c r="AI1927" i="2"/>
  <c r="AJ1927" i="2"/>
  <c r="AK1927" i="2"/>
  <c r="AL1927" i="2"/>
  <c r="AM1927" i="2"/>
  <c r="AN1927" i="2"/>
  <c r="AO1927" i="2"/>
  <c r="AP1927" i="2"/>
  <c r="AY1927" i="2"/>
  <c r="C1928" i="2"/>
  <c r="D1928" i="2"/>
  <c r="E1928" i="2"/>
  <c r="F1928" i="2"/>
  <c r="G1928" i="2"/>
  <c r="H1928" i="2"/>
  <c r="J1928" i="2"/>
  <c r="K1928" i="2"/>
  <c r="L1928" i="2"/>
  <c r="M1928" i="2"/>
  <c r="AI1928" i="2"/>
  <c r="AJ1928" i="2"/>
  <c r="AK1928" i="2"/>
  <c r="AL1928" i="2"/>
  <c r="AM1928" i="2"/>
  <c r="AN1928" i="2"/>
  <c r="AO1928" i="2"/>
  <c r="AP1928" i="2"/>
  <c r="AY1928" i="2"/>
  <c r="C1929" i="2"/>
  <c r="D1929" i="2"/>
  <c r="E1929" i="2"/>
  <c r="F1929" i="2"/>
  <c r="G1929" i="2"/>
  <c r="H1929" i="2"/>
  <c r="J1929" i="2"/>
  <c r="K1929" i="2"/>
  <c r="L1929" i="2"/>
  <c r="M1929" i="2"/>
  <c r="AI1929" i="2"/>
  <c r="AJ1929" i="2"/>
  <c r="AK1929" i="2"/>
  <c r="AL1929" i="2"/>
  <c r="AM1929" i="2"/>
  <c r="AN1929" i="2"/>
  <c r="AO1929" i="2"/>
  <c r="AP1929" i="2"/>
  <c r="AY1929" i="2"/>
  <c r="C1930" i="2"/>
  <c r="D1930" i="2"/>
  <c r="E1930" i="2"/>
  <c r="F1930" i="2"/>
  <c r="G1930" i="2"/>
  <c r="H1930" i="2"/>
  <c r="J1930" i="2"/>
  <c r="K1930" i="2"/>
  <c r="L1930" i="2"/>
  <c r="M1930" i="2"/>
  <c r="AI1930" i="2"/>
  <c r="AJ1930" i="2"/>
  <c r="AK1930" i="2"/>
  <c r="AL1930" i="2"/>
  <c r="AM1930" i="2"/>
  <c r="AN1930" i="2"/>
  <c r="AO1930" i="2"/>
  <c r="AP1930" i="2"/>
  <c r="AY1930" i="2"/>
  <c r="C1931" i="2"/>
  <c r="D1931" i="2"/>
  <c r="E1931" i="2"/>
  <c r="F1931" i="2"/>
  <c r="G1931" i="2"/>
  <c r="H1931" i="2"/>
  <c r="J1931" i="2"/>
  <c r="K1931" i="2"/>
  <c r="L1931" i="2"/>
  <c r="M1931" i="2"/>
  <c r="AI1931" i="2"/>
  <c r="AJ1931" i="2"/>
  <c r="AK1931" i="2"/>
  <c r="AL1931" i="2"/>
  <c r="AM1931" i="2"/>
  <c r="AN1931" i="2"/>
  <c r="AO1931" i="2"/>
  <c r="AP1931" i="2"/>
  <c r="AY1931" i="2"/>
  <c r="C1932" i="2"/>
  <c r="D1932" i="2"/>
  <c r="E1932" i="2"/>
  <c r="F1932" i="2"/>
  <c r="G1932" i="2"/>
  <c r="H1932" i="2"/>
  <c r="J1932" i="2"/>
  <c r="K1932" i="2"/>
  <c r="L1932" i="2"/>
  <c r="M1932" i="2"/>
  <c r="AI1932" i="2"/>
  <c r="AJ1932" i="2"/>
  <c r="AK1932" i="2"/>
  <c r="AL1932" i="2"/>
  <c r="AM1932" i="2"/>
  <c r="AN1932" i="2"/>
  <c r="AO1932" i="2"/>
  <c r="AP1932" i="2"/>
  <c r="AY1932" i="2"/>
  <c r="C1933" i="2"/>
  <c r="D1933" i="2"/>
  <c r="E1933" i="2"/>
  <c r="F1933" i="2"/>
  <c r="G1933" i="2"/>
  <c r="H1933" i="2"/>
  <c r="J1933" i="2"/>
  <c r="K1933" i="2"/>
  <c r="L1933" i="2"/>
  <c r="M1933" i="2"/>
  <c r="AI1933" i="2"/>
  <c r="AJ1933" i="2"/>
  <c r="AK1933" i="2"/>
  <c r="AL1933" i="2"/>
  <c r="AM1933" i="2"/>
  <c r="AN1933" i="2"/>
  <c r="AO1933" i="2"/>
  <c r="AP1933" i="2"/>
  <c r="AY1933" i="2"/>
  <c r="C1934" i="2"/>
  <c r="D1934" i="2"/>
  <c r="E1934" i="2"/>
  <c r="F1934" i="2"/>
  <c r="G1934" i="2"/>
  <c r="H1934" i="2"/>
  <c r="J1934" i="2"/>
  <c r="K1934" i="2"/>
  <c r="L1934" i="2"/>
  <c r="M1934" i="2"/>
  <c r="AI1934" i="2"/>
  <c r="AJ1934" i="2"/>
  <c r="AK1934" i="2"/>
  <c r="AL1934" i="2"/>
  <c r="AM1934" i="2"/>
  <c r="AN1934" i="2"/>
  <c r="AO1934" i="2"/>
  <c r="AP1934" i="2"/>
  <c r="AY1934" i="2"/>
  <c r="C1935" i="2"/>
  <c r="D1935" i="2"/>
  <c r="E1935" i="2"/>
  <c r="F1935" i="2"/>
  <c r="G1935" i="2"/>
  <c r="H1935" i="2"/>
  <c r="J1935" i="2"/>
  <c r="K1935" i="2"/>
  <c r="L1935" i="2"/>
  <c r="M1935" i="2"/>
  <c r="AI1935" i="2"/>
  <c r="AJ1935" i="2"/>
  <c r="AK1935" i="2"/>
  <c r="AL1935" i="2"/>
  <c r="AM1935" i="2"/>
  <c r="AN1935" i="2"/>
  <c r="AO1935" i="2"/>
  <c r="AP1935" i="2"/>
  <c r="AY1935" i="2"/>
  <c r="C1936" i="2"/>
  <c r="D1936" i="2"/>
  <c r="E1936" i="2"/>
  <c r="F1936" i="2"/>
  <c r="G1936" i="2"/>
  <c r="H1936" i="2"/>
  <c r="J1936" i="2"/>
  <c r="K1936" i="2"/>
  <c r="L1936" i="2"/>
  <c r="M1936" i="2"/>
  <c r="AI1936" i="2"/>
  <c r="AJ1936" i="2"/>
  <c r="AK1936" i="2"/>
  <c r="AL1936" i="2"/>
  <c r="AM1936" i="2"/>
  <c r="AN1936" i="2"/>
  <c r="AO1936" i="2"/>
  <c r="AP1936" i="2"/>
  <c r="AY1936" i="2"/>
  <c r="C1937" i="2"/>
  <c r="D1937" i="2"/>
  <c r="E1937" i="2"/>
  <c r="F1937" i="2"/>
  <c r="G1937" i="2"/>
  <c r="H1937" i="2"/>
  <c r="J1937" i="2"/>
  <c r="K1937" i="2"/>
  <c r="L1937" i="2"/>
  <c r="M1937" i="2"/>
  <c r="AI1937" i="2"/>
  <c r="AJ1937" i="2"/>
  <c r="AK1937" i="2"/>
  <c r="AL1937" i="2"/>
  <c r="AM1937" i="2"/>
  <c r="AN1937" i="2"/>
  <c r="AO1937" i="2"/>
  <c r="AP1937" i="2"/>
  <c r="AY1937" i="2"/>
  <c r="C1938" i="2"/>
  <c r="D1938" i="2"/>
  <c r="E1938" i="2"/>
  <c r="F1938" i="2"/>
  <c r="G1938" i="2"/>
  <c r="H1938" i="2"/>
  <c r="J1938" i="2"/>
  <c r="K1938" i="2"/>
  <c r="L1938" i="2"/>
  <c r="M1938" i="2"/>
  <c r="AI1938" i="2"/>
  <c r="AJ1938" i="2"/>
  <c r="AK1938" i="2"/>
  <c r="AL1938" i="2"/>
  <c r="AM1938" i="2"/>
  <c r="AN1938" i="2"/>
  <c r="AO1938" i="2"/>
  <c r="AP1938" i="2"/>
  <c r="AY1938" i="2"/>
  <c r="C1939" i="2"/>
  <c r="D1939" i="2"/>
  <c r="E1939" i="2"/>
  <c r="F1939" i="2"/>
  <c r="G1939" i="2"/>
  <c r="H1939" i="2"/>
  <c r="J1939" i="2"/>
  <c r="K1939" i="2"/>
  <c r="L1939" i="2"/>
  <c r="M1939" i="2"/>
  <c r="AI1939" i="2"/>
  <c r="AJ1939" i="2"/>
  <c r="AK1939" i="2"/>
  <c r="AL1939" i="2"/>
  <c r="AM1939" i="2"/>
  <c r="AN1939" i="2"/>
  <c r="AO1939" i="2"/>
  <c r="AP1939" i="2"/>
  <c r="AY1939" i="2"/>
  <c r="C1940" i="2"/>
  <c r="D1940" i="2"/>
  <c r="E1940" i="2"/>
  <c r="F1940" i="2"/>
  <c r="G1940" i="2"/>
  <c r="H1940" i="2"/>
  <c r="J1940" i="2"/>
  <c r="K1940" i="2"/>
  <c r="L1940" i="2"/>
  <c r="M1940" i="2"/>
  <c r="AI1940" i="2"/>
  <c r="AJ1940" i="2"/>
  <c r="AK1940" i="2"/>
  <c r="AL1940" i="2"/>
  <c r="AM1940" i="2"/>
  <c r="AN1940" i="2"/>
  <c r="AO1940" i="2"/>
  <c r="AP1940" i="2"/>
  <c r="AY1940" i="2"/>
  <c r="C1941" i="2"/>
  <c r="D1941" i="2"/>
  <c r="E1941" i="2"/>
  <c r="F1941" i="2"/>
  <c r="G1941" i="2"/>
  <c r="H1941" i="2"/>
  <c r="J1941" i="2"/>
  <c r="K1941" i="2"/>
  <c r="L1941" i="2"/>
  <c r="M1941" i="2"/>
  <c r="AI1941" i="2"/>
  <c r="AJ1941" i="2"/>
  <c r="AK1941" i="2"/>
  <c r="AL1941" i="2"/>
  <c r="AM1941" i="2"/>
  <c r="AN1941" i="2"/>
  <c r="AO1941" i="2"/>
  <c r="AP1941" i="2"/>
  <c r="AY1941" i="2"/>
  <c r="C1942" i="2"/>
  <c r="D1942" i="2"/>
  <c r="E1942" i="2"/>
  <c r="F1942" i="2"/>
  <c r="G1942" i="2"/>
  <c r="H1942" i="2"/>
  <c r="J1942" i="2"/>
  <c r="K1942" i="2"/>
  <c r="L1942" i="2"/>
  <c r="M1942" i="2"/>
  <c r="AI1942" i="2"/>
  <c r="AJ1942" i="2"/>
  <c r="AK1942" i="2"/>
  <c r="AL1942" i="2"/>
  <c r="AM1942" i="2"/>
  <c r="AN1942" i="2"/>
  <c r="AO1942" i="2"/>
  <c r="AP1942" i="2"/>
  <c r="AY1942" i="2"/>
  <c r="C1943" i="2"/>
  <c r="D1943" i="2"/>
  <c r="E1943" i="2"/>
  <c r="F1943" i="2"/>
  <c r="G1943" i="2"/>
  <c r="H1943" i="2"/>
  <c r="J1943" i="2"/>
  <c r="K1943" i="2"/>
  <c r="L1943" i="2"/>
  <c r="M1943" i="2"/>
  <c r="AI1943" i="2"/>
  <c r="AJ1943" i="2"/>
  <c r="AK1943" i="2"/>
  <c r="AL1943" i="2"/>
  <c r="AM1943" i="2"/>
  <c r="AN1943" i="2"/>
  <c r="AO1943" i="2"/>
  <c r="AP1943" i="2"/>
  <c r="C1945" i="2"/>
  <c r="D1945" i="2"/>
  <c r="E1945" i="2"/>
  <c r="F1945" i="2"/>
  <c r="G1945" i="2"/>
  <c r="H1945" i="2"/>
  <c r="J1945" i="2"/>
  <c r="K1945" i="2"/>
  <c r="L1945" i="2"/>
  <c r="M1945" i="2"/>
  <c r="AI1945" i="2"/>
  <c r="AJ1945" i="2"/>
  <c r="AK1945" i="2"/>
  <c r="AL1945" i="2"/>
  <c r="AM1945" i="2"/>
  <c r="AN1945" i="2"/>
  <c r="AO1945" i="2"/>
  <c r="AP1945" i="2"/>
  <c r="AY1945" i="2"/>
  <c r="C1946" i="2"/>
  <c r="D1946" i="2"/>
  <c r="E1946" i="2"/>
  <c r="F1946" i="2"/>
  <c r="G1946" i="2"/>
  <c r="H1946" i="2"/>
  <c r="J1946" i="2"/>
  <c r="K1946" i="2"/>
  <c r="L1946" i="2"/>
  <c r="M1946" i="2"/>
  <c r="AI1946" i="2"/>
  <c r="AJ1946" i="2"/>
  <c r="AK1946" i="2"/>
  <c r="AL1946" i="2"/>
  <c r="AM1946" i="2"/>
  <c r="AN1946" i="2"/>
  <c r="AO1946" i="2"/>
  <c r="AP1946" i="2"/>
  <c r="AY1946" i="2"/>
  <c r="C1947" i="2"/>
  <c r="D1947" i="2"/>
  <c r="E1947" i="2"/>
  <c r="F1947" i="2"/>
  <c r="G1947" i="2"/>
  <c r="H1947" i="2"/>
  <c r="J1947" i="2"/>
  <c r="K1947" i="2"/>
  <c r="L1947" i="2"/>
  <c r="M1947" i="2"/>
  <c r="AI1947" i="2"/>
  <c r="AJ1947" i="2"/>
  <c r="AK1947" i="2"/>
  <c r="AL1947" i="2"/>
  <c r="AM1947" i="2"/>
  <c r="AN1947" i="2"/>
  <c r="AO1947" i="2"/>
  <c r="AP1947" i="2"/>
  <c r="AY1947" i="2"/>
  <c r="C1948" i="2"/>
  <c r="D1948" i="2"/>
  <c r="E1948" i="2"/>
  <c r="F1948" i="2"/>
  <c r="G1948" i="2"/>
  <c r="H1948" i="2"/>
  <c r="J1948" i="2"/>
  <c r="K1948" i="2"/>
  <c r="L1948" i="2"/>
  <c r="M1948" i="2"/>
  <c r="AI1948" i="2"/>
  <c r="AJ1948" i="2"/>
  <c r="AK1948" i="2"/>
  <c r="AL1948" i="2"/>
  <c r="AM1948" i="2"/>
  <c r="AN1948" i="2"/>
  <c r="AO1948" i="2"/>
  <c r="AP1948" i="2"/>
  <c r="AY1948" i="2"/>
  <c r="C1949" i="2"/>
  <c r="D1949" i="2"/>
  <c r="E1949" i="2"/>
  <c r="F1949" i="2"/>
  <c r="G1949" i="2"/>
  <c r="H1949" i="2"/>
  <c r="J1949" i="2"/>
  <c r="K1949" i="2"/>
  <c r="L1949" i="2"/>
  <c r="M1949" i="2"/>
  <c r="AI1949" i="2"/>
  <c r="AJ1949" i="2"/>
  <c r="AK1949" i="2"/>
  <c r="AL1949" i="2"/>
  <c r="AM1949" i="2"/>
  <c r="AN1949" i="2"/>
  <c r="AO1949" i="2"/>
  <c r="AP1949" i="2"/>
  <c r="AY1949" i="2"/>
  <c r="C1950" i="2"/>
  <c r="D1950" i="2"/>
  <c r="E1950" i="2"/>
  <c r="F1950" i="2"/>
  <c r="G1950" i="2"/>
  <c r="H1950" i="2"/>
  <c r="J1950" i="2"/>
  <c r="K1950" i="2"/>
  <c r="L1950" i="2"/>
  <c r="M1950" i="2"/>
  <c r="AI1950" i="2"/>
  <c r="AJ1950" i="2"/>
  <c r="AK1950" i="2"/>
  <c r="AL1950" i="2"/>
  <c r="AM1950" i="2"/>
  <c r="AN1950" i="2"/>
  <c r="AO1950" i="2"/>
  <c r="AP1950" i="2"/>
  <c r="AY1950" i="2"/>
  <c r="C1951" i="2"/>
  <c r="D1951" i="2"/>
  <c r="E1951" i="2"/>
  <c r="F1951" i="2"/>
  <c r="G1951" i="2"/>
  <c r="H1951" i="2"/>
  <c r="J1951" i="2"/>
  <c r="K1951" i="2"/>
  <c r="L1951" i="2"/>
  <c r="M1951" i="2"/>
  <c r="AI1951" i="2"/>
  <c r="AJ1951" i="2"/>
  <c r="AK1951" i="2"/>
  <c r="AL1951" i="2"/>
  <c r="AM1951" i="2"/>
  <c r="AN1951" i="2"/>
  <c r="AO1951" i="2"/>
  <c r="AP1951" i="2"/>
  <c r="AY1951" i="2"/>
  <c r="C1952" i="2"/>
  <c r="D1952" i="2"/>
  <c r="E1952" i="2"/>
  <c r="F1952" i="2"/>
  <c r="G1952" i="2"/>
  <c r="H1952" i="2"/>
  <c r="J1952" i="2"/>
  <c r="K1952" i="2"/>
  <c r="L1952" i="2"/>
  <c r="M1952" i="2"/>
  <c r="AI1952" i="2"/>
  <c r="AJ1952" i="2"/>
  <c r="AK1952" i="2"/>
  <c r="AL1952" i="2"/>
  <c r="AM1952" i="2"/>
  <c r="AN1952" i="2"/>
  <c r="AO1952" i="2"/>
  <c r="AP1952" i="2"/>
  <c r="AY1952" i="2"/>
  <c r="C1953" i="2"/>
  <c r="D1953" i="2"/>
  <c r="E1953" i="2"/>
  <c r="F1953" i="2"/>
  <c r="G1953" i="2"/>
  <c r="H1953" i="2"/>
  <c r="J1953" i="2"/>
  <c r="K1953" i="2"/>
  <c r="L1953" i="2"/>
  <c r="M1953" i="2"/>
  <c r="AI1953" i="2"/>
  <c r="AJ1953" i="2"/>
  <c r="AK1953" i="2"/>
  <c r="AL1953" i="2"/>
  <c r="AM1953" i="2"/>
  <c r="AN1953" i="2"/>
  <c r="AO1953" i="2"/>
  <c r="AP1953" i="2"/>
  <c r="AY1953" i="2"/>
  <c r="C1954" i="2"/>
  <c r="D1954" i="2"/>
  <c r="E1954" i="2"/>
  <c r="F1954" i="2"/>
  <c r="G1954" i="2"/>
  <c r="H1954" i="2"/>
  <c r="J1954" i="2"/>
  <c r="K1954" i="2"/>
  <c r="L1954" i="2"/>
  <c r="M1954" i="2"/>
  <c r="AI1954" i="2"/>
  <c r="AJ1954" i="2"/>
  <c r="AK1954" i="2"/>
  <c r="AL1954" i="2"/>
  <c r="AM1954" i="2"/>
  <c r="AN1954" i="2"/>
  <c r="AO1954" i="2"/>
  <c r="AP1954" i="2"/>
  <c r="AY1954" i="2"/>
  <c r="C1955" i="2"/>
  <c r="D1955" i="2"/>
  <c r="E1955" i="2"/>
  <c r="F1955" i="2"/>
  <c r="G1955" i="2"/>
  <c r="H1955" i="2"/>
  <c r="J1955" i="2"/>
  <c r="K1955" i="2"/>
  <c r="L1955" i="2"/>
  <c r="M1955" i="2"/>
  <c r="AI1955" i="2"/>
  <c r="AJ1955" i="2"/>
  <c r="AK1955" i="2"/>
  <c r="AL1955" i="2"/>
  <c r="AM1955" i="2"/>
  <c r="AN1955" i="2"/>
  <c r="AO1955" i="2"/>
  <c r="AP1955" i="2"/>
  <c r="AY1955" i="2"/>
  <c r="C1956" i="2"/>
  <c r="D1956" i="2"/>
  <c r="E1956" i="2"/>
  <c r="F1956" i="2"/>
  <c r="G1956" i="2"/>
  <c r="H1956" i="2"/>
  <c r="J1956" i="2"/>
  <c r="K1956" i="2"/>
  <c r="L1956" i="2"/>
  <c r="M1956" i="2"/>
  <c r="AI1956" i="2"/>
  <c r="AJ1956" i="2"/>
  <c r="AK1956" i="2"/>
  <c r="AL1956" i="2"/>
  <c r="AM1956" i="2"/>
  <c r="AN1956" i="2"/>
  <c r="AO1956" i="2"/>
  <c r="AP1956" i="2"/>
  <c r="AY1956" i="2"/>
  <c r="C1957" i="2"/>
  <c r="D1957" i="2"/>
  <c r="E1957" i="2"/>
  <c r="F1957" i="2"/>
  <c r="G1957" i="2"/>
  <c r="H1957" i="2"/>
  <c r="J1957" i="2"/>
  <c r="K1957" i="2"/>
  <c r="L1957" i="2"/>
  <c r="M1957" i="2"/>
  <c r="AI1957" i="2"/>
  <c r="AJ1957" i="2"/>
  <c r="AK1957" i="2"/>
  <c r="AL1957" i="2"/>
  <c r="AM1957" i="2"/>
  <c r="AN1957" i="2"/>
  <c r="AO1957" i="2"/>
  <c r="AP1957" i="2"/>
  <c r="AY1957" i="2"/>
  <c r="C1958" i="2"/>
  <c r="D1958" i="2"/>
  <c r="E1958" i="2"/>
  <c r="F1958" i="2"/>
  <c r="G1958" i="2"/>
  <c r="H1958" i="2"/>
  <c r="J1958" i="2"/>
  <c r="K1958" i="2"/>
  <c r="L1958" i="2"/>
  <c r="M1958" i="2"/>
  <c r="AI1958" i="2"/>
  <c r="AJ1958" i="2"/>
  <c r="AK1958" i="2"/>
  <c r="AL1958" i="2"/>
  <c r="AM1958" i="2"/>
  <c r="AN1958" i="2"/>
  <c r="AO1958" i="2"/>
  <c r="AP1958" i="2"/>
  <c r="AY1958" i="2"/>
  <c r="C1959" i="2"/>
  <c r="D1959" i="2"/>
  <c r="E1959" i="2"/>
  <c r="F1959" i="2"/>
  <c r="G1959" i="2"/>
  <c r="H1959" i="2"/>
  <c r="J1959" i="2"/>
  <c r="K1959" i="2"/>
  <c r="L1959" i="2"/>
  <c r="M1959" i="2"/>
  <c r="AI1959" i="2"/>
  <c r="AJ1959" i="2"/>
  <c r="AK1959" i="2"/>
  <c r="AL1959" i="2"/>
  <c r="AM1959" i="2"/>
  <c r="AN1959" i="2"/>
  <c r="AO1959" i="2"/>
  <c r="AP1959" i="2"/>
  <c r="AY1959" i="2"/>
  <c r="C1960" i="2"/>
  <c r="D1960" i="2"/>
  <c r="E1960" i="2"/>
  <c r="F1960" i="2"/>
  <c r="G1960" i="2"/>
  <c r="H1960" i="2"/>
  <c r="J1960" i="2"/>
  <c r="K1960" i="2"/>
  <c r="L1960" i="2"/>
  <c r="M1960" i="2"/>
  <c r="AI1960" i="2"/>
  <c r="AJ1960" i="2"/>
  <c r="AK1960" i="2"/>
  <c r="AL1960" i="2"/>
  <c r="AM1960" i="2"/>
  <c r="AN1960" i="2"/>
  <c r="AO1960" i="2"/>
  <c r="AP1960" i="2"/>
  <c r="AY1960" i="2"/>
  <c r="C1961" i="2"/>
  <c r="D1961" i="2"/>
  <c r="E1961" i="2"/>
  <c r="F1961" i="2"/>
  <c r="G1961" i="2"/>
  <c r="H1961" i="2"/>
  <c r="J1961" i="2"/>
  <c r="K1961" i="2"/>
  <c r="L1961" i="2"/>
  <c r="M1961" i="2"/>
  <c r="AI1961" i="2"/>
  <c r="AJ1961" i="2"/>
  <c r="AK1961" i="2"/>
  <c r="AL1961" i="2"/>
  <c r="AM1961" i="2"/>
  <c r="AN1961" i="2"/>
  <c r="AO1961" i="2"/>
  <c r="AP1961" i="2"/>
  <c r="AY1961" i="2"/>
  <c r="C1962" i="2"/>
  <c r="D1962" i="2"/>
  <c r="E1962" i="2"/>
  <c r="F1962" i="2"/>
  <c r="G1962" i="2"/>
  <c r="H1962" i="2"/>
  <c r="J1962" i="2"/>
  <c r="K1962" i="2"/>
  <c r="L1962" i="2"/>
  <c r="M1962" i="2"/>
  <c r="AI1962" i="2"/>
  <c r="AJ1962" i="2"/>
  <c r="AK1962" i="2"/>
  <c r="AL1962" i="2"/>
  <c r="AM1962" i="2"/>
  <c r="AN1962" i="2"/>
  <c r="AO1962" i="2"/>
  <c r="AP1962" i="2"/>
  <c r="AY1962" i="2"/>
  <c r="C1963" i="2"/>
  <c r="D1963" i="2"/>
  <c r="E1963" i="2"/>
  <c r="F1963" i="2"/>
  <c r="G1963" i="2"/>
  <c r="H1963" i="2"/>
  <c r="J1963" i="2"/>
  <c r="K1963" i="2"/>
  <c r="L1963" i="2"/>
  <c r="M1963" i="2"/>
  <c r="AI1963" i="2"/>
  <c r="AJ1963" i="2"/>
  <c r="AK1963" i="2"/>
  <c r="AL1963" i="2"/>
  <c r="AM1963" i="2"/>
  <c r="AN1963" i="2"/>
  <c r="AO1963" i="2"/>
  <c r="AP1963" i="2"/>
  <c r="AY1963" i="2"/>
  <c r="C1964" i="2"/>
  <c r="D1964" i="2"/>
  <c r="E1964" i="2"/>
  <c r="F1964" i="2"/>
  <c r="G1964" i="2"/>
  <c r="H1964" i="2"/>
  <c r="J1964" i="2"/>
  <c r="K1964" i="2"/>
  <c r="L1964" i="2"/>
  <c r="M1964" i="2"/>
  <c r="AI1964" i="2"/>
  <c r="AJ1964" i="2"/>
  <c r="AK1964" i="2"/>
  <c r="AL1964" i="2"/>
  <c r="AM1964" i="2"/>
  <c r="AN1964" i="2"/>
  <c r="AO1964" i="2"/>
  <c r="AP1964" i="2"/>
  <c r="AY1964" i="2"/>
  <c r="C1965" i="2"/>
  <c r="D1965" i="2"/>
  <c r="E1965" i="2"/>
  <c r="F1965" i="2"/>
  <c r="G1965" i="2"/>
  <c r="H1965" i="2"/>
  <c r="J1965" i="2"/>
  <c r="K1965" i="2"/>
  <c r="L1965" i="2"/>
  <c r="M1965" i="2"/>
  <c r="AI1965" i="2"/>
  <c r="AJ1965" i="2"/>
  <c r="AK1965" i="2"/>
  <c r="AL1965" i="2"/>
  <c r="AM1965" i="2"/>
  <c r="AN1965" i="2"/>
  <c r="AO1965" i="2"/>
  <c r="AP1965" i="2"/>
  <c r="AY1965" i="2"/>
  <c r="C1966" i="2"/>
  <c r="D1966" i="2"/>
  <c r="E1966" i="2"/>
  <c r="F1966" i="2"/>
  <c r="G1966" i="2"/>
  <c r="H1966" i="2"/>
  <c r="J1966" i="2"/>
  <c r="K1966" i="2"/>
  <c r="L1966" i="2"/>
  <c r="M1966" i="2"/>
  <c r="AI1966" i="2"/>
  <c r="AJ1966" i="2"/>
  <c r="AK1966" i="2"/>
  <c r="AL1966" i="2"/>
  <c r="AM1966" i="2"/>
  <c r="AN1966" i="2"/>
  <c r="AO1966" i="2"/>
  <c r="AP1966" i="2"/>
  <c r="AY1966" i="2"/>
  <c r="C1967" i="2"/>
  <c r="D1967" i="2"/>
  <c r="E1967" i="2"/>
  <c r="F1967" i="2"/>
  <c r="G1967" i="2"/>
  <c r="H1967" i="2"/>
  <c r="J1967" i="2"/>
  <c r="K1967" i="2"/>
  <c r="L1967" i="2"/>
  <c r="M1967" i="2"/>
  <c r="AI1967" i="2"/>
  <c r="AJ1967" i="2"/>
  <c r="AK1967" i="2"/>
  <c r="AL1967" i="2"/>
  <c r="AM1967" i="2"/>
  <c r="AN1967" i="2"/>
  <c r="AO1967" i="2"/>
  <c r="AP1967" i="2"/>
  <c r="AY1967" i="2"/>
  <c r="C1968" i="2"/>
  <c r="D1968" i="2"/>
  <c r="E1968" i="2"/>
  <c r="F1968" i="2"/>
  <c r="G1968" i="2"/>
  <c r="H1968" i="2"/>
  <c r="J1968" i="2"/>
  <c r="K1968" i="2"/>
  <c r="L1968" i="2"/>
  <c r="M1968" i="2"/>
  <c r="AI1968" i="2"/>
  <c r="AJ1968" i="2"/>
  <c r="AK1968" i="2"/>
  <c r="AL1968" i="2"/>
  <c r="AM1968" i="2"/>
  <c r="AN1968" i="2"/>
  <c r="AO1968" i="2"/>
  <c r="AP1968" i="2"/>
  <c r="AY1968" i="2"/>
  <c r="C1969" i="2"/>
  <c r="D1969" i="2"/>
  <c r="E1969" i="2"/>
  <c r="F1969" i="2"/>
  <c r="G1969" i="2"/>
  <c r="H1969" i="2"/>
  <c r="J1969" i="2"/>
  <c r="K1969" i="2"/>
  <c r="L1969" i="2"/>
  <c r="M1969" i="2"/>
  <c r="AI1969" i="2"/>
  <c r="AJ1969" i="2"/>
  <c r="AK1969" i="2"/>
  <c r="AL1969" i="2"/>
  <c r="AM1969" i="2"/>
  <c r="AN1969" i="2"/>
  <c r="AO1969" i="2"/>
  <c r="AP1969" i="2"/>
  <c r="AY1969" i="2"/>
  <c r="C1970" i="2"/>
  <c r="D1970" i="2"/>
  <c r="E1970" i="2"/>
  <c r="F1970" i="2"/>
  <c r="G1970" i="2"/>
  <c r="H1970" i="2"/>
  <c r="J1970" i="2"/>
  <c r="K1970" i="2"/>
  <c r="L1970" i="2"/>
  <c r="M1970" i="2"/>
  <c r="AI1970" i="2"/>
  <c r="AJ1970" i="2"/>
  <c r="AK1970" i="2"/>
  <c r="AL1970" i="2"/>
  <c r="AM1970" i="2"/>
  <c r="AN1970" i="2"/>
  <c r="AO1970" i="2"/>
  <c r="AP1970" i="2"/>
  <c r="AY1970" i="2"/>
  <c r="C1971" i="2"/>
  <c r="D1971" i="2"/>
  <c r="E1971" i="2"/>
  <c r="F1971" i="2"/>
  <c r="G1971" i="2"/>
  <c r="H1971" i="2"/>
  <c r="J1971" i="2"/>
  <c r="K1971" i="2"/>
  <c r="L1971" i="2"/>
  <c r="M1971" i="2"/>
  <c r="AI1971" i="2"/>
  <c r="AJ1971" i="2"/>
  <c r="AK1971" i="2"/>
  <c r="AL1971" i="2"/>
  <c r="AM1971" i="2"/>
  <c r="AN1971" i="2"/>
  <c r="AO1971" i="2"/>
  <c r="AP1971" i="2"/>
  <c r="AY1971" i="2"/>
  <c r="C1972" i="2"/>
  <c r="D1972" i="2"/>
  <c r="E1972" i="2"/>
  <c r="F1972" i="2"/>
  <c r="G1972" i="2"/>
  <c r="H1972" i="2"/>
  <c r="J1972" i="2"/>
  <c r="K1972" i="2"/>
  <c r="L1972" i="2"/>
  <c r="M1972" i="2"/>
  <c r="AI1972" i="2"/>
  <c r="AJ1972" i="2"/>
  <c r="AK1972" i="2"/>
  <c r="AL1972" i="2"/>
  <c r="AM1972" i="2"/>
  <c r="AN1972" i="2"/>
  <c r="AO1972" i="2"/>
  <c r="AP1972" i="2"/>
  <c r="AY1972" i="2"/>
  <c r="C1973" i="2"/>
  <c r="D1973" i="2"/>
  <c r="E1973" i="2"/>
  <c r="F1973" i="2"/>
  <c r="G1973" i="2"/>
  <c r="H1973" i="2"/>
  <c r="J1973" i="2"/>
  <c r="K1973" i="2"/>
  <c r="L1973" i="2"/>
  <c r="M1973" i="2"/>
  <c r="AI1973" i="2"/>
  <c r="AJ1973" i="2"/>
  <c r="AK1973" i="2"/>
  <c r="AL1973" i="2"/>
  <c r="AM1973" i="2"/>
  <c r="AN1973" i="2"/>
  <c r="AO1973" i="2"/>
  <c r="AP1973" i="2"/>
  <c r="AY1973" i="2"/>
  <c r="C1974" i="2"/>
  <c r="D1974" i="2"/>
  <c r="E1974" i="2"/>
  <c r="F1974" i="2"/>
  <c r="G1974" i="2"/>
  <c r="H1974" i="2"/>
  <c r="J1974" i="2"/>
  <c r="K1974" i="2"/>
  <c r="L1974" i="2"/>
  <c r="M1974" i="2"/>
  <c r="AI1974" i="2"/>
  <c r="AJ1974" i="2"/>
  <c r="AK1974" i="2"/>
  <c r="AL1974" i="2"/>
  <c r="AM1974" i="2"/>
  <c r="AN1974" i="2"/>
  <c r="AO1974" i="2"/>
  <c r="AP1974" i="2"/>
  <c r="AY1974" i="2"/>
  <c r="C1975" i="2"/>
  <c r="D1975" i="2"/>
  <c r="E1975" i="2"/>
  <c r="F1975" i="2"/>
  <c r="G1975" i="2"/>
  <c r="H1975" i="2"/>
  <c r="J1975" i="2"/>
  <c r="K1975" i="2"/>
  <c r="L1975" i="2"/>
  <c r="M1975" i="2"/>
  <c r="AI1975" i="2"/>
  <c r="AJ1975" i="2"/>
  <c r="AK1975" i="2"/>
  <c r="AL1975" i="2"/>
  <c r="AM1975" i="2"/>
  <c r="AN1975" i="2"/>
  <c r="AO1975" i="2"/>
  <c r="AP1975" i="2"/>
  <c r="AY1975" i="2"/>
  <c r="C1976" i="2"/>
  <c r="D1976" i="2"/>
  <c r="E1976" i="2"/>
  <c r="F1976" i="2"/>
  <c r="G1976" i="2"/>
  <c r="H1976" i="2"/>
  <c r="J1976" i="2"/>
  <c r="K1976" i="2"/>
  <c r="L1976" i="2"/>
  <c r="M1976" i="2"/>
  <c r="AI1976" i="2"/>
  <c r="AJ1976" i="2"/>
  <c r="AK1976" i="2"/>
  <c r="AL1976" i="2"/>
  <c r="AM1976" i="2"/>
  <c r="AN1976" i="2"/>
  <c r="AO1976" i="2"/>
  <c r="AP1976" i="2"/>
  <c r="AY1976" i="2"/>
  <c r="C1977" i="2"/>
  <c r="D1977" i="2"/>
  <c r="E1977" i="2"/>
  <c r="F1977" i="2"/>
  <c r="G1977" i="2"/>
  <c r="H1977" i="2"/>
  <c r="J1977" i="2"/>
  <c r="K1977" i="2"/>
  <c r="L1977" i="2"/>
  <c r="M1977" i="2"/>
  <c r="AI1977" i="2"/>
  <c r="AJ1977" i="2"/>
  <c r="AK1977" i="2"/>
  <c r="AL1977" i="2"/>
  <c r="AM1977" i="2"/>
  <c r="AN1977" i="2"/>
  <c r="AO1977" i="2"/>
  <c r="AP1977" i="2"/>
  <c r="AY1977" i="2"/>
  <c r="C1978" i="2"/>
  <c r="D1978" i="2"/>
  <c r="E1978" i="2"/>
  <c r="F1978" i="2"/>
  <c r="G1978" i="2"/>
  <c r="H1978" i="2"/>
  <c r="J1978" i="2"/>
  <c r="K1978" i="2"/>
  <c r="L1978" i="2"/>
  <c r="M1978" i="2"/>
  <c r="AI1978" i="2"/>
  <c r="AJ1978" i="2"/>
  <c r="AK1978" i="2"/>
  <c r="AL1978" i="2"/>
  <c r="AM1978" i="2"/>
  <c r="AN1978" i="2"/>
  <c r="AO1978" i="2"/>
  <c r="AP1978" i="2"/>
  <c r="AY1978" i="2"/>
  <c r="C1979" i="2"/>
  <c r="D1979" i="2"/>
  <c r="E1979" i="2"/>
  <c r="F1979" i="2"/>
  <c r="G1979" i="2"/>
  <c r="H1979" i="2"/>
  <c r="J1979" i="2"/>
  <c r="K1979" i="2"/>
  <c r="L1979" i="2"/>
  <c r="M1979" i="2"/>
  <c r="AI1979" i="2"/>
  <c r="AJ1979" i="2"/>
  <c r="AK1979" i="2"/>
  <c r="AL1979" i="2"/>
  <c r="AM1979" i="2"/>
  <c r="AN1979" i="2"/>
  <c r="AO1979" i="2"/>
  <c r="AP1979" i="2"/>
  <c r="AY1979" i="2"/>
  <c r="C1980" i="2"/>
  <c r="D1980" i="2"/>
  <c r="E1980" i="2"/>
  <c r="F1980" i="2"/>
  <c r="G1980" i="2"/>
  <c r="H1980" i="2"/>
  <c r="J1980" i="2"/>
  <c r="K1980" i="2"/>
  <c r="L1980" i="2"/>
  <c r="M1980" i="2"/>
  <c r="AI1980" i="2"/>
  <c r="AJ1980" i="2"/>
  <c r="AK1980" i="2"/>
  <c r="AL1980" i="2"/>
  <c r="AM1980" i="2"/>
  <c r="AN1980" i="2"/>
  <c r="AO1980" i="2"/>
  <c r="AP1980" i="2"/>
  <c r="AY1980" i="2"/>
  <c r="C1981" i="2"/>
  <c r="D1981" i="2"/>
  <c r="E1981" i="2"/>
  <c r="F1981" i="2"/>
  <c r="G1981" i="2"/>
  <c r="H1981" i="2"/>
  <c r="J1981" i="2"/>
  <c r="K1981" i="2"/>
  <c r="L1981" i="2"/>
  <c r="M1981" i="2"/>
  <c r="AI1981" i="2"/>
  <c r="AJ1981" i="2"/>
  <c r="AK1981" i="2"/>
  <c r="AL1981" i="2"/>
  <c r="AM1981" i="2"/>
  <c r="AN1981" i="2"/>
  <c r="AO1981" i="2"/>
  <c r="AP1981" i="2"/>
  <c r="AY1981" i="2"/>
  <c r="C1982" i="2"/>
  <c r="D1982" i="2"/>
  <c r="E1982" i="2"/>
  <c r="F1982" i="2"/>
  <c r="G1982" i="2"/>
  <c r="H1982" i="2"/>
  <c r="J1982" i="2"/>
  <c r="K1982" i="2"/>
  <c r="L1982" i="2"/>
  <c r="M1982" i="2"/>
  <c r="AI1982" i="2"/>
  <c r="AJ1982" i="2"/>
  <c r="AK1982" i="2"/>
  <c r="AL1982" i="2"/>
  <c r="AM1982" i="2"/>
  <c r="AN1982" i="2"/>
  <c r="AO1982" i="2"/>
  <c r="AP1982" i="2"/>
  <c r="AY1982" i="2"/>
  <c r="C1983" i="2"/>
  <c r="D1983" i="2"/>
  <c r="E1983" i="2"/>
  <c r="F1983" i="2"/>
  <c r="G1983" i="2"/>
  <c r="H1983" i="2"/>
  <c r="J1983" i="2"/>
  <c r="K1983" i="2"/>
  <c r="L1983" i="2"/>
  <c r="M1983" i="2"/>
  <c r="AI1983" i="2"/>
  <c r="AJ1983" i="2"/>
  <c r="AK1983" i="2"/>
  <c r="AL1983" i="2"/>
  <c r="AM1983" i="2"/>
  <c r="AN1983" i="2"/>
  <c r="AO1983" i="2"/>
  <c r="AP1983" i="2"/>
  <c r="AY1983" i="2"/>
  <c r="C1984" i="2"/>
  <c r="D1984" i="2"/>
  <c r="E1984" i="2"/>
  <c r="F1984" i="2"/>
  <c r="G1984" i="2"/>
  <c r="H1984" i="2"/>
  <c r="J1984" i="2"/>
  <c r="K1984" i="2"/>
  <c r="L1984" i="2"/>
  <c r="M1984" i="2"/>
  <c r="AI1984" i="2"/>
  <c r="AJ1984" i="2"/>
  <c r="AK1984" i="2"/>
  <c r="AL1984" i="2"/>
  <c r="AM1984" i="2"/>
  <c r="AN1984" i="2"/>
  <c r="AO1984" i="2"/>
  <c r="AP1984" i="2"/>
  <c r="AY1984" i="2"/>
  <c r="C1985" i="2"/>
  <c r="D1985" i="2"/>
  <c r="E1985" i="2"/>
  <c r="F1985" i="2"/>
  <c r="G1985" i="2"/>
  <c r="H1985" i="2"/>
  <c r="J1985" i="2"/>
  <c r="K1985" i="2"/>
  <c r="L1985" i="2"/>
  <c r="M1985" i="2"/>
  <c r="AI1985" i="2"/>
  <c r="AJ1985" i="2"/>
  <c r="AK1985" i="2"/>
  <c r="AL1985" i="2"/>
  <c r="AM1985" i="2"/>
  <c r="AN1985" i="2"/>
  <c r="AO1985" i="2"/>
  <c r="AP1985" i="2"/>
  <c r="AY1985" i="2"/>
  <c r="C1986" i="2"/>
  <c r="D1986" i="2"/>
  <c r="E1986" i="2"/>
  <c r="F1986" i="2"/>
  <c r="G1986" i="2"/>
  <c r="H1986" i="2"/>
  <c r="J1986" i="2"/>
  <c r="K1986" i="2"/>
  <c r="L1986" i="2"/>
  <c r="M1986" i="2"/>
  <c r="AI1986" i="2"/>
  <c r="AJ1986" i="2"/>
  <c r="AK1986" i="2"/>
  <c r="AL1986" i="2"/>
  <c r="AM1986" i="2"/>
  <c r="AN1986" i="2"/>
  <c r="AO1986" i="2"/>
  <c r="AP1986" i="2"/>
  <c r="AY1986" i="2"/>
  <c r="C1987" i="2"/>
  <c r="D1987" i="2"/>
  <c r="E1987" i="2"/>
  <c r="F1987" i="2"/>
  <c r="G1987" i="2"/>
  <c r="H1987" i="2"/>
  <c r="J1987" i="2"/>
  <c r="K1987" i="2"/>
  <c r="L1987" i="2"/>
  <c r="M1987" i="2"/>
  <c r="AI1987" i="2"/>
  <c r="AJ1987" i="2"/>
  <c r="AK1987" i="2"/>
  <c r="AL1987" i="2"/>
  <c r="AM1987" i="2"/>
  <c r="AN1987" i="2"/>
  <c r="AO1987" i="2"/>
  <c r="AP1987" i="2"/>
  <c r="AY1987" i="2"/>
  <c r="C1988" i="2"/>
  <c r="D1988" i="2"/>
  <c r="E1988" i="2"/>
  <c r="F1988" i="2"/>
  <c r="G1988" i="2"/>
  <c r="H1988" i="2"/>
  <c r="J1988" i="2"/>
  <c r="K1988" i="2"/>
  <c r="L1988" i="2"/>
  <c r="M1988" i="2"/>
  <c r="AI1988" i="2"/>
  <c r="AJ1988" i="2"/>
  <c r="AK1988" i="2"/>
  <c r="AL1988" i="2"/>
  <c r="AM1988" i="2"/>
  <c r="AN1988" i="2"/>
  <c r="AO1988" i="2"/>
  <c r="AP1988" i="2"/>
  <c r="AY1988" i="2"/>
  <c r="C1989" i="2"/>
  <c r="D1989" i="2"/>
  <c r="E1989" i="2"/>
  <c r="F1989" i="2"/>
  <c r="G1989" i="2"/>
  <c r="H1989" i="2"/>
  <c r="J1989" i="2"/>
  <c r="K1989" i="2"/>
  <c r="L1989" i="2"/>
  <c r="M1989" i="2"/>
  <c r="AI1989" i="2"/>
  <c r="AJ1989" i="2"/>
  <c r="AK1989" i="2"/>
  <c r="AL1989" i="2"/>
  <c r="AM1989" i="2"/>
  <c r="AN1989" i="2"/>
  <c r="AO1989" i="2"/>
  <c r="AP1989" i="2"/>
  <c r="AY1989" i="2"/>
  <c r="C1990" i="2"/>
  <c r="D1990" i="2"/>
  <c r="E1990" i="2"/>
  <c r="F1990" i="2"/>
  <c r="G1990" i="2"/>
  <c r="H1990" i="2"/>
  <c r="J1990" i="2"/>
  <c r="K1990" i="2"/>
  <c r="L1990" i="2"/>
  <c r="M1990" i="2"/>
  <c r="AI1990" i="2"/>
  <c r="AJ1990" i="2"/>
  <c r="AK1990" i="2"/>
  <c r="AL1990" i="2"/>
  <c r="AM1990" i="2"/>
  <c r="AN1990" i="2"/>
  <c r="AO1990" i="2"/>
  <c r="AP1990" i="2"/>
  <c r="AY1990" i="2"/>
  <c r="C1991" i="2"/>
  <c r="D1991" i="2"/>
  <c r="E1991" i="2"/>
  <c r="F1991" i="2"/>
  <c r="G1991" i="2"/>
  <c r="H1991" i="2"/>
  <c r="J1991" i="2"/>
  <c r="K1991" i="2"/>
  <c r="L1991" i="2"/>
  <c r="M1991" i="2"/>
  <c r="AI1991" i="2"/>
  <c r="AJ1991" i="2"/>
  <c r="AK1991" i="2"/>
  <c r="AL1991" i="2"/>
  <c r="AM1991" i="2"/>
  <c r="AN1991" i="2"/>
  <c r="AO1991" i="2"/>
  <c r="AP1991" i="2"/>
  <c r="AY1991" i="2"/>
  <c r="C1992" i="2"/>
  <c r="D1992" i="2"/>
  <c r="E1992" i="2"/>
  <c r="F1992" i="2"/>
  <c r="G1992" i="2"/>
  <c r="H1992" i="2"/>
  <c r="J1992" i="2"/>
  <c r="K1992" i="2"/>
  <c r="L1992" i="2"/>
  <c r="M1992" i="2"/>
  <c r="AI1992" i="2"/>
  <c r="AJ1992" i="2"/>
  <c r="AK1992" i="2"/>
  <c r="AL1992" i="2"/>
  <c r="AM1992" i="2"/>
  <c r="AN1992" i="2"/>
  <c r="AO1992" i="2"/>
  <c r="AP1992" i="2"/>
  <c r="AY1992" i="2"/>
  <c r="C1993" i="2"/>
  <c r="D1993" i="2"/>
  <c r="E1993" i="2"/>
  <c r="F1993" i="2"/>
  <c r="G1993" i="2"/>
  <c r="H1993" i="2"/>
  <c r="J1993" i="2"/>
  <c r="K1993" i="2"/>
  <c r="L1993" i="2"/>
  <c r="M1993" i="2"/>
  <c r="AI1993" i="2"/>
  <c r="AJ1993" i="2"/>
  <c r="AK1993" i="2"/>
  <c r="AL1993" i="2"/>
  <c r="AM1993" i="2"/>
  <c r="AN1993" i="2"/>
  <c r="AO1993" i="2"/>
  <c r="AP1993" i="2"/>
  <c r="AY1993" i="2"/>
  <c r="C1994" i="2"/>
  <c r="D1994" i="2"/>
  <c r="E1994" i="2"/>
  <c r="F1994" i="2"/>
  <c r="G1994" i="2"/>
  <c r="H1994" i="2"/>
  <c r="J1994" i="2"/>
  <c r="K1994" i="2"/>
  <c r="L1994" i="2"/>
  <c r="M1994" i="2"/>
  <c r="AI1994" i="2"/>
  <c r="AJ1994" i="2"/>
  <c r="AK1994" i="2"/>
  <c r="AL1994" i="2"/>
  <c r="AM1994" i="2"/>
  <c r="AN1994" i="2"/>
  <c r="AO1994" i="2"/>
  <c r="AP1994" i="2"/>
  <c r="AY1994" i="2"/>
  <c r="C1995" i="2"/>
  <c r="D1995" i="2"/>
  <c r="E1995" i="2"/>
  <c r="F1995" i="2"/>
  <c r="G1995" i="2"/>
  <c r="H1995" i="2"/>
  <c r="J1995" i="2"/>
  <c r="K1995" i="2"/>
  <c r="L1995" i="2"/>
  <c r="M1995" i="2"/>
  <c r="AI1995" i="2"/>
  <c r="AJ1995" i="2"/>
  <c r="AK1995" i="2"/>
  <c r="AL1995" i="2"/>
  <c r="AM1995" i="2"/>
  <c r="AN1995" i="2"/>
  <c r="AO1995" i="2"/>
  <c r="AP1995" i="2"/>
  <c r="AY1995" i="2"/>
  <c r="C1996" i="2"/>
  <c r="D1996" i="2"/>
  <c r="E1996" i="2"/>
  <c r="F1996" i="2"/>
  <c r="G1996" i="2"/>
  <c r="H1996" i="2"/>
  <c r="J1996" i="2"/>
  <c r="K1996" i="2"/>
  <c r="L1996" i="2"/>
  <c r="M1996" i="2"/>
  <c r="AI1996" i="2"/>
  <c r="AJ1996" i="2"/>
  <c r="AK1996" i="2"/>
  <c r="AL1996" i="2"/>
  <c r="AM1996" i="2"/>
  <c r="AN1996" i="2"/>
  <c r="AO1996" i="2"/>
  <c r="AP1996" i="2"/>
  <c r="AY1996" i="2"/>
  <c r="C1997" i="2"/>
  <c r="D1997" i="2"/>
  <c r="E1997" i="2"/>
  <c r="F1997" i="2"/>
  <c r="G1997" i="2"/>
  <c r="H1997" i="2"/>
  <c r="J1997" i="2"/>
  <c r="K1997" i="2"/>
  <c r="L1997" i="2"/>
  <c r="M1997" i="2"/>
  <c r="AI1997" i="2"/>
  <c r="AJ1997" i="2"/>
  <c r="AK1997" i="2"/>
  <c r="AL1997" i="2"/>
  <c r="AM1997" i="2"/>
  <c r="AN1997" i="2"/>
  <c r="AO1997" i="2"/>
  <c r="AP1997" i="2"/>
  <c r="AY1997" i="2"/>
  <c r="C1998" i="2"/>
  <c r="D1998" i="2"/>
  <c r="E1998" i="2"/>
  <c r="F1998" i="2"/>
  <c r="G1998" i="2"/>
  <c r="H1998" i="2"/>
  <c r="J1998" i="2"/>
  <c r="K1998" i="2"/>
  <c r="L1998" i="2"/>
  <c r="M1998" i="2"/>
  <c r="AI1998" i="2"/>
  <c r="AJ1998" i="2"/>
  <c r="AK1998" i="2"/>
  <c r="AL1998" i="2"/>
  <c r="AM1998" i="2"/>
  <c r="AN1998" i="2"/>
  <c r="AO1998" i="2"/>
  <c r="AP1998" i="2"/>
  <c r="AY1998" i="2"/>
  <c r="C1999" i="2"/>
  <c r="D1999" i="2"/>
  <c r="E1999" i="2"/>
  <c r="F1999" i="2"/>
  <c r="G1999" i="2"/>
  <c r="H1999" i="2"/>
  <c r="J1999" i="2"/>
  <c r="K1999" i="2"/>
  <c r="L1999" i="2"/>
  <c r="M1999" i="2"/>
  <c r="AI1999" i="2"/>
  <c r="AJ1999" i="2"/>
  <c r="AK1999" i="2"/>
  <c r="AL1999" i="2"/>
  <c r="AM1999" i="2"/>
  <c r="AN1999" i="2"/>
  <c r="AO1999" i="2"/>
  <c r="AP1999" i="2"/>
  <c r="AY1999" i="2"/>
  <c r="C2000" i="2"/>
  <c r="D2000" i="2"/>
  <c r="E2000" i="2"/>
  <c r="F2000" i="2"/>
  <c r="G2000" i="2"/>
  <c r="H2000" i="2"/>
  <c r="J2000" i="2"/>
  <c r="K2000" i="2"/>
  <c r="L2000" i="2"/>
  <c r="M2000" i="2"/>
  <c r="AI2000" i="2"/>
  <c r="AJ2000" i="2"/>
  <c r="AK2000" i="2"/>
  <c r="AL2000" i="2"/>
  <c r="AM2000" i="2"/>
  <c r="AN2000" i="2"/>
  <c r="AO2000" i="2"/>
  <c r="AP2000" i="2"/>
  <c r="AY2000" i="2"/>
  <c r="C2001" i="2"/>
  <c r="D2001" i="2"/>
  <c r="E2001" i="2"/>
  <c r="F2001" i="2"/>
  <c r="G2001" i="2"/>
  <c r="H2001" i="2"/>
  <c r="J2001" i="2"/>
  <c r="K2001" i="2"/>
  <c r="L2001" i="2"/>
  <c r="M2001" i="2"/>
  <c r="AI2001" i="2"/>
  <c r="AJ2001" i="2"/>
  <c r="AK2001" i="2"/>
  <c r="AL2001" i="2"/>
  <c r="AM2001" i="2"/>
  <c r="AN2001" i="2"/>
  <c r="AO2001" i="2"/>
  <c r="AP2001" i="2"/>
  <c r="AY2001" i="2"/>
  <c r="C2002" i="2"/>
  <c r="D2002" i="2"/>
  <c r="E2002" i="2"/>
  <c r="F2002" i="2"/>
  <c r="G2002" i="2"/>
  <c r="H2002" i="2"/>
  <c r="J2002" i="2"/>
  <c r="K2002" i="2"/>
  <c r="L2002" i="2"/>
  <c r="M2002" i="2"/>
  <c r="AI2002" i="2"/>
  <c r="AJ2002" i="2"/>
  <c r="AK2002" i="2"/>
  <c r="AL2002" i="2"/>
  <c r="AM2002" i="2"/>
  <c r="AN2002" i="2"/>
  <c r="AO2002" i="2"/>
  <c r="AP2002" i="2"/>
  <c r="AY2002" i="2"/>
  <c r="C2003" i="2"/>
  <c r="D2003" i="2"/>
  <c r="E2003" i="2"/>
  <c r="F2003" i="2"/>
  <c r="G2003" i="2"/>
  <c r="H2003" i="2"/>
  <c r="J2003" i="2"/>
  <c r="K2003" i="2"/>
  <c r="L2003" i="2"/>
  <c r="M2003" i="2"/>
  <c r="AI2003" i="2"/>
  <c r="AJ2003" i="2"/>
  <c r="AK2003" i="2"/>
  <c r="AL2003" i="2"/>
  <c r="AM2003" i="2"/>
  <c r="AN2003" i="2"/>
  <c r="AO2003" i="2"/>
  <c r="AP2003" i="2"/>
  <c r="AY2003" i="2"/>
  <c r="C2004" i="2"/>
  <c r="D2004" i="2"/>
  <c r="E2004" i="2"/>
  <c r="F2004" i="2"/>
  <c r="G2004" i="2"/>
  <c r="H2004" i="2"/>
  <c r="J2004" i="2"/>
  <c r="K2004" i="2"/>
  <c r="L2004" i="2"/>
  <c r="M2004" i="2"/>
  <c r="AI2004" i="2"/>
  <c r="AJ2004" i="2"/>
  <c r="AK2004" i="2"/>
  <c r="AL2004" i="2"/>
  <c r="AM2004" i="2"/>
  <c r="AN2004" i="2"/>
  <c r="AO2004" i="2"/>
  <c r="AP2004" i="2"/>
  <c r="AY2004" i="2"/>
  <c r="C2005" i="2"/>
  <c r="D2005" i="2"/>
  <c r="E2005" i="2"/>
  <c r="F2005" i="2"/>
  <c r="G2005" i="2"/>
  <c r="H2005" i="2"/>
  <c r="J2005" i="2"/>
  <c r="K2005" i="2"/>
  <c r="L2005" i="2"/>
  <c r="M2005" i="2"/>
  <c r="AI2005" i="2"/>
  <c r="AJ2005" i="2"/>
  <c r="AK2005" i="2"/>
  <c r="AL2005" i="2"/>
  <c r="AM2005" i="2"/>
  <c r="AN2005" i="2"/>
  <c r="AO2005" i="2"/>
  <c r="AP2005" i="2"/>
  <c r="AY2005" i="2"/>
  <c r="C2006" i="2"/>
  <c r="D2006" i="2"/>
  <c r="E2006" i="2"/>
  <c r="F2006" i="2"/>
  <c r="G2006" i="2"/>
  <c r="H2006" i="2"/>
  <c r="J2006" i="2"/>
  <c r="K2006" i="2"/>
  <c r="L2006" i="2"/>
  <c r="M2006" i="2"/>
  <c r="AI2006" i="2"/>
  <c r="AJ2006" i="2"/>
  <c r="AK2006" i="2"/>
  <c r="AL2006" i="2"/>
  <c r="AM2006" i="2"/>
  <c r="AN2006" i="2"/>
  <c r="AO2006" i="2"/>
  <c r="AP2006" i="2"/>
  <c r="AY2006" i="2"/>
  <c r="C2007" i="2"/>
  <c r="D2007" i="2"/>
  <c r="E2007" i="2"/>
  <c r="F2007" i="2"/>
  <c r="G2007" i="2"/>
  <c r="H2007" i="2"/>
  <c r="J2007" i="2"/>
  <c r="K2007" i="2"/>
  <c r="L2007" i="2"/>
  <c r="M2007" i="2"/>
  <c r="AI2007" i="2"/>
  <c r="AJ2007" i="2"/>
  <c r="AK2007" i="2"/>
  <c r="AL2007" i="2"/>
  <c r="AM2007" i="2"/>
  <c r="AN2007" i="2"/>
  <c r="AO2007" i="2"/>
  <c r="AP2007" i="2"/>
  <c r="AY2007" i="2"/>
  <c r="C2008" i="2"/>
  <c r="D2008" i="2"/>
  <c r="E2008" i="2"/>
  <c r="F2008" i="2"/>
  <c r="G2008" i="2"/>
  <c r="H2008" i="2"/>
  <c r="J2008" i="2"/>
  <c r="K2008" i="2"/>
  <c r="L2008" i="2"/>
  <c r="M2008" i="2"/>
  <c r="AI2008" i="2"/>
  <c r="AJ2008" i="2"/>
  <c r="AK2008" i="2"/>
  <c r="AL2008" i="2"/>
  <c r="AM2008" i="2"/>
  <c r="AN2008" i="2"/>
  <c r="AO2008" i="2"/>
  <c r="AP2008" i="2"/>
  <c r="AY2008" i="2"/>
  <c r="C2009" i="2"/>
  <c r="D2009" i="2"/>
  <c r="E2009" i="2"/>
  <c r="F2009" i="2"/>
  <c r="G2009" i="2"/>
  <c r="H2009" i="2"/>
  <c r="J2009" i="2"/>
  <c r="K2009" i="2"/>
  <c r="L2009" i="2"/>
  <c r="M2009" i="2"/>
  <c r="AI2009" i="2"/>
  <c r="AJ2009" i="2"/>
  <c r="AK2009" i="2"/>
  <c r="AL2009" i="2"/>
  <c r="AM2009" i="2"/>
  <c r="AN2009" i="2"/>
  <c r="AO2009" i="2"/>
  <c r="AP2009" i="2"/>
  <c r="AY2009" i="2"/>
  <c r="C2010" i="2"/>
  <c r="D2010" i="2"/>
  <c r="E2010" i="2"/>
  <c r="F2010" i="2"/>
  <c r="G2010" i="2"/>
  <c r="H2010" i="2"/>
  <c r="J2010" i="2"/>
  <c r="K2010" i="2"/>
  <c r="L2010" i="2"/>
  <c r="M2010" i="2"/>
  <c r="AI2010" i="2"/>
  <c r="AJ2010" i="2"/>
  <c r="AK2010" i="2"/>
  <c r="AL2010" i="2"/>
  <c r="AM2010" i="2"/>
  <c r="AN2010" i="2"/>
  <c r="AO2010" i="2"/>
  <c r="AP2010" i="2"/>
  <c r="AY2010" i="2"/>
  <c r="C2011" i="2"/>
  <c r="D2011" i="2"/>
  <c r="E2011" i="2"/>
  <c r="F2011" i="2"/>
  <c r="G2011" i="2"/>
  <c r="H2011" i="2"/>
  <c r="J2011" i="2"/>
  <c r="K2011" i="2"/>
  <c r="L2011" i="2"/>
  <c r="M2011" i="2"/>
  <c r="AI2011" i="2"/>
  <c r="AJ2011" i="2"/>
  <c r="AK2011" i="2"/>
  <c r="AL2011" i="2"/>
  <c r="AM2011" i="2"/>
  <c r="AN2011" i="2"/>
  <c r="AO2011" i="2"/>
  <c r="AP2011" i="2"/>
  <c r="C2013" i="2"/>
  <c r="D2013" i="2"/>
  <c r="E2013" i="2"/>
  <c r="F2013" i="2"/>
  <c r="G2013" i="2"/>
  <c r="H2013" i="2"/>
  <c r="J2013" i="2"/>
  <c r="K2013" i="2"/>
  <c r="L2013" i="2"/>
  <c r="M2013" i="2"/>
  <c r="AI2013" i="2"/>
  <c r="AJ2013" i="2"/>
  <c r="AK2013" i="2"/>
  <c r="AL2013" i="2"/>
  <c r="AM2013" i="2"/>
  <c r="AN2013" i="2"/>
  <c r="AO2013" i="2"/>
  <c r="AP2013" i="2"/>
  <c r="AY2013" i="2"/>
  <c r="C2014" i="2"/>
  <c r="D2014" i="2"/>
  <c r="E2014" i="2"/>
  <c r="F2014" i="2"/>
  <c r="G2014" i="2"/>
  <c r="H2014" i="2"/>
  <c r="J2014" i="2"/>
  <c r="K2014" i="2"/>
  <c r="L2014" i="2"/>
  <c r="M2014" i="2"/>
  <c r="AI2014" i="2"/>
  <c r="AJ2014" i="2"/>
  <c r="AK2014" i="2"/>
  <c r="AL2014" i="2"/>
  <c r="AM2014" i="2"/>
  <c r="AN2014" i="2"/>
  <c r="AO2014" i="2"/>
  <c r="AP2014" i="2"/>
  <c r="AY2014" i="2"/>
  <c r="C2015" i="2"/>
  <c r="D2015" i="2"/>
  <c r="E2015" i="2"/>
  <c r="F2015" i="2"/>
  <c r="G2015" i="2"/>
  <c r="H2015" i="2"/>
  <c r="J2015" i="2"/>
  <c r="K2015" i="2"/>
  <c r="L2015" i="2"/>
  <c r="M2015" i="2"/>
  <c r="AI2015" i="2"/>
  <c r="AJ2015" i="2"/>
  <c r="AK2015" i="2"/>
  <c r="AL2015" i="2"/>
  <c r="AM2015" i="2"/>
  <c r="AN2015" i="2"/>
  <c r="AO2015" i="2"/>
  <c r="AP2015" i="2"/>
  <c r="AY2015" i="2"/>
  <c r="C2016" i="2"/>
  <c r="D2016" i="2"/>
  <c r="E2016" i="2"/>
  <c r="F2016" i="2"/>
  <c r="G2016" i="2"/>
  <c r="H2016" i="2"/>
  <c r="J2016" i="2"/>
  <c r="K2016" i="2"/>
  <c r="L2016" i="2"/>
  <c r="M2016" i="2"/>
  <c r="AI2016" i="2"/>
  <c r="AJ2016" i="2"/>
  <c r="AK2016" i="2"/>
  <c r="AL2016" i="2"/>
  <c r="AM2016" i="2"/>
  <c r="AN2016" i="2"/>
  <c r="AO2016" i="2"/>
  <c r="AP2016" i="2"/>
  <c r="AY2016" i="2"/>
  <c r="C2017" i="2"/>
  <c r="D2017" i="2"/>
  <c r="E2017" i="2"/>
  <c r="F2017" i="2"/>
  <c r="G2017" i="2"/>
  <c r="H2017" i="2"/>
  <c r="J2017" i="2"/>
  <c r="K2017" i="2"/>
  <c r="L2017" i="2"/>
  <c r="M2017" i="2"/>
  <c r="AI2017" i="2"/>
  <c r="AJ2017" i="2"/>
  <c r="AK2017" i="2"/>
  <c r="AL2017" i="2"/>
  <c r="AM2017" i="2"/>
  <c r="AN2017" i="2"/>
  <c r="AO2017" i="2"/>
  <c r="AP2017" i="2"/>
  <c r="AY2017" i="2"/>
  <c r="C2018" i="2"/>
  <c r="D2018" i="2"/>
  <c r="E2018" i="2"/>
  <c r="F2018" i="2"/>
  <c r="G2018" i="2"/>
  <c r="H2018" i="2"/>
  <c r="J2018" i="2"/>
  <c r="K2018" i="2"/>
  <c r="L2018" i="2"/>
  <c r="M2018" i="2"/>
  <c r="AI2018" i="2"/>
  <c r="AJ2018" i="2"/>
  <c r="AK2018" i="2"/>
  <c r="AL2018" i="2"/>
  <c r="AM2018" i="2"/>
  <c r="AN2018" i="2"/>
  <c r="AO2018" i="2"/>
  <c r="AP2018" i="2"/>
  <c r="AY2018" i="2"/>
  <c r="C2019" i="2"/>
  <c r="D2019" i="2"/>
  <c r="E2019" i="2"/>
  <c r="F2019" i="2"/>
  <c r="G2019" i="2"/>
  <c r="H2019" i="2"/>
  <c r="J2019" i="2"/>
  <c r="K2019" i="2"/>
  <c r="L2019" i="2"/>
  <c r="M2019" i="2"/>
  <c r="AI2019" i="2"/>
  <c r="AJ2019" i="2"/>
  <c r="AK2019" i="2"/>
  <c r="AL2019" i="2"/>
  <c r="AM2019" i="2"/>
  <c r="AN2019" i="2"/>
  <c r="AO2019" i="2"/>
  <c r="AP2019" i="2"/>
  <c r="AY2019" i="2"/>
  <c r="C2020" i="2"/>
  <c r="D2020" i="2"/>
  <c r="E2020" i="2"/>
  <c r="F2020" i="2"/>
  <c r="G2020" i="2"/>
  <c r="H2020" i="2"/>
  <c r="J2020" i="2"/>
  <c r="K2020" i="2"/>
  <c r="L2020" i="2"/>
  <c r="M2020" i="2"/>
  <c r="AI2020" i="2"/>
  <c r="AJ2020" i="2"/>
  <c r="AK2020" i="2"/>
  <c r="AL2020" i="2"/>
  <c r="AM2020" i="2"/>
  <c r="AN2020" i="2"/>
  <c r="AO2020" i="2"/>
  <c r="AP2020" i="2"/>
  <c r="AY2020" i="2"/>
  <c r="C2021" i="2"/>
  <c r="D2021" i="2"/>
  <c r="E2021" i="2"/>
  <c r="F2021" i="2"/>
  <c r="G2021" i="2"/>
  <c r="H2021" i="2"/>
  <c r="J2021" i="2"/>
  <c r="K2021" i="2"/>
  <c r="L2021" i="2"/>
  <c r="M2021" i="2"/>
  <c r="AI2021" i="2"/>
  <c r="AJ2021" i="2"/>
  <c r="AK2021" i="2"/>
  <c r="AL2021" i="2"/>
  <c r="AM2021" i="2"/>
  <c r="AN2021" i="2"/>
  <c r="AO2021" i="2"/>
  <c r="AP2021" i="2"/>
  <c r="AY2021" i="2"/>
  <c r="C2022" i="2"/>
  <c r="D2022" i="2"/>
  <c r="E2022" i="2"/>
  <c r="F2022" i="2"/>
  <c r="G2022" i="2"/>
  <c r="H2022" i="2"/>
  <c r="J2022" i="2"/>
  <c r="K2022" i="2"/>
  <c r="L2022" i="2"/>
  <c r="M2022" i="2"/>
  <c r="AI2022" i="2"/>
  <c r="AJ2022" i="2"/>
  <c r="AK2022" i="2"/>
  <c r="AL2022" i="2"/>
  <c r="AM2022" i="2"/>
  <c r="AN2022" i="2"/>
  <c r="AO2022" i="2"/>
  <c r="AP2022" i="2"/>
  <c r="AY2022" i="2"/>
  <c r="C2023" i="2"/>
  <c r="D2023" i="2"/>
  <c r="E2023" i="2"/>
  <c r="F2023" i="2"/>
  <c r="G2023" i="2"/>
  <c r="H2023" i="2"/>
  <c r="J2023" i="2"/>
  <c r="K2023" i="2"/>
  <c r="L2023" i="2"/>
  <c r="M2023" i="2"/>
  <c r="AI2023" i="2"/>
  <c r="AJ2023" i="2"/>
  <c r="AK2023" i="2"/>
  <c r="AL2023" i="2"/>
  <c r="AM2023" i="2"/>
  <c r="AN2023" i="2"/>
  <c r="AO2023" i="2"/>
  <c r="AP2023" i="2"/>
  <c r="AY2023" i="2"/>
  <c r="C2024" i="2"/>
  <c r="D2024" i="2"/>
  <c r="E2024" i="2"/>
  <c r="F2024" i="2"/>
  <c r="G2024" i="2"/>
  <c r="H2024" i="2"/>
  <c r="J2024" i="2"/>
  <c r="K2024" i="2"/>
  <c r="L2024" i="2"/>
  <c r="M2024" i="2"/>
  <c r="AI2024" i="2"/>
  <c r="AJ2024" i="2"/>
  <c r="AK2024" i="2"/>
  <c r="AL2024" i="2"/>
  <c r="AM2024" i="2"/>
  <c r="AN2024" i="2"/>
  <c r="AO2024" i="2"/>
  <c r="AP2024" i="2"/>
  <c r="AY2024" i="2"/>
  <c r="C2025" i="2"/>
  <c r="D2025" i="2"/>
  <c r="E2025" i="2"/>
  <c r="F2025" i="2"/>
  <c r="G2025" i="2"/>
  <c r="H2025" i="2"/>
  <c r="J2025" i="2"/>
  <c r="K2025" i="2"/>
  <c r="L2025" i="2"/>
  <c r="M2025" i="2"/>
  <c r="AI2025" i="2"/>
  <c r="AJ2025" i="2"/>
  <c r="AK2025" i="2"/>
  <c r="AL2025" i="2"/>
  <c r="AM2025" i="2"/>
  <c r="AN2025" i="2"/>
  <c r="AO2025" i="2"/>
  <c r="AP2025" i="2"/>
  <c r="AY2025" i="2"/>
  <c r="C2026" i="2"/>
  <c r="D2026" i="2"/>
  <c r="E2026" i="2"/>
  <c r="F2026" i="2"/>
  <c r="G2026" i="2"/>
  <c r="H2026" i="2"/>
  <c r="J2026" i="2"/>
  <c r="K2026" i="2"/>
  <c r="L2026" i="2"/>
  <c r="M2026" i="2"/>
  <c r="AI2026" i="2"/>
  <c r="AJ2026" i="2"/>
  <c r="AK2026" i="2"/>
  <c r="AL2026" i="2"/>
  <c r="AM2026" i="2"/>
  <c r="AN2026" i="2"/>
  <c r="AO2026" i="2"/>
  <c r="AP2026" i="2"/>
  <c r="AY2026" i="2"/>
  <c r="C2027" i="2"/>
  <c r="D2027" i="2"/>
  <c r="E2027" i="2"/>
  <c r="F2027" i="2"/>
  <c r="G2027" i="2"/>
  <c r="H2027" i="2"/>
  <c r="J2027" i="2"/>
  <c r="K2027" i="2"/>
  <c r="L2027" i="2"/>
  <c r="M2027" i="2"/>
  <c r="AI2027" i="2"/>
  <c r="AJ2027" i="2"/>
  <c r="AK2027" i="2"/>
  <c r="AL2027" i="2"/>
  <c r="AM2027" i="2"/>
  <c r="AN2027" i="2"/>
  <c r="AO2027" i="2"/>
  <c r="AP2027" i="2"/>
  <c r="AY2027" i="2"/>
  <c r="C2028" i="2"/>
  <c r="D2028" i="2"/>
  <c r="E2028" i="2"/>
  <c r="F2028" i="2"/>
  <c r="G2028" i="2"/>
  <c r="H2028" i="2"/>
  <c r="J2028" i="2"/>
  <c r="K2028" i="2"/>
  <c r="L2028" i="2"/>
  <c r="M2028" i="2"/>
  <c r="AI2028" i="2"/>
  <c r="AJ2028" i="2"/>
  <c r="AK2028" i="2"/>
  <c r="AL2028" i="2"/>
  <c r="AM2028" i="2"/>
  <c r="AN2028" i="2"/>
  <c r="AO2028" i="2"/>
  <c r="AP2028" i="2"/>
  <c r="AY2028" i="2"/>
  <c r="C2029" i="2"/>
  <c r="D2029" i="2"/>
  <c r="E2029" i="2"/>
  <c r="F2029" i="2"/>
  <c r="G2029" i="2"/>
  <c r="H2029" i="2"/>
  <c r="J2029" i="2"/>
  <c r="K2029" i="2"/>
  <c r="L2029" i="2"/>
  <c r="M2029" i="2"/>
  <c r="AI2029" i="2"/>
  <c r="AJ2029" i="2"/>
  <c r="AK2029" i="2"/>
  <c r="AL2029" i="2"/>
  <c r="AM2029" i="2"/>
  <c r="AN2029" i="2"/>
  <c r="AO2029" i="2"/>
  <c r="AP2029" i="2"/>
  <c r="AY2029" i="2"/>
  <c r="C2030" i="2"/>
  <c r="D2030" i="2"/>
  <c r="E2030" i="2"/>
  <c r="F2030" i="2"/>
  <c r="G2030" i="2"/>
  <c r="H2030" i="2"/>
  <c r="J2030" i="2"/>
  <c r="K2030" i="2"/>
  <c r="L2030" i="2"/>
  <c r="M2030" i="2"/>
  <c r="AI2030" i="2"/>
  <c r="AJ2030" i="2"/>
  <c r="AK2030" i="2"/>
  <c r="AL2030" i="2"/>
  <c r="AM2030" i="2"/>
  <c r="AN2030" i="2"/>
  <c r="AO2030" i="2"/>
  <c r="AP2030" i="2"/>
  <c r="AY2030" i="2"/>
  <c r="C2031" i="2"/>
  <c r="D2031" i="2"/>
  <c r="E2031" i="2"/>
  <c r="F2031" i="2"/>
  <c r="G2031" i="2"/>
  <c r="H2031" i="2"/>
  <c r="J2031" i="2"/>
  <c r="K2031" i="2"/>
  <c r="L2031" i="2"/>
  <c r="M2031" i="2"/>
  <c r="AI2031" i="2"/>
  <c r="AJ2031" i="2"/>
  <c r="AK2031" i="2"/>
  <c r="AL2031" i="2"/>
  <c r="AM2031" i="2"/>
  <c r="AN2031" i="2"/>
  <c r="AO2031" i="2"/>
  <c r="AP2031" i="2"/>
  <c r="AY2031" i="2"/>
  <c r="C2032" i="2"/>
  <c r="D2032" i="2"/>
  <c r="E2032" i="2"/>
  <c r="F2032" i="2"/>
  <c r="G2032" i="2"/>
  <c r="H2032" i="2"/>
  <c r="J2032" i="2"/>
  <c r="K2032" i="2"/>
  <c r="L2032" i="2"/>
  <c r="M2032" i="2"/>
  <c r="AI2032" i="2"/>
  <c r="AJ2032" i="2"/>
  <c r="AK2032" i="2"/>
  <c r="AL2032" i="2"/>
  <c r="AM2032" i="2"/>
  <c r="AN2032" i="2"/>
  <c r="AO2032" i="2"/>
  <c r="AP2032" i="2"/>
  <c r="AY2032" i="2"/>
  <c r="C2033" i="2"/>
  <c r="D2033" i="2"/>
  <c r="E2033" i="2"/>
  <c r="F2033" i="2"/>
  <c r="G2033" i="2"/>
  <c r="H2033" i="2"/>
  <c r="J2033" i="2"/>
  <c r="K2033" i="2"/>
  <c r="L2033" i="2"/>
  <c r="M2033" i="2"/>
  <c r="AI2033" i="2"/>
  <c r="AJ2033" i="2"/>
  <c r="AK2033" i="2"/>
  <c r="AL2033" i="2"/>
  <c r="AM2033" i="2"/>
  <c r="AN2033" i="2"/>
  <c r="AO2033" i="2"/>
  <c r="AP2033" i="2"/>
  <c r="AY2033" i="2"/>
  <c r="C2034" i="2"/>
  <c r="D2034" i="2"/>
  <c r="E2034" i="2"/>
  <c r="F2034" i="2"/>
  <c r="G2034" i="2"/>
  <c r="H2034" i="2"/>
  <c r="J2034" i="2"/>
  <c r="K2034" i="2"/>
  <c r="L2034" i="2"/>
  <c r="M2034" i="2"/>
  <c r="AI2034" i="2"/>
  <c r="AJ2034" i="2"/>
  <c r="AK2034" i="2"/>
  <c r="AL2034" i="2"/>
  <c r="AM2034" i="2"/>
  <c r="AN2034" i="2"/>
  <c r="AO2034" i="2"/>
  <c r="AP2034" i="2"/>
  <c r="AY2034" i="2"/>
  <c r="C2035" i="2"/>
  <c r="D2035" i="2"/>
  <c r="E2035" i="2"/>
  <c r="F2035" i="2"/>
  <c r="G2035" i="2"/>
  <c r="H2035" i="2"/>
  <c r="J2035" i="2"/>
  <c r="K2035" i="2"/>
  <c r="L2035" i="2"/>
  <c r="M2035" i="2"/>
  <c r="AI2035" i="2"/>
  <c r="AJ2035" i="2"/>
  <c r="AK2035" i="2"/>
  <c r="AL2035" i="2"/>
  <c r="AM2035" i="2"/>
  <c r="AN2035" i="2"/>
  <c r="AO2035" i="2"/>
  <c r="AP2035" i="2"/>
  <c r="AY2035" i="2"/>
  <c r="C2036" i="2"/>
  <c r="D2036" i="2"/>
  <c r="E2036" i="2"/>
  <c r="F2036" i="2"/>
  <c r="G2036" i="2"/>
  <c r="H2036" i="2"/>
  <c r="J2036" i="2"/>
  <c r="K2036" i="2"/>
  <c r="L2036" i="2"/>
  <c r="M2036" i="2"/>
  <c r="AI2036" i="2"/>
  <c r="AJ2036" i="2"/>
  <c r="AK2036" i="2"/>
  <c r="AL2036" i="2"/>
  <c r="AM2036" i="2"/>
  <c r="AN2036" i="2"/>
  <c r="AO2036" i="2"/>
  <c r="AP2036" i="2"/>
  <c r="AY2036" i="2"/>
  <c r="C2037" i="2"/>
  <c r="D2037" i="2"/>
  <c r="E2037" i="2"/>
  <c r="F2037" i="2"/>
  <c r="G2037" i="2"/>
  <c r="H2037" i="2"/>
  <c r="J2037" i="2"/>
  <c r="K2037" i="2"/>
  <c r="L2037" i="2"/>
  <c r="M2037" i="2"/>
  <c r="AI2037" i="2"/>
  <c r="AJ2037" i="2"/>
  <c r="AK2037" i="2"/>
  <c r="AL2037" i="2"/>
  <c r="AM2037" i="2"/>
  <c r="AN2037" i="2"/>
  <c r="AO2037" i="2"/>
  <c r="AP2037" i="2"/>
  <c r="AY2037" i="2"/>
  <c r="C2038" i="2"/>
  <c r="D2038" i="2"/>
  <c r="E2038" i="2"/>
  <c r="F2038" i="2"/>
  <c r="G2038" i="2"/>
  <c r="H2038" i="2"/>
  <c r="J2038" i="2"/>
  <c r="K2038" i="2"/>
  <c r="L2038" i="2"/>
  <c r="M2038" i="2"/>
  <c r="AI2038" i="2"/>
  <c r="AJ2038" i="2"/>
  <c r="AK2038" i="2"/>
  <c r="AL2038" i="2"/>
  <c r="AM2038" i="2"/>
  <c r="AN2038" i="2"/>
  <c r="AO2038" i="2"/>
  <c r="AP2038" i="2"/>
  <c r="AY2038" i="2"/>
  <c r="C2039" i="2"/>
  <c r="D2039" i="2"/>
  <c r="E2039" i="2"/>
  <c r="F2039" i="2"/>
  <c r="G2039" i="2"/>
  <c r="H2039" i="2"/>
  <c r="J2039" i="2"/>
  <c r="K2039" i="2"/>
  <c r="L2039" i="2"/>
  <c r="M2039" i="2"/>
  <c r="AI2039" i="2"/>
  <c r="AJ2039" i="2"/>
  <c r="AK2039" i="2"/>
  <c r="AL2039" i="2"/>
  <c r="AM2039" i="2"/>
  <c r="AN2039" i="2"/>
  <c r="AO2039" i="2"/>
  <c r="AP2039" i="2"/>
  <c r="AY2039" i="2"/>
  <c r="C2040" i="2"/>
  <c r="D2040" i="2"/>
  <c r="E2040" i="2"/>
  <c r="F2040" i="2"/>
  <c r="G2040" i="2"/>
  <c r="H2040" i="2"/>
  <c r="J2040" i="2"/>
  <c r="K2040" i="2"/>
  <c r="L2040" i="2"/>
  <c r="M2040" i="2"/>
  <c r="AI2040" i="2"/>
  <c r="AJ2040" i="2"/>
  <c r="AK2040" i="2"/>
  <c r="AL2040" i="2"/>
  <c r="AM2040" i="2"/>
  <c r="AN2040" i="2"/>
  <c r="AO2040" i="2"/>
  <c r="AP2040" i="2"/>
  <c r="AY2040" i="2"/>
  <c r="C2041" i="2"/>
  <c r="D2041" i="2"/>
  <c r="E2041" i="2"/>
  <c r="F2041" i="2"/>
  <c r="G2041" i="2"/>
  <c r="H2041" i="2"/>
  <c r="J2041" i="2"/>
  <c r="K2041" i="2"/>
  <c r="L2041" i="2"/>
  <c r="M2041" i="2"/>
  <c r="AI2041" i="2"/>
  <c r="AJ2041" i="2"/>
  <c r="AK2041" i="2"/>
  <c r="AL2041" i="2"/>
  <c r="AM2041" i="2"/>
  <c r="AN2041" i="2"/>
  <c r="AO2041" i="2"/>
  <c r="AP2041" i="2"/>
  <c r="AY2041" i="2"/>
  <c r="C2042" i="2"/>
  <c r="D2042" i="2"/>
  <c r="E2042" i="2"/>
  <c r="F2042" i="2"/>
  <c r="G2042" i="2"/>
  <c r="H2042" i="2"/>
  <c r="J2042" i="2"/>
  <c r="K2042" i="2"/>
  <c r="L2042" i="2"/>
  <c r="M2042" i="2"/>
  <c r="AI2042" i="2"/>
  <c r="AJ2042" i="2"/>
  <c r="AK2042" i="2"/>
  <c r="AL2042" i="2"/>
  <c r="AM2042" i="2"/>
  <c r="AN2042" i="2"/>
  <c r="AO2042" i="2"/>
  <c r="AP2042" i="2"/>
  <c r="C2044" i="2"/>
  <c r="D2044" i="2"/>
  <c r="E2044" i="2"/>
  <c r="F2044" i="2"/>
  <c r="G2044" i="2"/>
  <c r="H2044" i="2"/>
  <c r="J2044" i="2"/>
  <c r="K2044" i="2"/>
  <c r="L2044" i="2"/>
  <c r="M2044" i="2"/>
  <c r="AI2044" i="2"/>
  <c r="AJ2044" i="2"/>
  <c r="AK2044" i="2"/>
  <c r="AL2044" i="2"/>
  <c r="AM2044" i="2"/>
  <c r="AN2044" i="2"/>
  <c r="AO2044" i="2"/>
  <c r="AP2044" i="2"/>
  <c r="C2045" i="2"/>
  <c r="D2045" i="2"/>
  <c r="E2045" i="2"/>
  <c r="F2045" i="2"/>
  <c r="G2045" i="2"/>
  <c r="H2045" i="2"/>
  <c r="J2045" i="2"/>
  <c r="K2045" i="2"/>
  <c r="L2045" i="2"/>
  <c r="M2045" i="2"/>
  <c r="AI2045" i="2"/>
  <c r="AJ2045" i="2"/>
  <c r="AK2045" i="2"/>
  <c r="AL2045" i="2"/>
  <c r="AM2045" i="2"/>
  <c r="AN2045" i="2"/>
  <c r="AO2045" i="2"/>
  <c r="AP2045" i="2"/>
  <c r="C2046" i="2"/>
  <c r="D2046" i="2"/>
  <c r="E2046" i="2"/>
  <c r="F2046" i="2"/>
  <c r="G2046" i="2"/>
  <c r="H2046" i="2"/>
  <c r="J2046" i="2"/>
  <c r="K2046" i="2"/>
  <c r="L2046" i="2"/>
  <c r="M2046" i="2"/>
  <c r="AI2046" i="2"/>
  <c r="AJ2046" i="2"/>
  <c r="AK2046" i="2"/>
  <c r="AL2046" i="2"/>
  <c r="AM2046" i="2"/>
  <c r="AN2046" i="2"/>
  <c r="AO2046" i="2"/>
  <c r="AP2046" i="2"/>
  <c r="C2047" i="2"/>
  <c r="D2047" i="2"/>
  <c r="E2047" i="2"/>
  <c r="F2047" i="2"/>
  <c r="G2047" i="2"/>
  <c r="H2047" i="2"/>
  <c r="J2047" i="2"/>
  <c r="K2047" i="2"/>
  <c r="L2047" i="2"/>
  <c r="M2047" i="2"/>
  <c r="AI2047" i="2"/>
  <c r="AJ2047" i="2"/>
  <c r="AK2047" i="2"/>
  <c r="AL2047" i="2"/>
  <c r="AM2047" i="2"/>
  <c r="AN2047" i="2"/>
  <c r="AO2047" i="2"/>
  <c r="AP2047" i="2"/>
  <c r="C2048" i="2"/>
  <c r="D2048" i="2"/>
  <c r="E2048" i="2"/>
  <c r="F2048" i="2"/>
  <c r="G2048" i="2"/>
  <c r="H2048" i="2"/>
  <c r="J2048" i="2"/>
  <c r="K2048" i="2"/>
  <c r="L2048" i="2"/>
  <c r="M2048" i="2"/>
  <c r="AI2048" i="2"/>
  <c r="AJ2048" i="2"/>
  <c r="AK2048" i="2"/>
  <c r="AL2048" i="2"/>
  <c r="AM2048" i="2"/>
  <c r="AN2048" i="2"/>
  <c r="AO2048" i="2"/>
  <c r="AP2048" i="2"/>
  <c r="C2049" i="2"/>
  <c r="D2049" i="2"/>
  <c r="E2049" i="2"/>
  <c r="F2049" i="2"/>
  <c r="G2049" i="2"/>
  <c r="H2049" i="2"/>
  <c r="J2049" i="2"/>
  <c r="K2049" i="2"/>
  <c r="L2049" i="2"/>
  <c r="M2049" i="2"/>
  <c r="AI2049" i="2"/>
  <c r="AJ2049" i="2"/>
  <c r="AK2049" i="2"/>
  <c r="AL2049" i="2"/>
  <c r="AM2049" i="2"/>
  <c r="AN2049" i="2"/>
  <c r="AO2049" i="2"/>
  <c r="AP2049" i="2"/>
  <c r="C2050" i="2"/>
  <c r="D2050" i="2"/>
  <c r="E2050" i="2"/>
  <c r="F2050" i="2"/>
  <c r="G2050" i="2"/>
  <c r="H2050" i="2"/>
  <c r="J2050" i="2"/>
  <c r="K2050" i="2"/>
  <c r="L2050" i="2"/>
  <c r="M2050" i="2"/>
  <c r="AI2050" i="2"/>
  <c r="AJ2050" i="2"/>
  <c r="AK2050" i="2"/>
  <c r="AL2050" i="2"/>
  <c r="AM2050" i="2"/>
  <c r="AN2050" i="2"/>
  <c r="AO2050" i="2"/>
  <c r="AP2050" i="2"/>
  <c r="C2051" i="2"/>
  <c r="D2051" i="2"/>
  <c r="E2051" i="2"/>
  <c r="F2051" i="2"/>
  <c r="G2051" i="2"/>
  <c r="H2051" i="2"/>
  <c r="J2051" i="2"/>
  <c r="K2051" i="2"/>
  <c r="L2051" i="2"/>
  <c r="M2051" i="2"/>
  <c r="AI2051" i="2"/>
  <c r="AJ2051" i="2"/>
  <c r="AK2051" i="2"/>
  <c r="AL2051" i="2"/>
  <c r="AM2051" i="2"/>
  <c r="AN2051" i="2"/>
  <c r="AO2051" i="2"/>
  <c r="AP2051" i="2"/>
  <c r="C2052" i="2"/>
  <c r="D2052" i="2"/>
  <c r="E2052" i="2"/>
  <c r="F2052" i="2"/>
  <c r="G2052" i="2"/>
  <c r="H2052" i="2"/>
  <c r="J2052" i="2"/>
  <c r="K2052" i="2"/>
  <c r="L2052" i="2"/>
  <c r="M2052" i="2"/>
  <c r="AI2052" i="2"/>
  <c r="AJ2052" i="2"/>
  <c r="AK2052" i="2"/>
  <c r="AL2052" i="2"/>
  <c r="AM2052" i="2"/>
  <c r="AN2052" i="2"/>
  <c r="AO2052" i="2"/>
  <c r="AP2052" i="2"/>
  <c r="C2053" i="2"/>
  <c r="D2053" i="2"/>
  <c r="E2053" i="2"/>
  <c r="F2053" i="2"/>
  <c r="G2053" i="2"/>
  <c r="H2053" i="2"/>
  <c r="J2053" i="2"/>
  <c r="K2053" i="2"/>
  <c r="L2053" i="2"/>
  <c r="M2053" i="2"/>
  <c r="AI2053" i="2"/>
  <c r="AJ2053" i="2"/>
  <c r="AK2053" i="2"/>
  <c r="AL2053" i="2"/>
  <c r="AM2053" i="2"/>
  <c r="AN2053" i="2"/>
  <c r="AO2053" i="2"/>
  <c r="AP2053" i="2"/>
  <c r="C2054" i="2"/>
  <c r="D2054" i="2"/>
  <c r="E2054" i="2"/>
  <c r="F2054" i="2"/>
  <c r="G2054" i="2"/>
  <c r="H2054" i="2"/>
  <c r="J2054" i="2"/>
  <c r="K2054" i="2"/>
  <c r="L2054" i="2"/>
  <c r="M2054" i="2"/>
  <c r="AI2054" i="2"/>
  <c r="AJ2054" i="2"/>
  <c r="AK2054" i="2"/>
  <c r="AL2054" i="2"/>
  <c r="AM2054" i="2"/>
  <c r="AN2054" i="2"/>
  <c r="AO2054" i="2"/>
  <c r="AP2054" i="2"/>
  <c r="C2055" i="2"/>
  <c r="D2055" i="2"/>
  <c r="E2055" i="2"/>
  <c r="F2055" i="2"/>
  <c r="G2055" i="2"/>
  <c r="H2055" i="2"/>
  <c r="J2055" i="2"/>
  <c r="K2055" i="2"/>
  <c r="L2055" i="2"/>
  <c r="M2055" i="2"/>
  <c r="AI2055" i="2"/>
  <c r="AJ2055" i="2"/>
  <c r="AK2055" i="2"/>
  <c r="AL2055" i="2"/>
  <c r="AM2055" i="2"/>
  <c r="AN2055" i="2"/>
  <c r="AO2055" i="2"/>
  <c r="AP2055" i="2"/>
  <c r="C2056" i="2"/>
  <c r="D2056" i="2"/>
  <c r="E2056" i="2"/>
  <c r="F2056" i="2"/>
  <c r="G2056" i="2"/>
  <c r="H2056" i="2"/>
  <c r="J2056" i="2"/>
  <c r="K2056" i="2"/>
  <c r="L2056" i="2"/>
  <c r="M2056" i="2"/>
  <c r="AI2056" i="2"/>
  <c r="AJ2056" i="2"/>
  <c r="AK2056" i="2"/>
  <c r="AL2056" i="2"/>
  <c r="AM2056" i="2"/>
  <c r="AN2056" i="2"/>
  <c r="AO2056" i="2"/>
  <c r="AP2056" i="2"/>
  <c r="C2057" i="2"/>
  <c r="D2057" i="2"/>
  <c r="E2057" i="2"/>
  <c r="F2057" i="2"/>
  <c r="G2057" i="2"/>
  <c r="H2057" i="2"/>
  <c r="J2057" i="2"/>
  <c r="K2057" i="2"/>
  <c r="L2057" i="2"/>
  <c r="M2057" i="2"/>
  <c r="AI2057" i="2"/>
  <c r="AJ2057" i="2"/>
  <c r="AK2057" i="2"/>
  <c r="AL2057" i="2"/>
  <c r="AM2057" i="2"/>
  <c r="AN2057" i="2"/>
  <c r="AO2057" i="2"/>
  <c r="AP2057" i="2"/>
  <c r="C2058" i="2"/>
  <c r="D2058" i="2"/>
  <c r="E2058" i="2"/>
  <c r="F2058" i="2"/>
  <c r="G2058" i="2"/>
  <c r="H2058" i="2"/>
  <c r="J2058" i="2"/>
  <c r="K2058" i="2"/>
  <c r="L2058" i="2"/>
  <c r="M2058" i="2"/>
  <c r="AI2058" i="2"/>
  <c r="AJ2058" i="2"/>
  <c r="AK2058" i="2"/>
  <c r="AL2058" i="2"/>
  <c r="AM2058" i="2"/>
  <c r="AN2058" i="2"/>
  <c r="AO2058" i="2"/>
  <c r="AP2058" i="2"/>
  <c r="C2060" i="2"/>
  <c r="D2060" i="2"/>
  <c r="E2060" i="2"/>
  <c r="F2060" i="2"/>
  <c r="G2060" i="2"/>
  <c r="H2060" i="2"/>
  <c r="J2060" i="2"/>
  <c r="K2060" i="2"/>
  <c r="L2060" i="2"/>
  <c r="M2060" i="2"/>
  <c r="AI2060" i="2"/>
  <c r="AJ2060" i="2"/>
  <c r="AK2060" i="2"/>
  <c r="AL2060" i="2"/>
  <c r="AM2060" i="2"/>
  <c r="AN2060" i="2"/>
  <c r="AO2060" i="2"/>
  <c r="AP2060" i="2"/>
  <c r="AY2060" i="2"/>
  <c r="C2061" i="2"/>
  <c r="D2061" i="2"/>
  <c r="E2061" i="2"/>
  <c r="F2061" i="2"/>
  <c r="G2061" i="2"/>
  <c r="H2061" i="2"/>
  <c r="J2061" i="2"/>
  <c r="K2061" i="2"/>
  <c r="L2061" i="2"/>
  <c r="M2061" i="2"/>
  <c r="AI2061" i="2"/>
  <c r="AJ2061" i="2"/>
  <c r="AK2061" i="2"/>
  <c r="AL2061" i="2"/>
  <c r="AM2061" i="2"/>
  <c r="AN2061" i="2"/>
  <c r="AO2061" i="2"/>
  <c r="AP2061" i="2"/>
  <c r="AY2061" i="2"/>
  <c r="C2062" i="2"/>
  <c r="D2062" i="2"/>
  <c r="E2062" i="2"/>
  <c r="F2062" i="2"/>
  <c r="G2062" i="2"/>
  <c r="H2062" i="2"/>
  <c r="J2062" i="2"/>
  <c r="K2062" i="2"/>
  <c r="L2062" i="2"/>
  <c r="M2062" i="2"/>
  <c r="AI2062" i="2"/>
  <c r="AJ2062" i="2"/>
  <c r="AK2062" i="2"/>
  <c r="AL2062" i="2"/>
  <c r="AM2062" i="2"/>
  <c r="AN2062" i="2"/>
  <c r="AO2062" i="2"/>
  <c r="AP2062" i="2"/>
  <c r="AY2062" i="2"/>
  <c r="C2063" i="2"/>
  <c r="D2063" i="2"/>
  <c r="E2063" i="2"/>
  <c r="F2063" i="2"/>
  <c r="G2063" i="2"/>
  <c r="H2063" i="2"/>
  <c r="J2063" i="2"/>
  <c r="K2063" i="2"/>
  <c r="L2063" i="2"/>
  <c r="M2063" i="2"/>
  <c r="AI2063" i="2"/>
  <c r="AJ2063" i="2"/>
  <c r="AK2063" i="2"/>
  <c r="AL2063" i="2"/>
  <c r="AM2063" i="2"/>
  <c r="AN2063" i="2"/>
  <c r="AO2063" i="2"/>
  <c r="AP2063" i="2"/>
  <c r="AY2063" i="2"/>
  <c r="C2064" i="2"/>
  <c r="D2064" i="2"/>
  <c r="E2064" i="2"/>
  <c r="F2064" i="2"/>
  <c r="G2064" i="2"/>
  <c r="H2064" i="2"/>
  <c r="J2064" i="2"/>
  <c r="K2064" i="2"/>
  <c r="L2064" i="2"/>
  <c r="M2064" i="2"/>
  <c r="AI2064" i="2"/>
  <c r="AJ2064" i="2"/>
  <c r="AK2064" i="2"/>
  <c r="AL2064" i="2"/>
  <c r="AM2064" i="2"/>
  <c r="AN2064" i="2"/>
  <c r="AO2064" i="2"/>
  <c r="AP2064" i="2"/>
  <c r="AY2064" i="2"/>
  <c r="C2065" i="2"/>
  <c r="D2065" i="2"/>
  <c r="E2065" i="2"/>
  <c r="F2065" i="2"/>
  <c r="G2065" i="2"/>
  <c r="H2065" i="2"/>
  <c r="J2065" i="2"/>
  <c r="K2065" i="2"/>
  <c r="L2065" i="2"/>
  <c r="M2065" i="2"/>
  <c r="AI2065" i="2"/>
  <c r="AJ2065" i="2"/>
  <c r="AK2065" i="2"/>
  <c r="AL2065" i="2"/>
  <c r="AM2065" i="2"/>
  <c r="AN2065" i="2"/>
  <c r="AO2065" i="2"/>
  <c r="AP2065" i="2"/>
  <c r="AY2065" i="2"/>
  <c r="C2066" i="2"/>
  <c r="D2066" i="2"/>
  <c r="E2066" i="2"/>
  <c r="F2066" i="2"/>
  <c r="G2066" i="2"/>
  <c r="H2066" i="2"/>
  <c r="J2066" i="2"/>
  <c r="K2066" i="2"/>
  <c r="L2066" i="2"/>
  <c r="M2066" i="2"/>
  <c r="AI2066" i="2"/>
  <c r="AJ2066" i="2"/>
  <c r="AK2066" i="2"/>
  <c r="AL2066" i="2"/>
  <c r="AM2066" i="2"/>
  <c r="AN2066" i="2"/>
  <c r="AO2066" i="2"/>
  <c r="AP2066" i="2"/>
  <c r="AY2066" i="2"/>
  <c r="C2067" i="2"/>
  <c r="D2067" i="2"/>
  <c r="E2067" i="2"/>
  <c r="F2067" i="2"/>
  <c r="G2067" i="2"/>
  <c r="H2067" i="2"/>
  <c r="J2067" i="2"/>
  <c r="K2067" i="2"/>
  <c r="L2067" i="2"/>
  <c r="M2067" i="2"/>
  <c r="AI2067" i="2"/>
  <c r="AJ2067" i="2"/>
  <c r="AK2067" i="2"/>
  <c r="AL2067" i="2"/>
  <c r="AM2067" i="2"/>
  <c r="AN2067" i="2"/>
  <c r="AO2067" i="2"/>
  <c r="AP2067" i="2"/>
  <c r="AY2067" i="2"/>
  <c r="C2068" i="2"/>
  <c r="D2068" i="2"/>
  <c r="E2068" i="2"/>
  <c r="F2068" i="2"/>
  <c r="G2068" i="2"/>
  <c r="H2068" i="2"/>
  <c r="J2068" i="2"/>
  <c r="K2068" i="2"/>
  <c r="L2068" i="2"/>
  <c r="M2068" i="2"/>
  <c r="AI2068" i="2"/>
  <c r="AJ2068" i="2"/>
  <c r="AK2068" i="2"/>
  <c r="AL2068" i="2"/>
  <c r="AM2068" i="2"/>
  <c r="AN2068" i="2"/>
  <c r="AO2068" i="2"/>
  <c r="AP2068" i="2"/>
  <c r="AY2068" i="2"/>
  <c r="C2069" i="2"/>
  <c r="D2069" i="2"/>
  <c r="E2069" i="2"/>
  <c r="F2069" i="2"/>
  <c r="G2069" i="2"/>
  <c r="H2069" i="2"/>
  <c r="J2069" i="2"/>
  <c r="K2069" i="2"/>
  <c r="L2069" i="2"/>
  <c r="M2069" i="2"/>
  <c r="AI2069" i="2"/>
  <c r="AJ2069" i="2"/>
  <c r="AK2069" i="2"/>
  <c r="AL2069" i="2"/>
  <c r="AM2069" i="2"/>
  <c r="AN2069" i="2"/>
  <c r="AO2069" i="2"/>
  <c r="AP2069" i="2"/>
  <c r="AY2069" i="2"/>
  <c r="C2070" i="2"/>
  <c r="D2070" i="2"/>
  <c r="E2070" i="2"/>
  <c r="F2070" i="2"/>
  <c r="G2070" i="2"/>
  <c r="H2070" i="2"/>
  <c r="J2070" i="2"/>
  <c r="K2070" i="2"/>
  <c r="L2070" i="2"/>
  <c r="M2070" i="2"/>
  <c r="AI2070" i="2"/>
  <c r="AJ2070" i="2"/>
  <c r="AK2070" i="2"/>
  <c r="AL2070" i="2"/>
  <c r="AM2070" i="2"/>
  <c r="AN2070" i="2"/>
  <c r="AO2070" i="2"/>
  <c r="AP2070" i="2"/>
  <c r="AY2070" i="2"/>
  <c r="C2071" i="2"/>
  <c r="D2071" i="2"/>
  <c r="E2071" i="2"/>
  <c r="F2071" i="2"/>
  <c r="G2071" i="2"/>
  <c r="H2071" i="2"/>
  <c r="J2071" i="2"/>
  <c r="K2071" i="2"/>
  <c r="L2071" i="2"/>
  <c r="M2071" i="2"/>
  <c r="AI2071" i="2"/>
  <c r="AJ2071" i="2"/>
  <c r="AK2071" i="2"/>
  <c r="AL2071" i="2"/>
  <c r="AM2071" i="2"/>
  <c r="AN2071" i="2"/>
  <c r="AO2071" i="2"/>
  <c r="AP2071" i="2"/>
  <c r="AY2071" i="2"/>
  <c r="C2072" i="2"/>
  <c r="D2072" i="2"/>
  <c r="E2072" i="2"/>
  <c r="F2072" i="2"/>
  <c r="G2072" i="2"/>
  <c r="H2072" i="2"/>
  <c r="J2072" i="2"/>
  <c r="K2072" i="2"/>
  <c r="L2072" i="2"/>
  <c r="M2072" i="2"/>
  <c r="AI2072" i="2"/>
  <c r="AJ2072" i="2"/>
  <c r="AK2072" i="2"/>
  <c r="AL2072" i="2"/>
  <c r="AM2072" i="2"/>
  <c r="AN2072" i="2"/>
  <c r="AO2072" i="2"/>
  <c r="AP2072" i="2"/>
  <c r="AY2072" i="2"/>
  <c r="C2073" i="2"/>
  <c r="D2073" i="2"/>
  <c r="E2073" i="2"/>
  <c r="F2073" i="2"/>
  <c r="G2073" i="2"/>
  <c r="H2073" i="2"/>
  <c r="J2073" i="2"/>
  <c r="K2073" i="2"/>
  <c r="L2073" i="2"/>
  <c r="M2073" i="2"/>
  <c r="AI2073" i="2"/>
  <c r="AJ2073" i="2"/>
  <c r="AK2073" i="2"/>
  <c r="AL2073" i="2"/>
  <c r="AM2073" i="2"/>
  <c r="AN2073" i="2"/>
  <c r="AO2073" i="2"/>
  <c r="AP2073" i="2"/>
  <c r="AY2073" i="2"/>
  <c r="C2074" i="2"/>
  <c r="D2074" i="2"/>
  <c r="E2074" i="2"/>
  <c r="F2074" i="2"/>
  <c r="G2074" i="2"/>
  <c r="H2074" i="2"/>
  <c r="J2074" i="2"/>
  <c r="K2074" i="2"/>
  <c r="L2074" i="2"/>
  <c r="M2074" i="2"/>
  <c r="AI2074" i="2"/>
  <c r="AJ2074" i="2"/>
  <c r="AK2074" i="2"/>
  <c r="AL2074" i="2"/>
  <c r="AM2074" i="2"/>
  <c r="AN2074" i="2"/>
  <c r="AO2074" i="2"/>
  <c r="AP2074" i="2"/>
  <c r="AY2074" i="2"/>
  <c r="C2075" i="2"/>
  <c r="D2075" i="2"/>
  <c r="E2075" i="2"/>
  <c r="F2075" i="2"/>
  <c r="G2075" i="2"/>
  <c r="H2075" i="2"/>
  <c r="J2075" i="2"/>
  <c r="K2075" i="2"/>
  <c r="L2075" i="2"/>
  <c r="M2075" i="2"/>
  <c r="AI2075" i="2"/>
  <c r="AJ2075" i="2"/>
  <c r="AK2075" i="2"/>
  <c r="AL2075" i="2"/>
  <c r="AM2075" i="2"/>
  <c r="AN2075" i="2"/>
  <c r="AO2075" i="2"/>
  <c r="AP2075" i="2"/>
  <c r="AY2075" i="2"/>
  <c r="C2076" i="2"/>
  <c r="D2076" i="2"/>
  <c r="E2076" i="2"/>
  <c r="F2076" i="2"/>
  <c r="G2076" i="2"/>
  <c r="H2076" i="2"/>
  <c r="J2076" i="2"/>
  <c r="K2076" i="2"/>
  <c r="L2076" i="2"/>
  <c r="M2076" i="2"/>
  <c r="AI2076" i="2"/>
  <c r="AJ2076" i="2"/>
  <c r="AK2076" i="2"/>
  <c r="AL2076" i="2"/>
  <c r="AM2076" i="2"/>
  <c r="AN2076" i="2"/>
  <c r="AO2076" i="2"/>
  <c r="AP2076" i="2"/>
  <c r="AY2076" i="2"/>
  <c r="C2077" i="2"/>
  <c r="D2077" i="2"/>
  <c r="E2077" i="2"/>
  <c r="F2077" i="2"/>
  <c r="G2077" i="2"/>
  <c r="H2077" i="2"/>
  <c r="J2077" i="2"/>
  <c r="K2077" i="2"/>
  <c r="L2077" i="2"/>
  <c r="M2077" i="2"/>
  <c r="AI2077" i="2"/>
  <c r="AJ2077" i="2"/>
  <c r="AK2077" i="2"/>
  <c r="AL2077" i="2"/>
  <c r="AM2077" i="2"/>
  <c r="AN2077" i="2"/>
  <c r="AO2077" i="2"/>
  <c r="AP2077" i="2"/>
  <c r="AY2077" i="2"/>
  <c r="C2078" i="2"/>
  <c r="D2078" i="2"/>
  <c r="E2078" i="2"/>
  <c r="F2078" i="2"/>
  <c r="G2078" i="2"/>
  <c r="H2078" i="2"/>
  <c r="J2078" i="2"/>
  <c r="K2078" i="2"/>
  <c r="L2078" i="2"/>
  <c r="M2078" i="2"/>
  <c r="AI2078" i="2"/>
  <c r="AJ2078" i="2"/>
  <c r="AK2078" i="2"/>
  <c r="AL2078" i="2"/>
  <c r="AM2078" i="2"/>
  <c r="AN2078" i="2"/>
  <c r="AO2078" i="2"/>
  <c r="AP2078" i="2"/>
  <c r="AY2078" i="2"/>
  <c r="C2079" i="2"/>
  <c r="D2079" i="2"/>
  <c r="E2079" i="2"/>
  <c r="F2079" i="2"/>
  <c r="G2079" i="2"/>
  <c r="H2079" i="2"/>
  <c r="J2079" i="2"/>
  <c r="K2079" i="2"/>
  <c r="L2079" i="2"/>
  <c r="M2079" i="2"/>
  <c r="AI2079" i="2"/>
  <c r="AJ2079" i="2"/>
  <c r="AK2079" i="2"/>
  <c r="AL2079" i="2"/>
  <c r="AM2079" i="2"/>
  <c r="AN2079" i="2"/>
  <c r="AO2079" i="2"/>
  <c r="AP2079" i="2"/>
  <c r="AY2079" i="2"/>
  <c r="C2080" i="2"/>
  <c r="D2080" i="2"/>
  <c r="E2080" i="2"/>
  <c r="F2080" i="2"/>
  <c r="G2080" i="2"/>
  <c r="H2080" i="2"/>
  <c r="J2080" i="2"/>
  <c r="K2080" i="2"/>
  <c r="L2080" i="2"/>
  <c r="M2080" i="2"/>
  <c r="AI2080" i="2"/>
  <c r="AJ2080" i="2"/>
  <c r="AK2080" i="2"/>
  <c r="AL2080" i="2"/>
  <c r="AM2080" i="2"/>
  <c r="AN2080" i="2"/>
  <c r="AO2080" i="2"/>
  <c r="AP2080" i="2"/>
  <c r="AY2080" i="2"/>
  <c r="C2081" i="2"/>
  <c r="D2081" i="2"/>
  <c r="E2081" i="2"/>
  <c r="F2081" i="2"/>
  <c r="G2081" i="2"/>
  <c r="H2081" i="2"/>
  <c r="J2081" i="2"/>
  <c r="K2081" i="2"/>
  <c r="L2081" i="2"/>
  <c r="M2081" i="2"/>
  <c r="AI2081" i="2"/>
  <c r="AJ2081" i="2"/>
  <c r="AK2081" i="2"/>
  <c r="AL2081" i="2"/>
  <c r="AM2081" i="2"/>
  <c r="AN2081" i="2"/>
  <c r="AO2081" i="2"/>
  <c r="AP2081" i="2"/>
  <c r="AY2081" i="2"/>
  <c r="C2082" i="2"/>
  <c r="D2082" i="2"/>
  <c r="E2082" i="2"/>
  <c r="F2082" i="2"/>
  <c r="G2082" i="2"/>
  <c r="H2082" i="2"/>
  <c r="J2082" i="2"/>
  <c r="K2082" i="2"/>
  <c r="L2082" i="2"/>
  <c r="M2082" i="2"/>
  <c r="AI2082" i="2"/>
  <c r="AJ2082" i="2"/>
  <c r="AK2082" i="2"/>
  <c r="AL2082" i="2"/>
  <c r="AM2082" i="2"/>
  <c r="AN2082" i="2"/>
  <c r="AO2082" i="2"/>
  <c r="AP2082" i="2"/>
  <c r="AY2082" i="2"/>
  <c r="C2083" i="2"/>
  <c r="D2083" i="2"/>
  <c r="E2083" i="2"/>
  <c r="F2083" i="2"/>
  <c r="G2083" i="2"/>
  <c r="H2083" i="2"/>
  <c r="J2083" i="2"/>
  <c r="K2083" i="2"/>
  <c r="L2083" i="2"/>
  <c r="M2083" i="2"/>
  <c r="AI2083" i="2"/>
  <c r="AJ2083" i="2"/>
  <c r="AK2083" i="2"/>
  <c r="AL2083" i="2"/>
  <c r="AM2083" i="2"/>
  <c r="AN2083" i="2"/>
  <c r="AO2083" i="2"/>
  <c r="AP2083" i="2"/>
  <c r="AY2083" i="2"/>
  <c r="C2084" i="2"/>
  <c r="D2084" i="2"/>
  <c r="E2084" i="2"/>
  <c r="F2084" i="2"/>
  <c r="G2084" i="2"/>
  <c r="H2084" i="2"/>
  <c r="J2084" i="2"/>
  <c r="K2084" i="2"/>
  <c r="L2084" i="2"/>
  <c r="M2084" i="2"/>
  <c r="AI2084" i="2"/>
  <c r="AJ2084" i="2"/>
  <c r="AK2084" i="2"/>
  <c r="AL2084" i="2"/>
  <c r="AM2084" i="2"/>
  <c r="AN2084" i="2"/>
  <c r="AO2084" i="2"/>
  <c r="AP2084" i="2"/>
  <c r="AY2084" i="2"/>
  <c r="C2085" i="2"/>
  <c r="D2085" i="2"/>
  <c r="E2085" i="2"/>
  <c r="F2085" i="2"/>
  <c r="G2085" i="2"/>
  <c r="H2085" i="2"/>
  <c r="J2085" i="2"/>
  <c r="K2085" i="2"/>
  <c r="L2085" i="2"/>
  <c r="M2085" i="2"/>
  <c r="AI2085" i="2"/>
  <c r="AJ2085" i="2"/>
  <c r="AK2085" i="2"/>
  <c r="AL2085" i="2"/>
  <c r="AM2085" i="2"/>
  <c r="AN2085" i="2"/>
  <c r="AO2085" i="2"/>
  <c r="AP2085" i="2"/>
  <c r="AY2085" i="2"/>
  <c r="C2086" i="2"/>
  <c r="D2086" i="2"/>
  <c r="E2086" i="2"/>
  <c r="F2086" i="2"/>
  <c r="G2086" i="2"/>
  <c r="H2086" i="2"/>
  <c r="J2086" i="2"/>
  <c r="K2086" i="2"/>
  <c r="L2086" i="2"/>
  <c r="M2086" i="2"/>
  <c r="AI2086" i="2"/>
  <c r="AJ2086" i="2"/>
  <c r="AK2086" i="2"/>
  <c r="AL2086" i="2"/>
  <c r="AM2086" i="2"/>
  <c r="AN2086" i="2"/>
  <c r="AO2086" i="2"/>
  <c r="AP2086" i="2"/>
  <c r="AY2086" i="2"/>
  <c r="C2087" i="2"/>
  <c r="D2087" i="2"/>
  <c r="E2087" i="2"/>
  <c r="F2087" i="2"/>
  <c r="G2087" i="2"/>
  <c r="H2087" i="2"/>
  <c r="J2087" i="2"/>
  <c r="K2087" i="2"/>
  <c r="L2087" i="2"/>
  <c r="M2087" i="2"/>
  <c r="AI2087" i="2"/>
  <c r="AJ2087" i="2"/>
  <c r="AK2087" i="2"/>
  <c r="AL2087" i="2"/>
  <c r="AM2087" i="2"/>
  <c r="AN2087" i="2"/>
  <c r="AO2087" i="2"/>
  <c r="AP2087" i="2"/>
  <c r="AY2087" i="2"/>
  <c r="C2088" i="2"/>
  <c r="D2088" i="2"/>
  <c r="E2088" i="2"/>
  <c r="F2088" i="2"/>
  <c r="G2088" i="2"/>
  <c r="H2088" i="2"/>
  <c r="J2088" i="2"/>
  <c r="K2088" i="2"/>
  <c r="L2088" i="2"/>
  <c r="M2088" i="2"/>
  <c r="AI2088" i="2"/>
  <c r="AJ2088" i="2"/>
  <c r="AK2088" i="2"/>
  <c r="AL2088" i="2"/>
  <c r="AM2088" i="2"/>
  <c r="AN2088" i="2"/>
  <c r="AO2088" i="2"/>
  <c r="AP2088" i="2"/>
  <c r="AY2088" i="2"/>
  <c r="C2089" i="2"/>
  <c r="D2089" i="2"/>
  <c r="E2089" i="2"/>
  <c r="F2089" i="2"/>
  <c r="G2089" i="2"/>
  <c r="H2089" i="2"/>
  <c r="J2089" i="2"/>
  <c r="K2089" i="2"/>
  <c r="L2089" i="2"/>
  <c r="M2089" i="2"/>
  <c r="AI2089" i="2"/>
  <c r="AJ2089" i="2"/>
  <c r="AK2089" i="2"/>
  <c r="AL2089" i="2"/>
  <c r="AM2089" i="2"/>
  <c r="AN2089" i="2"/>
  <c r="AO2089" i="2"/>
  <c r="AP2089" i="2"/>
  <c r="AY2089" i="2"/>
  <c r="C2090" i="2"/>
  <c r="D2090" i="2"/>
  <c r="E2090" i="2"/>
  <c r="F2090" i="2"/>
  <c r="G2090" i="2"/>
  <c r="H2090" i="2"/>
  <c r="J2090" i="2"/>
  <c r="K2090" i="2"/>
  <c r="L2090" i="2"/>
  <c r="M2090" i="2"/>
  <c r="AI2090" i="2"/>
  <c r="AJ2090" i="2"/>
  <c r="AK2090" i="2"/>
  <c r="AL2090" i="2"/>
  <c r="AM2090" i="2"/>
  <c r="AN2090" i="2"/>
  <c r="AO2090" i="2"/>
  <c r="AP2090" i="2"/>
  <c r="AY2090" i="2"/>
  <c r="C2091" i="2"/>
  <c r="D2091" i="2"/>
  <c r="E2091" i="2"/>
  <c r="F2091" i="2"/>
  <c r="G2091" i="2"/>
  <c r="H2091" i="2"/>
  <c r="J2091" i="2"/>
  <c r="K2091" i="2"/>
  <c r="L2091" i="2"/>
  <c r="M2091" i="2"/>
  <c r="AI2091" i="2"/>
  <c r="AJ2091" i="2"/>
  <c r="AK2091" i="2"/>
  <c r="AL2091" i="2"/>
  <c r="AM2091" i="2"/>
  <c r="AN2091" i="2"/>
  <c r="AO2091" i="2"/>
  <c r="AP2091" i="2"/>
  <c r="AY2091" i="2"/>
  <c r="C2092" i="2"/>
  <c r="D2092" i="2"/>
  <c r="E2092" i="2"/>
  <c r="F2092" i="2"/>
  <c r="G2092" i="2"/>
  <c r="H2092" i="2"/>
  <c r="J2092" i="2"/>
  <c r="K2092" i="2"/>
  <c r="L2092" i="2"/>
  <c r="M2092" i="2"/>
  <c r="AI2092" i="2"/>
  <c r="AJ2092" i="2"/>
  <c r="AK2092" i="2"/>
  <c r="AL2092" i="2"/>
  <c r="AM2092" i="2"/>
  <c r="AN2092" i="2"/>
  <c r="AO2092" i="2"/>
  <c r="AP2092" i="2"/>
  <c r="AY2092" i="2"/>
  <c r="C2093" i="2"/>
  <c r="D2093" i="2"/>
  <c r="E2093" i="2"/>
  <c r="F2093" i="2"/>
  <c r="G2093" i="2"/>
  <c r="H2093" i="2"/>
  <c r="J2093" i="2"/>
  <c r="K2093" i="2"/>
  <c r="L2093" i="2"/>
  <c r="M2093" i="2"/>
  <c r="AI2093" i="2"/>
  <c r="AJ2093" i="2"/>
  <c r="AK2093" i="2"/>
  <c r="AL2093" i="2"/>
  <c r="AM2093" i="2"/>
  <c r="AN2093" i="2"/>
  <c r="AO2093" i="2"/>
  <c r="AP2093" i="2"/>
  <c r="AY2093" i="2"/>
  <c r="C2094" i="2"/>
  <c r="D2094" i="2"/>
  <c r="E2094" i="2"/>
  <c r="F2094" i="2"/>
  <c r="G2094" i="2"/>
  <c r="H2094" i="2"/>
  <c r="J2094" i="2"/>
  <c r="K2094" i="2"/>
  <c r="L2094" i="2"/>
  <c r="M2094" i="2"/>
  <c r="AI2094" i="2"/>
  <c r="AJ2094" i="2"/>
  <c r="AK2094" i="2"/>
  <c r="AL2094" i="2"/>
  <c r="AM2094" i="2"/>
  <c r="AN2094" i="2"/>
  <c r="AO2094" i="2"/>
  <c r="AP2094" i="2"/>
  <c r="AY2094" i="2"/>
  <c r="C2095" i="2"/>
  <c r="D2095" i="2"/>
  <c r="E2095" i="2"/>
  <c r="F2095" i="2"/>
  <c r="G2095" i="2"/>
  <c r="H2095" i="2"/>
  <c r="J2095" i="2"/>
  <c r="K2095" i="2"/>
  <c r="L2095" i="2"/>
  <c r="M2095" i="2"/>
  <c r="AI2095" i="2"/>
  <c r="AJ2095" i="2"/>
  <c r="AK2095" i="2"/>
  <c r="AL2095" i="2"/>
  <c r="AM2095" i="2"/>
  <c r="AN2095" i="2"/>
  <c r="AO2095" i="2"/>
  <c r="AP2095" i="2"/>
  <c r="AY2095" i="2"/>
  <c r="C2096" i="2"/>
  <c r="D2096" i="2"/>
  <c r="E2096" i="2"/>
  <c r="F2096" i="2"/>
  <c r="G2096" i="2"/>
  <c r="H2096" i="2"/>
  <c r="J2096" i="2"/>
  <c r="K2096" i="2"/>
  <c r="L2096" i="2"/>
  <c r="M2096" i="2"/>
  <c r="AI2096" i="2"/>
  <c r="AJ2096" i="2"/>
  <c r="AK2096" i="2"/>
  <c r="AL2096" i="2"/>
  <c r="AM2096" i="2"/>
  <c r="AN2096" i="2"/>
  <c r="AO2096" i="2"/>
  <c r="AP2096" i="2"/>
  <c r="AY2096" i="2"/>
  <c r="C2097" i="2"/>
  <c r="D2097" i="2"/>
  <c r="E2097" i="2"/>
  <c r="F2097" i="2"/>
  <c r="G2097" i="2"/>
  <c r="H2097" i="2"/>
  <c r="J2097" i="2"/>
  <c r="K2097" i="2"/>
  <c r="L2097" i="2"/>
  <c r="M2097" i="2"/>
  <c r="AI2097" i="2"/>
  <c r="AJ2097" i="2"/>
  <c r="AK2097" i="2"/>
  <c r="AL2097" i="2"/>
  <c r="AM2097" i="2"/>
  <c r="AN2097" i="2"/>
  <c r="AO2097" i="2"/>
  <c r="AP2097" i="2"/>
  <c r="AY2097" i="2"/>
  <c r="C2098" i="2"/>
  <c r="D2098" i="2"/>
  <c r="E2098" i="2"/>
  <c r="F2098" i="2"/>
  <c r="G2098" i="2"/>
  <c r="H2098" i="2"/>
  <c r="J2098" i="2"/>
  <c r="K2098" i="2"/>
  <c r="L2098" i="2"/>
  <c r="M2098" i="2"/>
  <c r="AI2098" i="2"/>
  <c r="AJ2098" i="2"/>
  <c r="AK2098" i="2"/>
  <c r="AL2098" i="2"/>
  <c r="AM2098" i="2"/>
  <c r="AN2098" i="2"/>
  <c r="AO2098" i="2"/>
  <c r="AP2098" i="2"/>
  <c r="AY2098" i="2"/>
  <c r="C2099" i="2"/>
  <c r="D2099" i="2"/>
  <c r="E2099" i="2"/>
  <c r="F2099" i="2"/>
  <c r="G2099" i="2"/>
  <c r="H2099" i="2"/>
  <c r="J2099" i="2"/>
  <c r="K2099" i="2"/>
  <c r="L2099" i="2"/>
  <c r="M2099" i="2"/>
  <c r="AI2099" i="2"/>
  <c r="AJ2099" i="2"/>
  <c r="AK2099" i="2"/>
  <c r="AL2099" i="2"/>
  <c r="AM2099" i="2"/>
  <c r="AN2099" i="2"/>
  <c r="AO2099" i="2"/>
  <c r="AP2099" i="2"/>
  <c r="C2101" i="2"/>
  <c r="D2101" i="2"/>
  <c r="E2101" i="2"/>
  <c r="F2101" i="2"/>
  <c r="G2101" i="2"/>
  <c r="H2101" i="2"/>
  <c r="J2101" i="2"/>
  <c r="K2101" i="2"/>
  <c r="L2101" i="2"/>
  <c r="M2101" i="2"/>
  <c r="AI2101" i="2"/>
  <c r="AJ2101" i="2"/>
  <c r="AK2101" i="2"/>
  <c r="AL2101" i="2"/>
  <c r="AM2101" i="2"/>
  <c r="AN2101" i="2"/>
  <c r="AO2101" i="2"/>
  <c r="AP2101" i="2"/>
  <c r="AY2101" i="2"/>
  <c r="C2102" i="2"/>
  <c r="D2102" i="2"/>
  <c r="E2102" i="2"/>
  <c r="F2102" i="2"/>
  <c r="G2102" i="2"/>
  <c r="H2102" i="2"/>
  <c r="J2102" i="2"/>
  <c r="K2102" i="2"/>
  <c r="L2102" i="2"/>
  <c r="M2102" i="2"/>
  <c r="AI2102" i="2"/>
  <c r="AJ2102" i="2"/>
  <c r="AK2102" i="2"/>
  <c r="AL2102" i="2"/>
  <c r="AM2102" i="2"/>
  <c r="AN2102" i="2"/>
  <c r="AO2102" i="2"/>
  <c r="AP2102" i="2"/>
  <c r="AY2102" i="2"/>
  <c r="C2103" i="2"/>
  <c r="D2103" i="2"/>
  <c r="E2103" i="2"/>
  <c r="F2103" i="2"/>
  <c r="G2103" i="2"/>
  <c r="H2103" i="2"/>
  <c r="J2103" i="2"/>
  <c r="K2103" i="2"/>
  <c r="L2103" i="2"/>
  <c r="M2103" i="2"/>
  <c r="AI2103" i="2"/>
  <c r="AJ2103" i="2"/>
  <c r="AK2103" i="2"/>
  <c r="AL2103" i="2"/>
  <c r="AM2103" i="2"/>
  <c r="AN2103" i="2"/>
  <c r="AO2103" i="2"/>
  <c r="AP2103" i="2"/>
  <c r="AY2103" i="2"/>
  <c r="C2104" i="2"/>
  <c r="D2104" i="2"/>
  <c r="E2104" i="2"/>
  <c r="F2104" i="2"/>
  <c r="G2104" i="2"/>
  <c r="H2104" i="2"/>
  <c r="J2104" i="2"/>
  <c r="K2104" i="2"/>
  <c r="L2104" i="2"/>
  <c r="M2104" i="2"/>
  <c r="AI2104" i="2"/>
  <c r="AJ2104" i="2"/>
  <c r="AK2104" i="2"/>
  <c r="AL2104" i="2"/>
  <c r="AM2104" i="2"/>
  <c r="AN2104" i="2"/>
  <c r="AO2104" i="2"/>
  <c r="AP2104" i="2"/>
  <c r="AY2104" i="2"/>
  <c r="C2105" i="2"/>
  <c r="D2105" i="2"/>
  <c r="E2105" i="2"/>
  <c r="F2105" i="2"/>
  <c r="G2105" i="2"/>
  <c r="H2105" i="2"/>
  <c r="J2105" i="2"/>
  <c r="K2105" i="2"/>
  <c r="L2105" i="2"/>
  <c r="M2105" i="2"/>
  <c r="AI2105" i="2"/>
  <c r="AJ2105" i="2"/>
  <c r="AK2105" i="2"/>
  <c r="AL2105" i="2"/>
  <c r="AM2105" i="2"/>
  <c r="AN2105" i="2"/>
  <c r="AO2105" i="2"/>
  <c r="AP2105" i="2"/>
  <c r="AY2105" i="2"/>
  <c r="C2106" i="2"/>
  <c r="D2106" i="2"/>
  <c r="E2106" i="2"/>
  <c r="F2106" i="2"/>
  <c r="G2106" i="2"/>
  <c r="H2106" i="2"/>
  <c r="J2106" i="2"/>
  <c r="K2106" i="2"/>
  <c r="L2106" i="2"/>
  <c r="M2106" i="2"/>
  <c r="AI2106" i="2"/>
  <c r="AJ2106" i="2"/>
  <c r="AK2106" i="2"/>
  <c r="AL2106" i="2"/>
  <c r="AM2106" i="2"/>
  <c r="AN2106" i="2"/>
  <c r="AO2106" i="2"/>
  <c r="AP2106" i="2"/>
  <c r="AY2106" i="2"/>
  <c r="C2107" i="2"/>
  <c r="D2107" i="2"/>
  <c r="E2107" i="2"/>
  <c r="F2107" i="2"/>
  <c r="G2107" i="2"/>
  <c r="H2107" i="2"/>
  <c r="J2107" i="2"/>
  <c r="K2107" i="2"/>
  <c r="L2107" i="2"/>
  <c r="M2107" i="2"/>
  <c r="AI2107" i="2"/>
  <c r="AJ2107" i="2"/>
  <c r="AK2107" i="2"/>
  <c r="AL2107" i="2"/>
  <c r="AM2107" i="2"/>
  <c r="AN2107" i="2"/>
  <c r="AO2107" i="2"/>
  <c r="AP2107" i="2"/>
  <c r="AY2107" i="2"/>
  <c r="C2108" i="2"/>
  <c r="D2108" i="2"/>
  <c r="E2108" i="2"/>
  <c r="F2108" i="2"/>
  <c r="G2108" i="2"/>
  <c r="H2108" i="2"/>
  <c r="J2108" i="2"/>
  <c r="K2108" i="2"/>
  <c r="L2108" i="2"/>
  <c r="M2108" i="2"/>
  <c r="AI2108" i="2"/>
  <c r="AJ2108" i="2"/>
  <c r="AK2108" i="2"/>
  <c r="AL2108" i="2"/>
  <c r="AM2108" i="2"/>
  <c r="AN2108" i="2"/>
  <c r="AO2108" i="2"/>
  <c r="AP2108" i="2"/>
  <c r="AY2108" i="2"/>
  <c r="C2109" i="2"/>
  <c r="D2109" i="2"/>
  <c r="E2109" i="2"/>
  <c r="F2109" i="2"/>
  <c r="G2109" i="2"/>
  <c r="H2109" i="2"/>
  <c r="J2109" i="2"/>
  <c r="K2109" i="2"/>
  <c r="L2109" i="2"/>
  <c r="M2109" i="2"/>
  <c r="AI2109" i="2"/>
  <c r="AJ2109" i="2"/>
  <c r="AK2109" i="2"/>
  <c r="AL2109" i="2"/>
  <c r="AM2109" i="2"/>
  <c r="AN2109" i="2"/>
  <c r="AO2109" i="2"/>
  <c r="AP2109" i="2"/>
  <c r="AY2109" i="2"/>
  <c r="C2110" i="2"/>
  <c r="D2110" i="2"/>
  <c r="E2110" i="2"/>
  <c r="F2110" i="2"/>
  <c r="G2110" i="2"/>
  <c r="H2110" i="2"/>
  <c r="J2110" i="2"/>
  <c r="K2110" i="2"/>
  <c r="L2110" i="2"/>
  <c r="M2110" i="2"/>
  <c r="AI2110" i="2"/>
  <c r="AJ2110" i="2"/>
  <c r="AK2110" i="2"/>
  <c r="AL2110" i="2"/>
  <c r="AM2110" i="2"/>
  <c r="AN2110" i="2"/>
  <c r="AO2110" i="2"/>
  <c r="AP2110" i="2"/>
  <c r="AY2110" i="2"/>
  <c r="C2111" i="2"/>
  <c r="D2111" i="2"/>
  <c r="E2111" i="2"/>
  <c r="F2111" i="2"/>
  <c r="G2111" i="2"/>
  <c r="H2111" i="2"/>
  <c r="J2111" i="2"/>
  <c r="K2111" i="2"/>
  <c r="L2111" i="2"/>
  <c r="M2111" i="2"/>
  <c r="AI2111" i="2"/>
  <c r="AJ2111" i="2"/>
  <c r="AK2111" i="2"/>
  <c r="AL2111" i="2"/>
  <c r="AM2111" i="2"/>
  <c r="AN2111" i="2"/>
  <c r="AO2111" i="2"/>
  <c r="AP2111" i="2"/>
  <c r="AY2111" i="2"/>
  <c r="C2112" i="2"/>
  <c r="D2112" i="2"/>
  <c r="E2112" i="2"/>
  <c r="F2112" i="2"/>
  <c r="G2112" i="2"/>
  <c r="H2112" i="2"/>
  <c r="J2112" i="2"/>
  <c r="K2112" i="2"/>
  <c r="L2112" i="2"/>
  <c r="M2112" i="2"/>
  <c r="AI2112" i="2"/>
  <c r="AJ2112" i="2"/>
  <c r="AK2112" i="2"/>
  <c r="AL2112" i="2"/>
  <c r="AM2112" i="2"/>
  <c r="AN2112" i="2"/>
  <c r="AO2112" i="2"/>
  <c r="AP2112" i="2"/>
  <c r="AY2112" i="2"/>
  <c r="C2113" i="2"/>
  <c r="D2113" i="2"/>
  <c r="E2113" i="2"/>
  <c r="F2113" i="2"/>
  <c r="G2113" i="2"/>
  <c r="H2113" i="2"/>
  <c r="J2113" i="2"/>
  <c r="K2113" i="2"/>
  <c r="L2113" i="2"/>
  <c r="M2113" i="2"/>
  <c r="AI2113" i="2"/>
  <c r="AJ2113" i="2"/>
  <c r="AK2113" i="2"/>
  <c r="AL2113" i="2"/>
  <c r="AM2113" i="2"/>
  <c r="AN2113" i="2"/>
  <c r="AO2113" i="2"/>
  <c r="AP2113" i="2"/>
  <c r="AY2113" i="2"/>
  <c r="C2114" i="2"/>
  <c r="D2114" i="2"/>
  <c r="E2114" i="2"/>
  <c r="F2114" i="2"/>
  <c r="G2114" i="2"/>
  <c r="H2114" i="2"/>
  <c r="J2114" i="2"/>
  <c r="K2114" i="2"/>
  <c r="L2114" i="2"/>
  <c r="M2114" i="2"/>
  <c r="AI2114" i="2"/>
  <c r="AJ2114" i="2"/>
  <c r="AK2114" i="2"/>
  <c r="AL2114" i="2"/>
  <c r="AM2114" i="2"/>
  <c r="AN2114" i="2"/>
  <c r="AO2114" i="2"/>
  <c r="AP2114" i="2"/>
  <c r="AY2114" i="2"/>
  <c r="C2115" i="2"/>
  <c r="D2115" i="2"/>
  <c r="E2115" i="2"/>
  <c r="F2115" i="2"/>
  <c r="G2115" i="2"/>
  <c r="H2115" i="2"/>
  <c r="J2115" i="2"/>
  <c r="K2115" i="2"/>
  <c r="L2115" i="2"/>
  <c r="M2115" i="2"/>
  <c r="AI2115" i="2"/>
  <c r="AJ2115" i="2"/>
  <c r="AK2115" i="2"/>
  <c r="AL2115" i="2"/>
  <c r="AM2115" i="2"/>
  <c r="AN2115" i="2"/>
  <c r="AO2115" i="2"/>
  <c r="AP2115" i="2"/>
  <c r="AY2115" i="2"/>
  <c r="C2116" i="2"/>
  <c r="D2116" i="2"/>
  <c r="E2116" i="2"/>
  <c r="F2116" i="2"/>
  <c r="G2116" i="2"/>
  <c r="H2116" i="2"/>
  <c r="J2116" i="2"/>
  <c r="K2116" i="2"/>
  <c r="L2116" i="2"/>
  <c r="M2116" i="2"/>
  <c r="AI2116" i="2"/>
  <c r="AJ2116" i="2"/>
  <c r="AK2116" i="2"/>
  <c r="AL2116" i="2"/>
  <c r="AM2116" i="2"/>
  <c r="AN2116" i="2"/>
  <c r="AO2116" i="2"/>
  <c r="AP2116" i="2"/>
  <c r="AY2116" i="2"/>
  <c r="C2117" i="2"/>
  <c r="D2117" i="2"/>
  <c r="E2117" i="2"/>
  <c r="F2117" i="2"/>
  <c r="G2117" i="2"/>
  <c r="H2117" i="2"/>
  <c r="J2117" i="2"/>
  <c r="K2117" i="2"/>
  <c r="L2117" i="2"/>
  <c r="M2117" i="2"/>
  <c r="AI2117" i="2"/>
  <c r="AJ2117" i="2"/>
  <c r="AK2117" i="2"/>
  <c r="AL2117" i="2"/>
  <c r="AM2117" i="2"/>
  <c r="AN2117" i="2"/>
  <c r="AO2117" i="2"/>
  <c r="AP2117" i="2"/>
  <c r="AY2117" i="2"/>
  <c r="C2118" i="2"/>
  <c r="D2118" i="2"/>
  <c r="E2118" i="2"/>
  <c r="F2118" i="2"/>
  <c r="G2118" i="2"/>
  <c r="H2118" i="2"/>
  <c r="J2118" i="2"/>
  <c r="K2118" i="2"/>
  <c r="L2118" i="2"/>
  <c r="M2118" i="2"/>
  <c r="AI2118" i="2"/>
  <c r="AJ2118" i="2"/>
  <c r="AK2118" i="2"/>
  <c r="AL2118" i="2"/>
  <c r="AM2118" i="2"/>
  <c r="AN2118" i="2"/>
  <c r="AO2118" i="2"/>
  <c r="AP2118" i="2"/>
  <c r="AY2118" i="2"/>
  <c r="C2119" i="2"/>
  <c r="D2119" i="2"/>
  <c r="E2119" i="2"/>
  <c r="F2119" i="2"/>
  <c r="G2119" i="2"/>
  <c r="H2119" i="2"/>
  <c r="J2119" i="2"/>
  <c r="K2119" i="2"/>
  <c r="L2119" i="2"/>
  <c r="M2119" i="2"/>
  <c r="AI2119" i="2"/>
  <c r="AJ2119" i="2"/>
  <c r="AK2119" i="2"/>
  <c r="AL2119" i="2"/>
  <c r="AM2119" i="2"/>
  <c r="AN2119" i="2"/>
  <c r="AO2119" i="2"/>
  <c r="AP2119" i="2"/>
  <c r="AY2119" i="2"/>
  <c r="C2120" i="2"/>
  <c r="D2120" i="2"/>
  <c r="E2120" i="2"/>
  <c r="F2120" i="2"/>
  <c r="G2120" i="2"/>
  <c r="H2120" i="2"/>
  <c r="J2120" i="2"/>
  <c r="K2120" i="2"/>
  <c r="L2120" i="2"/>
  <c r="M2120" i="2"/>
  <c r="AI2120" i="2"/>
  <c r="AJ2120" i="2"/>
  <c r="AK2120" i="2"/>
  <c r="AL2120" i="2"/>
  <c r="AM2120" i="2"/>
  <c r="AN2120" i="2"/>
  <c r="AO2120" i="2"/>
  <c r="AP2120" i="2"/>
  <c r="AY2120" i="2"/>
  <c r="C2121" i="2"/>
  <c r="D2121" i="2"/>
  <c r="E2121" i="2"/>
  <c r="F2121" i="2"/>
  <c r="G2121" i="2"/>
  <c r="H2121" i="2"/>
  <c r="J2121" i="2"/>
  <c r="K2121" i="2"/>
  <c r="L2121" i="2"/>
  <c r="M2121" i="2"/>
  <c r="AI2121" i="2"/>
  <c r="AJ2121" i="2"/>
  <c r="AK2121" i="2"/>
  <c r="AL2121" i="2"/>
  <c r="AM2121" i="2"/>
  <c r="AN2121" i="2"/>
  <c r="AO2121" i="2"/>
  <c r="AP2121" i="2"/>
  <c r="AY2121" i="2"/>
  <c r="C2122" i="2"/>
  <c r="D2122" i="2"/>
  <c r="E2122" i="2"/>
  <c r="F2122" i="2"/>
  <c r="G2122" i="2"/>
  <c r="H2122" i="2"/>
  <c r="J2122" i="2"/>
  <c r="K2122" i="2"/>
  <c r="L2122" i="2"/>
  <c r="M2122" i="2"/>
  <c r="AI2122" i="2"/>
  <c r="AJ2122" i="2"/>
  <c r="AK2122" i="2"/>
  <c r="AL2122" i="2"/>
  <c r="AM2122" i="2"/>
  <c r="AN2122" i="2"/>
  <c r="AO2122" i="2"/>
  <c r="AP2122" i="2"/>
  <c r="AY2122" i="2"/>
  <c r="C2123" i="2"/>
  <c r="D2123" i="2"/>
  <c r="E2123" i="2"/>
  <c r="F2123" i="2"/>
  <c r="G2123" i="2"/>
  <c r="H2123" i="2"/>
  <c r="J2123" i="2"/>
  <c r="K2123" i="2"/>
  <c r="L2123" i="2"/>
  <c r="M2123" i="2"/>
  <c r="AI2123" i="2"/>
  <c r="AJ2123" i="2"/>
  <c r="AK2123" i="2"/>
  <c r="AL2123" i="2"/>
  <c r="AM2123" i="2"/>
  <c r="AN2123" i="2"/>
  <c r="AO2123" i="2"/>
  <c r="AP2123" i="2"/>
  <c r="AY2123" i="2"/>
  <c r="C2124" i="2"/>
  <c r="D2124" i="2"/>
  <c r="E2124" i="2"/>
  <c r="F2124" i="2"/>
  <c r="G2124" i="2"/>
  <c r="H2124" i="2"/>
  <c r="J2124" i="2"/>
  <c r="K2124" i="2"/>
  <c r="L2124" i="2"/>
  <c r="M2124" i="2"/>
  <c r="AI2124" i="2"/>
  <c r="AJ2124" i="2"/>
  <c r="AK2124" i="2"/>
  <c r="AL2124" i="2"/>
  <c r="AM2124" i="2"/>
  <c r="AN2124" i="2"/>
  <c r="AO2124" i="2"/>
  <c r="AP2124" i="2"/>
  <c r="AY2124" i="2"/>
  <c r="C2125" i="2"/>
  <c r="D2125" i="2"/>
  <c r="E2125" i="2"/>
  <c r="F2125" i="2"/>
  <c r="G2125" i="2"/>
  <c r="H2125" i="2"/>
  <c r="J2125" i="2"/>
  <c r="K2125" i="2"/>
  <c r="L2125" i="2"/>
  <c r="M2125" i="2"/>
  <c r="AI2125" i="2"/>
  <c r="AJ2125" i="2"/>
  <c r="AK2125" i="2"/>
  <c r="AL2125" i="2"/>
  <c r="AM2125" i="2"/>
  <c r="AN2125" i="2"/>
  <c r="AO2125" i="2"/>
  <c r="AP2125" i="2"/>
  <c r="AY2125" i="2"/>
  <c r="C2126" i="2"/>
  <c r="D2126" i="2"/>
  <c r="E2126" i="2"/>
  <c r="F2126" i="2"/>
  <c r="G2126" i="2"/>
  <c r="H2126" i="2"/>
  <c r="J2126" i="2"/>
  <c r="K2126" i="2"/>
  <c r="L2126" i="2"/>
  <c r="M2126" i="2"/>
  <c r="AI2126" i="2"/>
  <c r="AJ2126" i="2"/>
  <c r="AK2126" i="2"/>
  <c r="AL2126" i="2"/>
  <c r="AM2126" i="2"/>
  <c r="AN2126" i="2"/>
  <c r="AO2126" i="2"/>
  <c r="AP2126" i="2"/>
  <c r="AY2126" i="2"/>
  <c r="C2127" i="2"/>
  <c r="D2127" i="2"/>
  <c r="E2127" i="2"/>
  <c r="F2127" i="2"/>
  <c r="G2127" i="2"/>
  <c r="H2127" i="2"/>
  <c r="J2127" i="2"/>
  <c r="K2127" i="2"/>
  <c r="L2127" i="2"/>
  <c r="M2127" i="2"/>
  <c r="AI2127" i="2"/>
  <c r="AJ2127" i="2"/>
  <c r="AK2127" i="2"/>
  <c r="AL2127" i="2"/>
  <c r="AM2127" i="2"/>
  <c r="AN2127" i="2"/>
  <c r="AO2127" i="2"/>
  <c r="AP2127" i="2"/>
  <c r="AY2127" i="2"/>
  <c r="C2128" i="2"/>
  <c r="D2128" i="2"/>
  <c r="E2128" i="2"/>
  <c r="F2128" i="2"/>
  <c r="G2128" i="2"/>
  <c r="H2128" i="2"/>
  <c r="J2128" i="2"/>
  <c r="K2128" i="2"/>
  <c r="L2128" i="2"/>
  <c r="M2128" i="2"/>
  <c r="AI2128" i="2"/>
  <c r="AJ2128" i="2"/>
  <c r="AK2128" i="2"/>
  <c r="AL2128" i="2"/>
  <c r="AM2128" i="2"/>
  <c r="AN2128" i="2"/>
  <c r="AO2128" i="2"/>
  <c r="AP2128" i="2"/>
  <c r="AY2128" i="2"/>
  <c r="C2129" i="2"/>
  <c r="D2129" i="2"/>
  <c r="E2129" i="2"/>
  <c r="F2129" i="2"/>
  <c r="G2129" i="2"/>
  <c r="H2129" i="2"/>
  <c r="J2129" i="2"/>
  <c r="K2129" i="2"/>
  <c r="L2129" i="2"/>
  <c r="M2129" i="2"/>
  <c r="AI2129" i="2"/>
  <c r="AJ2129" i="2"/>
  <c r="AK2129" i="2"/>
  <c r="AL2129" i="2"/>
  <c r="AM2129" i="2"/>
  <c r="AN2129" i="2"/>
  <c r="AO2129" i="2"/>
  <c r="AP2129" i="2"/>
  <c r="AY2129" i="2"/>
  <c r="C2130" i="2"/>
  <c r="D2130" i="2"/>
  <c r="E2130" i="2"/>
  <c r="F2130" i="2"/>
  <c r="G2130" i="2"/>
  <c r="H2130" i="2"/>
  <c r="J2130" i="2"/>
  <c r="K2130" i="2"/>
  <c r="L2130" i="2"/>
  <c r="M2130" i="2"/>
  <c r="AI2130" i="2"/>
  <c r="AJ2130" i="2"/>
  <c r="AK2130" i="2"/>
  <c r="AL2130" i="2"/>
  <c r="AM2130" i="2"/>
  <c r="AN2130" i="2"/>
  <c r="AO2130" i="2"/>
  <c r="AP2130" i="2"/>
  <c r="AY2130" i="2"/>
  <c r="C2131" i="2"/>
  <c r="D2131" i="2"/>
  <c r="E2131" i="2"/>
  <c r="F2131" i="2"/>
  <c r="G2131" i="2"/>
  <c r="H2131" i="2"/>
  <c r="J2131" i="2"/>
  <c r="K2131" i="2"/>
  <c r="L2131" i="2"/>
  <c r="M2131" i="2"/>
  <c r="AI2131" i="2"/>
  <c r="AJ2131" i="2"/>
  <c r="AK2131" i="2"/>
  <c r="AL2131" i="2"/>
  <c r="AM2131" i="2"/>
  <c r="AN2131" i="2"/>
  <c r="AO2131" i="2"/>
  <c r="AP2131" i="2"/>
  <c r="AY2131" i="2"/>
  <c r="C2132" i="2"/>
  <c r="D2132" i="2"/>
  <c r="E2132" i="2"/>
  <c r="F2132" i="2"/>
  <c r="G2132" i="2"/>
  <c r="H2132" i="2"/>
  <c r="J2132" i="2"/>
  <c r="K2132" i="2"/>
  <c r="L2132" i="2"/>
  <c r="M2132" i="2"/>
  <c r="AI2132" i="2"/>
  <c r="AJ2132" i="2"/>
  <c r="AK2132" i="2"/>
  <c r="AL2132" i="2"/>
  <c r="AM2132" i="2"/>
  <c r="AN2132" i="2"/>
  <c r="AO2132" i="2"/>
  <c r="AP2132" i="2"/>
  <c r="AY2132" i="2"/>
  <c r="C2133" i="2"/>
  <c r="D2133" i="2"/>
  <c r="E2133" i="2"/>
  <c r="F2133" i="2"/>
  <c r="G2133" i="2"/>
  <c r="H2133" i="2"/>
  <c r="J2133" i="2"/>
  <c r="K2133" i="2"/>
  <c r="L2133" i="2"/>
  <c r="M2133" i="2"/>
  <c r="AI2133" i="2"/>
  <c r="AJ2133" i="2"/>
  <c r="AK2133" i="2"/>
  <c r="AL2133" i="2"/>
  <c r="AM2133" i="2"/>
  <c r="AN2133" i="2"/>
  <c r="AO2133" i="2"/>
  <c r="AP2133" i="2"/>
  <c r="AY2133" i="2"/>
  <c r="C2134" i="2"/>
  <c r="D2134" i="2"/>
  <c r="E2134" i="2"/>
  <c r="F2134" i="2"/>
  <c r="G2134" i="2"/>
  <c r="H2134" i="2"/>
  <c r="J2134" i="2"/>
  <c r="K2134" i="2"/>
  <c r="L2134" i="2"/>
  <c r="M2134" i="2"/>
  <c r="AI2134" i="2"/>
  <c r="AJ2134" i="2"/>
  <c r="AK2134" i="2"/>
  <c r="AL2134" i="2"/>
  <c r="AM2134" i="2"/>
  <c r="AN2134" i="2"/>
  <c r="AO2134" i="2"/>
  <c r="AP2134" i="2"/>
  <c r="AY2134" i="2"/>
  <c r="C2135" i="2"/>
  <c r="D2135" i="2"/>
  <c r="E2135" i="2"/>
  <c r="F2135" i="2"/>
  <c r="G2135" i="2"/>
  <c r="H2135" i="2"/>
  <c r="J2135" i="2"/>
  <c r="K2135" i="2"/>
  <c r="L2135" i="2"/>
  <c r="M2135" i="2"/>
  <c r="AI2135" i="2"/>
  <c r="AJ2135" i="2"/>
  <c r="AK2135" i="2"/>
  <c r="AL2135" i="2"/>
  <c r="AM2135" i="2"/>
  <c r="AN2135" i="2"/>
  <c r="AO2135" i="2"/>
  <c r="AP2135" i="2"/>
  <c r="AY2135" i="2"/>
  <c r="C2136" i="2"/>
  <c r="D2136" i="2"/>
  <c r="E2136" i="2"/>
  <c r="F2136" i="2"/>
  <c r="G2136" i="2"/>
  <c r="H2136" i="2"/>
  <c r="J2136" i="2"/>
  <c r="K2136" i="2"/>
  <c r="L2136" i="2"/>
  <c r="M2136" i="2"/>
  <c r="AI2136" i="2"/>
  <c r="AJ2136" i="2"/>
  <c r="AK2136" i="2"/>
  <c r="AL2136" i="2"/>
  <c r="AM2136" i="2"/>
  <c r="AN2136" i="2"/>
  <c r="AO2136" i="2"/>
  <c r="AP2136" i="2"/>
  <c r="AY2136" i="2"/>
  <c r="C2137" i="2"/>
  <c r="D2137" i="2"/>
  <c r="E2137" i="2"/>
  <c r="F2137" i="2"/>
  <c r="G2137" i="2"/>
  <c r="H2137" i="2"/>
  <c r="J2137" i="2"/>
  <c r="K2137" i="2"/>
  <c r="L2137" i="2"/>
  <c r="M2137" i="2"/>
  <c r="AI2137" i="2"/>
  <c r="AJ2137" i="2"/>
  <c r="AK2137" i="2"/>
  <c r="AL2137" i="2"/>
  <c r="AM2137" i="2"/>
  <c r="AN2137" i="2"/>
  <c r="AO2137" i="2"/>
  <c r="AP2137" i="2"/>
  <c r="AY2137" i="2"/>
  <c r="C2138" i="2"/>
  <c r="D2138" i="2"/>
  <c r="E2138" i="2"/>
  <c r="F2138" i="2"/>
  <c r="G2138" i="2"/>
  <c r="H2138" i="2"/>
  <c r="J2138" i="2"/>
  <c r="K2138" i="2"/>
  <c r="L2138" i="2"/>
  <c r="M2138" i="2"/>
  <c r="AI2138" i="2"/>
  <c r="AJ2138" i="2"/>
  <c r="AK2138" i="2"/>
  <c r="AL2138" i="2"/>
  <c r="AM2138" i="2"/>
  <c r="AN2138" i="2"/>
  <c r="AO2138" i="2"/>
  <c r="AP2138" i="2"/>
  <c r="AY2138" i="2"/>
  <c r="C2139" i="2"/>
  <c r="D2139" i="2"/>
  <c r="E2139" i="2"/>
  <c r="F2139" i="2"/>
  <c r="G2139" i="2"/>
  <c r="H2139" i="2"/>
  <c r="J2139" i="2"/>
  <c r="K2139" i="2"/>
  <c r="L2139" i="2"/>
  <c r="M2139" i="2"/>
  <c r="AI2139" i="2"/>
  <c r="AJ2139" i="2"/>
  <c r="AK2139" i="2"/>
  <c r="AL2139" i="2"/>
  <c r="AM2139" i="2"/>
  <c r="AN2139" i="2"/>
  <c r="AO2139" i="2"/>
  <c r="AP2139" i="2"/>
  <c r="AY2139" i="2"/>
  <c r="C2140" i="2"/>
  <c r="D2140" i="2"/>
  <c r="E2140" i="2"/>
  <c r="F2140" i="2"/>
  <c r="G2140" i="2"/>
  <c r="H2140" i="2"/>
  <c r="J2140" i="2"/>
  <c r="K2140" i="2"/>
  <c r="L2140" i="2"/>
  <c r="M2140" i="2"/>
  <c r="AI2140" i="2"/>
  <c r="AJ2140" i="2"/>
  <c r="AK2140" i="2"/>
  <c r="AL2140" i="2"/>
  <c r="AM2140" i="2"/>
  <c r="AN2140" i="2"/>
  <c r="AO2140" i="2"/>
  <c r="AP2140" i="2"/>
  <c r="AY2140" i="2"/>
  <c r="C2141" i="2"/>
  <c r="D2141" i="2"/>
  <c r="E2141" i="2"/>
  <c r="F2141" i="2"/>
  <c r="G2141" i="2"/>
  <c r="H2141" i="2"/>
  <c r="J2141" i="2"/>
  <c r="K2141" i="2"/>
  <c r="L2141" i="2"/>
  <c r="M2141" i="2"/>
  <c r="AI2141" i="2"/>
  <c r="AJ2141" i="2"/>
  <c r="AK2141" i="2"/>
  <c r="AL2141" i="2"/>
  <c r="AM2141" i="2"/>
  <c r="AN2141" i="2"/>
  <c r="AO2141" i="2"/>
  <c r="AP2141" i="2"/>
  <c r="AY2141" i="2"/>
  <c r="C2142" i="2"/>
  <c r="D2142" i="2"/>
  <c r="E2142" i="2"/>
  <c r="F2142" i="2"/>
  <c r="G2142" i="2"/>
  <c r="H2142" i="2"/>
  <c r="J2142" i="2"/>
  <c r="K2142" i="2"/>
  <c r="L2142" i="2"/>
  <c r="M2142" i="2"/>
  <c r="AI2142" i="2"/>
  <c r="AJ2142" i="2"/>
  <c r="AK2142" i="2"/>
  <c r="AL2142" i="2"/>
  <c r="AM2142" i="2"/>
  <c r="AN2142" i="2"/>
  <c r="AO2142" i="2"/>
  <c r="AP2142" i="2"/>
  <c r="AY2142" i="2"/>
  <c r="C2143" i="2"/>
  <c r="D2143" i="2"/>
  <c r="E2143" i="2"/>
  <c r="F2143" i="2"/>
  <c r="G2143" i="2"/>
  <c r="H2143" i="2"/>
  <c r="J2143" i="2"/>
  <c r="K2143" i="2"/>
  <c r="L2143" i="2"/>
  <c r="M2143" i="2"/>
  <c r="AI2143" i="2"/>
  <c r="AJ2143" i="2"/>
  <c r="AK2143" i="2"/>
  <c r="AL2143" i="2"/>
  <c r="AM2143" i="2"/>
  <c r="AN2143" i="2"/>
  <c r="AO2143" i="2"/>
  <c r="AP2143" i="2"/>
  <c r="AY2143" i="2"/>
  <c r="C2144" i="2"/>
  <c r="D2144" i="2"/>
  <c r="E2144" i="2"/>
  <c r="F2144" i="2"/>
  <c r="G2144" i="2"/>
  <c r="H2144" i="2"/>
  <c r="J2144" i="2"/>
  <c r="K2144" i="2"/>
  <c r="L2144" i="2"/>
  <c r="M2144" i="2"/>
  <c r="AI2144" i="2"/>
  <c r="AJ2144" i="2"/>
  <c r="AK2144" i="2"/>
  <c r="AL2144" i="2"/>
  <c r="AM2144" i="2"/>
  <c r="AN2144" i="2"/>
  <c r="AO2144" i="2"/>
  <c r="AP2144" i="2"/>
  <c r="AY2144" i="2"/>
  <c r="C2145" i="2"/>
  <c r="D2145" i="2"/>
  <c r="E2145" i="2"/>
  <c r="F2145" i="2"/>
  <c r="G2145" i="2"/>
  <c r="H2145" i="2"/>
  <c r="J2145" i="2"/>
  <c r="K2145" i="2"/>
  <c r="L2145" i="2"/>
  <c r="M2145" i="2"/>
  <c r="AI2145" i="2"/>
  <c r="AJ2145" i="2"/>
  <c r="AK2145" i="2"/>
  <c r="AL2145" i="2"/>
  <c r="AM2145" i="2"/>
  <c r="AN2145" i="2"/>
  <c r="AO2145" i="2"/>
  <c r="AP2145" i="2"/>
  <c r="AY2145" i="2"/>
  <c r="C2146" i="2"/>
  <c r="D2146" i="2"/>
  <c r="E2146" i="2"/>
  <c r="F2146" i="2"/>
  <c r="G2146" i="2"/>
  <c r="H2146" i="2"/>
  <c r="J2146" i="2"/>
  <c r="K2146" i="2"/>
  <c r="L2146" i="2"/>
  <c r="M2146" i="2"/>
  <c r="AI2146" i="2"/>
  <c r="AJ2146" i="2"/>
  <c r="AK2146" i="2"/>
  <c r="AL2146" i="2"/>
  <c r="AM2146" i="2"/>
  <c r="AN2146" i="2"/>
  <c r="AO2146" i="2"/>
  <c r="AP2146" i="2"/>
  <c r="AY2146" i="2"/>
  <c r="C2147" i="2"/>
  <c r="D2147" i="2"/>
  <c r="E2147" i="2"/>
  <c r="F2147" i="2"/>
  <c r="G2147" i="2"/>
  <c r="H2147" i="2"/>
  <c r="J2147" i="2"/>
  <c r="K2147" i="2"/>
  <c r="L2147" i="2"/>
  <c r="M2147" i="2"/>
  <c r="AI2147" i="2"/>
  <c r="AJ2147" i="2"/>
  <c r="AK2147" i="2"/>
  <c r="AL2147" i="2"/>
  <c r="AM2147" i="2"/>
  <c r="AN2147" i="2"/>
  <c r="AO2147" i="2"/>
  <c r="AP2147" i="2"/>
  <c r="AY2147" i="2"/>
  <c r="C2148" i="2"/>
  <c r="D2148" i="2"/>
  <c r="E2148" i="2"/>
  <c r="F2148" i="2"/>
  <c r="G2148" i="2"/>
  <c r="H2148" i="2"/>
  <c r="J2148" i="2"/>
  <c r="K2148" i="2"/>
  <c r="L2148" i="2"/>
  <c r="M2148" i="2"/>
  <c r="AI2148" i="2"/>
  <c r="AJ2148" i="2"/>
  <c r="AK2148" i="2"/>
  <c r="AL2148" i="2"/>
  <c r="AM2148" i="2"/>
  <c r="AN2148" i="2"/>
  <c r="AO2148" i="2"/>
  <c r="AP2148" i="2"/>
  <c r="AY2148" i="2"/>
  <c r="C2149" i="2"/>
  <c r="D2149" i="2"/>
  <c r="E2149" i="2"/>
  <c r="F2149" i="2"/>
  <c r="G2149" i="2"/>
  <c r="H2149" i="2"/>
  <c r="J2149" i="2"/>
  <c r="K2149" i="2"/>
  <c r="L2149" i="2"/>
  <c r="M2149" i="2"/>
  <c r="AI2149" i="2"/>
  <c r="AJ2149" i="2"/>
  <c r="AK2149" i="2"/>
  <c r="AL2149" i="2"/>
  <c r="AM2149" i="2"/>
  <c r="AN2149" i="2"/>
  <c r="AO2149" i="2"/>
  <c r="AP2149" i="2"/>
  <c r="AY2149" i="2"/>
  <c r="C2150" i="2"/>
  <c r="D2150" i="2"/>
  <c r="E2150" i="2"/>
  <c r="F2150" i="2"/>
  <c r="G2150" i="2"/>
  <c r="H2150" i="2"/>
  <c r="J2150" i="2"/>
  <c r="K2150" i="2"/>
  <c r="L2150" i="2"/>
  <c r="M2150" i="2"/>
  <c r="AI2150" i="2"/>
  <c r="AJ2150" i="2"/>
  <c r="AK2150" i="2"/>
  <c r="AL2150" i="2"/>
  <c r="AM2150" i="2"/>
  <c r="AN2150" i="2"/>
  <c r="AO2150" i="2"/>
  <c r="AP2150" i="2"/>
  <c r="AY2150" i="2"/>
  <c r="C2151" i="2"/>
  <c r="D2151" i="2"/>
  <c r="E2151" i="2"/>
  <c r="F2151" i="2"/>
  <c r="G2151" i="2"/>
  <c r="H2151" i="2"/>
  <c r="J2151" i="2"/>
  <c r="K2151" i="2"/>
  <c r="L2151" i="2"/>
  <c r="M2151" i="2"/>
  <c r="AI2151" i="2"/>
  <c r="AJ2151" i="2"/>
  <c r="AK2151" i="2"/>
  <c r="AL2151" i="2"/>
  <c r="AM2151" i="2"/>
  <c r="AN2151" i="2"/>
  <c r="AO2151" i="2"/>
  <c r="AP2151" i="2"/>
  <c r="AY2151" i="2"/>
  <c r="C2152" i="2"/>
  <c r="D2152" i="2"/>
  <c r="E2152" i="2"/>
  <c r="F2152" i="2"/>
  <c r="G2152" i="2"/>
  <c r="H2152" i="2"/>
  <c r="J2152" i="2"/>
  <c r="K2152" i="2"/>
  <c r="L2152" i="2"/>
  <c r="M2152" i="2"/>
  <c r="AI2152" i="2"/>
  <c r="AJ2152" i="2"/>
  <c r="AK2152" i="2"/>
  <c r="AL2152" i="2"/>
  <c r="AM2152" i="2"/>
  <c r="AN2152" i="2"/>
  <c r="AO2152" i="2"/>
  <c r="AP2152" i="2"/>
  <c r="AY2152" i="2"/>
  <c r="C2153" i="2"/>
  <c r="D2153" i="2"/>
  <c r="E2153" i="2"/>
  <c r="F2153" i="2"/>
  <c r="G2153" i="2"/>
  <c r="H2153" i="2"/>
  <c r="J2153" i="2"/>
  <c r="K2153" i="2"/>
  <c r="L2153" i="2"/>
  <c r="M2153" i="2"/>
  <c r="AI2153" i="2"/>
  <c r="AJ2153" i="2"/>
  <c r="AK2153" i="2"/>
  <c r="AL2153" i="2"/>
  <c r="AM2153" i="2"/>
  <c r="AN2153" i="2"/>
  <c r="AO2153" i="2"/>
  <c r="AP2153" i="2"/>
  <c r="AY2153" i="2"/>
  <c r="C2154" i="2"/>
  <c r="D2154" i="2"/>
  <c r="E2154" i="2"/>
  <c r="F2154" i="2"/>
  <c r="G2154" i="2"/>
  <c r="H2154" i="2"/>
  <c r="J2154" i="2"/>
  <c r="K2154" i="2"/>
  <c r="L2154" i="2"/>
  <c r="M2154" i="2"/>
  <c r="AI2154" i="2"/>
  <c r="AJ2154" i="2"/>
  <c r="AK2154" i="2"/>
  <c r="AL2154" i="2"/>
  <c r="AM2154" i="2"/>
  <c r="AN2154" i="2"/>
  <c r="AO2154" i="2"/>
  <c r="AP2154" i="2"/>
  <c r="AY2154" i="2"/>
  <c r="C2155" i="2"/>
  <c r="D2155" i="2"/>
  <c r="E2155" i="2"/>
  <c r="F2155" i="2"/>
  <c r="G2155" i="2"/>
  <c r="H2155" i="2"/>
  <c r="J2155" i="2"/>
  <c r="K2155" i="2"/>
  <c r="L2155" i="2"/>
  <c r="M2155" i="2"/>
  <c r="AI2155" i="2"/>
  <c r="AJ2155" i="2"/>
  <c r="AK2155" i="2"/>
  <c r="AL2155" i="2"/>
  <c r="AM2155" i="2"/>
  <c r="AN2155" i="2"/>
  <c r="AO2155" i="2"/>
  <c r="AP2155" i="2"/>
  <c r="AY2155" i="2"/>
  <c r="C2156" i="2"/>
  <c r="D2156" i="2"/>
  <c r="E2156" i="2"/>
  <c r="F2156" i="2"/>
  <c r="G2156" i="2"/>
  <c r="H2156" i="2"/>
  <c r="J2156" i="2"/>
  <c r="K2156" i="2"/>
  <c r="L2156" i="2"/>
  <c r="M2156" i="2"/>
  <c r="AI2156" i="2"/>
  <c r="AJ2156" i="2"/>
  <c r="AK2156" i="2"/>
  <c r="AL2156" i="2"/>
  <c r="AM2156" i="2"/>
  <c r="AN2156" i="2"/>
  <c r="AO2156" i="2"/>
  <c r="AP2156" i="2"/>
  <c r="C2158" i="2"/>
  <c r="D2158" i="2"/>
  <c r="E2158" i="2"/>
  <c r="F2158" i="2"/>
  <c r="G2158" i="2"/>
  <c r="H2158" i="2"/>
  <c r="J2158" i="2"/>
  <c r="K2158" i="2"/>
  <c r="L2158" i="2"/>
  <c r="M2158" i="2"/>
  <c r="AI2158" i="2"/>
  <c r="AJ2158" i="2"/>
  <c r="AK2158" i="2"/>
  <c r="AL2158" i="2"/>
  <c r="AM2158" i="2"/>
  <c r="AN2158" i="2"/>
  <c r="AO2158" i="2"/>
  <c r="AP2158" i="2"/>
  <c r="AY2158" i="2"/>
  <c r="C2159" i="2"/>
  <c r="D2159" i="2"/>
  <c r="E2159" i="2"/>
  <c r="F2159" i="2"/>
  <c r="G2159" i="2"/>
  <c r="H2159" i="2"/>
  <c r="J2159" i="2"/>
  <c r="K2159" i="2"/>
  <c r="L2159" i="2"/>
  <c r="M2159" i="2"/>
  <c r="AI2159" i="2"/>
  <c r="AJ2159" i="2"/>
  <c r="AK2159" i="2"/>
  <c r="AL2159" i="2"/>
  <c r="AM2159" i="2"/>
  <c r="AN2159" i="2"/>
  <c r="AO2159" i="2"/>
  <c r="AP2159" i="2"/>
  <c r="AY2159" i="2"/>
  <c r="C2160" i="2"/>
  <c r="D2160" i="2"/>
  <c r="E2160" i="2"/>
  <c r="F2160" i="2"/>
  <c r="G2160" i="2"/>
  <c r="H2160" i="2"/>
  <c r="J2160" i="2"/>
  <c r="K2160" i="2"/>
  <c r="L2160" i="2"/>
  <c r="M2160" i="2"/>
  <c r="AI2160" i="2"/>
  <c r="AJ2160" i="2"/>
  <c r="AK2160" i="2"/>
  <c r="AL2160" i="2"/>
  <c r="AM2160" i="2"/>
  <c r="AN2160" i="2"/>
  <c r="AO2160" i="2"/>
  <c r="AP2160" i="2"/>
  <c r="AY2160" i="2"/>
  <c r="C2161" i="2"/>
  <c r="D2161" i="2"/>
  <c r="E2161" i="2"/>
  <c r="F2161" i="2"/>
  <c r="G2161" i="2"/>
  <c r="H2161" i="2"/>
  <c r="J2161" i="2"/>
  <c r="K2161" i="2"/>
  <c r="L2161" i="2"/>
  <c r="M2161" i="2"/>
  <c r="AI2161" i="2"/>
  <c r="AJ2161" i="2"/>
  <c r="AK2161" i="2"/>
  <c r="AL2161" i="2"/>
  <c r="AM2161" i="2"/>
  <c r="AN2161" i="2"/>
  <c r="AO2161" i="2"/>
  <c r="AP2161" i="2"/>
  <c r="AY2161" i="2"/>
  <c r="C2162" i="2"/>
  <c r="D2162" i="2"/>
  <c r="E2162" i="2"/>
  <c r="F2162" i="2"/>
  <c r="G2162" i="2"/>
  <c r="H2162" i="2"/>
  <c r="J2162" i="2"/>
  <c r="K2162" i="2"/>
  <c r="L2162" i="2"/>
  <c r="M2162" i="2"/>
  <c r="AI2162" i="2"/>
  <c r="AJ2162" i="2"/>
  <c r="AK2162" i="2"/>
  <c r="AL2162" i="2"/>
  <c r="AM2162" i="2"/>
  <c r="AN2162" i="2"/>
  <c r="AO2162" i="2"/>
  <c r="AP2162" i="2"/>
  <c r="AY2162" i="2"/>
  <c r="C2163" i="2"/>
  <c r="D2163" i="2"/>
  <c r="E2163" i="2"/>
  <c r="F2163" i="2"/>
  <c r="G2163" i="2"/>
  <c r="H2163" i="2"/>
  <c r="J2163" i="2"/>
  <c r="K2163" i="2"/>
  <c r="L2163" i="2"/>
  <c r="M2163" i="2"/>
  <c r="AI2163" i="2"/>
  <c r="AJ2163" i="2"/>
  <c r="AK2163" i="2"/>
  <c r="AL2163" i="2"/>
  <c r="AM2163" i="2"/>
  <c r="AN2163" i="2"/>
  <c r="AO2163" i="2"/>
  <c r="AP2163" i="2"/>
  <c r="AY2163" i="2"/>
  <c r="C2164" i="2"/>
  <c r="D2164" i="2"/>
  <c r="E2164" i="2"/>
  <c r="F2164" i="2"/>
  <c r="G2164" i="2"/>
  <c r="H2164" i="2"/>
  <c r="J2164" i="2"/>
  <c r="K2164" i="2"/>
  <c r="L2164" i="2"/>
  <c r="M2164" i="2"/>
  <c r="AI2164" i="2"/>
  <c r="AJ2164" i="2"/>
  <c r="AK2164" i="2"/>
  <c r="AL2164" i="2"/>
  <c r="AM2164" i="2"/>
  <c r="AN2164" i="2"/>
  <c r="AO2164" i="2"/>
  <c r="AP2164" i="2"/>
  <c r="AY2164" i="2"/>
  <c r="C2165" i="2"/>
  <c r="D2165" i="2"/>
  <c r="E2165" i="2"/>
  <c r="F2165" i="2"/>
  <c r="G2165" i="2"/>
  <c r="H2165" i="2"/>
  <c r="J2165" i="2"/>
  <c r="K2165" i="2"/>
  <c r="L2165" i="2"/>
  <c r="M2165" i="2"/>
  <c r="AI2165" i="2"/>
  <c r="AJ2165" i="2"/>
  <c r="AK2165" i="2"/>
  <c r="AL2165" i="2"/>
  <c r="AM2165" i="2"/>
  <c r="AN2165" i="2"/>
  <c r="AO2165" i="2"/>
  <c r="AP2165" i="2"/>
  <c r="AY2165" i="2"/>
  <c r="C2166" i="2"/>
  <c r="D2166" i="2"/>
  <c r="E2166" i="2"/>
  <c r="F2166" i="2"/>
  <c r="G2166" i="2"/>
  <c r="H2166" i="2"/>
  <c r="J2166" i="2"/>
  <c r="K2166" i="2"/>
  <c r="L2166" i="2"/>
  <c r="M2166" i="2"/>
  <c r="AI2166" i="2"/>
  <c r="AJ2166" i="2"/>
  <c r="AK2166" i="2"/>
  <c r="AL2166" i="2"/>
  <c r="AM2166" i="2"/>
  <c r="AN2166" i="2"/>
  <c r="AO2166" i="2"/>
  <c r="AP2166" i="2"/>
  <c r="AY2166" i="2"/>
  <c r="C2167" i="2"/>
  <c r="D2167" i="2"/>
  <c r="E2167" i="2"/>
  <c r="F2167" i="2"/>
  <c r="G2167" i="2"/>
  <c r="H2167" i="2"/>
  <c r="J2167" i="2"/>
  <c r="K2167" i="2"/>
  <c r="L2167" i="2"/>
  <c r="M2167" i="2"/>
  <c r="AI2167" i="2"/>
  <c r="AJ2167" i="2"/>
  <c r="AK2167" i="2"/>
  <c r="AL2167" i="2"/>
  <c r="AM2167" i="2"/>
  <c r="AN2167" i="2"/>
  <c r="AO2167" i="2"/>
  <c r="AP2167" i="2"/>
  <c r="AY2167" i="2"/>
  <c r="C2168" i="2"/>
  <c r="D2168" i="2"/>
  <c r="E2168" i="2"/>
  <c r="F2168" i="2"/>
  <c r="G2168" i="2"/>
  <c r="H2168" i="2"/>
  <c r="J2168" i="2"/>
  <c r="K2168" i="2"/>
  <c r="L2168" i="2"/>
  <c r="M2168" i="2"/>
  <c r="AI2168" i="2"/>
  <c r="AJ2168" i="2"/>
  <c r="AK2168" i="2"/>
  <c r="AL2168" i="2"/>
  <c r="AM2168" i="2"/>
  <c r="AN2168" i="2"/>
  <c r="AO2168" i="2"/>
  <c r="AP2168" i="2"/>
  <c r="AY2168" i="2"/>
  <c r="C2169" i="2"/>
  <c r="D2169" i="2"/>
  <c r="E2169" i="2"/>
  <c r="F2169" i="2"/>
  <c r="G2169" i="2"/>
  <c r="H2169" i="2"/>
  <c r="J2169" i="2"/>
  <c r="K2169" i="2"/>
  <c r="L2169" i="2"/>
  <c r="M2169" i="2"/>
  <c r="AI2169" i="2"/>
  <c r="AJ2169" i="2"/>
  <c r="AK2169" i="2"/>
  <c r="AL2169" i="2"/>
  <c r="AM2169" i="2"/>
  <c r="AN2169" i="2"/>
  <c r="AO2169" i="2"/>
  <c r="AP2169" i="2"/>
  <c r="AY2169" i="2"/>
  <c r="C2170" i="2"/>
  <c r="D2170" i="2"/>
  <c r="E2170" i="2"/>
  <c r="F2170" i="2"/>
  <c r="G2170" i="2"/>
  <c r="H2170" i="2"/>
  <c r="J2170" i="2"/>
  <c r="K2170" i="2"/>
  <c r="L2170" i="2"/>
  <c r="M2170" i="2"/>
  <c r="AI2170" i="2"/>
  <c r="AJ2170" i="2"/>
  <c r="AK2170" i="2"/>
  <c r="AL2170" i="2"/>
  <c r="AM2170" i="2"/>
  <c r="AN2170" i="2"/>
  <c r="AO2170" i="2"/>
  <c r="AP2170" i="2"/>
  <c r="AY2170" i="2"/>
  <c r="C2171" i="2"/>
  <c r="D2171" i="2"/>
  <c r="E2171" i="2"/>
  <c r="F2171" i="2"/>
  <c r="G2171" i="2"/>
  <c r="H2171" i="2"/>
  <c r="J2171" i="2"/>
  <c r="K2171" i="2"/>
  <c r="L2171" i="2"/>
  <c r="M2171" i="2"/>
  <c r="AI2171" i="2"/>
  <c r="AJ2171" i="2"/>
  <c r="AK2171" i="2"/>
  <c r="AL2171" i="2"/>
  <c r="AM2171" i="2"/>
  <c r="AN2171" i="2"/>
  <c r="AO2171" i="2"/>
  <c r="AP2171" i="2"/>
  <c r="AY2171" i="2"/>
  <c r="C2172" i="2"/>
  <c r="D2172" i="2"/>
  <c r="E2172" i="2"/>
  <c r="F2172" i="2"/>
  <c r="G2172" i="2"/>
  <c r="H2172" i="2"/>
  <c r="J2172" i="2"/>
  <c r="K2172" i="2"/>
  <c r="L2172" i="2"/>
  <c r="M2172" i="2"/>
  <c r="AI2172" i="2"/>
  <c r="AJ2172" i="2"/>
  <c r="AK2172" i="2"/>
  <c r="AL2172" i="2"/>
  <c r="AM2172" i="2"/>
  <c r="AN2172" i="2"/>
  <c r="AO2172" i="2"/>
  <c r="AP2172" i="2"/>
  <c r="AY2172" i="2"/>
  <c r="C2173" i="2"/>
  <c r="D2173" i="2"/>
  <c r="E2173" i="2"/>
  <c r="F2173" i="2"/>
  <c r="G2173" i="2"/>
  <c r="H2173" i="2"/>
  <c r="J2173" i="2"/>
  <c r="K2173" i="2"/>
  <c r="L2173" i="2"/>
  <c r="M2173" i="2"/>
  <c r="AI2173" i="2"/>
  <c r="AJ2173" i="2"/>
  <c r="AK2173" i="2"/>
  <c r="AL2173" i="2"/>
  <c r="AM2173" i="2"/>
  <c r="AN2173" i="2"/>
  <c r="AO2173" i="2"/>
  <c r="AP2173" i="2"/>
  <c r="AY2173" i="2"/>
  <c r="C2174" i="2"/>
  <c r="D2174" i="2"/>
  <c r="E2174" i="2"/>
  <c r="F2174" i="2"/>
  <c r="G2174" i="2"/>
  <c r="H2174" i="2"/>
  <c r="J2174" i="2"/>
  <c r="K2174" i="2"/>
  <c r="L2174" i="2"/>
  <c r="M2174" i="2"/>
  <c r="AI2174" i="2"/>
  <c r="AJ2174" i="2"/>
  <c r="AK2174" i="2"/>
  <c r="AL2174" i="2"/>
  <c r="AM2174" i="2"/>
  <c r="AN2174" i="2"/>
  <c r="AO2174" i="2"/>
  <c r="AP2174" i="2"/>
  <c r="AY2174" i="2"/>
  <c r="C2175" i="2"/>
  <c r="D2175" i="2"/>
  <c r="E2175" i="2"/>
  <c r="F2175" i="2"/>
  <c r="G2175" i="2"/>
  <c r="H2175" i="2"/>
  <c r="J2175" i="2"/>
  <c r="K2175" i="2"/>
  <c r="L2175" i="2"/>
  <c r="M2175" i="2"/>
  <c r="AI2175" i="2"/>
  <c r="AJ2175" i="2"/>
  <c r="AK2175" i="2"/>
  <c r="AL2175" i="2"/>
  <c r="AM2175" i="2"/>
  <c r="AN2175" i="2"/>
  <c r="AO2175" i="2"/>
  <c r="AP2175" i="2"/>
  <c r="AY2175" i="2"/>
  <c r="C2176" i="2"/>
  <c r="D2176" i="2"/>
  <c r="E2176" i="2"/>
  <c r="F2176" i="2"/>
  <c r="G2176" i="2"/>
  <c r="H2176" i="2"/>
  <c r="J2176" i="2"/>
  <c r="K2176" i="2"/>
  <c r="L2176" i="2"/>
  <c r="M2176" i="2"/>
  <c r="AI2176" i="2"/>
  <c r="AJ2176" i="2"/>
  <c r="AK2176" i="2"/>
  <c r="AL2176" i="2"/>
  <c r="AM2176" i="2"/>
  <c r="AN2176" i="2"/>
  <c r="AO2176" i="2"/>
  <c r="AP2176" i="2"/>
  <c r="AY2176" i="2"/>
  <c r="C2177" i="2"/>
  <c r="D2177" i="2"/>
  <c r="E2177" i="2"/>
  <c r="F2177" i="2"/>
  <c r="G2177" i="2"/>
  <c r="H2177" i="2"/>
  <c r="J2177" i="2"/>
  <c r="K2177" i="2"/>
  <c r="L2177" i="2"/>
  <c r="M2177" i="2"/>
  <c r="AI2177" i="2"/>
  <c r="AJ2177" i="2"/>
  <c r="AK2177" i="2"/>
  <c r="AL2177" i="2"/>
  <c r="AM2177" i="2"/>
  <c r="AN2177" i="2"/>
  <c r="AO2177" i="2"/>
  <c r="AP2177" i="2"/>
  <c r="AY2177" i="2"/>
  <c r="C2178" i="2"/>
  <c r="D2178" i="2"/>
  <c r="E2178" i="2"/>
  <c r="F2178" i="2"/>
  <c r="G2178" i="2"/>
  <c r="H2178" i="2"/>
  <c r="J2178" i="2"/>
  <c r="K2178" i="2"/>
  <c r="L2178" i="2"/>
  <c r="M2178" i="2"/>
  <c r="AI2178" i="2"/>
  <c r="AJ2178" i="2"/>
  <c r="AK2178" i="2"/>
  <c r="AL2178" i="2"/>
  <c r="AM2178" i="2"/>
  <c r="AN2178" i="2"/>
  <c r="AO2178" i="2"/>
  <c r="AP2178" i="2"/>
  <c r="AY2178" i="2"/>
  <c r="C2179" i="2"/>
  <c r="D2179" i="2"/>
  <c r="E2179" i="2"/>
  <c r="F2179" i="2"/>
  <c r="G2179" i="2"/>
  <c r="H2179" i="2"/>
  <c r="J2179" i="2"/>
  <c r="K2179" i="2"/>
  <c r="L2179" i="2"/>
  <c r="M2179" i="2"/>
  <c r="AI2179" i="2"/>
  <c r="AJ2179" i="2"/>
  <c r="AK2179" i="2"/>
  <c r="AL2179" i="2"/>
  <c r="AM2179" i="2"/>
  <c r="AN2179" i="2"/>
  <c r="AO2179" i="2"/>
  <c r="AP2179" i="2"/>
  <c r="AY2179" i="2"/>
  <c r="C2180" i="2"/>
  <c r="D2180" i="2"/>
  <c r="E2180" i="2"/>
  <c r="F2180" i="2"/>
  <c r="G2180" i="2"/>
  <c r="H2180" i="2"/>
  <c r="J2180" i="2"/>
  <c r="K2180" i="2"/>
  <c r="L2180" i="2"/>
  <c r="M2180" i="2"/>
  <c r="AI2180" i="2"/>
  <c r="AJ2180" i="2"/>
  <c r="AK2180" i="2"/>
  <c r="AL2180" i="2"/>
  <c r="AM2180" i="2"/>
  <c r="AN2180" i="2"/>
  <c r="AO2180" i="2"/>
  <c r="AP2180" i="2"/>
  <c r="AY2180" i="2"/>
  <c r="C2181" i="2"/>
  <c r="D2181" i="2"/>
  <c r="E2181" i="2"/>
  <c r="F2181" i="2"/>
  <c r="G2181" i="2"/>
  <c r="H2181" i="2"/>
  <c r="J2181" i="2"/>
  <c r="K2181" i="2"/>
  <c r="L2181" i="2"/>
  <c r="M2181" i="2"/>
  <c r="AI2181" i="2"/>
  <c r="AJ2181" i="2"/>
  <c r="AK2181" i="2"/>
  <c r="AL2181" i="2"/>
  <c r="AM2181" i="2"/>
  <c r="AN2181" i="2"/>
  <c r="AO2181" i="2"/>
  <c r="AP2181" i="2"/>
  <c r="AY2181" i="2"/>
  <c r="C2182" i="2"/>
  <c r="D2182" i="2"/>
  <c r="E2182" i="2"/>
  <c r="F2182" i="2"/>
  <c r="G2182" i="2"/>
  <c r="H2182" i="2"/>
  <c r="J2182" i="2"/>
  <c r="K2182" i="2"/>
  <c r="L2182" i="2"/>
  <c r="M2182" i="2"/>
  <c r="AI2182" i="2"/>
  <c r="AJ2182" i="2"/>
  <c r="AK2182" i="2"/>
  <c r="AL2182" i="2"/>
  <c r="AM2182" i="2"/>
  <c r="AN2182" i="2"/>
  <c r="AO2182" i="2"/>
  <c r="AP2182" i="2"/>
  <c r="AY2182" i="2"/>
  <c r="C2183" i="2"/>
  <c r="D2183" i="2"/>
  <c r="E2183" i="2"/>
  <c r="F2183" i="2"/>
  <c r="G2183" i="2"/>
  <c r="H2183" i="2"/>
  <c r="J2183" i="2"/>
  <c r="K2183" i="2"/>
  <c r="L2183" i="2"/>
  <c r="M2183" i="2"/>
  <c r="AI2183" i="2"/>
  <c r="AJ2183" i="2"/>
  <c r="AK2183" i="2"/>
  <c r="AL2183" i="2"/>
  <c r="AM2183" i="2"/>
  <c r="AN2183" i="2"/>
  <c r="AO2183" i="2"/>
  <c r="AP2183" i="2"/>
  <c r="AY2183" i="2"/>
  <c r="C2184" i="2"/>
  <c r="D2184" i="2"/>
  <c r="E2184" i="2"/>
  <c r="F2184" i="2"/>
  <c r="G2184" i="2"/>
  <c r="H2184" i="2"/>
  <c r="J2184" i="2"/>
  <c r="K2184" i="2"/>
  <c r="L2184" i="2"/>
  <c r="M2184" i="2"/>
  <c r="AI2184" i="2"/>
  <c r="AJ2184" i="2"/>
  <c r="AK2184" i="2"/>
  <c r="AL2184" i="2"/>
  <c r="AM2184" i="2"/>
  <c r="AN2184" i="2"/>
  <c r="AO2184" i="2"/>
  <c r="AP2184" i="2"/>
  <c r="AY2184" i="2"/>
  <c r="C2185" i="2"/>
  <c r="D2185" i="2"/>
  <c r="E2185" i="2"/>
  <c r="F2185" i="2"/>
  <c r="G2185" i="2"/>
  <c r="H2185" i="2"/>
  <c r="J2185" i="2"/>
  <c r="K2185" i="2"/>
  <c r="L2185" i="2"/>
  <c r="M2185" i="2"/>
  <c r="AI2185" i="2"/>
  <c r="AJ2185" i="2"/>
  <c r="AK2185" i="2"/>
  <c r="AL2185" i="2"/>
  <c r="AM2185" i="2"/>
  <c r="AN2185" i="2"/>
  <c r="AO2185" i="2"/>
  <c r="AP2185" i="2"/>
  <c r="AY2185" i="2"/>
  <c r="C2186" i="2"/>
  <c r="D2186" i="2"/>
  <c r="E2186" i="2"/>
  <c r="F2186" i="2"/>
  <c r="G2186" i="2"/>
  <c r="H2186" i="2"/>
  <c r="J2186" i="2"/>
  <c r="K2186" i="2"/>
  <c r="L2186" i="2"/>
  <c r="M2186" i="2"/>
  <c r="AI2186" i="2"/>
  <c r="AJ2186" i="2"/>
  <c r="AK2186" i="2"/>
  <c r="AL2186" i="2"/>
  <c r="AM2186" i="2"/>
  <c r="AN2186" i="2"/>
  <c r="AO2186" i="2"/>
  <c r="AP2186" i="2"/>
  <c r="AY2186" i="2"/>
  <c r="C2187" i="2"/>
  <c r="D2187" i="2"/>
  <c r="E2187" i="2"/>
  <c r="F2187" i="2"/>
  <c r="G2187" i="2"/>
  <c r="H2187" i="2"/>
  <c r="J2187" i="2"/>
  <c r="K2187" i="2"/>
  <c r="L2187" i="2"/>
  <c r="M2187" i="2"/>
  <c r="AI2187" i="2"/>
  <c r="AJ2187" i="2"/>
  <c r="AK2187" i="2"/>
  <c r="AL2187" i="2"/>
  <c r="AM2187" i="2"/>
  <c r="AN2187" i="2"/>
  <c r="AO2187" i="2"/>
  <c r="AP2187" i="2"/>
  <c r="AY2187" i="2"/>
  <c r="C2188" i="2"/>
  <c r="D2188" i="2"/>
  <c r="E2188" i="2"/>
  <c r="F2188" i="2"/>
  <c r="G2188" i="2"/>
  <c r="H2188" i="2"/>
  <c r="J2188" i="2"/>
  <c r="K2188" i="2"/>
  <c r="L2188" i="2"/>
  <c r="M2188" i="2"/>
  <c r="AI2188" i="2"/>
  <c r="AJ2188" i="2"/>
  <c r="AK2188" i="2"/>
  <c r="AL2188" i="2"/>
  <c r="AM2188" i="2"/>
  <c r="AN2188" i="2"/>
  <c r="AO2188" i="2"/>
  <c r="AP2188" i="2"/>
  <c r="AY2188" i="2"/>
  <c r="C2189" i="2"/>
  <c r="D2189" i="2"/>
  <c r="E2189" i="2"/>
  <c r="F2189" i="2"/>
  <c r="G2189" i="2"/>
  <c r="H2189" i="2"/>
  <c r="J2189" i="2"/>
  <c r="K2189" i="2"/>
  <c r="L2189" i="2"/>
  <c r="M2189" i="2"/>
  <c r="AI2189" i="2"/>
  <c r="AJ2189" i="2"/>
  <c r="AK2189" i="2"/>
  <c r="AL2189" i="2"/>
  <c r="AM2189" i="2"/>
  <c r="AN2189" i="2"/>
  <c r="AO2189" i="2"/>
  <c r="AP2189" i="2"/>
  <c r="AY2189" i="2"/>
  <c r="C2190" i="2"/>
  <c r="D2190" i="2"/>
  <c r="E2190" i="2"/>
  <c r="F2190" i="2"/>
  <c r="G2190" i="2"/>
  <c r="H2190" i="2"/>
  <c r="J2190" i="2"/>
  <c r="K2190" i="2"/>
  <c r="L2190" i="2"/>
  <c r="M2190" i="2"/>
  <c r="AI2190" i="2"/>
  <c r="AJ2190" i="2"/>
  <c r="AK2190" i="2"/>
  <c r="AL2190" i="2"/>
  <c r="AM2190" i="2"/>
  <c r="AN2190" i="2"/>
  <c r="AO2190" i="2"/>
  <c r="AP2190" i="2"/>
  <c r="AY2190" i="2"/>
  <c r="C2191" i="2"/>
  <c r="D2191" i="2"/>
  <c r="E2191" i="2"/>
  <c r="F2191" i="2"/>
  <c r="G2191" i="2"/>
  <c r="H2191" i="2"/>
  <c r="J2191" i="2"/>
  <c r="K2191" i="2"/>
  <c r="L2191" i="2"/>
  <c r="M2191" i="2"/>
  <c r="AI2191" i="2"/>
  <c r="AJ2191" i="2"/>
  <c r="AK2191" i="2"/>
  <c r="AL2191" i="2"/>
  <c r="AM2191" i="2"/>
  <c r="AN2191" i="2"/>
  <c r="AO2191" i="2"/>
  <c r="AP2191" i="2"/>
  <c r="AY2191" i="2"/>
  <c r="C2192" i="2"/>
  <c r="D2192" i="2"/>
  <c r="E2192" i="2"/>
  <c r="F2192" i="2"/>
  <c r="G2192" i="2"/>
  <c r="H2192" i="2"/>
  <c r="J2192" i="2"/>
  <c r="K2192" i="2"/>
  <c r="L2192" i="2"/>
  <c r="M2192" i="2"/>
  <c r="AI2192" i="2"/>
  <c r="AJ2192" i="2"/>
  <c r="AK2192" i="2"/>
  <c r="AL2192" i="2"/>
  <c r="AM2192" i="2"/>
  <c r="AN2192" i="2"/>
  <c r="AO2192" i="2"/>
  <c r="AP2192" i="2"/>
  <c r="AY2192" i="2"/>
  <c r="C2193" i="2"/>
  <c r="D2193" i="2"/>
  <c r="E2193" i="2"/>
  <c r="F2193" i="2"/>
  <c r="G2193" i="2"/>
  <c r="H2193" i="2"/>
  <c r="J2193" i="2"/>
  <c r="K2193" i="2"/>
  <c r="L2193" i="2"/>
  <c r="M2193" i="2"/>
  <c r="AI2193" i="2"/>
  <c r="AJ2193" i="2"/>
  <c r="AK2193" i="2"/>
  <c r="AL2193" i="2"/>
  <c r="AM2193" i="2"/>
  <c r="AN2193" i="2"/>
  <c r="AO2193" i="2"/>
  <c r="AP2193" i="2"/>
  <c r="AY2193" i="2"/>
  <c r="C2194" i="2"/>
  <c r="D2194" i="2"/>
  <c r="E2194" i="2"/>
  <c r="F2194" i="2"/>
  <c r="G2194" i="2"/>
  <c r="H2194" i="2"/>
  <c r="J2194" i="2"/>
  <c r="K2194" i="2"/>
  <c r="L2194" i="2"/>
  <c r="M2194" i="2"/>
  <c r="AI2194" i="2"/>
  <c r="AJ2194" i="2"/>
  <c r="AK2194" i="2"/>
  <c r="AL2194" i="2"/>
  <c r="AM2194" i="2"/>
  <c r="AN2194" i="2"/>
  <c r="AO2194" i="2"/>
  <c r="AP2194" i="2"/>
  <c r="AY2194" i="2"/>
  <c r="C2195" i="2"/>
  <c r="D2195" i="2"/>
  <c r="E2195" i="2"/>
  <c r="F2195" i="2"/>
  <c r="G2195" i="2"/>
  <c r="H2195" i="2"/>
  <c r="J2195" i="2"/>
  <c r="K2195" i="2"/>
  <c r="L2195" i="2"/>
  <c r="M2195" i="2"/>
  <c r="AI2195" i="2"/>
  <c r="AJ2195" i="2"/>
  <c r="AK2195" i="2"/>
  <c r="AL2195" i="2"/>
  <c r="AM2195" i="2"/>
  <c r="AN2195" i="2"/>
  <c r="AO2195" i="2"/>
  <c r="AP2195" i="2"/>
  <c r="AY2195" i="2"/>
  <c r="C2196" i="2"/>
  <c r="D2196" i="2"/>
  <c r="E2196" i="2"/>
  <c r="F2196" i="2"/>
  <c r="G2196" i="2"/>
  <c r="H2196" i="2"/>
  <c r="J2196" i="2"/>
  <c r="K2196" i="2"/>
  <c r="L2196" i="2"/>
  <c r="M2196" i="2"/>
  <c r="AI2196" i="2"/>
  <c r="AJ2196" i="2"/>
  <c r="AK2196" i="2"/>
  <c r="AL2196" i="2"/>
  <c r="AM2196" i="2"/>
  <c r="AN2196" i="2"/>
  <c r="AO2196" i="2"/>
  <c r="AP2196" i="2"/>
  <c r="AY2196" i="2"/>
  <c r="C2197" i="2"/>
  <c r="D2197" i="2"/>
  <c r="E2197" i="2"/>
  <c r="F2197" i="2"/>
  <c r="G2197" i="2"/>
  <c r="H2197" i="2"/>
  <c r="J2197" i="2"/>
  <c r="K2197" i="2"/>
  <c r="L2197" i="2"/>
  <c r="M2197" i="2"/>
  <c r="AI2197" i="2"/>
  <c r="AJ2197" i="2"/>
  <c r="AK2197" i="2"/>
  <c r="AL2197" i="2"/>
  <c r="AM2197" i="2"/>
  <c r="AN2197" i="2"/>
  <c r="AO2197" i="2"/>
  <c r="AP2197" i="2"/>
  <c r="AY2197" i="2"/>
  <c r="C2198" i="2"/>
  <c r="D2198" i="2"/>
  <c r="E2198" i="2"/>
  <c r="F2198" i="2"/>
  <c r="G2198" i="2"/>
  <c r="H2198" i="2"/>
  <c r="J2198" i="2"/>
  <c r="K2198" i="2"/>
  <c r="L2198" i="2"/>
  <c r="M2198" i="2"/>
  <c r="AI2198" i="2"/>
  <c r="AJ2198" i="2"/>
  <c r="AK2198" i="2"/>
  <c r="AL2198" i="2"/>
  <c r="AM2198" i="2"/>
  <c r="AN2198" i="2"/>
  <c r="AO2198" i="2"/>
  <c r="AP2198" i="2"/>
  <c r="AY2198" i="2"/>
  <c r="C2199" i="2"/>
  <c r="D2199" i="2"/>
  <c r="E2199" i="2"/>
  <c r="F2199" i="2"/>
  <c r="G2199" i="2"/>
  <c r="H2199" i="2"/>
  <c r="J2199" i="2"/>
  <c r="K2199" i="2"/>
  <c r="L2199" i="2"/>
  <c r="M2199" i="2"/>
  <c r="AI2199" i="2"/>
  <c r="AJ2199" i="2"/>
  <c r="AK2199" i="2"/>
  <c r="AL2199" i="2"/>
  <c r="AM2199" i="2"/>
  <c r="AN2199" i="2"/>
  <c r="AO2199" i="2"/>
  <c r="AP2199" i="2"/>
  <c r="AY2199" i="2"/>
  <c r="C2200" i="2"/>
  <c r="D2200" i="2"/>
  <c r="E2200" i="2"/>
  <c r="F2200" i="2"/>
  <c r="G2200" i="2"/>
  <c r="H2200" i="2"/>
  <c r="J2200" i="2"/>
  <c r="K2200" i="2"/>
  <c r="L2200" i="2"/>
  <c r="M2200" i="2"/>
  <c r="AI2200" i="2"/>
  <c r="AJ2200" i="2"/>
  <c r="AK2200" i="2"/>
  <c r="AL2200" i="2"/>
  <c r="AM2200" i="2"/>
  <c r="AN2200" i="2"/>
  <c r="AO2200" i="2"/>
  <c r="AP2200" i="2"/>
  <c r="AY2200" i="2"/>
  <c r="C2201" i="2"/>
  <c r="D2201" i="2"/>
  <c r="E2201" i="2"/>
  <c r="F2201" i="2"/>
  <c r="G2201" i="2"/>
  <c r="H2201" i="2"/>
  <c r="J2201" i="2"/>
  <c r="K2201" i="2"/>
  <c r="L2201" i="2"/>
  <c r="M2201" i="2"/>
  <c r="AI2201" i="2"/>
  <c r="AJ2201" i="2"/>
  <c r="AK2201" i="2"/>
  <c r="AL2201" i="2"/>
  <c r="AM2201" i="2"/>
  <c r="AN2201" i="2"/>
  <c r="AO2201" i="2"/>
  <c r="AP2201" i="2"/>
  <c r="AY2201" i="2"/>
  <c r="C2202" i="2"/>
  <c r="D2202" i="2"/>
  <c r="E2202" i="2"/>
  <c r="F2202" i="2"/>
  <c r="G2202" i="2"/>
  <c r="H2202" i="2"/>
  <c r="J2202" i="2"/>
  <c r="K2202" i="2"/>
  <c r="L2202" i="2"/>
  <c r="M2202" i="2"/>
  <c r="AI2202" i="2"/>
  <c r="AJ2202" i="2"/>
  <c r="AK2202" i="2"/>
  <c r="AL2202" i="2"/>
  <c r="AM2202" i="2"/>
  <c r="AN2202" i="2"/>
  <c r="AO2202" i="2"/>
  <c r="AP2202" i="2"/>
  <c r="AY2202" i="2"/>
  <c r="C2203" i="2"/>
  <c r="D2203" i="2"/>
  <c r="E2203" i="2"/>
  <c r="F2203" i="2"/>
  <c r="G2203" i="2"/>
  <c r="H2203" i="2"/>
  <c r="J2203" i="2"/>
  <c r="K2203" i="2"/>
  <c r="L2203" i="2"/>
  <c r="M2203" i="2"/>
  <c r="AI2203" i="2"/>
  <c r="AJ2203" i="2"/>
  <c r="AK2203" i="2"/>
  <c r="AL2203" i="2"/>
  <c r="AM2203" i="2"/>
  <c r="AN2203" i="2"/>
  <c r="AO2203" i="2"/>
  <c r="AP2203" i="2"/>
  <c r="AY2203" i="2"/>
  <c r="C2204" i="2"/>
  <c r="D2204" i="2"/>
  <c r="E2204" i="2"/>
  <c r="F2204" i="2"/>
  <c r="G2204" i="2"/>
  <c r="H2204" i="2"/>
  <c r="J2204" i="2"/>
  <c r="K2204" i="2"/>
  <c r="L2204" i="2"/>
  <c r="M2204" i="2"/>
  <c r="AI2204" i="2"/>
  <c r="AJ2204" i="2"/>
  <c r="AK2204" i="2"/>
  <c r="AL2204" i="2"/>
  <c r="AM2204" i="2"/>
  <c r="AN2204" i="2"/>
  <c r="AO2204" i="2"/>
  <c r="AP2204" i="2"/>
  <c r="AY2204" i="2"/>
  <c r="C2205" i="2"/>
  <c r="D2205" i="2"/>
  <c r="E2205" i="2"/>
  <c r="F2205" i="2"/>
  <c r="G2205" i="2"/>
  <c r="H2205" i="2"/>
  <c r="J2205" i="2"/>
  <c r="K2205" i="2"/>
  <c r="L2205" i="2"/>
  <c r="M2205" i="2"/>
  <c r="AI2205" i="2"/>
  <c r="AJ2205" i="2"/>
  <c r="AK2205" i="2"/>
  <c r="AL2205" i="2"/>
  <c r="AM2205" i="2"/>
  <c r="AN2205" i="2"/>
  <c r="AO2205" i="2"/>
  <c r="AP2205" i="2"/>
  <c r="AY2205" i="2"/>
  <c r="C2206" i="2"/>
  <c r="D2206" i="2"/>
  <c r="E2206" i="2"/>
  <c r="F2206" i="2"/>
  <c r="G2206" i="2"/>
  <c r="H2206" i="2"/>
  <c r="J2206" i="2"/>
  <c r="K2206" i="2"/>
  <c r="L2206" i="2"/>
  <c r="M2206" i="2"/>
  <c r="AI2206" i="2"/>
  <c r="AJ2206" i="2"/>
  <c r="AK2206" i="2"/>
  <c r="AL2206" i="2"/>
  <c r="AM2206" i="2"/>
  <c r="AN2206" i="2"/>
  <c r="AO2206" i="2"/>
  <c r="AP2206" i="2"/>
  <c r="AY2206" i="2"/>
  <c r="C2207" i="2"/>
  <c r="D2207" i="2"/>
  <c r="E2207" i="2"/>
  <c r="F2207" i="2"/>
  <c r="G2207" i="2"/>
  <c r="H2207" i="2"/>
  <c r="J2207" i="2"/>
  <c r="K2207" i="2"/>
  <c r="L2207" i="2"/>
  <c r="M2207" i="2"/>
  <c r="AI2207" i="2"/>
  <c r="AJ2207" i="2"/>
  <c r="AK2207" i="2"/>
  <c r="AL2207" i="2"/>
  <c r="AM2207" i="2"/>
  <c r="AN2207" i="2"/>
  <c r="AO2207" i="2"/>
  <c r="AP2207" i="2"/>
  <c r="AY2207" i="2"/>
  <c r="C2208" i="2"/>
  <c r="D2208" i="2"/>
  <c r="E2208" i="2"/>
  <c r="F2208" i="2"/>
  <c r="G2208" i="2"/>
  <c r="H2208" i="2"/>
  <c r="J2208" i="2"/>
  <c r="K2208" i="2"/>
  <c r="L2208" i="2"/>
  <c r="M2208" i="2"/>
  <c r="AI2208" i="2"/>
  <c r="AJ2208" i="2"/>
  <c r="AK2208" i="2"/>
  <c r="AL2208" i="2"/>
  <c r="AM2208" i="2"/>
  <c r="AN2208" i="2"/>
  <c r="AO2208" i="2"/>
  <c r="AP2208" i="2"/>
  <c r="AY2208" i="2"/>
  <c r="C2209" i="2"/>
  <c r="D2209" i="2"/>
  <c r="E2209" i="2"/>
  <c r="F2209" i="2"/>
  <c r="G2209" i="2"/>
  <c r="H2209" i="2"/>
  <c r="J2209" i="2"/>
  <c r="K2209" i="2"/>
  <c r="L2209" i="2"/>
  <c r="M2209" i="2"/>
  <c r="AI2209" i="2"/>
  <c r="AJ2209" i="2"/>
  <c r="AK2209" i="2"/>
  <c r="AL2209" i="2"/>
  <c r="AM2209" i="2"/>
  <c r="AN2209" i="2"/>
  <c r="AO2209" i="2"/>
  <c r="AP2209" i="2"/>
  <c r="AY2209" i="2"/>
  <c r="C2210" i="2"/>
  <c r="D2210" i="2"/>
  <c r="E2210" i="2"/>
  <c r="F2210" i="2"/>
  <c r="G2210" i="2"/>
  <c r="H2210" i="2"/>
  <c r="J2210" i="2"/>
  <c r="K2210" i="2"/>
  <c r="L2210" i="2"/>
  <c r="M2210" i="2"/>
  <c r="AI2210" i="2"/>
  <c r="AJ2210" i="2"/>
  <c r="AK2210" i="2"/>
  <c r="AL2210" i="2"/>
  <c r="AM2210" i="2"/>
  <c r="AN2210" i="2"/>
  <c r="AO2210" i="2"/>
  <c r="AP2210" i="2"/>
  <c r="AY2210" i="2"/>
  <c r="C2211" i="2"/>
  <c r="D2211" i="2"/>
  <c r="E2211" i="2"/>
  <c r="F2211" i="2"/>
  <c r="G2211" i="2"/>
  <c r="H2211" i="2"/>
  <c r="J2211" i="2"/>
  <c r="K2211" i="2"/>
  <c r="L2211" i="2"/>
  <c r="M2211" i="2"/>
  <c r="AI2211" i="2"/>
  <c r="AJ2211" i="2"/>
  <c r="AK2211" i="2"/>
  <c r="AL2211" i="2"/>
  <c r="AM2211" i="2"/>
  <c r="AN2211" i="2"/>
  <c r="AO2211" i="2"/>
  <c r="AP2211" i="2"/>
  <c r="AY2211" i="2"/>
  <c r="C2212" i="2"/>
  <c r="D2212" i="2"/>
  <c r="E2212" i="2"/>
  <c r="F2212" i="2"/>
  <c r="G2212" i="2"/>
  <c r="H2212" i="2"/>
  <c r="J2212" i="2"/>
  <c r="K2212" i="2"/>
  <c r="L2212" i="2"/>
  <c r="M2212" i="2"/>
  <c r="AI2212" i="2"/>
  <c r="AJ2212" i="2"/>
  <c r="AK2212" i="2"/>
  <c r="AL2212" i="2"/>
  <c r="AM2212" i="2"/>
  <c r="AN2212" i="2"/>
  <c r="AO2212" i="2"/>
  <c r="AP2212" i="2"/>
  <c r="AY2212" i="2"/>
  <c r="C2213" i="2"/>
  <c r="D2213" i="2"/>
  <c r="E2213" i="2"/>
  <c r="F2213" i="2"/>
  <c r="G2213" i="2"/>
  <c r="H2213" i="2"/>
  <c r="J2213" i="2"/>
  <c r="K2213" i="2"/>
  <c r="L2213" i="2"/>
  <c r="M2213" i="2"/>
  <c r="AI2213" i="2"/>
  <c r="AJ2213" i="2"/>
  <c r="AK2213" i="2"/>
  <c r="AL2213" i="2"/>
  <c r="AM2213" i="2"/>
  <c r="AN2213" i="2"/>
  <c r="AO2213" i="2"/>
  <c r="AP2213" i="2"/>
  <c r="AY2213" i="2"/>
  <c r="C2214" i="2"/>
  <c r="D2214" i="2"/>
  <c r="E2214" i="2"/>
  <c r="F2214" i="2"/>
  <c r="G2214" i="2"/>
  <c r="H2214" i="2"/>
  <c r="J2214" i="2"/>
  <c r="K2214" i="2"/>
  <c r="L2214" i="2"/>
  <c r="M2214" i="2"/>
  <c r="AI2214" i="2"/>
  <c r="AJ2214" i="2"/>
  <c r="AK2214" i="2"/>
  <c r="AL2214" i="2"/>
  <c r="AM2214" i="2"/>
  <c r="AN2214" i="2"/>
  <c r="AO2214" i="2"/>
  <c r="AP2214" i="2"/>
  <c r="AY2214" i="2"/>
  <c r="C2215" i="2"/>
  <c r="D2215" i="2"/>
  <c r="E2215" i="2"/>
  <c r="F2215" i="2"/>
  <c r="G2215" i="2"/>
  <c r="H2215" i="2"/>
  <c r="J2215" i="2"/>
  <c r="K2215" i="2"/>
  <c r="L2215" i="2"/>
  <c r="M2215" i="2"/>
  <c r="AI2215" i="2"/>
  <c r="AJ2215" i="2"/>
  <c r="AK2215" i="2"/>
  <c r="AL2215" i="2"/>
  <c r="AM2215" i="2"/>
  <c r="AN2215" i="2"/>
  <c r="AO2215" i="2"/>
  <c r="AP2215" i="2"/>
  <c r="AY2215" i="2"/>
  <c r="C2216" i="2"/>
  <c r="D2216" i="2"/>
  <c r="E2216" i="2"/>
  <c r="F2216" i="2"/>
  <c r="G2216" i="2"/>
  <c r="H2216" i="2"/>
  <c r="J2216" i="2"/>
  <c r="K2216" i="2"/>
  <c r="L2216" i="2"/>
  <c r="M2216" i="2"/>
  <c r="AI2216" i="2"/>
  <c r="AJ2216" i="2"/>
  <c r="AK2216" i="2"/>
  <c r="AL2216" i="2"/>
  <c r="AM2216" i="2"/>
  <c r="AN2216" i="2"/>
  <c r="AO2216" i="2"/>
  <c r="AP2216" i="2"/>
  <c r="AY2216" i="2"/>
  <c r="C2217" i="2"/>
  <c r="D2217" i="2"/>
  <c r="E2217" i="2"/>
  <c r="F2217" i="2"/>
  <c r="G2217" i="2"/>
  <c r="H2217" i="2"/>
  <c r="J2217" i="2"/>
  <c r="K2217" i="2"/>
  <c r="L2217" i="2"/>
  <c r="M2217" i="2"/>
  <c r="AI2217" i="2"/>
  <c r="AJ2217" i="2"/>
  <c r="AK2217" i="2"/>
  <c r="AL2217" i="2"/>
  <c r="AM2217" i="2"/>
  <c r="AN2217" i="2"/>
  <c r="AO2217" i="2"/>
  <c r="AP2217" i="2"/>
  <c r="AY2217" i="2"/>
  <c r="C2218" i="2"/>
  <c r="D2218" i="2"/>
  <c r="E2218" i="2"/>
  <c r="F2218" i="2"/>
  <c r="G2218" i="2"/>
  <c r="H2218" i="2"/>
  <c r="J2218" i="2"/>
  <c r="K2218" i="2"/>
  <c r="L2218" i="2"/>
  <c r="M2218" i="2"/>
  <c r="AI2218" i="2"/>
  <c r="AJ2218" i="2"/>
  <c r="AK2218" i="2"/>
  <c r="AL2218" i="2"/>
  <c r="AM2218" i="2"/>
  <c r="AN2218" i="2"/>
  <c r="AO2218" i="2"/>
  <c r="AP2218" i="2"/>
  <c r="AY2218" i="2"/>
  <c r="C2219" i="2"/>
  <c r="D2219" i="2"/>
  <c r="E2219" i="2"/>
  <c r="F2219" i="2"/>
  <c r="G2219" i="2"/>
  <c r="H2219" i="2"/>
  <c r="J2219" i="2"/>
  <c r="K2219" i="2"/>
  <c r="L2219" i="2"/>
  <c r="M2219" i="2"/>
  <c r="AI2219" i="2"/>
  <c r="AJ2219" i="2"/>
  <c r="AK2219" i="2"/>
  <c r="AL2219" i="2"/>
  <c r="AM2219" i="2"/>
  <c r="AN2219" i="2"/>
  <c r="AO2219" i="2"/>
  <c r="AP2219" i="2"/>
  <c r="AY2219" i="2"/>
  <c r="C2220" i="2"/>
  <c r="D2220" i="2"/>
  <c r="E2220" i="2"/>
  <c r="F2220" i="2"/>
  <c r="G2220" i="2"/>
  <c r="H2220" i="2"/>
  <c r="J2220" i="2"/>
  <c r="K2220" i="2"/>
  <c r="L2220" i="2"/>
  <c r="M2220" i="2"/>
  <c r="AI2220" i="2"/>
  <c r="AJ2220" i="2"/>
  <c r="AK2220" i="2"/>
  <c r="AL2220" i="2"/>
  <c r="AM2220" i="2"/>
  <c r="AN2220" i="2"/>
  <c r="AO2220" i="2"/>
  <c r="AP2220" i="2"/>
  <c r="AY2220" i="2"/>
  <c r="C2221" i="2"/>
  <c r="D2221" i="2"/>
  <c r="E2221" i="2"/>
  <c r="F2221" i="2"/>
  <c r="G2221" i="2"/>
  <c r="H2221" i="2"/>
  <c r="J2221" i="2"/>
  <c r="K2221" i="2"/>
  <c r="L2221" i="2"/>
  <c r="M2221" i="2"/>
  <c r="AI2221" i="2"/>
  <c r="AJ2221" i="2"/>
  <c r="AK2221" i="2"/>
  <c r="AL2221" i="2"/>
  <c r="AM2221" i="2"/>
  <c r="AN2221" i="2"/>
  <c r="AO2221" i="2"/>
  <c r="AP2221" i="2"/>
  <c r="AY2221" i="2"/>
  <c r="C2222" i="2"/>
  <c r="D2222" i="2"/>
  <c r="E2222" i="2"/>
  <c r="F2222" i="2"/>
  <c r="G2222" i="2"/>
  <c r="H2222" i="2"/>
  <c r="J2222" i="2"/>
  <c r="K2222" i="2"/>
  <c r="L2222" i="2"/>
  <c r="M2222" i="2"/>
  <c r="AI2222" i="2"/>
  <c r="AJ2222" i="2"/>
  <c r="AK2222" i="2"/>
  <c r="AL2222" i="2"/>
  <c r="AM2222" i="2"/>
  <c r="AN2222" i="2"/>
  <c r="AO2222" i="2"/>
  <c r="AP2222" i="2"/>
  <c r="AY2222" i="2"/>
  <c r="C2223" i="2"/>
  <c r="D2223" i="2"/>
  <c r="E2223" i="2"/>
  <c r="F2223" i="2"/>
  <c r="G2223" i="2"/>
  <c r="H2223" i="2"/>
  <c r="J2223" i="2"/>
  <c r="K2223" i="2"/>
  <c r="L2223" i="2"/>
  <c r="M2223" i="2"/>
  <c r="AI2223" i="2"/>
  <c r="AJ2223" i="2"/>
  <c r="AK2223" i="2"/>
  <c r="AL2223" i="2"/>
  <c r="AM2223" i="2"/>
  <c r="AN2223" i="2"/>
  <c r="AO2223" i="2"/>
  <c r="AP2223" i="2"/>
  <c r="AY2223" i="2"/>
  <c r="C2224" i="2"/>
  <c r="D2224" i="2"/>
  <c r="E2224" i="2"/>
  <c r="F2224" i="2"/>
  <c r="G2224" i="2"/>
  <c r="H2224" i="2"/>
  <c r="J2224" i="2"/>
  <c r="K2224" i="2"/>
  <c r="L2224" i="2"/>
  <c r="M2224" i="2"/>
  <c r="AI2224" i="2"/>
  <c r="AJ2224" i="2"/>
  <c r="AK2224" i="2"/>
  <c r="AL2224" i="2"/>
  <c r="AM2224" i="2"/>
  <c r="AN2224" i="2"/>
  <c r="AO2224" i="2"/>
  <c r="AP2224" i="2"/>
  <c r="AY2224" i="2"/>
  <c r="C2225" i="2"/>
  <c r="D2225" i="2"/>
  <c r="E2225" i="2"/>
  <c r="F2225" i="2"/>
  <c r="G2225" i="2"/>
  <c r="H2225" i="2"/>
  <c r="J2225" i="2"/>
  <c r="K2225" i="2"/>
  <c r="L2225" i="2"/>
  <c r="M2225" i="2"/>
  <c r="AI2225" i="2"/>
  <c r="AJ2225" i="2"/>
  <c r="AK2225" i="2"/>
  <c r="AL2225" i="2"/>
  <c r="AM2225" i="2"/>
  <c r="AN2225" i="2"/>
  <c r="AO2225" i="2"/>
  <c r="AP2225" i="2"/>
  <c r="AY2225" i="2"/>
  <c r="C2226" i="2"/>
  <c r="D2226" i="2"/>
  <c r="E2226" i="2"/>
  <c r="F2226" i="2"/>
  <c r="G2226" i="2"/>
  <c r="H2226" i="2"/>
  <c r="J2226" i="2"/>
  <c r="K2226" i="2"/>
  <c r="L2226" i="2"/>
  <c r="M2226" i="2"/>
  <c r="AI2226" i="2"/>
  <c r="AJ2226" i="2"/>
  <c r="AK2226" i="2"/>
  <c r="AL2226" i="2"/>
  <c r="AM2226" i="2"/>
  <c r="AN2226" i="2"/>
  <c r="AO2226" i="2"/>
  <c r="AP2226" i="2"/>
  <c r="AY2226" i="2"/>
  <c r="C2227" i="2"/>
  <c r="D2227" i="2"/>
  <c r="E2227" i="2"/>
  <c r="F2227" i="2"/>
  <c r="G2227" i="2"/>
  <c r="H2227" i="2"/>
  <c r="J2227" i="2"/>
  <c r="K2227" i="2"/>
  <c r="L2227" i="2"/>
  <c r="M2227" i="2"/>
  <c r="AI2227" i="2"/>
  <c r="AJ2227" i="2"/>
  <c r="AK2227" i="2"/>
  <c r="AL2227" i="2"/>
  <c r="AM2227" i="2"/>
  <c r="AN2227" i="2"/>
  <c r="AO2227" i="2"/>
  <c r="AP2227" i="2"/>
  <c r="AY2227" i="2"/>
  <c r="C2228" i="2"/>
  <c r="D2228" i="2"/>
  <c r="E2228" i="2"/>
  <c r="F2228" i="2"/>
  <c r="G2228" i="2"/>
  <c r="H2228" i="2"/>
  <c r="J2228" i="2"/>
  <c r="K2228" i="2"/>
  <c r="L2228" i="2"/>
  <c r="M2228" i="2"/>
  <c r="AI2228" i="2"/>
  <c r="AJ2228" i="2"/>
  <c r="AK2228" i="2"/>
  <c r="AL2228" i="2"/>
  <c r="AM2228" i="2"/>
  <c r="AN2228" i="2"/>
  <c r="AO2228" i="2"/>
  <c r="AP2228" i="2"/>
  <c r="AY2228" i="2"/>
  <c r="C2229" i="2"/>
  <c r="D2229" i="2"/>
  <c r="E2229" i="2"/>
  <c r="F2229" i="2"/>
  <c r="G2229" i="2"/>
  <c r="H2229" i="2"/>
  <c r="J2229" i="2"/>
  <c r="K2229" i="2"/>
  <c r="L2229" i="2"/>
  <c r="M2229" i="2"/>
  <c r="AI2229" i="2"/>
  <c r="AJ2229" i="2"/>
  <c r="AK2229" i="2"/>
  <c r="AL2229" i="2"/>
  <c r="AM2229" i="2"/>
  <c r="AN2229" i="2"/>
  <c r="AO2229" i="2"/>
  <c r="AP2229" i="2"/>
  <c r="AY2229" i="2"/>
  <c r="C2230" i="2"/>
  <c r="D2230" i="2"/>
  <c r="E2230" i="2"/>
  <c r="F2230" i="2"/>
  <c r="G2230" i="2"/>
  <c r="H2230" i="2"/>
  <c r="J2230" i="2"/>
  <c r="K2230" i="2"/>
  <c r="L2230" i="2"/>
  <c r="M2230" i="2"/>
  <c r="AI2230" i="2"/>
  <c r="AJ2230" i="2"/>
  <c r="AK2230" i="2"/>
  <c r="AL2230" i="2"/>
  <c r="AM2230" i="2"/>
  <c r="AN2230" i="2"/>
  <c r="AO2230" i="2"/>
  <c r="AP2230" i="2"/>
  <c r="N2234" i="2"/>
  <c r="O2234" i="2"/>
  <c r="C2234" i="2"/>
  <c r="D2234" i="2"/>
  <c r="E2234" i="2"/>
  <c r="F2234" i="2"/>
  <c r="G2234" i="2"/>
  <c r="H2234" i="2"/>
  <c r="J2234" i="2"/>
  <c r="K2234" i="2"/>
  <c r="L2234" i="2"/>
  <c r="M2234" i="2"/>
  <c r="AI2234" i="2"/>
  <c r="AJ2234" i="2"/>
  <c r="AK2234" i="2"/>
  <c r="AL2234" i="2"/>
  <c r="AM2234" i="2"/>
  <c r="AN2234" i="2"/>
  <c r="AO2234" i="2"/>
  <c r="AP2234" i="2"/>
  <c r="AY2234" i="2"/>
  <c r="N2235" i="2"/>
  <c r="O2235" i="2"/>
  <c r="C2235" i="2"/>
  <c r="D2235" i="2"/>
  <c r="E2235" i="2"/>
  <c r="F2235" i="2"/>
  <c r="G2235" i="2"/>
  <c r="H2235" i="2"/>
  <c r="J2235" i="2"/>
  <c r="K2235" i="2"/>
  <c r="L2235" i="2"/>
  <c r="M2235" i="2"/>
  <c r="AI2235" i="2"/>
  <c r="AJ2235" i="2"/>
  <c r="AK2235" i="2"/>
  <c r="AL2235" i="2"/>
  <c r="AM2235" i="2"/>
  <c r="AN2235" i="2"/>
  <c r="AO2235" i="2"/>
  <c r="AP2235" i="2"/>
  <c r="AY2235" i="2"/>
  <c r="N2236" i="2"/>
  <c r="O2236" i="2"/>
  <c r="C2236" i="2"/>
  <c r="D2236" i="2"/>
  <c r="E2236" i="2"/>
  <c r="F2236" i="2"/>
  <c r="G2236" i="2"/>
  <c r="H2236" i="2"/>
  <c r="J2236" i="2"/>
  <c r="K2236" i="2"/>
  <c r="L2236" i="2"/>
  <c r="M2236" i="2"/>
  <c r="AI2236" i="2"/>
  <c r="AJ2236" i="2"/>
  <c r="AK2236" i="2"/>
  <c r="AL2236" i="2"/>
  <c r="AM2236" i="2"/>
  <c r="AN2236" i="2"/>
  <c r="AO2236" i="2"/>
  <c r="AP2236" i="2"/>
  <c r="AY2236" i="2"/>
  <c r="N2237" i="2"/>
  <c r="O2237" i="2"/>
  <c r="C2237" i="2"/>
  <c r="D2237" i="2"/>
  <c r="E2237" i="2"/>
  <c r="F2237" i="2"/>
  <c r="G2237" i="2"/>
  <c r="H2237" i="2"/>
  <c r="J2237" i="2"/>
  <c r="K2237" i="2"/>
  <c r="L2237" i="2"/>
  <c r="M2237" i="2"/>
  <c r="AI2237" i="2"/>
  <c r="AJ2237" i="2"/>
  <c r="AK2237" i="2"/>
  <c r="AL2237" i="2"/>
  <c r="AM2237" i="2"/>
  <c r="AN2237" i="2"/>
  <c r="AO2237" i="2"/>
  <c r="AP2237" i="2"/>
  <c r="AY2237" i="2"/>
  <c r="N2238" i="2"/>
  <c r="O2238" i="2"/>
  <c r="C2238" i="2"/>
  <c r="D2238" i="2"/>
  <c r="E2238" i="2"/>
  <c r="F2238" i="2"/>
  <c r="G2238" i="2"/>
  <c r="H2238" i="2"/>
  <c r="J2238" i="2"/>
  <c r="K2238" i="2"/>
  <c r="L2238" i="2"/>
  <c r="M2238" i="2"/>
  <c r="AI2238" i="2"/>
  <c r="AJ2238" i="2"/>
  <c r="AK2238" i="2"/>
  <c r="AL2238" i="2"/>
  <c r="AM2238" i="2"/>
  <c r="AN2238" i="2"/>
  <c r="AO2238" i="2"/>
  <c r="AP2238" i="2"/>
  <c r="AY2238" i="2"/>
  <c r="N2239" i="2"/>
  <c r="O2239" i="2"/>
  <c r="C2239" i="2"/>
  <c r="D2239" i="2"/>
  <c r="E2239" i="2"/>
  <c r="F2239" i="2"/>
  <c r="G2239" i="2"/>
  <c r="H2239" i="2"/>
  <c r="J2239" i="2"/>
  <c r="K2239" i="2"/>
  <c r="L2239" i="2"/>
  <c r="M2239" i="2"/>
  <c r="AI2239" i="2"/>
  <c r="AJ2239" i="2"/>
  <c r="AK2239" i="2"/>
  <c r="AL2239" i="2"/>
  <c r="AM2239" i="2"/>
  <c r="AN2239" i="2"/>
  <c r="AO2239" i="2"/>
  <c r="AP2239" i="2"/>
  <c r="AY2239" i="2"/>
  <c r="N2240" i="2"/>
  <c r="O2240" i="2"/>
  <c r="C2240" i="2"/>
  <c r="D2240" i="2"/>
  <c r="E2240" i="2"/>
  <c r="F2240" i="2"/>
  <c r="G2240" i="2"/>
  <c r="H2240" i="2"/>
  <c r="J2240" i="2"/>
  <c r="K2240" i="2"/>
  <c r="L2240" i="2"/>
  <c r="M2240" i="2"/>
  <c r="AI2240" i="2"/>
  <c r="AJ2240" i="2"/>
  <c r="AK2240" i="2"/>
  <c r="AL2240" i="2"/>
  <c r="AM2240" i="2"/>
  <c r="AN2240" i="2"/>
  <c r="AO2240" i="2"/>
  <c r="AP2240" i="2"/>
  <c r="AY2240" i="2"/>
  <c r="N2241" i="2"/>
  <c r="O2241" i="2"/>
  <c r="C2241" i="2"/>
  <c r="D2241" i="2"/>
  <c r="E2241" i="2"/>
  <c r="F2241" i="2"/>
  <c r="G2241" i="2"/>
  <c r="H2241" i="2"/>
  <c r="J2241" i="2"/>
  <c r="K2241" i="2"/>
  <c r="L2241" i="2"/>
  <c r="M2241" i="2"/>
  <c r="AI2241" i="2"/>
  <c r="AJ2241" i="2"/>
  <c r="AK2241" i="2"/>
  <c r="AL2241" i="2"/>
  <c r="AM2241" i="2"/>
  <c r="AN2241" i="2"/>
  <c r="AO2241" i="2"/>
  <c r="AP2241" i="2"/>
  <c r="AY2241" i="2"/>
  <c r="N2242" i="2"/>
  <c r="O2242" i="2"/>
  <c r="C2242" i="2"/>
  <c r="D2242" i="2"/>
  <c r="E2242" i="2"/>
  <c r="F2242" i="2"/>
  <c r="G2242" i="2"/>
  <c r="H2242" i="2"/>
  <c r="J2242" i="2"/>
  <c r="K2242" i="2"/>
  <c r="L2242" i="2"/>
  <c r="M2242" i="2"/>
  <c r="AI2242" i="2"/>
  <c r="AJ2242" i="2"/>
  <c r="AK2242" i="2"/>
  <c r="AL2242" i="2"/>
  <c r="AM2242" i="2"/>
  <c r="AN2242" i="2"/>
  <c r="AO2242" i="2"/>
  <c r="AP2242" i="2"/>
  <c r="AY2242" i="2"/>
  <c r="N2243" i="2"/>
  <c r="O2243" i="2"/>
  <c r="C2243" i="2"/>
  <c r="D2243" i="2"/>
  <c r="E2243" i="2"/>
  <c r="F2243" i="2"/>
  <c r="G2243" i="2"/>
  <c r="H2243" i="2"/>
  <c r="J2243" i="2"/>
  <c r="K2243" i="2"/>
  <c r="L2243" i="2"/>
  <c r="M2243" i="2"/>
  <c r="AI2243" i="2"/>
  <c r="AJ2243" i="2"/>
  <c r="AK2243" i="2"/>
  <c r="AL2243" i="2"/>
  <c r="AM2243" i="2"/>
  <c r="AN2243" i="2"/>
  <c r="AO2243" i="2"/>
  <c r="AP2243" i="2"/>
  <c r="AY2243" i="2"/>
  <c r="N2244" i="2"/>
  <c r="O2244" i="2"/>
  <c r="C2244" i="2"/>
  <c r="D2244" i="2"/>
  <c r="E2244" i="2"/>
  <c r="F2244" i="2"/>
  <c r="G2244" i="2"/>
  <c r="H2244" i="2"/>
  <c r="J2244" i="2"/>
  <c r="K2244" i="2"/>
  <c r="L2244" i="2"/>
  <c r="M2244" i="2"/>
  <c r="AI2244" i="2"/>
  <c r="AJ2244" i="2"/>
  <c r="AK2244" i="2"/>
  <c r="AL2244" i="2"/>
  <c r="AM2244" i="2"/>
  <c r="AN2244" i="2"/>
  <c r="AO2244" i="2"/>
  <c r="AP2244" i="2"/>
  <c r="AY2244" i="2"/>
  <c r="N2245" i="2"/>
  <c r="O2245" i="2"/>
  <c r="C2245" i="2"/>
  <c r="D2245" i="2"/>
  <c r="E2245" i="2"/>
  <c r="F2245" i="2"/>
  <c r="G2245" i="2"/>
  <c r="H2245" i="2"/>
  <c r="J2245" i="2"/>
  <c r="K2245" i="2"/>
  <c r="L2245" i="2"/>
  <c r="M2245" i="2"/>
  <c r="AI2245" i="2"/>
  <c r="AJ2245" i="2"/>
  <c r="AK2245" i="2"/>
  <c r="AL2245" i="2"/>
  <c r="AM2245" i="2"/>
  <c r="AN2245" i="2"/>
  <c r="AO2245" i="2"/>
  <c r="AP2245" i="2"/>
  <c r="AY2245" i="2"/>
  <c r="N2246" i="2"/>
  <c r="O2246" i="2"/>
  <c r="C2246" i="2"/>
  <c r="D2246" i="2"/>
  <c r="E2246" i="2"/>
  <c r="F2246" i="2"/>
  <c r="G2246" i="2"/>
  <c r="H2246" i="2"/>
  <c r="J2246" i="2"/>
  <c r="K2246" i="2"/>
  <c r="L2246" i="2"/>
  <c r="M2246" i="2"/>
  <c r="AI2246" i="2"/>
  <c r="AJ2246" i="2"/>
  <c r="AK2246" i="2"/>
  <c r="AL2246" i="2"/>
  <c r="AM2246" i="2"/>
  <c r="AN2246" i="2"/>
  <c r="AO2246" i="2"/>
  <c r="AP2246" i="2"/>
  <c r="AY2246" i="2"/>
  <c r="N2247" i="2"/>
  <c r="O2247" i="2"/>
  <c r="C2247" i="2"/>
  <c r="D2247" i="2"/>
  <c r="E2247" i="2"/>
  <c r="F2247" i="2"/>
  <c r="G2247" i="2"/>
  <c r="H2247" i="2"/>
  <c r="J2247" i="2"/>
  <c r="K2247" i="2"/>
  <c r="L2247" i="2"/>
  <c r="M2247" i="2"/>
  <c r="AI2247" i="2"/>
  <c r="AJ2247" i="2"/>
  <c r="AK2247" i="2"/>
  <c r="AL2247" i="2"/>
  <c r="AM2247" i="2"/>
  <c r="AN2247" i="2"/>
  <c r="AO2247" i="2"/>
  <c r="AP2247" i="2"/>
  <c r="AY2247" i="2"/>
  <c r="N2248" i="2"/>
  <c r="O2248" i="2"/>
  <c r="C2248" i="2"/>
  <c r="D2248" i="2"/>
  <c r="E2248" i="2"/>
  <c r="F2248" i="2"/>
  <c r="G2248" i="2"/>
  <c r="H2248" i="2"/>
  <c r="J2248" i="2"/>
  <c r="K2248" i="2"/>
  <c r="L2248" i="2"/>
  <c r="M2248" i="2"/>
  <c r="AI2248" i="2"/>
  <c r="AJ2248" i="2"/>
  <c r="AK2248" i="2"/>
  <c r="AL2248" i="2"/>
  <c r="AM2248" i="2"/>
  <c r="AN2248" i="2"/>
  <c r="AO2248" i="2"/>
  <c r="AP2248" i="2"/>
  <c r="AY2248" i="2"/>
  <c r="N2249" i="2"/>
  <c r="O2249" i="2"/>
  <c r="C2249" i="2"/>
  <c r="D2249" i="2"/>
  <c r="E2249" i="2"/>
  <c r="F2249" i="2"/>
  <c r="G2249" i="2"/>
  <c r="H2249" i="2"/>
  <c r="J2249" i="2"/>
  <c r="K2249" i="2"/>
  <c r="L2249" i="2"/>
  <c r="M2249" i="2"/>
  <c r="AI2249" i="2"/>
  <c r="AJ2249" i="2"/>
  <c r="AK2249" i="2"/>
  <c r="AL2249" i="2"/>
  <c r="AM2249" i="2"/>
  <c r="AN2249" i="2"/>
  <c r="AO2249" i="2"/>
  <c r="AP2249" i="2"/>
  <c r="AY2249" i="2"/>
  <c r="N2250" i="2"/>
  <c r="O2250" i="2"/>
  <c r="C2250" i="2"/>
  <c r="D2250" i="2"/>
  <c r="E2250" i="2"/>
  <c r="F2250" i="2"/>
  <c r="G2250" i="2"/>
  <c r="H2250" i="2"/>
  <c r="J2250" i="2"/>
  <c r="K2250" i="2"/>
  <c r="L2250" i="2"/>
  <c r="M2250" i="2"/>
  <c r="AI2250" i="2"/>
  <c r="AJ2250" i="2"/>
  <c r="AK2250" i="2"/>
  <c r="AL2250" i="2"/>
  <c r="AM2250" i="2"/>
  <c r="AN2250" i="2"/>
  <c r="AO2250" i="2"/>
  <c r="AP2250" i="2"/>
  <c r="AY2250" i="2"/>
  <c r="N2251" i="2"/>
  <c r="O2251" i="2"/>
  <c r="C2251" i="2"/>
  <c r="D2251" i="2"/>
  <c r="E2251" i="2"/>
  <c r="F2251" i="2"/>
  <c r="G2251" i="2"/>
  <c r="H2251" i="2"/>
  <c r="J2251" i="2"/>
  <c r="K2251" i="2"/>
  <c r="L2251" i="2"/>
  <c r="M2251" i="2"/>
  <c r="AI2251" i="2"/>
  <c r="AJ2251" i="2"/>
  <c r="AK2251" i="2"/>
  <c r="AL2251" i="2"/>
  <c r="AM2251" i="2"/>
  <c r="AN2251" i="2"/>
  <c r="AO2251" i="2"/>
  <c r="AP2251" i="2"/>
  <c r="AY2251" i="2"/>
  <c r="N2252" i="2"/>
  <c r="O2252" i="2"/>
  <c r="C2252" i="2"/>
  <c r="D2252" i="2"/>
  <c r="E2252" i="2"/>
  <c r="F2252" i="2"/>
  <c r="G2252" i="2"/>
  <c r="H2252" i="2"/>
  <c r="J2252" i="2"/>
  <c r="K2252" i="2"/>
  <c r="L2252" i="2"/>
  <c r="M2252" i="2"/>
  <c r="AI2252" i="2"/>
  <c r="AJ2252" i="2"/>
  <c r="AK2252" i="2"/>
  <c r="AL2252" i="2"/>
  <c r="AM2252" i="2"/>
  <c r="AN2252" i="2"/>
  <c r="AO2252" i="2"/>
  <c r="AP2252" i="2"/>
  <c r="AY2252" i="2"/>
  <c r="N2253" i="2"/>
  <c r="O2253" i="2"/>
  <c r="C2253" i="2"/>
  <c r="D2253" i="2"/>
  <c r="E2253" i="2"/>
  <c r="F2253" i="2"/>
  <c r="G2253" i="2"/>
  <c r="H2253" i="2"/>
  <c r="J2253" i="2"/>
  <c r="K2253" i="2"/>
  <c r="L2253" i="2"/>
  <c r="M2253" i="2"/>
  <c r="AI2253" i="2"/>
  <c r="AJ2253" i="2"/>
  <c r="AK2253" i="2"/>
  <c r="AL2253" i="2"/>
  <c r="AM2253" i="2"/>
  <c r="AN2253" i="2"/>
  <c r="AO2253" i="2"/>
  <c r="AP2253" i="2"/>
  <c r="AY2253" i="2"/>
  <c r="N2254" i="2"/>
  <c r="O2254" i="2"/>
  <c r="C2254" i="2"/>
  <c r="D2254" i="2"/>
  <c r="E2254" i="2"/>
  <c r="F2254" i="2"/>
  <c r="G2254" i="2"/>
  <c r="H2254" i="2"/>
  <c r="J2254" i="2"/>
  <c r="K2254" i="2"/>
  <c r="L2254" i="2"/>
  <c r="M2254" i="2"/>
  <c r="AI2254" i="2"/>
  <c r="AJ2254" i="2"/>
  <c r="AK2254" i="2"/>
  <c r="AL2254" i="2"/>
  <c r="AM2254" i="2"/>
  <c r="AN2254" i="2"/>
  <c r="AO2254" i="2"/>
  <c r="AP2254" i="2"/>
  <c r="AY2254" i="2"/>
  <c r="N2255" i="2"/>
  <c r="O2255" i="2"/>
  <c r="C2255" i="2"/>
  <c r="D2255" i="2"/>
  <c r="E2255" i="2"/>
  <c r="F2255" i="2"/>
  <c r="G2255" i="2"/>
  <c r="H2255" i="2"/>
  <c r="J2255" i="2"/>
  <c r="K2255" i="2"/>
  <c r="L2255" i="2"/>
  <c r="M2255" i="2"/>
  <c r="AI2255" i="2"/>
  <c r="AJ2255" i="2"/>
  <c r="AK2255" i="2"/>
  <c r="AL2255" i="2"/>
  <c r="AM2255" i="2"/>
  <c r="AN2255" i="2"/>
  <c r="AO2255" i="2"/>
  <c r="AP2255" i="2"/>
  <c r="AY2255" i="2"/>
  <c r="N2256" i="2"/>
  <c r="O2256" i="2"/>
  <c r="C2256" i="2"/>
  <c r="D2256" i="2"/>
  <c r="E2256" i="2"/>
  <c r="F2256" i="2"/>
  <c r="G2256" i="2"/>
  <c r="H2256" i="2"/>
  <c r="J2256" i="2"/>
  <c r="K2256" i="2"/>
  <c r="L2256" i="2"/>
  <c r="M2256" i="2"/>
  <c r="AI2256" i="2"/>
  <c r="AJ2256" i="2"/>
  <c r="AK2256" i="2"/>
  <c r="AL2256" i="2"/>
  <c r="AM2256" i="2"/>
  <c r="AN2256" i="2"/>
  <c r="AO2256" i="2"/>
  <c r="AP2256" i="2"/>
  <c r="AY2256" i="2"/>
  <c r="N2257" i="2"/>
  <c r="O2257" i="2"/>
  <c r="C2257" i="2"/>
  <c r="D2257" i="2"/>
  <c r="E2257" i="2"/>
  <c r="F2257" i="2"/>
  <c r="G2257" i="2"/>
  <c r="H2257" i="2"/>
  <c r="J2257" i="2"/>
  <c r="K2257" i="2"/>
  <c r="L2257" i="2"/>
  <c r="M2257" i="2"/>
  <c r="AI2257" i="2"/>
  <c r="AJ2257" i="2"/>
  <c r="AK2257" i="2"/>
  <c r="AL2257" i="2"/>
  <c r="AM2257" i="2"/>
  <c r="AN2257" i="2"/>
  <c r="AO2257" i="2"/>
  <c r="AP2257" i="2"/>
  <c r="AY2257" i="2"/>
  <c r="N2258" i="2"/>
  <c r="O2258" i="2"/>
  <c r="C2258" i="2"/>
  <c r="D2258" i="2"/>
  <c r="E2258" i="2"/>
  <c r="F2258" i="2"/>
  <c r="G2258" i="2"/>
  <c r="H2258" i="2"/>
  <c r="J2258" i="2"/>
  <c r="K2258" i="2"/>
  <c r="L2258" i="2"/>
  <c r="M2258" i="2"/>
  <c r="AI2258" i="2"/>
  <c r="AJ2258" i="2"/>
  <c r="AK2258" i="2"/>
  <c r="AL2258" i="2"/>
  <c r="AM2258" i="2"/>
  <c r="AN2258" i="2"/>
  <c r="AO2258" i="2"/>
  <c r="AP2258" i="2"/>
  <c r="AY2258" i="2"/>
  <c r="N2259" i="2"/>
  <c r="O2259" i="2"/>
  <c r="C2259" i="2"/>
  <c r="D2259" i="2"/>
  <c r="E2259" i="2"/>
  <c r="F2259" i="2"/>
  <c r="G2259" i="2"/>
  <c r="H2259" i="2"/>
  <c r="J2259" i="2"/>
  <c r="K2259" i="2"/>
  <c r="L2259" i="2"/>
  <c r="M2259" i="2"/>
  <c r="AI2259" i="2"/>
  <c r="AJ2259" i="2"/>
  <c r="AK2259" i="2"/>
  <c r="AL2259" i="2"/>
  <c r="AM2259" i="2"/>
  <c r="AN2259" i="2"/>
  <c r="AO2259" i="2"/>
  <c r="AP2259" i="2"/>
  <c r="AY2259" i="2"/>
  <c r="N2260" i="2"/>
  <c r="O2260" i="2"/>
  <c r="C2260" i="2"/>
  <c r="D2260" i="2"/>
  <c r="E2260" i="2"/>
  <c r="F2260" i="2"/>
  <c r="G2260" i="2"/>
  <c r="H2260" i="2"/>
  <c r="J2260" i="2"/>
  <c r="K2260" i="2"/>
  <c r="L2260" i="2"/>
  <c r="M2260" i="2"/>
  <c r="AI2260" i="2"/>
  <c r="AJ2260" i="2"/>
  <c r="AK2260" i="2"/>
  <c r="AL2260" i="2"/>
  <c r="AM2260" i="2"/>
  <c r="AN2260" i="2"/>
  <c r="AO2260" i="2"/>
  <c r="AP2260" i="2"/>
  <c r="AY2260" i="2"/>
  <c r="N2261" i="2"/>
  <c r="O2261" i="2"/>
  <c r="C2261" i="2"/>
  <c r="D2261" i="2"/>
  <c r="E2261" i="2"/>
  <c r="F2261" i="2"/>
  <c r="G2261" i="2"/>
  <c r="H2261" i="2"/>
  <c r="J2261" i="2"/>
  <c r="K2261" i="2"/>
  <c r="L2261" i="2"/>
  <c r="M2261" i="2"/>
  <c r="AI2261" i="2"/>
  <c r="AJ2261" i="2"/>
  <c r="AK2261" i="2"/>
  <c r="AL2261" i="2"/>
  <c r="AM2261" i="2"/>
  <c r="AN2261" i="2"/>
  <c r="AO2261" i="2"/>
  <c r="AP2261" i="2"/>
  <c r="AY2261" i="2"/>
  <c r="N2262" i="2"/>
  <c r="O2262" i="2"/>
  <c r="C2262" i="2"/>
  <c r="D2262" i="2"/>
  <c r="E2262" i="2"/>
  <c r="F2262" i="2"/>
  <c r="G2262" i="2"/>
  <c r="H2262" i="2"/>
  <c r="J2262" i="2"/>
  <c r="K2262" i="2"/>
  <c r="L2262" i="2"/>
  <c r="M2262" i="2"/>
  <c r="AI2262" i="2"/>
  <c r="AJ2262" i="2"/>
  <c r="AK2262" i="2"/>
  <c r="AL2262" i="2"/>
  <c r="AM2262" i="2"/>
  <c r="AN2262" i="2"/>
  <c r="AO2262" i="2"/>
  <c r="AP2262" i="2"/>
  <c r="AY2262" i="2"/>
  <c r="N2263" i="2"/>
  <c r="O2263" i="2"/>
  <c r="C2263" i="2"/>
  <c r="D2263" i="2"/>
  <c r="E2263" i="2"/>
  <c r="F2263" i="2"/>
  <c r="G2263" i="2"/>
  <c r="H2263" i="2"/>
  <c r="J2263" i="2"/>
  <c r="K2263" i="2"/>
  <c r="L2263" i="2"/>
  <c r="M2263" i="2"/>
  <c r="AI2263" i="2"/>
  <c r="AJ2263" i="2"/>
  <c r="AK2263" i="2"/>
  <c r="AL2263" i="2"/>
  <c r="AM2263" i="2"/>
  <c r="AN2263" i="2"/>
  <c r="AO2263" i="2"/>
  <c r="AP2263" i="2"/>
  <c r="AY2263" i="2"/>
  <c r="N2264" i="2"/>
  <c r="O2264" i="2"/>
  <c r="C2264" i="2"/>
  <c r="D2264" i="2"/>
  <c r="E2264" i="2"/>
  <c r="F2264" i="2"/>
  <c r="G2264" i="2"/>
  <c r="H2264" i="2"/>
  <c r="J2264" i="2"/>
  <c r="K2264" i="2"/>
  <c r="L2264" i="2"/>
  <c r="M2264" i="2"/>
  <c r="AI2264" i="2"/>
  <c r="AJ2264" i="2"/>
  <c r="AK2264" i="2"/>
  <c r="AL2264" i="2"/>
  <c r="AM2264" i="2"/>
  <c r="AN2264" i="2"/>
  <c r="AO2264" i="2"/>
  <c r="AP2264" i="2"/>
  <c r="AY2264" i="2"/>
  <c r="N2265" i="2"/>
  <c r="O2265" i="2"/>
  <c r="C2265" i="2"/>
  <c r="D2265" i="2"/>
  <c r="E2265" i="2"/>
  <c r="F2265" i="2"/>
  <c r="G2265" i="2"/>
  <c r="H2265" i="2"/>
  <c r="J2265" i="2"/>
  <c r="K2265" i="2"/>
  <c r="L2265" i="2"/>
  <c r="M2265" i="2"/>
  <c r="AI2265" i="2"/>
  <c r="AJ2265" i="2"/>
  <c r="AK2265" i="2"/>
  <c r="AL2265" i="2"/>
  <c r="AM2265" i="2"/>
  <c r="AN2265" i="2"/>
  <c r="AO2265" i="2"/>
  <c r="AP2265" i="2"/>
  <c r="AY2265" i="2"/>
  <c r="N2266" i="2"/>
  <c r="O2266" i="2"/>
  <c r="C2266" i="2"/>
  <c r="D2266" i="2"/>
  <c r="E2266" i="2"/>
  <c r="F2266" i="2"/>
  <c r="G2266" i="2"/>
  <c r="H2266" i="2"/>
  <c r="J2266" i="2"/>
  <c r="K2266" i="2"/>
  <c r="L2266" i="2"/>
  <c r="M2266" i="2"/>
  <c r="AI2266" i="2"/>
  <c r="AJ2266" i="2"/>
  <c r="AK2266" i="2"/>
  <c r="AL2266" i="2"/>
  <c r="AM2266" i="2"/>
  <c r="AN2266" i="2"/>
  <c r="AO2266" i="2"/>
  <c r="AP2266" i="2"/>
  <c r="AY2266" i="2"/>
  <c r="N2267" i="2"/>
  <c r="O2267" i="2"/>
  <c r="C2267" i="2"/>
  <c r="D2267" i="2"/>
  <c r="E2267" i="2"/>
  <c r="F2267" i="2"/>
  <c r="G2267" i="2"/>
  <c r="H2267" i="2"/>
  <c r="J2267" i="2"/>
  <c r="K2267" i="2"/>
  <c r="L2267" i="2"/>
  <c r="M2267" i="2"/>
  <c r="AI2267" i="2"/>
  <c r="AJ2267" i="2"/>
  <c r="AK2267" i="2"/>
  <c r="AL2267" i="2"/>
  <c r="AM2267" i="2"/>
  <c r="AN2267" i="2"/>
  <c r="AO2267" i="2"/>
  <c r="AP2267" i="2"/>
  <c r="AY2267" i="2"/>
  <c r="N2268" i="2"/>
  <c r="O2268" i="2"/>
  <c r="C2268" i="2"/>
  <c r="D2268" i="2"/>
  <c r="E2268" i="2"/>
  <c r="F2268" i="2"/>
  <c r="G2268" i="2"/>
  <c r="H2268" i="2"/>
  <c r="J2268" i="2"/>
  <c r="K2268" i="2"/>
  <c r="L2268" i="2"/>
  <c r="M2268" i="2"/>
  <c r="AI2268" i="2"/>
  <c r="AJ2268" i="2"/>
  <c r="AK2268" i="2"/>
  <c r="AL2268" i="2"/>
  <c r="AM2268" i="2"/>
  <c r="AN2268" i="2"/>
  <c r="AO2268" i="2"/>
  <c r="AP2268" i="2"/>
  <c r="AY2268" i="2"/>
  <c r="N2269" i="2"/>
  <c r="O2269" i="2"/>
  <c r="C2269" i="2"/>
  <c r="D2269" i="2"/>
  <c r="E2269" i="2"/>
  <c r="F2269" i="2"/>
  <c r="G2269" i="2"/>
  <c r="H2269" i="2"/>
  <c r="J2269" i="2"/>
  <c r="K2269" i="2"/>
  <c r="L2269" i="2"/>
  <c r="M2269" i="2"/>
  <c r="AI2269" i="2"/>
  <c r="AJ2269" i="2"/>
  <c r="AK2269" i="2"/>
  <c r="AL2269" i="2"/>
  <c r="AM2269" i="2"/>
  <c r="AN2269" i="2"/>
  <c r="AO2269" i="2"/>
  <c r="AP2269" i="2"/>
  <c r="AY2269" i="2"/>
  <c r="N2270" i="2"/>
  <c r="O2270" i="2"/>
  <c r="C2270" i="2"/>
  <c r="D2270" i="2"/>
  <c r="E2270" i="2"/>
  <c r="F2270" i="2"/>
  <c r="G2270" i="2"/>
  <c r="H2270" i="2"/>
  <c r="J2270" i="2"/>
  <c r="K2270" i="2"/>
  <c r="L2270" i="2"/>
  <c r="M2270" i="2"/>
  <c r="AI2270" i="2"/>
  <c r="AJ2270" i="2"/>
  <c r="AK2270" i="2"/>
  <c r="AL2270" i="2"/>
  <c r="AM2270" i="2"/>
  <c r="AN2270" i="2"/>
  <c r="AO2270" i="2"/>
  <c r="AP2270" i="2"/>
  <c r="AY2270" i="2"/>
  <c r="N2271" i="2"/>
  <c r="O2271" i="2"/>
  <c r="C2271" i="2"/>
  <c r="D2271" i="2"/>
  <c r="E2271" i="2"/>
  <c r="F2271" i="2"/>
  <c r="G2271" i="2"/>
  <c r="H2271" i="2"/>
  <c r="J2271" i="2"/>
  <c r="K2271" i="2"/>
  <c r="L2271" i="2"/>
  <c r="M2271" i="2"/>
  <c r="AI2271" i="2"/>
  <c r="AJ2271" i="2"/>
  <c r="AK2271" i="2"/>
  <c r="AL2271" i="2"/>
  <c r="AM2271" i="2"/>
  <c r="AN2271" i="2"/>
  <c r="AO2271" i="2"/>
  <c r="AP2271" i="2"/>
  <c r="AY2271" i="2"/>
  <c r="N2272" i="2"/>
  <c r="O2272" i="2"/>
  <c r="C2272" i="2"/>
  <c r="D2272" i="2"/>
  <c r="E2272" i="2"/>
  <c r="F2272" i="2"/>
  <c r="G2272" i="2"/>
  <c r="H2272" i="2"/>
  <c r="J2272" i="2"/>
  <c r="K2272" i="2"/>
  <c r="L2272" i="2"/>
  <c r="M2272" i="2"/>
  <c r="AI2272" i="2"/>
  <c r="AJ2272" i="2"/>
  <c r="AK2272" i="2"/>
  <c r="AL2272" i="2"/>
  <c r="AM2272" i="2"/>
  <c r="AN2272" i="2"/>
  <c r="AO2272" i="2"/>
  <c r="AP2272" i="2"/>
  <c r="AY2272" i="2"/>
  <c r="N2273" i="2"/>
  <c r="O2273" i="2"/>
  <c r="C2273" i="2"/>
  <c r="D2273" i="2"/>
  <c r="E2273" i="2"/>
  <c r="F2273" i="2"/>
  <c r="G2273" i="2"/>
  <c r="H2273" i="2"/>
  <c r="J2273" i="2"/>
  <c r="K2273" i="2"/>
  <c r="L2273" i="2"/>
  <c r="M2273" i="2"/>
  <c r="AI2273" i="2"/>
  <c r="AJ2273" i="2"/>
  <c r="AK2273" i="2"/>
  <c r="AL2273" i="2"/>
  <c r="AM2273" i="2"/>
  <c r="AN2273" i="2"/>
  <c r="AO2273" i="2"/>
  <c r="AP2273" i="2"/>
  <c r="AY2273" i="2"/>
  <c r="N2274" i="2"/>
  <c r="O2274" i="2"/>
  <c r="C2274" i="2"/>
  <c r="D2274" i="2"/>
  <c r="E2274" i="2"/>
  <c r="F2274" i="2"/>
  <c r="G2274" i="2"/>
  <c r="H2274" i="2"/>
  <c r="J2274" i="2"/>
  <c r="K2274" i="2"/>
  <c r="L2274" i="2"/>
  <c r="M2274" i="2"/>
  <c r="AI2274" i="2"/>
  <c r="AJ2274" i="2"/>
  <c r="AK2274" i="2"/>
  <c r="AL2274" i="2"/>
  <c r="AM2274" i="2"/>
  <c r="AN2274" i="2"/>
  <c r="AO2274" i="2"/>
  <c r="AP2274" i="2"/>
  <c r="AY2274" i="2"/>
  <c r="N2275" i="2"/>
  <c r="O2275" i="2"/>
  <c r="C2275" i="2"/>
  <c r="D2275" i="2"/>
  <c r="E2275" i="2"/>
  <c r="F2275" i="2"/>
  <c r="G2275" i="2"/>
  <c r="H2275" i="2"/>
  <c r="J2275" i="2"/>
  <c r="K2275" i="2"/>
  <c r="L2275" i="2"/>
  <c r="M2275" i="2"/>
  <c r="AI2275" i="2"/>
  <c r="AJ2275" i="2"/>
  <c r="AK2275" i="2"/>
  <c r="AL2275" i="2"/>
  <c r="AM2275" i="2"/>
  <c r="AN2275" i="2"/>
  <c r="AO2275" i="2"/>
  <c r="AP2275" i="2"/>
  <c r="AY2275" i="2"/>
  <c r="N2276" i="2"/>
  <c r="O2276" i="2"/>
  <c r="C2276" i="2"/>
  <c r="D2276" i="2"/>
  <c r="E2276" i="2"/>
  <c r="F2276" i="2"/>
  <c r="G2276" i="2"/>
  <c r="H2276" i="2"/>
  <c r="J2276" i="2"/>
  <c r="K2276" i="2"/>
  <c r="L2276" i="2"/>
  <c r="M2276" i="2"/>
  <c r="AI2276" i="2"/>
  <c r="AJ2276" i="2"/>
  <c r="AK2276" i="2"/>
  <c r="AL2276" i="2"/>
  <c r="AM2276" i="2"/>
  <c r="AN2276" i="2"/>
  <c r="AO2276" i="2"/>
  <c r="AP2276" i="2"/>
  <c r="AY2276" i="2"/>
  <c r="N2277" i="2"/>
  <c r="O2277" i="2"/>
  <c r="C2277" i="2"/>
  <c r="D2277" i="2"/>
  <c r="E2277" i="2"/>
  <c r="F2277" i="2"/>
  <c r="G2277" i="2"/>
  <c r="H2277" i="2"/>
  <c r="J2277" i="2"/>
  <c r="K2277" i="2"/>
  <c r="L2277" i="2"/>
  <c r="M2277" i="2"/>
  <c r="AI2277" i="2"/>
  <c r="AJ2277" i="2"/>
  <c r="AK2277" i="2"/>
  <c r="AL2277" i="2"/>
  <c r="AM2277" i="2"/>
  <c r="AN2277" i="2"/>
  <c r="AO2277" i="2"/>
  <c r="AP2277" i="2"/>
  <c r="AY2277" i="2"/>
  <c r="N2278" i="2"/>
  <c r="O2278" i="2"/>
  <c r="C2278" i="2"/>
  <c r="D2278" i="2"/>
  <c r="E2278" i="2"/>
  <c r="F2278" i="2"/>
  <c r="G2278" i="2"/>
  <c r="H2278" i="2"/>
  <c r="J2278" i="2"/>
  <c r="K2278" i="2"/>
  <c r="L2278" i="2"/>
  <c r="M2278" i="2"/>
  <c r="AI2278" i="2"/>
  <c r="AJ2278" i="2"/>
  <c r="AK2278" i="2"/>
  <c r="AL2278" i="2"/>
  <c r="AM2278" i="2"/>
  <c r="AN2278" i="2"/>
  <c r="AO2278" i="2"/>
  <c r="AP2278" i="2"/>
  <c r="AY2278" i="2"/>
  <c r="N2279" i="2"/>
  <c r="O2279" i="2"/>
  <c r="C2279" i="2"/>
  <c r="D2279" i="2"/>
  <c r="E2279" i="2"/>
  <c r="F2279" i="2"/>
  <c r="G2279" i="2"/>
  <c r="H2279" i="2"/>
  <c r="J2279" i="2"/>
  <c r="K2279" i="2"/>
  <c r="L2279" i="2"/>
  <c r="M2279" i="2"/>
  <c r="AI2279" i="2"/>
  <c r="AJ2279" i="2"/>
  <c r="AK2279" i="2"/>
  <c r="AL2279" i="2"/>
  <c r="AM2279" i="2"/>
  <c r="AN2279" i="2"/>
  <c r="AO2279" i="2"/>
  <c r="AP2279" i="2"/>
  <c r="AY2279" i="2"/>
  <c r="N2280" i="2"/>
  <c r="O2280" i="2"/>
  <c r="C2280" i="2"/>
  <c r="D2280" i="2"/>
  <c r="E2280" i="2"/>
  <c r="F2280" i="2"/>
  <c r="G2280" i="2"/>
  <c r="H2280" i="2"/>
  <c r="J2280" i="2"/>
  <c r="K2280" i="2"/>
  <c r="L2280" i="2"/>
  <c r="M2280" i="2"/>
  <c r="AI2280" i="2"/>
  <c r="AJ2280" i="2"/>
  <c r="AK2280" i="2"/>
  <c r="AL2280" i="2"/>
  <c r="AM2280" i="2"/>
  <c r="AN2280" i="2"/>
  <c r="AO2280" i="2"/>
  <c r="AP2280" i="2"/>
  <c r="AY2280" i="2"/>
  <c r="N2281" i="2"/>
  <c r="O2281" i="2"/>
  <c r="C2281" i="2"/>
  <c r="D2281" i="2"/>
  <c r="E2281" i="2"/>
  <c r="F2281" i="2"/>
  <c r="G2281" i="2"/>
  <c r="H2281" i="2"/>
  <c r="J2281" i="2"/>
  <c r="K2281" i="2"/>
  <c r="L2281" i="2"/>
  <c r="M2281" i="2"/>
  <c r="AI2281" i="2"/>
  <c r="AJ2281" i="2"/>
  <c r="AK2281" i="2"/>
  <c r="AL2281" i="2"/>
  <c r="AM2281" i="2"/>
  <c r="AN2281" i="2"/>
  <c r="AO2281" i="2"/>
  <c r="AP2281" i="2"/>
  <c r="AY2281" i="2"/>
  <c r="N2282" i="2"/>
  <c r="O2282" i="2"/>
  <c r="C2282" i="2"/>
  <c r="D2282" i="2"/>
  <c r="E2282" i="2"/>
  <c r="F2282" i="2"/>
  <c r="G2282" i="2"/>
  <c r="H2282" i="2"/>
  <c r="J2282" i="2"/>
  <c r="K2282" i="2"/>
  <c r="L2282" i="2"/>
  <c r="M2282" i="2"/>
  <c r="AI2282" i="2"/>
  <c r="AJ2282" i="2"/>
  <c r="AK2282" i="2"/>
  <c r="AL2282" i="2"/>
  <c r="AM2282" i="2"/>
  <c r="AN2282" i="2"/>
  <c r="AO2282" i="2"/>
  <c r="AP2282" i="2"/>
  <c r="AY2282" i="2"/>
  <c r="N2283" i="2"/>
  <c r="O2283" i="2"/>
  <c r="C2283" i="2"/>
  <c r="D2283" i="2"/>
  <c r="E2283" i="2"/>
  <c r="F2283" i="2"/>
  <c r="G2283" i="2"/>
  <c r="H2283" i="2"/>
  <c r="J2283" i="2"/>
  <c r="K2283" i="2"/>
  <c r="L2283" i="2"/>
  <c r="M2283" i="2"/>
  <c r="AI2283" i="2"/>
  <c r="AJ2283" i="2"/>
  <c r="AK2283" i="2"/>
  <c r="AL2283" i="2"/>
  <c r="AM2283" i="2"/>
  <c r="AN2283" i="2"/>
  <c r="AO2283" i="2"/>
  <c r="AP2283" i="2"/>
  <c r="AY2283" i="2"/>
  <c r="N2284" i="2"/>
  <c r="O2284" i="2"/>
  <c r="C2284" i="2"/>
  <c r="D2284" i="2"/>
  <c r="E2284" i="2"/>
  <c r="F2284" i="2"/>
  <c r="G2284" i="2"/>
  <c r="H2284" i="2"/>
  <c r="J2284" i="2"/>
  <c r="K2284" i="2"/>
  <c r="L2284" i="2"/>
  <c r="M2284" i="2"/>
  <c r="AI2284" i="2"/>
  <c r="AJ2284" i="2"/>
  <c r="AK2284" i="2"/>
  <c r="AL2284" i="2"/>
  <c r="AM2284" i="2"/>
  <c r="AN2284" i="2"/>
  <c r="AO2284" i="2"/>
  <c r="AP2284" i="2"/>
  <c r="AY2284" i="2"/>
  <c r="N2285" i="2"/>
  <c r="O2285" i="2"/>
  <c r="C2285" i="2"/>
  <c r="D2285" i="2"/>
  <c r="E2285" i="2"/>
  <c r="F2285" i="2"/>
  <c r="G2285" i="2"/>
  <c r="H2285" i="2"/>
  <c r="J2285" i="2"/>
  <c r="K2285" i="2"/>
  <c r="L2285" i="2"/>
  <c r="M2285" i="2"/>
  <c r="AI2285" i="2"/>
  <c r="AJ2285" i="2"/>
  <c r="AK2285" i="2"/>
  <c r="AL2285" i="2"/>
  <c r="AM2285" i="2"/>
  <c r="AN2285" i="2"/>
  <c r="AO2285" i="2"/>
  <c r="AP2285" i="2"/>
  <c r="AY2285" i="2"/>
  <c r="N2286" i="2"/>
  <c r="O2286" i="2"/>
  <c r="C2286" i="2"/>
  <c r="D2286" i="2"/>
  <c r="E2286" i="2"/>
  <c r="F2286" i="2"/>
  <c r="G2286" i="2"/>
  <c r="H2286" i="2"/>
  <c r="J2286" i="2"/>
  <c r="K2286" i="2"/>
  <c r="L2286" i="2"/>
  <c r="M2286" i="2"/>
  <c r="AI2286" i="2"/>
  <c r="AJ2286" i="2"/>
  <c r="AK2286" i="2"/>
  <c r="AL2286" i="2"/>
  <c r="AM2286" i="2"/>
  <c r="AN2286" i="2"/>
  <c r="AO2286" i="2"/>
  <c r="AP2286" i="2"/>
  <c r="AY2286" i="2"/>
  <c r="N2287" i="2"/>
  <c r="O2287" i="2"/>
  <c r="C2287" i="2"/>
  <c r="D2287" i="2"/>
  <c r="E2287" i="2"/>
  <c r="F2287" i="2"/>
  <c r="G2287" i="2"/>
  <c r="H2287" i="2"/>
  <c r="J2287" i="2"/>
  <c r="K2287" i="2"/>
  <c r="L2287" i="2"/>
  <c r="M2287" i="2"/>
  <c r="AI2287" i="2"/>
  <c r="AJ2287" i="2"/>
  <c r="AK2287" i="2"/>
  <c r="AL2287" i="2"/>
  <c r="AM2287" i="2"/>
  <c r="AN2287" i="2"/>
  <c r="AO2287" i="2"/>
  <c r="AP2287" i="2"/>
  <c r="AY2287" i="2"/>
  <c r="N2288" i="2"/>
  <c r="O2288" i="2"/>
  <c r="C2288" i="2"/>
  <c r="D2288" i="2"/>
  <c r="E2288" i="2"/>
  <c r="F2288" i="2"/>
  <c r="G2288" i="2"/>
  <c r="H2288" i="2"/>
  <c r="J2288" i="2"/>
  <c r="K2288" i="2"/>
  <c r="L2288" i="2"/>
  <c r="M2288" i="2"/>
  <c r="AI2288" i="2"/>
  <c r="AJ2288" i="2"/>
  <c r="AK2288" i="2"/>
  <c r="AL2288" i="2"/>
  <c r="AM2288" i="2"/>
  <c r="AN2288" i="2"/>
  <c r="AO2288" i="2"/>
  <c r="AP2288" i="2"/>
  <c r="AY2288" i="2"/>
  <c r="N2289" i="2"/>
  <c r="O2289" i="2"/>
  <c r="C2289" i="2"/>
  <c r="D2289" i="2"/>
  <c r="E2289" i="2"/>
  <c r="F2289" i="2"/>
  <c r="G2289" i="2"/>
  <c r="H2289" i="2"/>
  <c r="J2289" i="2"/>
  <c r="K2289" i="2"/>
  <c r="L2289" i="2"/>
  <c r="M2289" i="2"/>
  <c r="AI2289" i="2"/>
  <c r="AJ2289" i="2"/>
  <c r="AK2289" i="2"/>
  <c r="AL2289" i="2"/>
  <c r="AM2289" i="2"/>
  <c r="AN2289" i="2"/>
  <c r="AO2289" i="2"/>
  <c r="AP2289" i="2"/>
  <c r="AY2289" i="2"/>
  <c r="N2290" i="2"/>
  <c r="O2290" i="2"/>
  <c r="C2290" i="2"/>
  <c r="D2290" i="2"/>
  <c r="E2290" i="2"/>
  <c r="F2290" i="2"/>
  <c r="G2290" i="2"/>
  <c r="H2290" i="2"/>
  <c r="J2290" i="2"/>
  <c r="K2290" i="2"/>
  <c r="L2290" i="2"/>
  <c r="M2290" i="2"/>
  <c r="AI2290" i="2"/>
  <c r="AJ2290" i="2"/>
  <c r="AK2290" i="2"/>
  <c r="AL2290" i="2"/>
  <c r="AM2290" i="2"/>
  <c r="AN2290" i="2"/>
  <c r="AO2290" i="2"/>
  <c r="AP2290" i="2"/>
  <c r="AY2290" i="2"/>
  <c r="N2291" i="2"/>
  <c r="O2291" i="2"/>
  <c r="C2291" i="2"/>
  <c r="D2291" i="2"/>
  <c r="E2291" i="2"/>
  <c r="F2291" i="2"/>
  <c r="G2291" i="2"/>
  <c r="H2291" i="2"/>
  <c r="J2291" i="2"/>
  <c r="K2291" i="2"/>
  <c r="L2291" i="2"/>
  <c r="M2291" i="2"/>
  <c r="AI2291" i="2"/>
  <c r="AJ2291" i="2"/>
  <c r="AK2291" i="2"/>
  <c r="AL2291" i="2"/>
  <c r="AM2291" i="2"/>
  <c r="AN2291" i="2"/>
  <c r="AO2291" i="2"/>
  <c r="AP2291" i="2"/>
  <c r="AY2291" i="2"/>
  <c r="N2292" i="2"/>
  <c r="O2292" i="2"/>
  <c r="C2292" i="2"/>
  <c r="D2292" i="2"/>
  <c r="E2292" i="2"/>
  <c r="F2292" i="2"/>
  <c r="G2292" i="2"/>
  <c r="H2292" i="2"/>
  <c r="J2292" i="2"/>
  <c r="K2292" i="2"/>
  <c r="L2292" i="2"/>
  <c r="M2292" i="2"/>
  <c r="AI2292" i="2"/>
  <c r="AJ2292" i="2"/>
  <c r="AK2292" i="2"/>
  <c r="AL2292" i="2"/>
  <c r="AM2292" i="2"/>
  <c r="AN2292" i="2"/>
  <c r="AO2292" i="2"/>
  <c r="AP2292" i="2"/>
  <c r="AY2292" i="2"/>
  <c r="N2293" i="2"/>
  <c r="O2293" i="2"/>
  <c r="C2293" i="2"/>
  <c r="D2293" i="2"/>
  <c r="E2293" i="2"/>
  <c r="F2293" i="2"/>
  <c r="G2293" i="2"/>
  <c r="H2293" i="2"/>
  <c r="J2293" i="2"/>
  <c r="K2293" i="2"/>
  <c r="L2293" i="2"/>
  <c r="M2293" i="2"/>
  <c r="AI2293" i="2"/>
  <c r="AJ2293" i="2"/>
  <c r="AK2293" i="2"/>
  <c r="AL2293" i="2"/>
  <c r="AM2293" i="2"/>
  <c r="AN2293" i="2"/>
  <c r="AO2293" i="2"/>
  <c r="AP2293" i="2"/>
  <c r="AY2293" i="2"/>
  <c r="N2294" i="2"/>
  <c r="O2294" i="2"/>
  <c r="C2294" i="2"/>
  <c r="D2294" i="2"/>
  <c r="E2294" i="2"/>
  <c r="F2294" i="2"/>
  <c r="G2294" i="2"/>
  <c r="H2294" i="2"/>
  <c r="J2294" i="2"/>
  <c r="K2294" i="2"/>
  <c r="L2294" i="2"/>
  <c r="M2294" i="2"/>
  <c r="AI2294" i="2"/>
  <c r="AJ2294" i="2"/>
  <c r="AK2294" i="2"/>
  <c r="AL2294" i="2"/>
  <c r="AM2294" i="2"/>
  <c r="AN2294" i="2"/>
  <c r="AO2294" i="2"/>
  <c r="AP2294" i="2"/>
  <c r="AY2294" i="2"/>
  <c r="N2295" i="2"/>
  <c r="O2295" i="2"/>
  <c r="C2295" i="2"/>
  <c r="D2295" i="2"/>
  <c r="E2295" i="2"/>
  <c r="F2295" i="2"/>
  <c r="G2295" i="2"/>
  <c r="H2295" i="2"/>
  <c r="J2295" i="2"/>
  <c r="K2295" i="2"/>
  <c r="L2295" i="2"/>
  <c r="M2295" i="2"/>
  <c r="AI2295" i="2"/>
  <c r="AJ2295" i="2"/>
  <c r="AK2295" i="2"/>
  <c r="AL2295" i="2"/>
  <c r="AM2295" i="2"/>
  <c r="AN2295" i="2"/>
  <c r="AO2295" i="2"/>
  <c r="AP2295" i="2"/>
  <c r="AY2295" i="2"/>
  <c r="N2296" i="2"/>
  <c r="O2296" i="2"/>
  <c r="C2296" i="2"/>
  <c r="D2296" i="2"/>
  <c r="E2296" i="2"/>
  <c r="F2296" i="2"/>
  <c r="G2296" i="2"/>
  <c r="H2296" i="2"/>
  <c r="J2296" i="2"/>
  <c r="K2296" i="2"/>
  <c r="L2296" i="2"/>
  <c r="M2296" i="2"/>
  <c r="AI2296" i="2"/>
  <c r="AJ2296" i="2"/>
  <c r="AK2296" i="2"/>
  <c r="AL2296" i="2"/>
  <c r="AM2296" i="2"/>
  <c r="AN2296" i="2"/>
  <c r="AO2296" i="2"/>
  <c r="AP2296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C3" i="3"/>
  <c r="D3" i="3"/>
  <c r="E3" i="3"/>
  <c r="F3" i="3"/>
  <c r="G3" i="3"/>
  <c r="H3" i="3"/>
  <c r="J3" i="3"/>
  <c r="K3" i="3"/>
  <c r="L3" i="3"/>
  <c r="M3" i="3"/>
  <c r="AI3" i="3"/>
  <c r="AS3" i="3"/>
  <c r="C4" i="3"/>
  <c r="D4" i="3"/>
  <c r="E4" i="3"/>
  <c r="F4" i="3"/>
  <c r="G4" i="3"/>
  <c r="H4" i="3"/>
  <c r="J4" i="3"/>
  <c r="K4" i="3"/>
  <c r="L4" i="3"/>
  <c r="M4" i="3"/>
  <c r="AI4" i="3"/>
  <c r="AS4" i="3"/>
  <c r="C5" i="3"/>
  <c r="D5" i="3"/>
  <c r="E5" i="3"/>
  <c r="F5" i="3"/>
  <c r="G5" i="3"/>
  <c r="H5" i="3"/>
  <c r="J5" i="3"/>
  <c r="K5" i="3"/>
  <c r="L5" i="3"/>
  <c r="M5" i="3"/>
  <c r="AI5" i="3"/>
  <c r="AS5" i="3"/>
  <c r="C6" i="3"/>
  <c r="D6" i="3"/>
  <c r="E6" i="3"/>
  <c r="F6" i="3"/>
  <c r="G6" i="3"/>
  <c r="H6" i="3"/>
  <c r="J6" i="3"/>
  <c r="K6" i="3"/>
  <c r="L6" i="3"/>
  <c r="M6" i="3"/>
  <c r="AI6" i="3"/>
  <c r="AS6" i="3"/>
  <c r="C7" i="3"/>
  <c r="D7" i="3"/>
  <c r="E7" i="3"/>
  <c r="F7" i="3"/>
  <c r="G7" i="3"/>
  <c r="H7" i="3"/>
  <c r="J7" i="3"/>
  <c r="K7" i="3"/>
  <c r="L7" i="3"/>
  <c r="M7" i="3"/>
  <c r="AI7" i="3"/>
  <c r="AS7" i="3"/>
  <c r="C8" i="3"/>
  <c r="D8" i="3"/>
  <c r="E8" i="3"/>
  <c r="F8" i="3"/>
  <c r="G8" i="3"/>
  <c r="H8" i="3"/>
  <c r="J8" i="3"/>
  <c r="K8" i="3"/>
  <c r="L8" i="3"/>
  <c r="M8" i="3"/>
  <c r="AI8" i="3"/>
  <c r="AS8" i="3"/>
  <c r="C9" i="3"/>
  <c r="D9" i="3"/>
  <c r="E9" i="3"/>
  <c r="F9" i="3"/>
  <c r="G9" i="3"/>
  <c r="H9" i="3"/>
  <c r="J9" i="3"/>
  <c r="K9" i="3"/>
  <c r="L9" i="3"/>
  <c r="M9" i="3"/>
  <c r="AI9" i="3"/>
  <c r="AS9" i="3"/>
  <c r="C10" i="3"/>
  <c r="D10" i="3"/>
  <c r="E10" i="3"/>
  <c r="F10" i="3"/>
  <c r="G10" i="3"/>
  <c r="H10" i="3"/>
  <c r="J10" i="3"/>
  <c r="K10" i="3"/>
  <c r="L10" i="3"/>
  <c r="M10" i="3"/>
  <c r="AI10" i="3"/>
  <c r="AS10" i="3"/>
  <c r="C11" i="3"/>
  <c r="D11" i="3"/>
  <c r="E11" i="3"/>
  <c r="F11" i="3"/>
  <c r="G11" i="3"/>
  <c r="H11" i="3"/>
  <c r="J11" i="3"/>
  <c r="K11" i="3"/>
  <c r="L11" i="3"/>
  <c r="M11" i="3"/>
  <c r="AI11" i="3"/>
  <c r="AS11" i="3"/>
  <c r="C12" i="3"/>
  <c r="D12" i="3"/>
  <c r="E12" i="3"/>
  <c r="F12" i="3"/>
  <c r="G12" i="3"/>
  <c r="H12" i="3"/>
  <c r="J12" i="3"/>
  <c r="K12" i="3"/>
  <c r="L12" i="3"/>
  <c r="M12" i="3"/>
  <c r="AI12" i="3"/>
  <c r="AS12" i="3"/>
  <c r="C13" i="3"/>
  <c r="D13" i="3"/>
  <c r="E13" i="3"/>
  <c r="F13" i="3"/>
  <c r="G13" i="3"/>
  <c r="H13" i="3"/>
  <c r="J13" i="3"/>
  <c r="K13" i="3"/>
  <c r="L13" i="3"/>
  <c r="M13" i="3"/>
  <c r="AI13" i="3"/>
  <c r="AS13" i="3"/>
  <c r="C14" i="3"/>
  <c r="D14" i="3"/>
  <c r="E14" i="3"/>
  <c r="F14" i="3"/>
  <c r="G14" i="3"/>
  <c r="H14" i="3"/>
  <c r="J14" i="3"/>
  <c r="K14" i="3"/>
  <c r="L14" i="3"/>
  <c r="M14" i="3"/>
  <c r="AI14" i="3"/>
  <c r="AS14" i="3"/>
  <c r="C15" i="3"/>
  <c r="D15" i="3"/>
  <c r="E15" i="3"/>
  <c r="F15" i="3"/>
  <c r="G15" i="3"/>
  <c r="H15" i="3"/>
  <c r="J15" i="3"/>
  <c r="K15" i="3"/>
  <c r="L15" i="3"/>
  <c r="M15" i="3"/>
  <c r="AI15" i="3"/>
  <c r="AS15" i="3"/>
  <c r="C16" i="3"/>
  <c r="D16" i="3"/>
  <c r="E16" i="3"/>
  <c r="F16" i="3"/>
  <c r="G16" i="3"/>
  <c r="H16" i="3"/>
  <c r="J16" i="3"/>
  <c r="K16" i="3"/>
  <c r="L16" i="3"/>
  <c r="M16" i="3"/>
  <c r="AI16" i="3"/>
  <c r="AS16" i="3"/>
  <c r="C17" i="3"/>
  <c r="D17" i="3"/>
  <c r="E17" i="3"/>
  <c r="F17" i="3"/>
  <c r="G17" i="3"/>
  <c r="H17" i="3"/>
  <c r="J17" i="3"/>
  <c r="K17" i="3"/>
  <c r="L17" i="3"/>
  <c r="M17" i="3"/>
  <c r="AI17" i="3"/>
  <c r="AS17" i="3"/>
  <c r="C18" i="3"/>
  <c r="D18" i="3"/>
  <c r="E18" i="3"/>
  <c r="F18" i="3"/>
  <c r="G18" i="3"/>
  <c r="H18" i="3"/>
  <c r="J18" i="3"/>
  <c r="K18" i="3"/>
  <c r="L18" i="3"/>
  <c r="M18" i="3"/>
  <c r="AI18" i="3"/>
  <c r="AS18" i="3"/>
  <c r="C19" i="3"/>
  <c r="D19" i="3"/>
  <c r="E19" i="3"/>
  <c r="F19" i="3"/>
  <c r="G19" i="3"/>
  <c r="H19" i="3"/>
  <c r="J19" i="3"/>
  <c r="K19" i="3"/>
  <c r="L19" i="3"/>
  <c r="M19" i="3"/>
  <c r="AI19" i="3"/>
  <c r="AS19" i="3"/>
  <c r="C20" i="3"/>
  <c r="D20" i="3"/>
  <c r="E20" i="3"/>
  <c r="F20" i="3"/>
  <c r="G20" i="3"/>
  <c r="H20" i="3"/>
  <c r="J20" i="3"/>
  <c r="K20" i="3"/>
  <c r="L20" i="3"/>
  <c r="M20" i="3"/>
  <c r="AI20" i="3"/>
  <c r="AS20" i="3"/>
  <c r="C21" i="3"/>
  <c r="D21" i="3"/>
  <c r="E21" i="3"/>
  <c r="F21" i="3"/>
  <c r="G21" i="3"/>
  <c r="H21" i="3"/>
  <c r="J21" i="3"/>
  <c r="K21" i="3"/>
  <c r="L21" i="3"/>
  <c r="M21" i="3"/>
  <c r="AI21" i="3"/>
  <c r="AS21" i="3"/>
  <c r="C22" i="3"/>
  <c r="D22" i="3"/>
  <c r="E22" i="3"/>
  <c r="F22" i="3"/>
  <c r="G22" i="3"/>
  <c r="H22" i="3"/>
  <c r="J22" i="3"/>
  <c r="K22" i="3"/>
  <c r="L22" i="3"/>
  <c r="M22" i="3"/>
  <c r="AI22" i="3"/>
  <c r="AS22" i="3"/>
  <c r="C23" i="3"/>
  <c r="D23" i="3"/>
  <c r="E23" i="3"/>
  <c r="F23" i="3"/>
  <c r="G23" i="3"/>
  <c r="H23" i="3"/>
  <c r="J23" i="3"/>
  <c r="K23" i="3"/>
  <c r="L23" i="3"/>
  <c r="M23" i="3"/>
  <c r="AI23" i="3"/>
  <c r="AS23" i="3"/>
  <c r="C24" i="3"/>
  <c r="D24" i="3"/>
  <c r="E24" i="3"/>
  <c r="F24" i="3"/>
  <c r="G24" i="3"/>
  <c r="H24" i="3"/>
  <c r="J24" i="3"/>
  <c r="K24" i="3"/>
  <c r="L24" i="3"/>
  <c r="M24" i="3"/>
  <c r="AI24" i="3"/>
  <c r="AS24" i="3"/>
  <c r="C25" i="3"/>
  <c r="D25" i="3"/>
  <c r="E25" i="3"/>
  <c r="F25" i="3"/>
  <c r="G25" i="3"/>
  <c r="H25" i="3"/>
  <c r="J25" i="3"/>
  <c r="K25" i="3"/>
  <c r="L25" i="3"/>
  <c r="M25" i="3"/>
  <c r="AI25" i="3"/>
  <c r="AS25" i="3"/>
  <c r="C26" i="3"/>
  <c r="D26" i="3"/>
  <c r="E26" i="3"/>
  <c r="F26" i="3"/>
  <c r="G26" i="3"/>
  <c r="H26" i="3"/>
  <c r="J26" i="3"/>
  <c r="K26" i="3"/>
  <c r="L26" i="3"/>
  <c r="M26" i="3"/>
  <c r="AI26" i="3"/>
  <c r="AS26" i="3"/>
  <c r="C27" i="3"/>
  <c r="D27" i="3"/>
  <c r="E27" i="3"/>
  <c r="F27" i="3"/>
  <c r="G27" i="3"/>
  <c r="H27" i="3"/>
  <c r="J27" i="3"/>
  <c r="K27" i="3"/>
  <c r="L27" i="3"/>
  <c r="M27" i="3"/>
  <c r="AI27" i="3"/>
  <c r="AS27" i="3"/>
  <c r="C28" i="3"/>
  <c r="D28" i="3"/>
  <c r="E28" i="3"/>
  <c r="F28" i="3"/>
  <c r="G28" i="3"/>
  <c r="H28" i="3"/>
  <c r="J28" i="3"/>
  <c r="K28" i="3"/>
  <c r="L28" i="3"/>
  <c r="M28" i="3"/>
  <c r="AI28" i="3"/>
  <c r="AS28" i="3"/>
  <c r="C29" i="3"/>
  <c r="D29" i="3"/>
  <c r="E29" i="3"/>
  <c r="F29" i="3"/>
  <c r="G29" i="3"/>
  <c r="H29" i="3"/>
  <c r="J29" i="3"/>
  <c r="K29" i="3"/>
  <c r="L29" i="3"/>
  <c r="M29" i="3"/>
  <c r="AI29" i="3"/>
  <c r="AS29" i="3"/>
  <c r="C30" i="3"/>
  <c r="D30" i="3"/>
  <c r="E30" i="3"/>
  <c r="F30" i="3"/>
  <c r="G30" i="3"/>
  <c r="H30" i="3"/>
  <c r="J30" i="3"/>
  <c r="K30" i="3"/>
  <c r="L30" i="3"/>
  <c r="M30" i="3"/>
  <c r="AI30" i="3"/>
  <c r="AS30" i="3"/>
  <c r="C31" i="3"/>
  <c r="D31" i="3"/>
  <c r="E31" i="3"/>
  <c r="F31" i="3"/>
  <c r="G31" i="3"/>
  <c r="H31" i="3"/>
  <c r="J31" i="3"/>
  <c r="K31" i="3"/>
  <c r="L31" i="3"/>
  <c r="M31" i="3"/>
  <c r="AI31" i="3"/>
  <c r="AS31" i="3"/>
  <c r="C32" i="3"/>
  <c r="D32" i="3"/>
  <c r="E32" i="3"/>
  <c r="F32" i="3"/>
  <c r="G32" i="3"/>
  <c r="H32" i="3"/>
  <c r="J32" i="3"/>
  <c r="K32" i="3"/>
  <c r="L32" i="3"/>
  <c r="M32" i="3"/>
  <c r="AI32" i="3"/>
  <c r="AS32" i="3"/>
  <c r="C33" i="3"/>
  <c r="D33" i="3"/>
  <c r="E33" i="3"/>
  <c r="F33" i="3"/>
  <c r="G33" i="3"/>
  <c r="H33" i="3"/>
  <c r="J33" i="3"/>
  <c r="K33" i="3"/>
  <c r="L33" i="3"/>
  <c r="M33" i="3"/>
  <c r="AI33" i="3"/>
  <c r="AS33" i="3"/>
  <c r="C34" i="3"/>
  <c r="D34" i="3"/>
  <c r="E34" i="3"/>
  <c r="F34" i="3"/>
  <c r="G34" i="3"/>
  <c r="H34" i="3"/>
  <c r="J34" i="3"/>
  <c r="K34" i="3"/>
  <c r="L34" i="3"/>
  <c r="M34" i="3"/>
  <c r="AI34" i="3"/>
  <c r="AS34" i="3"/>
  <c r="C35" i="3"/>
  <c r="D35" i="3"/>
  <c r="E35" i="3"/>
  <c r="F35" i="3"/>
  <c r="G35" i="3"/>
  <c r="H35" i="3"/>
  <c r="J35" i="3"/>
  <c r="K35" i="3"/>
  <c r="L35" i="3"/>
  <c r="M35" i="3"/>
  <c r="AI35" i="3"/>
  <c r="AS35" i="3"/>
  <c r="C36" i="3"/>
  <c r="D36" i="3"/>
  <c r="E36" i="3"/>
  <c r="F36" i="3"/>
  <c r="G36" i="3"/>
  <c r="H36" i="3"/>
  <c r="J36" i="3"/>
  <c r="K36" i="3"/>
  <c r="L36" i="3"/>
  <c r="M36" i="3"/>
  <c r="AI36" i="3"/>
  <c r="AS36" i="3"/>
  <c r="C37" i="3"/>
  <c r="D37" i="3"/>
  <c r="E37" i="3"/>
  <c r="F37" i="3"/>
  <c r="G37" i="3"/>
  <c r="H37" i="3"/>
  <c r="J37" i="3"/>
  <c r="K37" i="3"/>
  <c r="L37" i="3"/>
  <c r="M37" i="3"/>
  <c r="AI37" i="3"/>
  <c r="AS37" i="3"/>
  <c r="C38" i="3"/>
  <c r="D38" i="3"/>
  <c r="E38" i="3"/>
  <c r="F38" i="3"/>
  <c r="G38" i="3"/>
  <c r="H38" i="3"/>
  <c r="J38" i="3"/>
  <c r="K38" i="3"/>
  <c r="L38" i="3"/>
  <c r="M38" i="3"/>
  <c r="AI38" i="3"/>
  <c r="AS38" i="3"/>
  <c r="C39" i="3"/>
  <c r="D39" i="3"/>
  <c r="E39" i="3"/>
  <c r="F39" i="3"/>
  <c r="G39" i="3"/>
  <c r="H39" i="3"/>
  <c r="J39" i="3"/>
  <c r="K39" i="3"/>
  <c r="L39" i="3"/>
  <c r="M39" i="3"/>
  <c r="AI39" i="3"/>
  <c r="AS39" i="3"/>
  <c r="C40" i="3"/>
  <c r="D40" i="3"/>
  <c r="E40" i="3"/>
  <c r="F40" i="3"/>
  <c r="G40" i="3"/>
  <c r="H40" i="3"/>
  <c r="J40" i="3"/>
  <c r="K40" i="3"/>
  <c r="L40" i="3"/>
  <c r="M40" i="3"/>
  <c r="AI40" i="3"/>
  <c r="AS40" i="3"/>
  <c r="C41" i="3"/>
  <c r="D41" i="3"/>
  <c r="E41" i="3"/>
  <c r="F41" i="3"/>
  <c r="G41" i="3"/>
  <c r="H41" i="3"/>
  <c r="J41" i="3"/>
  <c r="K41" i="3"/>
  <c r="L41" i="3"/>
  <c r="M41" i="3"/>
  <c r="AI41" i="3"/>
  <c r="AS41" i="3"/>
  <c r="C42" i="3"/>
  <c r="D42" i="3"/>
  <c r="E42" i="3"/>
  <c r="F42" i="3"/>
  <c r="G42" i="3"/>
  <c r="H42" i="3"/>
  <c r="J42" i="3"/>
  <c r="K42" i="3"/>
  <c r="L42" i="3"/>
  <c r="M42" i="3"/>
  <c r="AI42" i="3"/>
  <c r="AS42" i="3"/>
  <c r="C43" i="3"/>
  <c r="D43" i="3"/>
  <c r="E43" i="3"/>
  <c r="F43" i="3"/>
  <c r="G43" i="3"/>
  <c r="H43" i="3"/>
  <c r="J43" i="3"/>
  <c r="K43" i="3"/>
  <c r="L43" i="3"/>
  <c r="M43" i="3"/>
  <c r="AI43" i="3"/>
  <c r="AS43" i="3"/>
  <c r="C44" i="3"/>
  <c r="D44" i="3"/>
  <c r="E44" i="3"/>
  <c r="F44" i="3"/>
  <c r="G44" i="3"/>
  <c r="H44" i="3"/>
  <c r="J44" i="3"/>
  <c r="K44" i="3"/>
  <c r="L44" i="3"/>
  <c r="M44" i="3"/>
  <c r="AI44" i="3"/>
  <c r="AS44" i="3"/>
  <c r="C45" i="3"/>
  <c r="D45" i="3"/>
  <c r="E45" i="3"/>
  <c r="F45" i="3"/>
  <c r="G45" i="3"/>
  <c r="H45" i="3"/>
  <c r="J45" i="3"/>
  <c r="K45" i="3"/>
  <c r="L45" i="3"/>
  <c r="M45" i="3"/>
  <c r="AI45" i="3"/>
  <c r="AS45" i="3"/>
  <c r="C46" i="3"/>
  <c r="D46" i="3"/>
  <c r="E46" i="3"/>
  <c r="F46" i="3"/>
  <c r="G46" i="3"/>
  <c r="H46" i="3"/>
  <c r="J46" i="3"/>
  <c r="K46" i="3"/>
  <c r="L46" i="3"/>
  <c r="M46" i="3"/>
  <c r="AI46" i="3"/>
  <c r="AS46" i="3"/>
  <c r="C47" i="3"/>
  <c r="D47" i="3"/>
  <c r="E47" i="3"/>
  <c r="F47" i="3"/>
  <c r="G47" i="3"/>
  <c r="H47" i="3"/>
  <c r="J47" i="3"/>
  <c r="K47" i="3"/>
  <c r="L47" i="3"/>
  <c r="M47" i="3"/>
  <c r="AI47" i="3"/>
  <c r="AS47" i="3"/>
  <c r="C48" i="3"/>
  <c r="D48" i="3"/>
  <c r="E48" i="3"/>
  <c r="F48" i="3"/>
  <c r="G48" i="3"/>
  <c r="H48" i="3"/>
  <c r="J48" i="3"/>
  <c r="K48" i="3"/>
  <c r="L48" i="3"/>
  <c r="M48" i="3"/>
  <c r="AI48" i="3"/>
  <c r="AS48" i="3"/>
  <c r="C49" i="3"/>
  <c r="D49" i="3"/>
  <c r="E49" i="3"/>
  <c r="F49" i="3"/>
  <c r="G49" i="3"/>
  <c r="H49" i="3"/>
  <c r="J49" i="3"/>
  <c r="K49" i="3"/>
  <c r="L49" i="3"/>
  <c r="M49" i="3"/>
  <c r="AI49" i="3"/>
  <c r="AS49" i="3"/>
  <c r="C50" i="3"/>
  <c r="D50" i="3"/>
  <c r="E50" i="3"/>
  <c r="F50" i="3"/>
  <c r="G50" i="3"/>
  <c r="H50" i="3"/>
  <c r="J50" i="3"/>
  <c r="K50" i="3"/>
  <c r="L50" i="3"/>
  <c r="M50" i="3"/>
  <c r="AI50" i="3"/>
  <c r="AS50" i="3"/>
  <c r="C51" i="3"/>
  <c r="D51" i="3"/>
  <c r="E51" i="3"/>
  <c r="F51" i="3"/>
  <c r="G51" i="3"/>
  <c r="H51" i="3"/>
  <c r="J51" i="3"/>
  <c r="K51" i="3"/>
  <c r="L51" i="3"/>
  <c r="M51" i="3"/>
  <c r="AI51" i="3"/>
  <c r="AS51" i="3"/>
  <c r="C52" i="3"/>
  <c r="D52" i="3"/>
  <c r="E52" i="3"/>
  <c r="F52" i="3"/>
  <c r="G52" i="3"/>
  <c r="H52" i="3"/>
  <c r="J52" i="3"/>
  <c r="K52" i="3"/>
  <c r="L52" i="3"/>
  <c r="M52" i="3"/>
  <c r="AI52" i="3"/>
  <c r="AS52" i="3"/>
  <c r="C53" i="3"/>
  <c r="D53" i="3"/>
  <c r="E53" i="3"/>
  <c r="F53" i="3"/>
  <c r="G53" i="3"/>
  <c r="H53" i="3"/>
  <c r="J53" i="3"/>
  <c r="K53" i="3"/>
  <c r="L53" i="3"/>
  <c r="M53" i="3"/>
  <c r="AI53" i="3"/>
  <c r="AS53" i="3"/>
  <c r="C54" i="3"/>
  <c r="D54" i="3"/>
  <c r="E54" i="3"/>
  <c r="F54" i="3"/>
  <c r="G54" i="3"/>
  <c r="H54" i="3"/>
  <c r="J54" i="3"/>
  <c r="K54" i="3"/>
  <c r="L54" i="3"/>
  <c r="M54" i="3"/>
  <c r="AI54" i="3"/>
  <c r="AS54" i="3"/>
  <c r="C55" i="3"/>
  <c r="D55" i="3"/>
  <c r="E55" i="3"/>
  <c r="F55" i="3"/>
  <c r="G55" i="3"/>
  <c r="H55" i="3"/>
  <c r="J55" i="3"/>
  <c r="K55" i="3"/>
  <c r="L55" i="3"/>
  <c r="M55" i="3"/>
  <c r="AI55" i="3"/>
  <c r="AS55" i="3"/>
  <c r="C56" i="3"/>
  <c r="D56" i="3"/>
  <c r="E56" i="3"/>
  <c r="F56" i="3"/>
  <c r="G56" i="3"/>
  <c r="H56" i="3"/>
  <c r="J56" i="3"/>
  <c r="K56" i="3"/>
  <c r="L56" i="3"/>
  <c r="M56" i="3"/>
  <c r="AI56" i="3"/>
  <c r="AS56" i="3"/>
  <c r="C57" i="3"/>
  <c r="D57" i="3"/>
  <c r="E57" i="3"/>
  <c r="F57" i="3"/>
  <c r="G57" i="3"/>
  <c r="H57" i="3"/>
  <c r="J57" i="3"/>
  <c r="K57" i="3"/>
  <c r="L57" i="3"/>
  <c r="M57" i="3"/>
  <c r="AI57" i="3"/>
  <c r="AS57" i="3"/>
  <c r="C58" i="3"/>
  <c r="D58" i="3"/>
  <c r="E58" i="3"/>
  <c r="F58" i="3"/>
  <c r="G58" i="3"/>
  <c r="H58" i="3"/>
  <c r="J58" i="3"/>
  <c r="K58" i="3"/>
  <c r="L58" i="3"/>
  <c r="M58" i="3"/>
  <c r="AI58" i="3"/>
  <c r="AS58" i="3"/>
  <c r="C59" i="3"/>
  <c r="D59" i="3"/>
  <c r="E59" i="3"/>
  <c r="F59" i="3"/>
  <c r="G59" i="3"/>
  <c r="H59" i="3"/>
  <c r="J59" i="3"/>
  <c r="K59" i="3"/>
  <c r="L59" i="3"/>
  <c r="M59" i="3"/>
  <c r="AI59" i="3"/>
  <c r="AS59" i="3"/>
  <c r="C60" i="3"/>
  <c r="D60" i="3"/>
  <c r="E60" i="3"/>
  <c r="F60" i="3"/>
  <c r="G60" i="3"/>
  <c r="H60" i="3"/>
  <c r="J60" i="3"/>
  <c r="K60" i="3"/>
  <c r="L60" i="3"/>
  <c r="M60" i="3"/>
  <c r="AI60" i="3"/>
  <c r="AS60" i="3"/>
  <c r="C61" i="3"/>
  <c r="D61" i="3"/>
  <c r="E61" i="3"/>
  <c r="F61" i="3"/>
  <c r="G61" i="3"/>
  <c r="H61" i="3"/>
  <c r="J61" i="3"/>
  <c r="K61" i="3"/>
  <c r="L61" i="3"/>
  <c r="M61" i="3"/>
  <c r="AI61" i="3"/>
  <c r="AS61" i="3"/>
  <c r="C62" i="3"/>
  <c r="D62" i="3"/>
  <c r="E62" i="3"/>
  <c r="F62" i="3"/>
  <c r="G62" i="3"/>
  <c r="H62" i="3"/>
  <c r="J62" i="3"/>
  <c r="K62" i="3"/>
  <c r="L62" i="3"/>
  <c r="M62" i="3"/>
  <c r="AI62" i="3"/>
  <c r="AS62" i="3"/>
  <c r="C63" i="3"/>
  <c r="D63" i="3"/>
  <c r="E63" i="3"/>
  <c r="F63" i="3"/>
  <c r="G63" i="3"/>
  <c r="H63" i="3"/>
  <c r="J63" i="3"/>
  <c r="K63" i="3"/>
  <c r="L63" i="3"/>
  <c r="M63" i="3"/>
  <c r="AI63" i="3"/>
  <c r="AS63" i="3"/>
  <c r="C64" i="3"/>
  <c r="D64" i="3"/>
  <c r="E64" i="3"/>
  <c r="F64" i="3"/>
  <c r="G64" i="3"/>
  <c r="H64" i="3"/>
  <c r="J64" i="3"/>
  <c r="K64" i="3"/>
  <c r="L64" i="3"/>
  <c r="M64" i="3"/>
  <c r="AI64" i="3"/>
  <c r="AS64" i="3"/>
  <c r="C65" i="3"/>
  <c r="D65" i="3"/>
  <c r="E65" i="3"/>
  <c r="F65" i="3"/>
  <c r="G65" i="3"/>
  <c r="H65" i="3"/>
  <c r="J65" i="3"/>
  <c r="K65" i="3"/>
  <c r="L65" i="3"/>
  <c r="M65" i="3"/>
  <c r="AI65" i="3"/>
  <c r="AS65" i="3"/>
  <c r="C66" i="3"/>
  <c r="D66" i="3"/>
  <c r="E66" i="3"/>
  <c r="F66" i="3"/>
  <c r="G66" i="3"/>
  <c r="H66" i="3"/>
  <c r="J66" i="3"/>
  <c r="K66" i="3"/>
  <c r="L66" i="3"/>
  <c r="M66" i="3"/>
  <c r="AI66" i="3"/>
  <c r="AS66" i="3"/>
  <c r="C67" i="3"/>
  <c r="D67" i="3"/>
  <c r="E67" i="3"/>
  <c r="F67" i="3"/>
  <c r="G67" i="3"/>
  <c r="H67" i="3"/>
  <c r="J67" i="3"/>
  <c r="K67" i="3"/>
  <c r="L67" i="3"/>
  <c r="M67" i="3"/>
  <c r="AI67" i="3"/>
  <c r="AS67" i="3"/>
  <c r="C68" i="3"/>
  <c r="D68" i="3"/>
  <c r="E68" i="3"/>
  <c r="F68" i="3"/>
  <c r="G68" i="3"/>
  <c r="H68" i="3"/>
  <c r="J68" i="3"/>
  <c r="K68" i="3"/>
  <c r="L68" i="3"/>
  <c r="M68" i="3"/>
  <c r="AI68" i="3"/>
  <c r="AS68" i="3"/>
  <c r="C69" i="3"/>
  <c r="D69" i="3"/>
  <c r="E69" i="3"/>
  <c r="F69" i="3"/>
  <c r="G69" i="3"/>
  <c r="H69" i="3"/>
  <c r="J69" i="3"/>
  <c r="K69" i="3"/>
  <c r="L69" i="3"/>
  <c r="M69" i="3"/>
  <c r="AI69" i="3"/>
  <c r="AS69" i="3"/>
  <c r="C70" i="3"/>
  <c r="D70" i="3"/>
  <c r="E70" i="3"/>
  <c r="F70" i="3"/>
  <c r="G70" i="3"/>
  <c r="H70" i="3"/>
  <c r="J70" i="3"/>
  <c r="K70" i="3"/>
  <c r="L70" i="3"/>
  <c r="M70" i="3"/>
  <c r="AI70" i="3"/>
  <c r="AS70" i="3"/>
  <c r="C71" i="3"/>
  <c r="D71" i="3"/>
  <c r="E71" i="3"/>
  <c r="F71" i="3"/>
  <c r="G71" i="3"/>
  <c r="H71" i="3"/>
  <c r="J71" i="3"/>
  <c r="K71" i="3"/>
  <c r="L71" i="3"/>
  <c r="M71" i="3"/>
  <c r="AI71" i="3"/>
  <c r="AS71" i="3"/>
  <c r="C72" i="3"/>
  <c r="D72" i="3"/>
  <c r="E72" i="3"/>
  <c r="F72" i="3"/>
  <c r="G72" i="3"/>
  <c r="H72" i="3"/>
  <c r="J72" i="3"/>
  <c r="K72" i="3"/>
  <c r="L72" i="3"/>
  <c r="M72" i="3"/>
  <c r="AI72" i="3"/>
  <c r="AS72" i="3"/>
  <c r="C73" i="3"/>
  <c r="D73" i="3"/>
  <c r="E73" i="3"/>
  <c r="F73" i="3"/>
  <c r="G73" i="3"/>
  <c r="H73" i="3"/>
  <c r="J73" i="3"/>
  <c r="K73" i="3"/>
  <c r="L73" i="3"/>
  <c r="M73" i="3"/>
  <c r="AI73" i="3"/>
  <c r="AS73" i="3"/>
  <c r="C74" i="3"/>
  <c r="D74" i="3"/>
  <c r="E74" i="3"/>
  <c r="F74" i="3"/>
  <c r="G74" i="3"/>
  <c r="H74" i="3"/>
  <c r="J74" i="3"/>
  <c r="K74" i="3"/>
  <c r="L74" i="3"/>
  <c r="M74" i="3"/>
  <c r="AI74" i="3"/>
  <c r="AS74" i="3"/>
  <c r="C75" i="3"/>
  <c r="D75" i="3"/>
  <c r="E75" i="3"/>
  <c r="F75" i="3"/>
  <c r="G75" i="3"/>
  <c r="H75" i="3"/>
  <c r="J75" i="3"/>
  <c r="K75" i="3"/>
  <c r="L75" i="3"/>
  <c r="M75" i="3"/>
  <c r="AI75" i="3"/>
  <c r="AS75" i="3"/>
  <c r="C76" i="3"/>
  <c r="D76" i="3"/>
  <c r="E76" i="3"/>
  <c r="F76" i="3"/>
  <c r="G76" i="3"/>
  <c r="H76" i="3"/>
  <c r="J76" i="3"/>
  <c r="K76" i="3"/>
  <c r="L76" i="3"/>
  <c r="M76" i="3"/>
  <c r="AI76" i="3"/>
  <c r="AS76" i="3"/>
  <c r="C77" i="3"/>
  <c r="D77" i="3"/>
  <c r="E77" i="3"/>
  <c r="F77" i="3"/>
  <c r="G77" i="3"/>
  <c r="H77" i="3"/>
  <c r="J77" i="3"/>
  <c r="K77" i="3"/>
  <c r="L77" i="3"/>
  <c r="M77" i="3"/>
  <c r="AI77" i="3"/>
  <c r="AS77" i="3"/>
  <c r="C78" i="3"/>
  <c r="D78" i="3"/>
  <c r="E78" i="3"/>
  <c r="F78" i="3"/>
  <c r="G78" i="3"/>
  <c r="H78" i="3"/>
  <c r="J78" i="3"/>
  <c r="K78" i="3"/>
  <c r="L78" i="3"/>
  <c r="M78" i="3"/>
  <c r="AI78" i="3"/>
  <c r="AS78" i="3"/>
  <c r="C79" i="3"/>
  <c r="D79" i="3"/>
  <c r="E79" i="3"/>
  <c r="F79" i="3"/>
  <c r="G79" i="3"/>
  <c r="H79" i="3"/>
  <c r="J79" i="3"/>
  <c r="K79" i="3"/>
  <c r="L79" i="3"/>
  <c r="M79" i="3"/>
  <c r="AI79" i="3"/>
  <c r="AS79" i="3"/>
  <c r="C80" i="3"/>
  <c r="D80" i="3"/>
  <c r="E80" i="3"/>
  <c r="F80" i="3"/>
  <c r="G80" i="3"/>
  <c r="H80" i="3"/>
  <c r="J80" i="3"/>
  <c r="K80" i="3"/>
  <c r="L80" i="3"/>
  <c r="M80" i="3"/>
  <c r="AI80" i="3"/>
  <c r="AS80" i="3"/>
  <c r="C81" i="3"/>
  <c r="D81" i="3"/>
  <c r="E81" i="3"/>
  <c r="F81" i="3"/>
  <c r="G81" i="3"/>
  <c r="H81" i="3"/>
  <c r="J81" i="3"/>
  <c r="K81" i="3"/>
  <c r="L81" i="3"/>
  <c r="M81" i="3"/>
  <c r="AI81" i="3"/>
  <c r="AS81" i="3"/>
  <c r="C82" i="3"/>
  <c r="D82" i="3"/>
  <c r="E82" i="3"/>
  <c r="F82" i="3"/>
  <c r="G82" i="3"/>
  <c r="H82" i="3"/>
  <c r="J82" i="3"/>
  <c r="K82" i="3"/>
  <c r="L82" i="3"/>
  <c r="M82" i="3"/>
  <c r="AI82" i="3"/>
  <c r="AS82" i="3"/>
  <c r="C83" i="3"/>
  <c r="D83" i="3"/>
  <c r="E83" i="3"/>
  <c r="F83" i="3"/>
  <c r="G83" i="3"/>
  <c r="H83" i="3"/>
  <c r="J83" i="3"/>
  <c r="K83" i="3"/>
  <c r="L83" i="3"/>
  <c r="M83" i="3"/>
  <c r="AI83" i="3"/>
  <c r="AS83" i="3"/>
  <c r="C84" i="3"/>
  <c r="D84" i="3"/>
  <c r="E84" i="3"/>
  <c r="F84" i="3"/>
  <c r="G84" i="3"/>
  <c r="H84" i="3"/>
  <c r="J84" i="3"/>
  <c r="K84" i="3"/>
  <c r="L84" i="3"/>
  <c r="M84" i="3"/>
  <c r="AI84" i="3"/>
  <c r="AS84" i="3"/>
  <c r="C85" i="3"/>
  <c r="D85" i="3"/>
  <c r="E85" i="3"/>
  <c r="F85" i="3"/>
  <c r="G85" i="3"/>
  <c r="H85" i="3"/>
  <c r="J85" i="3"/>
  <c r="K85" i="3"/>
  <c r="L85" i="3"/>
  <c r="M85" i="3"/>
  <c r="AI85" i="3"/>
  <c r="AS85" i="3"/>
  <c r="C86" i="3"/>
  <c r="D86" i="3"/>
  <c r="E86" i="3"/>
  <c r="F86" i="3"/>
  <c r="G86" i="3"/>
  <c r="H86" i="3"/>
  <c r="J86" i="3"/>
  <c r="K86" i="3"/>
  <c r="L86" i="3"/>
  <c r="M86" i="3"/>
  <c r="AI86" i="3"/>
  <c r="AS86" i="3"/>
  <c r="C87" i="3"/>
  <c r="D87" i="3"/>
  <c r="E87" i="3"/>
  <c r="F87" i="3"/>
  <c r="G87" i="3"/>
  <c r="H87" i="3"/>
  <c r="J87" i="3"/>
  <c r="K87" i="3"/>
  <c r="L87" i="3"/>
  <c r="M87" i="3"/>
  <c r="AI87" i="3"/>
  <c r="AS87" i="3"/>
  <c r="C88" i="3"/>
  <c r="D88" i="3"/>
  <c r="E88" i="3"/>
  <c r="F88" i="3"/>
  <c r="G88" i="3"/>
  <c r="H88" i="3"/>
  <c r="J88" i="3"/>
  <c r="K88" i="3"/>
  <c r="L88" i="3"/>
  <c r="M88" i="3"/>
  <c r="AI88" i="3"/>
  <c r="AS88" i="3"/>
  <c r="C89" i="3"/>
  <c r="D89" i="3"/>
  <c r="E89" i="3"/>
  <c r="F89" i="3"/>
  <c r="G89" i="3"/>
  <c r="H89" i="3"/>
  <c r="J89" i="3"/>
  <c r="K89" i="3"/>
  <c r="L89" i="3"/>
  <c r="M89" i="3"/>
  <c r="AI89" i="3"/>
  <c r="AS89" i="3"/>
  <c r="C90" i="3"/>
  <c r="D90" i="3"/>
  <c r="E90" i="3"/>
  <c r="F90" i="3"/>
  <c r="G90" i="3"/>
  <c r="H90" i="3"/>
  <c r="J90" i="3"/>
  <c r="K90" i="3"/>
  <c r="L90" i="3"/>
  <c r="M90" i="3"/>
  <c r="AI90" i="3"/>
  <c r="AS90" i="3"/>
  <c r="C91" i="3"/>
  <c r="D91" i="3"/>
  <c r="E91" i="3"/>
  <c r="F91" i="3"/>
  <c r="G91" i="3"/>
  <c r="H91" i="3"/>
  <c r="J91" i="3"/>
  <c r="K91" i="3"/>
  <c r="L91" i="3"/>
  <c r="M91" i="3"/>
  <c r="AI91" i="3"/>
  <c r="AS91" i="3"/>
  <c r="C92" i="3"/>
  <c r="D92" i="3"/>
  <c r="E92" i="3"/>
  <c r="F92" i="3"/>
  <c r="G92" i="3"/>
  <c r="H92" i="3"/>
  <c r="J92" i="3"/>
  <c r="K92" i="3"/>
  <c r="L92" i="3"/>
  <c r="M92" i="3"/>
  <c r="AI92" i="3"/>
  <c r="AS92" i="3"/>
  <c r="C93" i="3"/>
  <c r="D93" i="3"/>
  <c r="E93" i="3"/>
  <c r="F93" i="3"/>
  <c r="G93" i="3"/>
  <c r="H93" i="3"/>
  <c r="J93" i="3"/>
  <c r="K93" i="3"/>
  <c r="L93" i="3"/>
  <c r="M93" i="3"/>
  <c r="AI93" i="3"/>
  <c r="AS93" i="3"/>
  <c r="C94" i="3"/>
  <c r="D94" i="3"/>
  <c r="E94" i="3"/>
  <c r="F94" i="3"/>
  <c r="G94" i="3"/>
  <c r="H94" i="3"/>
  <c r="J94" i="3"/>
  <c r="K94" i="3"/>
  <c r="L94" i="3"/>
  <c r="M94" i="3"/>
  <c r="AI94" i="3"/>
  <c r="AS94" i="3"/>
  <c r="C95" i="3"/>
  <c r="D95" i="3"/>
  <c r="E95" i="3"/>
  <c r="F95" i="3"/>
  <c r="G95" i="3"/>
  <c r="H95" i="3"/>
  <c r="J95" i="3"/>
  <c r="K95" i="3"/>
  <c r="L95" i="3"/>
  <c r="M95" i="3"/>
  <c r="AI95" i="3"/>
  <c r="AS95" i="3"/>
  <c r="C96" i="3"/>
  <c r="D96" i="3"/>
  <c r="E96" i="3"/>
  <c r="F96" i="3"/>
  <c r="G96" i="3"/>
  <c r="H96" i="3"/>
  <c r="J96" i="3"/>
  <c r="K96" i="3"/>
  <c r="L96" i="3"/>
  <c r="M96" i="3"/>
  <c r="AI96" i="3"/>
  <c r="AS96" i="3"/>
  <c r="C97" i="3"/>
  <c r="D97" i="3"/>
  <c r="E97" i="3"/>
  <c r="F97" i="3"/>
  <c r="G97" i="3"/>
  <c r="H97" i="3"/>
  <c r="J97" i="3"/>
  <c r="K97" i="3"/>
  <c r="L97" i="3"/>
  <c r="M97" i="3"/>
  <c r="AI97" i="3"/>
  <c r="AS97" i="3"/>
  <c r="C98" i="3"/>
  <c r="D98" i="3"/>
  <c r="E98" i="3"/>
  <c r="F98" i="3"/>
  <c r="G98" i="3"/>
  <c r="H98" i="3"/>
  <c r="J98" i="3"/>
  <c r="K98" i="3"/>
  <c r="L98" i="3"/>
  <c r="M98" i="3"/>
  <c r="AI98" i="3"/>
  <c r="AS98" i="3"/>
  <c r="C99" i="3"/>
  <c r="D99" i="3"/>
  <c r="E99" i="3"/>
  <c r="F99" i="3"/>
  <c r="G99" i="3"/>
  <c r="H99" i="3"/>
  <c r="J99" i="3"/>
  <c r="K99" i="3"/>
  <c r="L99" i="3"/>
  <c r="M99" i="3"/>
  <c r="AI99" i="3"/>
  <c r="AS99" i="3"/>
  <c r="C100" i="3"/>
  <c r="D100" i="3"/>
  <c r="E100" i="3"/>
  <c r="F100" i="3"/>
  <c r="G100" i="3"/>
  <c r="H100" i="3"/>
  <c r="J100" i="3"/>
  <c r="K100" i="3"/>
  <c r="L100" i="3"/>
  <c r="M100" i="3"/>
  <c r="AI100" i="3"/>
  <c r="AS100" i="3"/>
  <c r="C101" i="3"/>
  <c r="D101" i="3"/>
  <c r="E101" i="3"/>
  <c r="F101" i="3"/>
  <c r="G101" i="3"/>
  <c r="H101" i="3"/>
  <c r="J101" i="3"/>
  <c r="K101" i="3"/>
  <c r="L101" i="3"/>
  <c r="M101" i="3"/>
  <c r="AI101" i="3"/>
  <c r="AS101" i="3"/>
  <c r="C102" i="3"/>
  <c r="D102" i="3"/>
  <c r="E102" i="3"/>
  <c r="F102" i="3"/>
  <c r="G102" i="3"/>
  <c r="H102" i="3"/>
  <c r="J102" i="3"/>
  <c r="K102" i="3"/>
  <c r="L102" i="3"/>
  <c r="M102" i="3"/>
  <c r="AI102" i="3"/>
  <c r="AS102" i="3"/>
  <c r="C103" i="3"/>
  <c r="D103" i="3"/>
  <c r="E103" i="3"/>
  <c r="F103" i="3"/>
  <c r="G103" i="3"/>
  <c r="H103" i="3"/>
  <c r="J103" i="3"/>
  <c r="K103" i="3"/>
  <c r="L103" i="3"/>
  <c r="M103" i="3"/>
  <c r="AI103" i="3"/>
  <c r="AS103" i="3"/>
  <c r="C104" i="3"/>
  <c r="D104" i="3"/>
  <c r="E104" i="3"/>
  <c r="F104" i="3"/>
  <c r="G104" i="3"/>
  <c r="H104" i="3"/>
  <c r="J104" i="3"/>
  <c r="K104" i="3"/>
  <c r="L104" i="3"/>
  <c r="M104" i="3"/>
  <c r="AI104" i="3"/>
  <c r="AS104" i="3"/>
  <c r="C105" i="3"/>
  <c r="D105" i="3"/>
  <c r="E105" i="3"/>
  <c r="F105" i="3"/>
  <c r="G105" i="3"/>
  <c r="H105" i="3"/>
  <c r="J105" i="3"/>
  <c r="K105" i="3"/>
  <c r="L105" i="3"/>
  <c r="M105" i="3"/>
  <c r="AI105" i="3"/>
  <c r="AS105" i="3"/>
  <c r="C106" i="3"/>
  <c r="D106" i="3"/>
  <c r="E106" i="3"/>
  <c r="F106" i="3"/>
  <c r="G106" i="3"/>
  <c r="H106" i="3"/>
  <c r="J106" i="3"/>
  <c r="K106" i="3"/>
  <c r="L106" i="3"/>
  <c r="M106" i="3"/>
  <c r="AI106" i="3"/>
  <c r="AS106" i="3"/>
  <c r="C107" i="3"/>
  <c r="D107" i="3"/>
  <c r="E107" i="3"/>
  <c r="F107" i="3"/>
  <c r="G107" i="3"/>
  <c r="H107" i="3"/>
  <c r="J107" i="3"/>
  <c r="K107" i="3"/>
  <c r="L107" i="3"/>
  <c r="M107" i="3"/>
  <c r="AI107" i="3"/>
  <c r="AS107" i="3"/>
  <c r="C108" i="3"/>
  <c r="D108" i="3"/>
  <c r="E108" i="3"/>
  <c r="F108" i="3"/>
  <c r="G108" i="3"/>
  <c r="H108" i="3"/>
  <c r="J108" i="3"/>
  <c r="K108" i="3"/>
  <c r="L108" i="3"/>
  <c r="M108" i="3"/>
  <c r="AI108" i="3"/>
  <c r="AS108" i="3"/>
  <c r="C109" i="3"/>
  <c r="D109" i="3"/>
  <c r="E109" i="3"/>
  <c r="F109" i="3"/>
  <c r="G109" i="3"/>
  <c r="H109" i="3"/>
  <c r="J109" i="3"/>
  <c r="K109" i="3"/>
  <c r="L109" i="3"/>
  <c r="M109" i="3"/>
  <c r="AI109" i="3"/>
  <c r="AS109" i="3"/>
  <c r="C110" i="3"/>
  <c r="D110" i="3"/>
  <c r="E110" i="3"/>
  <c r="F110" i="3"/>
  <c r="G110" i="3"/>
  <c r="H110" i="3"/>
  <c r="J110" i="3"/>
  <c r="K110" i="3"/>
  <c r="L110" i="3"/>
  <c r="M110" i="3"/>
  <c r="AI110" i="3"/>
  <c r="AS110" i="3"/>
  <c r="C111" i="3"/>
  <c r="D111" i="3"/>
  <c r="E111" i="3"/>
  <c r="F111" i="3"/>
  <c r="G111" i="3"/>
  <c r="H111" i="3"/>
  <c r="J111" i="3"/>
  <c r="K111" i="3"/>
  <c r="L111" i="3"/>
  <c r="M111" i="3"/>
  <c r="AI111" i="3"/>
  <c r="AS111" i="3"/>
  <c r="C112" i="3"/>
  <c r="D112" i="3"/>
  <c r="E112" i="3"/>
  <c r="F112" i="3"/>
  <c r="G112" i="3"/>
  <c r="H112" i="3"/>
  <c r="J112" i="3"/>
  <c r="K112" i="3"/>
  <c r="L112" i="3"/>
  <c r="M112" i="3"/>
  <c r="AI112" i="3"/>
  <c r="AS112" i="3"/>
  <c r="C113" i="3"/>
  <c r="D113" i="3"/>
  <c r="E113" i="3"/>
  <c r="F113" i="3"/>
  <c r="G113" i="3"/>
  <c r="H113" i="3"/>
  <c r="J113" i="3"/>
  <c r="K113" i="3"/>
  <c r="L113" i="3"/>
  <c r="M113" i="3"/>
  <c r="AI113" i="3"/>
  <c r="AS113" i="3"/>
  <c r="C114" i="3"/>
  <c r="D114" i="3"/>
  <c r="E114" i="3"/>
  <c r="F114" i="3"/>
  <c r="G114" i="3"/>
  <c r="H114" i="3"/>
  <c r="J114" i="3"/>
  <c r="K114" i="3"/>
  <c r="L114" i="3"/>
  <c r="M114" i="3"/>
  <c r="AI114" i="3"/>
  <c r="AS114" i="3"/>
  <c r="C115" i="3"/>
  <c r="D115" i="3"/>
  <c r="E115" i="3"/>
  <c r="F115" i="3"/>
  <c r="G115" i="3"/>
  <c r="H115" i="3"/>
  <c r="J115" i="3"/>
  <c r="K115" i="3"/>
  <c r="L115" i="3"/>
  <c r="M115" i="3"/>
  <c r="AI115" i="3"/>
  <c r="AS115" i="3"/>
  <c r="C116" i="3"/>
  <c r="D116" i="3"/>
  <c r="E116" i="3"/>
  <c r="F116" i="3"/>
  <c r="G116" i="3"/>
  <c r="H116" i="3"/>
  <c r="J116" i="3"/>
  <c r="K116" i="3"/>
  <c r="L116" i="3"/>
  <c r="M116" i="3"/>
  <c r="AI116" i="3"/>
  <c r="AS116" i="3"/>
  <c r="C117" i="3"/>
  <c r="D117" i="3"/>
  <c r="E117" i="3"/>
  <c r="F117" i="3"/>
  <c r="G117" i="3"/>
  <c r="H117" i="3"/>
  <c r="J117" i="3"/>
  <c r="K117" i="3"/>
  <c r="L117" i="3"/>
  <c r="M117" i="3"/>
  <c r="AI117" i="3"/>
  <c r="AS117" i="3"/>
  <c r="C118" i="3"/>
  <c r="D118" i="3"/>
  <c r="E118" i="3"/>
  <c r="F118" i="3"/>
  <c r="G118" i="3"/>
  <c r="H118" i="3"/>
  <c r="J118" i="3"/>
  <c r="K118" i="3"/>
  <c r="L118" i="3"/>
  <c r="M118" i="3"/>
  <c r="AI118" i="3"/>
  <c r="AS118" i="3"/>
  <c r="C119" i="3"/>
  <c r="D119" i="3"/>
  <c r="E119" i="3"/>
  <c r="F119" i="3"/>
  <c r="G119" i="3"/>
  <c r="H119" i="3"/>
  <c r="J119" i="3"/>
  <c r="K119" i="3"/>
  <c r="L119" i="3"/>
  <c r="M119" i="3"/>
  <c r="AI119" i="3"/>
  <c r="AS119" i="3"/>
  <c r="C120" i="3"/>
  <c r="D120" i="3"/>
  <c r="E120" i="3"/>
  <c r="F120" i="3"/>
  <c r="G120" i="3"/>
  <c r="H120" i="3"/>
  <c r="J120" i="3"/>
  <c r="K120" i="3"/>
  <c r="L120" i="3"/>
  <c r="M120" i="3"/>
  <c r="AI120" i="3"/>
  <c r="AS120" i="3"/>
  <c r="C121" i="3"/>
  <c r="D121" i="3"/>
  <c r="E121" i="3"/>
  <c r="F121" i="3"/>
  <c r="G121" i="3"/>
  <c r="H121" i="3"/>
  <c r="J121" i="3"/>
  <c r="K121" i="3"/>
  <c r="L121" i="3"/>
  <c r="M121" i="3"/>
  <c r="AI121" i="3"/>
  <c r="AS121" i="3"/>
  <c r="C122" i="3"/>
  <c r="D122" i="3"/>
  <c r="E122" i="3"/>
  <c r="F122" i="3"/>
  <c r="G122" i="3"/>
  <c r="H122" i="3"/>
  <c r="J122" i="3"/>
  <c r="K122" i="3"/>
  <c r="L122" i="3"/>
  <c r="M122" i="3"/>
  <c r="AI122" i="3"/>
  <c r="AS122" i="3"/>
  <c r="C123" i="3"/>
  <c r="D123" i="3"/>
  <c r="E123" i="3"/>
  <c r="F123" i="3"/>
  <c r="G123" i="3"/>
  <c r="H123" i="3"/>
  <c r="J123" i="3"/>
  <c r="K123" i="3"/>
  <c r="L123" i="3"/>
  <c r="M123" i="3"/>
  <c r="AI123" i="3"/>
  <c r="AS123" i="3"/>
  <c r="C124" i="3"/>
  <c r="D124" i="3"/>
  <c r="E124" i="3"/>
  <c r="F124" i="3"/>
  <c r="G124" i="3"/>
  <c r="H124" i="3"/>
  <c r="J124" i="3"/>
  <c r="K124" i="3"/>
  <c r="L124" i="3"/>
  <c r="M124" i="3"/>
  <c r="AI124" i="3"/>
  <c r="AS124" i="3"/>
  <c r="C125" i="3"/>
  <c r="D125" i="3"/>
  <c r="E125" i="3"/>
  <c r="F125" i="3"/>
  <c r="G125" i="3"/>
  <c r="H125" i="3"/>
  <c r="J125" i="3"/>
  <c r="K125" i="3"/>
  <c r="L125" i="3"/>
  <c r="M125" i="3"/>
  <c r="AI125" i="3"/>
  <c r="AS125" i="3"/>
  <c r="C126" i="3"/>
  <c r="D126" i="3"/>
  <c r="E126" i="3"/>
  <c r="F126" i="3"/>
  <c r="G126" i="3"/>
  <c r="H126" i="3"/>
  <c r="J126" i="3"/>
  <c r="K126" i="3"/>
  <c r="L126" i="3"/>
  <c r="M126" i="3"/>
  <c r="AI126" i="3"/>
  <c r="AS126" i="3"/>
  <c r="C127" i="3"/>
  <c r="D127" i="3"/>
  <c r="E127" i="3"/>
  <c r="F127" i="3"/>
  <c r="G127" i="3"/>
  <c r="H127" i="3"/>
  <c r="J127" i="3"/>
  <c r="K127" i="3"/>
  <c r="L127" i="3"/>
  <c r="M127" i="3"/>
  <c r="AI127" i="3"/>
  <c r="AS127" i="3"/>
  <c r="C128" i="3"/>
  <c r="D128" i="3"/>
  <c r="E128" i="3"/>
  <c r="F128" i="3"/>
  <c r="G128" i="3"/>
  <c r="H128" i="3"/>
  <c r="J128" i="3"/>
  <c r="K128" i="3"/>
  <c r="L128" i="3"/>
  <c r="M128" i="3"/>
  <c r="AI128" i="3"/>
  <c r="AS128" i="3"/>
  <c r="C129" i="3"/>
  <c r="D129" i="3"/>
  <c r="E129" i="3"/>
  <c r="F129" i="3"/>
  <c r="G129" i="3"/>
  <c r="H129" i="3"/>
  <c r="J129" i="3"/>
  <c r="K129" i="3"/>
  <c r="L129" i="3"/>
  <c r="M129" i="3"/>
  <c r="AI129" i="3"/>
  <c r="AS129" i="3"/>
  <c r="C130" i="3"/>
  <c r="D130" i="3"/>
  <c r="E130" i="3"/>
  <c r="F130" i="3"/>
  <c r="G130" i="3"/>
  <c r="H130" i="3"/>
  <c r="J130" i="3"/>
  <c r="K130" i="3"/>
  <c r="L130" i="3"/>
  <c r="M130" i="3"/>
  <c r="AI130" i="3"/>
  <c r="AS130" i="3"/>
  <c r="C131" i="3"/>
  <c r="D131" i="3"/>
  <c r="E131" i="3"/>
  <c r="F131" i="3"/>
  <c r="G131" i="3"/>
  <c r="H131" i="3"/>
  <c r="J131" i="3"/>
  <c r="K131" i="3"/>
  <c r="L131" i="3"/>
  <c r="M131" i="3"/>
  <c r="AI131" i="3"/>
  <c r="AS131" i="3"/>
  <c r="C132" i="3"/>
  <c r="D132" i="3"/>
  <c r="E132" i="3"/>
  <c r="F132" i="3"/>
  <c r="G132" i="3"/>
  <c r="H132" i="3"/>
  <c r="J132" i="3"/>
  <c r="K132" i="3"/>
  <c r="L132" i="3"/>
  <c r="M132" i="3"/>
  <c r="AI132" i="3"/>
  <c r="AS132" i="3"/>
  <c r="C133" i="3"/>
  <c r="D133" i="3"/>
  <c r="E133" i="3"/>
  <c r="F133" i="3"/>
  <c r="G133" i="3"/>
  <c r="H133" i="3"/>
  <c r="J133" i="3"/>
  <c r="K133" i="3"/>
  <c r="L133" i="3"/>
  <c r="M133" i="3"/>
  <c r="AI133" i="3"/>
  <c r="AS133" i="3"/>
  <c r="C134" i="3"/>
  <c r="D134" i="3"/>
  <c r="E134" i="3"/>
  <c r="F134" i="3"/>
  <c r="G134" i="3"/>
  <c r="H134" i="3"/>
  <c r="J134" i="3"/>
  <c r="K134" i="3"/>
  <c r="L134" i="3"/>
  <c r="M134" i="3"/>
  <c r="AI134" i="3"/>
  <c r="AS134" i="3"/>
  <c r="C135" i="3"/>
  <c r="D135" i="3"/>
  <c r="E135" i="3"/>
  <c r="F135" i="3"/>
  <c r="G135" i="3"/>
  <c r="H135" i="3"/>
  <c r="J135" i="3"/>
  <c r="K135" i="3"/>
  <c r="L135" i="3"/>
  <c r="M135" i="3"/>
  <c r="AI135" i="3"/>
  <c r="AS135" i="3"/>
  <c r="C136" i="3"/>
  <c r="D136" i="3"/>
  <c r="E136" i="3"/>
  <c r="F136" i="3"/>
  <c r="G136" i="3"/>
  <c r="H136" i="3"/>
  <c r="J136" i="3"/>
  <c r="K136" i="3"/>
  <c r="L136" i="3"/>
  <c r="M136" i="3"/>
  <c r="AI136" i="3"/>
  <c r="AS136" i="3"/>
  <c r="C137" i="3"/>
  <c r="D137" i="3"/>
  <c r="E137" i="3"/>
  <c r="F137" i="3"/>
  <c r="G137" i="3"/>
  <c r="H137" i="3"/>
  <c r="J137" i="3"/>
  <c r="K137" i="3"/>
  <c r="L137" i="3"/>
  <c r="M137" i="3"/>
  <c r="AI137" i="3"/>
  <c r="AS137" i="3"/>
  <c r="C138" i="3"/>
  <c r="D138" i="3"/>
  <c r="E138" i="3"/>
  <c r="F138" i="3"/>
  <c r="G138" i="3"/>
  <c r="H138" i="3"/>
  <c r="J138" i="3"/>
  <c r="K138" i="3"/>
  <c r="L138" i="3"/>
  <c r="M138" i="3"/>
  <c r="AI138" i="3"/>
  <c r="AS138" i="3"/>
  <c r="C139" i="3"/>
  <c r="D139" i="3"/>
  <c r="E139" i="3"/>
  <c r="F139" i="3"/>
  <c r="G139" i="3"/>
  <c r="H139" i="3"/>
  <c r="J139" i="3"/>
  <c r="K139" i="3"/>
  <c r="L139" i="3"/>
  <c r="M139" i="3"/>
  <c r="AI139" i="3"/>
  <c r="AS139" i="3"/>
  <c r="C140" i="3"/>
  <c r="D140" i="3"/>
  <c r="E140" i="3"/>
  <c r="F140" i="3"/>
  <c r="G140" i="3"/>
  <c r="H140" i="3"/>
  <c r="J140" i="3"/>
  <c r="K140" i="3"/>
  <c r="L140" i="3"/>
  <c r="M140" i="3"/>
  <c r="AI140" i="3"/>
  <c r="AS140" i="3"/>
  <c r="C141" i="3"/>
  <c r="D141" i="3"/>
  <c r="E141" i="3"/>
  <c r="F141" i="3"/>
  <c r="G141" i="3"/>
  <c r="H141" i="3"/>
  <c r="J141" i="3"/>
  <c r="K141" i="3"/>
  <c r="L141" i="3"/>
  <c r="M141" i="3"/>
  <c r="AI141" i="3"/>
  <c r="AS141" i="3"/>
  <c r="C142" i="3"/>
  <c r="D142" i="3"/>
  <c r="E142" i="3"/>
  <c r="F142" i="3"/>
  <c r="G142" i="3"/>
  <c r="H142" i="3"/>
  <c r="J142" i="3"/>
  <c r="K142" i="3"/>
  <c r="L142" i="3"/>
  <c r="M142" i="3"/>
  <c r="AI142" i="3"/>
  <c r="AS142" i="3"/>
  <c r="C143" i="3"/>
  <c r="D143" i="3"/>
  <c r="E143" i="3"/>
  <c r="F143" i="3"/>
  <c r="G143" i="3"/>
  <c r="H143" i="3"/>
  <c r="J143" i="3"/>
  <c r="K143" i="3"/>
  <c r="L143" i="3"/>
  <c r="M143" i="3"/>
  <c r="AI143" i="3"/>
  <c r="AS143" i="3"/>
  <c r="C144" i="3"/>
  <c r="D144" i="3"/>
  <c r="E144" i="3"/>
  <c r="F144" i="3"/>
  <c r="G144" i="3"/>
  <c r="H144" i="3"/>
  <c r="J144" i="3"/>
  <c r="K144" i="3"/>
  <c r="L144" i="3"/>
  <c r="M144" i="3"/>
  <c r="AI144" i="3"/>
  <c r="AS144" i="3"/>
  <c r="C145" i="3"/>
  <c r="D145" i="3"/>
  <c r="E145" i="3"/>
  <c r="F145" i="3"/>
  <c r="G145" i="3"/>
  <c r="H145" i="3"/>
  <c r="J145" i="3"/>
  <c r="K145" i="3"/>
  <c r="L145" i="3"/>
  <c r="M145" i="3"/>
  <c r="AI145" i="3"/>
  <c r="AS145" i="3"/>
  <c r="C146" i="3"/>
  <c r="D146" i="3"/>
  <c r="E146" i="3"/>
  <c r="F146" i="3"/>
  <c r="G146" i="3"/>
  <c r="H146" i="3"/>
  <c r="J146" i="3"/>
  <c r="K146" i="3"/>
  <c r="L146" i="3"/>
  <c r="M146" i="3"/>
  <c r="AI146" i="3"/>
  <c r="AS146" i="3"/>
  <c r="C147" i="3"/>
  <c r="D147" i="3"/>
  <c r="E147" i="3"/>
  <c r="F147" i="3"/>
  <c r="G147" i="3"/>
  <c r="H147" i="3"/>
  <c r="J147" i="3"/>
  <c r="K147" i="3"/>
  <c r="L147" i="3"/>
  <c r="M147" i="3"/>
  <c r="AI147" i="3"/>
  <c r="AS147" i="3"/>
  <c r="C148" i="3"/>
  <c r="D148" i="3"/>
  <c r="E148" i="3"/>
  <c r="F148" i="3"/>
  <c r="G148" i="3"/>
  <c r="H148" i="3"/>
  <c r="J148" i="3"/>
  <c r="K148" i="3"/>
  <c r="L148" i="3"/>
  <c r="M148" i="3"/>
  <c r="AI148" i="3"/>
  <c r="AS148" i="3"/>
  <c r="C149" i="3"/>
  <c r="D149" i="3"/>
  <c r="E149" i="3"/>
  <c r="F149" i="3"/>
  <c r="G149" i="3"/>
  <c r="H149" i="3"/>
  <c r="J149" i="3"/>
  <c r="K149" i="3"/>
  <c r="L149" i="3"/>
  <c r="M149" i="3"/>
  <c r="AI149" i="3"/>
  <c r="AS149" i="3"/>
  <c r="C150" i="3"/>
  <c r="D150" i="3"/>
  <c r="E150" i="3"/>
  <c r="F150" i="3"/>
  <c r="G150" i="3"/>
  <c r="H150" i="3"/>
  <c r="J150" i="3"/>
  <c r="K150" i="3"/>
  <c r="L150" i="3"/>
  <c r="M150" i="3"/>
  <c r="AI150" i="3"/>
  <c r="AS150" i="3"/>
  <c r="C151" i="3"/>
  <c r="D151" i="3"/>
  <c r="E151" i="3"/>
  <c r="F151" i="3"/>
  <c r="G151" i="3"/>
  <c r="H151" i="3"/>
  <c r="J151" i="3"/>
  <c r="K151" i="3"/>
  <c r="L151" i="3"/>
  <c r="M151" i="3"/>
  <c r="AI151" i="3"/>
  <c r="AS151" i="3"/>
  <c r="C152" i="3"/>
  <c r="D152" i="3"/>
  <c r="E152" i="3"/>
  <c r="F152" i="3"/>
  <c r="G152" i="3"/>
  <c r="H152" i="3"/>
  <c r="J152" i="3"/>
  <c r="K152" i="3"/>
  <c r="L152" i="3"/>
  <c r="M152" i="3"/>
  <c r="AI152" i="3"/>
  <c r="AS152" i="3"/>
  <c r="C153" i="3"/>
  <c r="D153" i="3"/>
  <c r="E153" i="3"/>
  <c r="F153" i="3"/>
  <c r="G153" i="3"/>
  <c r="H153" i="3"/>
  <c r="J153" i="3"/>
  <c r="K153" i="3"/>
  <c r="L153" i="3"/>
  <c r="M153" i="3"/>
  <c r="AI153" i="3"/>
  <c r="AS153" i="3"/>
  <c r="C154" i="3"/>
  <c r="D154" i="3"/>
  <c r="E154" i="3"/>
  <c r="F154" i="3"/>
  <c r="G154" i="3"/>
  <c r="H154" i="3"/>
  <c r="J154" i="3"/>
  <c r="K154" i="3"/>
  <c r="L154" i="3"/>
  <c r="M154" i="3"/>
  <c r="AI154" i="3"/>
  <c r="AS154" i="3"/>
  <c r="C155" i="3"/>
  <c r="D155" i="3"/>
  <c r="E155" i="3"/>
  <c r="F155" i="3"/>
  <c r="G155" i="3"/>
  <c r="H155" i="3"/>
  <c r="J155" i="3"/>
  <c r="K155" i="3"/>
  <c r="L155" i="3"/>
  <c r="M155" i="3"/>
  <c r="AI155" i="3"/>
  <c r="AS155" i="3"/>
  <c r="C156" i="3"/>
  <c r="D156" i="3"/>
  <c r="E156" i="3"/>
  <c r="F156" i="3"/>
  <c r="G156" i="3"/>
  <c r="H156" i="3"/>
  <c r="J156" i="3"/>
  <c r="K156" i="3"/>
  <c r="L156" i="3"/>
  <c r="M156" i="3"/>
  <c r="AI156" i="3"/>
  <c r="AS156" i="3"/>
  <c r="C157" i="3"/>
  <c r="D157" i="3"/>
  <c r="E157" i="3"/>
  <c r="F157" i="3"/>
  <c r="G157" i="3"/>
  <c r="H157" i="3"/>
  <c r="J157" i="3"/>
  <c r="K157" i="3"/>
  <c r="L157" i="3"/>
  <c r="M157" i="3"/>
  <c r="AI157" i="3"/>
  <c r="AS157" i="3"/>
  <c r="C158" i="3"/>
  <c r="D158" i="3"/>
  <c r="E158" i="3"/>
  <c r="F158" i="3"/>
  <c r="G158" i="3"/>
  <c r="H158" i="3"/>
  <c r="J158" i="3"/>
  <c r="K158" i="3"/>
  <c r="L158" i="3"/>
  <c r="M158" i="3"/>
  <c r="AI158" i="3"/>
  <c r="AS158" i="3"/>
  <c r="C159" i="3"/>
  <c r="D159" i="3"/>
  <c r="E159" i="3"/>
  <c r="F159" i="3"/>
  <c r="G159" i="3"/>
  <c r="H159" i="3"/>
  <c r="J159" i="3"/>
  <c r="K159" i="3"/>
  <c r="L159" i="3"/>
  <c r="M159" i="3"/>
  <c r="AI159" i="3"/>
  <c r="AS159" i="3"/>
  <c r="C160" i="3"/>
  <c r="D160" i="3"/>
  <c r="E160" i="3"/>
  <c r="F160" i="3"/>
  <c r="G160" i="3"/>
  <c r="H160" i="3"/>
  <c r="J160" i="3"/>
  <c r="K160" i="3"/>
  <c r="L160" i="3"/>
  <c r="M160" i="3"/>
  <c r="AI160" i="3"/>
  <c r="AS160" i="3"/>
  <c r="C161" i="3"/>
  <c r="D161" i="3"/>
  <c r="E161" i="3"/>
  <c r="F161" i="3"/>
  <c r="G161" i="3"/>
  <c r="H161" i="3"/>
  <c r="J161" i="3"/>
  <c r="K161" i="3"/>
  <c r="L161" i="3"/>
  <c r="M161" i="3"/>
  <c r="AI161" i="3"/>
  <c r="AS161" i="3"/>
  <c r="C162" i="3"/>
  <c r="D162" i="3"/>
  <c r="E162" i="3"/>
  <c r="F162" i="3"/>
  <c r="G162" i="3"/>
  <c r="H162" i="3"/>
  <c r="J162" i="3"/>
  <c r="K162" i="3"/>
  <c r="L162" i="3"/>
  <c r="M162" i="3"/>
  <c r="AI162" i="3"/>
  <c r="AS162" i="3"/>
  <c r="C163" i="3"/>
  <c r="D163" i="3"/>
  <c r="E163" i="3"/>
  <c r="F163" i="3"/>
  <c r="G163" i="3"/>
  <c r="H163" i="3"/>
  <c r="J163" i="3"/>
  <c r="K163" i="3"/>
  <c r="L163" i="3"/>
  <c r="M163" i="3"/>
  <c r="AI163" i="3"/>
  <c r="AS163" i="3"/>
  <c r="C164" i="3"/>
  <c r="D164" i="3"/>
  <c r="E164" i="3"/>
  <c r="F164" i="3"/>
  <c r="G164" i="3"/>
  <c r="H164" i="3"/>
  <c r="J164" i="3"/>
  <c r="K164" i="3"/>
  <c r="L164" i="3"/>
  <c r="M164" i="3"/>
  <c r="AI164" i="3"/>
  <c r="AS164" i="3"/>
  <c r="C165" i="3"/>
  <c r="D165" i="3"/>
  <c r="E165" i="3"/>
  <c r="F165" i="3"/>
  <c r="G165" i="3"/>
  <c r="H165" i="3"/>
  <c r="J165" i="3"/>
  <c r="K165" i="3"/>
  <c r="L165" i="3"/>
  <c r="M165" i="3"/>
  <c r="AI165" i="3"/>
  <c r="AS165" i="3"/>
  <c r="C166" i="3"/>
  <c r="D166" i="3"/>
  <c r="E166" i="3"/>
  <c r="F166" i="3"/>
  <c r="G166" i="3"/>
  <c r="H166" i="3"/>
  <c r="J166" i="3"/>
  <c r="K166" i="3"/>
  <c r="L166" i="3"/>
  <c r="M166" i="3"/>
  <c r="AI166" i="3"/>
  <c r="AS166" i="3"/>
  <c r="C167" i="3"/>
  <c r="D167" i="3"/>
  <c r="E167" i="3"/>
  <c r="F167" i="3"/>
  <c r="G167" i="3"/>
  <c r="H167" i="3"/>
  <c r="J167" i="3"/>
  <c r="K167" i="3"/>
  <c r="L167" i="3"/>
  <c r="M167" i="3"/>
  <c r="AI167" i="3"/>
  <c r="AS167" i="3"/>
  <c r="C168" i="3"/>
  <c r="D168" i="3"/>
  <c r="E168" i="3"/>
  <c r="F168" i="3"/>
  <c r="G168" i="3"/>
  <c r="H168" i="3"/>
  <c r="J168" i="3"/>
  <c r="K168" i="3"/>
  <c r="L168" i="3"/>
  <c r="M168" i="3"/>
  <c r="AI168" i="3"/>
  <c r="AS168" i="3"/>
  <c r="C169" i="3"/>
  <c r="D169" i="3"/>
  <c r="E169" i="3"/>
  <c r="F169" i="3"/>
  <c r="G169" i="3"/>
  <c r="H169" i="3"/>
  <c r="J169" i="3"/>
  <c r="K169" i="3"/>
  <c r="L169" i="3"/>
  <c r="M169" i="3"/>
  <c r="AI169" i="3"/>
  <c r="AS169" i="3"/>
  <c r="C170" i="3"/>
  <c r="D170" i="3"/>
  <c r="E170" i="3"/>
  <c r="F170" i="3"/>
  <c r="G170" i="3"/>
  <c r="H170" i="3"/>
  <c r="J170" i="3"/>
  <c r="K170" i="3"/>
  <c r="L170" i="3"/>
  <c r="M170" i="3"/>
  <c r="AI170" i="3"/>
  <c r="AS170" i="3"/>
  <c r="C171" i="3"/>
  <c r="D171" i="3"/>
  <c r="E171" i="3"/>
  <c r="F171" i="3"/>
  <c r="G171" i="3"/>
  <c r="H171" i="3"/>
  <c r="J171" i="3"/>
  <c r="K171" i="3"/>
  <c r="L171" i="3"/>
  <c r="M171" i="3"/>
  <c r="AI171" i="3"/>
  <c r="AS171" i="3"/>
  <c r="N172" i="3"/>
  <c r="O172" i="3"/>
  <c r="P172" i="3"/>
  <c r="AA172" i="3"/>
  <c r="C172" i="3"/>
  <c r="D172" i="3"/>
  <c r="E172" i="3"/>
  <c r="F172" i="3"/>
  <c r="G172" i="3"/>
  <c r="H172" i="3"/>
  <c r="J172" i="3"/>
  <c r="K172" i="3"/>
  <c r="L172" i="3"/>
  <c r="M172" i="3"/>
  <c r="AI172" i="3"/>
  <c r="BB172" i="3"/>
  <c r="BC172" i="3"/>
  <c r="C174" i="3"/>
  <c r="D174" i="3"/>
  <c r="E174" i="3"/>
  <c r="F174" i="3"/>
  <c r="G174" i="3"/>
  <c r="H174" i="3"/>
  <c r="J174" i="3"/>
  <c r="K174" i="3"/>
  <c r="L174" i="3"/>
  <c r="M174" i="3"/>
  <c r="AI174" i="3"/>
  <c r="AS174" i="3"/>
  <c r="C175" i="3"/>
  <c r="D175" i="3"/>
  <c r="E175" i="3"/>
  <c r="F175" i="3"/>
  <c r="G175" i="3"/>
  <c r="H175" i="3"/>
  <c r="J175" i="3"/>
  <c r="K175" i="3"/>
  <c r="L175" i="3"/>
  <c r="M175" i="3"/>
  <c r="AI175" i="3"/>
  <c r="AS175" i="3"/>
  <c r="C176" i="3"/>
  <c r="D176" i="3"/>
  <c r="E176" i="3"/>
  <c r="F176" i="3"/>
  <c r="G176" i="3"/>
  <c r="H176" i="3"/>
  <c r="J176" i="3"/>
  <c r="K176" i="3"/>
  <c r="L176" i="3"/>
  <c r="M176" i="3"/>
  <c r="AI176" i="3"/>
  <c r="AS176" i="3"/>
  <c r="C177" i="3"/>
  <c r="D177" i="3"/>
  <c r="E177" i="3"/>
  <c r="F177" i="3"/>
  <c r="G177" i="3"/>
  <c r="H177" i="3"/>
  <c r="J177" i="3"/>
  <c r="K177" i="3"/>
  <c r="L177" i="3"/>
  <c r="M177" i="3"/>
  <c r="AI177" i="3"/>
  <c r="AS177" i="3"/>
  <c r="C178" i="3"/>
  <c r="D178" i="3"/>
  <c r="E178" i="3"/>
  <c r="F178" i="3"/>
  <c r="G178" i="3"/>
  <c r="H178" i="3"/>
  <c r="J178" i="3"/>
  <c r="K178" i="3"/>
  <c r="L178" i="3"/>
  <c r="M178" i="3"/>
  <c r="AI178" i="3"/>
  <c r="AS178" i="3"/>
  <c r="C179" i="3"/>
  <c r="D179" i="3"/>
  <c r="E179" i="3"/>
  <c r="F179" i="3"/>
  <c r="G179" i="3"/>
  <c r="H179" i="3"/>
  <c r="J179" i="3"/>
  <c r="K179" i="3"/>
  <c r="L179" i="3"/>
  <c r="M179" i="3"/>
  <c r="AI179" i="3"/>
  <c r="AS179" i="3"/>
  <c r="C180" i="3"/>
  <c r="D180" i="3"/>
  <c r="E180" i="3"/>
  <c r="F180" i="3"/>
  <c r="G180" i="3"/>
  <c r="H180" i="3"/>
  <c r="J180" i="3"/>
  <c r="K180" i="3"/>
  <c r="L180" i="3"/>
  <c r="M180" i="3"/>
  <c r="AI180" i="3"/>
  <c r="AS180" i="3"/>
  <c r="C181" i="3"/>
  <c r="D181" i="3"/>
  <c r="E181" i="3"/>
  <c r="F181" i="3"/>
  <c r="G181" i="3"/>
  <c r="H181" i="3"/>
  <c r="J181" i="3"/>
  <c r="K181" i="3"/>
  <c r="L181" i="3"/>
  <c r="M181" i="3"/>
  <c r="AI181" i="3"/>
  <c r="AS181" i="3"/>
  <c r="C182" i="3"/>
  <c r="D182" i="3"/>
  <c r="E182" i="3"/>
  <c r="F182" i="3"/>
  <c r="G182" i="3"/>
  <c r="H182" i="3"/>
  <c r="J182" i="3"/>
  <c r="K182" i="3"/>
  <c r="L182" i="3"/>
  <c r="M182" i="3"/>
  <c r="AI182" i="3"/>
  <c r="AS182" i="3"/>
  <c r="C183" i="3"/>
  <c r="D183" i="3"/>
  <c r="E183" i="3"/>
  <c r="F183" i="3"/>
  <c r="G183" i="3"/>
  <c r="H183" i="3"/>
  <c r="J183" i="3"/>
  <c r="K183" i="3"/>
  <c r="L183" i="3"/>
  <c r="M183" i="3"/>
  <c r="AI183" i="3"/>
  <c r="AS183" i="3"/>
  <c r="C184" i="3"/>
  <c r="D184" i="3"/>
  <c r="E184" i="3"/>
  <c r="F184" i="3"/>
  <c r="G184" i="3"/>
  <c r="H184" i="3"/>
  <c r="J184" i="3"/>
  <c r="K184" i="3"/>
  <c r="L184" i="3"/>
  <c r="M184" i="3"/>
  <c r="AI184" i="3"/>
  <c r="AS184" i="3"/>
  <c r="C185" i="3"/>
  <c r="D185" i="3"/>
  <c r="E185" i="3"/>
  <c r="F185" i="3"/>
  <c r="G185" i="3"/>
  <c r="H185" i="3"/>
  <c r="J185" i="3"/>
  <c r="K185" i="3"/>
  <c r="L185" i="3"/>
  <c r="M185" i="3"/>
  <c r="AI185" i="3"/>
  <c r="AS185" i="3"/>
  <c r="C186" i="3"/>
  <c r="D186" i="3"/>
  <c r="E186" i="3"/>
  <c r="F186" i="3"/>
  <c r="G186" i="3"/>
  <c r="H186" i="3"/>
  <c r="J186" i="3"/>
  <c r="K186" i="3"/>
  <c r="L186" i="3"/>
  <c r="M186" i="3"/>
  <c r="AI186" i="3"/>
  <c r="AS186" i="3"/>
  <c r="C187" i="3"/>
  <c r="D187" i="3"/>
  <c r="E187" i="3"/>
  <c r="F187" i="3"/>
  <c r="G187" i="3"/>
  <c r="H187" i="3"/>
  <c r="J187" i="3"/>
  <c r="K187" i="3"/>
  <c r="L187" i="3"/>
  <c r="M187" i="3"/>
  <c r="AI187" i="3"/>
  <c r="AS187" i="3"/>
  <c r="C188" i="3"/>
  <c r="D188" i="3"/>
  <c r="E188" i="3"/>
  <c r="F188" i="3"/>
  <c r="G188" i="3"/>
  <c r="H188" i="3"/>
  <c r="J188" i="3"/>
  <c r="K188" i="3"/>
  <c r="L188" i="3"/>
  <c r="M188" i="3"/>
  <c r="AI188" i="3"/>
  <c r="AS188" i="3"/>
  <c r="C189" i="3"/>
  <c r="D189" i="3"/>
  <c r="E189" i="3"/>
  <c r="F189" i="3"/>
  <c r="G189" i="3"/>
  <c r="H189" i="3"/>
  <c r="J189" i="3"/>
  <c r="K189" i="3"/>
  <c r="L189" i="3"/>
  <c r="M189" i="3"/>
  <c r="AI189" i="3"/>
  <c r="AS189" i="3"/>
  <c r="C190" i="3"/>
  <c r="D190" i="3"/>
  <c r="E190" i="3"/>
  <c r="F190" i="3"/>
  <c r="G190" i="3"/>
  <c r="H190" i="3"/>
  <c r="J190" i="3"/>
  <c r="K190" i="3"/>
  <c r="L190" i="3"/>
  <c r="M190" i="3"/>
  <c r="AI190" i="3"/>
  <c r="AS190" i="3"/>
  <c r="C191" i="3"/>
  <c r="D191" i="3"/>
  <c r="E191" i="3"/>
  <c r="F191" i="3"/>
  <c r="G191" i="3"/>
  <c r="H191" i="3"/>
  <c r="J191" i="3"/>
  <c r="K191" i="3"/>
  <c r="L191" i="3"/>
  <c r="M191" i="3"/>
  <c r="AI191" i="3"/>
  <c r="AS191" i="3"/>
  <c r="C192" i="3"/>
  <c r="D192" i="3"/>
  <c r="E192" i="3"/>
  <c r="F192" i="3"/>
  <c r="G192" i="3"/>
  <c r="H192" i="3"/>
  <c r="J192" i="3"/>
  <c r="K192" i="3"/>
  <c r="L192" i="3"/>
  <c r="M192" i="3"/>
  <c r="AI192" i="3"/>
  <c r="AS192" i="3"/>
  <c r="C193" i="3"/>
  <c r="D193" i="3"/>
  <c r="E193" i="3"/>
  <c r="F193" i="3"/>
  <c r="G193" i="3"/>
  <c r="H193" i="3"/>
  <c r="J193" i="3"/>
  <c r="K193" i="3"/>
  <c r="L193" i="3"/>
  <c r="M193" i="3"/>
  <c r="AI193" i="3"/>
  <c r="AS193" i="3"/>
  <c r="C194" i="3"/>
  <c r="D194" i="3"/>
  <c r="E194" i="3"/>
  <c r="F194" i="3"/>
  <c r="G194" i="3"/>
  <c r="H194" i="3"/>
  <c r="J194" i="3"/>
  <c r="K194" i="3"/>
  <c r="L194" i="3"/>
  <c r="M194" i="3"/>
  <c r="AI194" i="3"/>
  <c r="AS194" i="3"/>
  <c r="C195" i="3"/>
  <c r="D195" i="3"/>
  <c r="E195" i="3"/>
  <c r="F195" i="3"/>
  <c r="G195" i="3"/>
  <c r="H195" i="3"/>
  <c r="J195" i="3"/>
  <c r="K195" i="3"/>
  <c r="L195" i="3"/>
  <c r="M195" i="3"/>
  <c r="AI195" i="3"/>
  <c r="AS195" i="3"/>
  <c r="C196" i="3"/>
  <c r="D196" i="3"/>
  <c r="E196" i="3"/>
  <c r="F196" i="3"/>
  <c r="G196" i="3"/>
  <c r="H196" i="3"/>
  <c r="J196" i="3"/>
  <c r="K196" i="3"/>
  <c r="L196" i="3"/>
  <c r="M196" i="3"/>
  <c r="AI196" i="3"/>
  <c r="AS196" i="3"/>
  <c r="C197" i="3"/>
  <c r="D197" i="3"/>
  <c r="E197" i="3"/>
  <c r="F197" i="3"/>
  <c r="G197" i="3"/>
  <c r="H197" i="3"/>
  <c r="J197" i="3"/>
  <c r="K197" i="3"/>
  <c r="L197" i="3"/>
  <c r="M197" i="3"/>
  <c r="AI197" i="3"/>
  <c r="AS197" i="3"/>
  <c r="C198" i="3"/>
  <c r="D198" i="3"/>
  <c r="E198" i="3"/>
  <c r="F198" i="3"/>
  <c r="G198" i="3"/>
  <c r="H198" i="3"/>
  <c r="J198" i="3"/>
  <c r="K198" i="3"/>
  <c r="L198" i="3"/>
  <c r="M198" i="3"/>
  <c r="AI198" i="3"/>
  <c r="AS198" i="3"/>
  <c r="C199" i="3"/>
  <c r="D199" i="3"/>
  <c r="E199" i="3"/>
  <c r="F199" i="3"/>
  <c r="G199" i="3"/>
  <c r="H199" i="3"/>
  <c r="J199" i="3"/>
  <c r="K199" i="3"/>
  <c r="L199" i="3"/>
  <c r="M199" i="3"/>
  <c r="AI199" i="3"/>
  <c r="AS199" i="3"/>
  <c r="C200" i="3"/>
  <c r="D200" i="3"/>
  <c r="E200" i="3"/>
  <c r="F200" i="3"/>
  <c r="G200" i="3"/>
  <c r="H200" i="3"/>
  <c r="J200" i="3"/>
  <c r="K200" i="3"/>
  <c r="L200" i="3"/>
  <c r="M200" i="3"/>
  <c r="AI200" i="3"/>
  <c r="AS200" i="3"/>
  <c r="C201" i="3"/>
  <c r="D201" i="3"/>
  <c r="E201" i="3"/>
  <c r="F201" i="3"/>
  <c r="G201" i="3"/>
  <c r="H201" i="3"/>
  <c r="J201" i="3"/>
  <c r="K201" i="3"/>
  <c r="L201" i="3"/>
  <c r="M201" i="3"/>
  <c r="AI201" i="3"/>
  <c r="AS201" i="3"/>
  <c r="C202" i="3"/>
  <c r="D202" i="3"/>
  <c r="E202" i="3"/>
  <c r="F202" i="3"/>
  <c r="G202" i="3"/>
  <c r="H202" i="3"/>
  <c r="J202" i="3"/>
  <c r="K202" i="3"/>
  <c r="L202" i="3"/>
  <c r="M202" i="3"/>
  <c r="AI202" i="3"/>
  <c r="AS202" i="3"/>
  <c r="C203" i="3"/>
  <c r="D203" i="3"/>
  <c r="E203" i="3"/>
  <c r="F203" i="3"/>
  <c r="G203" i="3"/>
  <c r="H203" i="3"/>
  <c r="J203" i="3"/>
  <c r="K203" i="3"/>
  <c r="L203" i="3"/>
  <c r="M203" i="3"/>
  <c r="AI203" i="3"/>
  <c r="AS203" i="3"/>
  <c r="C204" i="3"/>
  <c r="D204" i="3"/>
  <c r="E204" i="3"/>
  <c r="F204" i="3"/>
  <c r="G204" i="3"/>
  <c r="H204" i="3"/>
  <c r="J204" i="3"/>
  <c r="K204" i="3"/>
  <c r="L204" i="3"/>
  <c r="M204" i="3"/>
  <c r="AI204" i="3"/>
  <c r="AS204" i="3"/>
  <c r="C205" i="3"/>
  <c r="D205" i="3"/>
  <c r="E205" i="3"/>
  <c r="F205" i="3"/>
  <c r="G205" i="3"/>
  <c r="H205" i="3"/>
  <c r="J205" i="3"/>
  <c r="K205" i="3"/>
  <c r="L205" i="3"/>
  <c r="M205" i="3"/>
  <c r="AI205" i="3"/>
  <c r="AS205" i="3"/>
  <c r="C206" i="3"/>
  <c r="D206" i="3"/>
  <c r="E206" i="3"/>
  <c r="F206" i="3"/>
  <c r="G206" i="3"/>
  <c r="H206" i="3"/>
  <c r="J206" i="3"/>
  <c r="K206" i="3"/>
  <c r="L206" i="3"/>
  <c r="M206" i="3"/>
  <c r="AI206" i="3"/>
  <c r="AS206" i="3"/>
  <c r="C207" i="3"/>
  <c r="D207" i="3"/>
  <c r="E207" i="3"/>
  <c r="F207" i="3"/>
  <c r="G207" i="3"/>
  <c r="H207" i="3"/>
  <c r="J207" i="3"/>
  <c r="K207" i="3"/>
  <c r="L207" i="3"/>
  <c r="M207" i="3"/>
  <c r="AI207" i="3"/>
  <c r="AS207" i="3"/>
  <c r="C208" i="3"/>
  <c r="D208" i="3"/>
  <c r="E208" i="3"/>
  <c r="F208" i="3"/>
  <c r="G208" i="3"/>
  <c r="H208" i="3"/>
  <c r="J208" i="3"/>
  <c r="K208" i="3"/>
  <c r="L208" i="3"/>
  <c r="M208" i="3"/>
  <c r="AI208" i="3"/>
  <c r="AS208" i="3"/>
  <c r="C209" i="3"/>
  <c r="D209" i="3"/>
  <c r="E209" i="3"/>
  <c r="F209" i="3"/>
  <c r="G209" i="3"/>
  <c r="H209" i="3"/>
  <c r="J209" i="3"/>
  <c r="K209" i="3"/>
  <c r="L209" i="3"/>
  <c r="M209" i="3"/>
  <c r="AI209" i="3"/>
  <c r="AS209" i="3"/>
  <c r="C210" i="3"/>
  <c r="D210" i="3"/>
  <c r="E210" i="3"/>
  <c r="F210" i="3"/>
  <c r="G210" i="3"/>
  <c r="H210" i="3"/>
  <c r="J210" i="3"/>
  <c r="K210" i="3"/>
  <c r="L210" i="3"/>
  <c r="M210" i="3"/>
  <c r="AI210" i="3"/>
  <c r="AS210" i="3"/>
  <c r="C211" i="3"/>
  <c r="D211" i="3"/>
  <c r="E211" i="3"/>
  <c r="F211" i="3"/>
  <c r="G211" i="3"/>
  <c r="H211" i="3"/>
  <c r="J211" i="3"/>
  <c r="K211" i="3"/>
  <c r="L211" i="3"/>
  <c r="M211" i="3"/>
  <c r="AI211" i="3"/>
  <c r="AS211" i="3"/>
  <c r="C212" i="3"/>
  <c r="D212" i="3"/>
  <c r="E212" i="3"/>
  <c r="F212" i="3"/>
  <c r="G212" i="3"/>
  <c r="H212" i="3"/>
  <c r="J212" i="3"/>
  <c r="K212" i="3"/>
  <c r="L212" i="3"/>
  <c r="M212" i="3"/>
  <c r="AI212" i="3"/>
  <c r="AS212" i="3"/>
  <c r="C213" i="3"/>
  <c r="D213" i="3"/>
  <c r="E213" i="3"/>
  <c r="F213" i="3"/>
  <c r="G213" i="3"/>
  <c r="H213" i="3"/>
  <c r="J213" i="3"/>
  <c r="K213" i="3"/>
  <c r="L213" i="3"/>
  <c r="M213" i="3"/>
  <c r="AI213" i="3"/>
  <c r="AS213" i="3"/>
  <c r="C214" i="3"/>
  <c r="D214" i="3"/>
  <c r="E214" i="3"/>
  <c r="F214" i="3"/>
  <c r="G214" i="3"/>
  <c r="H214" i="3"/>
  <c r="J214" i="3"/>
  <c r="K214" i="3"/>
  <c r="L214" i="3"/>
  <c r="M214" i="3"/>
  <c r="AI214" i="3"/>
  <c r="AS214" i="3"/>
  <c r="C215" i="3"/>
  <c r="D215" i="3"/>
  <c r="E215" i="3"/>
  <c r="F215" i="3"/>
  <c r="G215" i="3"/>
  <c r="H215" i="3"/>
  <c r="J215" i="3"/>
  <c r="K215" i="3"/>
  <c r="L215" i="3"/>
  <c r="M215" i="3"/>
  <c r="AI215" i="3"/>
  <c r="AS215" i="3"/>
  <c r="C216" i="3"/>
  <c r="D216" i="3"/>
  <c r="E216" i="3"/>
  <c r="F216" i="3"/>
  <c r="G216" i="3"/>
  <c r="H216" i="3"/>
  <c r="J216" i="3"/>
  <c r="K216" i="3"/>
  <c r="L216" i="3"/>
  <c r="M216" i="3"/>
  <c r="AI216" i="3"/>
  <c r="AS216" i="3"/>
  <c r="C217" i="3"/>
  <c r="D217" i="3"/>
  <c r="E217" i="3"/>
  <c r="F217" i="3"/>
  <c r="G217" i="3"/>
  <c r="H217" i="3"/>
  <c r="J217" i="3"/>
  <c r="K217" i="3"/>
  <c r="L217" i="3"/>
  <c r="M217" i="3"/>
  <c r="AI217" i="3"/>
  <c r="AS217" i="3"/>
  <c r="C218" i="3"/>
  <c r="D218" i="3"/>
  <c r="E218" i="3"/>
  <c r="F218" i="3"/>
  <c r="G218" i="3"/>
  <c r="H218" i="3"/>
  <c r="J218" i="3"/>
  <c r="K218" i="3"/>
  <c r="L218" i="3"/>
  <c r="M218" i="3"/>
  <c r="AI218" i="3"/>
  <c r="AS218" i="3"/>
  <c r="C219" i="3"/>
  <c r="D219" i="3"/>
  <c r="E219" i="3"/>
  <c r="F219" i="3"/>
  <c r="G219" i="3"/>
  <c r="H219" i="3"/>
  <c r="J219" i="3"/>
  <c r="K219" i="3"/>
  <c r="L219" i="3"/>
  <c r="M219" i="3"/>
  <c r="AI219" i="3"/>
  <c r="AS219" i="3"/>
  <c r="C220" i="3"/>
  <c r="D220" i="3"/>
  <c r="E220" i="3"/>
  <c r="F220" i="3"/>
  <c r="G220" i="3"/>
  <c r="H220" i="3"/>
  <c r="J220" i="3"/>
  <c r="K220" i="3"/>
  <c r="L220" i="3"/>
  <c r="M220" i="3"/>
  <c r="AI220" i="3"/>
  <c r="AS220" i="3"/>
  <c r="C221" i="3"/>
  <c r="D221" i="3"/>
  <c r="E221" i="3"/>
  <c r="F221" i="3"/>
  <c r="G221" i="3"/>
  <c r="H221" i="3"/>
  <c r="J221" i="3"/>
  <c r="K221" i="3"/>
  <c r="L221" i="3"/>
  <c r="M221" i="3"/>
  <c r="AI221" i="3"/>
  <c r="AS221" i="3"/>
  <c r="C222" i="3"/>
  <c r="D222" i="3"/>
  <c r="E222" i="3"/>
  <c r="F222" i="3"/>
  <c r="G222" i="3"/>
  <c r="H222" i="3"/>
  <c r="J222" i="3"/>
  <c r="K222" i="3"/>
  <c r="L222" i="3"/>
  <c r="M222" i="3"/>
  <c r="AI222" i="3"/>
  <c r="AS222" i="3"/>
  <c r="C223" i="3"/>
  <c r="D223" i="3"/>
  <c r="E223" i="3"/>
  <c r="F223" i="3"/>
  <c r="G223" i="3"/>
  <c r="H223" i="3"/>
  <c r="J223" i="3"/>
  <c r="K223" i="3"/>
  <c r="L223" i="3"/>
  <c r="M223" i="3"/>
  <c r="AI223" i="3"/>
  <c r="AS223" i="3"/>
  <c r="C224" i="3"/>
  <c r="D224" i="3"/>
  <c r="E224" i="3"/>
  <c r="F224" i="3"/>
  <c r="G224" i="3"/>
  <c r="H224" i="3"/>
  <c r="J224" i="3"/>
  <c r="K224" i="3"/>
  <c r="L224" i="3"/>
  <c r="M224" i="3"/>
  <c r="AI224" i="3"/>
  <c r="AS224" i="3"/>
  <c r="C225" i="3"/>
  <c r="D225" i="3"/>
  <c r="E225" i="3"/>
  <c r="F225" i="3"/>
  <c r="G225" i="3"/>
  <c r="H225" i="3"/>
  <c r="J225" i="3"/>
  <c r="K225" i="3"/>
  <c r="L225" i="3"/>
  <c r="M225" i="3"/>
  <c r="AI225" i="3"/>
  <c r="AS225" i="3"/>
  <c r="C226" i="3"/>
  <c r="D226" i="3"/>
  <c r="E226" i="3"/>
  <c r="F226" i="3"/>
  <c r="G226" i="3"/>
  <c r="H226" i="3"/>
  <c r="J226" i="3"/>
  <c r="K226" i="3"/>
  <c r="L226" i="3"/>
  <c r="M226" i="3"/>
  <c r="AI226" i="3"/>
  <c r="AS226" i="3"/>
  <c r="C227" i="3"/>
  <c r="D227" i="3"/>
  <c r="E227" i="3"/>
  <c r="F227" i="3"/>
  <c r="G227" i="3"/>
  <c r="H227" i="3"/>
  <c r="J227" i="3"/>
  <c r="K227" i="3"/>
  <c r="L227" i="3"/>
  <c r="M227" i="3"/>
  <c r="AI227" i="3"/>
  <c r="AS227" i="3"/>
  <c r="C228" i="3"/>
  <c r="D228" i="3"/>
  <c r="E228" i="3"/>
  <c r="F228" i="3"/>
  <c r="G228" i="3"/>
  <c r="H228" i="3"/>
  <c r="J228" i="3"/>
  <c r="K228" i="3"/>
  <c r="L228" i="3"/>
  <c r="M228" i="3"/>
  <c r="AI228" i="3"/>
  <c r="AS228" i="3"/>
  <c r="C229" i="3"/>
  <c r="D229" i="3"/>
  <c r="E229" i="3"/>
  <c r="F229" i="3"/>
  <c r="G229" i="3"/>
  <c r="H229" i="3"/>
  <c r="J229" i="3"/>
  <c r="K229" i="3"/>
  <c r="L229" i="3"/>
  <c r="M229" i="3"/>
  <c r="AI229" i="3"/>
  <c r="AS229" i="3"/>
  <c r="C230" i="3"/>
  <c r="D230" i="3"/>
  <c r="E230" i="3"/>
  <c r="F230" i="3"/>
  <c r="G230" i="3"/>
  <c r="H230" i="3"/>
  <c r="J230" i="3"/>
  <c r="K230" i="3"/>
  <c r="L230" i="3"/>
  <c r="M230" i="3"/>
  <c r="AI230" i="3"/>
  <c r="AS230" i="3"/>
  <c r="C231" i="3"/>
  <c r="D231" i="3"/>
  <c r="E231" i="3"/>
  <c r="F231" i="3"/>
  <c r="G231" i="3"/>
  <c r="H231" i="3"/>
  <c r="J231" i="3"/>
  <c r="K231" i="3"/>
  <c r="L231" i="3"/>
  <c r="M231" i="3"/>
  <c r="AI231" i="3"/>
  <c r="AS231" i="3"/>
  <c r="C232" i="3"/>
  <c r="D232" i="3"/>
  <c r="E232" i="3"/>
  <c r="F232" i="3"/>
  <c r="G232" i="3"/>
  <c r="H232" i="3"/>
  <c r="J232" i="3"/>
  <c r="K232" i="3"/>
  <c r="L232" i="3"/>
  <c r="M232" i="3"/>
  <c r="AI232" i="3"/>
  <c r="AS232" i="3"/>
  <c r="C233" i="3"/>
  <c r="D233" i="3"/>
  <c r="E233" i="3"/>
  <c r="F233" i="3"/>
  <c r="G233" i="3"/>
  <c r="H233" i="3"/>
  <c r="J233" i="3"/>
  <c r="K233" i="3"/>
  <c r="L233" i="3"/>
  <c r="M233" i="3"/>
  <c r="AI233" i="3"/>
  <c r="AS233" i="3"/>
  <c r="C234" i="3"/>
  <c r="D234" i="3"/>
  <c r="E234" i="3"/>
  <c r="F234" i="3"/>
  <c r="G234" i="3"/>
  <c r="H234" i="3"/>
  <c r="J234" i="3"/>
  <c r="K234" i="3"/>
  <c r="L234" i="3"/>
  <c r="M234" i="3"/>
  <c r="AI234" i="3"/>
  <c r="AS234" i="3"/>
  <c r="C235" i="3"/>
  <c r="D235" i="3"/>
  <c r="E235" i="3"/>
  <c r="F235" i="3"/>
  <c r="G235" i="3"/>
  <c r="H235" i="3"/>
  <c r="J235" i="3"/>
  <c r="K235" i="3"/>
  <c r="L235" i="3"/>
  <c r="M235" i="3"/>
  <c r="AI235" i="3"/>
  <c r="AS235" i="3"/>
  <c r="C236" i="3"/>
  <c r="D236" i="3"/>
  <c r="E236" i="3"/>
  <c r="F236" i="3"/>
  <c r="G236" i="3"/>
  <c r="H236" i="3"/>
  <c r="J236" i="3"/>
  <c r="K236" i="3"/>
  <c r="L236" i="3"/>
  <c r="M236" i="3"/>
  <c r="AI236" i="3"/>
  <c r="AS236" i="3"/>
  <c r="C237" i="3"/>
  <c r="D237" i="3"/>
  <c r="E237" i="3"/>
  <c r="F237" i="3"/>
  <c r="G237" i="3"/>
  <c r="H237" i="3"/>
  <c r="J237" i="3"/>
  <c r="K237" i="3"/>
  <c r="L237" i="3"/>
  <c r="M237" i="3"/>
  <c r="AI237" i="3"/>
  <c r="AS237" i="3"/>
  <c r="C238" i="3"/>
  <c r="D238" i="3"/>
  <c r="E238" i="3"/>
  <c r="F238" i="3"/>
  <c r="G238" i="3"/>
  <c r="H238" i="3"/>
  <c r="J238" i="3"/>
  <c r="K238" i="3"/>
  <c r="L238" i="3"/>
  <c r="M238" i="3"/>
  <c r="AI238" i="3"/>
  <c r="AS238" i="3"/>
  <c r="C239" i="3"/>
  <c r="D239" i="3"/>
  <c r="E239" i="3"/>
  <c r="F239" i="3"/>
  <c r="G239" i="3"/>
  <c r="H239" i="3"/>
  <c r="J239" i="3"/>
  <c r="K239" i="3"/>
  <c r="L239" i="3"/>
  <c r="M239" i="3"/>
  <c r="AI239" i="3"/>
  <c r="AS239" i="3"/>
  <c r="C240" i="3"/>
  <c r="D240" i="3"/>
  <c r="E240" i="3"/>
  <c r="F240" i="3"/>
  <c r="G240" i="3"/>
  <c r="H240" i="3"/>
  <c r="J240" i="3"/>
  <c r="K240" i="3"/>
  <c r="L240" i="3"/>
  <c r="M240" i="3"/>
  <c r="AI240" i="3"/>
  <c r="AS240" i="3"/>
  <c r="C241" i="3"/>
  <c r="D241" i="3"/>
  <c r="E241" i="3"/>
  <c r="F241" i="3"/>
  <c r="G241" i="3"/>
  <c r="H241" i="3"/>
  <c r="J241" i="3"/>
  <c r="K241" i="3"/>
  <c r="L241" i="3"/>
  <c r="M241" i="3"/>
  <c r="AI241" i="3"/>
  <c r="AS241" i="3"/>
  <c r="C242" i="3"/>
  <c r="D242" i="3"/>
  <c r="E242" i="3"/>
  <c r="F242" i="3"/>
  <c r="G242" i="3"/>
  <c r="H242" i="3"/>
  <c r="J242" i="3"/>
  <c r="K242" i="3"/>
  <c r="L242" i="3"/>
  <c r="M242" i="3"/>
  <c r="AI242" i="3"/>
  <c r="AS242" i="3"/>
  <c r="C243" i="3"/>
  <c r="D243" i="3"/>
  <c r="E243" i="3"/>
  <c r="F243" i="3"/>
  <c r="G243" i="3"/>
  <c r="H243" i="3"/>
  <c r="J243" i="3"/>
  <c r="K243" i="3"/>
  <c r="L243" i="3"/>
  <c r="M243" i="3"/>
  <c r="AI243" i="3"/>
  <c r="AS243" i="3"/>
  <c r="C244" i="3"/>
  <c r="D244" i="3"/>
  <c r="E244" i="3"/>
  <c r="F244" i="3"/>
  <c r="G244" i="3"/>
  <c r="H244" i="3"/>
  <c r="J244" i="3"/>
  <c r="K244" i="3"/>
  <c r="L244" i="3"/>
  <c r="M244" i="3"/>
  <c r="AI244" i="3"/>
  <c r="AS244" i="3"/>
  <c r="C245" i="3"/>
  <c r="D245" i="3"/>
  <c r="E245" i="3"/>
  <c r="F245" i="3"/>
  <c r="G245" i="3"/>
  <c r="H245" i="3"/>
  <c r="J245" i="3"/>
  <c r="K245" i="3"/>
  <c r="L245" i="3"/>
  <c r="M245" i="3"/>
  <c r="AI245" i="3"/>
  <c r="AS245" i="3"/>
  <c r="C246" i="3"/>
  <c r="D246" i="3"/>
  <c r="E246" i="3"/>
  <c r="F246" i="3"/>
  <c r="G246" i="3"/>
  <c r="H246" i="3"/>
  <c r="J246" i="3"/>
  <c r="K246" i="3"/>
  <c r="L246" i="3"/>
  <c r="M246" i="3"/>
  <c r="AI246" i="3"/>
  <c r="AS246" i="3"/>
  <c r="C247" i="3"/>
  <c r="D247" i="3"/>
  <c r="E247" i="3"/>
  <c r="F247" i="3"/>
  <c r="G247" i="3"/>
  <c r="H247" i="3"/>
  <c r="J247" i="3"/>
  <c r="K247" i="3"/>
  <c r="L247" i="3"/>
  <c r="M247" i="3"/>
  <c r="AI247" i="3"/>
  <c r="AS247" i="3"/>
  <c r="C248" i="3"/>
  <c r="D248" i="3"/>
  <c r="E248" i="3"/>
  <c r="F248" i="3"/>
  <c r="G248" i="3"/>
  <c r="H248" i="3"/>
  <c r="J248" i="3"/>
  <c r="K248" i="3"/>
  <c r="L248" i="3"/>
  <c r="M248" i="3"/>
  <c r="AI248" i="3"/>
  <c r="AS248" i="3"/>
  <c r="C249" i="3"/>
  <c r="D249" i="3"/>
  <c r="E249" i="3"/>
  <c r="F249" i="3"/>
  <c r="G249" i="3"/>
  <c r="H249" i="3"/>
  <c r="J249" i="3"/>
  <c r="K249" i="3"/>
  <c r="L249" i="3"/>
  <c r="M249" i="3"/>
  <c r="AI249" i="3"/>
  <c r="AS249" i="3"/>
  <c r="C250" i="3"/>
  <c r="D250" i="3"/>
  <c r="E250" i="3"/>
  <c r="F250" i="3"/>
  <c r="G250" i="3"/>
  <c r="H250" i="3"/>
  <c r="J250" i="3"/>
  <c r="K250" i="3"/>
  <c r="L250" i="3"/>
  <c r="M250" i="3"/>
  <c r="AI250" i="3"/>
  <c r="AS250" i="3"/>
  <c r="C251" i="3"/>
  <c r="D251" i="3"/>
  <c r="E251" i="3"/>
  <c r="F251" i="3"/>
  <c r="G251" i="3"/>
  <c r="H251" i="3"/>
  <c r="J251" i="3"/>
  <c r="K251" i="3"/>
  <c r="L251" i="3"/>
  <c r="M251" i="3"/>
  <c r="AI251" i="3"/>
  <c r="AS251" i="3"/>
  <c r="C252" i="3"/>
  <c r="D252" i="3"/>
  <c r="E252" i="3"/>
  <c r="F252" i="3"/>
  <c r="G252" i="3"/>
  <c r="H252" i="3"/>
  <c r="J252" i="3"/>
  <c r="K252" i="3"/>
  <c r="L252" i="3"/>
  <c r="M252" i="3"/>
  <c r="AI252" i="3"/>
  <c r="AS252" i="3"/>
  <c r="C253" i="3"/>
  <c r="D253" i="3"/>
  <c r="E253" i="3"/>
  <c r="F253" i="3"/>
  <c r="G253" i="3"/>
  <c r="H253" i="3"/>
  <c r="J253" i="3"/>
  <c r="K253" i="3"/>
  <c r="L253" i="3"/>
  <c r="M253" i="3"/>
  <c r="AI253" i="3"/>
  <c r="AS253" i="3"/>
  <c r="C254" i="3"/>
  <c r="D254" i="3"/>
  <c r="E254" i="3"/>
  <c r="F254" i="3"/>
  <c r="G254" i="3"/>
  <c r="H254" i="3"/>
  <c r="J254" i="3"/>
  <c r="K254" i="3"/>
  <c r="L254" i="3"/>
  <c r="M254" i="3"/>
  <c r="AI254" i="3"/>
  <c r="AS254" i="3"/>
  <c r="C255" i="3"/>
  <c r="D255" i="3"/>
  <c r="E255" i="3"/>
  <c r="F255" i="3"/>
  <c r="G255" i="3"/>
  <c r="H255" i="3"/>
  <c r="J255" i="3"/>
  <c r="K255" i="3"/>
  <c r="L255" i="3"/>
  <c r="M255" i="3"/>
  <c r="AI255" i="3"/>
  <c r="AS255" i="3"/>
  <c r="C256" i="3"/>
  <c r="D256" i="3"/>
  <c r="E256" i="3"/>
  <c r="F256" i="3"/>
  <c r="G256" i="3"/>
  <c r="H256" i="3"/>
  <c r="J256" i="3"/>
  <c r="K256" i="3"/>
  <c r="L256" i="3"/>
  <c r="M256" i="3"/>
  <c r="AI256" i="3"/>
  <c r="AS256" i="3"/>
  <c r="C257" i="3"/>
  <c r="D257" i="3"/>
  <c r="E257" i="3"/>
  <c r="F257" i="3"/>
  <c r="G257" i="3"/>
  <c r="H257" i="3"/>
  <c r="J257" i="3"/>
  <c r="K257" i="3"/>
  <c r="L257" i="3"/>
  <c r="M257" i="3"/>
  <c r="AI257" i="3"/>
  <c r="AS257" i="3"/>
  <c r="C258" i="3"/>
  <c r="D258" i="3"/>
  <c r="E258" i="3"/>
  <c r="F258" i="3"/>
  <c r="G258" i="3"/>
  <c r="H258" i="3"/>
  <c r="J258" i="3"/>
  <c r="K258" i="3"/>
  <c r="L258" i="3"/>
  <c r="M258" i="3"/>
  <c r="AI258" i="3"/>
  <c r="AS258" i="3"/>
  <c r="C259" i="3"/>
  <c r="D259" i="3"/>
  <c r="E259" i="3"/>
  <c r="F259" i="3"/>
  <c r="G259" i="3"/>
  <c r="H259" i="3"/>
  <c r="J259" i="3"/>
  <c r="K259" i="3"/>
  <c r="L259" i="3"/>
  <c r="M259" i="3"/>
  <c r="AI259" i="3"/>
  <c r="AS259" i="3"/>
  <c r="C260" i="3"/>
  <c r="D260" i="3"/>
  <c r="E260" i="3"/>
  <c r="F260" i="3"/>
  <c r="G260" i="3"/>
  <c r="H260" i="3"/>
  <c r="J260" i="3"/>
  <c r="K260" i="3"/>
  <c r="L260" i="3"/>
  <c r="M260" i="3"/>
  <c r="AI260" i="3"/>
  <c r="AS260" i="3"/>
  <c r="C261" i="3"/>
  <c r="D261" i="3"/>
  <c r="E261" i="3"/>
  <c r="F261" i="3"/>
  <c r="G261" i="3"/>
  <c r="H261" i="3"/>
  <c r="J261" i="3"/>
  <c r="K261" i="3"/>
  <c r="L261" i="3"/>
  <c r="M261" i="3"/>
  <c r="AI261" i="3"/>
  <c r="AS261" i="3"/>
  <c r="C262" i="3"/>
  <c r="D262" i="3"/>
  <c r="E262" i="3"/>
  <c r="F262" i="3"/>
  <c r="G262" i="3"/>
  <c r="H262" i="3"/>
  <c r="J262" i="3"/>
  <c r="K262" i="3"/>
  <c r="L262" i="3"/>
  <c r="M262" i="3"/>
  <c r="AI262" i="3"/>
  <c r="AS262" i="3"/>
  <c r="C263" i="3"/>
  <c r="D263" i="3"/>
  <c r="E263" i="3"/>
  <c r="F263" i="3"/>
  <c r="G263" i="3"/>
  <c r="H263" i="3"/>
  <c r="J263" i="3"/>
  <c r="K263" i="3"/>
  <c r="L263" i="3"/>
  <c r="M263" i="3"/>
  <c r="AI263" i="3"/>
  <c r="AS263" i="3"/>
  <c r="C264" i="3"/>
  <c r="D264" i="3"/>
  <c r="E264" i="3"/>
  <c r="F264" i="3"/>
  <c r="G264" i="3"/>
  <c r="H264" i="3"/>
  <c r="J264" i="3"/>
  <c r="K264" i="3"/>
  <c r="L264" i="3"/>
  <c r="M264" i="3"/>
  <c r="AI264" i="3"/>
  <c r="AS264" i="3"/>
  <c r="C265" i="3"/>
  <c r="D265" i="3"/>
  <c r="E265" i="3"/>
  <c r="F265" i="3"/>
  <c r="G265" i="3"/>
  <c r="H265" i="3"/>
  <c r="J265" i="3"/>
  <c r="K265" i="3"/>
  <c r="L265" i="3"/>
  <c r="M265" i="3"/>
  <c r="AI265" i="3"/>
  <c r="AS265" i="3"/>
  <c r="C266" i="3"/>
  <c r="D266" i="3"/>
  <c r="E266" i="3"/>
  <c r="F266" i="3"/>
  <c r="G266" i="3"/>
  <c r="H266" i="3"/>
  <c r="J266" i="3"/>
  <c r="K266" i="3"/>
  <c r="L266" i="3"/>
  <c r="M266" i="3"/>
  <c r="AI266" i="3"/>
  <c r="AS266" i="3"/>
  <c r="C267" i="3"/>
  <c r="D267" i="3"/>
  <c r="E267" i="3"/>
  <c r="F267" i="3"/>
  <c r="G267" i="3"/>
  <c r="H267" i="3"/>
  <c r="J267" i="3"/>
  <c r="K267" i="3"/>
  <c r="L267" i="3"/>
  <c r="M267" i="3"/>
  <c r="AI267" i="3"/>
  <c r="AS267" i="3"/>
  <c r="C268" i="3"/>
  <c r="D268" i="3"/>
  <c r="E268" i="3"/>
  <c r="F268" i="3"/>
  <c r="G268" i="3"/>
  <c r="H268" i="3"/>
  <c r="J268" i="3"/>
  <c r="K268" i="3"/>
  <c r="L268" i="3"/>
  <c r="M268" i="3"/>
  <c r="AI268" i="3"/>
  <c r="AS268" i="3"/>
  <c r="C269" i="3"/>
  <c r="D269" i="3"/>
  <c r="E269" i="3"/>
  <c r="F269" i="3"/>
  <c r="G269" i="3"/>
  <c r="H269" i="3"/>
  <c r="J269" i="3"/>
  <c r="K269" i="3"/>
  <c r="L269" i="3"/>
  <c r="M269" i="3"/>
  <c r="AI269" i="3"/>
  <c r="AS269" i="3"/>
  <c r="C270" i="3"/>
  <c r="D270" i="3"/>
  <c r="E270" i="3"/>
  <c r="F270" i="3"/>
  <c r="G270" i="3"/>
  <c r="H270" i="3"/>
  <c r="J270" i="3"/>
  <c r="K270" i="3"/>
  <c r="L270" i="3"/>
  <c r="M270" i="3"/>
  <c r="AI270" i="3"/>
  <c r="AS270" i="3"/>
  <c r="C271" i="3"/>
  <c r="D271" i="3"/>
  <c r="E271" i="3"/>
  <c r="F271" i="3"/>
  <c r="G271" i="3"/>
  <c r="H271" i="3"/>
  <c r="J271" i="3"/>
  <c r="K271" i="3"/>
  <c r="L271" i="3"/>
  <c r="M271" i="3"/>
  <c r="AI271" i="3"/>
  <c r="AS271" i="3"/>
  <c r="C272" i="3"/>
  <c r="D272" i="3"/>
  <c r="E272" i="3"/>
  <c r="F272" i="3"/>
  <c r="G272" i="3"/>
  <c r="H272" i="3"/>
  <c r="J272" i="3"/>
  <c r="K272" i="3"/>
  <c r="L272" i="3"/>
  <c r="M272" i="3"/>
  <c r="AI272" i="3"/>
  <c r="AS272" i="3"/>
  <c r="C273" i="3"/>
  <c r="D273" i="3"/>
  <c r="E273" i="3"/>
  <c r="F273" i="3"/>
  <c r="G273" i="3"/>
  <c r="H273" i="3"/>
  <c r="J273" i="3"/>
  <c r="K273" i="3"/>
  <c r="L273" i="3"/>
  <c r="M273" i="3"/>
  <c r="AI273" i="3"/>
  <c r="AS273" i="3"/>
  <c r="C274" i="3"/>
  <c r="D274" i="3"/>
  <c r="E274" i="3"/>
  <c r="F274" i="3"/>
  <c r="G274" i="3"/>
  <c r="H274" i="3"/>
  <c r="J274" i="3"/>
  <c r="K274" i="3"/>
  <c r="L274" i="3"/>
  <c r="M274" i="3"/>
  <c r="AI274" i="3"/>
  <c r="AS274" i="3"/>
  <c r="C275" i="3"/>
  <c r="D275" i="3"/>
  <c r="E275" i="3"/>
  <c r="F275" i="3"/>
  <c r="G275" i="3"/>
  <c r="H275" i="3"/>
  <c r="J275" i="3"/>
  <c r="K275" i="3"/>
  <c r="L275" i="3"/>
  <c r="M275" i="3"/>
  <c r="AI275" i="3"/>
  <c r="AS275" i="3"/>
  <c r="C276" i="3"/>
  <c r="D276" i="3"/>
  <c r="E276" i="3"/>
  <c r="F276" i="3"/>
  <c r="G276" i="3"/>
  <c r="H276" i="3"/>
  <c r="J276" i="3"/>
  <c r="K276" i="3"/>
  <c r="L276" i="3"/>
  <c r="M276" i="3"/>
  <c r="AI276" i="3"/>
  <c r="AS276" i="3"/>
  <c r="C277" i="3"/>
  <c r="D277" i="3"/>
  <c r="E277" i="3"/>
  <c r="F277" i="3"/>
  <c r="G277" i="3"/>
  <c r="H277" i="3"/>
  <c r="J277" i="3"/>
  <c r="K277" i="3"/>
  <c r="L277" i="3"/>
  <c r="M277" i="3"/>
  <c r="AI277" i="3"/>
  <c r="AS277" i="3"/>
  <c r="C278" i="3"/>
  <c r="D278" i="3"/>
  <c r="E278" i="3"/>
  <c r="F278" i="3"/>
  <c r="G278" i="3"/>
  <c r="H278" i="3"/>
  <c r="J278" i="3"/>
  <c r="K278" i="3"/>
  <c r="L278" i="3"/>
  <c r="M278" i="3"/>
  <c r="AI278" i="3"/>
  <c r="AS278" i="3"/>
  <c r="C279" i="3"/>
  <c r="D279" i="3"/>
  <c r="E279" i="3"/>
  <c r="F279" i="3"/>
  <c r="G279" i="3"/>
  <c r="H279" i="3"/>
  <c r="J279" i="3"/>
  <c r="K279" i="3"/>
  <c r="L279" i="3"/>
  <c r="M279" i="3"/>
  <c r="AI279" i="3"/>
  <c r="AS279" i="3"/>
  <c r="C280" i="3"/>
  <c r="D280" i="3"/>
  <c r="E280" i="3"/>
  <c r="F280" i="3"/>
  <c r="G280" i="3"/>
  <c r="H280" i="3"/>
  <c r="J280" i="3"/>
  <c r="K280" i="3"/>
  <c r="L280" i="3"/>
  <c r="M280" i="3"/>
  <c r="AI280" i="3"/>
  <c r="AS280" i="3"/>
  <c r="C281" i="3"/>
  <c r="D281" i="3"/>
  <c r="E281" i="3"/>
  <c r="F281" i="3"/>
  <c r="G281" i="3"/>
  <c r="H281" i="3"/>
  <c r="J281" i="3"/>
  <c r="K281" i="3"/>
  <c r="L281" i="3"/>
  <c r="M281" i="3"/>
  <c r="AI281" i="3"/>
  <c r="AS281" i="3"/>
  <c r="C282" i="3"/>
  <c r="D282" i="3"/>
  <c r="E282" i="3"/>
  <c r="F282" i="3"/>
  <c r="G282" i="3"/>
  <c r="H282" i="3"/>
  <c r="J282" i="3"/>
  <c r="K282" i="3"/>
  <c r="L282" i="3"/>
  <c r="M282" i="3"/>
  <c r="AI282" i="3"/>
  <c r="AS282" i="3"/>
  <c r="C283" i="3"/>
  <c r="D283" i="3"/>
  <c r="E283" i="3"/>
  <c r="F283" i="3"/>
  <c r="G283" i="3"/>
  <c r="H283" i="3"/>
  <c r="J283" i="3"/>
  <c r="K283" i="3"/>
  <c r="L283" i="3"/>
  <c r="M283" i="3"/>
  <c r="AI283" i="3"/>
  <c r="AS283" i="3"/>
  <c r="C284" i="3"/>
  <c r="D284" i="3"/>
  <c r="E284" i="3"/>
  <c r="F284" i="3"/>
  <c r="G284" i="3"/>
  <c r="H284" i="3"/>
  <c r="J284" i="3"/>
  <c r="K284" i="3"/>
  <c r="L284" i="3"/>
  <c r="M284" i="3"/>
  <c r="AI284" i="3"/>
  <c r="AS284" i="3"/>
  <c r="C285" i="3"/>
  <c r="D285" i="3"/>
  <c r="E285" i="3"/>
  <c r="F285" i="3"/>
  <c r="G285" i="3"/>
  <c r="H285" i="3"/>
  <c r="J285" i="3"/>
  <c r="K285" i="3"/>
  <c r="L285" i="3"/>
  <c r="M285" i="3"/>
  <c r="AI285" i="3"/>
  <c r="AS285" i="3"/>
  <c r="C286" i="3"/>
  <c r="D286" i="3"/>
  <c r="E286" i="3"/>
  <c r="F286" i="3"/>
  <c r="G286" i="3"/>
  <c r="H286" i="3"/>
  <c r="J286" i="3"/>
  <c r="K286" i="3"/>
  <c r="L286" i="3"/>
  <c r="M286" i="3"/>
  <c r="AI286" i="3"/>
  <c r="AS286" i="3"/>
  <c r="C287" i="3"/>
  <c r="D287" i="3"/>
  <c r="E287" i="3"/>
  <c r="F287" i="3"/>
  <c r="G287" i="3"/>
  <c r="H287" i="3"/>
  <c r="J287" i="3"/>
  <c r="K287" i="3"/>
  <c r="L287" i="3"/>
  <c r="M287" i="3"/>
  <c r="AI287" i="3"/>
  <c r="AS287" i="3"/>
  <c r="C288" i="3"/>
  <c r="D288" i="3"/>
  <c r="E288" i="3"/>
  <c r="F288" i="3"/>
  <c r="G288" i="3"/>
  <c r="H288" i="3"/>
  <c r="J288" i="3"/>
  <c r="K288" i="3"/>
  <c r="L288" i="3"/>
  <c r="M288" i="3"/>
  <c r="AI288" i="3"/>
  <c r="AS288" i="3"/>
  <c r="C289" i="3"/>
  <c r="D289" i="3"/>
  <c r="E289" i="3"/>
  <c r="F289" i="3"/>
  <c r="G289" i="3"/>
  <c r="H289" i="3"/>
  <c r="J289" i="3"/>
  <c r="K289" i="3"/>
  <c r="L289" i="3"/>
  <c r="M289" i="3"/>
  <c r="AI289" i="3"/>
  <c r="AS289" i="3"/>
  <c r="C290" i="3"/>
  <c r="D290" i="3"/>
  <c r="E290" i="3"/>
  <c r="F290" i="3"/>
  <c r="G290" i="3"/>
  <c r="H290" i="3"/>
  <c r="J290" i="3"/>
  <c r="K290" i="3"/>
  <c r="L290" i="3"/>
  <c r="M290" i="3"/>
  <c r="AI290" i="3"/>
  <c r="AS290" i="3"/>
  <c r="C291" i="3"/>
  <c r="D291" i="3"/>
  <c r="E291" i="3"/>
  <c r="F291" i="3"/>
  <c r="G291" i="3"/>
  <c r="H291" i="3"/>
  <c r="J291" i="3"/>
  <c r="K291" i="3"/>
  <c r="L291" i="3"/>
  <c r="M291" i="3"/>
  <c r="AI291" i="3"/>
  <c r="AS291" i="3"/>
  <c r="C292" i="3"/>
  <c r="D292" i="3"/>
  <c r="E292" i="3"/>
  <c r="F292" i="3"/>
  <c r="G292" i="3"/>
  <c r="H292" i="3"/>
  <c r="J292" i="3"/>
  <c r="K292" i="3"/>
  <c r="L292" i="3"/>
  <c r="M292" i="3"/>
  <c r="AI292" i="3"/>
  <c r="AS292" i="3"/>
  <c r="C293" i="3"/>
  <c r="D293" i="3"/>
  <c r="E293" i="3"/>
  <c r="F293" i="3"/>
  <c r="G293" i="3"/>
  <c r="H293" i="3"/>
  <c r="J293" i="3"/>
  <c r="K293" i="3"/>
  <c r="L293" i="3"/>
  <c r="M293" i="3"/>
  <c r="AI293" i="3"/>
  <c r="AS293" i="3"/>
  <c r="C294" i="3"/>
  <c r="D294" i="3"/>
  <c r="E294" i="3"/>
  <c r="F294" i="3"/>
  <c r="G294" i="3"/>
  <c r="H294" i="3"/>
  <c r="J294" i="3"/>
  <c r="K294" i="3"/>
  <c r="L294" i="3"/>
  <c r="M294" i="3"/>
  <c r="AI294" i="3"/>
  <c r="AS294" i="3"/>
  <c r="C295" i="3"/>
  <c r="D295" i="3"/>
  <c r="E295" i="3"/>
  <c r="F295" i="3"/>
  <c r="G295" i="3"/>
  <c r="H295" i="3"/>
  <c r="J295" i="3"/>
  <c r="K295" i="3"/>
  <c r="L295" i="3"/>
  <c r="M295" i="3"/>
  <c r="AI295" i="3"/>
  <c r="AS295" i="3"/>
  <c r="C296" i="3"/>
  <c r="D296" i="3"/>
  <c r="E296" i="3"/>
  <c r="F296" i="3"/>
  <c r="G296" i="3"/>
  <c r="H296" i="3"/>
  <c r="J296" i="3"/>
  <c r="K296" i="3"/>
  <c r="L296" i="3"/>
  <c r="M296" i="3"/>
  <c r="AI296" i="3"/>
  <c r="AS296" i="3"/>
  <c r="C297" i="3"/>
  <c r="D297" i="3"/>
  <c r="E297" i="3"/>
  <c r="F297" i="3"/>
  <c r="G297" i="3"/>
  <c r="H297" i="3"/>
  <c r="J297" i="3"/>
  <c r="K297" i="3"/>
  <c r="L297" i="3"/>
  <c r="M297" i="3"/>
  <c r="AI297" i="3"/>
  <c r="AS297" i="3"/>
  <c r="C298" i="3"/>
  <c r="D298" i="3"/>
  <c r="E298" i="3"/>
  <c r="F298" i="3"/>
  <c r="G298" i="3"/>
  <c r="H298" i="3"/>
  <c r="J298" i="3"/>
  <c r="K298" i="3"/>
  <c r="L298" i="3"/>
  <c r="M298" i="3"/>
  <c r="AI298" i="3"/>
  <c r="AS298" i="3"/>
  <c r="C299" i="3"/>
  <c r="D299" i="3"/>
  <c r="E299" i="3"/>
  <c r="F299" i="3"/>
  <c r="G299" i="3"/>
  <c r="H299" i="3"/>
  <c r="J299" i="3"/>
  <c r="K299" i="3"/>
  <c r="L299" i="3"/>
  <c r="M299" i="3"/>
  <c r="AI299" i="3"/>
  <c r="AS299" i="3"/>
  <c r="C300" i="3"/>
  <c r="D300" i="3"/>
  <c r="E300" i="3"/>
  <c r="F300" i="3"/>
  <c r="G300" i="3"/>
  <c r="H300" i="3"/>
  <c r="J300" i="3"/>
  <c r="K300" i="3"/>
  <c r="L300" i="3"/>
  <c r="M300" i="3"/>
  <c r="AI300" i="3"/>
  <c r="AS300" i="3"/>
  <c r="C301" i="3"/>
  <c r="D301" i="3"/>
  <c r="E301" i="3"/>
  <c r="F301" i="3"/>
  <c r="G301" i="3"/>
  <c r="H301" i="3"/>
  <c r="J301" i="3"/>
  <c r="K301" i="3"/>
  <c r="L301" i="3"/>
  <c r="M301" i="3"/>
  <c r="AI301" i="3"/>
  <c r="AS301" i="3"/>
  <c r="C302" i="3"/>
  <c r="D302" i="3"/>
  <c r="E302" i="3"/>
  <c r="F302" i="3"/>
  <c r="G302" i="3"/>
  <c r="H302" i="3"/>
  <c r="J302" i="3"/>
  <c r="K302" i="3"/>
  <c r="L302" i="3"/>
  <c r="M302" i="3"/>
  <c r="AI302" i="3"/>
  <c r="AS302" i="3"/>
  <c r="C303" i="3"/>
  <c r="D303" i="3"/>
  <c r="E303" i="3"/>
  <c r="F303" i="3"/>
  <c r="G303" i="3"/>
  <c r="H303" i="3"/>
  <c r="J303" i="3"/>
  <c r="K303" i="3"/>
  <c r="L303" i="3"/>
  <c r="M303" i="3"/>
  <c r="AI303" i="3"/>
  <c r="AS303" i="3"/>
  <c r="C304" i="3"/>
  <c r="D304" i="3"/>
  <c r="E304" i="3"/>
  <c r="F304" i="3"/>
  <c r="G304" i="3"/>
  <c r="H304" i="3"/>
  <c r="J304" i="3"/>
  <c r="K304" i="3"/>
  <c r="L304" i="3"/>
  <c r="M304" i="3"/>
  <c r="AI304" i="3"/>
  <c r="AS304" i="3"/>
  <c r="C305" i="3"/>
  <c r="D305" i="3"/>
  <c r="E305" i="3"/>
  <c r="F305" i="3"/>
  <c r="G305" i="3"/>
  <c r="H305" i="3"/>
  <c r="J305" i="3"/>
  <c r="K305" i="3"/>
  <c r="L305" i="3"/>
  <c r="M305" i="3"/>
  <c r="AI305" i="3"/>
  <c r="AS305" i="3"/>
  <c r="C306" i="3"/>
  <c r="D306" i="3"/>
  <c r="E306" i="3"/>
  <c r="F306" i="3"/>
  <c r="G306" i="3"/>
  <c r="H306" i="3"/>
  <c r="J306" i="3"/>
  <c r="K306" i="3"/>
  <c r="L306" i="3"/>
  <c r="M306" i="3"/>
  <c r="AI306" i="3"/>
  <c r="AS306" i="3"/>
  <c r="C307" i="3"/>
  <c r="D307" i="3"/>
  <c r="E307" i="3"/>
  <c r="F307" i="3"/>
  <c r="G307" i="3"/>
  <c r="H307" i="3"/>
  <c r="J307" i="3"/>
  <c r="K307" i="3"/>
  <c r="L307" i="3"/>
  <c r="M307" i="3"/>
  <c r="AI307" i="3"/>
  <c r="AS307" i="3"/>
  <c r="C308" i="3"/>
  <c r="D308" i="3"/>
  <c r="E308" i="3"/>
  <c r="F308" i="3"/>
  <c r="G308" i="3"/>
  <c r="H308" i="3"/>
  <c r="J308" i="3"/>
  <c r="K308" i="3"/>
  <c r="L308" i="3"/>
  <c r="M308" i="3"/>
  <c r="AI308" i="3"/>
  <c r="AS308" i="3"/>
  <c r="C309" i="3"/>
  <c r="D309" i="3"/>
  <c r="E309" i="3"/>
  <c r="F309" i="3"/>
  <c r="G309" i="3"/>
  <c r="H309" i="3"/>
  <c r="J309" i="3"/>
  <c r="K309" i="3"/>
  <c r="L309" i="3"/>
  <c r="M309" i="3"/>
  <c r="AI309" i="3"/>
  <c r="AS309" i="3"/>
  <c r="C310" i="3"/>
  <c r="D310" i="3"/>
  <c r="E310" i="3"/>
  <c r="F310" i="3"/>
  <c r="G310" i="3"/>
  <c r="H310" i="3"/>
  <c r="J310" i="3"/>
  <c r="K310" i="3"/>
  <c r="L310" i="3"/>
  <c r="M310" i="3"/>
  <c r="AI310" i="3"/>
  <c r="AS310" i="3"/>
  <c r="C311" i="3"/>
  <c r="D311" i="3"/>
  <c r="E311" i="3"/>
  <c r="F311" i="3"/>
  <c r="G311" i="3"/>
  <c r="H311" i="3"/>
  <c r="J311" i="3"/>
  <c r="K311" i="3"/>
  <c r="L311" i="3"/>
  <c r="M311" i="3"/>
  <c r="AI311" i="3"/>
  <c r="AS311" i="3"/>
  <c r="C312" i="3"/>
  <c r="D312" i="3"/>
  <c r="E312" i="3"/>
  <c r="F312" i="3"/>
  <c r="G312" i="3"/>
  <c r="H312" i="3"/>
  <c r="J312" i="3"/>
  <c r="K312" i="3"/>
  <c r="L312" i="3"/>
  <c r="M312" i="3"/>
  <c r="AI312" i="3"/>
  <c r="AS312" i="3"/>
  <c r="C313" i="3"/>
  <c r="D313" i="3"/>
  <c r="E313" i="3"/>
  <c r="F313" i="3"/>
  <c r="G313" i="3"/>
  <c r="H313" i="3"/>
  <c r="J313" i="3"/>
  <c r="K313" i="3"/>
  <c r="L313" i="3"/>
  <c r="M313" i="3"/>
  <c r="AI313" i="3"/>
  <c r="AS313" i="3"/>
  <c r="C314" i="3"/>
  <c r="D314" i="3"/>
  <c r="E314" i="3"/>
  <c r="F314" i="3"/>
  <c r="G314" i="3"/>
  <c r="H314" i="3"/>
  <c r="J314" i="3"/>
  <c r="K314" i="3"/>
  <c r="L314" i="3"/>
  <c r="M314" i="3"/>
  <c r="AI314" i="3"/>
  <c r="AS314" i="3"/>
  <c r="C315" i="3"/>
  <c r="D315" i="3"/>
  <c r="E315" i="3"/>
  <c r="F315" i="3"/>
  <c r="G315" i="3"/>
  <c r="H315" i="3"/>
  <c r="J315" i="3"/>
  <c r="K315" i="3"/>
  <c r="L315" i="3"/>
  <c r="M315" i="3"/>
  <c r="AI315" i="3"/>
  <c r="AS315" i="3"/>
  <c r="C316" i="3"/>
  <c r="D316" i="3"/>
  <c r="E316" i="3"/>
  <c r="F316" i="3"/>
  <c r="G316" i="3"/>
  <c r="H316" i="3"/>
  <c r="J316" i="3"/>
  <c r="K316" i="3"/>
  <c r="L316" i="3"/>
  <c r="M316" i="3"/>
  <c r="AI316" i="3"/>
  <c r="AS316" i="3"/>
  <c r="C317" i="3"/>
  <c r="D317" i="3"/>
  <c r="E317" i="3"/>
  <c r="F317" i="3"/>
  <c r="G317" i="3"/>
  <c r="H317" i="3"/>
  <c r="J317" i="3"/>
  <c r="K317" i="3"/>
  <c r="L317" i="3"/>
  <c r="M317" i="3"/>
  <c r="AI317" i="3"/>
  <c r="AS317" i="3"/>
  <c r="C318" i="3"/>
  <c r="D318" i="3"/>
  <c r="E318" i="3"/>
  <c r="F318" i="3"/>
  <c r="G318" i="3"/>
  <c r="H318" i="3"/>
  <c r="J318" i="3"/>
  <c r="K318" i="3"/>
  <c r="L318" i="3"/>
  <c r="M318" i="3"/>
  <c r="AI318" i="3"/>
  <c r="AS318" i="3"/>
  <c r="C319" i="3"/>
  <c r="D319" i="3"/>
  <c r="E319" i="3"/>
  <c r="F319" i="3"/>
  <c r="G319" i="3"/>
  <c r="H319" i="3"/>
  <c r="J319" i="3"/>
  <c r="K319" i="3"/>
  <c r="L319" i="3"/>
  <c r="M319" i="3"/>
  <c r="AI319" i="3"/>
  <c r="AS319" i="3"/>
  <c r="C320" i="3"/>
  <c r="D320" i="3"/>
  <c r="E320" i="3"/>
  <c r="F320" i="3"/>
  <c r="G320" i="3"/>
  <c r="H320" i="3"/>
  <c r="J320" i="3"/>
  <c r="K320" i="3"/>
  <c r="L320" i="3"/>
  <c r="M320" i="3"/>
  <c r="AI320" i="3"/>
  <c r="AS320" i="3"/>
  <c r="C321" i="3"/>
  <c r="D321" i="3"/>
  <c r="E321" i="3"/>
  <c r="F321" i="3"/>
  <c r="G321" i="3"/>
  <c r="H321" i="3"/>
  <c r="J321" i="3"/>
  <c r="K321" i="3"/>
  <c r="L321" i="3"/>
  <c r="M321" i="3"/>
  <c r="AI321" i="3"/>
  <c r="AS321" i="3"/>
  <c r="C322" i="3"/>
  <c r="D322" i="3"/>
  <c r="E322" i="3"/>
  <c r="F322" i="3"/>
  <c r="G322" i="3"/>
  <c r="H322" i="3"/>
  <c r="J322" i="3"/>
  <c r="K322" i="3"/>
  <c r="L322" i="3"/>
  <c r="M322" i="3"/>
  <c r="AI322" i="3"/>
  <c r="AS322" i="3"/>
  <c r="C323" i="3"/>
  <c r="D323" i="3"/>
  <c r="E323" i="3"/>
  <c r="F323" i="3"/>
  <c r="G323" i="3"/>
  <c r="H323" i="3"/>
  <c r="J323" i="3"/>
  <c r="K323" i="3"/>
  <c r="L323" i="3"/>
  <c r="M323" i="3"/>
  <c r="AI323" i="3"/>
  <c r="AS323" i="3"/>
  <c r="C324" i="3"/>
  <c r="D324" i="3"/>
  <c r="E324" i="3"/>
  <c r="F324" i="3"/>
  <c r="G324" i="3"/>
  <c r="H324" i="3"/>
  <c r="J324" i="3"/>
  <c r="K324" i="3"/>
  <c r="L324" i="3"/>
  <c r="M324" i="3"/>
  <c r="AI324" i="3"/>
  <c r="AS324" i="3"/>
  <c r="C325" i="3"/>
  <c r="D325" i="3"/>
  <c r="E325" i="3"/>
  <c r="F325" i="3"/>
  <c r="G325" i="3"/>
  <c r="H325" i="3"/>
  <c r="J325" i="3"/>
  <c r="K325" i="3"/>
  <c r="L325" i="3"/>
  <c r="M325" i="3"/>
  <c r="AI325" i="3"/>
  <c r="AS325" i="3"/>
  <c r="C326" i="3"/>
  <c r="D326" i="3"/>
  <c r="E326" i="3"/>
  <c r="F326" i="3"/>
  <c r="G326" i="3"/>
  <c r="H326" i="3"/>
  <c r="J326" i="3"/>
  <c r="K326" i="3"/>
  <c r="L326" i="3"/>
  <c r="M326" i="3"/>
  <c r="AI326" i="3"/>
  <c r="AS326" i="3"/>
  <c r="C327" i="3"/>
  <c r="D327" i="3"/>
  <c r="E327" i="3"/>
  <c r="F327" i="3"/>
  <c r="G327" i="3"/>
  <c r="H327" i="3"/>
  <c r="J327" i="3"/>
  <c r="K327" i="3"/>
  <c r="L327" i="3"/>
  <c r="M327" i="3"/>
  <c r="AI327" i="3"/>
  <c r="AS327" i="3"/>
  <c r="C328" i="3"/>
  <c r="D328" i="3"/>
  <c r="E328" i="3"/>
  <c r="F328" i="3"/>
  <c r="G328" i="3"/>
  <c r="H328" i="3"/>
  <c r="J328" i="3"/>
  <c r="K328" i="3"/>
  <c r="L328" i="3"/>
  <c r="M328" i="3"/>
  <c r="AI328" i="3"/>
  <c r="AS328" i="3"/>
  <c r="C329" i="3"/>
  <c r="D329" i="3"/>
  <c r="E329" i="3"/>
  <c r="F329" i="3"/>
  <c r="G329" i="3"/>
  <c r="H329" i="3"/>
  <c r="J329" i="3"/>
  <c r="K329" i="3"/>
  <c r="L329" i="3"/>
  <c r="M329" i="3"/>
  <c r="AI329" i="3"/>
  <c r="AS329" i="3"/>
  <c r="C330" i="3"/>
  <c r="D330" i="3"/>
  <c r="E330" i="3"/>
  <c r="F330" i="3"/>
  <c r="G330" i="3"/>
  <c r="H330" i="3"/>
  <c r="J330" i="3"/>
  <c r="K330" i="3"/>
  <c r="L330" i="3"/>
  <c r="M330" i="3"/>
  <c r="AI330" i="3"/>
  <c r="AS330" i="3"/>
  <c r="C331" i="3"/>
  <c r="D331" i="3"/>
  <c r="E331" i="3"/>
  <c r="F331" i="3"/>
  <c r="G331" i="3"/>
  <c r="H331" i="3"/>
  <c r="J331" i="3"/>
  <c r="K331" i="3"/>
  <c r="L331" i="3"/>
  <c r="M331" i="3"/>
  <c r="AI331" i="3"/>
  <c r="AS331" i="3"/>
  <c r="C332" i="3"/>
  <c r="D332" i="3"/>
  <c r="E332" i="3"/>
  <c r="F332" i="3"/>
  <c r="G332" i="3"/>
  <c r="H332" i="3"/>
  <c r="J332" i="3"/>
  <c r="K332" i="3"/>
  <c r="L332" i="3"/>
  <c r="M332" i="3"/>
  <c r="AI332" i="3"/>
  <c r="AS332" i="3"/>
  <c r="C333" i="3"/>
  <c r="D333" i="3"/>
  <c r="E333" i="3"/>
  <c r="F333" i="3"/>
  <c r="G333" i="3"/>
  <c r="H333" i="3"/>
  <c r="J333" i="3"/>
  <c r="K333" i="3"/>
  <c r="L333" i="3"/>
  <c r="M333" i="3"/>
  <c r="AI333" i="3"/>
  <c r="AS333" i="3"/>
  <c r="C334" i="3"/>
  <c r="D334" i="3"/>
  <c r="E334" i="3"/>
  <c r="F334" i="3"/>
  <c r="G334" i="3"/>
  <c r="H334" i="3"/>
  <c r="J334" i="3"/>
  <c r="K334" i="3"/>
  <c r="L334" i="3"/>
  <c r="M334" i="3"/>
  <c r="AI334" i="3"/>
  <c r="AS334" i="3"/>
  <c r="C335" i="3"/>
  <c r="D335" i="3"/>
  <c r="E335" i="3"/>
  <c r="F335" i="3"/>
  <c r="G335" i="3"/>
  <c r="H335" i="3"/>
  <c r="J335" i="3"/>
  <c r="K335" i="3"/>
  <c r="L335" i="3"/>
  <c r="M335" i="3"/>
  <c r="AI335" i="3"/>
  <c r="AS335" i="3"/>
  <c r="C336" i="3"/>
  <c r="D336" i="3"/>
  <c r="E336" i="3"/>
  <c r="F336" i="3"/>
  <c r="G336" i="3"/>
  <c r="H336" i="3"/>
  <c r="J336" i="3"/>
  <c r="K336" i="3"/>
  <c r="L336" i="3"/>
  <c r="M336" i="3"/>
  <c r="AI336" i="3"/>
  <c r="AS336" i="3"/>
  <c r="C337" i="3"/>
  <c r="D337" i="3"/>
  <c r="E337" i="3"/>
  <c r="F337" i="3"/>
  <c r="G337" i="3"/>
  <c r="H337" i="3"/>
  <c r="J337" i="3"/>
  <c r="K337" i="3"/>
  <c r="L337" i="3"/>
  <c r="M337" i="3"/>
  <c r="AI337" i="3"/>
  <c r="AS337" i="3"/>
  <c r="C338" i="3"/>
  <c r="D338" i="3"/>
  <c r="E338" i="3"/>
  <c r="F338" i="3"/>
  <c r="G338" i="3"/>
  <c r="H338" i="3"/>
  <c r="J338" i="3"/>
  <c r="K338" i="3"/>
  <c r="L338" i="3"/>
  <c r="M338" i="3"/>
  <c r="AI338" i="3"/>
  <c r="AS338" i="3"/>
  <c r="C339" i="3"/>
  <c r="D339" i="3"/>
  <c r="E339" i="3"/>
  <c r="F339" i="3"/>
  <c r="G339" i="3"/>
  <c r="H339" i="3"/>
  <c r="J339" i="3"/>
  <c r="K339" i="3"/>
  <c r="L339" i="3"/>
  <c r="M339" i="3"/>
  <c r="AI339" i="3"/>
  <c r="AS339" i="3"/>
  <c r="C340" i="3"/>
  <c r="D340" i="3"/>
  <c r="E340" i="3"/>
  <c r="F340" i="3"/>
  <c r="G340" i="3"/>
  <c r="H340" i="3"/>
  <c r="J340" i="3"/>
  <c r="K340" i="3"/>
  <c r="L340" i="3"/>
  <c r="M340" i="3"/>
  <c r="AI340" i="3"/>
  <c r="AS340" i="3"/>
  <c r="C341" i="3"/>
  <c r="D341" i="3"/>
  <c r="E341" i="3"/>
  <c r="F341" i="3"/>
  <c r="G341" i="3"/>
  <c r="H341" i="3"/>
  <c r="J341" i="3"/>
  <c r="K341" i="3"/>
  <c r="L341" i="3"/>
  <c r="M341" i="3"/>
  <c r="AI341" i="3"/>
  <c r="AS341" i="3"/>
  <c r="C342" i="3"/>
  <c r="D342" i="3"/>
  <c r="E342" i="3"/>
  <c r="F342" i="3"/>
  <c r="G342" i="3"/>
  <c r="H342" i="3"/>
  <c r="J342" i="3"/>
  <c r="K342" i="3"/>
  <c r="L342" i="3"/>
  <c r="M342" i="3"/>
  <c r="AI342" i="3"/>
  <c r="AS342" i="3"/>
  <c r="C343" i="3"/>
  <c r="D343" i="3"/>
  <c r="E343" i="3"/>
  <c r="F343" i="3"/>
  <c r="G343" i="3"/>
  <c r="H343" i="3"/>
  <c r="J343" i="3"/>
  <c r="K343" i="3"/>
  <c r="L343" i="3"/>
  <c r="M343" i="3"/>
  <c r="AI343" i="3"/>
  <c r="AS343" i="3"/>
  <c r="C344" i="3"/>
  <c r="D344" i="3"/>
  <c r="E344" i="3"/>
  <c r="F344" i="3"/>
  <c r="G344" i="3"/>
  <c r="H344" i="3"/>
  <c r="J344" i="3"/>
  <c r="K344" i="3"/>
  <c r="L344" i="3"/>
  <c r="M344" i="3"/>
  <c r="AI344" i="3"/>
  <c r="AS344" i="3"/>
  <c r="C345" i="3"/>
  <c r="D345" i="3"/>
  <c r="E345" i="3"/>
  <c r="F345" i="3"/>
  <c r="G345" i="3"/>
  <c r="H345" i="3"/>
  <c r="J345" i="3"/>
  <c r="K345" i="3"/>
  <c r="L345" i="3"/>
  <c r="M345" i="3"/>
  <c r="AI345" i="3"/>
  <c r="AS345" i="3"/>
  <c r="C346" i="3"/>
  <c r="D346" i="3"/>
  <c r="E346" i="3"/>
  <c r="F346" i="3"/>
  <c r="G346" i="3"/>
  <c r="H346" i="3"/>
  <c r="J346" i="3"/>
  <c r="K346" i="3"/>
  <c r="L346" i="3"/>
  <c r="M346" i="3"/>
  <c r="AI346" i="3"/>
  <c r="AS346" i="3"/>
  <c r="C347" i="3"/>
  <c r="D347" i="3"/>
  <c r="E347" i="3"/>
  <c r="F347" i="3"/>
  <c r="G347" i="3"/>
  <c r="H347" i="3"/>
  <c r="J347" i="3"/>
  <c r="K347" i="3"/>
  <c r="L347" i="3"/>
  <c r="M347" i="3"/>
  <c r="AI347" i="3"/>
  <c r="AS347" i="3"/>
  <c r="C348" i="3"/>
  <c r="D348" i="3"/>
  <c r="E348" i="3"/>
  <c r="F348" i="3"/>
  <c r="G348" i="3"/>
  <c r="H348" i="3"/>
  <c r="J348" i="3"/>
  <c r="K348" i="3"/>
  <c r="L348" i="3"/>
  <c r="M348" i="3"/>
  <c r="AI348" i="3"/>
  <c r="AS348" i="3"/>
  <c r="C349" i="3"/>
  <c r="D349" i="3"/>
  <c r="E349" i="3"/>
  <c r="F349" i="3"/>
  <c r="G349" i="3"/>
  <c r="H349" i="3"/>
  <c r="J349" i="3"/>
  <c r="K349" i="3"/>
  <c r="L349" i="3"/>
  <c r="M349" i="3"/>
  <c r="AI349" i="3"/>
  <c r="AS349" i="3"/>
  <c r="C350" i="3"/>
  <c r="D350" i="3"/>
  <c r="E350" i="3"/>
  <c r="F350" i="3"/>
  <c r="G350" i="3"/>
  <c r="H350" i="3"/>
  <c r="J350" i="3"/>
  <c r="K350" i="3"/>
  <c r="L350" i="3"/>
  <c r="M350" i="3"/>
  <c r="AI350" i="3"/>
  <c r="AS350" i="3"/>
  <c r="C351" i="3"/>
  <c r="D351" i="3"/>
  <c r="E351" i="3"/>
  <c r="F351" i="3"/>
  <c r="G351" i="3"/>
  <c r="H351" i="3"/>
  <c r="J351" i="3"/>
  <c r="K351" i="3"/>
  <c r="L351" i="3"/>
  <c r="M351" i="3"/>
  <c r="AI351" i="3"/>
  <c r="AS351" i="3"/>
  <c r="C352" i="3"/>
  <c r="D352" i="3"/>
  <c r="E352" i="3"/>
  <c r="F352" i="3"/>
  <c r="G352" i="3"/>
  <c r="H352" i="3"/>
  <c r="J352" i="3"/>
  <c r="K352" i="3"/>
  <c r="L352" i="3"/>
  <c r="M352" i="3"/>
  <c r="AI352" i="3"/>
  <c r="AS352" i="3"/>
  <c r="C353" i="3"/>
  <c r="D353" i="3"/>
  <c r="E353" i="3"/>
  <c r="F353" i="3"/>
  <c r="G353" i="3"/>
  <c r="H353" i="3"/>
  <c r="J353" i="3"/>
  <c r="K353" i="3"/>
  <c r="L353" i="3"/>
  <c r="M353" i="3"/>
  <c r="AI353" i="3"/>
  <c r="AS353" i="3"/>
  <c r="C354" i="3"/>
  <c r="D354" i="3"/>
  <c r="E354" i="3"/>
  <c r="F354" i="3"/>
  <c r="G354" i="3"/>
  <c r="H354" i="3"/>
  <c r="J354" i="3"/>
  <c r="K354" i="3"/>
  <c r="L354" i="3"/>
  <c r="M354" i="3"/>
  <c r="AI354" i="3"/>
  <c r="AS354" i="3"/>
  <c r="C355" i="3"/>
  <c r="D355" i="3"/>
  <c r="E355" i="3"/>
  <c r="F355" i="3"/>
  <c r="G355" i="3"/>
  <c r="H355" i="3"/>
  <c r="J355" i="3"/>
  <c r="K355" i="3"/>
  <c r="L355" i="3"/>
  <c r="M355" i="3"/>
  <c r="AI355" i="3"/>
  <c r="AS355" i="3"/>
  <c r="C356" i="3"/>
  <c r="D356" i="3"/>
  <c r="E356" i="3"/>
  <c r="F356" i="3"/>
  <c r="G356" i="3"/>
  <c r="H356" i="3"/>
  <c r="J356" i="3"/>
  <c r="K356" i="3"/>
  <c r="L356" i="3"/>
  <c r="M356" i="3"/>
  <c r="AI356" i="3"/>
  <c r="AS356" i="3"/>
  <c r="C357" i="3"/>
  <c r="D357" i="3"/>
  <c r="E357" i="3"/>
  <c r="F357" i="3"/>
  <c r="G357" i="3"/>
  <c r="H357" i="3"/>
  <c r="J357" i="3"/>
  <c r="K357" i="3"/>
  <c r="L357" i="3"/>
  <c r="M357" i="3"/>
  <c r="AI357" i="3"/>
  <c r="AS357" i="3"/>
  <c r="C358" i="3"/>
  <c r="D358" i="3"/>
  <c r="E358" i="3"/>
  <c r="F358" i="3"/>
  <c r="G358" i="3"/>
  <c r="H358" i="3"/>
  <c r="J358" i="3"/>
  <c r="K358" i="3"/>
  <c r="L358" i="3"/>
  <c r="M358" i="3"/>
  <c r="AI358" i="3"/>
  <c r="AS358" i="3"/>
  <c r="C359" i="3"/>
  <c r="D359" i="3"/>
  <c r="E359" i="3"/>
  <c r="F359" i="3"/>
  <c r="G359" i="3"/>
  <c r="H359" i="3"/>
  <c r="J359" i="3"/>
  <c r="K359" i="3"/>
  <c r="L359" i="3"/>
  <c r="M359" i="3"/>
  <c r="AI359" i="3"/>
  <c r="AS359" i="3"/>
  <c r="C360" i="3"/>
  <c r="D360" i="3"/>
  <c r="E360" i="3"/>
  <c r="F360" i="3"/>
  <c r="G360" i="3"/>
  <c r="H360" i="3"/>
  <c r="J360" i="3"/>
  <c r="K360" i="3"/>
  <c r="L360" i="3"/>
  <c r="M360" i="3"/>
  <c r="AI360" i="3"/>
  <c r="AS360" i="3"/>
  <c r="C361" i="3"/>
  <c r="D361" i="3"/>
  <c r="E361" i="3"/>
  <c r="F361" i="3"/>
  <c r="G361" i="3"/>
  <c r="H361" i="3"/>
  <c r="J361" i="3"/>
  <c r="K361" i="3"/>
  <c r="L361" i="3"/>
  <c r="M361" i="3"/>
  <c r="AI361" i="3"/>
  <c r="AS361" i="3"/>
  <c r="C362" i="3"/>
  <c r="D362" i="3"/>
  <c r="E362" i="3"/>
  <c r="F362" i="3"/>
  <c r="G362" i="3"/>
  <c r="H362" i="3"/>
  <c r="J362" i="3"/>
  <c r="K362" i="3"/>
  <c r="L362" i="3"/>
  <c r="M362" i="3"/>
  <c r="AI362" i="3"/>
  <c r="AS362" i="3"/>
  <c r="C363" i="3"/>
  <c r="D363" i="3"/>
  <c r="E363" i="3"/>
  <c r="F363" i="3"/>
  <c r="G363" i="3"/>
  <c r="H363" i="3"/>
  <c r="J363" i="3"/>
  <c r="K363" i="3"/>
  <c r="L363" i="3"/>
  <c r="M363" i="3"/>
  <c r="AI363" i="3"/>
  <c r="AS363" i="3"/>
  <c r="C364" i="3"/>
  <c r="D364" i="3"/>
  <c r="E364" i="3"/>
  <c r="F364" i="3"/>
  <c r="G364" i="3"/>
  <c r="H364" i="3"/>
  <c r="J364" i="3"/>
  <c r="K364" i="3"/>
  <c r="L364" i="3"/>
  <c r="M364" i="3"/>
  <c r="AI364" i="3"/>
  <c r="AS364" i="3"/>
  <c r="C365" i="3"/>
  <c r="D365" i="3"/>
  <c r="E365" i="3"/>
  <c r="F365" i="3"/>
  <c r="G365" i="3"/>
  <c r="H365" i="3"/>
  <c r="J365" i="3"/>
  <c r="K365" i="3"/>
  <c r="L365" i="3"/>
  <c r="M365" i="3"/>
  <c r="AI365" i="3"/>
  <c r="AS365" i="3"/>
  <c r="C366" i="3"/>
  <c r="D366" i="3"/>
  <c r="E366" i="3"/>
  <c r="F366" i="3"/>
  <c r="G366" i="3"/>
  <c r="H366" i="3"/>
  <c r="J366" i="3"/>
  <c r="K366" i="3"/>
  <c r="L366" i="3"/>
  <c r="M366" i="3"/>
  <c r="AI366" i="3"/>
  <c r="AS366" i="3"/>
  <c r="C367" i="3"/>
  <c r="D367" i="3"/>
  <c r="E367" i="3"/>
  <c r="F367" i="3"/>
  <c r="G367" i="3"/>
  <c r="H367" i="3"/>
  <c r="J367" i="3"/>
  <c r="K367" i="3"/>
  <c r="L367" i="3"/>
  <c r="M367" i="3"/>
  <c r="AI367" i="3"/>
  <c r="AS367" i="3"/>
  <c r="C368" i="3"/>
  <c r="D368" i="3"/>
  <c r="E368" i="3"/>
  <c r="F368" i="3"/>
  <c r="G368" i="3"/>
  <c r="H368" i="3"/>
  <c r="J368" i="3"/>
  <c r="K368" i="3"/>
  <c r="L368" i="3"/>
  <c r="M368" i="3"/>
  <c r="AI368" i="3"/>
  <c r="AS368" i="3"/>
  <c r="C369" i="3"/>
  <c r="D369" i="3"/>
  <c r="E369" i="3"/>
  <c r="F369" i="3"/>
  <c r="G369" i="3"/>
  <c r="H369" i="3"/>
  <c r="J369" i="3"/>
  <c r="K369" i="3"/>
  <c r="L369" i="3"/>
  <c r="M369" i="3"/>
  <c r="AI369" i="3"/>
  <c r="AS369" i="3"/>
  <c r="C370" i="3"/>
  <c r="D370" i="3"/>
  <c r="E370" i="3"/>
  <c r="F370" i="3"/>
  <c r="G370" i="3"/>
  <c r="H370" i="3"/>
  <c r="J370" i="3"/>
  <c r="K370" i="3"/>
  <c r="L370" i="3"/>
  <c r="M370" i="3"/>
  <c r="AI370" i="3"/>
  <c r="AS370" i="3"/>
  <c r="C371" i="3"/>
  <c r="D371" i="3"/>
  <c r="E371" i="3"/>
  <c r="F371" i="3"/>
  <c r="G371" i="3"/>
  <c r="H371" i="3"/>
  <c r="J371" i="3"/>
  <c r="K371" i="3"/>
  <c r="L371" i="3"/>
  <c r="M371" i="3"/>
  <c r="AI371" i="3"/>
  <c r="AS371" i="3"/>
  <c r="C372" i="3"/>
  <c r="D372" i="3"/>
  <c r="E372" i="3"/>
  <c r="F372" i="3"/>
  <c r="G372" i="3"/>
  <c r="H372" i="3"/>
  <c r="J372" i="3"/>
  <c r="K372" i="3"/>
  <c r="L372" i="3"/>
  <c r="M372" i="3"/>
  <c r="AI372" i="3"/>
  <c r="AS372" i="3"/>
  <c r="C373" i="3"/>
  <c r="D373" i="3"/>
  <c r="E373" i="3"/>
  <c r="F373" i="3"/>
  <c r="G373" i="3"/>
  <c r="H373" i="3"/>
  <c r="J373" i="3"/>
  <c r="K373" i="3"/>
  <c r="L373" i="3"/>
  <c r="M373" i="3"/>
  <c r="AI373" i="3"/>
  <c r="AS373" i="3"/>
  <c r="C374" i="3"/>
  <c r="D374" i="3"/>
  <c r="E374" i="3"/>
  <c r="F374" i="3"/>
  <c r="G374" i="3"/>
  <c r="H374" i="3"/>
  <c r="J374" i="3"/>
  <c r="K374" i="3"/>
  <c r="L374" i="3"/>
  <c r="M374" i="3"/>
  <c r="AI374" i="3"/>
  <c r="AS374" i="3"/>
  <c r="C375" i="3"/>
  <c r="D375" i="3"/>
  <c r="E375" i="3"/>
  <c r="F375" i="3"/>
  <c r="G375" i="3"/>
  <c r="H375" i="3"/>
  <c r="J375" i="3"/>
  <c r="K375" i="3"/>
  <c r="L375" i="3"/>
  <c r="M375" i="3"/>
  <c r="AI375" i="3"/>
  <c r="AS375" i="3"/>
  <c r="C376" i="3"/>
  <c r="D376" i="3"/>
  <c r="E376" i="3"/>
  <c r="F376" i="3"/>
  <c r="G376" i="3"/>
  <c r="H376" i="3"/>
  <c r="J376" i="3"/>
  <c r="K376" i="3"/>
  <c r="L376" i="3"/>
  <c r="M376" i="3"/>
  <c r="AI376" i="3"/>
  <c r="AS376" i="3"/>
  <c r="C377" i="3"/>
  <c r="D377" i="3"/>
  <c r="E377" i="3"/>
  <c r="F377" i="3"/>
  <c r="G377" i="3"/>
  <c r="H377" i="3"/>
  <c r="J377" i="3"/>
  <c r="K377" i="3"/>
  <c r="L377" i="3"/>
  <c r="M377" i="3"/>
  <c r="AI377" i="3"/>
  <c r="AS377" i="3"/>
  <c r="C378" i="3"/>
  <c r="D378" i="3"/>
  <c r="E378" i="3"/>
  <c r="F378" i="3"/>
  <c r="G378" i="3"/>
  <c r="H378" i="3"/>
  <c r="J378" i="3"/>
  <c r="K378" i="3"/>
  <c r="L378" i="3"/>
  <c r="M378" i="3"/>
  <c r="AI378" i="3"/>
  <c r="AS378" i="3"/>
  <c r="C379" i="3"/>
  <c r="D379" i="3"/>
  <c r="E379" i="3"/>
  <c r="F379" i="3"/>
  <c r="G379" i="3"/>
  <c r="H379" i="3"/>
  <c r="J379" i="3"/>
  <c r="K379" i="3"/>
  <c r="L379" i="3"/>
  <c r="M379" i="3"/>
  <c r="AI379" i="3"/>
  <c r="AS379" i="3"/>
  <c r="C380" i="3"/>
  <c r="D380" i="3"/>
  <c r="E380" i="3"/>
  <c r="F380" i="3"/>
  <c r="G380" i="3"/>
  <c r="H380" i="3"/>
  <c r="J380" i="3"/>
  <c r="K380" i="3"/>
  <c r="L380" i="3"/>
  <c r="M380" i="3"/>
  <c r="AI380" i="3"/>
  <c r="AS380" i="3"/>
  <c r="C381" i="3"/>
  <c r="D381" i="3"/>
  <c r="E381" i="3"/>
  <c r="F381" i="3"/>
  <c r="G381" i="3"/>
  <c r="H381" i="3"/>
  <c r="J381" i="3"/>
  <c r="K381" i="3"/>
  <c r="L381" i="3"/>
  <c r="M381" i="3"/>
  <c r="AI381" i="3"/>
  <c r="AS381" i="3"/>
  <c r="C382" i="3"/>
  <c r="D382" i="3"/>
  <c r="E382" i="3"/>
  <c r="F382" i="3"/>
  <c r="G382" i="3"/>
  <c r="H382" i="3"/>
  <c r="J382" i="3"/>
  <c r="K382" i="3"/>
  <c r="L382" i="3"/>
  <c r="M382" i="3"/>
  <c r="AI382" i="3"/>
  <c r="AS382" i="3"/>
  <c r="C383" i="3"/>
  <c r="D383" i="3"/>
  <c r="E383" i="3"/>
  <c r="F383" i="3"/>
  <c r="G383" i="3"/>
  <c r="H383" i="3"/>
  <c r="J383" i="3"/>
  <c r="K383" i="3"/>
  <c r="L383" i="3"/>
  <c r="M383" i="3"/>
  <c r="AI383" i="3"/>
  <c r="AS383" i="3"/>
  <c r="C384" i="3"/>
  <c r="D384" i="3"/>
  <c r="E384" i="3"/>
  <c r="F384" i="3"/>
  <c r="G384" i="3"/>
  <c r="H384" i="3"/>
  <c r="J384" i="3"/>
  <c r="K384" i="3"/>
  <c r="L384" i="3"/>
  <c r="M384" i="3"/>
  <c r="AI384" i="3"/>
  <c r="AS384" i="3"/>
  <c r="C385" i="3"/>
  <c r="D385" i="3"/>
  <c r="E385" i="3"/>
  <c r="F385" i="3"/>
  <c r="G385" i="3"/>
  <c r="H385" i="3"/>
  <c r="J385" i="3"/>
  <c r="K385" i="3"/>
  <c r="L385" i="3"/>
  <c r="M385" i="3"/>
  <c r="AI385" i="3"/>
  <c r="AS385" i="3"/>
  <c r="C386" i="3"/>
  <c r="D386" i="3"/>
  <c r="E386" i="3"/>
  <c r="F386" i="3"/>
  <c r="G386" i="3"/>
  <c r="H386" i="3"/>
  <c r="J386" i="3"/>
  <c r="K386" i="3"/>
  <c r="L386" i="3"/>
  <c r="M386" i="3"/>
  <c r="AI386" i="3"/>
  <c r="AS386" i="3"/>
  <c r="C387" i="3"/>
  <c r="D387" i="3"/>
  <c r="E387" i="3"/>
  <c r="F387" i="3"/>
  <c r="G387" i="3"/>
  <c r="H387" i="3"/>
  <c r="J387" i="3"/>
  <c r="K387" i="3"/>
  <c r="L387" i="3"/>
  <c r="M387" i="3"/>
  <c r="AI387" i="3"/>
  <c r="AS387" i="3"/>
  <c r="C388" i="3"/>
  <c r="D388" i="3"/>
  <c r="E388" i="3"/>
  <c r="F388" i="3"/>
  <c r="G388" i="3"/>
  <c r="H388" i="3"/>
  <c r="J388" i="3"/>
  <c r="K388" i="3"/>
  <c r="L388" i="3"/>
  <c r="M388" i="3"/>
  <c r="AI388" i="3"/>
  <c r="AS388" i="3"/>
  <c r="C389" i="3"/>
  <c r="D389" i="3"/>
  <c r="E389" i="3"/>
  <c r="F389" i="3"/>
  <c r="G389" i="3"/>
  <c r="H389" i="3"/>
  <c r="J389" i="3"/>
  <c r="K389" i="3"/>
  <c r="L389" i="3"/>
  <c r="M389" i="3"/>
  <c r="AI389" i="3"/>
  <c r="AS389" i="3"/>
  <c r="C390" i="3"/>
  <c r="D390" i="3"/>
  <c r="E390" i="3"/>
  <c r="F390" i="3"/>
  <c r="G390" i="3"/>
  <c r="H390" i="3"/>
  <c r="J390" i="3"/>
  <c r="K390" i="3"/>
  <c r="L390" i="3"/>
  <c r="M390" i="3"/>
  <c r="AI390" i="3"/>
  <c r="AS390" i="3"/>
  <c r="C391" i="3"/>
  <c r="D391" i="3"/>
  <c r="E391" i="3"/>
  <c r="F391" i="3"/>
  <c r="G391" i="3"/>
  <c r="H391" i="3"/>
  <c r="J391" i="3"/>
  <c r="K391" i="3"/>
  <c r="L391" i="3"/>
  <c r="M391" i="3"/>
  <c r="AI391" i="3"/>
  <c r="AS391" i="3"/>
  <c r="C392" i="3"/>
  <c r="D392" i="3"/>
  <c r="E392" i="3"/>
  <c r="F392" i="3"/>
  <c r="G392" i="3"/>
  <c r="H392" i="3"/>
  <c r="J392" i="3"/>
  <c r="K392" i="3"/>
  <c r="L392" i="3"/>
  <c r="M392" i="3"/>
  <c r="AI392" i="3"/>
  <c r="AS392" i="3"/>
  <c r="C393" i="3"/>
  <c r="D393" i="3"/>
  <c r="E393" i="3"/>
  <c r="F393" i="3"/>
  <c r="G393" i="3"/>
  <c r="H393" i="3"/>
  <c r="J393" i="3"/>
  <c r="K393" i="3"/>
  <c r="L393" i="3"/>
  <c r="M393" i="3"/>
  <c r="AI393" i="3"/>
  <c r="AS393" i="3"/>
  <c r="C394" i="3"/>
  <c r="D394" i="3"/>
  <c r="E394" i="3"/>
  <c r="F394" i="3"/>
  <c r="G394" i="3"/>
  <c r="H394" i="3"/>
  <c r="J394" i="3"/>
  <c r="K394" i="3"/>
  <c r="L394" i="3"/>
  <c r="M394" i="3"/>
  <c r="AI394" i="3"/>
  <c r="AS394" i="3"/>
  <c r="C395" i="3"/>
  <c r="D395" i="3"/>
  <c r="E395" i="3"/>
  <c r="F395" i="3"/>
  <c r="G395" i="3"/>
  <c r="H395" i="3"/>
  <c r="J395" i="3"/>
  <c r="K395" i="3"/>
  <c r="L395" i="3"/>
  <c r="M395" i="3"/>
  <c r="AI395" i="3"/>
  <c r="AS395" i="3"/>
  <c r="C396" i="3"/>
  <c r="D396" i="3"/>
  <c r="E396" i="3"/>
  <c r="F396" i="3"/>
  <c r="G396" i="3"/>
  <c r="H396" i="3"/>
  <c r="J396" i="3"/>
  <c r="K396" i="3"/>
  <c r="L396" i="3"/>
  <c r="M396" i="3"/>
  <c r="AI396" i="3"/>
  <c r="AS396" i="3"/>
  <c r="C397" i="3"/>
  <c r="D397" i="3"/>
  <c r="E397" i="3"/>
  <c r="F397" i="3"/>
  <c r="G397" i="3"/>
  <c r="H397" i="3"/>
  <c r="J397" i="3"/>
  <c r="K397" i="3"/>
  <c r="L397" i="3"/>
  <c r="M397" i="3"/>
  <c r="AI397" i="3"/>
  <c r="AS397" i="3"/>
  <c r="C398" i="3"/>
  <c r="D398" i="3"/>
  <c r="E398" i="3"/>
  <c r="F398" i="3"/>
  <c r="G398" i="3"/>
  <c r="H398" i="3"/>
  <c r="J398" i="3"/>
  <c r="K398" i="3"/>
  <c r="L398" i="3"/>
  <c r="M398" i="3"/>
  <c r="AI398" i="3"/>
  <c r="AS398" i="3"/>
  <c r="C399" i="3"/>
  <c r="D399" i="3"/>
  <c r="E399" i="3"/>
  <c r="F399" i="3"/>
  <c r="G399" i="3"/>
  <c r="H399" i="3"/>
  <c r="J399" i="3"/>
  <c r="K399" i="3"/>
  <c r="L399" i="3"/>
  <c r="M399" i="3"/>
  <c r="AI399" i="3"/>
  <c r="AS399" i="3"/>
  <c r="C400" i="3"/>
  <c r="D400" i="3"/>
  <c r="E400" i="3"/>
  <c r="F400" i="3"/>
  <c r="G400" i="3"/>
  <c r="H400" i="3"/>
  <c r="J400" i="3"/>
  <c r="K400" i="3"/>
  <c r="L400" i="3"/>
  <c r="M400" i="3"/>
  <c r="AI400" i="3"/>
  <c r="AS400" i="3"/>
  <c r="C401" i="3"/>
  <c r="D401" i="3"/>
  <c r="E401" i="3"/>
  <c r="F401" i="3"/>
  <c r="G401" i="3"/>
  <c r="H401" i="3"/>
  <c r="J401" i="3"/>
  <c r="K401" i="3"/>
  <c r="L401" i="3"/>
  <c r="M401" i="3"/>
  <c r="AI401" i="3"/>
  <c r="AS401" i="3"/>
  <c r="C402" i="3"/>
  <c r="D402" i="3"/>
  <c r="E402" i="3"/>
  <c r="F402" i="3"/>
  <c r="G402" i="3"/>
  <c r="H402" i="3"/>
  <c r="J402" i="3"/>
  <c r="K402" i="3"/>
  <c r="L402" i="3"/>
  <c r="M402" i="3"/>
  <c r="AI402" i="3"/>
  <c r="AS402" i="3"/>
  <c r="C403" i="3"/>
  <c r="D403" i="3"/>
  <c r="E403" i="3"/>
  <c r="F403" i="3"/>
  <c r="G403" i="3"/>
  <c r="H403" i="3"/>
  <c r="J403" i="3"/>
  <c r="K403" i="3"/>
  <c r="L403" i="3"/>
  <c r="M403" i="3"/>
  <c r="AI403" i="3"/>
  <c r="AS403" i="3"/>
  <c r="C404" i="3"/>
  <c r="D404" i="3"/>
  <c r="E404" i="3"/>
  <c r="F404" i="3"/>
  <c r="G404" i="3"/>
  <c r="H404" i="3"/>
  <c r="J404" i="3"/>
  <c r="K404" i="3"/>
  <c r="L404" i="3"/>
  <c r="M404" i="3"/>
  <c r="AI404" i="3"/>
  <c r="AS404" i="3"/>
  <c r="C405" i="3"/>
  <c r="D405" i="3"/>
  <c r="E405" i="3"/>
  <c r="F405" i="3"/>
  <c r="G405" i="3"/>
  <c r="H405" i="3"/>
  <c r="J405" i="3"/>
  <c r="K405" i="3"/>
  <c r="L405" i="3"/>
  <c r="M405" i="3"/>
  <c r="AI405" i="3"/>
  <c r="AS405" i="3"/>
  <c r="C406" i="3"/>
  <c r="D406" i="3"/>
  <c r="E406" i="3"/>
  <c r="F406" i="3"/>
  <c r="G406" i="3"/>
  <c r="H406" i="3"/>
  <c r="J406" i="3"/>
  <c r="K406" i="3"/>
  <c r="L406" i="3"/>
  <c r="M406" i="3"/>
  <c r="AI406" i="3"/>
  <c r="AS406" i="3"/>
  <c r="C407" i="3"/>
  <c r="D407" i="3"/>
  <c r="E407" i="3"/>
  <c r="F407" i="3"/>
  <c r="G407" i="3"/>
  <c r="H407" i="3"/>
  <c r="J407" i="3"/>
  <c r="K407" i="3"/>
  <c r="L407" i="3"/>
  <c r="M407" i="3"/>
  <c r="AI407" i="3"/>
  <c r="AS407" i="3"/>
  <c r="C408" i="3"/>
  <c r="D408" i="3"/>
  <c r="E408" i="3"/>
  <c r="F408" i="3"/>
  <c r="G408" i="3"/>
  <c r="H408" i="3"/>
  <c r="J408" i="3"/>
  <c r="K408" i="3"/>
  <c r="L408" i="3"/>
  <c r="M408" i="3"/>
  <c r="AI408" i="3"/>
  <c r="AS408" i="3"/>
  <c r="C409" i="3"/>
  <c r="D409" i="3"/>
  <c r="E409" i="3"/>
  <c r="F409" i="3"/>
  <c r="G409" i="3"/>
  <c r="H409" i="3"/>
  <c r="J409" i="3"/>
  <c r="K409" i="3"/>
  <c r="L409" i="3"/>
  <c r="M409" i="3"/>
  <c r="AI409" i="3"/>
  <c r="AS409" i="3"/>
  <c r="C410" i="3"/>
  <c r="D410" i="3"/>
  <c r="E410" i="3"/>
  <c r="F410" i="3"/>
  <c r="G410" i="3"/>
  <c r="H410" i="3"/>
  <c r="J410" i="3"/>
  <c r="K410" i="3"/>
  <c r="L410" i="3"/>
  <c r="M410" i="3"/>
  <c r="AI410" i="3"/>
  <c r="AS410" i="3"/>
  <c r="C411" i="3"/>
  <c r="D411" i="3"/>
  <c r="E411" i="3"/>
  <c r="F411" i="3"/>
  <c r="G411" i="3"/>
  <c r="H411" i="3"/>
  <c r="J411" i="3"/>
  <c r="K411" i="3"/>
  <c r="L411" i="3"/>
  <c r="M411" i="3"/>
  <c r="AI411" i="3"/>
  <c r="AS411" i="3"/>
  <c r="C412" i="3"/>
  <c r="D412" i="3"/>
  <c r="E412" i="3"/>
  <c r="F412" i="3"/>
  <c r="G412" i="3"/>
  <c r="H412" i="3"/>
  <c r="J412" i="3"/>
  <c r="K412" i="3"/>
  <c r="L412" i="3"/>
  <c r="M412" i="3"/>
  <c r="AI412" i="3"/>
  <c r="AS412" i="3"/>
  <c r="C413" i="3"/>
  <c r="D413" i="3"/>
  <c r="E413" i="3"/>
  <c r="F413" i="3"/>
  <c r="G413" i="3"/>
  <c r="H413" i="3"/>
  <c r="J413" i="3"/>
  <c r="K413" i="3"/>
  <c r="L413" i="3"/>
  <c r="M413" i="3"/>
  <c r="AI413" i="3"/>
  <c r="AS413" i="3"/>
  <c r="C414" i="3"/>
  <c r="D414" i="3"/>
  <c r="E414" i="3"/>
  <c r="F414" i="3"/>
  <c r="G414" i="3"/>
  <c r="H414" i="3"/>
  <c r="J414" i="3"/>
  <c r="K414" i="3"/>
  <c r="L414" i="3"/>
  <c r="M414" i="3"/>
  <c r="AI414" i="3"/>
  <c r="AS414" i="3"/>
  <c r="N415" i="3"/>
  <c r="O415" i="3"/>
  <c r="P415" i="3"/>
  <c r="Q415" i="3"/>
  <c r="X415" i="3"/>
  <c r="AE415" i="3"/>
  <c r="AF415" i="3"/>
  <c r="AG415" i="3"/>
  <c r="C415" i="3"/>
  <c r="D415" i="3"/>
  <c r="E415" i="3"/>
  <c r="F415" i="3"/>
  <c r="G415" i="3"/>
  <c r="H415" i="3"/>
  <c r="J415" i="3"/>
  <c r="K415" i="3"/>
  <c r="L415" i="3"/>
  <c r="M415" i="3"/>
  <c r="AI415" i="3"/>
  <c r="C417" i="3"/>
  <c r="D417" i="3"/>
  <c r="E417" i="3"/>
  <c r="F417" i="3"/>
  <c r="G417" i="3"/>
  <c r="H417" i="3"/>
  <c r="J417" i="3"/>
  <c r="K417" i="3"/>
  <c r="L417" i="3"/>
  <c r="M417" i="3"/>
  <c r="AI417" i="3"/>
  <c r="AS417" i="3"/>
  <c r="C418" i="3"/>
  <c r="D418" i="3"/>
  <c r="E418" i="3"/>
  <c r="F418" i="3"/>
  <c r="G418" i="3"/>
  <c r="H418" i="3"/>
  <c r="J418" i="3"/>
  <c r="K418" i="3"/>
  <c r="L418" i="3"/>
  <c r="M418" i="3"/>
  <c r="AI418" i="3"/>
  <c r="AS418" i="3"/>
  <c r="C419" i="3"/>
  <c r="D419" i="3"/>
  <c r="E419" i="3"/>
  <c r="F419" i="3"/>
  <c r="G419" i="3"/>
  <c r="H419" i="3"/>
  <c r="J419" i="3"/>
  <c r="K419" i="3"/>
  <c r="L419" i="3"/>
  <c r="M419" i="3"/>
  <c r="AI419" i="3"/>
  <c r="AS419" i="3"/>
  <c r="C420" i="3"/>
  <c r="D420" i="3"/>
  <c r="E420" i="3"/>
  <c r="F420" i="3"/>
  <c r="G420" i="3"/>
  <c r="H420" i="3"/>
  <c r="J420" i="3"/>
  <c r="K420" i="3"/>
  <c r="L420" i="3"/>
  <c r="M420" i="3"/>
  <c r="AI420" i="3"/>
  <c r="AS420" i="3"/>
  <c r="C421" i="3"/>
  <c r="D421" i="3"/>
  <c r="E421" i="3"/>
  <c r="F421" i="3"/>
  <c r="G421" i="3"/>
  <c r="H421" i="3"/>
  <c r="J421" i="3"/>
  <c r="K421" i="3"/>
  <c r="L421" i="3"/>
  <c r="M421" i="3"/>
  <c r="AI421" i="3"/>
  <c r="AS421" i="3"/>
  <c r="C422" i="3"/>
  <c r="D422" i="3"/>
  <c r="E422" i="3"/>
  <c r="F422" i="3"/>
  <c r="G422" i="3"/>
  <c r="H422" i="3"/>
  <c r="J422" i="3"/>
  <c r="K422" i="3"/>
  <c r="L422" i="3"/>
  <c r="M422" i="3"/>
  <c r="AI422" i="3"/>
  <c r="AS422" i="3"/>
  <c r="C423" i="3"/>
  <c r="D423" i="3"/>
  <c r="E423" i="3"/>
  <c r="F423" i="3"/>
  <c r="G423" i="3"/>
  <c r="H423" i="3"/>
  <c r="J423" i="3"/>
  <c r="K423" i="3"/>
  <c r="L423" i="3"/>
  <c r="M423" i="3"/>
  <c r="AI423" i="3"/>
  <c r="AS423" i="3"/>
  <c r="C424" i="3"/>
  <c r="D424" i="3"/>
  <c r="E424" i="3"/>
  <c r="F424" i="3"/>
  <c r="G424" i="3"/>
  <c r="H424" i="3"/>
  <c r="J424" i="3"/>
  <c r="K424" i="3"/>
  <c r="L424" i="3"/>
  <c r="M424" i="3"/>
  <c r="AI424" i="3"/>
  <c r="AS424" i="3"/>
  <c r="C425" i="3"/>
  <c r="D425" i="3"/>
  <c r="E425" i="3"/>
  <c r="F425" i="3"/>
  <c r="G425" i="3"/>
  <c r="H425" i="3"/>
  <c r="J425" i="3"/>
  <c r="K425" i="3"/>
  <c r="L425" i="3"/>
  <c r="M425" i="3"/>
  <c r="AI425" i="3"/>
  <c r="AS425" i="3"/>
  <c r="C426" i="3"/>
  <c r="D426" i="3"/>
  <c r="E426" i="3"/>
  <c r="F426" i="3"/>
  <c r="G426" i="3"/>
  <c r="H426" i="3"/>
  <c r="J426" i="3"/>
  <c r="K426" i="3"/>
  <c r="L426" i="3"/>
  <c r="M426" i="3"/>
  <c r="AI426" i="3"/>
  <c r="AS426" i="3"/>
  <c r="C427" i="3"/>
  <c r="D427" i="3"/>
  <c r="E427" i="3"/>
  <c r="F427" i="3"/>
  <c r="G427" i="3"/>
  <c r="H427" i="3"/>
  <c r="J427" i="3"/>
  <c r="K427" i="3"/>
  <c r="L427" i="3"/>
  <c r="M427" i="3"/>
  <c r="AI427" i="3"/>
  <c r="AS427" i="3"/>
  <c r="C428" i="3"/>
  <c r="D428" i="3"/>
  <c r="E428" i="3"/>
  <c r="F428" i="3"/>
  <c r="G428" i="3"/>
  <c r="H428" i="3"/>
  <c r="J428" i="3"/>
  <c r="K428" i="3"/>
  <c r="L428" i="3"/>
  <c r="M428" i="3"/>
  <c r="AI428" i="3"/>
  <c r="AS428" i="3"/>
  <c r="C429" i="3"/>
  <c r="D429" i="3"/>
  <c r="E429" i="3"/>
  <c r="F429" i="3"/>
  <c r="G429" i="3"/>
  <c r="H429" i="3"/>
  <c r="J429" i="3"/>
  <c r="K429" i="3"/>
  <c r="L429" i="3"/>
  <c r="M429" i="3"/>
  <c r="AI429" i="3"/>
  <c r="AS429" i="3"/>
  <c r="C430" i="3"/>
  <c r="D430" i="3"/>
  <c r="E430" i="3"/>
  <c r="F430" i="3"/>
  <c r="G430" i="3"/>
  <c r="H430" i="3"/>
  <c r="J430" i="3"/>
  <c r="K430" i="3"/>
  <c r="L430" i="3"/>
  <c r="M430" i="3"/>
  <c r="AI430" i="3"/>
  <c r="AS430" i="3"/>
  <c r="C431" i="3"/>
  <c r="D431" i="3"/>
  <c r="E431" i="3"/>
  <c r="F431" i="3"/>
  <c r="G431" i="3"/>
  <c r="H431" i="3"/>
  <c r="J431" i="3"/>
  <c r="K431" i="3"/>
  <c r="L431" i="3"/>
  <c r="M431" i="3"/>
  <c r="AI431" i="3"/>
  <c r="AS431" i="3"/>
  <c r="C432" i="3"/>
  <c r="D432" i="3"/>
  <c r="E432" i="3"/>
  <c r="F432" i="3"/>
  <c r="G432" i="3"/>
  <c r="H432" i="3"/>
  <c r="J432" i="3"/>
  <c r="K432" i="3"/>
  <c r="L432" i="3"/>
  <c r="M432" i="3"/>
  <c r="AI432" i="3"/>
  <c r="AS432" i="3"/>
  <c r="C433" i="3"/>
  <c r="D433" i="3"/>
  <c r="E433" i="3"/>
  <c r="F433" i="3"/>
  <c r="G433" i="3"/>
  <c r="H433" i="3"/>
  <c r="J433" i="3"/>
  <c r="K433" i="3"/>
  <c r="L433" i="3"/>
  <c r="M433" i="3"/>
  <c r="AI433" i="3"/>
  <c r="AS433" i="3"/>
  <c r="C434" i="3"/>
  <c r="D434" i="3"/>
  <c r="E434" i="3"/>
  <c r="F434" i="3"/>
  <c r="G434" i="3"/>
  <c r="H434" i="3"/>
  <c r="J434" i="3"/>
  <c r="K434" i="3"/>
  <c r="L434" i="3"/>
  <c r="M434" i="3"/>
  <c r="AI434" i="3"/>
  <c r="AS434" i="3"/>
  <c r="C435" i="3"/>
  <c r="D435" i="3"/>
  <c r="E435" i="3"/>
  <c r="F435" i="3"/>
  <c r="G435" i="3"/>
  <c r="H435" i="3"/>
  <c r="J435" i="3"/>
  <c r="K435" i="3"/>
  <c r="L435" i="3"/>
  <c r="M435" i="3"/>
  <c r="AI435" i="3"/>
  <c r="AS435" i="3"/>
  <c r="C436" i="3"/>
  <c r="D436" i="3"/>
  <c r="E436" i="3"/>
  <c r="F436" i="3"/>
  <c r="G436" i="3"/>
  <c r="H436" i="3"/>
  <c r="J436" i="3"/>
  <c r="K436" i="3"/>
  <c r="L436" i="3"/>
  <c r="M436" i="3"/>
  <c r="AI436" i="3"/>
  <c r="AS436" i="3"/>
  <c r="C437" i="3"/>
  <c r="D437" i="3"/>
  <c r="E437" i="3"/>
  <c r="F437" i="3"/>
  <c r="G437" i="3"/>
  <c r="H437" i="3"/>
  <c r="J437" i="3"/>
  <c r="K437" i="3"/>
  <c r="L437" i="3"/>
  <c r="M437" i="3"/>
  <c r="AI437" i="3"/>
  <c r="AS437" i="3"/>
  <c r="C438" i="3"/>
  <c r="D438" i="3"/>
  <c r="E438" i="3"/>
  <c r="F438" i="3"/>
  <c r="G438" i="3"/>
  <c r="H438" i="3"/>
  <c r="J438" i="3"/>
  <c r="K438" i="3"/>
  <c r="L438" i="3"/>
  <c r="M438" i="3"/>
  <c r="AI438" i="3"/>
  <c r="AS438" i="3"/>
  <c r="C439" i="3"/>
  <c r="D439" i="3"/>
  <c r="E439" i="3"/>
  <c r="F439" i="3"/>
  <c r="G439" i="3"/>
  <c r="H439" i="3"/>
  <c r="J439" i="3"/>
  <c r="K439" i="3"/>
  <c r="L439" i="3"/>
  <c r="M439" i="3"/>
  <c r="AI439" i="3"/>
  <c r="AS439" i="3"/>
  <c r="C440" i="3"/>
  <c r="D440" i="3"/>
  <c r="E440" i="3"/>
  <c r="F440" i="3"/>
  <c r="G440" i="3"/>
  <c r="H440" i="3"/>
  <c r="J440" i="3"/>
  <c r="K440" i="3"/>
  <c r="L440" i="3"/>
  <c r="M440" i="3"/>
  <c r="AI440" i="3"/>
  <c r="AS440" i="3"/>
  <c r="C441" i="3"/>
  <c r="D441" i="3"/>
  <c r="E441" i="3"/>
  <c r="F441" i="3"/>
  <c r="G441" i="3"/>
  <c r="H441" i="3"/>
  <c r="J441" i="3"/>
  <c r="K441" i="3"/>
  <c r="L441" i="3"/>
  <c r="M441" i="3"/>
  <c r="AI441" i="3"/>
  <c r="AS441" i="3"/>
  <c r="C442" i="3"/>
  <c r="D442" i="3"/>
  <c r="E442" i="3"/>
  <c r="F442" i="3"/>
  <c r="G442" i="3"/>
  <c r="H442" i="3"/>
  <c r="J442" i="3"/>
  <c r="K442" i="3"/>
  <c r="L442" i="3"/>
  <c r="M442" i="3"/>
  <c r="AI442" i="3"/>
  <c r="AS442" i="3"/>
  <c r="C443" i="3"/>
  <c r="D443" i="3"/>
  <c r="E443" i="3"/>
  <c r="F443" i="3"/>
  <c r="G443" i="3"/>
  <c r="H443" i="3"/>
  <c r="J443" i="3"/>
  <c r="K443" i="3"/>
  <c r="L443" i="3"/>
  <c r="M443" i="3"/>
  <c r="AI443" i="3"/>
  <c r="AS443" i="3"/>
  <c r="C444" i="3"/>
  <c r="D444" i="3"/>
  <c r="E444" i="3"/>
  <c r="F444" i="3"/>
  <c r="G444" i="3"/>
  <c r="H444" i="3"/>
  <c r="J444" i="3"/>
  <c r="K444" i="3"/>
  <c r="L444" i="3"/>
  <c r="M444" i="3"/>
  <c r="AI444" i="3"/>
  <c r="AS444" i="3"/>
  <c r="C445" i="3"/>
  <c r="D445" i="3"/>
  <c r="E445" i="3"/>
  <c r="F445" i="3"/>
  <c r="G445" i="3"/>
  <c r="H445" i="3"/>
  <c r="J445" i="3"/>
  <c r="K445" i="3"/>
  <c r="L445" i="3"/>
  <c r="M445" i="3"/>
  <c r="AI445" i="3"/>
  <c r="AS445" i="3"/>
  <c r="C446" i="3"/>
  <c r="D446" i="3"/>
  <c r="E446" i="3"/>
  <c r="F446" i="3"/>
  <c r="G446" i="3"/>
  <c r="H446" i="3"/>
  <c r="J446" i="3"/>
  <c r="K446" i="3"/>
  <c r="L446" i="3"/>
  <c r="M446" i="3"/>
  <c r="AI446" i="3"/>
  <c r="AS446" i="3"/>
  <c r="C447" i="3"/>
  <c r="D447" i="3"/>
  <c r="E447" i="3"/>
  <c r="F447" i="3"/>
  <c r="G447" i="3"/>
  <c r="H447" i="3"/>
  <c r="J447" i="3"/>
  <c r="K447" i="3"/>
  <c r="L447" i="3"/>
  <c r="M447" i="3"/>
  <c r="AI447" i="3"/>
  <c r="AS447" i="3"/>
  <c r="C448" i="3"/>
  <c r="D448" i="3"/>
  <c r="E448" i="3"/>
  <c r="F448" i="3"/>
  <c r="G448" i="3"/>
  <c r="H448" i="3"/>
  <c r="J448" i="3"/>
  <c r="K448" i="3"/>
  <c r="L448" i="3"/>
  <c r="M448" i="3"/>
  <c r="AI448" i="3"/>
  <c r="AS448" i="3"/>
  <c r="C449" i="3"/>
  <c r="D449" i="3"/>
  <c r="E449" i="3"/>
  <c r="F449" i="3"/>
  <c r="G449" i="3"/>
  <c r="H449" i="3"/>
  <c r="J449" i="3"/>
  <c r="K449" i="3"/>
  <c r="L449" i="3"/>
  <c r="M449" i="3"/>
  <c r="AI449" i="3"/>
  <c r="AS449" i="3"/>
  <c r="C450" i="3"/>
  <c r="D450" i="3"/>
  <c r="E450" i="3"/>
  <c r="F450" i="3"/>
  <c r="G450" i="3"/>
  <c r="H450" i="3"/>
  <c r="J450" i="3"/>
  <c r="K450" i="3"/>
  <c r="L450" i="3"/>
  <c r="M450" i="3"/>
  <c r="AI450" i="3"/>
  <c r="AS450" i="3"/>
  <c r="C451" i="3"/>
  <c r="D451" i="3"/>
  <c r="E451" i="3"/>
  <c r="F451" i="3"/>
  <c r="G451" i="3"/>
  <c r="H451" i="3"/>
  <c r="J451" i="3"/>
  <c r="K451" i="3"/>
  <c r="L451" i="3"/>
  <c r="M451" i="3"/>
  <c r="AI451" i="3"/>
  <c r="AS451" i="3"/>
  <c r="C452" i="3"/>
  <c r="D452" i="3"/>
  <c r="E452" i="3"/>
  <c r="F452" i="3"/>
  <c r="G452" i="3"/>
  <c r="H452" i="3"/>
  <c r="J452" i="3"/>
  <c r="K452" i="3"/>
  <c r="L452" i="3"/>
  <c r="M452" i="3"/>
  <c r="AI452" i="3"/>
  <c r="AS452" i="3"/>
  <c r="C453" i="3"/>
  <c r="D453" i="3"/>
  <c r="E453" i="3"/>
  <c r="F453" i="3"/>
  <c r="G453" i="3"/>
  <c r="H453" i="3"/>
  <c r="J453" i="3"/>
  <c r="K453" i="3"/>
  <c r="L453" i="3"/>
  <c r="M453" i="3"/>
  <c r="AI453" i="3"/>
  <c r="AS453" i="3"/>
  <c r="C454" i="3"/>
  <c r="D454" i="3"/>
  <c r="E454" i="3"/>
  <c r="F454" i="3"/>
  <c r="G454" i="3"/>
  <c r="H454" i="3"/>
  <c r="J454" i="3"/>
  <c r="K454" i="3"/>
  <c r="L454" i="3"/>
  <c r="M454" i="3"/>
  <c r="AI454" i="3"/>
  <c r="AS454" i="3"/>
  <c r="C455" i="3"/>
  <c r="D455" i="3"/>
  <c r="E455" i="3"/>
  <c r="F455" i="3"/>
  <c r="G455" i="3"/>
  <c r="H455" i="3"/>
  <c r="J455" i="3"/>
  <c r="K455" i="3"/>
  <c r="L455" i="3"/>
  <c r="M455" i="3"/>
  <c r="AI455" i="3"/>
  <c r="AS455" i="3"/>
  <c r="C456" i="3"/>
  <c r="D456" i="3"/>
  <c r="E456" i="3"/>
  <c r="F456" i="3"/>
  <c r="G456" i="3"/>
  <c r="H456" i="3"/>
  <c r="J456" i="3"/>
  <c r="K456" i="3"/>
  <c r="L456" i="3"/>
  <c r="M456" i="3"/>
  <c r="AI456" i="3"/>
  <c r="AS456" i="3"/>
  <c r="C457" i="3"/>
  <c r="D457" i="3"/>
  <c r="E457" i="3"/>
  <c r="F457" i="3"/>
  <c r="G457" i="3"/>
  <c r="H457" i="3"/>
  <c r="J457" i="3"/>
  <c r="K457" i="3"/>
  <c r="L457" i="3"/>
  <c r="M457" i="3"/>
  <c r="AI457" i="3"/>
  <c r="AS457" i="3"/>
  <c r="C458" i="3"/>
  <c r="D458" i="3"/>
  <c r="E458" i="3"/>
  <c r="F458" i="3"/>
  <c r="G458" i="3"/>
  <c r="H458" i="3"/>
  <c r="J458" i="3"/>
  <c r="K458" i="3"/>
  <c r="L458" i="3"/>
  <c r="M458" i="3"/>
  <c r="AI458" i="3"/>
  <c r="AS458" i="3"/>
  <c r="C459" i="3"/>
  <c r="D459" i="3"/>
  <c r="E459" i="3"/>
  <c r="F459" i="3"/>
  <c r="G459" i="3"/>
  <c r="H459" i="3"/>
  <c r="J459" i="3"/>
  <c r="K459" i="3"/>
  <c r="L459" i="3"/>
  <c r="M459" i="3"/>
  <c r="AI459" i="3"/>
  <c r="AS459" i="3"/>
  <c r="C460" i="3"/>
  <c r="D460" i="3"/>
  <c r="E460" i="3"/>
  <c r="F460" i="3"/>
  <c r="G460" i="3"/>
  <c r="H460" i="3"/>
  <c r="J460" i="3"/>
  <c r="K460" i="3"/>
  <c r="L460" i="3"/>
  <c r="M460" i="3"/>
  <c r="AI460" i="3"/>
  <c r="AS460" i="3"/>
  <c r="C461" i="3"/>
  <c r="D461" i="3"/>
  <c r="E461" i="3"/>
  <c r="F461" i="3"/>
  <c r="G461" i="3"/>
  <c r="H461" i="3"/>
  <c r="J461" i="3"/>
  <c r="K461" i="3"/>
  <c r="L461" i="3"/>
  <c r="M461" i="3"/>
  <c r="AI461" i="3"/>
  <c r="AS461" i="3"/>
  <c r="C462" i="3"/>
  <c r="D462" i="3"/>
  <c r="E462" i="3"/>
  <c r="F462" i="3"/>
  <c r="G462" i="3"/>
  <c r="H462" i="3"/>
  <c r="J462" i="3"/>
  <c r="K462" i="3"/>
  <c r="L462" i="3"/>
  <c r="M462" i="3"/>
  <c r="AI462" i="3"/>
  <c r="AS462" i="3"/>
  <c r="C463" i="3"/>
  <c r="D463" i="3"/>
  <c r="E463" i="3"/>
  <c r="F463" i="3"/>
  <c r="G463" i="3"/>
  <c r="H463" i="3"/>
  <c r="J463" i="3"/>
  <c r="K463" i="3"/>
  <c r="L463" i="3"/>
  <c r="M463" i="3"/>
  <c r="AI463" i="3"/>
  <c r="AS463" i="3"/>
  <c r="C464" i="3"/>
  <c r="D464" i="3"/>
  <c r="E464" i="3"/>
  <c r="F464" i="3"/>
  <c r="G464" i="3"/>
  <c r="H464" i="3"/>
  <c r="J464" i="3"/>
  <c r="K464" i="3"/>
  <c r="L464" i="3"/>
  <c r="M464" i="3"/>
  <c r="AI464" i="3"/>
  <c r="AS464" i="3"/>
  <c r="C465" i="3"/>
  <c r="D465" i="3"/>
  <c r="E465" i="3"/>
  <c r="F465" i="3"/>
  <c r="G465" i="3"/>
  <c r="H465" i="3"/>
  <c r="J465" i="3"/>
  <c r="K465" i="3"/>
  <c r="L465" i="3"/>
  <c r="M465" i="3"/>
  <c r="AI465" i="3"/>
  <c r="AS465" i="3"/>
  <c r="C466" i="3"/>
  <c r="D466" i="3"/>
  <c r="E466" i="3"/>
  <c r="F466" i="3"/>
  <c r="G466" i="3"/>
  <c r="H466" i="3"/>
  <c r="J466" i="3"/>
  <c r="K466" i="3"/>
  <c r="L466" i="3"/>
  <c r="M466" i="3"/>
  <c r="AI466" i="3"/>
  <c r="AS466" i="3"/>
  <c r="C467" i="3"/>
  <c r="D467" i="3"/>
  <c r="E467" i="3"/>
  <c r="F467" i="3"/>
  <c r="G467" i="3"/>
  <c r="H467" i="3"/>
  <c r="J467" i="3"/>
  <c r="K467" i="3"/>
  <c r="L467" i="3"/>
  <c r="M467" i="3"/>
  <c r="AI467" i="3"/>
  <c r="AS467" i="3"/>
  <c r="C468" i="3"/>
  <c r="D468" i="3"/>
  <c r="E468" i="3"/>
  <c r="F468" i="3"/>
  <c r="G468" i="3"/>
  <c r="H468" i="3"/>
  <c r="J468" i="3"/>
  <c r="K468" i="3"/>
  <c r="L468" i="3"/>
  <c r="M468" i="3"/>
  <c r="AI468" i="3"/>
  <c r="AS468" i="3"/>
  <c r="C469" i="3"/>
  <c r="D469" i="3"/>
  <c r="E469" i="3"/>
  <c r="F469" i="3"/>
  <c r="G469" i="3"/>
  <c r="H469" i="3"/>
  <c r="J469" i="3"/>
  <c r="K469" i="3"/>
  <c r="L469" i="3"/>
  <c r="M469" i="3"/>
  <c r="AI469" i="3"/>
  <c r="AS469" i="3"/>
  <c r="C470" i="3"/>
  <c r="D470" i="3"/>
  <c r="E470" i="3"/>
  <c r="F470" i="3"/>
  <c r="G470" i="3"/>
  <c r="H470" i="3"/>
  <c r="J470" i="3"/>
  <c r="K470" i="3"/>
  <c r="L470" i="3"/>
  <c r="M470" i="3"/>
  <c r="AI470" i="3"/>
  <c r="AS470" i="3"/>
  <c r="C471" i="3"/>
  <c r="D471" i="3"/>
  <c r="E471" i="3"/>
  <c r="F471" i="3"/>
  <c r="G471" i="3"/>
  <c r="H471" i="3"/>
  <c r="J471" i="3"/>
  <c r="K471" i="3"/>
  <c r="L471" i="3"/>
  <c r="M471" i="3"/>
  <c r="AI471" i="3"/>
  <c r="AS471" i="3"/>
  <c r="C472" i="3"/>
  <c r="D472" i="3"/>
  <c r="E472" i="3"/>
  <c r="F472" i="3"/>
  <c r="G472" i="3"/>
  <c r="H472" i="3"/>
  <c r="J472" i="3"/>
  <c r="K472" i="3"/>
  <c r="L472" i="3"/>
  <c r="M472" i="3"/>
  <c r="AI472" i="3"/>
  <c r="AS472" i="3"/>
  <c r="C473" i="3"/>
  <c r="D473" i="3"/>
  <c r="E473" i="3"/>
  <c r="F473" i="3"/>
  <c r="G473" i="3"/>
  <c r="H473" i="3"/>
  <c r="J473" i="3"/>
  <c r="K473" i="3"/>
  <c r="L473" i="3"/>
  <c r="M473" i="3"/>
  <c r="AI473" i="3"/>
  <c r="AS473" i="3"/>
  <c r="C474" i="3"/>
  <c r="D474" i="3"/>
  <c r="E474" i="3"/>
  <c r="F474" i="3"/>
  <c r="G474" i="3"/>
  <c r="H474" i="3"/>
  <c r="J474" i="3"/>
  <c r="K474" i="3"/>
  <c r="L474" i="3"/>
  <c r="M474" i="3"/>
  <c r="AI474" i="3"/>
  <c r="AS474" i="3"/>
  <c r="C475" i="3"/>
  <c r="D475" i="3"/>
  <c r="E475" i="3"/>
  <c r="F475" i="3"/>
  <c r="G475" i="3"/>
  <c r="H475" i="3"/>
  <c r="J475" i="3"/>
  <c r="K475" i="3"/>
  <c r="L475" i="3"/>
  <c r="M475" i="3"/>
  <c r="AI475" i="3"/>
  <c r="AS475" i="3"/>
  <c r="C476" i="3"/>
  <c r="D476" i="3"/>
  <c r="E476" i="3"/>
  <c r="F476" i="3"/>
  <c r="G476" i="3"/>
  <c r="H476" i="3"/>
  <c r="J476" i="3"/>
  <c r="K476" i="3"/>
  <c r="L476" i="3"/>
  <c r="M476" i="3"/>
  <c r="AI476" i="3"/>
  <c r="AS476" i="3"/>
  <c r="C477" i="3"/>
  <c r="D477" i="3"/>
  <c r="E477" i="3"/>
  <c r="F477" i="3"/>
  <c r="G477" i="3"/>
  <c r="H477" i="3"/>
  <c r="J477" i="3"/>
  <c r="K477" i="3"/>
  <c r="L477" i="3"/>
  <c r="M477" i="3"/>
  <c r="AI477" i="3"/>
  <c r="AS477" i="3"/>
  <c r="C478" i="3"/>
  <c r="D478" i="3"/>
  <c r="E478" i="3"/>
  <c r="F478" i="3"/>
  <c r="G478" i="3"/>
  <c r="H478" i="3"/>
  <c r="J478" i="3"/>
  <c r="K478" i="3"/>
  <c r="L478" i="3"/>
  <c r="M478" i="3"/>
  <c r="AI478" i="3"/>
  <c r="AS478" i="3"/>
  <c r="C479" i="3"/>
  <c r="D479" i="3"/>
  <c r="E479" i="3"/>
  <c r="F479" i="3"/>
  <c r="G479" i="3"/>
  <c r="H479" i="3"/>
  <c r="J479" i="3"/>
  <c r="K479" i="3"/>
  <c r="L479" i="3"/>
  <c r="M479" i="3"/>
  <c r="AI479" i="3"/>
  <c r="AS479" i="3"/>
  <c r="C480" i="3"/>
  <c r="D480" i="3"/>
  <c r="E480" i="3"/>
  <c r="F480" i="3"/>
  <c r="G480" i="3"/>
  <c r="H480" i="3"/>
  <c r="J480" i="3"/>
  <c r="K480" i="3"/>
  <c r="L480" i="3"/>
  <c r="M480" i="3"/>
  <c r="AI480" i="3"/>
  <c r="AS480" i="3"/>
  <c r="C481" i="3"/>
  <c r="D481" i="3"/>
  <c r="E481" i="3"/>
  <c r="F481" i="3"/>
  <c r="G481" i="3"/>
  <c r="H481" i="3"/>
  <c r="J481" i="3"/>
  <c r="K481" i="3"/>
  <c r="L481" i="3"/>
  <c r="M481" i="3"/>
  <c r="AI481" i="3"/>
  <c r="AS481" i="3"/>
  <c r="C482" i="3"/>
  <c r="D482" i="3"/>
  <c r="E482" i="3"/>
  <c r="F482" i="3"/>
  <c r="G482" i="3"/>
  <c r="H482" i="3"/>
  <c r="J482" i="3"/>
  <c r="K482" i="3"/>
  <c r="L482" i="3"/>
  <c r="M482" i="3"/>
  <c r="AI482" i="3"/>
  <c r="AS482" i="3"/>
  <c r="C483" i="3"/>
  <c r="D483" i="3"/>
  <c r="E483" i="3"/>
  <c r="F483" i="3"/>
  <c r="G483" i="3"/>
  <c r="H483" i="3"/>
  <c r="J483" i="3"/>
  <c r="K483" i="3"/>
  <c r="L483" i="3"/>
  <c r="M483" i="3"/>
  <c r="AI483" i="3"/>
  <c r="AS483" i="3"/>
  <c r="C484" i="3"/>
  <c r="D484" i="3"/>
  <c r="E484" i="3"/>
  <c r="F484" i="3"/>
  <c r="G484" i="3"/>
  <c r="H484" i="3"/>
  <c r="J484" i="3"/>
  <c r="K484" i="3"/>
  <c r="L484" i="3"/>
  <c r="M484" i="3"/>
  <c r="AI484" i="3"/>
  <c r="AS484" i="3"/>
  <c r="C485" i="3"/>
  <c r="D485" i="3"/>
  <c r="E485" i="3"/>
  <c r="F485" i="3"/>
  <c r="G485" i="3"/>
  <c r="H485" i="3"/>
  <c r="J485" i="3"/>
  <c r="K485" i="3"/>
  <c r="L485" i="3"/>
  <c r="M485" i="3"/>
  <c r="AI485" i="3"/>
  <c r="AS485" i="3"/>
  <c r="C486" i="3"/>
  <c r="D486" i="3"/>
  <c r="E486" i="3"/>
  <c r="F486" i="3"/>
  <c r="G486" i="3"/>
  <c r="H486" i="3"/>
  <c r="J486" i="3"/>
  <c r="K486" i="3"/>
  <c r="L486" i="3"/>
  <c r="M486" i="3"/>
  <c r="AI486" i="3"/>
  <c r="AS486" i="3"/>
  <c r="C487" i="3"/>
  <c r="D487" i="3"/>
  <c r="E487" i="3"/>
  <c r="F487" i="3"/>
  <c r="G487" i="3"/>
  <c r="H487" i="3"/>
  <c r="J487" i="3"/>
  <c r="K487" i="3"/>
  <c r="L487" i="3"/>
  <c r="M487" i="3"/>
  <c r="AI487" i="3"/>
  <c r="AS487" i="3"/>
  <c r="C488" i="3"/>
  <c r="D488" i="3"/>
  <c r="E488" i="3"/>
  <c r="F488" i="3"/>
  <c r="G488" i="3"/>
  <c r="H488" i="3"/>
  <c r="J488" i="3"/>
  <c r="K488" i="3"/>
  <c r="L488" i="3"/>
  <c r="M488" i="3"/>
  <c r="AI488" i="3"/>
  <c r="AS488" i="3"/>
  <c r="C489" i="3"/>
  <c r="D489" i="3"/>
  <c r="E489" i="3"/>
  <c r="F489" i="3"/>
  <c r="G489" i="3"/>
  <c r="H489" i="3"/>
  <c r="J489" i="3"/>
  <c r="K489" i="3"/>
  <c r="L489" i="3"/>
  <c r="M489" i="3"/>
  <c r="AI489" i="3"/>
  <c r="AS489" i="3"/>
  <c r="C490" i="3"/>
  <c r="D490" i="3"/>
  <c r="E490" i="3"/>
  <c r="F490" i="3"/>
  <c r="G490" i="3"/>
  <c r="H490" i="3"/>
  <c r="J490" i="3"/>
  <c r="K490" i="3"/>
  <c r="L490" i="3"/>
  <c r="M490" i="3"/>
  <c r="AI490" i="3"/>
  <c r="AS490" i="3"/>
  <c r="C491" i="3"/>
  <c r="D491" i="3"/>
  <c r="E491" i="3"/>
  <c r="F491" i="3"/>
  <c r="G491" i="3"/>
  <c r="H491" i="3"/>
  <c r="J491" i="3"/>
  <c r="K491" i="3"/>
  <c r="L491" i="3"/>
  <c r="M491" i="3"/>
  <c r="AI491" i="3"/>
  <c r="AS491" i="3"/>
  <c r="C492" i="3"/>
  <c r="D492" i="3"/>
  <c r="E492" i="3"/>
  <c r="F492" i="3"/>
  <c r="G492" i="3"/>
  <c r="H492" i="3"/>
  <c r="J492" i="3"/>
  <c r="K492" i="3"/>
  <c r="L492" i="3"/>
  <c r="M492" i="3"/>
  <c r="AI492" i="3"/>
  <c r="AS492" i="3"/>
  <c r="C493" i="3"/>
  <c r="D493" i="3"/>
  <c r="E493" i="3"/>
  <c r="F493" i="3"/>
  <c r="G493" i="3"/>
  <c r="H493" i="3"/>
  <c r="J493" i="3"/>
  <c r="K493" i="3"/>
  <c r="L493" i="3"/>
  <c r="M493" i="3"/>
  <c r="AI493" i="3"/>
  <c r="AS493" i="3"/>
  <c r="C494" i="3"/>
  <c r="D494" i="3"/>
  <c r="E494" i="3"/>
  <c r="F494" i="3"/>
  <c r="G494" i="3"/>
  <c r="H494" i="3"/>
  <c r="J494" i="3"/>
  <c r="K494" i="3"/>
  <c r="L494" i="3"/>
  <c r="M494" i="3"/>
  <c r="AI494" i="3"/>
  <c r="AS494" i="3"/>
  <c r="C495" i="3"/>
  <c r="D495" i="3"/>
  <c r="E495" i="3"/>
  <c r="F495" i="3"/>
  <c r="G495" i="3"/>
  <c r="H495" i="3"/>
  <c r="J495" i="3"/>
  <c r="K495" i="3"/>
  <c r="L495" i="3"/>
  <c r="M495" i="3"/>
  <c r="AI495" i="3"/>
  <c r="AS495" i="3"/>
  <c r="C496" i="3"/>
  <c r="D496" i="3"/>
  <c r="E496" i="3"/>
  <c r="F496" i="3"/>
  <c r="G496" i="3"/>
  <c r="H496" i="3"/>
  <c r="J496" i="3"/>
  <c r="K496" i="3"/>
  <c r="L496" i="3"/>
  <c r="M496" i="3"/>
  <c r="AI496" i="3"/>
  <c r="AS496" i="3"/>
  <c r="C497" i="3"/>
  <c r="D497" i="3"/>
  <c r="E497" i="3"/>
  <c r="F497" i="3"/>
  <c r="G497" i="3"/>
  <c r="H497" i="3"/>
  <c r="J497" i="3"/>
  <c r="K497" i="3"/>
  <c r="L497" i="3"/>
  <c r="M497" i="3"/>
  <c r="AI497" i="3"/>
  <c r="AS497" i="3"/>
  <c r="C498" i="3"/>
  <c r="D498" i="3"/>
  <c r="E498" i="3"/>
  <c r="F498" i="3"/>
  <c r="G498" i="3"/>
  <c r="H498" i="3"/>
  <c r="J498" i="3"/>
  <c r="K498" i="3"/>
  <c r="L498" i="3"/>
  <c r="M498" i="3"/>
  <c r="AI498" i="3"/>
  <c r="AS498" i="3"/>
  <c r="C499" i="3"/>
  <c r="D499" i="3"/>
  <c r="E499" i="3"/>
  <c r="F499" i="3"/>
  <c r="G499" i="3"/>
  <c r="H499" i="3"/>
  <c r="J499" i="3"/>
  <c r="K499" i="3"/>
  <c r="L499" i="3"/>
  <c r="M499" i="3"/>
  <c r="AI499" i="3"/>
  <c r="AS499" i="3"/>
  <c r="C500" i="3"/>
  <c r="D500" i="3"/>
  <c r="E500" i="3"/>
  <c r="F500" i="3"/>
  <c r="G500" i="3"/>
  <c r="H500" i="3"/>
  <c r="J500" i="3"/>
  <c r="K500" i="3"/>
  <c r="L500" i="3"/>
  <c r="M500" i="3"/>
  <c r="AI500" i="3"/>
  <c r="AS500" i="3"/>
  <c r="C501" i="3"/>
  <c r="D501" i="3"/>
  <c r="E501" i="3"/>
  <c r="F501" i="3"/>
  <c r="G501" i="3"/>
  <c r="H501" i="3"/>
  <c r="J501" i="3"/>
  <c r="K501" i="3"/>
  <c r="L501" i="3"/>
  <c r="M501" i="3"/>
  <c r="AI501" i="3"/>
  <c r="AS501" i="3"/>
  <c r="C502" i="3"/>
  <c r="D502" i="3"/>
  <c r="E502" i="3"/>
  <c r="F502" i="3"/>
  <c r="G502" i="3"/>
  <c r="H502" i="3"/>
  <c r="J502" i="3"/>
  <c r="K502" i="3"/>
  <c r="L502" i="3"/>
  <c r="M502" i="3"/>
  <c r="AI502" i="3"/>
  <c r="AS502" i="3"/>
  <c r="C503" i="3"/>
  <c r="D503" i="3"/>
  <c r="E503" i="3"/>
  <c r="F503" i="3"/>
  <c r="G503" i="3"/>
  <c r="H503" i="3"/>
  <c r="J503" i="3"/>
  <c r="K503" i="3"/>
  <c r="L503" i="3"/>
  <c r="M503" i="3"/>
  <c r="AI503" i="3"/>
  <c r="AS503" i="3"/>
  <c r="C504" i="3"/>
  <c r="D504" i="3"/>
  <c r="E504" i="3"/>
  <c r="F504" i="3"/>
  <c r="G504" i="3"/>
  <c r="H504" i="3"/>
  <c r="J504" i="3"/>
  <c r="K504" i="3"/>
  <c r="L504" i="3"/>
  <c r="M504" i="3"/>
  <c r="AI504" i="3"/>
  <c r="AS504" i="3"/>
  <c r="C505" i="3"/>
  <c r="D505" i="3"/>
  <c r="E505" i="3"/>
  <c r="F505" i="3"/>
  <c r="G505" i="3"/>
  <c r="H505" i="3"/>
  <c r="J505" i="3"/>
  <c r="K505" i="3"/>
  <c r="L505" i="3"/>
  <c r="M505" i="3"/>
  <c r="AI505" i="3"/>
  <c r="AS505" i="3"/>
  <c r="C506" i="3"/>
  <c r="D506" i="3"/>
  <c r="E506" i="3"/>
  <c r="F506" i="3"/>
  <c r="G506" i="3"/>
  <c r="H506" i="3"/>
  <c r="J506" i="3"/>
  <c r="K506" i="3"/>
  <c r="L506" i="3"/>
  <c r="M506" i="3"/>
  <c r="AI506" i="3"/>
  <c r="AS506" i="3"/>
  <c r="C507" i="3"/>
  <c r="D507" i="3"/>
  <c r="E507" i="3"/>
  <c r="F507" i="3"/>
  <c r="G507" i="3"/>
  <c r="H507" i="3"/>
  <c r="J507" i="3"/>
  <c r="K507" i="3"/>
  <c r="L507" i="3"/>
  <c r="M507" i="3"/>
  <c r="AI507" i="3"/>
  <c r="AS507" i="3"/>
  <c r="C508" i="3"/>
  <c r="D508" i="3"/>
  <c r="E508" i="3"/>
  <c r="F508" i="3"/>
  <c r="G508" i="3"/>
  <c r="H508" i="3"/>
  <c r="J508" i="3"/>
  <c r="K508" i="3"/>
  <c r="L508" i="3"/>
  <c r="M508" i="3"/>
  <c r="AI508" i="3"/>
  <c r="AS508" i="3"/>
  <c r="C509" i="3"/>
  <c r="D509" i="3"/>
  <c r="E509" i="3"/>
  <c r="F509" i="3"/>
  <c r="G509" i="3"/>
  <c r="H509" i="3"/>
  <c r="J509" i="3"/>
  <c r="K509" i="3"/>
  <c r="L509" i="3"/>
  <c r="M509" i="3"/>
  <c r="AI509" i="3"/>
  <c r="AS509" i="3"/>
  <c r="C510" i="3"/>
  <c r="D510" i="3"/>
  <c r="E510" i="3"/>
  <c r="F510" i="3"/>
  <c r="G510" i="3"/>
  <c r="H510" i="3"/>
  <c r="J510" i="3"/>
  <c r="K510" i="3"/>
  <c r="L510" i="3"/>
  <c r="M510" i="3"/>
  <c r="AI510" i="3"/>
  <c r="AS510" i="3"/>
  <c r="C511" i="3"/>
  <c r="D511" i="3"/>
  <c r="E511" i="3"/>
  <c r="F511" i="3"/>
  <c r="G511" i="3"/>
  <c r="H511" i="3"/>
  <c r="J511" i="3"/>
  <c r="K511" i="3"/>
  <c r="L511" i="3"/>
  <c r="M511" i="3"/>
  <c r="AI511" i="3"/>
  <c r="AS511" i="3"/>
  <c r="C512" i="3"/>
  <c r="D512" i="3"/>
  <c r="E512" i="3"/>
  <c r="F512" i="3"/>
  <c r="G512" i="3"/>
  <c r="H512" i="3"/>
  <c r="J512" i="3"/>
  <c r="K512" i="3"/>
  <c r="L512" i="3"/>
  <c r="M512" i="3"/>
  <c r="AI512" i="3"/>
  <c r="AS512" i="3"/>
  <c r="C513" i="3"/>
  <c r="D513" i="3"/>
  <c r="E513" i="3"/>
  <c r="F513" i="3"/>
  <c r="G513" i="3"/>
  <c r="H513" i="3"/>
  <c r="J513" i="3"/>
  <c r="K513" i="3"/>
  <c r="L513" i="3"/>
  <c r="M513" i="3"/>
  <c r="AI513" i="3"/>
  <c r="AS513" i="3"/>
  <c r="C514" i="3"/>
  <c r="D514" i="3"/>
  <c r="E514" i="3"/>
  <c r="F514" i="3"/>
  <c r="G514" i="3"/>
  <c r="H514" i="3"/>
  <c r="J514" i="3"/>
  <c r="K514" i="3"/>
  <c r="L514" i="3"/>
  <c r="M514" i="3"/>
  <c r="AI514" i="3"/>
  <c r="AS514" i="3"/>
  <c r="C515" i="3"/>
  <c r="D515" i="3"/>
  <c r="E515" i="3"/>
  <c r="F515" i="3"/>
  <c r="G515" i="3"/>
  <c r="H515" i="3"/>
  <c r="J515" i="3"/>
  <c r="K515" i="3"/>
  <c r="L515" i="3"/>
  <c r="M515" i="3"/>
  <c r="AI515" i="3"/>
  <c r="AS515" i="3"/>
  <c r="C516" i="3"/>
  <c r="D516" i="3"/>
  <c r="E516" i="3"/>
  <c r="F516" i="3"/>
  <c r="G516" i="3"/>
  <c r="H516" i="3"/>
  <c r="J516" i="3"/>
  <c r="K516" i="3"/>
  <c r="L516" i="3"/>
  <c r="M516" i="3"/>
  <c r="AI516" i="3"/>
  <c r="AS516" i="3"/>
  <c r="C517" i="3"/>
  <c r="D517" i="3"/>
  <c r="E517" i="3"/>
  <c r="F517" i="3"/>
  <c r="G517" i="3"/>
  <c r="H517" i="3"/>
  <c r="J517" i="3"/>
  <c r="K517" i="3"/>
  <c r="L517" i="3"/>
  <c r="M517" i="3"/>
  <c r="AI517" i="3"/>
  <c r="AS517" i="3"/>
  <c r="C518" i="3"/>
  <c r="D518" i="3"/>
  <c r="E518" i="3"/>
  <c r="F518" i="3"/>
  <c r="G518" i="3"/>
  <c r="H518" i="3"/>
  <c r="J518" i="3"/>
  <c r="K518" i="3"/>
  <c r="L518" i="3"/>
  <c r="M518" i="3"/>
  <c r="AI518" i="3"/>
  <c r="AS518" i="3"/>
  <c r="C519" i="3"/>
  <c r="D519" i="3"/>
  <c r="E519" i="3"/>
  <c r="F519" i="3"/>
  <c r="G519" i="3"/>
  <c r="H519" i="3"/>
  <c r="J519" i="3"/>
  <c r="K519" i="3"/>
  <c r="L519" i="3"/>
  <c r="M519" i="3"/>
  <c r="AI519" i="3"/>
  <c r="AS519" i="3"/>
  <c r="C520" i="3"/>
  <c r="D520" i="3"/>
  <c r="E520" i="3"/>
  <c r="F520" i="3"/>
  <c r="G520" i="3"/>
  <c r="H520" i="3"/>
  <c r="J520" i="3"/>
  <c r="K520" i="3"/>
  <c r="L520" i="3"/>
  <c r="M520" i="3"/>
  <c r="AI520" i="3"/>
  <c r="AS520" i="3"/>
  <c r="C521" i="3"/>
  <c r="D521" i="3"/>
  <c r="E521" i="3"/>
  <c r="F521" i="3"/>
  <c r="G521" i="3"/>
  <c r="H521" i="3"/>
  <c r="J521" i="3"/>
  <c r="K521" i="3"/>
  <c r="L521" i="3"/>
  <c r="M521" i="3"/>
  <c r="AI521" i="3"/>
  <c r="AS521" i="3"/>
  <c r="C522" i="3"/>
  <c r="D522" i="3"/>
  <c r="E522" i="3"/>
  <c r="F522" i="3"/>
  <c r="G522" i="3"/>
  <c r="H522" i="3"/>
  <c r="J522" i="3"/>
  <c r="K522" i="3"/>
  <c r="L522" i="3"/>
  <c r="M522" i="3"/>
  <c r="AI522" i="3"/>
  <c r="AS522" i="3"/>
  <c r="C523" i="3"/>
  <c r="D523" i="3"/>
  <c r="E523" i="3"/>
  <c r="F523" i="3"/>
  <c r="G523" i="3"/>
  <c r="H523" i="3"/>
  <c r="J523" i="3"/>
  <c r="K523" i="3"/>
  <c r="L523" i="3"/>
  <c r="M523" i="3"/>
  <c r="AI523" i="3"/>
  <c r="AS523" i="3"/>
  <c r="C524" i="3"/>
  <c r="D524" i="3"/>
  <c r="E524" i="3"/>
  <c r="F524" i="3"/>
  <c r="G524" i="3"/>
  <c r="H524" i="3"/>
  <c r="J524" i="3"/>
  <c r="K524" i="3"/>
  <c r="L524" i="3"/>
  <c r="M524" i="3"/>
  <c r="AI524" i="3"/>
  <c r="AS524" i="3"/>
  <c r="C525" i="3"/>
  <c r="D525" i="3"/>
  <c r="E525" i="3"/>
  <c r="F525" i="3"/>
  <c r="G525" i="3"/>
  <c r="H525" i="3"/>
  <c r="J525" i="3"/>
  <c r="K525" i="3"/>
  <c r="L525" i="3"/>
  <c r="M525" i="3"/>
  <c r="AI525" i="3"/>
  <c r="AS525" i="3"/>
  <c r="C526" i="3"/>
  <c r="D526" i="3"/>
  <c r="E526" i="3"/>
  <c r="F526" i="3"/>
  <c r="G526" i="3"/>
  <c r="H526" i="3"/>
  <c r="J526" i="3"/>
  <c r="K526" i="3"/>
  <c r="L526" i="3"/>
  <c r="M526" i="3"/>
  <c r="AI526" i="3"/>
  <c r="AS526" i="3"/>
  <c r="C527" i="3"/>
  <c r="D527" i="3"/>
  <c r="E527" i="3"/>
  <c r="F527" i="3"/>
  <c r="G527" i="3"/>
  <c r="H527" i="3"/>
  <c r="J527" i="3"/>
  <c r="K527" i="3"/>
  <c r="L527" i="3"/>
  <c r="M527" i="3"/>
  <c r="AI527" i="3"/>
  <c r="AS527" i="3"/>
  <c r="C528" i="3"/>
  <c r="D528" i="3"/>
  <c r="E528" i="3"/>
  <c r="F528" i="3"/>
  <c r="G528" i="3"/>
  <c r="H528" i="3"/>
  <c r="J528" i="3"/>
  <c r="K528" i="3"/>
  <c r="L528" i="3"/>
  <c r="M528" i="3"/>
  <c r="AI528" i="3"/>
  <c r="AS528" i="3"/>
  <c r="C529" i="3"/>
  <c r="D529" i="3"/>
  <c r="E529" i="3"/>
  <c r="F529" i="3"/>
  <c r="G529" i="3"/>
  <c r="H529" i="3"/>
  <c r="J529" i="3"/>
  <c r="K529" i="3"/>
  <c r="L529" i="3"/>
  <c r="M529" i="3"/>
  <c r="AI529" i="3"/>
  <c r="AS529" i="3"/>
  <c r="C530" i="3"/>
  <c r="D530" i="3"/>
  <c r="E530" i="3"/>
  <c r="F530" i="3"/>
  <c r="G530" i="3"/>
  <c r="H530" i="3"/>
  <c r="J530" i="3"/>
  <c r="K530" i="3"/>
  <c r="L530" i="3"/>
  <c r="M530" i="3"/>
  <c r="AI530" i="3"/>
  <c r="AS530" i="3"/>
  <c r="C531" i="3"/>
  <c r="D531" i="3"/>
  <c r="E531" i="3"/>
  <c r="F531" i="3"/>
  <c r="G531" i="3"/>
  <c r="H531" i="3"/>
  <c r="J531" i="3"/>
  <c r="K531" i="3"/>
  <c r="L531" i="3"/>
  <c r="M531" i="3"/>
  <c r="AI531" i="3"/>
  <c r="AS531" i="3"/>
  <c r="C532" i="3"/>
  <c r="D532" i="3"/>
  <c r="E532" i="3"/>
  <c r="F532" i="3"/>
  <c r="G532" i="3"/>
  <c r="H532" i="3"/>
  <c r="J532" i="3"/>
  <c r="K532" i="3"/>
  <c r="L532" i="3"/>
  <c r="M532" i="3"/>
  <c r="AI532" i="3"/>
  <c r="AS532" i="3"/>
  <c r="C533" i="3"/>
  <c r="D533" i="3"/>
  <c r="E533" i="3"/>
  <c r="F533" i="3"/>
  <c r="G533" i="3"/>
  <c r="H533" i="3"/>
  <c r="J533" i="3"/>
  <c r="K533" i="3"/>
  <c r="L533" i="3"/>
  <c r="M533" i="3"/>
  <c r="AI533" i="3"/>
  <c r="AS533" i="3"/>
  <c r="C534" i="3"/>
  <c r="D534" i="3"/>
  <c r="E534" i="3"/>
  <c r="F534" i="3"/>
  <c r="G534" i="3"/>
  <c r="H534" i="3"/>
  <c r="J534" i="3"/>
  <c r="K534" i="3"/>
  <c r="L534" i="3"/>
  <c r="M534" i="3"/>
  <c r="AI534" i="3"/>
  <c r="AS534" i="3"/>
  <c r="C535" i="3"/>
  <c r="D535" i="3"/>
  <c r="E535" i="3"/>
  <c r="F535" i="3"/>
  <c r="G535" i="3"/>
  <c r="H535" i="3"/>
  <c r="J535" i="3"/>
  <c r="K535" i="3"/>
  <c r="L535" i="3"/>
  <c r="M535" i="3"/>
  <c r="AI535" i="3"/>
  <c r="AS535" i="3"/>
  <c r="C536" i="3"/>
  <c r="D536" i="3"/>
  <c r="E536" i="3"/>
  <c r="F536" i="3"/>
  <c r="G536" i="3"/>
  <c r="H536" i="3"/>
  <c r="J536" i="3"/>
  <c r="K536" i="3"/>
  <c r="L536" i="3"/>
  <c r="M536" i="3"/>
  <c r="AI536" i="3"/>
  <c r="AS536" i="3"/>
  <c r="C537" i="3"/>
  <c r="D537" i="3"/>
  <c r="E537" i="3"/>
  <c r="F537" i="3"/>
  <c r="G537" i="3"/>
  <c r="H537" i="3"/>
  <c r="J537" i="3"/>
  <c r="K537" i="3"/>
  <c r="L537" i="3"/>
  <c r="M537" i="3"/>
  <c r="AI537" i="3"/>
  <c r="AS537" i="3"/>
  <c r="C538" i="3"/>
  <c r="D538" i="3"/>
  <c r="E538" i="3"/>
  <c r="F538" i="3"/>
  <c r="G538" i="3"/>
  <c r="H538" i="3"/>
  <c r="J538" i="3"/>
  <c r="K538" i="3"/>
  <c r="L538" i="3"/>
  <c r="M538" i="3"/>
  <c r="AI538" i="3"/>
  <c r="AS538" i="3"/>
  <c r="C539" i="3"/>
  <c r="D539" i="3"/>
  <c r="E539" i="3"/>
  <c r="F539" i="3"/>
  <c r="G539" i="3"/>
  <c r="H539" i="3"/>
  <c r="J539" i="3"/>
  <c r="K539" i="3"/>
  <c r="L539" i="3"/>
  <c r="M539" i="3"/>
  <c r="AI539" i="3"/>
  <c r="AS539" i="3"/>
  <c r="C540" i="3"/>
  <c r="D540" i="3"/>
  <c r="E540" i="3"/>
  <c r="F540" i="3"/>
  <c r="G540" i="3"/>
  <c r="H540" i="3"/>
  <c r="J540" i="3"/>
  <c r="K540" i="3"/>
  <c r="L540" i="3"/>
  <c r="M540" i="3"/>
  <c r="AI540" i="3"/>
  <c r="AS540" i="3"/>
  <c r="C541" i="3"/>
  <c r="D541" i="3"/>
  <c r="E541" i="3"/>
  <c r="F541" i="3"/>
  <c r="G541" i="3"/>
  <c r="H541" i="3"/>
  <c r="J541" i="3"/>
  <c r="K541" i="3"/>
  <c r="L541" i="3"/>
  <c r="M541" i="3"/>
  <c r="AI541" i="3"/>
  <c r="AS541" i="3"/>
  <c r="C542" i="3"/>
  <c r="D542" i="3"/>
  <c r="E542" i="3"/>
  <c r="F542" i="3"/>
  <c r="G542" i="3"/>
  <c r="H542" i="3"/>
  <c r="J542" i="3"/>
  <c r="K542" i="3"/>
  <c r="L542" i="3"/>
  <c r="M542" i="3"/>
  <c r="AI542" i="3"/>
  <c r="AS542" i="3"/>
  <c r="C543" i="3"/>
  <c r="D543" i="3"/>
  <c r="E543" i="3"/>
  <c r="F543" i="3"/>
  <c r="G543" i="3"/>
  <c r="H543" i="3"/>
  <c r="J543" i="3"/>
  <c r="K543" i="3"/>
  <c r="L543" i="3"/>
  <c r="M543" i="3"/>
  <c r="AI543" i="3"/>
  <c r="AS543" i="3"/>
  <c r="C544" i="3"/>
  <c r="D544" i="3"/>
  <c r="E544" i="3"/>
  <c r="F544" i="3"/>
  <c r="G544" i="3"/>
  <c r="H544" i="3"/>
  <c r="J544" i="3"/>
  <c r="K544" i="3"/>
  <c r="L544" i="3"/>
  <c r="M544" i="3"/>
  <c r="AI544" i="3"/>
  <c r="AS544" i="3"/>
  <c r="C545" i="3"/>
  <c r="D545" i="3"/>
  <c r="E545" i="3"/>
  <c r="F545" i="3"/>
  <c r="G545" i="3"/>
  <c r="H545" i="3"/>
  <c r="J545" i="3"/>
  <c r="K545" i="3"/>
  <c r="L545" i="3"/>
  <c r="M545" i="3"/>
  <c r="AI545" i="3"/>
  <c r="AS545" i="3"/>
  <c r="C546" i="3"/>
  <c r="D546" i="3"/>
  <c r="E546" i="3"/>
  <c r="F546" i="3"/>
  <c r="G546" i="3"/>
  <c r="H546" i="3"/>
  <c r="J546" i="3"/>
  <c r="K546" i="3"/>
  <c r="L546" i="3"/>
  <c r="M546" i="3"/>
  <c r="AI546" i="3"/>
  <c r="AS546" i="3"/>
  <c r="C547" i="3"/>
  <c r="D547" i="3"/>
  <c r="E547" i="3"/>
  <c r="F547" i="3"/>
  <c r="G547" i="3"/>
  <c r="H547" i="3"/>
  <c r="J547" i="3"/>
  <c r="K547" i="3"/>
  <c r="L547" i="3"/>
  <c r="M547" i="3"/>
  <c r="AI547" i="3"/>
  <c r="AS547" i="3"/>
  <c r="C548" i="3"/>
  <c r="D548" i="3"/>
  <c r="E548" i="3"/>
  <c r="F548" i="3"/>
  <c r="G548" i="3"/>
  <c r="H548" i="3"/>
  <c r="J548" i="3"/>
  <c r="K548" i="3"/>
  <c r="L548" i="3"/>
  <c r="M548" i="3"/>
  <c r="AI548" i="3"/>
  <c r="AS548" i="3"/>
  <c r="C549" i="3"/>
  <c r="D549" i="3"/>
  <c r="E549" i="3"/>
  <c r="F549" i="3"/>
  <c r="G549" i="3"/>
  <c r="H549" i="3"/>
  <c r="J549" i="3"/>
  <c r="K549" i="3"/>
  <c r="L549" i="3"/>
  <c r="M549" i="3"/>
  <c r="AI549" i="3"/>
  <c r="AS549" i="3"/>
  <c r="C550" i="3"/>
  <c r="D550" i="3"/>
  <c r="E550" i="3"/>
  <c r="F550" i="3"/>
  <c r="G550" i="3"/>
  <c r="H550" i="3"/>
  <c r="J550" i="3"/>
  <c r="K550" i="3"/>
  <c r="L550" i="3"/>
  <c r="M550" i="3"/>
  <c r="AI550" i="3"/>
  <c r="AS550" i="3"/>
  <c r="C551" i="3"/>
  <c r="D551" i="3"/>
  <c r="E551" i="3"/>
  <c r="F551" i="3"/>
  <c r="G551" i="3"/>
  <c r="H551" i="3"/>
  <c r="J551" i="3"/>
  <c r="K551" i="3"/>
  <c r="L551" i="3"/>
  <c r="M551" i="3"/>
  <c r="AI551" i="3"/>
  <c r="AS551" i="3"/>
  <c r="C552" i="3"/>
  <c r="D552" i="3"/>
  <c r="E552" i="3"/>
  <c r="F552" i="3"/>
  <c r="G552" i="3"/>
  <c r="H552" i="3"/>
  <c r="J552" i="3"/>
  <c r="K552" i="3"/>
  <c r="L552" i="3"/>
  <c r="M552" i="3"/>
  <c r="AI552" i="3"/>
  <c r="AS552" i="3"/>
  <c r="C553" i="3"/>
  <c r="D553" i="3"/>
  <c r="E553" i="3"/>
  <c r="F553" i="3"/>
  <c r="G553" i="3"/>
  <c r="H553" i="3"/>
  <c r="J553" i="3"/>
  <c r="K553" i="3"/>
  <c r="L553" i="3"/>
  <c r="M553" i="3"/>
  <c r="AI553" i="3"/>
  <c r="AS553" i="3"/>
  <c r="C554" i="3"/>
  <c r="D554" i="3"/>
  <c r="E554" i="3"/>
  <c r="F554" i="3"/>
  <c r="G554" i="3"/>
  <c r="H554" i="3"/>
  <c r="J554" i="3"/>
  <c r="K554" i="3"/>
  <c r="L554" i="3"/>
  <c r="M554" i="3"/>
  <c r="AI554" i="3"/>
  <c r="AS554" i="3"/>
  <c r="C555" i="3"/>
  <c r="D555" i="3"/>
  <c r="E555" i="3"/>
  <c r="F555" i="3"/>
  <c r="G555" i="3"/>
  <c r="H555" i="3"/>
  <c r="J555" i="3"/>
  <c r="K555" i="3"/>
  <c r="L555" i="3"/>
  <c r="M555" i="3"/>
  <c r="AI555" i="3"/>
  <c r="AS555" i="3"/>
  <c r="C556" i="3"/>
  <c r="D556" i="3"/>
  <c r="E556" i="3"/>
  <c r="F556" i="3"/>
  <c r="G556" i="3"/>
  <c r="H556" i="3"/>
  <c r="J556" i="3"/>
  <c r="K556" i="3"/>
  <c r="L556" i="3"/>
  <c r="M556" i="3"/>
  <c r="AI556" i="3"/>
  <c r="AS556" i="3"/>
  <c r="C557" i="3"/>
  <c r="D557" i="3"/>
  <c r="E557" i="3"/>
  <c r="F557" i="3"/>
  <c r="G557" i="3"/>
  <c r="H557" i="3"/>
  <c r="J557" i="3"/>
  <c r="K557" i="3"/>
  <c r="L557" i="3"/>
  <c r="M557" i="3"/>
  <c r="AI557" i="3"/>
  <c r="AS557" i="3"/>
  <c r="C558" i="3"/>
  <c r="D558" i="3"/>
  <c r="E558" i="3"/>
  <c r="F558" i="3"/>
  <c r="G558" i="3"/>
  <c r="H558" i="3"/>
  <c r="J558" i="3"/>
  <c r="K558" i="3"/>
  <c r="L558" i="3"/>
  <c r="M558" i="3"/>
  <c r="AI558" i="3"/>
  <c r="AS558" i="3"/>
  <c r="C559" i="3"/>
  <c r="D559" i="3"/>
  <c r="E559" i="3"/>
  <c r="F559" i="3"/>
  <c r="G559" i="3"/>
  <c r="H559" i="3"/>
  <c r="J559" i="3"/>
  <c r="K559" i="3"/>
  <c r="L559" i="3"/>
  <c r="M559" i="3"/>
  <c r="AI559" i="3"/>
  <c r="AS559" i="3"/>
  <c r="C560" i="3"/>
  <c r="D560" i="3"/>
  <c r="E560" i="3"/>
  <c r="F560" i="3"/>
  <c r="G560" i="3"/>
  <c r="H560" i="3"/>
  <c r="J560" i="3"/>
  <c r="K560" i="3"/>
  <c r="L560" i="3"/>
  <c r="M560" i="3"/>
  <c r="AI560" i="3"/>
  <c r="AS560" i="3"/>
  <c r="C561" i="3"/>
  <c r="D561" i="3"/>
  <c r="E561" i="3"/>
  <c r="F561" i="3"/>
  <c r="G561" i="3"/>
  <c r="H561" i="3"/>
  <c r="J561" i="3"/>
  <c r="K561" i="3"/>
  <c r="L561" i="3"/>
  <c r="M561" i="3"/>
  <c r="AI561" i="3"/>
  <c r="AS561" i="3"/>
  <c r="C562" i="3"/>
  <c r="D562" i="3"/>
  <c r="E562" i="3"/>
  <c r="F562" i="3"/>
  <c r="G562" i="3"/>
  <c r="H562" i="3"/>
  <c r="J562" i="3"/>
  <c r="K562" i="3"/>
  <c r="L562" i="3"/>
  <c r="M562" i="3"/>
  <c r="AI562" i="3"/>
  <c r="AS562" i="3"/>
  <c r="C563" i="3"/>
  <c r="D563" i="3"/>
  <c r="E563" i="3"/>
  <c r="F563" i="3"/>
  <c r="G563" i="3"/>
  <c r="H563" i="3"/>
  <c r="J563" i="3"/>
  <c r="K563" i="3"/>
  <c r="L563" i="3"/>
  <c r="M563" i="3"/>
  <c r="AI563" i="3"/>
  <c r="AS563" i="3"/>
  <c r="C564" i="3"/>
  <c r="D564" i="3"/>
  <c r="E564" i="3"/>
  <c r="F564" i="3"/>
  <c r="G564" i="3"/>
  <c r="H564" i="3"/>
  <c r="J564" i="3"/>
  <c r="K564" i="3"/>
  <c r="L564" i="3"/>
  <c r="M564" i="3"/>
  <c r="AI564" i="3"/>
  <c r="AS564" i="3"/>
  <c r="C565" i="3"/>
  <c r="D565" i="3"/>
  <c r="E565" i="3"/>
  <c r="F565" i="3"/>
  <c r="G565" i="3"/>
  <c r="H565" i="3"/>
  <c r="J565" i="3"/>
  <c r="K565" i="3"/>
  <c r="L565" i="3"/>
  <c r="M565" i="3"/>
  <c r="AI565" i="3"/>
  <c r="AS565" i="3"/>
  <c r="C566" i="3"/>
  <c r="D566" i="3"/>
  <c r="E566" i="3"/>
  <c r="F566" i="3"/>
  <c r="G566" i="3"/>
  <c r="H566" i="3"/>
  <c r="J566" i="3"/>
  <c r="K566" i="3"/>
  <c r="L566" i="3"/>
  <c r="M566" i="3"/>
  <c r="AI566" i="3"/>
  <c r="AS566" i="3"/>
  <c r="C567" i="3"/>
  <c r="D567" i="3"/>
  <c r="E567" i="3"/>
  <c r="F567" i="3"/>
  <c r="G567" i="3"/>
  <c r="H567" i="3"/>
  <c r="J567" i="3"/>
  <c r="K567" i="3"/>
  <c r="L567" i="3"/>
  <c r="M567" i="3"/>
  <c r="AI567" i="3"/>
  <c r="AS567" i="3"/>
  <c r="C568" i="3"/>
  <c r="D568" i="3"/>
  <c r="E568" i="3"/>
  <c r="F568" i="3"/>
  <c r="G568" i="3"/>
  <c r="H568" i="3"/>
  <c r="J568" i="3"/>
  <c r="K568" i="3"/>
  <c r="L568" i="3"/>
  <c r="M568" i="3"/>
  <c r="AI568" i="3"/>
  <c r="AS568" i="3"/>
  <c r="C569" i="3"/>
  <c r="D569" i="3"/>
  <c r="E569" i="3"/>
  <c r="F569" i="3"/>
  <c r="G569" i="3"/>
  <c r="H569" i="3"/>
  <c r="J569" i="3"/>
  <c r="K569" i="3"/>
  <c r="L569" i="3"/>
  <c r="M569" i="3"/>
  <c r="AI569" i="3"/>
  <c r="AS569" i="3"/>
  <c r="C570" i="3"/>
  <c r="D570" i="3"/>
  <c r="E570" i="3"/>
  <c r="F570" i="3"/>
  <c r="G570" i="3"/>
  <c r="H570" i="3"/>
  <c r="J570" i="3"/>
  <c r="K570" i="3"/>
  <c r="L570" i="3"/>
  <c r="M570" i="3"/>
  <c r="AI570" i="3"/>
  <c r="AS570" i="3"/>
  <c r="C571" i="3"/>
  <c r="D571" i="3"/>
  <c r="E571" i="3"/>
  <c r="F571" i="3"/>
  <c r="G571" i="3"/>
  <c r="H571" i="3"/>
  <c r="J571" i="3"/>
  <c r="K571" i="3"/>
  <c r="L571" i="3"/>
  <c r="M571" i="3"/>
  <c r="AI571" i="3"/>
  <c r="AS571" i="3"/>
  <c r="C572" i="3"/>
  <c r="D572" i="3"/>
  <c r="E572" i="3"/>
  <c r="F572" i="3"/>
  <c r="G572" i="3"/>
  <c r="H572" i="3"/>
  <c r="J572" i="3"/>
  <c r="K572" i="3"/>
  <c r="L572" i="3"/>
  <c r="M572" i="3"/>
  <c r="AI572" i="3"/>
  <c r="AS572" i="3"/>
  <c r="C573" i="3"/>
  <c r="D573" i="3"/>
  <c r="E573" i="3"/>
  <c r="F573" i="3"/>
  <c r="G573" i="3"/>
  <c r="H573" i="3"/>
  <c r="J573" i="3"/>
  <c r="K573" i="3"/>
  <c r="L573" i="3"/>
  <c r="M573" i="3"/>
  <c r="AI573" i="3"/>
  <c r="AS573" i="3"/>
  <c r="C574" i="3"/>
  <c r="D574" i="3"/>
  <c r="E574" i="3"/>
  <c r="F574" i="3"/>
  <c r="G574" i="3"/>
  <c r="H574" i="3"/>
  <c r="J574" i="3"/>
  <c r="K574" i="3"/>
  <c r="L574" i="3"/>
  <c r="M574" i="3"/>
  <c r="AI574" i="3"/>
  <c r="AS574" i="3"/>
  <c r="C575" i="3"/>
  <c r="D575" i="3"/>
  <c r="E575" i="3"/>
  <c r="F575" i="3"/>
  <c r="G575" i="3"/>
  <c r="H575" i="3"/>
  <c r="J575" i="3"/>
  <c r="K575" i="3"/>
  <c r="L575" i="3"/>
  <c r="M575" i="3"/>
  <c r="AI575" i="3"/>
  <c r="AS575" i="3"/>
  <c r="C576" i="3"/>
  <c r="D576" i="3"/>
  <c r="E576" i="3"/>
  <c r="F576" i="3"/>
  <c r="G576" i="3"/>
  <c r="H576" i="3"/>
  <c r="J576" i="3"/>
  <c r="K576" i="3"/>
  <c r="L576" i="3"/>
  <c r="M576" i="3"/>
  <c r="AI576" i="3"/>
  <c r="AS576" i="3"/>
  <c r="C577" i="3"/>
  <c r="D577" i="3"/>
  <c r="E577" i="3"/>
  <c r="F577" i="3"/>
  <c r="G577" i="3"/>
  <c r="H577" i="3"/>
  <c r="J577" i="3"/>
  <c r="K577" i="3"/>
  <c r="L577" i="3"/>
  <c r="M577" i="3"/>
  <c r="AI577" i="3"/>
  <c r="AS577" i="3"/>
  <c r="C578" i="3"/>
  <c r="D578" i="3"/>
  <c r="E578" i="3"/>
  <c r="F578" i="3"/>
  <c r="G578" i="3"/>
  <c r="H578" i="3"/>
  <c r="J578" i="3"/>
  <c r="K578" i="3"/>
  <c r="L578" i="3"/>
  <c r="M578" i="3"/>
  <c r="AI578" i="3"/>
  <c r="AS578" i="3"/>
  <c r="C579" i="3"/>
  <c r="D579" i="3"/>
  <c r="E579" i="3"/>
  <c r="F579" i="3"/>
  <c r="G579" i="3"/>
  <c r="H579" i="3"/>
  <c r="J579" i="3"/>
  <c r="K579" i="3"/>
  <c r="L579" i="3"/>
  <c r="M579" i="3"/>
  <c r="AI579" i="3"/>
  <c r="AS579" i="3"/>
  <c r="C580" i="3"/>
  <c r="D580" i="3"/>
  <c r="E580" i="3"/>
  <c r="F580" i="3"/>
  <c r="G580" i="3"/>
  <c r="H580" i="3"/>
  <c r="J580" i="3"/>
  <c r="K580" i="3"/>
  <c r="L580" i="3"/>
  <c r="M580" i="3"/>
  <c r="AI580" i="3"/>
  <c r="AS580" i="3"/>
  <c r="C581" i="3"/>
  <c r="D581" i="3"/>
  <c r="E581" i="3"/>
  <c r="F581" i="3"/>
  <c r="G581" i="3"/>
  <c r="H581" i="3"/>
  <c r="J581" i="3"/>
  <c r="K581" i="3"/>
  <c r="L581" i="3"/>
  <c r="M581" i="3"/>
  <c r="AI581" i="3"/>
  <c r="AS581" i="3"/>
  <c r="C582" i="3"/>
  <c r="D582" i="3"/>
  <c r="E582" i="3"/>
  <c r="F582" i="3"/>
  <c r="G582" i="3"/>
  <c r="H582" i="3"/>
  <c r="J582" i="3"/>
  <c r="K582" i="3"/>
  <c r="L582" i="3"/>
  <c r="M582" i="3"/>
  <c r="AI582" i="3"/>
  <c r="AS582" i="3"/>
  <c r="C583" i="3"/>
  <c r="D583" i="3"/>
  <c r="E583" i="3"/>
  <c r="F583" i="3"/>
  <c r="G583" i="3"/>
  <c r="H583" i="3"/>
  <c r="J583" i="3"/>
  <c r="K583" i="3"/>
  <c r="L583" i="3"/>
  <c r="M583" i="3"/>
  <c r="AI583" i="3"/>
  <c r="AS583" i="3"/>
  <c r="C584" i="3"/>
  <c r="D584" i="3"/>
  <c r="E584" i="3"/>
  <c r="F584" i="3"/>
  <c r="G584" i="3"/>
  <c r="H584" i="3"/>
  <c r="J584" i="3"/>
  <c r="K584" i="3"/>
  <c r="L584" i="3"/>
  <c r="M584" i="3"/>
  <c r="AI584" i="3"/>
  <c r="AS584" i="3"/>
  <c r="C585" i="3"/>
  <c r="D585" i="3"/>
  <c r="E585" i="3"/>
  <c r="F585" i="3"/>
  <c r="G585" i="3"/>
  <c r="H585" i="3"/>
  <c r="J585" i="3"/>
  <c r="K585" i="3"/>
  <c r="L585" i="3"/>
  <c r="M585" i="3"/>
  <c r="AI585" i="3"/>
  <c r="AS585" i="3"/>
  <c r="C586" i="3"/>
  <c r="D586" i="3"/>
  <c r="E586" i="3"/>
  <c r="F586" i="3"/>
  <c r="G586" i="3"/>
  <c r="H586" i="3"/>
  <c r="J586" i="3"/>
  <c r="K586" i="3"/>
  <c r="L586" i="3"/>
  <c r="M586" i="3"/>
  <c r="AI586" i="3"/>
  <c r="AS586" i="3"/>
  <c r="C587" i="3"/>
  <c r="D587" i="3"/>
  <c r="E587" i="3"/>
  <c r="F587" i="3"/>
  <c r="G587" i="3"/>
  <c r="H587" i="3"/>
  <c r="J587" i="3"/>
  <c r="K587" i="3"/>
  <c r="L587" i="3"/>
  <c r="M587" i="3"/>
  <c r="AI587" i="3"/>
  <c r="AS587" i="3"/>
  <c r="C588" i="3"/>
  <c r="D588" i="3"/>
  <c r="E588" i="3"/>
  <c r="F588" i="3"/>
  <c r="G588" i="3"/>
  <c r="H588" i="3"/>
  <c r="J588" i="3"/>
  <c r="K588" i="3"/>
  <c r="L588" i="3"/>
  <c r="M588" i="3"/>
  <c r="AI588" i="3"/>
  <c r="AS588" i="3"/>
  <c r="C589" i="3"/>
  <c r="D589" i="3"/>
  <c r="E589" i="3"/>
  <c r="F589" i="3"/>
  <c r="G589" i="3"/>
  <c r="H589" i="3"/>
  <c r="J589" i="3"/>
  <c r="K589" i="3"/>
  <c r="L589" i="3"/>
  <c r="M589" i="3"/>
  <c r="AI589" i="3"/>
  <c r="AS589" i="3"/>
  <c r="C590" i="3"/>
  <c r="D590" i="3"/>
  <c r="E590" i="3"/>
  <c r="F590" i="3"/>
  <c r="G590" i="3"/>
  <c r="H590" i="3"/>
  <c r="J590" i="3"/>
  <c r="K590" i="3"/>
  <c r="L590" i="3"/>
  <c r="M590" i="3"/>
  <c r="AI590" i="3"/>
  <c r="AS590" i="3"/>
  <c r="C591" i="3"/>
  <c r="D591" i="3"/>
  <c r="E591" i="3"/>
  <c r="F591" i="3"/>
  <c r="G591" i="3"/>
  <c r="H591" i="3"/>
  <c r="J591" i="3"/>
  <c r="K591" i="3"/>
  <c r="L591" i="3"/>
  <c r="M591" i="3"/>
  <c r="AI591" i="3"/>
  <c r="AS591" i="3"/>
  <c r="C592" i="3"/>
  <c r="D592" i="3"/>
  <c r="E592" i="3"/>
  <c r="F592" i="3"/>
  <c r="G592" i="3"/>
  <c r="H592" i="3"/>
  <c r="J592" i="3"/>
  <c r="K592" i="3"/>
  <c r="L592" i="3"/>
  <c r="M592" i="3"/>
  <c r="AI592" i="3"/>
  <c r="AS592" i="3"/>
  <c r="C593" i="3"/>
  <c r="D593" i="3"/>
  <c r="E593" i="3"/>
  <c r="F593" i="3"/>
  <c r="G593" i="3"/>
  <c r="H593" i="3"/>
  <c r="J593" i="3"/>
  <c r="K593" i="3"/>
  <c r="L593" i="3"/>
  <c r="M593" i="3"/>
  <c r="AI593" i="3"/>
  <c r="AS593" i="3"/>
  <c r="C594" i="3"/>
  <c r="D594" i="3"/>
  <c r="E594" i="3"/>
  <c r="F594" i="3"/>
  <c r="G594" i="3"/>
  <c r="H594" i="3"/>
  <c r="J594" i="3"/>
  <c r="K594" i="3"/>
  <c r="L594" i="3"/>
  <c r="M594" i="3"/>
  <c r="AI594" i="3"/>
  <c r="AS594" i="3"/>
  <c r="C595" i="3"/>
  <c r="D595" i="3"/>
  <c r="E595" i="3"/>
  <c r="F595" i="3"/>
  <c r="G595" i="3"/>
  <c r="H595" i="3"/>
  <c r="J595" i="3"/>
  <c r="K595" i="3"/>
  <c r="L595" i="3"/>
  <c r="M595" i="3"/>
  <c r="AI595" i="3"/>
  <c r="AS595" i="3"/>
  <c r="C596" i="3"/>
  <c r="D596" i="3"/>
  <c r="E596" i="3"/>
  <c r="F596" i="3"/>
  <c r="G596" i="3"/>
  <c r="H596" i="3"/>
  <c r="J596" i="3"/>
  <c r="K596" i="3"/>
  <c r="L596" i="3"/>
  <c r="M596" i="3"/>
  <c r="AI596" i="3"/>
  <c r="AS596" i="3"/>
  <c r="C597" i="3"/>
  <c r="D597" i="3"/>
  <c r="E597" i="3"/>
  <c r="F597" i="3"/>
  <c r="G597" i="3"/>
  <c r="H597" i="3"/>
  <c r="J597" i="3"/>
  <c r="K597" i="3"/>
  <c r="L597" i="3"/>
  <c r="M597" i="3"/>
  <c r="AI597" i="3"/>
  <c r="AS597" i="3"/>
  <c r="C598" i="3"/>
  <c r="D598" i="3"/>
  <c r="E598" i="3"/>
  <c r="F598" i="3"/>
  <c r="G598" i="3"/>
  <c r="H598" i="3"/>
  <c r="J598" i="3"/>
  <c r="K598" i="3"/>
  <c r="L598" i="3"/>
  <c r="M598" i="3"/>
  <c r="AI598" i="3"/>
  <c r="AS598" i="3"/>
  <c r="C599" i="3"/>
  <c r="D599" i="3"/>
  <c r="E599" i="3"/>
  <c r="F599" i="3"/>
  <c r="G599" i="3"/>
  <c r="H599" i="3"/>
  <c r="J599" i="3"/>
  <c r="K599" i="3"/>
  <c r="L599" i="3"/>
  <c r="M599" i="3"/>
  <c r="AI599" i="3"/>
  <c r="AS599" i="3"/>
  <c r="C600" i="3"/>
  <c r="D600" i="3"/>
  <c r="E600" i="3"/>
  <c r="F600" i="3"/>
  <c r="G600" i="3"/>
  <c r="H600" i="3"/>
  <c r="J600" i="3"/>
  <c r="K600" i="3"/>
  <c r="L600" i="3"/>
  <c r="M600" i="3"/>
  <c r="AI600" i="3"/>
  <c r="AS600" i="3"/>
  <c r="C601" i="3"/>
  <c r="D601" i="3"/>
  <c r="E601" i="3"/>
  <c r="F601" i="3"/>
  <c r="G601" i="3"/>
  <c r="H601" i="3"/>
  <c r="J601" i="3"/>
  <c r="K601" i="3"/>
  <c r="L601" i="3"/>
  <c r="M601" i="3"/>
  <c r="AI601" i="3"/>
  <c r="AS601" i="3"/>
  <c r="C602" i="3"/>
  <c r="D602" i="3"/>
  <c r="E602" i="3"/>
  <c r="F602" i="3"/>
  <c r="G602" i="3"/>
  <c r="H602" i="3"/>
  <c r="J602" i="3"/>
  <c r="K602" i="3"/>
  <c r="L602" i="3"/>
  <c r="M602" i="3"/>
  <c r="AI602" i="3"/>
  <c r="AS602" i="3"/>
  <c r="C603" i="3"/>
  <c r="D603" i="3"/>
  <c r="E603" i="3"/>
  <c r="F603" i="3"/>
  <c r="G603" i="3"/>
  <c r="H603" i="3"/>
  <c r="J603" i="3"/>
  <c r="K603" i="3"/>
  <c r="L603" i="3"/>
  <c r="M603" i="3"/>
  <c r="AI603" i="3"/>
  <c r="AS603" i="3"/>
  <c r="C604" i="3"/>
  <c r="D604" i="3"/>
  <c r="E604" i="3"/>
  <c r="F604" i="3"/>
  <c r="G604" i="3"/>
  <c r="H604" i="3"/>
  <c r="J604" i="3"/>
  <c r="K604" i="3"/>
  <c r="L604" i="3"/>
  <c r="M604" i="3"/>
  <c r="AI604" i="3"/>
  <c r="AS604" i="3"/>
  <c r="C605" i="3"/>
  <c r="D605" i="3"/>
  <c r="E605" i="3"/>
  <c r="F605" i="3"/>
  <c r="G605" i="3"/>
  <c r="H605" i="3"/>
  <c r="J605" i="3"/>
  <c r="K605" i="3"/>
  <c r="L605" i="3"/>
  <c r="M605" i="3"/>
  <c r="AI605" i="3"/>
  <c r="AS605" i="3"/>
  <c r="C606" i="3"/>
  <c r="D606" i="3"/>
  <c r="E606" i="3"/>
  <c r="F606" i="3"/>
  <c r="G606" i="3"/>
  <c r="H606" i="3"/>
  <c r="J606" i="3"/>
  <c r="K606" i="3"/>
  <c r="L606" i="3"/>
  <c r="M606" i="3"/>
  <c r="AI606" i="3"/>
  <c r="AS606" i="3"/>
  <c r="C607" i="3"/>
  <c r="D607" i="3"/>
  <c r="E607" i="3"/>
  <c r="F607" i="3"/>
  <c r="G607" i="3"/>
  <c r="H607" i="3"/>
  <c r="J607" i="3"/>
  <c r="K607" i="3"/>
  <c r="L607" i="3"/>
  <c r="M607" i="3"/>
  <c r="AI607" i="3"/>
  <c r="AS607" i="3"/>
  <c r="C608" i="3"/>
  <c r="D608" i="3"/>
  <c r="E608" i="3"/>
  <c r="F608" i="3"/>
  <c r="G608" i="3"/>
  <c r="H608" i="3"/>
  <c r="J608" i="3"/>
  <c r="K608" i="3"/>
  <c r="L608" i="3"/>
  <c r="M608" i="3"/>
  <c r="AI608" i="3"/>
  <c r="AS608" i="3"/>
  <c r="C609" i="3"/>
  <c r="D609" i="3"/>
  <c r="E609" i="3"/>
  <c r="F609" i="3"/>
  <c r="G609" i="3"/>
  <c r="H609" i="3"/>
  <c r="J609" i="3"/>
  <c r="K609" i="3"/>
  <c r="L609" i="3"/>
  <c r="M609" i="3"/>
  <c r="AI609" i="3"/>
  <c r="AS609" i="3"/>
  <c r="C610" i="3"/>
  <c r="D610" i="3"/>
  <c r="E610" i="3"/>
  <c r="F610" i="3"/>
  <c r="G610" i="3"/>
  <c r="H610" i="3"/>
  <c r="J610" i="3"/>
  <c r="K610" i="3"/>
  <c r="L610" i="3"/>
  <c r="M610" i="3"/>
  <c r="AI610" i="3"/>
  <c r="AS610" i="3"/>
  <c r="C611" i="3"/>
  <c r="D611" i="3"/>
  <c r="E611" i="3"/>
  <c r="F611" i="3"/>
  <c r="G611" i="3"/>
  <c r="H611" i="3"/>
  <c r="J611" i="3"/>
  <c r="K611" i="3"/>
  <c r="L611" i="3"/>
  <c r="M611" i="3"/>
  <c r="AI611" i="3"/>
  <c r="AS611" i="3"/>
  <c r="C612" i="3"/>
  <c r="D612" i="3"/>
  <c r="E612" i="3"/>
  <c r="F612" i="3"/>
  <c r="G612" i="3"/>
  <c r="H612" i="3"/>
  <c r="J612" i="3"/>
  <c r="K612" i="3"/>
  <c r="L612" i="3"/>
  <c r="M612" i="3"/>
  <c r="AI612" i="3"/>
  <c r="AS612" i="3"/>
  <c r="C613" i="3"/>
  <c r="D613" i="3"/>
  <c r="E613" i="3"/>
  <c r="F613" i="3"/>
  <c r="G613" i="3"/>
  <c r="H613" i="3"/>
  <c r="J613" i="3"/>
  <c r="K613" i="3"/>
  <c r="L613" i="3"/>
  <c r="M613" i="3"/>
  <c r="AI613" i="3"/>
  <c r="AS613" i="3"/>
  <c r="C614" i="3"/>
  <c r="D614" i="3"/>
  <c r="E614" i="3"/>
  <c r="F614" i="3"/>
  <c r="G614" i="3"/>
  <c r="H614" i="3"/>
  <c r="J614" i="3"/>
  <c r="K614" i="3"/>
  <c r="L614" i="3"/>
  <c r="M614" i="3"/>
  <c r="AI614" i="3"/>
  <c r="AS614" i="3"/>
  <c r="C615" i="3"/>
  <c r="D615" i="3"/>
  <c r="E615" i="3"/>
  <c r="F615" i="3"/>
  <c r="G615" i="3"/>
  <c r="H615" i="3"/>
  <c r="J615" i="3"/>
  <c r="K615" i="3"/>
  <c r="L615" i="3"/>
  <c r="M615" i="3"/>
  <c r="AI615" i="3"/>
  <c r="AS615" i="3"/>
  <c r="C616" i="3"/>
  <c r="D616" i="3"/>
  <c r="E616" i="3"/>
  <c r="F616" i="3"/>
  <c r="G616" i="3"/>
  <c r="H616" i="3"/>
  <c r="J616" i="3"/>
  <c r="K616" i="3"/>
  <c r="L616" i="3"/>
  <c r="M616" i="3"/>
  <c r="AI616" i="3"/>
  <c r="AS616" i="3"/>
  <c r="C617" i="3"/>
  <c r="D617" i="3"/>
  <c r="E617" i="3"/>
  <c r="F617" i="3"/>
  <c r="G617" i="3"/>
  <c r="H617" i="3"/>
  <c r="J617" i="3"/>
  <c r="K617" i="3"/>
  <c r="L617" i="3"/>
  <c r="M617" i="3"/>
  <c r="AI617" i="3"/>
  <c r="AS617" i="3"/>
  <c r="C618" i="3"/>
  <c r="D618" i="3"/>
  <c r="E618" i="3"/>
  <c r="F618" i="3"/>
  <c r="G618" i="3"/>
  <c r="H618" i="3"/>
  <c r="J618" i="3"/>
  <c r="K618" i="3"/>
  <c r="L618" i="3"/>
  <c r="M618" i="3"/>
  <c r="AI618" i="3"/>
  <c r="AS618" i="3"/>
  <c r="C619" i="3"/>
  <c r="D619" i="3"/>
  <c r="E619" i="3"/>
  <c r="F619" i="3"/>
  <c r="G619" i="3"/>
  <c r="H619" i="3"/>
  <c r="J619" i="3"/>
  <c r="K619" i="3"/>
  <c r="L619" i="3"/>
  <c r="M619" i="3"/>
  <c r="AI619" i="3"/>
  <c r="AS619" i="3"/>
  <c r="C620" i="3"/>
  <c r="D620" i="3"/>
  <c r="E620" i="3"/>
  <c r="F620" i="3"/>
  <c r="G620" i="3"/>
  <c r="H620" i="3"/>
  <c r="J620" i="3"/>
  <c r="K620" i="3"/>
  <c r="L620" i="3"/>
  <c r="M620" i="3"/>
  <c r="AI620" i="3"/>
  <c r="AS620" i="3"/>
  <c r="C621" i="3"/>
  <c r="D621" i="3"/>
  <c r="E621" i="3"/>
  <c r="F621" i="3"/>
  <c r="G621" i="3"/>
  <c r="H621" i="3"/>
  <c r="J621" i="3"/>
  <c r="K621" i="3"/>
  <c r="L621" i="3"/>
  <c r="M621" i="3"/>
  <c r="AI621" i="3"/>
  <c r="AS621" i="3"/>
  <c r="C622" i="3"/>
  <c r="D622" i="3"/>
  <c r="E622" i="3"/>
  <c r="F622" i="3"/>
  <c r="G622" i="3"/>
  <c r="H622" i="3"/>
  <c r="J622" i="3"/>
  <c r="K622" i="3"/>
  <c r="L622" i="3"/>
  <c r="M622" i="3"/>
  <c r="AI622" i="3"/>
  <c r="AS622" i="3"/>
  <c r="C623" i="3"/>
  <c r="D623" i="3"/>
  <c r="E623" i="3"/>
  <c r="F623" i="3"/>
  <c r="G623" i="3"/>
  <c r="H623" i="3"/>
  <c r="J623" i="3"/>
  <c r="K623" i="3"/>
  <c r="L623" i="3"/>
  <c r="M623" i="3"/>
  <c r="AI623" i="3"/>
  <c r="AS623" i="3"/>
  <c r="C624" i="3"/>
  <c r="D624" i="3"/>
  <c r="E624" i="3"/>
  <c r="F624" i="3"/>
  <c r="G624" i="3"/>
  <c r="H624" i="3"/>
  <c r="J624" i="3"/>
  <c r="K624" i="3"/>
  <c r="L624" i="3"/>
  <c r="M624" i="3"/>
  <c r="AI624" i="3"/>
  <c r="AS624" i="3"/>
  <c r="C625" i="3"/>
  <c r="D625" i="3"/>
  <c r="E625" i="3"/>
  <c r="F625" i="3"/>
  <c r="G625" i="3"/>
  <c r="H625" i="3"/>
  <c r="J625" i="3"/>
  <c r="K625" i="3"/>
  <c r="L625" i="3"/>
  <c r="M625" i="3"/>
  <c r="AI625" i="3"/>
  <c r="AS625" i="3"/>
  <c r="C626" i="3"/>
  <c r="D626" i="3"/>
  <c r="E626" i="3"/>
  <c r="F626" i="3"/>
  <c r="G626" i="3"/>
  <c r="H626" i="3"/>
  <c r="J626" i="3"/>
  <c r="K626" i="3"/>
  <c r="L626" i="3"/>
  <c r="M626" i="3"/>
  <c r="AI626" i="3"/>
  <c r="AS626" i="3"/>
  <c r="C627" i="3"/>
  <c r="D627" i="3"/>
  <c r="E627" i="3"/>
  <c r="F627" i="3"/>
  <c r="G627" i="3"/>
  <c r="H627" i="3"/>
  <c r="J627" i="3"/>
  <c r="K627" i="3"/>
  <c r="L627" i="3"/>
  <c r="M627" i="3"/>
  <c r="AI627" i="3"/>
  <c r="AS627" i="3"/>
  <c r="C628" i="3"/>
  <c r="D628" i="3"/>
  <c r="E628" i="3"/>
  <c r="F628" i="3"/>
  <c r="G628" i="3"/>
  <c r="H628" i="3"/>
  <c r="J628" i="3"/>
  <c r="K628" i="3"/>
  <c r="L628" i="3"/>
  <c r="M628" i="3"/>
  <c r="AI628" i="3"/>
  <c r="AS628" i="3"/>
  <c r="C629" i="3"/>
  <c r="D629" i="3"/>
  <c r="E629" i="3"/>
  <c r="F629" i="3"/>
  <c r="G629" i="3"/>
  <c r="H629" i="3"/>
  <c r="J629" i="3"/>
  <c r="K629" i="3"/>
  <c r="L629" i="3"/>
  <c r="M629" i="3"/>
  <c r="AI629" i="3"/>
  <c r="AS629" i="3"/>
  <c r="C630" i="3"/>
  <c r="D630" i="3"/>
  <c r="E630" i="3"/>
  <c r="F630" i="3"/>
  <c r="G630" i="3"/>
  <c r="H630" i="3"/>
  <c r="J630" i="3"/>
  <c r="K630" i="3"/>
  <c r="L630" i="3"/>
  <c r="M630" i="3"/>
  <c r="AI630" i="3"/>
  <c r="AS630" i="3"/>
  <c r="C631" i="3"/>
  <c r="D631" i="3"/>
  <c r="E631" i="3"/>
  <c r="F631" i="3"/>
  <c r="G631" i="3"/>
  <c r="H631" i="3"/>
  <c r="J631" i="3"/>
  <c r="K631" i="3"/>
  <c r="L631" i="3"/>
  <c r="M631" i="3"/>
  <c r="AI631" i="3"/>
  <c r="AS631" i="3"/>
  <c r="C632" i="3"/>
  <c r="D632" i="3"/>
  <c r="E632" i="3"/>
  <c r="F632" i="3"/>
  <c r="G632" i="3"/>
  <c r="H632" i="3"/>
  <c r="J632" i="3"/>
  <c r="K632" i="3"/>
  <c r="L632" i="3"/>
  <c r="M632" i="3"/>
  <c r="AI632" i="3"/>
  <c r="AS632" i="3"/>
  <c r="C633" i="3"/>
  <c r="D633" i="3"/>
  <c r="E633" i="3"/>
  <c r="F633" i="3"/>
  <c r="G633" i="3"/>
  <c r="H633" i="3"/>
  <c r="J633" i="3"/>
  <c r="K633" i="3"/>
  <c r="L633" i="3"/>
  <c r="M633" i="3"/>
  <c r="AI633" i="3"/>
  <c r="AS633" i="3"/>
  <c r="C634" i="3"/>
  <c r="D634" i="3"/>
  <c r="E634" i="3"/>
  <c r="F634" i="3"/>
  <c r="G634" i="3"/>
  <c r="H634" i="3"/>
  <c r="J634" i="3"/>
  <c r="K634" i="3"/>
  <c r="L634" i="3"/>
  <c r="M634" i="3"/>
  <c r="AI634" i="3"/>
  <c r="AS634" i="3"/>
  <c r="C635" i="3"/>
  <c r="D635" i="3"/>
  <c r="E635" i="3"/>
  <c r="F635" i="3"/>
  <c r="G635" i="3"/>
  <c r="H635" i="3"/>
  <c r="J635" i="3"/>
  <c r="K635" i="3"/>
  <c r="L635" i="3"/>
  <c r="M635" i="3"/>
  <c r="AI635" i="3"/>
  <c r="AS635" i="3"/>
  <c r="C636" i="3"/>
  <c r="D636" i="3"/>
  <c r="E636" i="3"/>
  <c r="F636" i="3"/>
  <c r="G636" i="3"/>
  <c r="H636" i="3"/>
  <c r="J636" i="3"/>
  <c r="K636" i="3"/>
  <c r="L636" i="3"/>
  <c r="M636" i="3"/>
  <c r="AI636" i="3"/>
  <c r="AS636" i="3"/>
  <c r="C637" i="3"/>
  <c r="D637" i="3"/>
  <c r="E637" i="3"/>
  <c r="F637" i="3"/>
  <c r="G637" i="3"/>
  <c r="H637" i="3"/>
  <c r="J637" i="3"/>
  <c r="K637" i="3"/>
  <c r="L637" i="3"/>
  <c r="M637" i="3"/>
  <c r="AI637" i="3"/>
  <c r="AS637" i="3"/>
  <c r="C638" i="3"/>
  <c r="D638" i="3"/>
  <c r="E638" i="3"/>
  <c r="F638" i="3"/>
  <c r="G638" i="3"/>
  <c r="H638" i="3"/>
  <c r="J638" i="3"/>
  <c r="K638" i="3"/>
  <c r="L638" i="3"/>
  <c r="M638" i="3"/>
  <c r="AI638" i="3"/>
  <c r="AS638" i="3"/>
  <c r="C639" i="3"/>
  <c r="D639" i="3"/>
  <c r="E639" i="3"/>
  <c r="F639" i="3"/>
  <c r="G639" i="3"/>
  <c r="H639" i="3"/>
  <c r="J639" i="3"/>
  <c r="K639" i="3"/>
  <c r="L639" i="3"/>
  <c r="M639" i="3"/>
  <c r="AI639" i="3"/>
  <c r="AS639" i="3"/>
  <c r="C640" i="3"/>
  <c r="D640" i="3"/>
  <c r="E640" i="3"/>
  <c r="F640" i="3"/>
  <c r="G640" i="3"/>
  <c r="H640" i="3"/>
  <c r="J640" i="3"/>
  <c r="K640" i="3"/>
  <c r="L640" i="3"/>
  <c r="M640" i="3"/>
  <c r="AI640" i="3"/>
  <c r="AS640" i="3"/>
  <c r="C641" i="3"/>
  <c r="D641" i="3"/>
  <c r="E641" i="3"/>
  <c r="F641" i="3"/>
  <c r="G641" i="3"/>
  <c r="H641" i="3"/>
  <c r="J641" i="3"/>
  <c r="K641" i="3"/>
  <c r="L641" i="3"/>
  <c r="M641" i="3"/>
  <c r="AI641" i="3"/>
  <c r="AS641" i="3"/>
  <c r="C642" i="3"/>
  <c r="D642" i="3"/>
  <c r="E642" i="3"/>
  <c r="F642" i="3"/>
  <c r="G642" i="3"/>
  <c r="H642" i="3"/>
  <c r="J642" i="3"/>
  <c r="K642" i="3"/>
  <c r="L642" i="3"/>
  <c r="M642" i="3"/>
  <c r="AI642" i="3"/>
  <c r="AS642" i="3"/>
  <c r="C643" i="3"/>
  <c r="D643" i="3"/>
  <c r="E643" i="3"/>
  <c r="F643" i="3"/>
  <c r="G643" i="3"/>
  <c r="H643" i="3"/>
  <c r="J643" i="3"/>
  <c r="K643" i="3"/>
  <c r="L643" i="3"/>
  <c r="M643" i="3"/>
  <c r="AI643" i="3"/>
  <c r="AS643" i="3"/>
  <c r="C644" i="3"/>
  <c r="D644" i="3"/>
  <c r="E644" i="3"/>
  <c r="F644" i="3"/>
  <c r="G644" i="3"/>
  <c r="H644" i="3"/>
  <c r="J644" i="3"/>
  <c r="K644" i="3"/>
  <c r="L644" i="3"/>
  <c r="M644" i="3"/>
  <c r="AI644" i="3"/>
  <c r="AS644" i="3"/>
  <c r="C645" i="3"/>
  <c r="D645" i="3"/>
  <c r="E645" i="3"/>
  <c r="F645" i="3"/>
  <c r="G645" i="3"/>
  <c r="H645" i="3"/>
  <c r="J645" i="3"/>
  <c r="K645" i="3"/>
  <c r="L645" i="3"/>
  <c r="M645" i="3"/>
  <c r="AI645" i="3"/>
  <c r="AS645" i="3"/>
  <c r="C646" i="3"/>
  <c r="D646" i="3"/>
  <c r="E646" i="3"/>
  <c r="F646" i="3"/>
  <c r="G646" i="3"/>
  <c r="H646" i="3"/>
  <c r="J646" i="3"/>
  <c r="K646" i="3"/>
  <c r="L646" i="3"/>
  <c r="M646" i="3"/>
  <c r="AI646" i="3"/>
  <c r="AS646" i="3"/>
  <c r="C647" i="3"/>
  <c r="D647" i="3"/>
  <c r="E647" i="3"/>
  <c r="F647" i="3"/>
  <c r="G647" i="3"/>
  <c r="H647" i="3"/>
  <c r="J647" i="3"/>
  <c r="K647" i="3"/>
  <c r="L647" i="3"/>
  <c r="M647" i="3"/>
  <c r="AI647" i="3"/>
  <c r="AS647" i="3"/>
  <c r="C648" i="3"/>
  <c r="D648" i="3"/>
  <c r="E648" i="3"/>
  <c r="F648" i="3"/>
  <c r="G648" i="3"/>
  <c r="H648" i="3"/>
  <c r="J648" i="3"/>
  <c r="K648" i="3"/>
  <c r="L648" i="3"/>
  <c r="M648" i="3"/>
  <c r="AI648" i="3"/>
  <c r="AS648" i="3"/>
  <c r="C649" i="3"/>
  <c r="D649" i="3"/>
  <c r="E649" i="3"/>
  <c r="F649" i="3"/>
  <c r="G649" i="3"/>
  <c r="H649" i="3"/>
  <c r="J649" i="3"/>
  <c r="K649" i="3"/>
  <c r="L649" i="3"/>
  <c r="M649" i="3"/>
  <c r="AI649" i="3"/>
  <c r="AS649" i="3"/>
  <c r="C650" i="3"/>
  <c r="D650" i="3"/>
  <c r="E650" i="3"/>
  <c r="F650" i="3"/>
  <c r="G650" i="3"/>
  <c r="H650" i="3"/>
  <c r="J650" i="3"/>
  <c r="K650" i="3"/>
  <c r="L650" i="3"/>
  <c r="M650" i="3"/>
  <c r="AI650" i="3"/>
  <c r="AS650" i="3"/>
  <c r="C651" i="3"/>
  <c r="D651" i="3"/>
  <c r="E651" i="3"/>
  <c r="F651" i="3"/>
  <c r="G651" i="3"/>
  <c r="H651" i="3"/>
  <c r="J651" i="3"/>
  <c r="K651" i="3"/>
  <c r="L651" i="3"/>
  <c r="M651" i="3"/>
  <c r="AI651" i="3"/>
  <c r="AS651" i="3"/>
  <c r="C652" i="3"/>
  <c r="D652" i="3"/>
  <c r="E652" i="3"/>
  <c r="F652" i="3"/>
  <c r="G652" i="3"/>
  <c r="H652" i="3"/>
  <c r="J652" i="3"/>
  <c r="K652" i="3"/>
  <c r="L652" i="3"/>
  <c r="M652" i="3"/>
  <c r="AI652" i="3"/>
  <c r="AS652" i="3"/>
  <c r="C653" i="3"/>
  <c r="D653" i="3"/>
  <c r="E653" i="3"/>
  <c r="F653" i="3"/>
  <c r="G653" i="3"/>
  <c r="H653" i="3"/>
  <c r="J653" i="3"/>
  <c r="K653" i="3"/>
  <c r="L653" i="3"/>
  <c r="M653" i="3"/>
  <c r="AI653" i="3"/>
  <c r="AS653" i="3"/>
  <c r="C654" i="3"/>
  <c r="D654" i="3"/>
  <c r="E654" i="3"/>
  <c r="F654" i="3"/>
  <c r="G654" i="3"/>
  <c r="H654" i="3"/>
  <c r="J654" i="3"/>
  <c r="K654" i="3"/>
  <c r="L654" i="3"/>
  <c r="M654" i="3"/>
  <c r="AI654" i="3"/>
  <c r="AS654" i="3"/>
  <c r="C655" i="3"/>
  <c r="D655" i="3"/>
  <c r="E655" i="3"/>
  <c r="F655" i="3"/>
  <c r="G655" i="3"/>
  <c r="H655" i="3"/>
  <c r="J655" i="3"/>
  <c r="K655" i="3"/>
  <c r="L655" i="3"/>
  <c r="M655" i="3"/>
  <c r="AI655" i="3"/>
  <c r="AS655" i="3"/>
  <c r="C656" i="3"/>
  <c r="D656" i="3"/>
  <c r="E656" i="3"/>
  <c r="F656" i="3"/>
  <c r="G656" i="3"/>
  <c r="H656" i="3"/>
  <c r="J656" i="3"/>
  <c r="K656" i="3"/>
  <c r="L656" i="3"/>
  <c r="M656" i="3"/>
  <c r="AI656" i="3"/>
  <c r="AS656" i="3"/>
  <c r="C657" i="3"/>
  <c r="D657" i="3"/>
  <c r="E657" i="3"/>
  <c r="F657" i="3"/>
  <c r="G657" i="3"/>
  <c r="H657" i="3"/>
  <c r="J657" i="3"/>
  <c r="K657" i="3"/>
  <c r="L657" i="3"/>
  <c r="M657" i="3"/>
  <c r="AI657" i="3"/>
  <c r="AS657" i="3"/>
  <c r="C658" i="3"/>
  <c r="D658" i="3"/>
  <c r="E658" i="3"/>
  <c r="F658" i="3"/>
  <c r="G658" i="3"/>
  <c r="H658" i="3"/>
  <c r="J658" i="3"/>
  <c r="K658" i="3"/>
  <c r="L658" i="3"/>
  <c r="M658" i="3"/>
  <c r="AI658" i="3"/>
  <c r="AS658" i="3"/>
  <c r="C659" i="3"/>
  <c r="D659" i="3"/>
  <c r="E659" i="3"/>
  <c r="F659" i="3"/>
  <c r="G659" i="3"/>
  <c r="H659" i="3"/>
  <c r="J659" i="3"/>
  <c r="K659" i="3"/>
  <c r="L659" i="3"/>
  <c r="M659" i="3"/>
  <c r="AI659" i="3"/>
  <c r="AS659" i="3"/>
  <c r="C660" i="3"/>
  <c r="D660" i="3"/>
  <c r="E660" i="3"/>
  <c r="F660" i="3"/>
  <c r="G660" i="3"/>
  <c r="H660" i="3"/>
  <c r="J660" i="3"/>
  <c r="K660" i="3"/>
  <c r="L660" i="3"/>
  <c r="M660" i="3"/>
  <c r="AI660" i="3"/>
  <c r="AS660" i="3"/>
  <c r="C661" i="3"/>
  <c r="D661" i="3"/>
  <c r="E661" i="3"/>
  <c r="F661" i="3"/>
  <c r="G661" i="3"/>
  <c r="H661" i="3"/>
  <c r="J661" i="3"/>
  <c r="K661" i="3"/>
  <c r="L661" i="3"/>
  <c r="M661" i="3"/>
  <c r="AI661" i="3"/>
  <c r="AS661" i="3"/>
  <c r="C662" i="3"/>
  <c r="D662" i="3"/>
  <c r="E662" i="3"/>
  <c r="F662" i="3"/>
  <c r="G662" i="3"/>
  <c r="H662" i="3"/>
  <c r="J662" i="3"/>
  <c r="K662" i="3"/>
  <c r="L662" i="3"/>
  <c r="M662" i="3"/>
  <c r="AI662" i="3"/>
  <c r="AS662" i="3"/>
  <c r="N663" i="3"/>
  <c r="O663" i="3"/>
  <c r="P663" i="3"/>
  <c r="W663" i="3"/>
  <c r="X663" i="3"/>
  <c r="AA663" i="3"/>
  <c r="AB663" i="3"/>
  <c r="AC663" i="3"/>
  <c r="AE663" i="3"/>
  <c r="AF663" i="3"/>
  <c r="AG663" i="3"/>
  <c r="C663" i="3"/>
  <c r="D663" i="3"/>
  <c r="E663" i="3"/>
  <c r="F663" i="3"/>
  <c r="G663" i="3"/>
  <c r="H663" i="3"/>
  <c r="J663" i="3"/>
  <c r="K663" i="3"/>
  <c r="L663" i="3"/>
  <c r="M663" i="3"/>
  <c r="AI663" i="3"/>
  <c r="AI668" i="3"/>
  <c r="AQ668" i="3"/>
  <c r="AI669" i="3"/>
  <c r="AQ669" i="3"/>
  <c r="AI670" i="3"/>
  <c r="AQ670" i="3"/>
  <c r="AI671" i="3"/>
  <c r="AQ671" i="3"/>
  <c r="AI672" i="3"/>
  <c r="AQ672" i="3"/>
  <c r="AI673" i="3"/>
  <c r="AQ673" i="3"/>
  <c r="AI674" i="3"/>
  <c r="AQ674" i="3"/>
  <c r="AI675" i="3"/>
  <c r="AQ675" i="3"/>
  <c r="AI676" i="3"/>
  <c r="AQ676" i="3"/>
  <c r="AI677" i="3"/>
  <c r="AQ677" i="3"/>
  <c r="AI678" i="3"/>
  <c r="AQ678" i="3"/>
  <c r="AI679" i="3"/>
  <c r="AQ679" i="3"/>
  <c r="AI680" i="3"/>
  <c r="AQ680" i="3"/>
  <c r="AI681" i="3"/>
  <c r="AQ681" i="3"/>
  <c r="AI682" i="3"/>
  <c r="AQ682" i="3"/>
  <c r="AI683" i="3"/>
  <c r="AQ683" i="3"/>
  <c r="AI684" i="3"/>
  <c r="AQ684" i="3"/>
  <c r="AI685" i="3"/>
  <c r="AQ685" i="3"/>
  <c r="AI688" i="3"/>
  <c r="AQ688" i="3"/>
  <c r="AI689" i="3"/>
  <c r="AQ689" i="3"/>
  <c r="AI690" i="3"/>
  <c r="AQ690" i="3"/>
  <c r="AI691" i="3"/>
  <c r="AQ691" i="3"/>
  <c r="AI692" i="3"/>
  <c r="AQ692" i="3"/>
  <c r="AI693" i="3"/>
  <c r="AQ693" i="3"/>
  <c r="AI694" i="3"/>
  <c r="AQ694" i="3"/>
  <c r="AI695" i="3"/>
  <c r="AQ695" i="3"/>
  <c r="AI696" i="3"/>
  <c r="AQ696" i="3"/>
  <c r="E1" i="5"/>
  <c r="L1" i="5"/>
  <c r="S1" i="5"/>
  <c r="F2" i="5"/>
  <c r="B2" i="5"/>
  <c r="C2" i="5"/>
  <c r="D2" i="5"/>
  <c r="E2" i="5"/>
  <c r="M2" i="5"/>
  <c r="I2" i="5"/>
  <c r="J2" i="5"/>
  <c r="K2" i="5"/>
  <c r="L2" i="5"/>
  <c r="T2" i="5"/>
  <c r="P2" i="5"/>
  <c r="Q2" i="5"/>
  <c r="R2" i="5"/>
  <c r="S2" i="5"/>
  <c r="F3" i="5"/>
  <c r="B3" i="5"/>
  <c r="C3" i="5"/>
  <c r="D3" i="5"/>
  <c r="E3" i="5"/>
  <c r="M3" i="5"/>
  <c r="I3" i="5"/>
  <c r="J3" i="5"/>
  <c r="K3" i="5"/>
  <c r="L3" i="5"/>
  <c r="T3" i="5"/>
  <c r="P3" i="5"/>
  <c r="Q3" i="5"/>
  <c r="R3" i="5"/>
  <c r="S3" i="5"/>
  <c r="F4" i="5"/>
  <c r="B4" i="5"/>
  <c r="C4" i="5"/>
  <c r="D4" i="5"/>
  <c r="E4" i="5"/>
  <c r="M4" i="5"/>
  <c r="I4" i="5"/>
  <c r="J4" i="5"/>
  <c r="K4" i="5"/>
  <c r="L4" i="5"/>
  <c r="T4" i="5"/>
  <c r="P4" i="5"/>
  <c r="Q4" i="5"/>
  <c r="R4" i="5"/>
  <c r="S4" i="5"/>
  <c r="F5" i="5"/>
  <c r="B5" i="5"/>
  <c r="C5" i="5"/>
  <c r="D5" i="5"/>
  <c r="E5" i="5"/>
  <c r="M5" i="5"/>
  <c r="I5" i="5"/>
  <c r="J5" i="5"/>
  <c r="K5" i="5"/>
  <c r="L5" i="5"/>
  <c r="T5" i="5"/>
  <c r="P5" i="5"/>
  <c r="Q5" i="5"/>
  <c r="R5" i="5"/>
  <c r="S5" i="5"/>
  <c r="F6" i="5"/>
  <c r="B6" i="5"/>
  <c r="C6" i="5"/>
  <c r="D6" i="5"/>
  <c r="E6" i="5"/>
  <c r="M6" i="5"/>
  <c r="I6" i="5"/>
  <c r="J6" i="5"/>
  <c r="K6" i="5"/>
  <c r="L6" i="5"/>
  <c r="T6" i="5"/>
  <c r="P6" i="5"/>
  <c r="Q6" i="5"/>
  <c r="R6" i="5"/>
  <c r="S6" i="5"/>
  <c r="F7" i="5"/>
  <c r="B7" i="5"/>
  <c r="C7" i="5"/>
  <c r="D7" i="5"/>
  <c r="E7" i="5"/>
  <c r="M7" i="5"/>
  <c r="I7" i="5"/>
  <c r="J7" i="5"/>
  <c r="K7" i="5"/>
  <c r="L7" i="5"/>
  <c r="T7" i="5"/>
  <c r="P7" i="5"/>
  <c r="Q7" i="5"/>
  <c r="R7" i="5"/>
  <c r="S7" i="5"/>
  <c r="F8" i="5"/>
  <c r="B8" i="5"/>
  <c r="C8" i="5"/>
  <c r="D8" i="5"/>
  <c r="E8" i="5"/>
  <c r="M8" i="5"/>
  <c r="I8" i="5"/>
  <c r="J8" i="5"/>
  <c r="K8" i="5"/>
  <c r="L8" i="5"/>
  <c r="T8" i="5"/>
  <c r="P8" i="5"/>
  <c r="Q8" i="5"/>
  <c r="R8" i="5"/>
  <c r="S8" i="5"/>
  <c r="F9" i="5"/>
  <c r="B9" i="5"/>
  <c r="C9" i="5"/>
  <c r="D9" i="5"/>
  <c r="E9" i="5"/>
  <c r="M9" i="5"/>
  <c r="I9" i="5"/>
  <c r="J9" i="5"/>
  <c r="K9" i="5"/>
  <c r="L9" i="5"/>
  <c r="T9" i="5"/>
  <c r="P9" i="5"/>
  <c r="Q9" i="5"/>
  <c r="R9" i="5"/>
  <c r="S9" i="5"/>
  <c r="F10" i="5"/>
  <c r="B10" i="5"/>
  <c r="C10" i="5"/>
  <c r="D10" i="5"/>
  <c r="E10" i="5"/>
  <c r="M10" i="5"/>
  <c r="I10" i="5"/>
  <c r="J10" i="5"/>
  <c r="K10" i="5"/>
  <c r="L10" i="5"/>
  <c r="T10" i="5"/>
  <c r="P10" i="5"/>
  <c r="Q10" i="5"/>
  <c r="R10" i="5"/>
  <c r="S10" i="5"/>
  <c r="F11" i="5"/>
  <c r="B11" i="5"/>
  <c r="C11" i="5"/>
  <c r="D11" i="5"/>
  <c r="E11" i="5"/>
  <c r="M11" i="5"/>
  <c r="I11" i="5"/>
  <c r="J11" i="5"/>
  <c r="K11" i="5"/>
  <c r="L11" i="5"/>
  <c r="T11" i="5"/>
  <c r="P11" i="5"/>
  <c r="Q11" i="5"/>
  <c r="R11" i="5"/>
  <c r="S11" i="5"/>
  <c r="F12" i="5"/>
  <c r="B12" i="5"/>
  <c r="C12" i="5"/>
  <c r="D12" i="5"/>
  <c r="E12" i="5"/>
  <c r="M12" i="5"/>
  <c r="I12" i="5"/>
  <c r="J12" i="5"/>
  <c r="K12" i="5"/>
  <c r="L12" i="5"/>
  <c r="T12" i="5"/>
  <c r="P12" i="5"/>
  <c r="Q12" i="5"/>
  <c r="R12" i="5"/>
  <c r="S12" i="5"/>
  <c r="F13" i="5"/>
  <c r="B13" i="5"/>
  <c r="C13" i="5"/>
  <c r="D13" i="5"/>
  <c r="E13" i="5"/>
  <c r="M13" i="5"/>
  <c r="I13" i="5"/>
  <c r="J13" i="5"/>
  <c r="K13" i="5"/>
  <c r="L13" i="5"/>
  <c r="T13" i="5"/>
  <c r="P13" i="5"/>
  <c r="Q13" i="5"/>
  <c r="R13" i="5"/>
  <c r="S13" i="5"/>
  <c r="F14" i="5"/>
  <c r="B14" i="5"/>
  <c r="C14" i="5"/>
  <c r="D14" i="5"/>
  <c r="E14" i="5"/>
  <c r="M14" i="5"/>
  <c r="I14" i="5"/>
  <c r="J14" i="5"/>
  <c r="K14" i="5"/>
  <c r="L14" i="5"/>
  <c r="T14" i="5"/>
  <c r="P14" i="5"/>
  <c r="Q14" i="5"/>
  <c r="R14" i="5"/>
  <c r="S14" i="5"/>
  <c r="F15" i="5"/>
  <c r="B15" i="5"/>
  <c r="C15" i="5"/>
  <c r="D15" i="5"/>
  <c r="E15" i="5"/>
  <c r="M15" i="5"/>
  <c r="I15" i="5"/>
  <c r="J15" i="5"/>
  <c r="K15" i="5"/>
  <c r="L15" i="5"/>
  <c r="T15" i="5"/>
  <c r="P15" i="5"/>
  <c r="Q15" i="5"/>
  <c r="R15" i="5"/>
  <c r="S15" i="5"/>
  <c r="F16" i="5"/>
  <c r="B16" i="5"/>
  <c r="C16" i="5"/>
  <c r="D16" i="5"/>
  <c r="E16" i="5"/>
  <c r="M16" i="5"/>
  <c r="I16" i="5"/>
  <c r="J16" i="5"/>
  <c r="K16" i="5"/>
  <c r="L16" i="5"/>
  <c r="T16" i="5"/>
  <c r="P16" i="5"/>
  <c r="Q16" i="5"/>
  <c r="R16" i="5"/>
  <c r="S16" i="5"/>
  <c r="F17" i="5"/>
  <c r="B17" i="5"/>
  <c r="C17" i="5"/>
  <c r="D17" i="5"/>
  <c r="E17" i="5"/>
  <c r="M17" i="5"/>
  <c r="I17" i="5"/>
  <c r="J17" i="5"/>
  <c r="K17" i="5"/>
  <c r="L17" i="5"/>
  <c r="T17" i="5"/>
  <c r="P17" i="5"/>
  <c r="Q17" i="5"/>
  <c r="R17" i="5"/>
  <c r="S17" i="5"/>
  <c r="F18" i="5"/>
  <c r="B18" i="5"/>
  <c r="C18" i="5"/>
  <c r="D18" i="5"/>
  <c r="E18" i="5"/>
  <c r="M18" i="5"/>
  <c r="I18" i="5"/>
  <c r="J18" i="5"/>
  <c r="K18" i="5"/>
  <c r="L18" i="5"/>
  <c r="T18" i="5"/>
  <c r="P18" i="5"/>
  <c r="Q18" i="5"/>
  <c r="R18" i="5"/>
  <c r="S18" i="5"/>
  <c r="F19" i="5"/>
  <c r="B19" i="5"/>
  <c r="C19" i="5"/>
  <c r="D19" i="5"/>
  <c r="E19" i="5"/>
  <c r="M19" i="5"/>
  <c r="I19" i="5"/>
  <c r="J19" i="5"/>
  <c r="K19" i="5"/>
  <c r="L19" i="5"/>
  <c r="T19" i="5"/>
  <c r="P19" i="5"/>
  <c r="Q19" i="5"/>
  <c r="R19" i="5"/>
  <c r="S19" i="5"/>
  <c r="F20" i="5"/>
  <c r="B20" i="5"/>
  <c r="C20" i="5"/>
  <c r="D20" i="5"/>
  <c r="E20" i="5"/>
  <c r="M20" i="5"/>
  <c r="I20" i="5"/>
  <c r="J20" i="5"/>
  <c r="K20" i="5"/>
  <c r="L20" i="5"/>
  <c r="T20" i="5"/>
  <c r="P20" i="5"/>
  <c r="Q20" i="5"/>
  <c r="R20" i="5"/>
  <c r="S20" i="5"/>
  <c r="F21" i="5"/>
  <c r="B21" i="5"/>
  <c r="C21" i="5"/>
  <c r="D21" i="5"/>
  <c r="E21" i="5"/>
  <c r="M21" i="5"/>
  <c r="I21" i="5"/>
  <c r="J21" i="5"/>
  <c r="K21" i="5"/>
  <c r="L21" i="5"/>
  <c r="T21" i="5"/>
  <c r="P21" i="5"/>
  <c r="Q21" i="5"/>
  <c r="R21" i="5"/>
  <c r="S21" i="5"/>
  <c r="F22" i="5"/>
  <c r="B22" i="5"/>
  <c r="C22" i="5"/>
  <c r="D22" i="5"/>
  <c r="E22" i="5"/>
  <c r="M22" i="5"/>
  <c r="I22" i="5"/>
  <c r="J22" i="5"/>
  <c r="K22" i="5"/>
  <c r="L22" i="5"/>
  <c r="T22" i="5"/>
  <c r="P22" i="5"/>
  <c r="Q22" i="5"/>
  <c r="R22" i="5"/>
  <c r="S22" i="5"/>
  <c r="F23" i="5"/>
  <c r="B23" i="5"/>
  <c r="C23" i="5"/>
  <c r="D23" i="5"/>
  <c r="E23" i="5"/>
  <c r="M23" i="5"/>
  <c r="I23" i="5"/>
  <c r="J23" i="5"/>
  <c r="K23" i="5"/>
  <c r="L23" i="5"/>
  <c r="T23" i="5"/>
  <c r="P23" i="5"/>
  <c r="Q23" i="5"/>
  <c r="R23" i="5"/>
  <c r="S23" i="5"/>
  <c r="F24" i="5"/>
  <c r="B24" i="5"/>
  <c r="C24" i="5"/>
  <c r="D24" i="5"/>
  <c r="E24" i="5"/>
  <c r="M24" i="5"/>
  <c r="I24" i="5"/>
  <c r="J24" i="5"/>
  <c r="K24" i="5"/>
  <c r="L24" i="5"/>
  <c r="T24" i="5"/>
  <c r="P24" i="5"/>
  <c r="Q24" i="5"/>
  <c r="R24" i="5"/>
  <c r="S24" i="5"/>
  <c r="F25" i="5"/>
  <c r="B25" i="5"/>
  <c r="C25" i="5"/>
  <c r="D25" i="5"/>
  <c r="E25" i="5"/>
  <c r="M25" i="5"/>
  <c r="I25" i="5"/>
  <c r="J25" i="5"/>
  <c r="K25" i="5"/>
  <c r="L25" i="5"/>
  <c r="T25" i="5"/>
  <c r="P25" i="5"/>
  <c r="Q25" i="5"/>
  <c r="R25" i="5"/>
  <c r="S25" i="5"/>
  <c r="F26" i="5"/>
  <c r="B26" i="5"/>
  <c r="C26" i="5"/>
  <c r="D26" i="5"/>
  <c r="E26" i="5"/>
  <c r="M26" i="5"/>
  <c r="I26" i="5"/>
  <c r="J26" i="5"/>
  <c r="K26" i="5"/>
  <c r="L26" i="5"/>
  <c r="T26" i="5"/>
  <c r="P26" i="5"/>
  <c r="Q26" i="5"/>
  <c r="R26" i="5"/>
  <c r="S26" i="5"/>
  <c r="F27" i="5"/>
  <c r="B27" i="5"/>
  <c r="C27" i="5"/>
  <c r="D27" i="5"/>
  <c r="E27" i="5"/>
  <c r="M27" i="5"/>
  <c r="I27" i="5"/>
  <c r="J27" i="5"/>
  <c r="K27" i="5"/>
  <c r="L27" i="5"/>
  <c r="T27" i="5"/>
  <c r="P27" i="5"/>
  <c r="Q27" i="5"/>
  <c r="R27" i="5"/>
  <c r="S27" i="5"/>
  <c r="F28" i="5"/>
  <c r="B28" i="5"/>
  <c r="C28" i="5"/>
  <c r="D28" i="5"/>
  <c r="E28" i="5"/>
  <c r="M28" i="5"/>
  <c r="I28" i="5"/>
  <c r="J28" i="5"/>
  <c r="K28" i="5"/>
  <c r="L28" i="5"/>
  <c r="T28" i="5"/>
  <c r="P28" i="5"/>
  <c r="Q28" i="5"/>
  <c r="R28" i="5"/>
  <c r="S28" i="5"/>
  <c r="F29" i="5"/>
  <c r="B29" i="5"/>
  <c r="C29" i="5"/>
  <c r="D29" i="5"/>
  <c r="E29" i="5"/>
  <c r="M29" i="5"/>
  <c r="I29" i="5"/>
  <c r="J29" i="5"/>
  <c r="K29" i="5"/>
  <c r="L29" i="5"/>
  <c r="T29" i="5"/>
  <c r="P29" i="5"/>
  <c r="Q29" i="5"/>
  <c r="R29" i="5"/>
  <c r="S29" i="5"/>
  <c r="F30" i="5"/>
  <c r="B30" i="5"/>
  <c r="C30" i="5"/>
  <c r="D30" i="5"/>
  <c r="E30" i="5"/>
  <c r="M30" i="5"/>
  <c r="I30" i="5"/>
  <c r="J30" i="5"/>
  <c r="K30" i="5"/>
  <c r="L30" i="5"/>
  <c r="T30" i="5"/>
  <c r="P30" i="5"/>
  <c r="Q30" i="5"/>
  <c r="R30" i="5"/>
  <c r="S30" i="5"/>
  <c r="F31" i="5"/>
  <c r="B31" i="5"/>
  <c r="C31" i="5"/>
  <c r="D31" i="5"/>
  <c r="E31" i="5"/>
  <c r="M31" i="5"/>
  <c r="I31" i="5"/>
  <c r="J31" i="5"/>
  <c r="K31" i="5"/>
  <c r="L31" i="5"/>
  <c r="T31" i="5"/>
  <c r="P31" i="5"/>
  <c r="Q31" i="5"/>
  <c r="R31" i="5"/>
  <c r="S31" i="5"/>
  <c r="F32" i="5"/>
  <c r="B32" i="5"/>
  <c r="C32" i="5"/>
  <c r="D32" i="5"/>
  <c r="E32" i="5"/>
  <c r="M32" i="5"/>
  <c r="I32" i="5"/>
  <c r="J32" i="5"/>
  <c r="K32" i="5"/>
  <c r="L32" i="5"/>
  <c r="T32" i="5"/>
  <c r="P32" i="5"/>
  <c r="Q32" i="5"/>
  <c r="R32" i="5"/>
  <c r="S32" i="5"/>
  <c r="F33" i="5"/>
  <c r="B33" i="5"/>
  <c r="C33" i="5"/>
  <c r="D33" i="5"/>
  <c r="E33" i="5"/>
  <c r="M33" i="5"/>
  <c r="I33" i="5"/>
  <c r="J33" i="5"/>
  <c r="K33" i="5"/>
  <c r="L33" i="5"/>
  <c r="T33" i="5"/>
  <c r="P33" i="5"/>
  <c r="Q33" i="5"/>
  <c r="R33" i="5"/>
  <c r="S33" i="5"/>
  <c r="F34" i="5"/>
  <c r="B34" i="5"/>
  <c r="C34" i="5"/>
  <c r="D34" i="5"/>
  <c r="E34" i="5"/>
  <c r="M34" i="5"/>
  <c r="I34" i="5"/>
  <c r="J34" i="5"/>
  <c r="K34" i="5"/>
  <c r="L34" i="5"/>
  <c r="T34" i="5"/>
  <c r="P34" i="5"/>
  <c r="Q34" i="5"/>
  <c r="R34" i="5"/>
  <c r="S34" i="5"/>
  <c r="F35" i="5"/>
  <c r="B35" i="5"/>
  <c r="C35" i="5"/>
  <c r="D35" i="5"/>
  <c r="E35" i="5"/>
  <c r="M35" i="5"/>
  <c r="I35" i="5"/>
  <c r="J35" i="5"/>
  <c r="K35" i="5"/>
  <c r="L35" i="5"/>
  <c r="T35" i="5"/>
  <c r="P35" i="5"/>
  <c r="Q35" i="5"/>
  <c r="R35" i="5"/>
  <c r="S35" i="5"/>
  <c r="F36" i="5"/>
  <c r="B36" i="5"/>
  <c r="C36" i="5"/>
  <c r="D36" i="5"/>
  <c r="E36" i="5"/>
  <c r="M36" i="5"/>
  <c r="I36" i="5"/>
  <c r="J36" i="5"/>
  <c r="K36" i="5"/>
  <c r="L36" i="5"/>
  <c r="T36" i="5"/>
  <c r="P36" i="5"/>
  <c r="Q36" i="5"/>
  <c r="R36" i="5"/>
  <c r="S36" i="5"/>
  <c r="F37" i="5"/>
  <c r="B37" i="5"/>
  <c r="C37" i="5"/>
  <c r="D37" i="5"/>
  <c r="E37" i="5"/>
  <c r="M37" i="5"/>
  <c r="I37" i="5"/>
  <c r="J37" i="5"/>
  <c r="K37" i="5"/>
  <c r="L37" i="5"/>
  <c r="T37" i="5"/>
  <c r="P37" i="5"/>
  <c r="Q37" i="5"/>
  <c r="R37" i="5"/>
  <c r="S37" i="5"/>
  <c r="C38" i="5"/>
  <c r="D38" i="5"/>
  <c r="E38" i="5"/>
  <c r="F38" i="5"/>
  <c r="J38" i="5"/>
  <c r="K38" i="5"/>
  <c r="L38" i="5"/>
  <c r="M38" i="5"/>
  <c r="Q38" i="5"/>
  <c r="R38" i="5"/>
  <c r="S38" i="5"/>
  <c r="T38" i="5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H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H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I9" i="4"/>
  <c r="A10" i="4"/>
  <c r="B10" i="4"/>
  <c r="C10" i="4"/>
  <c r="D10" i="4"/>
  <c r="E10" i="4"/>
  <c r="F10" i="4"/>
  <c r="G10" i="4"/>
  <c r="H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E14" i="4"/>
  <c r="P13" i="4"/>
  <c r="A14" i="4"/>
  <c r="B14" i="4"/>
  <c r="C14" i="4"/>
  <c r="D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E36" i="4"/>
  <c r="F36" i="4"/>
  <c r="G36" i="4"/>
  <c r="I36" i="4"/>
  <c r="A37" i="4"/>
  <c r="B37" i="4"/>
  <c r="C37" i="4"/>
  <c r="D37" i="4"/>
  <c r="E37" i="4"/>
  <c r="F37" i="4"/>
  <c r="G37" i="4"/>
  <c r="I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I38" i="4"/>
  <c r="K49" i="4"/>
  <c r="L49" i="4"/>
  <c r="M49" i="4"/>
  <c r="N49" i="4"/>
  <c r="O49" i="4"/>
  <c r="P49" i="4"/>
  <c r="K61" i="4"/>
  <c r="L61" i="4"/>
  <c r="M61" i="4"/>
  <c r="N61" i="4"/>
  <c r="O61" i="4"/>
  <c r="P61" i="4"/>
  <c r="G71" i="4"/>
  <c r="E28" i="7"/>
  <c r="E84" i="4"/>
  <c r="C63" i="7"/>
  <c r="F84" i="4"/>
  <c r="B63" i="7"/>
  <c r="F85" i="4"/>
  <c r="D63" i="7"/>
  <c r="F86" i="4"/>
  <c r="F87" i="4"/>
  <c r="G84" i="4"/>
  <c r="A28" i="7"/>
  <c r="E85" i="4"/>
  <c r="G85" i="4"/>
  <c r="I28" i="7"/>
  <c r="E86" i="4"/>
  <c r="G86" i="4"/>
  <c r="G87" i="4"/>
  <c r="E97" i="4"/>
  <c r="C68" i="7"/>
  <c r="F97" i="4"/>
  <c r="B68" i="7"/>
  <c r="F98" i="4"/>
  <c r="D68" i="7"/>
  <c r="F99" i="4"/>
  <c r="G97" i="4"/>
  <c r="E98" i="4"/>
  <c r="G98" i="4"/>
  <c r="E99" i="4"/>
  <c r="G99" i="4"/>
  <c r="E100" i="4"/>
  <c r="G100" i="4"/>
  <c r="E111" i="4"/>
  <c r="K107" i="4"/>
  <c r="E112" i="4"/>
  <c r="L107" i="4"/>
  <c r="E113" i="4"/>
  <c r="M107" i="4"/>
  <c r="E114" i="4"/>
  <c r="N107" i="4"/>
  <c r="E115" i="4"/>
  <c r="O107" i="4"/>
  <c r="E116" i="4"/>
  <c r="P107" i="4"/>
  <c r="E117" i="4"/>
  <c r="Q107" i="4"/>
  <c r="E118" i="4"/>
  <c r="R107" i="4"/>
  <c r="J109" i="4"/>
  <c r="J110" i="4"/>
  <c r="A111" i="4"/>
  <c r="B111" i="4"/>
  <c r="C111" i="4"/>
  <c r="F111" i="4"/>
  <c r="G111" i="4"/>
  <c r="I111" i="4"/>
  <c r="J111" i="4"/>
  <c r="A112" i="4"/>
  <c r="B112" i="4"/>
  <c r="C112" i="4"/>
  <c r="F112" i="4"/>
  <c r="G112" i="4"/>
  <c r="I112" i="4"/>
  <c r="J112" i="4"/>
  <c r="A113" i="4"/>
  <c r="B113" i="4"/>
  <c r="C113" i="4"/>
  <c r="F113" i="4"/>
  <c r="G113" i="4"/>
  <c r="I113" i="4"/>
  <c r="J113" i="4"/>
  <c r="A114" i="4"/>
  <c r="B114" i="4"/>
  <c r="C114" i="4"/>
  <c r="F114" i="4"/>
  <c r="G114" i="4"/>
  <c r="I114" i="4"/>
  <c r="J114" i="4"/>
  <c r="A115" i="4"/>
  <c r="B115" i="4"/>
  <c r="C115" i="4"/>
  <c r="F115" i="4"/>
  <c r="G115" i="4"/>
  <c r="I115" i="4"/>
  <c r="J115" i="4"/>
  <c r="A116" i="4"/>
  <c r="B116" i="4"/>
  <c r="C116" i="4"/>
  <c r="F116" i="4"/>
  <c r="G116" i="4"/>
  <c r="I116" i="4"/>
  <c r="J116" i="4"/>
  <c r="A117" i="4"/>
  <c r="B117" i="4"/>
  <c r="C117" i="4"/>
  <c r="F117" i="4"/>
  <c r="G117" i="4"/>
  <c r="I117" i="4"/>
  <c r="A118" i="4"/>
  <c r="B118" i="4"/>
  <c r="C118" i="4"/>
  <c r="F118" i="4"/>
  <c r="G118" i="4"/>
  <c r="I118" i="4"/>
  <c r="E125" i="4"/>
  <c r="K121" i="4"/>
  <c r="E126" i="4"/>
  <c r="L121" i="4"/>
  <c r="E127" i="4"/>
  <c r="M121" i="4"/>
  <c r="E128" i="4"/>
  <c r="N121" i="4"/>
  <c r="E129" i="4"/>
  <c r="O121" i="4"/>
  <c r="E130" i="4"/>
  <c r="P121" i="4"/>
  <c r="E131" i="4"/>
  <c r="Q121" i="4"/>
  <c r="J123" i="4"/>
  <c r="J124" i="4"/>
  <c r="A125" i="4"/>
  <c r="B125" i="4"/>
  <c r="C125" i="4"/>
  <c r="F125" i="4"/>
  <c r="G125" i="4"/>
  <c r="I125" i="4"/>
  <c r="J125" i="4"/>
  <c r="A126" i="4"/>
  <c r="B126" i="4"/>
  <c r="C126" i="4"/>
  <c r="F126" i="4"/>
  <c r="G126" i="4"/>
  <c r="I126" i="4"/>
  <c r="J126" i="4"/>
  <c r="A127" i="4"/>
  <c r="B127" i="4"/>
  <c r="C127" i="4"/>
  <c r="F127" i="4"/>
  <c r="G127" i="4"/>
  <c r="I127" i="4"/>
  <c r="J127" i="4"/>
  <c r="A128" i="4"/>
  <c r="B128" i="4"/>
  <c r="C128" i="4"/>
  <c r="F128" i="4"/>
  <c r="G128" i="4"/>
  <c r="I128" i="4"/>
  <c r="J128" i="4"/>
  <c r="A129" i="4"/>
  <c r="B129" i="4"/>
  <c r="C129" i="4"/>
  <c r="F129" i="4"/>
  <c r="G129" i="4"/>
  <c r="I129" i="4"/>
  <c r="J129" i="4"/>
  <c r="A130" i="4"/>
  <c r="B130" i="4"/>
  <c r="C130" i="4"/>
  <c r="F130" i="4"/>
  <c r="G130" i="4"/>
  <c r="I130" i="4"/>
  <c r="J130" i="4"/>
  <c r="A131" i="4"/>
  <c r="B131" i="4"/>
  <c r="C131" i="4"/>
  <c r="F131" i="4"/>
  <c r="G131" i="4"/>
  <c r="I131" i="4"/>
  <c r="J131" i="4"/>
  <c r="A132" i="4"/>
  <c r="B132" i="4"/>
  <c r="C132" i="4"/>
  <c r="E132" i="4"/>
  <c r="F132" i="4"/>
  <c r="G132" i="4"/>
  <c r="I132" i="4"/>
  <c r="J132" i="4"/>
  <c r="A133" i="4"/>
  <c r="B133" i="4"/>
  <c r="C133" i="4"/>
  <c r="E133" i="4"/>
  <c r="F133" i="4"/>
  <c r="G133" i="4"/>
  <c r="I133" i="4"/>
  <c r="K133" i="4"/>
  <c r="L133" i="4"/>
  <c r="E134" i="4"/>
  <c r="M133" i="4"/>
  <c r="A134" i="4"/>
  <c r="B134" i="4"/>
  <c r="C134" i="4"/>
  <c r="F134" i="4"/>
  <c r="G134" i="4"/>
  <c r="I134" i="4"/>
  <c r="E151" i="4"/>
  <c r="K147" i="4"/>
  <c r="E152" i="4"/>
  <c r="L147" i="4"/>
  <c r="E153" i="4"/>
  <c r="M147" i="4"/>
  <c r="E154" i="4"/>
  <c r="N147" i="4"/>
  <c r="E155" i="4"/>
  <c r="O147" i="4"/>
  <c r="E156" i="4"/>
  <c r="P147" i="4"/>
  <c r="E157" i="4"/>
  <c r="Q147" i="4"/>
  <c r="J149" i="4"/>
  <c r="J150" i="4"/>
  <c r="A151" i="4"/>
  <c r="B151" i="4"/>
  <c r="C151" i="4"/>
  <c r="F151" i="4"/>
  <c r="G151" i="4"/>
  <c r="I151" i="4"/>
  <c r="J151" i="4"/>
  <c r="A152" i="4"/>
  <c r="B152" i="4"/>
  <c r="C152" i="4"/>
  <c r="F152" i="4"/>
  <c r="G152" i="4"/>
  <c r="I152" i="4"/>
  <c r="J152" i="4"/>
  <c r="A153" i="4"/>
  <c r="B153" i="4"/>
  <c r="C153" i="4"/>
  <c r="F153" i="4"/>
  <c r="G153" i="4"/>
  <c r="I153" i="4"/>
  <c r="J153" i="4"/>
  <c r="A154" i="4"/>
  <c r="B154" i="4"/>
  <c r="C154" i="4"/>
  <c r="F154" i="4"/>
  <c r="G154" i="4"/>
  <c r="I154" i="4"/>
  <c r="J154" i="4"/>
  <c r="A155" i="4"/>
  <c r="B155" i="4"/>
  <c r="C155" i="4"/>
  <c r="F155" i="4"/>
  <c r="G155" i="4"/>
  <c r="I155" i="4"/>
  <c r="J155" i="4"/>
  <c r="A156" i="4"/>
  <c r="B156" i="4"/>
  <c r="C156" i="4"/>
  <c r="F156" i="4"/>
  <c r="G156" i="4"/>
  <c r="I156" i="4"/>
  <c r="J156" i="4"/>
  <c r="A157" i="4"/>
  <c r="B157" i="4"/>
  <c r="C157" i="4"/>
  <c r="F157" i="4"/>
  <c r="G157" i="4"/>
  <c r="I157" i="4"/>
  <c r="J157" i="4"/>
  <c r="A158" i="4"/>
  <c r="B158" i="4"/>
  <c r="C158" i="4"/>
  <c r="E158" i="4"/>
  <c r="F158" i="4"/>
  <c r="G158" i="4"/>
  <c r="I158" i="4"/>
  <c r="J158" i="4"/>
  <c r="A159" i="4"/>
  <c r="B159" i="4"/>
  <c r="C159" i="4"/>
  <c r="E159" i="4"/>
  <c r="F159" i="4"/>
  <c r="G159" i="4"/>
  <c r="I159" i="4"/>
  <c r="J159" i="4"/>
  <c r="K159" i="4"/>
  <c r="L159" i="4"/>
  <c r="E160" i="4"/>
  <c r="M159" i="4"/>
  <c r="E161" i="4"/>
  <c r="N159" i="4"/>
  <c r="E162" i="4"/>
  <c r="O159" i="4"/>
  <c r="E163" i="4"/>
  <c r="P159" i="4"/>
  <c r="E164" i="4"/>
  <c r="Q159" i="4"/>
  <c r="A160" i="4"/>
  <c r="B160" i="4"/>
  <c r="C160" i="4"/>
  <c r="F160" i="4"/>
  <c r="G160" i="4"/>
  <c r="I160" i="4"/>
  <c r="J160" i="4"/>
  <c r="A161" i="4"/>
  <c r="B161" i="4"/>
  <c r="C161" i="4"/>
  <c r="F161" i="4"/>
  <c r="G161" i="4"/>
  <c r="I161" i="4"/>
  <c r="J161" i="4"/>
  <c r="A162" i="4"/>
  <c r="B162" i="4"/>
  <c r="C162" i="4"/>
  <c r="F162" i="4"/>
  <c r="G162" i="4"/>
  <c r="I162" i="4"/>
  <c r="J162" i="4"/>
  <c r="A163" i="4"/>
  <c r="B163" i="4"/>
  <c r="C163" i="4"/>
  <c r="F163" i="4"/>
  <c r="G163" i="4"/>
  <c r="I163" i="4"/>
  <c r="A164" i="4"/>
  <c r="B164" i="4"/>
  <c r="C164" i="4"/>
  <c r="F164" i="4"/>
  <c r="G164" i="4"/>
  <c r="I164" i="4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K57" i="7"/>
  <c r="I57" i="7"/>
  <c r="J57" i="7"/>
  <c r="C60" i="7"/>
  <c r="A60" i="7"/>
  <c r="B60" i="7"/>
  <c r="G60" i="7"/>
  <c r="E60" i="7"/>
  <c r="F60" i="7"/>
  <c r="K60" i="7"/>
  <c r="I60" i="7"/>
  <c r="J60" i="7"/>
  <c r="B62" i="7"/>
  <c r="C62" i="7"/>
  <c r="D62" i="7"/>
  <c r="E62" i="7"/>
  <c r="F62" i="7"/>
  <c r="G62" i="7"/>
  <c r="H62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D2" i="8"/>
  <c r="B5" i="9"/>
  <c r="E2" i="8"/>
  <c r="D3" i="8"/>
  <c r="C5" i="9"/>
  <c r="E3" i="8"/>
  <c r="D4" i="8"/>
  <c r="D5" i="9"/>
  <c r="E4" i="8"/>
  <c r="D5" i="8"/>
  <c r="E5" i="9"/>
  <c r="E5" i="8"/>
  <c r="D6" i="8"/>
  <c r="F5" i="9"/>
  <c r="E6" i="8"/>
  <c r="D7" i="8"/>
  <c r="G5" i="9"/>
  <c r="E7" i="8"/>
  <c r="D8" i="8"/>
  <c r="H5" i="9"/>
  <c r="E8" i="8"/>
  <c r="D9" i="8"/>
  <c r="I5" i="9"/>
  <c r="E9" i="8"/>
  <c r="D10" i="8"/>
  <c r="J5" i="9"/>
  <c r="E10" i="8"/>
  <c r="D11" i="8"/>
  <c r="K5" i="9"/>
  <c r="E11" i="8"/>
  <c r="D12" i="8"/>
  <c r="L5" i="9"/>
  <c r="E12" i="8"/>
  <c r="D13" i="8"/>
  <c r="M5" i="9"/>
  <c r="E13" i="8"/>
  <c r="D14" i="8"/>
  <c r="N5" i="9"/>
  <c r="E14" i="8"/>
  <c r="D15" i="8"/>
  <c r="O5" i="9"/>
  <c r="E15" i="8"/>
  <c r="D16" i="8"/>
  <c r="P5" i="9"/>
  <c r="E16" i="8"/>
  <c r="D17" i="8"/>
  <c r="Q5" i="9"/>
  <c r="E17" i="8"/>
  <c r="D18" i="8"/>
  <c r="R5" i="9"/>
  <c r="E18" i="8"/>
  <c r="D19" i="8"/>
  <c r="S5" i="9"/>
  <c r="E19" i="8"/>
  <c r="D20" i="8"/>
  <c r="D21" i="8"/>
  <c r="G23" i="8"/>
  <c r="A24" i="8"/>
  <c r="G24" i="8"/>
  <c r="A25" i="8"/>
  <c r="G25" i="8"/>
  <c r="G26" i="8"/>
  <c r="G27" i="8"/>
  <c r="G28" i="8"/>
  <c r="G29" i="8"/>
  <c r="G30" i="8"/>
  <c r="G31" i="8"/>
  <c r="G32" i="8"/>
  <c r="G33" i="8"/>
  <c r="G34" i="8"/>
  <c r="G35" i="8"/>
  <c r="G36" i="8"/>
  <c r="A37" i="8"/>
  <c r="G37" i="8"/>
  <c r="A38" i="8"/>
  <c r="G38" i="8"/>
  <c r="G39" i="8"/>
  <c r="G40" i="8"/>
  <c r="G41" i="8"/>
  <c r="G42" i="8"/>
  <c r="A47" i="8"/>
  <c r="G47" i="8"/>
  <c r="A48" i="8"/>
  <c r="G48" i="8"/>
  <c r="G49" i="8"/>
  <c r="G50" i="8"/>
  <c r="G51" i="8"/>
  <c r="A52" i="8"/>
  <c r="G52" i="8"/>
  <c r="A53" i="8"/>
  <c r="G53" i="8"/>
  <c r="A54" i="8"/>
  <c r="G54" i="8"/>
  <c r="G55" i="8"/>
  <c r="G56" i="8"/>
  <c r="A57" i="8"/>
  <c r="G57" i="8"/>
  <c r="G58" i="8"/>
  <c r="G59" i="8"/>
  <c r="A63" i="8"/>
  <c r="G63" i="8"/>
  <c r="A64" i="8"/>
  <c r="G64" i="8"/>
  <c r="G66" i="8"/>
  <c r="G67" i="8"/>
  <c r="G68" i="8"/>
  <c r="G69" i="8"/>
  <c r="A74" i="8"/>
  <c r="G74" i="8"/>
  <c r="A75" i="8"/>
  <c r="G75" i="8"/>
  <c r="G76" i="8"/>
  <c r="G79" i="8"/>
  <c r="G80" i="8"/>
  <c r="G87" i="8"/>
  <c r="G88" i="8"/>
  <c r="G89" i="8"/>
  <c r="G90" i="8"/>
  <c r="G91" i="8"/>
  <c r="A94" i="8"/>
  <c r="G94" i="8"/>
  <c r="A95" i="8"/>
  <c r="G95" i="8"/>
  <c r="G97" i="8"/>
  <c r="G98" i="8"/>
  <c r="G99" i="8"/>
  <c r="G100" i="8"/>
  <c r="A105" i="8"/>
  <c r="G105" i="8"/>
  <c r="A106" i="8"/>
  <c r="G106" i="8"/>
  <c r="A107" i="8"/>
  <c r="G107" i="8"/>
  <c r="G108" i="8"/>
  <c r="G109" i="8"/>
  <c r="A112" i="8"/>
  <c r="G112" i="8"/>
  <c r="A113" i="8"/>
  <c r="G113" i="8"/>
  <c r="G114" i="8"/>
  <c r="A115" i="8"/>
  <c r="G115" i="8"/>
  <c r="G116" i="8"/>
  <c r="G117" i="8"/>
  <c r="A118" i="8"/>
  <c r="G118" i="8"/>
  <c r="G119" i="8"/>
  <c r="G120" i="8"/>
  <c r="A121" i="8"/>
  <c r="G121" i="8"/>
  <c r="A122" i="8"/>
  <c r="G122" i="8"/>
  <c r="G123" i="8"/>
  <c r="A124" i="8"/>
  <c r="G124" i="8"/>
  <c r="G125" i="8"/>
  <c r="G126" i="8"/>
  <c r="A134" i="8"/>
  <c r="G134" i="8"/>
  <c r="A135" i="8"/>
  <c r="G135" i="8"/>
  <c r="A136" i="8"/>
  <c r="G136" i="8"/>
  <c r="G137" i="8"/>
  <c r="A140" i="8"/>
  <c r="G140" i="8"/>
  <c r="A141" i="8"/>
  <c r="G141" i="8"/>
  <c r="A142" i="8"/>
  <c r="G142" i="8"/>
  <c r="G143" i="8"/>
  <c r="A144" i="8"/>
  <c r="G144" i="8"/>
  <c r="A145" i="8"/>
  <c r="G145" i="8"/>
  <c r="A146" i="8"/>
  <c r="G146" i="8"/>
  <c r="A147" i="8"/>
  <c r="G147" i="8"/>
  <c r="A148" i="8"/>
  <c r="G148" i="8"/>
  <c r="A149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A163" i="8"/>
  <c r="G163" i="8"/>
  <c r="A164" i="8"/>
  <c r="G164" i="8"/>
  <c r="A165" i="8"/>
  <c r="G165" i="8"/>
  <c r="A166" i="8"/>
  <c r="G166" i="8"/>
  <c r="G167" i="8"/>
  <c r="A175" i="8"/>
  <c r="G175" i="8"/>
  <c r="A176" i="8"/>
  <c r="G176" i="8"/>
  <c r="A177" i="8"/>
  <c r="G177" i="8"/>
  <c r="A178" i="8"/>
  <c r="G178" i="8"/>
  <c r="G179" i="8"/>
  <c r="A185" i="8"/>
  <c r="G185" i="8"/>
  <c r="A186" i="8"/>
  <c r="G186" i="8"/>
  <c r="G187" i="8"/>
  <c r="G188" i="8"/>
  <c r="G189" i="8"/>
  <c r="G190" i="8"/>
  <c r="G191" i="8"/>
  <c r="G192" i="8"/>
  <c r="G193" i="8"/>
  <c r="A194" i="8"/>
  <c r="G194" i="8"/>
  <c r="A195" i="8"/>
  <c r="G195" i="8"/>
  <c r="G196" i="8"/>
  <c r="G197" i="8"/>
  <c r="G198" i="8"/>
  <c r="A199" i="8"/>
  <c r="G199" i="8"/>
  <c r="A200" i="8"/>
  <c r="G200" i="8"/>
  <c r="A201" i="8"/>
  <c r="G201" i="8"/>
  <c r="A202" i="8"/>
  <c r="G202" i="8"/>
  <c r="G203" i="8"/>
  <c r="A204" i="8"/>
  <c r="G204" i="8"/>
  <c r="A205" i="8"/>
  <c r="G205" i="8"/>
  <c r="A206" i="8"/>
  <c r="G206" i="8"/>
  <c r="A207" i="8"/>
  <c r="G207" i="8"/>
  <c r="G208" i="8"/>
  <c r="A212" i="8"/>
  <c r="G212" i="8"/>
  <c r="A213" i="8"/>
  <c r="G213" i="8"/>
  <c r="A214" i="8"/>
  <c r="G214" i="8"/>
  <c r="G215" i="8"/>
  <c r="A217" i="8"/>
  <c r="G217" i="8"/>
  <c r="G218" i="8"/>
  <c r="G219" i="8"/>
  <c r="A220" i="8"/>
  <c r="G220" i="8"/>
  <c r="A221" i="8"/>
  <c r="G221" i="8"/>
  <c r="G222" i="8"/>
  <c r="G223" i="8"/>
  <c r="G225" i="8"/>
  <c r="G226" i="8"/>
  <c r="A227" i="8"/>
  <c r="G227" i="8"/>
  <c r="A228" i="8"/>
  <c r="G228" i="8"/>
  <c r="G229" i="8"/>
  <c r="G230" i="8"/>
  <c r="A231" i="8"/>
  <c r="G231" i="8"/>
  <c r="A232" i="8"/>
  <c r="G232" i="8"/>
  <c r="A233" i="8"/>
  <c r="G233" i="8"/>
  <c r="G236" i="8"/>
  <c r="A237" i="8"/>
  <c r="G237" i="8"/>
  <c r="A238" i="8"/>
  <c r="G238" i="8"/>
  <c r="G239" i="8"/>
  <c r="A240" i="8"/>
  <c r="G240" i="8"/>
  <c r="A241" i="8"/>
  <c r="G241" i="8"/>
  <c r="A242" i="8"/>
  <c r="G242" i="8"/>
  <c r="G243" i="8"/>
  <c r="A244" i="8"/>
  <c r="G244" i="8"/>
  <c r="A245" i="8"/>
  <c r="G245" i="8"/>
  <c r="A246" i="8"/>
  <c r="G246" i="8"/>
  <c r="A247" i="8"/>
  <c r="G247" i="8"/>
  <c r="G248" i="8"/>
  <c r="G249" i="8"/>
  <c r="A252" i="8"/>
  <c r="G252" i="8"/>
  <c r="A253" i="8"/>
  <c r="G253" i="8"/>
  <c r="A254" i="8"/>
  <c r="G254" i="8"/>
  <c r="G255" i="8"/>
  <c r="G256" i="8"/>
  <c r="G257" i="8"/>
  <c r="G258" i="8"/>
  <c r="G259" i="8"/>
  <c r="A260" i="8"/>
  <c r="G260" i="8"/>
  <c r="A261" i="8"/>
  <c r="G261" i="8"/>
  <c r="G262" i="8"/>
  <c r="G263" i="8"/>
  <c r="G264" i="8"/>
  <c r="A267" i="8"/>
  <c r="G267" i="8"/>
  <c r="A268" i="8"/>
  <c r="G268" i="8"/>
  <c r="G269" i="8"/>
  <c r="G270" i="8"/>
  <c r="G271" i="8"/>
  <c r="G272" i="8"/>
  <c r="B1" i="9"/>
  <c r="C1" i="9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B4" i="9"/>
  <c r="C4" i="9"/>
  <c r="D4" i="9"/>
  <c r="E4" i="9"/>
  <c r="F4" i="9"/>
  <c r="G4" i="9"/>
  <c r="H4" i="9"/>
  <c r="K4" i="9"/>
  <c r="L4" i="9"/>
  <c r="Q4" i="9"/>
  <c r="R4" i="9"/>
  <c r="S4" i="9"/>
</calcChain>
</file>

<file path=xl/comments1.xml><?xml version="1.0" encoding="utf-8"?>
<comments xmlns="http://schemas.openxmlformats.org/spreadsheetml/2006/main">
  <authors>
    <author>Dave Leip</author>
  </authors>
  <commentList>
    <comment ref="AV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Class
</t>
        </r>
      </text>
    </comment>
    <comment ref="BH7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Already Included in Certified Totals.  Not included in Total Write-ins.</t>
        </r>
      </text>
    </comment>
    <comment ref="BI7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Already Included in certified Totals.  Not included in Total Write-ins.</t>
        </r>
      </text>
    </comment>
    <comment ref="BK7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Challenged Counted</t>
        </r>
      </text>
    </comment>
    <comment ref="BL7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Challenged Not Counted</t>
        </r>
      </text>
    </comment>
    <comment ref="X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Only counted valid write-in votes - those votes that have an oval filled (write-in votes for Murkowski that are Challenged, Not Counted due to the oval not being filled are not counted as write-in)
Includes write-in votes for qualified write-in candidates with 2 or fewer votes.</t>
        </r>
      </text>
    </comment>
    <comment ref="BL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Note: many of these were invalid write-in votes (i.e. the oval was not filled) and do not count as a write-in ballot, rather are counted as blanks.</t>
        </r>
      </text>
    </comment>
    <comment ref="BH34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Piotr Blass</t>
        </r>
      </text>
    </comment>
    <comment ref="BI34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George Drake</t>
        </r>
      </text>
    </comment>
    <comment ref="BJ34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Howard Knepper</t>
        </r>
      </text>
    </comment>
    <comment ref="BK34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Carol Ann Joyce LaRosa</t>
        </r>
      </text>
    </comment>
    <comment ref="BL34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Richard Lock</t>
        </r>
      </text>
    </comment>
    <comment ref="BM34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Robert Monroe</t>
        </r>
      </text>
    </comment>
    <comment ref="BN34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Belinda Gail Quarterman-Noah</t>
        </r>
      </text>
    </comment>
    <comment ref="A129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A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</t>
        </r>
      </text>
    </comment>
  </commentList>
</comments>
</file>

<file path=xl/sharedStrings.xml><?xml version="1.0" encoding="utf-8"?>
<sst xmlns="http://schemas.openxmlformats.org/spreadsheetml/2006/main" count="16068" uniqueCount="2616">
  <si>
    <t>Carson City</t>
  </si>
  <si>
    <t>Millsfield</t>
  </si>
  <si>
    <t>Livermore</t>
  </si>
  <si>
    <t>Hocking</t>
  </si>
  <si>
    <t>Swain</t>
  </si>
  <si>
    <t>Wyandotte</t>
  </si>
  <si>
    <t>Stratford</t>
  </si>
  <si>
    <t>Pointe Coupee</t>
  </si>
  <si>
    <t>Carlisle</t>
  </si>
  <si>
    <t>Oklahoma Election Management System Election Night Results by County for 11/02/2010</t>
  </si>
  <si>
    <t>For United States Senator</t>
  </si>
  <si>
    <t>Richard C. Shelby</t>
  </si>
  <si>
    <t>Edmunds</t>
  </si>
  <si>
    <t>Democratic-NPL</t>
  </si>
  <si>
    <t>Miller</t>
    <phoneticPr fontId="17"/>
  </si>
  <si>
    <t>Baltimore City</t>
  </si>
  <si>
    <t>Audubon</t>
  </si>
  <si>
    <t>Daviess</t>
  </si>
  <si>
    <t>State6</t>
  </si>
  <si>
    <t>Hart's Location</t>
  </si>
  <si>
    <t>Sussex</t>
  </si>
  <si>
    <t>Dunn</t>
  </si>
  <si>
    <t>New Mexico</t>
  </si>
  <si>
    <t>Perquimans</t>
  </si>
  <si>
    <t>Bob Kinsey</t>
  </si>
  <si>
    <t>Kinsey</t>
  </si>
  <si>
    <t>Cache</t>
  </si>
  <si>
    <t>Humboldt</t>
  </si>
  <si>
    <t>Maui</t>
  </si>
  <si>
    <t>Otsego</t>
  </si>
  <si>
    <t>Rock Island</t>
  </si>
  <si>
    <t>Craighead</t>
  </si>
  <si>
    <t>Dooly</t>
  </si>
  <si>
    <t>Moody</t>
  </si>
  <si>
    <t>Roberts</t>
  </si>
  <si>
    <t>Rand Paul</t>
  </si>
  <si>
    <t>Manchester</t>
  </si>
  <si>
    <t>Sargents Purchase</t>
  </si>
  <si>
    <t>Bracken</t>
  </si>
  <si>
    <t>Walker</t>
  </si>
  <si>
    <t>Cornish</t>
  </si>
  <si>
    <t>Westmoreland</t>
  </si>
  <si>
    <t>Memoly</t>
    <phoneticPr fontId="17"/>
  </si>
  <si>
    <t>Wirick</t>
    <phoneticPr fontId="17"/>
  </si>
  <si>
    <t>Wolfe</t>
    <phoneticPr fontId="17"/>
  </si>
  <si>
    <t>Bailey</t>
    <phoneticPr fontId="17"/>
  </si>
  <si>
    <t>Hoinoski</t>
    <phoneticPr fontId="17"/>
  </si>
  <si>
    <t>Updated to Official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</si>
  <si>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</si>
  <si>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</si>
  <si>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</si>
  <si>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</si>
  <si>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</si>
  <si>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</si>
  <si>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</si>
  <si>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</si>
  <si>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Republican - WI</t>
  </si>
  <si>
    <t>Republican - Write-in</t>
  </si>
  <si>
    <t>Randall T. Hayes</t>
  </si>
  <si>
    <t>William R. McShan</t>
  </si>
  <si>
    <t>McShan</t>
  </si>
  <si>
    <t>No Party</t>
  </si>
  <si>
    <t>Wooton</t>
  </si>
  <si>
    <t>Ernest D. Wooton</t>
  </si>
  <si>
    <t>Michael Karlton Brown</t>
  </si>
  <si>
    <t>R. A. "Skip" Galan</t>
  </si>
  <si>
    <t>Galan</t>
  </si>
  <si>
    <t>Milton Gordon</t>
  </si>
  <si>
    <t>Thomas G. LaFargue</t>
  </si>
  <si>
    <t>LaFargue</t>
  </si>
  <si>
    <t>Lang</t>
  </si>
  <si>
    <t>Sam H. Melton, Jr.</t>
  </si>
  <si>
    <t>Burlington</t>
  </si>
  <si>
    <t>CO</t>
  </si>
  <si>
    <t>Pomfret</t>
  </si>
  <si>
    <t>State of Alaska 2010 General Election November 2, 2010 Official Results</t>
    <phoneticPr fontId="17"/>
  </si>
  <si>
    <t>Other WI</t>
    <phoneticPr fontId="9"/>
  </si>
  <si>
    <t>Ames, Michael</t>
  </si>
  <si>
    <t>Austin, Kevin</t>
  </si>
  <si>
    <t>Beeman, David E</t>
  </si>
  <si>
    <t>Beeman, Vicky L.</t>
  </si>
  <si>
    <t>Boyle, David</t>
  </si>
  <si>
    <t>Butler, Michael</t>
  </si>
  <si>
    <t>Crowell, Margaret A.</t>
  </si>
  <si>
    <t>Cummins Guy A.</t>
  </si>
  <si>
    <t>Dillingham, Chris S.</t>
  </si>
  <si>
    <t>George, David S.</t>
  </si>
  <si>
    <t>Humphries, Alan D.</t>
  </si>
  <si>
    <t>Johnson, Petter M.</t>
  </si>
  <si>
    <t>Kelly, Eric C.</t>
  </si>
  <si>
    <t>Klemme, Bill</t>
  </si>
  <si>
    <t>Lackey, Lisa M.</t>
  </si>
  <si>
    <t>Landis-Beck, Marjori</t>
  </si>
  <si>
    <t>McGahan, Richard</t>
  </si>
  <si>
    <t>Moser, Marvin Roger</t>
  </si>
  <si>
    <t>Perry, Karen</t>
  </si>
  <si>
    <t>Ransom, Eileen M.</t>
  </si>
  <si>
    <t>Rice, Anthony</t>
  </si>
  <si>
    <t>Steve, Thompson</t>
  </si>
  <si>
    <t>Tolbert, Georgia Lee</t>
  </si>
  <si>
    <t>Whittaker, Jed</t>
  </si>
  <si>
    <t>Official Election Returns State of Missouri General Election - November 2, 2010 General Election Tuesday, November 02, 2010 As announced by the Board of State Canvassers on Tuesday, November 30, 2010</t>
    <phoneticPr fontId="17"/>
  </si>
  <si>
    <t>Jeff Wirick</t>
    <phoneticPr fontId="17"/>
  </si>
  <si>
    <t>Ozark</t>
  </si>
  <si>
    <t>Independent</t>
  </si>
  <si>
    <t>Los Angeles</t>
  </si>
  <si>
    <t>Darien</t>
  </si>
  <si>
    <t>Hardy</t>
  </si>
  <si>
    <t>Kanawha</t>
  </si>
  <si>
    <t>Mingo</t>
  </si>
  <si>
    <t>Monongalia</t>
  </si>
  <si>
    <t>Pleasants</t>
  </si>
  <si>
    <t>Raleigh</t>
  </si>
  <si>
    <t>Ritchie</t>
  </si>
  <si>
    <t>Roane</t>
  </si>
  <si>
    <t>Summers</t>
  </si>
  <si>
    <t>Tucker</t>
  </si>
  <si>
    <t>Russ Feingold</t>
  </si>
  <si>
    <t>Feingold</t>
  </si>
  <si>
    <t>Coventry</t>
  </si>
  <si>
    <t>Emmet</t>
  </si>
  <si>
    <t>Genesee</t>
  </si>
  <si>
    <t>South Dakota Secretary of State</t>
  </si>
  <si>
    <t>Branford</t>
  </si>
  <si>
    <t>Hertford</t>
  </si>
  <si>
    <t>Groton</t>
  </si>
  <si>
    <t>Rush</t>
  </si>
  <si>
    <t>Tuolumne</t>
  </si>
  <si>
    <t>Hempstead</t>
  </si>
  <si>
    <t>Bridgeport</t>
  </si>
  <si>
    <t>Broward</t>
  </si>
  <si>
    <t>Cabarrus</t>
  </si>
  <si>
    <t>Corson</t>
  </si>
  <si>
    <t>Holmes</t>
  </si>
  <si>
    <t>Napolitano</t>
  </si>
  <si>
    <t>J. Moromisato</t>
  </si>
  <si>
    <t>Unaffiliated</t>
  </si>
  <si>
    <t>Moromisato</t>
  </si>
  <si>
    <t>Richard  Blumenthal</t>
  </si>
  <si>
    <t>Warren B Mosler</t>
  </si>
  <si>
    <t>Mosler</t>
  </si>
  <si>
    <t>Woodson</t>
  </si>
  <si>
    <t>Moniteau</t>
  </si>
  <si>
    <t>Ervings Location</t>
  </si>
  <si>
    <t>Martins Location</t>
  </si>
  <si>
    <t>Guildhall</t>
  </si>
  <si>
    <t>R</t>
  </si>
  <si>
    <t>Cutts Grant</t>
  </si>
  <si>
    <t>Louisa</t>
  </si>
  <si>
    <t>Beauregard</t>
  </si>
  <si>
    <t>State Of Delaware Elections System Official Election Results General Elections - 11/02/10 Statewide Offices By County</t>
  </si>
  <si>
    <t>Secretary of State</t>
    <phoneticPr fontId="17"/>
  </si>
  <si>
    <t>Idaho Election Results 2010 General Election (to County level)</t>
    <phoneticPr fontId="17"/>
  </si>
  <si>
    <t>Frederick R. Reinisch Jr.</t>
  </si>
  <si>
    <t>Christopher A. Coons</t>
  </si>
  <si>
    <t>James W. Rash</t>
  </si>
  <si>
    <t>District 13</t>
  </si>
  <si>
    <t>District 14</t>
  </si>
  <si>
    <t>Cabell</t>
  </si>
  <si>
    <t>Doddridge</t>
  </si>
  <si>
    <t>Greenbrier</t>
  </si>
  <si>
    <t>Hampshire</t>
  </si>
  <si>
    <t>Rolette</t>
  </si>
  <si>
    <t>Gaston</t>
  </si>
  <si>
    <t>Oklahoma</t>
  </si>
  <si>
    <t>OK</t>
  </si>
  <si>
    <t>OR</t>
  </si>
  <si>
    <t>Riverside</t>
  </si>
  <si>
    <t>Detailed Results - 2010 General Election for U.S. Senator</t>
  </si>
  <si>
    <t>√</t>
  </si>
  <si>
    <t>Hinesburg</t>
  </si>
  <si>
    <t>Muskogee</t>
  </si>
  <si>
    <t>Statement of Vote</t>
  </si>
  <si>
    <t>Debra Bowen</t>
  </si>
  <si>
    <t>Statement of Vote November 2, 2010 General Election</t>
  </si>
  <si>
    <t>pp. 52-57</t>
  </si>
  <si>
    <t>Vlakancic</t>
  </si>
  <si>
    <t>Jerry Leon Carroll</t>
  </si>
  <si>
    <t>Connor Vlakancic</t>
  </si>
  <si>
    <t>James E. Harris</t>
  </si>
  <si>
    <t>Hans J. Kugler</t>
  </si>
  <si>
    <t>Kugler</t>
  </si>
  <si>
    <t>Rick Tyler</t>
  </si>
  <si>
    <t>Riggs</t>
  </si>
  <si>
    <t>Tyler</t>
  </si>
  <si>
    <t>November 2, 2010, General Election Abstracts of Votes</t>
  </si>
  <si>
    <t>Fusion of Republican, Conservative, and Taxpayers</t>
  </si>
  <si>
    <t>Cecile A. Lawrence</t>
  </si>
  <si>
    <t>Kenniss Henry</t>
  </si>
  <si>
    <t>Stephen J. Cain</t>
  </si>
  <si>
    <t>Daniel Freilich</t>
  </si>
  <si>
    <t>Hayes</t>
  </si>
  <si>
    <t>Strafford</t>
  </si>
  <si>
    <t>Chemung</t>
  </si>
  <si>
    <t>Wells</t>
  </si>
  <si>
    <t>Perkins</t>
  </si>
  <si>
    <t>Lincoln</t>
  </si>
  <si>
    <t>None of these Candidates</t>
  </si>
  <si>
    <t>Reinisch</t>
    <phoneticPr fontId="17"/>
  </si>
  <si>
    <t>Spreadsheet</t>
    <phoneticPr fontId="9"/>
  </si>
  <si>
    <t>Pop Vote</t>
  </si>
  <si>
    <t>Winooski</t>
  </si>
  <si>
    <t>Barrow</t>
  </si>
  <si>
    <t>Taney</t>
  </si>
  <si>
    <t>Access Date</t>
  </si>
  <si>
    <t>Killingly</t>
  </si>
  <si>
    <t>#Prc</t>
  </si>
  <si>
    <t>Eric Wargotz</t>
  </si>
  <si>
    <t>Wargotz</t>
  </si>
  <si>
    <t>Jay Townsend</t>
  </si>
  <si>
    <t>Townsend</t>
  </si>
  <si>
    <t>DioGuardi</t>
  </si>
  <si>
    <t>Kay</t>
  </si>
  <si>
    <t>Murray</t>
  </si>
  <si>
    <t>Lycoming</t>
  </si>
  <si>
    <t>Brevard</t>
  </si>
  <si>
    <t>Wilmington</t>
  </si>
  <si>
    <t>St. Landry</t>
  </si>
  <si>
    <t>Starksboro</t>
  </si>
  <si>
    <t>Alfalfa</t>
  </si>
  <si>
    <t>Archuleta</t>
  </si>
  <si>
    <t>Jefferson Davis</t>
  </si>
  <si>
    <t>Dauphin</t>
  </si>
  <si>
    <t>Allendale</t>
  </si>
  <si>
    <t>Party</t>
  </si>
  <si>
    <t>ST</t>
  </si>
  <si>
    <t>CTY</t>
  </si>
  <si>
    <t>Glastenbury town</t>
  </si>
  <si>
    <t>Massachusetts</t>
  </si>
  <si>
    <t>Licking</t>
  </si>
  <si>
    <t>Person</t>
  </si>
  <si>
    <t>This spreadsheet is for personal use and may not be redistributed in whole or in part.</t>
  </si>
  <si>
    <t>Version</t>
  </si>
  <si>
    <t>Traill</t>
  </si>
  <si>
    <t>Harris</t>
  </si>
  <si>
    <t>SD</t>
  </si>
  <si>
    <t>Muskingum</t>
  </si>
  <si>
    <t>Peter Diamondstone</t>
  </si>
  <si>
    <t>Diamondstone</t>
  </si>
  <si>
    <t>Cris Ericson</t>
  </si>
  <si>
    <t>US Marijuana</t>
  </si>
  <si>
    <t>Rockingham</t>
  </si>
  <si>
    <t>Hubbardton</t>
  </si>
  <si>
    <t>Huntington</t>
  </si>
  <si>
    <t>Creek</t>
  </si>
  <si>
    <t>No.</t>
  </si>
  <si>
    <t>ID</t>
  </si>
  <si>
    <t>Bossier</t>
  </si>
  <si>
    <t>Harlan</t>
  </si>
  <si>
    <t>McCurtain</t>
  </si>
  <si>
    <t>Echols</t>
  </si>
  <si>
    <t>Wabash</t>
  </si>
  <si>
    <t>Dummerston</t>
  </si>
  <si>
    <t>AL</t>
  </si>
  <si>
    <t>Bullitt</t>
  </si>
  <si>
    <t>Allegany</t>
  </si>
  <si>
    <t>Baker</t>
  </si>
  <si>
    <t>States with Lowest Percent of Vote</t>
  </si>
  <si>
    <t>Cortland</t>
  </si>
  <si>
    <t>Tuscaloosa</t>
  </si>
  <si>
    <t>Dodge</t>
  </si>
  <si>
    <t>Vinton</t>
  </si>
  <si>
    <t>Colbert</t>
  </si>
  <si>
    <t>Philadelphia</t>
  </si>
  <si>
    <t>Summit</t>
  </si>
  <si>
    <t>Teller</t>
  </si>
  <si>
    <t>Kitsap</t>
  </si>
  <si>
    <t>Piermont</t>
  </si>
  <si>
    <t>Richie L. Wolfe</t>
    <phoneticPr fontId="17"/>
  </si>
  <si>
    <t>Charlie L. Bailey</t>
    <phoneticPr fontId="17"/>
  </si>
  <si>
    <t>Dale M. Hoinoski</t>
    <phoneticPr fontId="17"/>
  </si>
  <si>
    <t>Frazier G. Miller, Jr.</t>
    <phoneticPr fontId="17"/>
  </si>
  <si>
    <t>Fusion of Democratic, Independence, and Working Families</t>
  </si>
  <si>
    <t>State7</t>
  </si>
  <si>
    <t>WV</t>
  </si>
  <si>
    <t>Braxton</t>
  </si>
  <si>
    <t>Brooke</t>
  </si>
  <si>
    <t>Beckworth</t>
  </si>
  <si>
    <t>Giannoulias</t>
  </si>
  <si>
    <t>Kirk</t>
  </si>
  <si>
    <t>Westport</t>
  </si>
  <si>
    <t>Temple</t>
  </si>
  <si>
    <t>Labette</t>
  </si>
  <si>
    <t>Mohave</t>
  </si>
  <si>
    <t>West Carroll</t>
  </si>
  <si>
    <t>Averill town</t>
  </si>
  <si>
    <t>Bartow</t>
  </si>
  <si>
    <t>Updated Most states to Official.  Only AK unofficial.</t>
  </si>
  <si>
    <t>Jason Napolitano</t>
  </si>
  <si>
    <t>Marc Delphine</t>
  </si>
  <si>
    <t>Delphine</t>
  </si>
  <si>
    <t>Rick Staggenborg</t>
  </si>
  <si>
    <t>Staggenborg</t>
  </si>
  <si>
    <t>William Barnes</t>
  </si>
  <si>
    <t>McCook</t>
  </si>
  <si>
    <t>Davison</t>
  </si>
  <si>
    <t>Red River</t>
  </si>
  <si>
    <t>South Hampton</t>
  </si>
  <si>
    <t>Croydon</t>
  </si>
  <si>
    <t>Arlington</t>
  </si>
  <si>
    <t>2010 General Election Results by county (US Senate)</t>
  </si>
  <si>
    <t>Fusion of Republican and Conservative</t>
  </si>
  <si>
    <t>Charlie Melancon</t>
  </si>
  <si>
    <t>Melancon</t>
  </si>
  <si>
    <t>Gore</t>
  </si>
  <si>
    <t>Cerro Gordo</t>
  </si>
  <si>
    <t>Bremer</t>
  </si>
  <si>
    <t>Oswego</t>
  </si>
  <si>
    <t>Bertie</t>
  </si>
  <si>
    <t>Broome</t>
  </si>
  <si>
    <t>Cornwall</t>
  </si>
  <si>
    <t>Cooper</t>
  </si>
  <si>
    <t>Ventura</t>
  </si>
  <si>
    <t>Meriwether</t>
  </si>
  <si>
    <t>Lane</t>
  </si>
  <si>
    <t>Early</t>
  </si>
  <si>
    <t>Madera</t>
  </si>
  <si>
    <t>New Haven</t>
  </si>
  <si>
    <t>Phelps</t>
  </si>
  <si>
    <t>Bladen</t>
  </si>
  <si>
    <t>Alexandria</t>
  </si>
  <si>
    <t>Richmond</t>
  </si>
  <si>
    <t>Ralls</t>
  </si>
  <si>
    <t>Elkhart</t>
  </si>
  <si>
    <t>Fountain</t>
  </si>
  <si>
    <t>Tilton</t>
  </si>
  <si>
    <t>Prospect</t>
  </si>
  <si>
    <t>Conejos</t>
  </si>
  <si>
    <t>Watertown</t>
  </si>
  <si>
    <t>Michigan</t>
  </si>
  <si>
    <t>Jefferson</t>
  </si>
  <si>
    <t>Kern</t>
  </si>
  <si>
    <t>Laconia</t>
  </si>
  <si>
    <t>Updated results for multiple other states</t>
  </si>
  <si>
    <t>2010 General Election Official Results County level details for election results</t>
  </si>
  <si>
    <t>DE, VT, SC</t>
  </si>
  <si>
    <t>Note</t>
  </si>
  <si>
    <t>Baldwin</t>
  </si>
  <si>
    <t>Barbour</t>
  </si>
  <si>
    <t>State General Election November 2, 2010</t>
  </si>
  <si>
    <t>R. Timothy Carter</t>
  </si>
  <si>
    <t>Pratt</t>
  </si>
  <si>
    <t>Ward</t>
  </si>
  <si>
    <t>Bonneville</t>
  </si>
  <si>
    <t>Linn</t>
  </si>
  <si>
    <t>Location</t>
  </si>
  <si>
    <t>Purchase</t>
  </si>
  <si>
    <t>Todd</t>
  </si>
  <si>
    <t>Alameda</t>
  </si>
  <si>
    <t>Hillsborough</t>
  </si>
  <si>
    <t>Topsham</t>
  </si>
  <si>
    <t>Independent Reform</t>
  </si>
  <si>
    <t>Upshur</t>
  </si>
  <si>
    <t>Wetzel</t>
  </si>
  <si>
    <t>Wirt</t>
  </si>
  <si>
    <t>Credico</t>
  </si>
  <si>
    <t>Colia Clark</t>
  </si>
  <si>
    <t>John Clifton</t>
  </si>
  <si>
    <t>Clifton</t>
  </si>
  <si>
    <t>Anti-Prohibition</t>
  </si>
  <si>
    <t>Rent Too High</t>
  </si>
  <si>
    <t>Tax Revolt</t>
  </si>
  <si>
    <t>Huff</t>
  </si>
  <si>
    <t>Blakeman</t>
  </si>
  <si>
    <t>Vivia Morgan</t>
  </si>
  <si>
    <t>Hale's Location</t>
  </si>
  <si>
    <t>LaSalle</t>
  </si>
  <si>
    <t>Lloyd J. Mallan</t>
  </si>
  <si>
    <t>Ben Ysursa</t>
    <phoneticPr fontId="17"/>
  </si>
  <si>
    <t>Beckham</t>
  </si>
  <si>
    <t>Huntingdon</t>
  </si>
  <si>
    <t>Douglas</t>
  </si>
  <si>
    <t>Eagle</t>
  </si>
  <si>
    <t>Whitingham</t>
  </si>
  <si>
    <t>Greenfield</t>
  </si>
  <si>
    <t>Michael Labno</t>
  </si>
  <si>
    <t>National Political Party</t>
  </si>
  <si>
    <t>Walla Walla</t>
  </si>
  <si>
    <t>Brown</t>
  </si>
  <si>
    <t>Winn</t>
  </si>
  <si>
    <t>West Feliciana</t>
  </si>
  <si>
    <t>Hopkinton</t>
  </si>
  <si>
    <t>Stafford</t>
  </si>
  <si>
    <t>Ferdinand town</t>
  </si>
  <si>
    <t>Brownington</t>
  </si>
  <si>
    <t>Brookings</t>
  </si>
  <si>
    <t>Eddy</t>
  </si>
  <si>
    <t>Morehouse</t>
  </si>
  <si>
    <t>Spokane</t>
  </si>
  <si>
    <t>Schenectady</t>
  </si>
  <si>
    <t>Cape Girardeau</t>
  </si>
  <si>
    <t>Allegheny</t>
  </si>
  <si>
    <t>Fond du Lac</t>
  </si>
  <si>
    <t>Muscatine</t>
  </si>
  <si>
    <t>Pulaski</t>
  </si>
  <si>
    <t>Calloway</t>
  </si>
  <si>
    <t>Campbell</t>
  </si>
  <si>
    <t>Honolulu</t>
  </si>
  <si>
    <t>Clear Creek</t>
  </si>
  <si>
    <t>Total</t>
  </si>
  <si>
    <t>McKenzie</t>
  </si>
  <si>
    <t>Texas</t>
  </si>
  <si>
    <t>Suwannee</t>
  </si>
  <si>
    <t>Lyndeborough</t>
  </si>
  <si>
    <t>South Dakota</t>
  </si>
  <si>
    <t>Sunapee</t>
  </si>
  <si>
    <t>Taylor</t>
  </si>
  <si>
    <t>Peacham</t>
  </si>
  <si>
    <t>Sprague</t>
  </si>
  <si>
    <t>Joseph Huff</t>
  </si>
  <si>
    <t>Bruce Blakeman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</si>
  <si>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</si>
  <si>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</si>
  <si>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</si>
  <si>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</si>
  <si>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</si>
  <si>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</si>
  <si>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</si>
  <si>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</si>
  <si>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</si>
  <si>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</si>
  <si>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</si>
  <si>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</si>
  <si>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</si>
  <si>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</si>
  <si>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</si>
  <si>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</si>
  <si>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</si>
  <si>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</si>
  <si>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</si>
  <si>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</si>
  <si>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</si>
  <si>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</si>
  <si>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</si>
  <si>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</si>
  <si>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</si>
  <si>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</si>
  <si>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pdf Document</t>
  </si>
  <si>
    <t>Alstead</t>
  </si>
  <si>
    <t>Louisiana</t>
  </si>
  <si>
    <t>Rollinsford</t>
  </si>
  <si>
    <t>Rumney</t>
  </si>
  <si>
    <t>Rye</t>
  </si>
  <si>
    <t>Nicholas</t>
  </si>
  <si>
    <t>Ericson</t>
  </si>
  <si>
    <t>Cain</t>
  </si>
  <si>
    <t>Johenry Nunes</t>
  </si>
  <si>
    <t>Nunes</t>
  </si>
  <si>
    <t>Work Fam</t>
  </si>
  <si>
    <t>Cam Cavasso</t>
  </si>
  <si>
    <t>Cavasso</t>
  </si>
  <si>
    <t>Mallan</t>
  </si>
  <si>
    <t>Jeff Jarrett</t>
  </si>
  <si>
    <t>Jarrett</t>
  </si>
  <si>
    <t>Jim Brewer</t>
  </si>
  <si>
    <t>Brewer</t>
  </si>
  <si>
    <t>Lisa Murkowski</t>
  </si>
  <si>
    <t>Murkowski</t>
  </si>
  <si>
    <t>Mark S. Memoly</t>
    <phoneticPr fontId="17"/>
  </si>
  <si>
    <t>Christine O'Donnell</t>
  </si>
  <si>
    <t>O'Donnell</t>
  </si>
  <si>
    <t>Sandown</t>
  </si>
  <si>
    <t>Walpole</t>
  </si>
  <si>
    <t>Lemhi</t>
  </si>
  <si>
    <t>Pembroke</t>
  </si>
  <si>
    <t>Calais</t>
  </si>
  <si>
    <t>Morristown</t>
  </si>
  <si>
    <t>Crawfords Purchase</t>
  </si>
  <si>
    <t>Hadleys Purchase</t>
  </si>
  <si>
    <t>Waterville Valley</t>
  </si>
  <si>
    <t>WI</t>
  </si>
  <si>
    <t>Weare</t>
  </si>
  <si>
    <t>Newark</t>
  </si>
  <si>
    <t>Fairlee</t>
  </si>
  <si>
    <t>Michael L. Spears</t>
  </si>
  <si>
    <t>Melton</t>
  </si>
  <si>
    <t>Spears</t>
  </si>
  <si>
    <t>Ron Johnson</t>
  </si>
  <si>
    <t>Paul</t>
  </si>
  <si>
    <t>Jack Conway</t>
  </si>
  <si>
    <t>Jim Huffman</t>
  </si>
  <si>
    <t>Huffman</t>
  </si>
  <si>
    <t>2010 General Election Tuesday, November 02, 2010 Official Returns</t>
    <phoneticPr fontId="17"/>
  </si>
  <si>
    <t>√</t>
    <phoneticPr fontId="17"/>
  </si>
  <si>
    <t>Waushara</t>
  </si>
  <si>
    <t>Holderness</t>
  </si>
  <si>
    <t>Benton</t>
  </si>
  <si>
    <t>North Carolina</t>
  </si>
  <si>
    <t>Brattleboro</t>
  </si>
  <si>
    <t>Bozrah</t>
  </si>
  <si>
    <t>Dane</t>
  </si>
  <si>
    <t>Wilton</t>
  </si>
  <si>
    <t>Warren's gore</t>
  </si>
  <si>
    <t>Black Hawk</t>
  </si>
  <si>
    <t>Date</t>
  </si>
  <si>
    <t>Gibson</t>
  </si>
  <si>
    <t>Windham</t>
  </si>
  <si>
    <t>Van Wert</t>
  </si>
  <si>
    <t>Buffalo</t>
  </si>
  <si>
    <t>Ulster</t>
  </si>
  <si>
    <t>Moretown</t>
  </si>
  <si>
    <t>I</t>
  </si>
  <si>
    <t>Autauga</t>
  </si>
  <si>
    <t>Joe Miller</t>
  </si>
  <si>
    <t>McAdams</t>
  </si>
  <si>
    <t>Ted Gianoutsos</t>
  </si>
  <si>
    <t>Gianoutsos</t>
  </si>
  <si>
    <t>Shelby</t>
  </si>
  <si>
    <t>Brookfield</t>
  </si>
  <si>
    <t>Valley</t>
  </si>
  <si>
    <t>Custer</t>
  </si>
  <si>
    <t>Delta</t>
  </si>
  <si>
    <t>Cassia</t>
  </si>
  <si>
    <t>Clark</t>
  </si>
  <si>
    <t>Yavapai</t>
  </si>
  <si>
    <t>Watauga</t>
  </si>
  <si>
    <t>Write-ins</t>
  </si>
  <si>
    <t>Portage</t>
  </si>
  <si>
    <t>Wardsboro</t>
  </si>
  <si>
    <t>Township</t>
  </si>
  <si>
    <t>Osceola</t>
  </si>
  <si>
    <t>McDuffie</t>
  </si>
  <si>
    <t>Hardee</t>
  </si>
  <si>
    <t>Alamosa</t>
  </si>
  <si>
    <t>Arapahoe</t>
  </si>
  <si>
    <t>McIntosh</t>
  </si>
  <si>
    <t>Margin (%)</t>
  </si>
  <si>
    <t>Fleming</t>
  </si>
  <si>
    <t>Okeechobee</t>
  </si>
  <si>
    <t>Hall</t>
  </si>
  <si>
    <t>Subdivision</t>
  </si>
  <si>
    <t>Latah</t>
  </si>
  <si>
    <t>Prince George's</t>
  </si>
  <si>
    <t>Somers</t>
  </si>
  <si>
    <t>Montville</t>
  </si>
  <si>
    <t>Acadia</t>
  </si>
  <si>
    <t>St. Johns</t>
  </si>
  <si>
    <t>Miller</t>
  </si>
  <si>
    <t>McClain</t>
  </si>
  <si>
    <t>Lyman</t>
  </si>
  <si>
    <t>Haverhill</t>
  </si>
  <si>
    <t>Sampson</t>
  </si>
  <si>
    <t>Chaffee</t>
  </si>
  <si>
    <t>Odell township</t>
  </si>
  <si>
    <t>Rice</t>
  </si>
  <si>
    <t>Minnehaha</t>
  </si>
  <si>
    <t>Horry</t>
  </si>
  <si>
    <t>Avoyelles</t>
  </si>
  <si>
    <t>Low and Burbanks Grant</t>
  </si>
  <si>
    <t>Yadkin</t>
  </si>
  <si>
    <t>Williamstown</t>
  </si>
  <si>
    <t>Gallatin</t>
  </si>
  <si>
    <t>Wallowa</t>
  </si>
  <si>
    <t>Sequoyah</t>
  </si>
  <si>
    <t>King</t>
  </si>
  <si>
    <t>Dougherty</t>
  </si>
  <si>
    <t>Pinkham's Grant</t>
  </si>
  <si>
    <t>Harmon</t>
  </si>
  <si>
    <t>Tennessee</t>
  </si>
  <si>
    <t>Easton</t>
  </si>
  <si>
    <t>Saluda</t>
  </si>
  <si>
    <t>Blair</t>
  </si>
  <si>
    <t>Cross</t>
  </si>
  <si>
    <t>Freilich</t>
  </si>
  <si>
    <t>DuPage</t>
  </si>
  <si>
    <t>Brown</t>
    <phoneticPr fontId="17"/>
  </si>
  <si>
    <t>Davis</t>
    <phoneticPr fontId="17"/>
  </si>
  <si>
    <t>Raymond Beckworth</t>
  </si>
  <si>
    <t>Brian Russell Brown</t>
  </si>
  <si>
    <t>Steve Davis</t>
  </si>
  <si>
    <t>Blass</t>
    <phoneticPr fontId="9"/>
  </si>
  <si>
    <t>Drake</t>
    <phoneticPr fontId="9"/>
  </si>
  <si>
    <t>Knepper</t>
    <phoneticPr fontId="9"/>
  </si>
  <si>
    <t>LaRosa</t>
    <phoneticPr fontId="9"/>
  </si>
  <si>
    <t>Lock</t>
    <phoneticPr fontId="9"/>
  </si>
  <si>
    <t>Warner</t>
  </si>
  <si>
    <t>Calvert</t>
  </si>
  <si>
    <t>Lisbon</t>
  </si>
  <si>
    <t>Madbury</t>
  </si>
  <si>
    <t>Marlow</t>
  </si>
  <si>
    <t>Thomaston</t>
  </si>
  <si>
    <t>John Mertens</t>
  </si>
  <si>
    <t>Bobbie Bean</t>
  </si>
  <si>
    <t>No Party Affiliation</t>
  </si>
  <si>
    <t>Askeland</t>
  </si>
  <si>
    <t>Bean</t>
  </si>
  <si>
    <t>Bruce Ray Riggs</t>
  </si>
  <si>
    <t>Marijauna</t>
  </si>
  <si>
    <t>New Milford</t>
  </si>
  <si>
    <t>Ron Wyden</t>
  </si>
  <si>
    <t>Wyden</t>
  </si>
  <si>
    <t>Coal</t>
  </si>
  <si>
    <t>Hood River</t>
  </si>
  <si>
    <t>Anne Arundel</t>
  </si>
  <si>
    <t>Class</t>
  </si>
  <si>
    <t>Independent American</t>
  </si>
  <si>
    <t>Rank</t>
  </si>
  <si>
    <t>Updated to expected official (source file does not mention official)</t>
  </si>
  <si>
    <t>Multi</t>
  </si>
  <si>
    <t>Newmarket</t>
  </si>
  <si>
    <t>Skamania</t>
  </si>
  <si>
    <t>Snohomish</t>
  </si>
  <si>
    <t>Westminster</t>
  </si>
  <si>
    <t>Beans Purchase</t>
  </si>
  <si>
    <t>Chandlers Purchase</t>
  </si>
  <si>
    <t>Granby</t>
  </si>
  <si>
    <t>Columbiana</t>
  </si>
  <si>
    <t>La Salle</t>
  </si>
  <si>
    <t>Baltimore</t>
  </si>
  <si>
    <t>Saratoga</t>
  </si>
  <si>
    <t>Barnes</t>
  </si>
  <si>
    <t>Edgefield</t>
  </si>
  <si>
    <t>Iowa Secretary of State</t>
  </si>
  <si>
    <t>Kingston</t>
  </si>
  <si>
    <t>Guernsey</t>
  </si>
  <si>
    <t>Tulsa</t>
  </si>
  <si>
    <t>No. Ballots</t>
  </si>
  <si>
    <t>Short Name</t>
  </si>
  <si>
    <t>Hampton Falls</t>
  </si>
  <si>
    <t>Allenstown</t>
  </si>
  <si>
    <t>Dixs Grant</t>
  </si>
  <si>
    <t>West Windsor</t>
  </si>
  <si>
    <t>MCD</t>
  </si>
  <si>
    <t>Ellis</t>
  </si>
  <si>
    <t>Garfield</t>
  </si>
  <si>
    <t>Bridport</t>
  </si>
  <si>
    <t>Woodbury</t>
  </si>
  <si>
    <t>Schumer</t>
  </si>
  <si>
    <t>Navajo</t>
  </si>
  <si>
    <t>Poinsett</t>
  </si>
  <si>
    <t>Pelham</t>
  </si>
  <si>
    <t>McDonough</t>
  </si>
  <si>
    <t>Ross</t>
  </si>
  <si>
    <t>Kings</t>
  </si>
  <si>
    <t>Lake</t>
  </si>
  <si>
    <t>Monroe</t>
    <phoneticPr fontId="9"/>
  </si>
  <si>
    <t>Quarterman-Noah</t>
    <phoneticPr fontId="9"/>
  </si>
  <si>
    <t>2010 General Election November 2, 2010 Official Election Results</t>
    <phoneticPr fontId="17"/>
  </si>
  <si>
    <t>West Virginia</t>
  </si>
  <si>
    <t>Yankton</t>
  </si>
  <si>
    <t>VT</t>
  </si>
  <si>
    <t>El Paso</t>
  </si>
  <si>
    <t>Hoke</t>
  </si>
  <si>
    <t>Dorset</t>
  </si>
  <si>
    <t>Rhode Island</t>
  </si>
  <si>
    <t>Tooele</t>
  </si>
  <si>
    <t>Buncombe</t>
  </si>
  <si>
    <t>Hill</t>
  </si>
  <si>
    <t>Claremont</t>
  </si>
  <si>
    <t>Middletown</t>
  </si>
  <si>
    <t>Colquitt</t>
  </si>
  <si>
    <t>Guilford</t>
  </si>
  <si>
    <t>Spartanburg</t>
  </si>
  <si>
    <t>Harney</t>
  </si>
  <si>
    <t>Deschutes</t>
  </si>
  <si>
    <t>Hernando</t>
  </si>
  <si>
    <t>Chichester</t>
  </si>
  <si>
    <t>Juab</t>
  </si>
  <si>
    <t>Gadsden</t>
  </si>
  <si>
    <t>Cloud</t>
  </si>
  <si>
    <t>Barton</t>
  </si>
  <si>
    <t>Bourbon</t>
  </si>
  <si>
    <t>Twin Falls</t>
  </si>
  <si>
    <t>Ray</t>
  </si>
  <si>
    <t>States with Highest Percent of Vote</t>
  </si>
  <si>
    <t>Won?</t>
  </si>
  <si>
    <t>Jackson</t>
  </si>
  <si>
    <t>Lewis town</t>
  </si>
  <si>
    <t>Mountrail</t>
  </si>
  <si>
    <t>State of Alaska Division of Elections</t>
  </si>
  <si>
    <t>Lanier</t>
  </si>
  <si>
    <t>Vermilion</t>
  </si>
  <si>
    <t>Bedford</t>
  </si>
  <si>
    <t>Robeson</t>
  </si>
  <si>
    <t>Extra Boundary Shapes</t>
  </si>
  <si>
    <t>North Stonington</t>
  </si>
  <si>
    <t>Norwalk</t>
  </si>
  <si>
    <t>Tazewell</t>
  </si>
  <si>
    <t>Tensas</t>
  </si>
  <si>
    <t>Bollinger</t>
  </si>
  <si>
    <t>Buchanan</t>
  </si>
  <si>
    <t>Granville</t>
  </si>
  <si>
    <t>Isakson</t>
  </si>
  <si>
    <t>Ford</t>
  </si>
  <si>
    <t>Limestone</t>
  </si>
  <si>
    <t>Weld</t>
  </si>
  <si>
    <t>Klickitat</t>
  </si>
  <si>
    <t>Crook</t>
  </si>
  <si>
    <t>Greeley</t>
  </si>
  <si>
    <t>Harding</t>
  </si>
  <si>
    <t>Salem</t>
  </si>
  <si>
    <t>Unity</t>
  </si>
  <si>
    <t>Reform</t>
  </si>
  <si>
    <t>Bullock</t>
  </si>
  <si>
    <t>Butler</t>
  </si>
  <si>
    <t>Gila</t>
  </si>
  <si>
    <t>Owen</t>
  </si>
  <si>
    <t>Hollis</t>
  </si>
  <si>
    <t>Hooksett</t>
  </si>
  <si>
    <t>Montezuma</t>
  </si>
  <si>
    <t>Reid</t>
  </si>
  <si>
    <t>North Haven</t>
  </si>
  <si>
    <t>Finney</t>
  </si>
  <si>
    <t>Morrow</t>
  </si>
  <si>
    <t>NH</t>
  </si>
  <si>
    <t>District of Columbia</t>
  </si>
  <si>
    <t>Gregory</t>
  </si>
  <si>
    <t>Haakon</t>
  </si>
  <si>
    <t>Flagler</t>
  </si>
  <si>
    <t>Hodgeman</t>
  </si>
  <si>
    <t>City</t>
  </si>
  <si>
    <t>Evans</t>
  </si>
  <si>
    <t>New Ipswich</t>
  </si>
  <si>
    <t>Newfields</t>
  </si>
  <si>
    <t>Woodruff</t>
  </si>
  <si>
    <t>Winhall</t>
  </si>
  <si>
    <t>Wake</t>
  </si>
  <si>
    <t>Jasper</t>
  </si>
  <si>
    <t>Town</t>
  </si>
  <si>
    <t>Len Britton</t>
  </si>
  <si>
    <t>Britton</t>
  </si>
  <si>
    <t>Glenn A. Miller</t>
  </si>
  <si>
    <t>Independent DE</t>
  </si>
  <si>
    <t>Banks</t>
  </si>
  <si>
    <t>Whatcom</t>
  </si>
  <si>
    <t>Yakima</t>
  </si>
  <si>
    <t>Logan</t>
  </si>
  <si>
    <t>Scott</t>
  </si>
  <si>
    <t>Blackford</t>
  </si>
  <si>
    <t>Defiance</t>
  </si>
  <si>
    <t>Chesterfield</t>
  </si>
  <si>
    <t>Coles</t>
  </si>
  <si>
    <t>Edgar</t>
  </si>
  <si>
    <t>McDowell</t>
  </si>
  <si>
    <t>None</t>
  </si>
  <si>
    <t>AZ</t>
  </si>
  <si>
    <t>Apache</t>
  </si>
  <si>
    <t>Waukesha</t>
  </si>
  <si>
    <t>Lee</t>
  </si>
  <si>
    <t>John McCain</t>
  </si>
  <si>
    <t>McCain</t>
  </si>
  <si>
    <t>Pownal</t>
  </si>
  <si>
    <t>La Crosse</t>
  </si>
  <si>
    <t>Outagamie</t>
  </si>
  <si>
    <t>Richard Burr</t>
  </si>
  <si>
    <t>Burr</t>
  </si>
  <si>
    <t>Nebraska</t>
  </si>
  <si>
    <t>Conecuh</t>
  </si>
  <si>
    <t>Miami-Dade</t>
  </si>
  <si>
    <t>Stratham</t>
  </si>
  <si>
    <t>Hyde</t>
  </si>
  <si>
    <t>Jerauld</t>
  </si>
  <si>
    <t>Grand Isle</t>
  </si>
  <si>
    <t>Pamlico</t>
  </si>
  <si>
    <t>Maine</t>
  </si>
  <si>
    <t>Hughes</t>
  </si>
  <si>
    <t>Hale</t>
  </si>
  <si>
    <t>Fayston</t>
  </si>
  <si>
    <t>Campton</t>
  </si>
  <si>
    <t>Stockbridge</t>
  </si>
  <si>
    <t>Bell</t>
  </si>
  <si>
    <t>East Granby</t>
  </si>
  <si>
    <t>Griggs</t>
  </si>
  <si>
    <t>Nemaha</t>
  </si>
  <si>
    <t>Spencer</t>
  </si>
  <si>
    <t>Trigg</t>
  </si>
  <si>
    <t>Pope</t>
  </si>
  <si>
    <t>Eau Claire</t>
  </si>
  <si>
    <t>Wheeler</t>
  </si>
  <si>
    <t>LaGrange</t>
  </si>
  <si>
    <t>Westbrook</t>
  </si>
  <si>
    <t>Centre</t>
  </si>
  <si>
    <t>Chester</t>
  </si>
  <si>
    <t>Luzerne</t>
  </si>
  <si>
    <t>Springfield</t>
  </si>
  <si>
    <t>Citrus</t>
  </si>
  <si>
    <t>Keene</t>
  </si>
  <si>
    <t>Okanogan</t>
  </si>
  <si>
    <t>Calumet</t>
  </si>
  <si>
    <t>Tillman</t>
  </si>
  <si>
    <t>Island</t>
  </si>
  <si>
    <t>Shrewsbury</t>
  </si>
  <si>
    <t>Blumenthal</t>
  </si>
  <si>
    <t>Linda McMahon</t>
  </si>
  <si>
    <t>McMahon</t>
  </si>
  <si>
    <t>Dino Rossi</t>
  </si>
  <si>
    <t>Rossi</t>
  </si>
  <si>
    <t>Andover</t>
  </si>
  <si>
    <t>SC</t>
  </si>
  <si>
    <t>Republic</t>
  </si>
  <si>
    <t>Tuftonboro</t>
  </si>
  <si>
    <t>Haddam</t>
  </si>
  <si>
    <t>Hamden</t>
  </si>
  <si>
    <t>Lewis J. Armstrong</t>
  </si>
  <si>
    <t>Sue Askeland</t>
  </si>
  <si>
    <t>Preble</t>
  </si>
  <si>
    <t>Dale</t>
  </si>
  <si>
    <t>Chicot</t>
  </si>
  <si>
    <t>Pickens</t>
  </si>
  <si>
    <t>Vigo</t>
  </si>
  <si>
    <t>Sumter</t>
  </si>
  <si>
    <t>Arkansas</t>
  </si>
  <si>
    <t>Upson</t>
  </si>
  <si>
    <t>Casey</t>
  </si>
  <si>
    <t>Republican</t>
  </si>
  <si>
    <t>Hickman</t>
  </si>
  <si>
    <t>Hopkins</t>
  </si>
  <si>
    <t>Craig</t>
  </si>
  <si>
    <t>Essex</t>
  </si>
  <si>
    <t>Patty Murray</t>
  </si>
  <si>
    <t>Merced</t>
  </si>
  <si>
    <t>Trinity</t>
  </si>
  <si>
    <t>Berks</t>
  </si>
  <si>
    <t>Coos</t>
  </si>
  <si>
    <t>Ida</t>
  </si>
  <si>
    <t>Stamford</t>
  </si>
  <si>
    <t>Palm Beach</t>
  </si>
  <si>
    <t>Pasco</t>
  </si>
  <si>
    <t>Hartland</t>
  </si>
  <si>
    <t>Henry</t>
  </si>
  <si>
    <t>Gasconade</t>
  </si>
  <si>
    <t>Cameron</t>
  </si>
  <si>
    <t>Doniphan</t>
  </si>
  <si>
    <t>Edgecombe</t>
  </si>
  <si>
    <t>Potter</t>
  </si>
  <si>
    <t>Concord</t>
  </si>
  <si>
    <t>Swanzey</t>
  </si>
  <si>
    <t>Tamworth</t>
  </si>
  <si>
    <t>San Juan</t>
  </si>
  <si>
    <t>Irwin</t>
  </si>
  <si>
    <t>Gilmer</t>
  </si>
  <si>
    <t>Lonoke</t>
  </si>
  <si>
    <t>Wicomico</t>
  </si>
  <si>
    <t>Chittenden</t>
  </si>
  <si>
    <t>Coffee</t>
  </si>
  <si>
    <t>New Madrid</t>
  </si>
  <si>
    <t>Leicester</t>
  </si>
  <si>
    <t>Newington</t>
  </si>
  <si>
    <t>Greenville</t>
  </si>
  <si>
    <t>Greer</t>
  </si>
  <si>
    <t>Love</t>
  </si>
  <si>
    <t>Cheyenne</t>
  </si>
  <si>
    <t>Rowan</t>
  </si>
  <si>
    <t>Simpson</t>
  </si>
  <si>
    <t>Daggett</t>
  </si>
  <si>
    <t>Gates</t>
  </si>
  <si>
    <t>East Lyme</t>
  </si>
  <si>
    <t>Surry</t>
  </si>
  <si>
    <t>Columbia</t>
  </si>
  <si>
    <t>Meigs</t>
  </si>
  <si>
    <t>Portland</t>
  </si>
  <si>
    <t>Maidstone</t>
  </si>
  <si>
    <t>Calhoun</t>
  </si>
  <si>
    <t>Adams</t>
  </si>
  <si>
    <t>Stanley</t>
  </si>
  <si>
    <t>Billings</t>
  </si>
  <si>
    <t>Maricopa</t>
  </si>
  <si>
    <t>Dent</t>
  </si>
  <si>
    <t>Garrard</t>
  </si>
  <si>
    <t>Margin of Victory</t>
  </si>
  <si>
    <t>Canyon</t>
  </si>
  <si>
    <t>Ben Hill</t>
  </si>
  <si>
    <t>Yates</t>
  </si>
  <si>
    <t>Major</t>
  </si>
  <si>
    <t>Blanks</t>
  </si>
  <si>
    <t>Missouri</t>
  </si>
  <si>
    <t>Woodbridge</t>
  </si>
  <si>
    <t>Waitsfield</t>
  </si>
  <si>
    <t>Gooding</t>
  </si>
  <si>
    <t>Barbara A. Mikulski</t>
  </si>
  <si>
    <t>De Soto</t>
  </si>
  <si>
    <t>Haywood</t>
  </si>
  <si>
    <t>Hampstead</t>
  </si>
  <si>
    <t>Total Vote</t>
  </si>
  <si>
    <t>Seward</t>
  </si>
  <si>
    <t>Larimer</t>
  </si>
  <si>
    <t>Latimer</t>
  </si>
  <si>
    <t>Jersey</t>
  </si>
  <si>
    <t>Bond</t>
  </si>
  <si>
    <t>Evangeline</t>
  </si>
  <si>
    <t>Sandwich</t>
  </si>
  <si>
    <t>Transylvania</t>
  </si>
  <si>
    <t>East Baton Rouge</t>
  </si>
  <si>
    <t>McPherson</t>
  </si>
  <si>
    <t>Glastonbury</t>
  </si>
  <si>
    <t>Oxford</t>
  </si>
  <si>
    <t>Overseas</t>
  </si>
  <si>
    <t>Acworth</t>
  </si>
  <si>
    <t>Reading</t>
  </si>
  <si>
    <t>North Hero</t>
  </si>
  <si>
    <t>Orwell</t>
  </si>
  <si>
    <t>Jamaica</t>
  </si>
  <si>
    <t>Kenton</t>
  </si>
  <si>
    <t>Knott</t>
  </si>
  <si>
    <t>Dubuque</t>
  </si>
  <si>
    <t>Vote Difference</t>
  </si>
  <si>
    <t>Hardwick</t>
  </si>
  <si>
    <t>Fusion of Libertarian and Anti-Prohibition</t>
  </si>
  <si>
    <t>Kirsten E. Gillibrand</t>
  </si>
  <si>
    <t>Randy A. Credico</t>
  </si>
  <si>
    <t>Fairfax</t>
  </si>
  <si>
    <t>St. Johnsbury</t>
  </si>
  <si>
    <t>Oconto</t>
  </si>
  <si>
    <t>Lancaster</t>
  </si>
  <si>
    <t>Lyme</t>
  </si>
  <si>
    <t>Alabama</t>
  </si>
  <si>
    <t>Dickey</t>
  </si>
  <si>
    <t>Pembina</t>
  </si>
  <si>
    <t>Cullman</t>
  </si>
  <si>
    <t>Lafayette</t>
  </si>
  <si>
    <t>Leon</t>
  </si>
  <si>
    <t>Coburn</t>
  </si>
  <si>
    <t>Oldham</t>
  </si>
  <si>
    <t>Ringgold</t>
  </si>
  <si>
    <t>Boyle</t>
  </si>
  <si>
    <t>Coconino</t>
  </si>
  <si>
    <t>Montour</t>
  </si>
  <si>
    <t>Hanson</t>
  </si>
  <si>
    <t>Hutchinson</t>
  </si>
  <si>
    <t>Boise</t>
  </si>
  <si>
    <t>Cumberland</t>
  </si>
  <si>
    <t>Faulkner</t>
  </si>
  <si>
    <t>Sandusky</t>
  </si>
  <si>
    <t>Deuel</t>
  </si>
  <si>
    <t>Readsboro</t>
  </si>
  <si>
    <t>Russell</t>
  </si>
  <si>
    <t>Second Place</t>
  </si>
  <si>
    <t>Mills</t>
  </si>
  <si>
    <t>Hot Spring</t>
  </si>
  <si>
    <t>Joseph J. DioGuardi</t>
  </si>
  <si>
    <t>Mahoning</t>
  </si>
  <si>
    <t>Harper</t>
  </si>
  <si>
    <t>Calcasieu</t>
  </si>
  <si>
    <t>Kirby</t>
  </si>
  <si>
    <t>Livingston</t>
  </si>
  <si>
    <t>Tuscarawas</t>
  </si>
  <si>
    <t>Beans Grant</t>
  </si>
  <si>
    <t>Duxbury</t>
  </si>
  <si>
    <t>Johnny Isakson</t>
  </si>
  <si>
    <t>DE</t>
  </si>
  <si>
    <t>Aiken</t>
  </si>
  <si>
    <t>Wheelock</t>
  </si>
  <si>
    <t>Whiting</t>
  </si>
  <si>
    <t>Mineral</t>
  </si>
  <si>
    <t>Moffat</t>
  </si>
  <si>
    <t>Brookline</t>
  </si>
  <si>
    <t>&lt;40%</t>
  </si>
  <si>
    <t>Royalton</t>
  </si>
  <si>
    <t>Meriden</t>
  </si>
  <si>
    <t>East Hartford</t>
  </si>
  <si>
    <t>Cabot</t>
  </si>
  <si>
    <t>Caddo</t>
  </si>
  <si>
    <t>Powell</t>
  </si>
  <si>
    <t>Perry</t>
  </si>
  <si>
    <t>Orford</t>
  </si>
  <si>
    <t>Pender</t>
  </si>
  <si>
    <t>Official Results of the Tuesday, November 02, 2010 General Election</t>
  </si>
  <si>
    <t>√</t>
    <phoneticPr fontId="17"/>
  </si>
  <si>
    <t>Write-in</t>
    <phoneticPr fontId="17"/>
  </si>
  <si>
    <t>American Independent</t>
  </si>
  <si>
    <t>Utah State Elections Office</t>
  </si>
  <si>
    <t>Heard</t>
  </si>
  <si>
    <t>New Canaan</t>
  </si>
  <si>
    <t>Peterborough</t>
  </si>
  <si>
    <t>&lt;50%</t>
  </si>
  <si>
    <t>Whitfield</t>
  </si>
  <si>
    <t>Lowest % of Vote and Win</t>
  </si>
  <si>
    <t>Izard</t>
  </si>
  <si>
    <t>Athens</t>
  </si>
  <si>
    <t>Champaign</t>
  </si>
  <si>
    <t>Forsyth</t>
  </si>
  <si>
    <t>Hart</t>
  </si>
  <si>
    <t>Brantley</t>
  </si>
  <si>
    <t>Brooks</t>
  </si>
  <si>
    <t>Bryan</t>
  </si>
  <si>
    <t>Ozaukee</t>
  </si>
  <si>
    <t>Laclede</t>
  </si>
  <si>
    <t>Glynn</t>
  </si>
  <si>
    <t>Pitkin</t>
  </si>
  <si>
    <t>Kosciusko</t>
  </si>
  <si>
    <t>Bowman</t>
  </si>
  <si>
    <t>Morgan</t>
  </si>
  <si>
    <t>Bleckley</t>
  </si>
  <si>
    <t>Lewis</t>
  </si>
  <si>
    <t>Proctor</t>
  </si>
  <si>
    <t>McCreary</t>
  </si>
  <si>
    <t>Somerset</t>
  </si>
  <si>
    <t>Meade</t>
  </si>
  <si>
    <t>Bon Homme</t>
  </si>
  <si>
    <t>Montrose</t>
  </si>
  <si>
    <t>Other</t>
  </si>
  <si>
    <t>San Joaquin</t>
  </si>
  <si>
    <t>Oliver</t>
  </si>
  <si>
    <t>Castleton</t>
  </si>
  <si>
    <t>Kenosha</t>
  </si>
  <si>
    <t>Brunswick</t>
  </si>
  <si>
    <t>Torrington</t>
  </si>
  <si>
    <t>South Windsor</t>
  </si>
  <si>
    <t>Danville</t>
  </si>
  <si>
    <t>Edmonson</t>
  </si>
  <si>
    <t>Crawford</t>
  </si>
  <si>
    <t>Margin</t>
  </si>
  <si>
    <t>Milford</t>
  </si>
  <si>
    <t>Lamar</t>
  </si>
  <si>
    <t>Sheridan</t>
  </si>
  <si>
    <t>AK</t>
  </si>
  <si>
    <t>Deerfield</t>
  </si>
  <si>
    <t>Emanuel</t>
  </si>
  <si>
    <t>Effingham</t>
  </si>
  <si>
    <t>Beacon Falls</t>
  </si>
  <si>
    <t>Lafourche</t>
  </si>
  <si>
    <t>Marengo</t>
  </si>
  <si>
    <t>St. Clair</t>
  </si>
  <si>
    <t>Allamakee</t>
  </si>
  <si>
    <t>Benson</t>
  </si>
  <si>
    <t>Kossuth</t>
  </si>
  <si>
    <t>Costilla</t>
  </si>
  <si>
    <t>Van Buren</t>
  </si>
  <si>
    <t>CT for Lieberman</t>
  </si>
  <si>
    <t>Mertens</t>
  </si>
  <si>
    <t>Snitker</t>
  </si>
  <si>
    <t>-</t>
  </si>
  <si>
    <t>Klamath</t>
  </si>
  <si>
    <t>Clinton</t>
  </si>
  <si>
    <t>Whitman</t>
  </si>
  <si>
    <t>Sanbornton</t>
  </si>
  <si>
    <t>Mason</t>
  </si>
  <si>
    <t>Pike</t>
  </si>
  <si>
    <t>Noble</t>
  </si>
  <si>
    <t>Terrell</t>
  </si>
  <si>
    <t>Waterbury</t>
  </si>
  <si>
    <t>Kearny</t>
  </si>
  <si>
    <t>Chickasaw</t>
  </si>
  <si>
    <t>Second College Grant</t>
  </si>
  <si>
    <t>Corinth</t>
  </si>
  <si>
    <t>Brooklyn</t>
  </si>
  <si>
    <t>Chaplin</t>
  </si>
  <si>
    <t>Middlesex</t>
  </si>
  <si>
    <t>EV</t>
  </si>
  <si>
    <t>Blaine</t>
  </si>
  <si>
    <t>Buena Vista</t>
  </si>
  <si>
    <t>Collier</t>
  </si>
  <si>
    <t>Colchester</t>
  </si>
  <si>
    <t>Lassen</t>
  </si>
  <si>
    <t>Malheur</t>
  </si>
  <si>
    <t>Crenshaw</t>
  </si>
  <si>
    <t>Nolan</t>
  </si>
  <si>
    <t>Bernie DeCastro</t>
  </si>
  <si>
    <t>DeCastro</t>
  </si>
  <si>
    <t>Alexander A. Snitker</t>
  </si>
  <si>
    <t>Kendrick B. Meek</t>
  </si>
  <si>
    <t>Jessamine</t>
  </si>
  <si>
    <t>Kauai</t>
  </si>
  <si>
    <t>KS</t>
  </si>
  <si>
    <t>Shasta</t>
  </si>
  <si>
    <t>Sutter</t>
  </si>
  <si>
    <t>Bradley</t>
  </si>
  <si>
    <t>Middlefield</t>
  </si>
  <si>
    <t>Addison</t>
  </si>
  <si>
    <t>Okaloosa</t>
  </si>
  <si>
    <t>Constitution</t>
  </si>
  <si>
    <t>Plaquemines</t>
  </si>
  <si>
    <t>Payette</t>
  </si>
  <si>
    <t>Pepin</t>
  </si>
  <si>
    <t>Cleburne</t>
  </si>
  <si>
    <t>Pettis</t>
  </si>
  <si>
    <t>Boxer</t>
  </si>
  <si>
    <t>Indiana Secretary of State</t>
  </si>
  <si>
    <t>Kansas Secretary of State. Division of Elections and Legislative Matters</t>
  </si>
  <si>
    <t>Bibb</t>
  </si>
  <si>
    <t>Amherst</t>
  </si>
  <si>
    <t>Norton</t>
  </si>
  <si>
    <t>Chenango</t>
  </si>
  <si>
    <t>Landaff</t>
  </si>
  <si>
    <t>Moore</t>
  </si>
  <si>
    <t>Beadle</t>
  </si>
  <si>
    <t>Ryegate</t>
  </si>
  <si>
    <t>Salisbury</t>
  </si>
  <si>
    <t>Rutherford</t>
  </si>
  <si>
    <t>Manatee</t>
  </si>
  <si>
    <t>St. Bernard</t>
  </si>
  <si>
    <t>Fayette</t>
  </si>
  <si>
    <t>Letcher</t>
  </si>
  <si>
    <t>Steele</t>
  </si>
  <si>
    <t>Asotin</t>
  </si>
  <si>
    <t>Mecklenburg</t>
  </si>
  <si>
    <t>Gem</t>
  </si>
  <si>
    <t>Sunderland</t>
  </si>
  <si>
    <t>Swanton</t>
  </si>
  <si>
    <t>Wasatch</t>
  </si>
  <si>
    <t>Porter</t>
  </si>
  <si>
    <t>Wyandot</t>
  </si>
  <si>
    <t>COUSUBFP</t>
  </si>
  <si>
    <t>Menominee</t>
  </si>
  <si>
    <t>New Britain</t>
  </si>
  <si>
    <t>Lowell</t>
  </si>
  <si>
    <t>Ludlow</t>
  </si>
  <si>
    <t>Cavendish</t>
  </si>
  <si>
    <t>Bethlehem</t>
  </si>
  <si>
    <t>Bow</t>
  </si>
  <si>
    <t>Voter Turnout (VAP)</t>
  </si>
  <si>
    <t>Orangeburg</t>
  </si>
  <si>
    <t>Saguache</t>
  </si>
  <si>
    <t>Coweta</t>
  </si>
  <si>
    <t>State of Hawaii Office of Elections</t>
  </si>
  <si>
    <t>Harrisville</t>
  </si>
  <si>
    <t>Dare</t>
  </si>
  <si>
    <t>Davie</t>
  </si>
  <si>
    <t>Duplin</t>
  </si>
  <si>
    <t>Durham</t>
  </si>
  <si>
    <t>North Canaan</t>
  </si>
  <si>
    <t>Woodward</t>
  </si>
  <si>
    <t>New Hapmshire</t>
  </si>
  <si>
    <t>Wakefield</t>
  </si>
  <si>
    <t>Total Area</t>
  </si>
  <si>
    <t>Cromwell</t>
  </si>
  <si>
    <t>Rabun</t>
  </si>
  <si>
    <t>Kershaw</t>
  </si>
  <si>
    <t>Atoka</t>
  </si>
  <si>
    <t>Middlebury</t>
  </si>
  <si>
    <t>Richford</t>
  </si>
  <si>
    <t>Newbury</t>
  </si>
  <si>
    <t>Newfane</t>
  </si>
  <si>
    <t>Baca</t>
  </si>
  <si>
    <t>Pueblo</t>
  </si>
  <si>
    <t>Pushmataha</t>
  </si>
  <si>
    <t>NC</t>
  </si>
  <si>
    <t>Desha</t>
  </si>
  <si>
    <t>Boyd</t>
  </si>
  <si>
    <t>Hudson</t>
  </si>
  <si>
    <t>Blount</t>
  </si>
  <si>
    <t>Wilkinson</t>
  </si>
  <si>
    <t>Morton</t>
  </si>
  <si>
    <t>South Carolina</t>
  </si>
  <si>
    <t>Leavenworth</t>
  </si>
  <si>
    <t>West Fairlee</t>
  </si>
  <si>
    <t>Rapides</t>
  </si>
  <si>
    <t>Towner</t>
  </si>
  <si>
    <t>Working Families</t>
  </si>
  <si>
    <t>Mountain</t>
  </si>
  <si>
    <t>Bear Lake</t>
  </si>
  <si>
    <t>Benewah</t>
  </si>
  <si>
    <t>Churchill</t>
  </si>
  <si>
    <t>Bates</t>
  </si>
  <si>
    <t>Divide</t>
  </si>
  <si>
    <t>Emmons</t>
  </si>
  <si>
    <t>Lumpkin</t>
  </si>
  <si>
    <t>Poultney</t>
  </si>
  <si>
    <t>Mississippi</t>
  </si>
  <si>
    <t>Connecticut</t>
  </si>
  <si>
    <t>Boundary</t>
  </si>
  <si>
    <t>Bonner</t>
  </si>
  <si>
    <t>Halifax</t>
  </si>
  <si>
    <t>Non-Affiliated</t>
  </si>
  <si>
    <t>Scott T. McAdams</t>
  </si>
  <si>
    <t>Rodney Glassman</t>
  </si>
  <si>
    <t>Glassman</t>
  </si>
  <si>
    <t>David F. Nolan</t>
  </si>
  <si>
    <t>Jerry Joslyn</t>
  </si>
  <si>
    <t>Joslyn</t>
  </si>
  <si>
    <t>Success Township</t>
  </si>
  <si>
    <t>Wentworth's</t>
  </si>
  <si>
    <t>Water Area</t>
  </si>
  <si>
    <t>Rochester</t>
  </si>
  <si>
    <t>Stannard</t>
  </si>
  <si>
    <t>St. Francis</t>
  </si>
  <si>
    <t>Notes</t>
  </si>
  <si>
    <t>Phillips</t>
  </si>
  <si>
    <t>1st</t>
  </si>
  <si>
    <t>2nd</t>
  </si>
  <si>
    <t>Pickaway</t>
  </si>
  <si>
    <t>Albany</t>
  </si>
  <si>
    <t>St. Lawrence</t>
  </si>
  <si>
    <t>Pages</t>
  </si>
  <si>
    <t>Type</t>
  </si>
  <si>
    <t>Marquette</t>
  </si>
  <si>
    <t>Curry</t>
  </si>
  <si>
    <t>Crisp</t>
  </si>
  <si>
    <t>Keokuk</t>
  </si>
  <si>
    <t>Wood</t>
  </si>
  <si>
    <t>Bottineau</t>
  </si>
  <si>
    <t>La Paz</t>
  </si>
  <si>
    <t>Rusk</t>
  </si>
  <si>
    <t>Floyd</t>
  </si>
  <si>
    <t>Dunbarton</t>
  </si>
  <si>
    <t>Townshend</t>
  </si>
  <si>
    <t>Tunbridge</t>
  </si>
  <si>
    <t>Redding</t>
  </si>
  <si>
    <t>Tattnall</t>
  </si>
  <si>
    <t>Mariposa</t>
  </si>
  <si>
    <t>Bartlett</t>
  </si>
  <si>
    <t>Hebron</t>
  </si>
  <si>
    <t>Nye</t>
  </si>
  <si>
    <t>CT</t>
  </si>
  <si>
    <t>Lemington</t>
  </si>
  <si>
    <t>Imperial</t>
  </si>
  <si>
    <t>Cayuga</t>
  </si>
  <si>
    <t>Neosho</t>
  </si>
  <si>
    <t>Candler</t>
  </si>
  <si>
    <t>Carroll</t>
  </si>
  <si>
    <t>Appanoose</t>
  </si>
  <si>
    <t>Waterford</t>
  </si>
  <si>
    <t>Weathersfield</t>
  </si>
  <si>
    <t>Josephine</t>
  </si>
  <si>
    <t>Williamsburg</t>
  </si>
  <si>
    <t>Lyon</t>
  </si>
  <si>
    <t>Ottawa</t>
  </si>
  <si>
    <t>Francestown</t>
  </si>
  <si>
    <t>Vershire</t>
  </si>
  <si>
    <t>Gilford</t>
  </si>
  <si>
    <t>Currituck</t>
  </si>
  <si>
    <t>Tulare</t>
  </si>
  <si>
    <t>Publisher</t>
  </si>
  <si>
    <t>Year</t>
  </si>
  <si>
    <t>Terrebonne</t>
  </si>
  <si>
    <t>Randolph</t>
  </si>
  <si>
    <t>San Mateo</t>
  </si>
  <si>
    <t>Sevier</t>
  </si>
  <si>
    <t>Carbon</t>
  </si>
  <si>
    <t>Millard</t>
  </si>
  <si>
    <t>Piute</t>
  </si>
  <si>
    <t>LaPorte</t>
  </si>
  <si>
    <t>Dickinson</t>
  </si>
  <si>
    <t>Searcy</t>
  </si>
  <si>
    <t>Inouye</t>
  </si>
  <si>
    <t>Leahy</t>
  </si>
  <si>
    <t>Guthrie</t>
  </si>
  <si>
    <t>Craftsbury</t>
  </si>
  <si>
    <t>Exeter</t>
  </si>
  <si>
    <t>Littleton</t>
  </si>
  <si>
    <t>Poweshiek</t>
  </si>
  <si>
    <t>Winnebago</t>
  </si>
  <si>
    <t>Maryland</t>
  </si>
  <si>
    <t>MD</t>
  </si>
  <si>
    <t>Otero</t>
  </si>
  <si>
    <t>Columbus</t>
  </si>
  <si>
    <t>Belknap</t>
  </si>
  <si>
    <t>Geneva</t>
  </si>
  <si>
    <t>Cook</t>
  </si>
  <si>
    <t>Maryland State Board of Elections</t>
  </si>
  <si>
    <t>Brandon</t>
  </si>
  <si>
    <t>Butte</t>
  </si>
  <si>
    <t>Winchester</t>
  </si>
  <si>
    <t>WA</t>
  </si>
  <si>
    <t>Atkinson</t>
  </si>
  <si>
    <t>Wilcox</t>
  </si>
  <si>
    <t>Sheboygan</t>
  </si>
  <si>
    <t>Votes</t>
  </si>
  <si>
    <t>Grantham</t>
  </si>
  <si>
    <t>Ware</t>
  </si>
  <si>
    <t>Boone</t>
  </si>
  <si>
    <t>Windsor Locks</t>
  </si>
  <si>
    <t>Election District</t>
  </si>
  <si>
    <t>Jay</t>
  </si>
  <si>
    <t>Queen Anne's</t>
  </si>
  <si>
    <t>Rutland</t>
  </si>
  <si>
    <t>Marinette</t>
  </si>
  <si>
    <t>Pendleton</t>
  </si>
  <si>
    <t>Trumbull</t>
  </si>
  <si>
    <t>Naugatuck</t>
  </si>
  <si>
    <t>Third Place</t>
  </si>
  <si>
    <t>County</t>
  </si>
  <si>
    <t>Peru</t>
  </si>
  <si>
    <t>Candidate Party</t>
  </si>
  <si>
    <t>Charles Mix</t>
  </si>
  <si>
    <t>Cimarron</t>
  </si>
  <si>
    <t>Oneida</t>
  </si>
  <si>
    <t>Delaware</t>
  </si>
  <si>
    <t>Iroquois</t>
  </si>
  <si>
    <t>Ledyard</t>
  </si>
  <si>
    <t>Minnesota</t>
  </si>
  <si>
    <t>Posey</t>
  </si>
  <si>
    <t>&lt;30%</t>
  </si>
  <si>
    <t>Canterbury</t>
  </si>
  <si>
    <t>Pacific</t>
  </si>
  <si>
    <t>Grady</t>
  </si>
  <si>
    <t>Snyder</t>
  </si>
  <si>
    <t>Susquehanna</t>
  </si>
  <si>
    <t>Thompson</t>
  </si>
  <si>
    <t>West Baton Rouge</t>
  </si>
  <si>
    <t>Tyrrell</t>
  </si>
  <si>
    <t>&gt;90%</t>
  </si>
  <si>
    <t>Ellsworth</t>
  </si>
  <si>
    <t>Smith</t>
  </si>
  <si>
    <t>Ashley</t>
  </si>
  <si>
    <t>Windsor</t>
  </si>
  <si>
    <t>Charlestown</t>
  </si>
  <si>
    <t>Westfield</t>
  </si>
  <si>
    <t>Cheshire</t>
  </si>
  <si>
    <t>Schuylkill</t>
  </si>
  <si>
    <t>Mifflin</t>
  </si>
  <si>
    <t>Wisconsin</t>
  </si>
  <si>
    <t>Craven</t>
  </si>
  <si>
    <t>Toombs</t>
  </si>
  <si>
    <t>Milwaukee</t>
  </si>
  <si>
    <t>Parke</t>
  </si>
  <si>
    <t>Deep River</t>
  </si>
  <si>
    <t>Canton</t>
  </si>
  <si>
    <t>Lyndon</t>
  </si>
  <si>
    <t>Florida</t>
  </si>
  <si>
    <t>Onondaga</t>
  </si>
  <si>
    <t>Glades</t>
  </si>
  <si>
    <t>Barnstead</t>
  </si>
  <si>
    <t>Dearborn</t>
  </si>
  <si>
    <t>Kentucky State Board of Elections</t>
  </si>
  <si>
    <t>Epsom</t>
  </si>
  <si>
    <t>Errol</t>
  </si>
  <si>
    <t>East Windsor</t>
  </si>
  <si>
    <t>Eastford</t>
  </si>
  <si>
    <t>Montgomery</t>
  </si>
  <si>
    <t>Ellington</t>
  </si>
  <si>
    <t>Chase</t>
  </si>
  <si>
    <t>Oregon</t>
  </si>
  <si>
    <t>Troup</t>
  </si>
  <si>
    <t>Lawrence</t>
  </si>
  <si>
    <t>McCracken</t>
  </si>
  <si>
    <t>Clermont</t>
  </si>
  <si>
    <t>Hettinger</t>
  </si>
  <si>
    <t>Seminole</t>
  </si>
  <si>
    <t>Caribou</t>
  </si>
  <si>
    <t>Desoto</t>
  </si>
  <si>
    <t>Choctaw</t>
  </si>
  <si>
    <t>Clarke</t>
  </si>
  <si>
    <t>Clay</t>
  </si>
  <si>
    <t>Ashford</t>
  </si>
  <si>
    <t>Haralson</t>
  </si>
  <si>
    <t>Labno</t>
  </si>
  <si>
    <t>Scotland</t>
  </si>
  <si>
    <t>Pitt</t>
  </si>
  <si>
    <t>Michael F. Bennet</t>
  </si>
  <si>
    <t>Ken Buck</t>
  </si>
  <si>
    <t>Buck</t>
  </si>
  <si>
    <t>Charley Miller</t>
  </si>
  <si>
    <t>Atkinson and Gilmanton Academy Grant</t>
  </si>
  <si>
    <t>Price</t>
  </si>
  <si>
    <t>Racine</t>
  </si>
  <si>
    <t>Sharon</t>
  </si>
  <si>
    <t>Epping</t>
  </si>
  <si>
    <t>Bayfield</t>
  </si>
  <si>
    <t>Stanislaus</t>
  </si>
  <si>
    <t>Grant</t>
  </si>
  <si>
    <t>Harrison</t>
  </si>
  <si>
    <t>Shannon</t>
  </si>
  <si>
    <t>Juniata</t>
  </si>
  <si>
    <t>McHenry</t>
  </si>
  <si>
    <t>Berkeley</t>
  </si>
  <si>
    <t>Ransom</t>
  </si>
  <si>
    <t>Stutsman</t>
  </si>
  <si>
    <t>Lowndes</t>
  </si>
  <si>
    <t>Ripton</t>
  </si>
  <si>
    <t>Newtown</t>
  </si>
  <si>
    <t>Sierra</t>
  </si>
  <si>
    <t>Siskiyou</t>
  </si>
  <si>
    <t>East Haddam</t>
  </si>
  <si>
    <t>Garvin</t>
  </si>
  <si>
    <t>Colleton</t>
  </si>
  <si>
    <t>MO</t>
  </si>
  <si>
    <t>Andrew</t>
  </si>
  <si>
    <t>Placer</t>
  </si>
  <si>
    <t>Level</t>
  </si>
  <si>
    <t>Darlington</t>
  </si>
  <si>
    <t>San Benito</t>
  </si>
  <si>
    <t>Clinch</t>
  </si>
  <si>
    <t>Cobb</t>
  </si>
  <si>
    <t>Metcalfe</t>
  </si>
  <si>
    <t>Muhlenberg</t>
  </si>
  <si>
    <t>Thornton</t>
  </si>
  <si>
    <t>Brighton</t>
  </si>
  <si>
    <t>Hardin</t>
  </si>
  <si>
    <t>Macon</t>
  </si>
  <si>
    <t>Madison</t>
  </si>
  <si>
    <t>Johnston</t>
  </si>
  <si>
    <t>Drew</t>
  </si>
  <si>
    <t>Lauderdale</t>
  </si>
  <si>
    <t>Chambers</t>
  </si>
  <si>
    <t>Brule</t>
  </si>
  <si>
    <t>Maclyn Stringer</t>
  </si>
  <si>
    <t>Stringer</t>
  </si>
  <si>
    <t>Independence</t>
  </si>
  <si>
    <t>Meredith</t>
  </si>
  <si>
    <t>Mont Vernon</t>
  </si>
  <si>
    <t>McCormick</t>
  </si>
  <si>
    <t>Northwood</t>
  </si>
  <si>
    <t>North Hampton</t>
  </si>
  <si>
    <t>Stonington</t>
  </si>
  <si>
    <t>FL</t>
  </si>
  <si>
    <t>Blanks/Undervotes</t>
  </si>
  <si>
    <t>Void/Overvotes</t>
  </si>
  <si>
    <t>Mendocino</t>
  </si>
  <si>
    <t>Dutchess</t>
  </si>
  <si>
    <t>Eaton</t>
  </si>
  <si>
    <t>New Castle</t>
  </si>
  <si>
    <t>Plaistow</t>
  </si>
  <si>
    <t>Daniel K. Inouye</t>
  </si>
  <si>
    <t>Dawson</t>
  </si>
  <si>
    <t>St. Charles</t>
  </si>
  <si>
    <t>Alachua</t>
  </si>
  <si>
    <t>Raymond</t>
  </si>
  <si>
    <t>Rindge</t>
  </si>
  <si>
    <t>Roxbury</t>
  </si>
  <si>
    <t>Isle La Motte</t>
  </si>
  <si>
    <t>Day</t>
  </si>
  <si>
    <t>Rebecca Sink-Burris</t>
  </si>
  <si>
    <t>Sink-Burris</t>
  </si>
  <si>
    <t>Beitler</t>
  </si>
  <si>
    <t>Lee Fisher</t>
  </si>
  <si>
    <t>State2</t>
  </si>
  <si>
    <t>Wallace</t>
  </si>
  <si>
    <t>West Virginia Secretary of State</t>
  </si>
  <si>
    <t>FIPS</t>
  </si>
  <si>
    <t>Hendricks</t>
  </si>
  <si>
    <t>HI</t>
  </si>
  <si>
    <t>Nottingham</t>
  </si>
  <si>
    <t>Des Moines</t>
  </si>
  <si>
    <t>Forest</t>
  </si>
  <si>
    <t>South Carolina State Election Commission</t>
  </si>
  <si>
    <t>Carteret</t>
  </si>
  <si>
    <t>McLean</t>
  </si>
  <si>
    <t>Volusia</t>
  </si>
  <si>
    <t>Gallia</t>
  </si>
  <si>
    <t>NV</t>
  </si>
  <si>
    <t>Hand</t>
  </si>
  <si>
    <t>States</t>
  </si>
  <si>
    <t>Portsmouth</t>
  </si>
  <si>
    <t>Grassley</t>
  </si>
  <si>
    <t>Thompson and Meserves Purchase</t>
  </si>
  <si>
    <t>Patrick J. Leahy</t>
  </si>
  <si>
    <t>Alpine</t>
  </si>
  <si>
    <t>Vance</t>
  </si>
  <si>
    <t>Fair Haven</t>
  </si>
  <si>
    <t>Chelsea</t>
  </si>
  <si>
    <t>Mount Holly</t>
  </si>
  <si>
    <t>O'Brien</t>
  </si>
  <si>
    <t>Pottawattamie</t>
  </si>
  <si>
    <t>Fourth Place</t>
  </si>
  <si>
    <t>Osborne</t>
  </si>
  <si>
    <t>Abbeville</t>
  </si>
  <si>
    <t>Voluntown</t>
  </si>
  <si>
    <t>Iredell</t>
  </si>
  <si>
    <t>Woods</t>
  </si>
  <si>
    <t>Dalton</t>
  </si>
  <si>
    <t>Jenkins</t>
  </si>
  <si>
    <t>Charles E. Grassley</t>
  </si>
  <si>
    <t>Socialist Workers</t>
  </si>
  <si>
    <t>Mikulski</t>
  </si>
  <si>
    <t>Anderson</t>
  </si>
  <si>
    <t>Barber</t>
  </si>
  <si>
    <t>Iberia</t>
  </si>
  <si>
    <t>Gunnison</t>
  </si>
  <si>
    <t>Jaffrey</t>
  </si>
  <si>
    <t>Bennett</t>
  </si>
  <si>
    <t>None of the Above</t>
  </si>
  <si>
    <t>Harry Reid</t>
  </si>
  <si>
    <t>Middleton</t>
  </si>
  <si>
    <t>Ossipee</t>
  </si>
  <si>
    <t>Coshocton</t>
  </si>
  <si>
    <t>North Dakota</t>
  </si>
  <si>
    <t>Tinmouth</t>
  </si>
  <si>
    <t>Shelburne</t>
  </si>
  <si>
    <t>Callaway</t>
  </si>
  <si>
    <t>Illinois State Board of Elections</t>
  </si>
  <si>
    <t>Duchesne</t>
  </si>
  <si>
    <t>CD</t>
  </si>
  <si>
    <t>Cole</t>
  </si>
  <si>
    <t>Kidder</t>
  </si>
  <si>
    <t>Plainfield</t>
  </si>
  <si>
    <t>Kewaunee</t>
  </si>
  <si>
    <t>Mendon</t>
  </si>
  <si>
    <t>Garrett</t>
  </si>
  <si>
    <t>First Place</t>
  </si>
  <si>
    <t>Kentucky</t>
  </si>
  <si>
    <t>Tallapoosa</t>
  </si>
  <si>
    <t>United Citizens</t>
  </si>
  <si>
    <t>Searsburg</t>
  </si>
  <si>
    <t>Napa</t>
  </si>
  <si>
    <t>Nevada</t>
  </si>
  <si>
    <t>Orange</t>
  </si>
  <si>
    <t>Northfield</t>
  </si>
  <si>
    <t>Yell</t>
  </si>
  <si>
    <t>Blanche L. Lincoln</t>
  </si>
  <si>
    <t>David Vitter</t>
  </si>
  <si>
    <t>Vitter</t>
  </si>
  <si>
    <t>Rio Blanco</t>
  </si>
  <si>
    <t>Florence</t>
  </si>
  <si>
    <t>Greenup</t>
  </si>
  <si>
    <t>Clayton</t>
  </si>
  <si>
    <t>Medina</t>
  </si>
  <si>
    <t>Miner</t>
  </si>
  <si>
    <t>Counties with Highest Percent of Vote</t>
  </si>
  <si>
    <t>Howell</t>
  </si>
  <si>
    <t>Iron</t>
  </si>
  <si>
    <t>Agency</t>
  </si>
  <si>
    <t>Santa Rosa</t>
  </si>
  <si>
    <t>Elliott</t>
  </si>
  <si>
    <t>St. George</t>
  </si>
  <si>
    <t>Sheffield</t>
  </si>
  <si>
    <t>Williamson</t>
  </si>
  <si>
    <t>Wilkes</t>
  </si>
  <si>
    <t>Graves</t>
  </si>
  <si>
    <t>Jewell</t>
  </si>
  <si>
    <t>Alleghany</t>
  </si>
  <si>
    <t>Moultrie</t>
  </si>
  <si>
    <t>Aurora</t>
  </si>
  <si>
    <t>Bulloch</t>
  </si>
  <si>
    <t>Marshfield</t>
  </si>
  <si>
    <t>Northumberland</t>
  </si>
  <si>
    <t>Westmore</t>
  </si>
  <si>
    <t>Weybridge</t>
  </si>
  <si>
    <t>Warner's grant</t>
  </si>
  <si>
    <t>Cleveland</t>
  </si>
  <si>
    <t>Buels gore</t>
  </si>
  <si>
    <t>New Hartford</t>
  </si>
  <si>
    <t>Rensselaer</t>
  </si>
  <si>
    <t>Grand</t>
  </si>
  <si>
    <t>Houston</t>
  </si>
  <si>
    <t>Virginia</t>
  </si>
  <si>
    <t>Barron</t>
  </si>
  <si>
    <t>West Haven</t>
  </si>
  <si>
    <t>Williston</t>
  </si>
  <si>
    <t>St. Joseph</t>
  </si>
  <si>
    <t>Trimble</t>
  </si>
  <si>
    <t>Wolfe</t>
  </si>
  <si>
    <t>Davis</t>
  </si>
  <si>
    <t>Number of State Ballots</t>
  </si>
  <si>
    <t>Clearfield</t>
  </si>
  <si>
    <t>Iowa</t>
  </si>
  <si>
    <t>IA</t>
  </si>
  <si>
    <t>Belmont</t>
  </si>
  <si>
    <t>Berlin</t>
  </si>
  <si>
    <t>Bethel</t>
  </si>
  <si>
    <t>Juneau</t>
  </si>
  <si>
    <t>Pima</t>
  </si>
  <si>
    <t>Democratic</t>
  </si>
  <si>
    <t>New Jersey</t>
  </si>
  <si>
    <t>Farmington</t>
  </si>
  <si>
    <t>Thomas</t>
  </si>
  <si>
    <t>Mike Crapo</t>
  </si>
  <si>
    <t>Chattahoochee</t>
  </si>
  <si>
    <t>Barrington</t>
  </si>
  <si>
    <t>Liberty</t>
  </si>
  <si>
    <t>Plymouth</t>
  </si>
  <si>
    <t>Clarendon</t>
  </si>
  <si>
    <t>Larue</t>
  </si>
  <si>
    <t>Worcester</t>
  </si>
  <si>
    <t>Catawba</t>
  </si>
  <si>
    <t>Hamlin</t>
  </si>
  <si>
    <t>Schley</t>
  </si>
  <si>
    <t>Stark</t>
  </si>
  <si>
    <t>Peace and Free</t>
  </si>
  <si>
    <t>Town FIPS</t>
  </si>
  <si>
    <t>Claiborne</t>
  </si>
  <si>
    <t>Crapo</t>
  </si>
  <si>
    <t>San Diego</t>
  </si>
  <si>
    <t>San Francisco</t>
  </si>
  <si>
    <t>Faulk</t>
  </si>
  <si>
    <t>Ira</t>
  </si>
  <si>
    <t>Stanton</t>
  </si>
  <si>
    <t>Stevens</t>
  </si>
  <si>
    <t>Walton</t>
  </si>
  <si>
    <t>Putney</t>
  </si>
  <si>
    <t>Canadian</t>
  </si>
  <si>
    <t>DeKalb</t>
  </si>
  <si>
    <t>Stewart</t>
  </si>
  <si>
    <t>Darke</t>
  </si>
  <si>
    <t>Lander</t>
  </si>
  <si>
    <t>Jericho</t>
  </si>
  <si>
    <t>Umatilla</t>
  </si>
  <si>
    <t>Bamberg</t>
  </si>
  <si>
    <t>Garland</t>
  </si>
  <si>
    <t>Mobile</t>
  </si>
  <si>
    <t>Monroe</t>
  </si>
  <si>
    <t>Owsley</t>
  </si>
  <si>
    <t>Vote4</t>
  </si>
  <si>
    <t>NY</t>
  </si>
  <si>
    <t>Tim Fasano</t>
  </si>
  <si>
    <t>Fasano</t>
  </si>
  <si>
    <t>Jesse Holland</t>
  </si>
  <si>
    <t>Scott Ashjian</t>
  </si>
  <si>
    <t>Tea Party</t>
  </si>
  <si>
    <t>Ashjian</t>
  </si>
  <si>
    <t>Haines</t>
  </si>
  <si>
    <t>Reeves</t>
  </si>
  <si>
    <t>Moultonborough</t>
  </si>
  <si>
    <t>Sutton</t>
  </si>
  <si>
    <t>Sacramento</t>
  </si>
  <si>
    <t>Barry</t>
  </si>
  <si>
    <t>Bridgewater</t>
  </si>
  <si>
    <t>Story</t>
  </si>
  <si>
    <t>Bloomfield</t>
  </si>
  <si>
    <t>John R. Thune</t>
  </si>
  <si>
    <t>Ansonia</t>
  </si>
  <si>
    <t>Esmeralda</t>
  </si>
  <si>
    <t>Caledonia</t>
  </si>
  <si>
    <t>Webster</t>
  </si>
  <si>
    <t>New Durham</t>
  </si>
  <si>
    <t>New Hampton</t>
  </si>
  <si>
    <t>District 4</t>
  </si>
  <si>
    <t>Illinois</t>
  </si>
  <si>
    <t>Largest Margin of Victory</t>
  </si>
  <si>
    <t>Allen</t>
  </si>
  <si>
    <t>Alexander</t>
  </si>
  <si>
    <t>Treutlen</t>
  </si>
  <si>
    <t>Pawnee</t>
  </si>
  <si>
    <t>Erie</t>
  </si>
  <si>
    <t>Caroline</t>
  </si>
  <si>
    <t>Greenland</t>
  </si>
  <si>
    <t>Power</t>
  </si>
  <si>
    <t>Shaftsbury</t>
  </si>
  <si>
    <t>Stewartstown</t>
  </si>
  <si>
    <t>Plainville</t>
  </si>
  <si>
    <t>La Plata</t>
  </si>
  <si>
    <t>County Ranking</t>
  </si>
  <si>
    <t>Goshen</t>
  </si>
  <si>
    <t>Marshall</t>
  </si>
  <si>
    <t>Worth</t>
  </si>
  <si>
    <t>Southington</t>
  </si>
  <si>
    <t>Greenwich</t>
  </si>
  <si>
    <t>Whitley</t>
  </si>
  <si>
    <t>Chariton</t>
  </si>
  <si>
    <t>Inyo</t>
  </si>
  <si>
    <t>Frederick</t>
  </si>
  <si>
    <t>Rockdale</t>
  </si>
  <si>
    <t>Wilmot</t>
  </si>
  <si>
    <t>Renville</t>
  </si>
  <si>
    <t>Park</t>
  </si>
  <si>
    <t>San Bernardino</t>
  </si>
  <si>
    <t>Ontario</t>
  </si>
  <si>
    <t>Santa Barbara</t>
  </si>
  <si>
    <t>Storey</t>
  </si>
  <si>
    <t>Londonderry</t>
  </si>
  <si>
    <t>Walden</t>
  </si>
  <si>
    <t>East Hampton</t>
  </si>
  <si>
    <t>Enfield</t>
  </si>
  <si>
    <t>Oglethorpe</t>
  </si>
  <si>
    <t>Washoe</t>
  </si>
  <si>
    <t>Mesa</t>
  </si>
  <si>
    <t>Peoria</t>
  </si>
  <si>
    <t>Little River</t>
  </si>
  <si>
    <t>State of Connecticut Secretary of State</t>
  </si>
  <si>
    <t>Hawaii</t>
  </si>
  <si>
    <t>St. Louis</t>
  </si>
  <si>
    <t>Wasco</t>
  </si>
  <si>
    <t>Vergennes</t>
  </si>
  <si>
    <t>Ogle</t>
  </si>
  <si>
    <t>Marlboro</t>
  </si>
  <si>
    <t>Sarasota</t>
  </si>
  <si>
    <t>State Code</t>
  </si>
  <si>
    <t>New York</t>
  </si>
  <si>
    <t>Woodstock</t>
  </si>
  <si>
    <t>Waltham</t>
  </si>
  <si>
    <t>Burnett</t>
  </si>
  <si>
    <t>Vilas</t>
  </si>
  <si>
    <t>Winner</t>
  </si>
  <si>
    <t>Whitefield</t>
  </si>
  <si>
    <t>Langdon</t>
  </si>
  <si>
    <t>Lempster</t>
  </si>
  <si>
    <t>Martin</t>
  </si>
  <si>
    <t>Bannock</t>
  </si>
  <si>
    <t>Nashua</t>
  </si>
  <si>
    <t>Shoshone</t>
  </si>
  <si>
    <t>Boscawen</t>
  </si>
  <si>
    <t>Seneca</t>
  </si>
  <si>
    <t>Tioga</t>
  </si>
  <si>
    <t>Talbot</t>
  </si>
  <si>
    <t>McDonald</t>
  </si>
  <si>
    <t>Trego</t>
  </si>
  <si>
    <t>York</t>
  </si>
  <si>
    <t>Popular Vote</t>
  </si>
  <si>
    <t>Yamhill</t>
  </si>
  <si>
    <t>St. Mary's</t>
  </si>
  <si>
    <t>Camden</t>
  </si>
  <si>
    <t>Shortname</t>
  </si>
  <si>
    <t>Candidate Number</t>
  </si>
  <si>
    <t>Barre</t>
  </si>
  <si>
    <t>Sanborn</t>
  </si>
  <si>
    <t>Spink</t>
  </si>
  <si>
    <t>AR</t>
  </si>
  <si>
    <t>P. Tom Sullivan</t>
  </si>
  <si>
    <t>Joe Sestak</t>
  </si>
  <si>
    <t>Sestak</t>
  </si>
  <si>
    <t>Pat Toomey</t>
  </si>
  <si>
    <t>Toomey</t>
  </si>
  <si>
    <t>North Carolina State Board of Elections</t>
  </si>
  <si>
    <t>Fulton</t>
  </si>
  <si>
    <t>Habersham</t>
  </si>
  <si>
    <t>Venango</t>
  </si>
  <si>
    <t>Muscogee</t>
  </si>
  <si>
    <t>Sheldon</t>
  </si>
  <si>
    <t>Shoreham</t>
  </si>
  <si>
    <t>Calaveras</t>
  </si>
  <si>
    <t>Weber</t>
  </si>
  <si>
    <t>Green</t>
  </si>
  <si>
    <t>Jennings</t>
  </si>
  <si>
    <t>Knox</t>
  </si>
  <si>
    <t>Ste. Genevieve</t>
  </si>
  <si>
    <t>Whiteside</t>
  </si>
  <si>
    <t>District 1</t>
  </si>
  <si>
    <t>Hickory</t>
  </si>
  <si>
    <t>Holt</t>
  </si>
  <si>
    <t>Enosburgh?</t>
  </si>
  <si>
    <t>Miami</t>
  </si>
  <si>
    <t>Kiowa</t>
  </si>
  <si>
    <t>District 2</t>
  </si>
  <si>
    <t>District 3</t>
  </si>
  <si>
    <t>Pinal</t>
  </si>
  <si>
    <t>Harwinton</t>
  </si>
  <si>
    <t>Sabine</t>
  </si>
  <si>
    <t>Sioux</t>
  </si>
  <si>
    <t>OH</t>
  </si>
  <si>
    <t>Wakulla</t>
  </si>
  <si>
    <t>Arizona</t>
  </si>
  <si>
    <t>Dolores</t>
  </si>
  <si>
    <t>Mercer</t>
  </si>
  <si>
    <t>Washington Secretary of State</t>
  </si>
  <si>
    <t>New Hampshire Department of State. Elections Division</t>
  </si>
  <si>
    <t>Berkshire</t>
  </si>
  <si>
    <t>Del Norte</t>
  </si>
  <si>
    <t>Rocky Hill</t>
  </si>
  <si>
    <t>Minidoka</t>
  </si>
  <si>
    <t>2010 Official Statewide General Election Results November 2, 2010</t>
    <phoneticPr fontId="17"/>
  </si>
  <si>
    <t>Pittsburg</t>
  </si>
  <si>
    <t>Hampton</t>
  </si>
  <si>
    <t>Goffstown</t>
  </si>
  <si>
    <t>Tangipahoa</t>
  </si>
  <si>
    <t>Jo Daviess</t>
  </si>
  <si>
    <t>Dallas</t>
  </si>
  <si>
    <t>Robertson</t>
  </si>
  <si>
    <t>East Kingston</t>
  </si>
  <si>
    <t>Vermont Office of the Secretary of State</t>
  </si>
  <si>
    <t>New London</t>
  </si>
  <si>
    <t>Paulding</t>
  </si>
  <si>
    <t>Cherokee</t>
  </si>
  <si>
    <t>Bucks</t>
  </si>
  <si>
    <t>Camas</t>
  </si>
  <si>
    <t>Adair</t>
  </si>
  <si>
    <t>Chattooga</t>
  </si>
  <si>
    <t>Pierce</t>
  </si>
  <si>
    <t>Wahkiakum</t>
  </si>
  <si>
    <t>Grafton</t>
  </si>
  <si>
    <t>Barnwell</t>
  </si>
  <si>
    <t>Beaufort</t>
  </si>
  <si>
    <t>Glover</t>
  </si>
  <si>
    <t>Box Elder</t>
  </si>
  <si>
    <t>Mike Lee</t>
  </si>
  <si>
    <t>Scioto</t>
  </si>
  <si>
    <t>Newberry</t>
  </si>
  <si>
    <t>Williams</t>
  </si>
  <si>
    <t>Pontotoc</t>
  </si>
  <si>
    <t>Sterling</t>
  </si>
  <si>
    <t>Sedgwick</t>
  </si>
  <si>
    <t>Pasquotank</t>
  </si>
  <si>
    <t>Pittsfield</t>
  </si>
  <si>
    <t>Bay</t>
  </si>
  <si>
    <t>Catahoula</t>
  </si>
  <si>
    <t>Vanderburgh</t>
  </si>
  <si>
    <t>Greensboro</t>
  </si>
  <si>
    <t>Yancey</t>
  </si>
  <si>
    <t>Taliaferro</t>
  </si>
  <si>
    <t>Colebrook</t>
  </si>
  <si>
    <t>St. Albans</t>
  </si>
  <si>
    <t>Auburn</t>
  </si>
  <si>
    <t>State</t>
  </si>
  <si>
    <t>Loudon</t>
  </si>
  <si>
    <t>Milton</t>
  </si>
  <si>
    <t>Kent</t>
  </si>
  <si>
    <t>State1</t>
  </si>
  <si>
    <t>Foster</t>
  </si>
  <si>
    <t>Sac</t>
  </si>
  <si>
    <t>Derby</t>
  </si>
  <si>
    <t>East Montpelier</t>
  </si>
  <si>
    <t>Holland</t>
  </si>
  <si>
    <t>Cotton</t>
  </si>
  <si>
    <t>Tipton</t>
  </si>
  <si>
    <t>Washburn</t>
  </si>
  <si>
    <t>Waupaca</t>
  </si>
  <si>
    <t>Suffield</t>
  </si>
  <si>
    <t>Troy</t>
  </si>
  <si>
    <t>Wabaunsee</t>
  </si>
  <si>
    <t>Clallam</t>
  </si>
  <si>
    <t>New Hampshire</t>
  </si>
  <si>
    <t>Dunklin</t>
  </si>
  <si>
    <t>Wright</t>
  </si>
  <si>
    <t>White Pine</t>
  </si>
  <si>
    <t>Davidson</t>
  </si>
  <si>
    <t>Laurel</t>
  </si>
  <si>
    <t>Etowah</t>
  </si>
  <si>
    <t>Huron</t>
  </si>
  <si>
    <t>Amador</t>
  </si>
  <si>
    <t>Rockland</t>
  </si>
  <si>
    <t>Edward C. Noonan</t>
  </si>
  <si>
    <t>Noonan</t>
  </si>
  <si>
    <t>Duane Roberts</t>
  </si>
  <si>
    <t>Gail K. Lightfoot</t>
  </si>
  <si>
    <t>Lightfoot</t>
  </si>
  <si>
    <t>Marsha Feinland</t>
  </si>
  <si>
    <t>Shawnee</t>
  </si>
  <si>
    <t>Grundy</t>
  </si>
  <si>
    <t>Saline</t>
  </si>
  <si>
    <t>Mono</t>
  </si>
  <si>
    <t>Lexington</t>
  </si>
  <si>
    <t>Towns</t>
  </si>
  <si>
    <t>Edwards</t>
  </si>
  <si>
    <t>Elk</t>
  </si>
  <si>
    <t>Suffolk</t>
  </si>
  <si>
    <t>Center Harbor</t>
  </si>
  <si>
    <t>Killington</t>
  </si>
  <si>
    <t>White</t>
  </si>
  <si>
    <t>Roger Mills</t>
  </si>
  <si>
    <t>Rogers</t>
  </si>
  <si>
    <t>Butts</t>
  </si>
  <si>
    <t>East Haven</t>
  </si>
  <si>
    <t>Land Area</t>
  </si>
  <si>
    <t>Kilkenny township</t>
  </si>
  <si>
    <t>Boulder</t>
  </si>
  <si>
    <t>State of Delaware Department of Elections</t>
  </si>
  <si>
    <t>Will</t>
  </si>
  <si>
    <t>3rd</t>
  </si>
  <si>
    <t>Thurston</t>
  </si>
  <si>
    <t>Bingham</t>
  </si>
  <si>
    <t>Queens</t>
  </si>
  <si>
    <t>Contra Costa</t>
  </si>
  <si>
    <t>Escambia</t>
  </si>
  <si>
    <t>Shawano</t>
  </si>
  <si>
    <t>Libertarian</t>
  </si>
  <si>
    <t>Ziebach</t>
  </si>
  <si>
    <t>Milan</t>
  </si>
  <si>
    <t>Fredrick Haase</t>
  </si>
  <si>
    <t>Haase</t>
  </si>
  <si>
    <t>Jeff Davis</t>
  </si>
  <si>
    <t>Long</t>
  </si>
  <si>
    <t>Charleston</t>
  </si>
  <si>
    <t>% Total Vote</t>
  </si>
  <si>
    <t>Sargent</t>
  </si>
  <si>
    <t>Slope</t>
  </si>
  <si>
    <t>Pocahontas</t>
  </si>
  <si>
    <t>New Boston</t>
  </si>
  <si>
    <t>Dade</t>
  </si>
  <si>
    <t>Brentwood</t>
  </si>
  <si>
    <t>Teton</t>
  </si>
  <si>
    <t>Mount Tabor</t>
  </si>
  <si>
    <t>Somersworth</t>
  </si>
  <si>
    <t>Fletcher</t>
  </si>
  <si>
    <t>Hartford</t>
  </si>
  <si>
    <t>Danby</t>
  </si>
  <si>
    <t>Gillibrand</t>
  </si>
  <si>
    <t>Walworth</t>
  </si>
  <si>
    <t>Wethersfield</t>
  </si>
  <si>
    <t>Beaver</t>
  </si>
  <si>
    <t>Natchitoches</t>
  </si>
  <si>
    <t>Carter</t>
  </si>
  <si>
    <t>Peach</t>
  </si>
  <si>
    <t>Raese</t>
  </si>
  <si>
    <t>Becker</t>
  </si>
  <si>
    <t>Jeff Becker</t>
  </si>
  <si>
    <t>John L. Gray, III</t>
  </si>
  <si>
    <t>Trevor Drown</t>
  </si>
  <si>
    <t>Drown</t>
  </si>
  <si>
    <t>Billy Ray Wilson</t>
  </si>
  <si>
    <t>Author1</t>
  </si>
  <si>
    <t>Cuyahoga</t>
  </si>
  <si>
    <t>Wichita</t>
  </si>
  <si>
    <t>Wilson</t>
  </si>
  <si>
    <t>KY</t>
  </si>
  <si>
    <t>Sawyer</t>
  </si>
  <si>
    <t>East Carroll</t>
  </si>
  <si>
    <t>Clarion</t>
  </si>
  <si>
    <t>Chatham</t>
  </si>
  <si>
    <t>Highlands</t>
  </si>
  <si>
    <t>Cowlitz</t>
  </si>
  <si>
    <t>Southbury</t>
  </si>
  <si>
    <t>Cowley</t>
  </si>
  <si>
    <t>Cambridge</t>
  </si>
  <si>
    <t>Canaan</t>
  </si>
  <si>
    <t>California Secretary of State</t>
  </si>
  <si>
    <t>Marathon</t>
  </si>
  <si>
    <t>Routt</t>
  </si>
  <si>
    <t>Concordia</t>
  </si>
  <si>
    <t>Sonoma</t>
  </si>
  <si>
    <t>Estill</t>
  </si>
  <si>
    <t>Vermont</t>
  </si>
  <si>
    <t>Coosa</t>
  </si>
  <si>
    <t>Closest States</t>
  </si>
  <si>
    <t>Golden Valley</t>
  </si>
  <si>
    <t>Graham</t>
  </si>
  <si>
    <t>Wallingford</t>
  </si>
  <si>
    <t>Fannin</t>
  </si>
  <si>
    <t>Gilmanton</t>
  </si>
  <si>
    <t>St. Tammany</t>
  </si>
  <si>
    <t>Killingworth</t>
  </si>
  <si>
    <t>Danbury</t>
  </si>
  <si>
    <t>Tippecanoe</t>
  </si>
  <si>
    <t>Rooks</t>
  </si>
  <si>
    <t>Dixie</t>
  </si>
  <si>
    <t>Baxter</t>
  </si>
  <si>
    <t>Maries</t>
  </si>
  <si>
    <t>Door</t>
  </si>
  <si>
    <t>National Party</t>
  </si>
  <si>
    <t>New Hanover</t>
  </si>
  <si>
    <t>Nez Perce</t>
  </si>
  <si>
    <t>Counties with Lowest Percent of Vote</t>
  </si>
  <si>
    <t>Ouray</t>
  </si>
  <si>
    <t>San Miguel</t>
  </si>
  <si>
    <t>Charles E. Schumer</t>
  </si>
  <si>
    <t>Ouachita</t>
  </si>
  <si>
    <t>Lebanon</t>
  </si>
  <si>
    <t>Anson</t>
  </si>
  <si>
    <t>Yuba</t>
  </si>
  <si>
    <t>Sudbury</t>
  </si>
  <si>
    <t>Thune</t>
  </si>
  <si>
    <t>Somerset town</t>
  </si>
  <si>
    <t>Pawlet</t>
  </si>
  <si>
    <t>St. Francois</t>
  </si>
  <si>
    <t>Dover</t>
  </si>
  <si>
    <t>Middletown Springs</t>
  </si>
  <si>
    <t>Harford</t>
  </si>
  <si>
    <t>Gilliam</t>
  </si>
  <si>
    <t>Colorado Secretary of State</t>
  </si>
  <si>
    <t>Green's Grant</t>
  </si>
  <si>
    <t>U.S. Senator</t>
  </si>
  <si>
    <t>DeMint</t>
  </si>
  <si>
    <t>Granato</t>
  </si>
  <si>
    <t>Rob Taylor</t>
  </si>
  <si>
    <t>Bennet</t>
  </si>
  <si>
    <t>Alexander Giannoulias</t>
  </si>
  <si>
    <t>General Election November 2, 2010 Statewide County Official Results</t>
    <phoneticPr fontId="17"/>
  </si>
  <si>
    <t>Michael A. Mauro</t>
  </si>
  <si>
    <t>U.S. Senator</t>
    <phoneticPr fontId="9"/>
  </si>
  <si>
    <t>Official Results Report</t>
    <phoneticPr fontId="9"/>
  </si>
  <si>
    <t>Dixville</t>
  </si>
  <si>
    <t>Dublin</t>
  </si>
  <si>
    <t>Shelton</t>
  </si>
  <si>
    <t>Vernon</t>
  </si>
  <si>
    <t>Burke</t>
  </si>
  <si>
    <t>Sherman</t>
  </si>
  <si>
    <t>West Rutland</t>
  </si>
  <si>
    <t>Talladega</t>
  </si>
  <si>
    <t>Henniker</t>
  </si>
  <si>
    <t>Northampton</t>
  </si>
  <si>
    <t>Wolcott</t>
  </si>
  <si>
    <t>Indiana</t>
  </si>
  <si>
    <t>IN</t>
  </si>
  <si>
    <t>Antrim</t>
  </si>
  <si>
    <t>Kootenai</t>
  </si>
  <si>
    <t>Bacon</t>
  </si>
  <si>
    <t>Montpelier</t>
  </si>
  <si>
    <t>Walsh</t>
  </si>
  <si>
    <t>Stanly</t>
  </si>
  <si>
    <t>Stokes</t>
  </si>
  <si>
    <t>Irasburg</t>
  </si>
  <si>
    <t>Nodaway</t>
  </si>
  <si>
    <t>Norwich</t>
  </si>
  <si>
    <t>St. Helena</t>
  </si>
  <si>
    <t>St. James</t>
  </si>
  <si>
    <t>Westford</t>
  </si>
  <si>
    <t>Dewey</t>
  </si>
  <si>
    <t>Monona</t>
  </si>
  <si>
    <t>Herkimer</t>
  </si>
  <si>
    <t>Screven</t>
  </si>
  <si>
    <t>San Luis Obispo</t>
  </si>
  <si>
    <t>UT</t>
  </si>
  <si>
    <t>Wapello</t>
  </si>
  <si>
    <t>Greene</t>
  </si>
  <si>
    <t>Nowata</t>
  </si>
  <si>
    <t>Mayes</t>
  </si>
  <si>
    <t>Elko</t>
  </si>
  <si>
    <t>Trempealeau</t>
  </si>
  <si>
    <t>Lehigh</t>
  </si>
  <si>
    <t>Arkansas Secretary of State. Elections</t>
  </si>
  <si>
    <t>Daniel H. LaBotz</t>
  </si>
  <si>
    <t>LaBotz</t>
  </si>
  <si>
    <t>soc</t>
  </si>
  <si>
    <t>mtn</t>
  </si>
  <si>
    <t>Jesse Johnson</t>
  </si>
  <si>
    <t>John Raese</t>
  </si>
  <si>
    <t>Manchin</t>
  </si>
  <si>
    <t>rep</t>
  </si>
  <si>
    <t>ind</t>
  </si>
  <si>
    <t>lib</t>
  </si>
  <si>
    <t>cst</t>
  </si>
  <si>
    <t>grn</t>
  </si>
  <si>
    <t>Ascension</t>
  </si>
  <si>
    <t>Harvey</t>
  </si>
  <si>
    <t>C</t>
  </si>
  <si>
    <t>Source</t>
  </si>
  <si>
    <t>Georgia</t>
  </si>
  <si>
    <t>GA</t>
  </si>
  <si>
    <t>Appling</t>
  </si>
  <si>
    <t>Clackamas</t>
  </si>
  <si>
    <t>Gilpin</t>
  </si>
  <si>
    <t>Atchison</t>
  </si>
  <si>
    <t>Multnomah</t>
  </si>
  <si>
    <t>Greenlee</t>
  </si>
  <si>
    <t>Morris</t>
  </si>
  <si>
    <t>Las Animas</t>
  </si>
  <si>
    <t>Litchfield</t>
  </si>
  <si>
    <t>Lamoille</t>
  </si>
  <si>
    <t>Wisconsin State Election Board</t>
  </si>
  <si>
    <t>Gray</t>
  </si>
  <si>
    <t>Highgate</t>
  </si>
  <si>
    <t>Fisher</t>
  </si>
  <si>
    <t>Louisiana Secretary of State. Elections Division</t>
  </si>
  <si>
    <t>Author1 Title</t>
  </si>
  <si>
    <t>Author2</t>
  </si>
  <si>
    <t>State3</t>
  </si>
  <si>
    <t>State4</t>
  </si>
  <si>
    <t>State5</t>
  </si>
  <si>
    <t>Bennington</t>
  </si>
  <si>
    <t>Geauga</t>
  </si>
  <si>
    <t>Gentry</t>
  </si>
  <si>
    <t>Riley</t>
  </si>
  <si>
    <t>Decatur</t>
  </si>
  <si>
    <t>Belvidere</t>
  </si>
  <si>
    <t>Elmore</t>
  </si>
  <si>
    <t>Grand Forks</t>
  </si>
  <si>
    <t>LaMoure</t>
  </si>
  <si>
    <t>California</t>
  </si>
  <si>
    <t>CA</t>
  </si>
  <si>
    <t>Chippewa</t>
  </si>
  <si>
    <t>√</t>
    <phoneticPr fontId="17"/>
  </si>
  <si>
    <t>Spreadsheet</t>
    <phoneticPr fontId="17"/>
  </si>
  <si>
    <t>Pinellas</t>
  </si>
  <si>
    <t>Harnett</t>
  </si>
  <si>
    <t>Ballard</t>
  </si>
  <si>
    <t>Rockcastle</t>
  </si>
  <si>
    <t>Seabrook</t>
  </si>
  <si>
    <t>Rob Portman</t>
  </si>
  <si>
    <t>Portman</t>
  </si>
  <si>
    <t>Charlie Crist</t>
  </si>
  <si>
    <t>Marco Rubio</t>
  </si>
  <si>
    <t>Meek</t>
  </si>
  <si>
    <t>Rubio</t>
  </si>
  <si>
    <t>Crist</t>
  </si>
  <si>
    <t>Vote1</t>
  </si>
  <si>
    <t>Vote2</t>
  </si>
  <si>
    <t>Vote3</t>
  </si>
  <si>
    <t>Highland</t>
  </si>
  <si>
    <t>Audrain</t>
  </si>
  <si>
    <t>Lunenburg</t>
  </si>
  <si>
    <t>Boozman</t>
  </si>
  <si>
    <t>Carly Fiorina</t>
  </si>
  <si>
    <t>Fiorina</t>
  </si>
  <si>
    <t>Ronald F. Dwyer</t>
  </si>
  <si>
    <t>Dwyer</t>
  </si>
  <si>
    <t>Jim Rogers</t>
  </si>
  <si>
    <t>Michael Wm. Dann</t>
  </si>
  <si>
    <t>Angle</t>
  </si>
  <si>
    <t>Brad Ellsworth</t>
  </si>
  <si>
    <t>Office of the Secretary of State State of Alabama. Elections Division</t>
  </si>
  <si>
    <t>W</t>
  </si>
  <si>
    <t>Arizona Secretary of State</t>
  </si>
  <si>
    <t>IL</t>
  </si>
  <si>
    <t>Complete Title</t>
  </si>
  <si>
    <t>Dine</t>
  </si>
  <si>
    <t>Claud L. Asbury</t>
  </si>
  <si>
    <t>Mary Catherine Podlesak</t>
  </si>
  <si>
    <t>Robert J. Evans</t>
    <phoneticPr fontId="17"/>
  </si>
  <si>
    <t>√</t>
    <phoneticPr fontId="17"/>
  </si>
  <si>
    <t>Glenn</t>
  </si>
  <si>
    <t>2010 General Election &amp; Non Partisan Judicial Runoff Election</t>
  </si>
  <si>
    <t>Fairfield</t>
  </si>
  <si>
    <t>Caswell</t>
  </si>
  <si>
    <t>Coons</t>
  </si>
  <si>
    <t>Turner</t>
  </si>
  <si>
    <t>Twiggs</t>
  </si>
  <si>
    <t>Fresno</t>
  </si>
  <si>
    <t>Gwinnett</t>
  </si>
  <si>
    <t>Prowers</t>
  </si>
  <si>
    <t>Woodford</t>
  </si>
  <si>
    <t>Haskell</t>
  </si>
  <si>
    <t>Web Page</t>
  </si>
  <si>
    <t>X</t>
  </si>
  <si>
    <t>Wyoming</t>
  </si>
  <si>
    <t>Franklin</t>
  </si>
  <si>
    <t>Skagit</t>
  </si>
  <si>
    <t>Wolfeboro</t>
  </si>
  <si>
    <t>McKean</t>
  </si>
  <si>
    <t>Mitchell</t>
  </si>
  <si>
    <t>Kingman</t>
  </si>
  <si>
    <t>Ashtabula</t>
  </si>
  <si>
    <t>St. Croix</t>
  </si>
  <si>
    <t>United States Senator</t>
  </si>
  <si>
    <t>Cass</t>
  </si>
  <si>
    <t>Lorain</t>
  </si>
  <si>
    <t>Indiana General Election November 2, 2010</t>
  </si>
  <si>
    <t>Simsbury</t>
  </si>
  <si>
    <t>LA</t>
  </si>
  <si>
    <t>El Dorado</t>
  </si>
  <si>
    <t>Christian</t>
  </si>
  <si>
    <t>&gt;50%</t>
  </si>
  <si>
    <t>&gt;60%</t>
  </si>
  <si>
    <t>&gt;70%</t>
  </si>
  <si>
    <t>&gt;80%</t>
  </si>
  <si>
    <t>Fall River</t>
  </si>
  <si>
    <t>Washita</t>
  </si>
  <si>
    <t>Panton</t>
  </si>
  <si>
    <t>Stephens</t>
  </si>
  <si>
    <t>Spalding</t>
  </si>
  <si>
    <t>#</t>
  </si>
  <si>
    <t>Senate</t>
  </si>
  <si>
    <t>% Difference</t>
  </si>
  <si>
    <t>Ness</t>
  </si>
  <si>
    <t>Rawlins</t>
  </si>
  <si>
    <t>Reno</t>
  </si>
  <si>
    <t>Kansas</t>
  </si>
  <si>
    <t>Covington</t>
  </si>
  <si>
    <t>Union</t>
  </si>
  <si>
    <t>Feinland</t>
  </si>
  <si>
    <t>Broomfield</t>
  </si>
  <si>
    <t>Tift</t>
  </si>
  <si>
    <t>South Burlington</t>
  </si>
  <si>
    <t>South Hero</t>
  </si>
  <si>
    <t>Newport</t>
  </si>
  <si>
    <t>Stratton</t>
  </si>
  <si>
    <t>Platte</t>
  </si>
  <si>
    <t>Green Lake</t>
  </si>
  <si>
    <t>ND</t>
  </si>
  <si>
    <t>Lackawanna</t>
  </si>
  <si>
    <t>Waterville</t>
  </si>
  <si>
    <t>Warren</t>
  </si>
  <si>
    <t>Stephenson</t>
  </si>
  <si>
    <t>Landgrove</t>
  </si>
  <si>
    <t>State Ranking</t>
  </si>
  <si>
    <t>Coffey</t>
  </si>
  <si>
    <t>Bent</t>
  </si>
  <si>
    <t>Okfuskee</t>
  </si>
  <si>
    <t>Okmulgee</t>
  </si>
  <si>
    <t>Payne</t>
  </si>
  <si>
    <t>De Witt</t>
  </si>
  <si>
    <t>Catoosa</t>
  </si>
  <si>
    <t>Leslie</t>
  </si>
  <si>
    <t>Idaho</t>
  </si>
  <si>
    <t>Griswold</t>
  </si>
  <si>
    <t>Page</t>
  </si>
  <si>
    <t>Tompkins</t>
  </si>
  <si>
    <t>Wentworth</t>
  </si>
  <si>
    <t>Schuyler</t>
  </si>
  <si>
    <t>Ada</t>
  </si>
  <si>
    <t>Kit Carson</t>
  </si>
  <si>
    <t>Ripley</t>
  </si>
  <si>
    <t>Sumner</t>
  </si>
  <si>
    <t>Dillon</t>
  </si>
  <si>
    <t>Pittsford</t>
  </si>
  <si>
    <t>&lt;10%</t>
  </si>
  <si>
    <t>Duval</t>
  </si>
  <si>
    <t>Monkton</t>
  </si>
  <si>
    <t>Yolo</t>
  </si>
  <si>
    <t>Thetford</t>
  </si>
  <si>
    <t>Rupert</t>
  </si>
  <si>
    <t>Reynolds</t>
  </si>
  <si>
    <t>Freedom</t>
  </si>
  <si>
    <t>Chautauqua</t>
  </si>
  <si>
    <t>Bureau</t>
  </si>
  <si>
    <t>Victory</t>
  </si>
  <si>
    <t>Richland</t>
  </si>
  <si>
    <t>Putnam</t>
  </si>
  <si>
    <t>Ferry</t>
  </si>
  <si>
    <t>Marin</t>
  </si>
  <si>
    <t>Owyhee</t>
  </si>
  <si>
    <t>Cecil</t>
  </si>
  <si>
    <t>Piatt</t>
  </si>
  <si>
    <t>Underhill</t>
  </si>
  <si>
    <t>Codington</t>
  </si>
  <si>
    <t>Johnson</t>
  </si>
  <si>
    <t>Jerome</t>
  </si>
  <si>
    <t>Kittitas</t>
  </si>
  <si>
    <t>Chowan</t>
  </si>
  <si>
    <t>Menard</t>
  </si>
  <si>
    <t>Clatsop</t>
  </si>
  <si>
    <t>Charlton</t>
  </si>
  <si>
    <t>Lucas</t>
  </si>
  <si>
    <t>Avery's gore</t>
  </si>
  <si>
    <t>Bethany</t>
  </si>
  <si>
    <t>Lenoir</t>
  </si>
  <si>
    <t>Nash</t>
  </si>
  <si>
    <t>Schoharie</t>
  </si>
  <si>
    <t>Bradford</t>
  </si>
  <si>
    <t>St. Martin</t>
  </si>
  <si>
    <t>St. Mary</t>
  </si>
  <si>
    <t>Jim DeMint</t>
  </si>
  <si>
    <t>Weston</t>
  </si>
  <si>
    <t>Polk</t>
  </si>
  <si>
    <t>DeSoto</t>
  </si>
  <si>
    <t>Mark S. Kirk</t>
  </si>
  <si>
    <t>LeAlan M. Jones</t>
  </si>
  <si>
    <t>Joe Manchin, III</t>
  </si>
  <si>
    <t>Hinsdale</t>
  </si>
  <si>
    <t>Barkhamsted</t>
  </si>
  <si>
    <t>Willington</t>
  </si>
  <si>
    <t>Levy</t>
  </si>
  <si>
    <t>Sebastian</t>
  </si>
  <si>
    <t>Sharp</t>
  </si>
  <si>
    <t>Ayotte</t>
  </si>
  <si>
    <t>Ken Blevens</t>
  </si>
  <si>
    <t>Blevens</t>
  </si>
  <si>
    <t>Oregon Secretary of State. Elections Division</t>
  </si>
  <si>
    <t>Incumbent</t>
  </si>
  <si>
    <t>Hancock</t>
  </si>
  <si>
    <t>Modoc</t>
  </si>
  <si>
    <t>Santa Cruz</t>
  </si>
  <si>
    <t>Menifee</t>
  </si>
  <si>
    <t>&lt;20%</t>
  </si>
  <si>
    <t>General Election 2010 Certified Final Results</t>
    <phoneticPr fontId="17"/>
  </si>
  <si>
    <t>Ridgefield</t>
  </si>
  <si>
    <t>Uintah</t>
  </si>
  <si>
    <t>Loy Brunson</t>
    <phoneticPr fontId="17"/>
  </si>
  <si>
    <t>Cody Judy</t>
    <phoneticPr fontId="17"/>
  </si>
  <si>
    <t>Kamerath</t>
    <phoneticPr fontId="17"/>
  </si>
  <si>
    <t>Brunson</t>
    <phoneticPr fontId="17"/>
  </si>
  <si>
    <t>Judy</t>
    <phoneticPr fontId="17"/>
  </si>
  <si>
    <t>Ferrisburgh</t>
    <phoneticPr fontId="9"/>
  </si>
  <si>
    <t>Alburgh</t>
    <phoneticPr fontId="9"/>
  </si>
  <si>
    <t>Enosburgh</t>
    <phoneticPr fontId="9"/>
  </si>
  <si>
    <t>√</t>
    <phoneticPr fontId="17"/>
  </si>
  <si>
    <t>Dave Olszta</t>
    <phoneticPr fontId="17"/>
  </si>
  <si>
    <t>Giles</t>
  </si>
  <si>
    <t>Traceski</t>
  </si>
  <si>
    <t>Coleman</t>
  </si>
  <si>
    <t>Olszta</t>
  </si>
  <si>
    <t>Vachon</t>
  </si>
  <si>
    <t>State of Arizona Official Canvass 2010 General Election - November 2, 2010</t>
    <phoneticPr fontId="17"/>
  </si>
  <si>
    <t>U.S. Senator</t>
    <phoneticPr fontId="17"/>
  </si>
  <si>
    <t>Georgetown</t>
  </si>
  <si>
    <t>Mahaska</t>
  </si>
  <si>
    <t>Pemiscot</t>
  </si>
  <si>
    <t>Tama</t>
  </si>
  <si>
    <t>Magoffin</t>
  </si>
  <si>
    <t>West Hartford</t>
  </si>
  <si>
    <t>Cattaraugus</t>
  </si>
  <si>
    <t>Bath</t>
  </si>
  <si>
    <t>Barren</t>
  </si>
  <si>
    <t>Barbara Boxer</t>
  </si>
  <si>
    <t>Sauk</t>
  </si>
  <si>
    <t>Washington</t>
  </si>
  <si>
    <t>Kensington</t>
  </si>
  <si>
    <t>Sully</t>
  </si>
  <si>
    <t>Cavalier</t>
  </si>
  <si>
    <t>Tillamook</t>
  </si>
  <si>
    <t>Assumption</t>
  </si>
  <si>
    <t>Auglaize</t>
  </si>
  <si>
    <t>Stand</t>
  </si>
  <si>
    <t>Wil Stand</t>
  </si>
  <si>
    <t>Jeffrey C. Reeves</t>
  </si>
  <si>
    <t>Michael L. Haines</t>
  </si>
  <si>
    <t>Mellette</t>
  </si>
  <si>
    <t>Eureka</t>
  </si>
  <si>
    <t>Geary</t>
  </si>
  <si>
    <t>Gove</t>
  </si>
  <si>
    <t>Peace and Freedom</t>
  </si>
  <si>
    <t>Switzerland</t>
  </si>
  <si>
    <t>Sandgate</t>
  </si>
  <si>
    <t>Pennsylvania</t>
  </si>
  <si>
    <t>PA</t>
  </si>
  <si>
    <t>Berrien</t>
  </si>
  <si>
    <t>Le Flore</t>
  </si>
  <si>
    <t>Winston</t>
  </si>
  <si>
    <t>T</t>
  </si>
  <si>
    <t>Ashe</t>
  </si>
  <si>
    <t>Avery</t>
  </si>
  <si>
    <t>Alamance</t>
  </si>
  <si>
    <t>North Dakota Secretary of State</t>
  </si>
  <si>
    <t>Chilton</t>
  </si>
  <si>
    <t>Stoddard</t>
  </si>
  <si>
    <t>Hanover</t>
  </si>
  <si>
    <t>Bienville</t>
  </si>
  <si>
    <t>Burleigh</t>
  </si>
  <si>
    <t>Caldwell</t>
  </si>
  <si>
    <t>Yuma</t>
  </si>
  <si>
    <t>Kingsbury</t>
  </si>
  <si>
    <t>Henderson</t>
  </si>
  <si>
    <t>Bartholomew</t>
  </si>
  <si>
    <t>Grayson</t>
  </si>
  <si>
    <t>Marlborough</t>
  </si>
  <si>
    <t>Derry</t>
  </si>
  <si>
    <t>Niagara</t>
  </si>
  <si>
    <t>Deering</t>
  </si>
  <si>
    <t>Clarksville</t>
  </si>
  <si>
    <t>Bristol</t>
  </si>
  <si>
    <t>Charlotte</t>
  </si>
  <si>
    <t>North Branford</t>
  </si>
  <si>
    <t>Wagoner</t>
  </si>
  <si>
    <t>Preston</t>
  </si>
  <si>
    <t>Tom Coburn</t>
  </si>
  <si>
    <t>Conway</t>
  </si>
  <si>
    <t>Armstrong</t>
  </si>
  <si>
    <t>Howard</t>
  </si>
  <si>
    <t>Fremont</t>
  </si>
  <si>
    <t>Prairie</t>
  </si>
  <si>
    <t>Mansfield</t>
  </si>
  <si>
    <t>Clearwater</t>
  </si>
  <si>
    <t>Palo Alto</t>
  </si>
  <si>
    <t>Stone</t>
  </si>
  <si>
    <t>Greenwood</t>
  </si>
  <si>
    <t>Norfolk</t>
  </si>
  <si>
    <t>Winneshiek</t>
  </si>
  <si>
    <t>Charles</t>
  </si>
  <si>
    <t>Pennsylvania Department of State. Bureau of Commissions, Elections and Legislation</t>
  </si>
  <si>
    <t>Jerry Beck</t>
  </si>
  <si>
    <t>Beck</t>
  </si>
  <si>
    <t>Merrimack</t>
  </si>
  <si>
    <t>Candia</t>
  </si>
  <si>
    <t>Breathitt</t>
  </si>
  <si>
    <t>Pottawatomie</t>
  </si>
  <si>
    <t>Warrick</t>
  </si>
  <si>
    <t>Colorado</t>
  </si>
  <si>
    <t>Emery</t>
  </si>
  <si>
    <t>Comanche</t>
  </si>
  <si>
    <t>Dan Coats</t>
  </si>
  <si>
    <t>Coats</t>
  </si>
  <si>
    <t>Article Title</t>
  </si>
  <si>
    <t>Dorchester</t>
  </si>
  <si>
    <t>LSAD_TRANS</t>
  </si>
  <si>
    <t>Tolland</t>
  </si>
  <si>
    <t>John Boozman</t>
  </si>
  <si>
    <t>dem</t>
  </si>
  <si>
    <t>Laurens</t>
  </si>
  <si>
    <t>East Feliciana</t>
  </si>
  <si>
    <t>Starke</t>
  </si>
  <si>
    <t>Crowley</t>
  </si>
  <si>
    <t>Elbert</t>
  </si>
  <si>
    <t>Stowe</t>
  </si>
  <si>
    <t>Lisa Johnston</t>
  </si>
  <si>
    <t>Jerry Moran</t>
  </si>
  <si>
    <t>Joseph K. Bellis</t>
  </si>
  <si>
    <t>Moran</t>
  </si>
  <si>
    <t>Dann</t>
  </si>
  <si>
    <t>Bellis</t>
  </si>
  <si>
    <t>Roy Blunt</t>
  </si>
  <si>
    <t>Blunt</t>
  </si>
  <si>
    <t>Jonathan Dine</t>
  </si>
  <si>
    <t>Raichart</t>
  </si>
  <si>
    <t>Pend Oreille</t>
  </si>
  <si>
    <t>Ian Gilyeat</t>
    <phoneticPr fontId="17"/>
  </si>
  <si>
    <t>Gilyeat</t>
    <phoneticPr fontId="17"/>
  </si>
  <si>
    <t>Ray J. Caplette</t>
  </si>
  <si>
    <t>Santos Chavez</t>
  </si>
  <si>
    <t>Sydney Dudikoff</t>
  </si>
  <si>
    <t>Loyd Ellis</t>
  </si>
  <si>
    <t>Chavez</t>
  </si>
  <si>
    <t>Dudikoff</t>
  </si>
  <si>
    <t>Caplette</t>
  </si>
  <si>
    <t>William R. Lang, Jr.</t>
  </si>
  <si>
    <t>Election Results by Parish Official Results for Election Date: 11/2/2010</t>
  </si>
  <si>
    <t>Working Families</t>
    <phoneticPr fontId="9"/>
  </si>
  <si>
    <t>Conservative/Taxpayers</t>
    <phoneticPr fontId="9"/>
  </si>
  <si>
    <t>Sullivan</t>
    <phoneticPr fontId="17"/>
  </si>
  <si>
    <t>Arthur Sullivan</t>
    <phoneticPr fontId="17"/>
  </si>
  <si>
    <t>November 2, 2010 General</t>
  </si>
  <si>
    <t>United States, U.S. Senator</t>
  </si>
  <si>
    <t>Salt Lake</t>
  </si>
  <si>
    <t>Sanpete</t>
  </si>
  <si>
    <t>Parish</t>
  </si>
  <si>
    <t>Breckinridge</t>
  </si>
  <si>
    <t>Gorham</t>
  </si>
  <si>
    <t>Kane</t>
  </si>
  <si>
    <t>Ohio</t>
  </si>
  <si>
    <t>Gilchrist</t>
  </si>
  <si>
    <t>Dubois</t>
  </si>
  <si>
    <t>Bakersfield</t>
  </si>
  <si>
    <t>U.S. Senate</t>
  </si>
  <si>
    <t>County level details for election results.</t>
  </si>
  <si>
    <t>Election Date:</t>
  </si>
  <si>
    <t>Richard Blumenthal vote is the fusion of Democratic and Working Families Parties.</t>
  </si>
  <si>
    <t>Jack Rooney</t>
  </si>
  <si>
    <t>Jim Miller</t>
  </si>
  <si>
    <t>Rooney</t>
  </si>
  <si>
    <t>Author2 Title</t>
  </si>
  <si>
    <t>Comp</t>
  </si>
  <si>
    <t>Nevada Secretary of State</t>
  </si>
  <si>
    <t>Grays Harbor</t>
  </si>
  <si>
    <t>Roxanne Conlin</t>
  </si>
  <si>
    <t>Conlin</t>
  </si>
  <si>
    <t>Tracy Potter</t>
  </si>
  <si>
    <t>John Hoeven</t>
  </si>
  <si>
    <t>Hoeven</t>
  </si>
  <si>
    <t>Sharron Angle</t>
  </si>
  <si>
    <t>Nelson</t>
  </si>
  <si>
    <t>Monterey</t>
  </si>
  <si>
    <t>US Senator</t>
  </si>
  <si>
    <t>Chris Booth</t>
  </si>
  <si>
    <t>Booth</t>
  </si>
  <si>
    <t>Onslow</t>
  </si>
  <si>
    <t>Hyde Park</t>
  </si>
  <si>
    <t>Tripp</t>
  </si>
  <si>
    <t>√</t>
    <phoneticPr fontId="17"/>
  </si>
  <si>
    <t>Custom Reports and Downloads - U.S. Senate</t>
  </si>
  <si>
    <t>General Election November 2, 2010 County level details for election results</t>
  </si>
  <si>
    <t>State Ballot Listing</t>
  </si>
  <si>
    <t>Vermillion</t>
  </si>
  <si>
    <t>Solano</t>
  </si>
  <si>
    <t>Manitowoc</t>
  </si>
  <si>
    <t>Write-in</t>
  </si>
  <si>
    <t>Bruce Cronk</t>
  </si>
  <si>
    <t>Cronk</t>
  </si>
  <si>
    <t>Randy Lynn Bergquist</t>
  </si>
  <si>
    <t>Bergquist</t>
  </si>
  <si>
    <t>John Heiderscheit</t>
  </si>
  <si>
    <t>Heiderscheit</t>
  </si>
  <si>
    <t>Rash</t>
  </si>
  <si>
    <t>Richard Shawver</t>
  </si>
  <si>
    <t>Shawver</t>
  </si>
  <si>
    <t>Wayne</t>
  </si>
  <si>
    <t>Chelan</t>
  </si>
  <si>
    <t>Glascock</t>
  </si>
  <si>
    <t>Pershing</t>
  </si>
  <si>
    <t>St. John the Baptist</t>
  </si>
  <si>
    <t>Liberty Union</t>
  </si>
  <si>
    <t>Old Lyme</t>
  </si>
  <si>
    <t>Steuben</t>
  </si>
  <si>
    <t>Sullivan</t>
  </si>
  <si>
    <t>Utah</t>
  </si>
  <si>
    <t>Georgia Secretary of State</t>
  </si>
  <si>
    <t>Idaho Secretary of State</t>
  </si>
  <si>
    <t>Missouri Office of the Secretary of State</t>
  </si>
  <si>
    <t>Avon</t>
  </si>
  <si>
    <t>St. Lucie</t>
  </si>
  <si>
    <t>United States Senator By County</t>
  </si>
  <si>
    <t>Seida</t>
  </si>
  <si>
    <t>Kelly Ayotte</t>
  </si>
  <si>
    <t>Official Results General Election - November 2, 2010</t>
    <phoneticPr fontId="17"/>
  </si>
  <si>
    <t>pdf Document</t>
    <phoneticPr fontId="17"/>
  </si>
  <si>
    <t>Bob Riley</t>
    <phoneticPr fontId="17"/>
  </si>
  <si>
    <t>Governor</t>
    <phoneticPr fontId="17"/>
  </si>
  <si>
    <t>Beth Chapman</t>
    <phoneticPr fontId="17"/>
  </si>
  <si>
    <t>Secretary of State</t>
  </si>
  <si>
    <t>Jeff Russell</t>
    <phoneticPr fontId="17"/>
  </si>
  <si>
    <t>Russell</t>
    <phoneticPr fontId="17"/>
  </si>
  <si>
    <t>Carl E. Vassar</t>
    <phoneticPr fontId="17"/>
  </si>
  <si>
    <t>Vassar</t>
    <phoneticPr fontId="17"/>
  </si>
  <si>
    <t>Cedar</t>
  </si>
  <si>
    <t>Brian E. Kamerath</t>
    <phoneticPr fontId="17"/>
  </si>
  <si>
    <t>G.A.B. Canvass Reporting System Canvass Summary 2010 General Election</t>
    <phoneticPr fontId="9"/>
  </si>
  <si>
    <t>√</t>
    <phoneticPr fontId="9"/>
  </si>
  <si>
    <t>United States Senator - 2011-2017</t>
  </si>
  <si>
    <t>Scattering</t>
    <phoneticPr fontId="17"/>
  </si>
  <si>
    <t>Ernest J. Pagels, Jr.</t>
    <phoneticPr fontId="17"/>
  </si>
  <si>
    <t>Michael D. Laforest</t>
    <phoneticPr fontId="17"/>
  </si>
  <si>
    <t>Pagels</t>
    <phoneticPr fontId="17"/>
  </si>
  <si>
    <t>LaForest</t>
    <phoneticPr fontId="17"/>
  </si>
  <si>
    <t>Independent</t>
    <phoneticPr fontId="17"/>
  </si>
  <si>
    <t>2010 General Election Official Results</t>
  </si>
  <si>
    <t>Denise L. Whittington</t>
  </si>
  <si>
    <t>Lih Young</t>
  </si>
  <si>
    <t>James T. Lynch, Jr.</t>
  </si>
  <si>
    <t>All</t>
  </si>
  <si>
    <t>Created</t>
  </si>
  <si>
    <t>WI McAdams</t>
    <phoneticPr fontId="9"/>
  </si>
  <si>
    <t>WI Miller</t>
    <phoneticPr fontId="9"/>
  </si>
  <si>
    <t>WI Murkowski</t>
    <phoneticPr fontId="9"/>
  </si>
  <si>
    <t>WI Murkowski CC</t>
    <phoneticPr fontId="9"/>
  </si>
  <si>
    <t>WI Murkowski CNC</t>
    <phoneticPr fontId="9"/>
  </si>
  <si>
    <t>Total Write-ins</t>
    <phoneticPr fontId="9"/>
  </si>
  <si>
    <t>Elaine Marshall</t>
  </si>
  <si>
    <t>Michael Beitler</t>
  </si>
  <si>
    <t>Donald Kaplan</t>
    <phoneticPr fontId="17"/>
  </si>
  <si>
    <t>Whittington</t>
  </si>
  <si>
    <t>Young</t>
  </si>
  <si>
    <t>Asbury</t>
  </si>
  <si>
    <t>Crittenden</t>
  </si>
  <si>
    <t>Hamilton</t>
  </si>
  <si>
    <t>Sangamon</t>
  </si>
  <si>
    <t>Kankakee</t>
  </si>
  <si>
    <t>Macoupin</t>
  </si>
  <si>
    <t>Massac</t>
  </si>
  <si>
    <t>Franconia</t>
  </si>
  <si>
    <t>Fitzwilliam</t>
  </si>
  <si>
    <t>New Fairfield</t>
  </si>
  <si>
    <t>Jones</t>
  </si>
  <si>
    <t>Oklahoma State Election Board</t>
  </si>
  <si>
    <t>Sugar Hill</t>
  </si>
  <si>
    <t>Kingfisher</t>
  </si>
  <si>
    <t>Democratic</t>
    <phoneticPr fontId="9"/>
  </si>
  <si>
    <t>Republican</t>
    <phoneticPr fontId="9"/>
  </si>
  <si>
    <t>Huerfano</t>
  </si>
  <si>
    <t>Iberville</t>
  </si>
  <si>
    <t>Eric W. Deaton</t>
  </si>
  <si>
    <t>Deaton</t>
  </si>
  <si>
    <t>Socialist</t>
  </si>
  <si>
    <t>Keith J. Hanson</t>
  </si>
  <si>
    <t>Alvin M. Greene</t>
  </si>
  <si>
    <t>Tom Clements</t>
  </si>
  <si>
    <t>Clements</t>
  </si>
  <si>
    <t>Scott N. Bradley</t>
  </si>
  <si>
    <t>Sam F. Granato</t>
  </si>
  <si>
    <t>Michael Thurmond</t>
  </si>
  <si>
    <t>Thurmond</t>
  </si>
  <si>
    <t>Chuck Donovan</t>
  </si>
  <si>
    <t>Donovan</t>
  </si>
  <si>
    <t>Stephen P. Wallace</t>
  </si>
  <si>
    <t>Ohio Secretary of State</t>
  </si>
  <si>
    <t>Bolton</t>
  </si>
  <si>
    <t>Rio Grande</t>
  </si>
  <si>
    <t>Braintree</t>
  </si>
  <si>
    <t>New York State Board of Elections</t>
  </si>
  <si>
    <t>Cochise</t>
  </si>
  <si>
    <t>Santa Clara</t>
  </si>
  <si>
    <t>U.S. Senator - County</t>
  </si>
  <si>
    <t>U. S. Senator</t>
  </si>
  <si>
    <t>Ashland</t>
  </si>
  <si>
    <t>Tehama</t>
  </si>
  <si>
    <t>Bronx</t>
  </si>
  <si>
    <t>Nassau</t>
  </si>
  <si>
    <t>Westchester</t>
  </si>
  <si>
    <t>Barnard</t>
  </si>
  <si>
    <t>Barnet</t>
  </si>
  <si>
    <t>Osage</t>
  </si>
  <si>
    <t>Podlesak</t>
  </si>
  <si>
    <t>Kaplan</t>
  </si>
  <si>
    <t>Lynch</t>
  </si>
  <si>
    <t>Colusa</t>
  </si>
  <si>
    <t>Rock</t>
  </si>
  <si>
    <t>Alton</t>
  </si>
  <si>
    <t>Dummer</t>
  </si>
  <si>
    <t>Robin Carnahan</t>
  </si>
  <si>
    <t>Carnahan</t>
  </si>
  <si>
    <t>Progressive</t>
  </si>
  <si>
    <t>Paul Hodes</t>
  </si>
  <si>
    <t>Hodes</t>
  </si>
  <si>
    <t>Newton</t>
  </si>
  <si>
    <t>Oconee</t>
  </si>
  <si>
    <t>Alaska</t>
  </si>
  <si>
    <t>Denver</t>
  </si>
  <si>
    <t>Pryce</t>
  </si>
  <si>
    <t>Michael L. Pryce</t>
  </si>
  <si>
    <t>11/02/2010 - General Election Results for United State Senator Summarized by Town</t>
    <phoneticPr fontId="17"/>
  </si>
  <si>
    <t>General Election - November 2, 2010</t>
  </si>
  <si>
    <t>Official 2010 General Election Results</t>
    <phoneticPr fontId="9"/>
  </si>
  <si>
    <t>U.S. Senate</t>
    <phoneticPr fontId="17"/>
  </si>
  <si>
    <t>√</t>
    <phoneticPr fontId="17"/>
  </si>
  <si>
    <t>State of Alabama Canvass of Results General Election November 2, 2010</t>
    <phoneticPr fontId="17"/>
  </si>
  <si>
    <t>Write-in</t>
    <phoneticPr fontId="17"/>
  </si>
  <si>
    <t>Bruce E. Lohmiller</t>
    <phoneticPr fontId="17"/>
  </si>
  <si>
    <t>Lohmiller</t>
  </si>
  <si>
    <t>Michele M. Newman</t>
    <phoneticPr fontId="17"/>
  </si>
  <si>
    <t>Newman</t>
  </si>
  <si>
    <t>Robert Rank</t>
    <phoneticPr fontId="17"/>
  </si>
  <si>
    <t>US Senate</t>
  </si>
  <si>
    <t>General Election - 11/2/2010 United States Senator</t>
  </si>
  <si>
    <t>Robert L. "Bob" Zadek</t>
  </si>
  <si>
    <t>Zadek</t>
  </si>
  <si>
    <t>Will Boyd</t>
  </si>
  <si>
    <t>Corey Dabney</t>
  </si>
  <si>
    <t>Susanne Atanus</t>
  </si>
  <si>
    <t>Shon-Tiyon Horton</t>
  </si>
  <si>
    <t>Avner Nagar</t>
  </si>
  <si>
    <t>Stan Jagla</t>
  </si>
  <si>
    <t>Darren Raichart</t>
  </si>
  <si>
    <t>Lowell M. Seida</t>
  </si>
  <si>
    <t>Dabney</t>
  </si>
  <si>
    <t>Atanus</t>
  </si>
  <si>
    <t>Horton</t>
  </si>
  <si>
    <t>Nagar</t>
  </si>
  <si>
    <t>Jagla</t>
  </si>
  <si>
    <t>Total Write-ins includes invalid Murkowski, already counted McAdams, and already counted Miller</t>
    <phoneticPr fontId="9"/>
  </si>
  <si>
    <t>Sid Hill</t>
    <phoneticPr fontId="17"/>
  </si>
  <si>
    <t>Edward D. Martin, Jr.</t>
    <phoneticPr fontId="17"/>
  </si>
  <si>
    <t>Martin</t>
    <phoneticPr fontId="17"/>
  </si>
  <si>
    <t>Red K. Bradley</t>
    <phoneticPr fontId="17"/>
  </si>
  <si>
    <t>Bradley</t>
    <phoneticPr fontId="17"/>
  </si>
  <si>
    <t>Eden</t>
  </si>
  <si>
    <t>Independence</t>
    <phoneticPr fontId="9"/>
  </si>
  <si>
    <t>Conservative</t>
    <phoneticPr fontId="9"/>
  </si>
  <si>
    <t>Gordon</t>
  </si>
  <si>
    <t>Old Saybrook</t>
  </si>
  <si>
    <t>Telfair</t>
  </si>
  <si>
    <t>Montana</t>
  </si>
  <si>
    <t>Counties</t>
  </si>
  <si>
    <t>Indian River</t>
  </si>
  <si>
    <t>Hendry</t>
  </si>
  <si>
    <t>Gulf</t>
  </si>
  <si>
    <t>Orleans</t>
  </si>
  <si>
    <t>Langlade</t>
  </si>
  <si>
    <t>Cambria</t>
  </si>
  <si>
    <t>Marion</t>
  </si>
  <si>
    <t>Candidate Name</t>
  </si>
  <si>
    <t>Kendall</t>
  </si>
  <si>
    <t>Many states updated to official</t>
  </si>
  <si>
    <t>Highest % of Vote and Lose</t>
  </si>
  <si>
    <t>D</t>
  </si>
  <si>
    <t>Quitman</t>
  </si>
  <si>
    <t>Brian K. Hill</t>
    <phoneticPr fontId="17"/>
  </si>
  <si>
    <t>Hill</t>
    <phoneticPr fontId="17"/>
  </si>
  <si>
    <t>Todd Vachon</t>
    <phoneticPr fontId="17"/>
  </si>
  <si>
    <t>Jay J. Giles</t>
    <phoneticPr fontId="17"/>
  </si>
  <si>
    <t>John Traceski</t>
    <phoneticPr fontId="17"/>
  </si>
  <si>
    <t>Matthew Coleman</t>
    <phoneticPr fontId="17"/>
  </si>
  <si>
    <t>Seymour</t>
  </si>
  <si>
    <t>Pennington</t>
  </si>
  <si>
    <t>Plumas</t>
  </si>
  <si>
    <t>Gilsum</t>
  </si>
  <si>
    <t>Ramsey</t>
  </si>
  <si>
    <t>Rich</t>
  </si>
  <si>
    <t>Florida Department of State. Division of Elections</t>
  </si>
  <si>
    <t>pdf Document</t>
    <phoneticPr fontId="14"/>
  </si>
  <si>
    <t>General Election Results - *Certification Amended – September 13, 2012*</t>
  </si>
  <si>
    <t>X</t>
    <phoneticPr fontId="14"/>
  </si>
  <si>
    <t>√</t>
    <phoneticPr fontId="14"/>
  </si>
  <si>
    <t>Seats Won</t>
  </si>
  <si>
    <t>State Tab</t>
  </si>
  <si>
    <t>Added Seats Won</t>
  </si>
  <si>
    <t>© David Leip 2013 All Rights Reserved</t>
  </si>
  <si>
    <t>Updated to amended official results.</t>
  </si>
  <si>
    <t>Updated (both 2yr and 6yr term) to amended official results.</t>
  </si>
  <si>
    <t>U.S. Senator: November 2, 2010 Amended Official Results</t>
  </si>
  <si>
    <t>Official Abstract</t>
  </si>
  <si>
    <t>Scott Gessler</t>
  </si>
  <si>
    <t>William A. Hobbs</t>
  </si>
  <si>
    <t>Deputy Secretary of State</t>
  </si>
  <si>
    <t>United States Senator</t>
    <phoneticPr fontId="14"/>
  </si>
  <si>
    <t>Official Publication of the Abstract of Votes Cast</t>
  </si>
  <si>
    <t>pp. 101-102</t>
  </si>
  <si>
    <t>Updated to results published in the Official Abstract of Votes Cast</t>
  </si>
  <si>
    <t>Samtra Devard</t>
  </si>
  <si>
    <t>Devard</t>
  </si>
  <si>
    <t>Maurice F. Bourgeois</t>
  </si>
  <si>
    <t>Bourgeois</t>
  </si>
  <si>
    <t>Added qualified write-in vote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</si>
</sst>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"/>
    <numFmt numFmtId="168" formatCode="0.00000%"/>
    <numFmt numFmtId="169" formatCode="0.000000%"/>
    <numFmt numFmtId="170" formatCode="00"/>
    <numFmt numFmtId="171" formatCode="000"/>
    <numFmt numFmtId="172" formatCode="00000"/>
    <numFmt numFmtId="173" formatCode="d\ mmm\ yyyy"/>
    <numFmt numFmtId="174" formatCode="000000"/>
    <numFmt numFmtId="175" formatCode="m/d/yyyy"/>
  </numFmts>
  <fonts count="22" x14ac:knownFonts="1">
    <font>
      <sz val="10"/>
      <name val="Geneva"/>
    </font>
    <font>
      <b/>
      <sz val="10"/>
      <name val="Geneva"/>
    </font>
    <font>
      <i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b/>
      <sz val="11.5"/>
      <color indexed="8"/>
      <name val="Geneva"/>
    </font>
    <font>
      <sz val="10"/>
      <color indexed="61"/>
      <name val="Geneva"/>
    </font>
    <font>
      <sz val="10"/>
      <name val="Geneva"/>
    </font>
    <font>
      <sz val="8"/>
      <name val="Verdana"/>
    </font>
    <font>
      <sz val="10"/>
      <color indexed="53"/>
      <name val="Geneva"/>
    </font>
    <font>
      <sz val="10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172">
    <xf numFmtId="0" fontId="0" fillId="0" borderId="0" xfId="0"/>
    <xf numFmtId="3" fontId="0" fillId="0" borderId="0" xfId="0" applyNumberFormat="1"/>
    <xf numFmtId="10" fontId="0" fillId="0" borderId="0" xfId="0" applyNumberFormat="1"/>
    <xf numFmtId="3" fontId="4" fillId="0" borderId="0" xfId="0" applyNumberFormat="1" applyFont="1"/>
    <xf numFmtId="3" fontId="5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5" fillId="0" borderId="0" xfId="0" applyFont="1"/>
    <xf numFmtId="0" fontId="4" fillId="0" borderId="0" xfId="0" applyFont="1"/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3" fontId="7" fillId="0" borderId="0" xfId="0" applyNumberFormat="1" applyFont="1"/>
    <xf numFmtId="1" fontId="4" fillId="0" borderId="0" xfId="0" applyNumberFormat="1" applyFont="1"/>
    <xf numFmtId="0" fontId="0" fillId="0" borderId="0" xfId="0" applyNumberFormat="1"/>
    <xf numFmtId="10" fontId="4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0" fontId="3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3" fillId="0" borderId="0" xfId="0" applyNumberFormat="1" applyFont="1"/>
    <xf numFmtId="0" fontId="12" fillId="0" borderId="0" xfId="0" applyFont="1"/>
    <xf numFmtId="3" fontId="12" fillId="0" borderId="0" xfId="0" applyNumberFormat="1" applyFont="1"/>
    <xf numFmtId="10" fontId="3" fillId="0" borderId="0" xfId="0" applyNumberFormat="1" applyFont="1"/>
    <xf numFmtId="0" fontId="0" fillId="0" borderId="0" xfId="0" applyAlignment="1">
      <alignment horizontal="center"/>
    </xf>
    <xf numFmtId="3" fontId="3" fillId="2" borderId="0" xfId="0" applyNumberFormat="1" applyFont="1" applyFill="1"/>
    <xf numFmtId="3" fontId="3" fillId="0" borderId="0" xfId="0" applyNumberFormat="1" applyFont="1" applyFill="1"/>
    <xf numFmtId="10" fontId="3" fillId="0" borderId="0" xfId="0" applyNumberFormat="1" applyFont="1" applyFill="1"/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13" fillId="0" borderId="0" xfId="0" applyFont="1"/>
    <xf numFmtId="1" fontId="0" fillId="0" borderId="0" xfId="0" applyNumberFormat="1" applyAlignment="1"/>
    <xf numFmtId="3" fontId="7" fillId="0" borderId="0" xfId="0" applyNumberFormat="1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168" fontId="0" fillId="0" borderId="0" xfId="0" applyNumberFormat="1"/>
    <xf numFmtId="169" fontId="0" fillId="0" borderId="0" xfId="0" applyNumberFormat="1"/>
    <xf numFmtId="1" fontId="5" fillId="0" borderId="0" xfId="0" applyNumberFormat="1" applyFont="1"/>
    <xf numFmtId="1" fontId="7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3" fillId="0" borderId="0" xfId="0" applyFont="1" applyBorder="1"/>
    <xf numFmtId="0" fontId="15" fillId="0" borderId="0" xfId="0" applyFont="1"/>
    <xf numFmtId="10" fontId="3" fillId="2" borderId="0" xfId="0" applyNumberFormat="1" applyFont="1" applyFill="1"/>
    <xf numFmtId="0" fontId="3" fillId="0" borderId="0" xfId="0" applyFont="1" applyFill="1" applyBorder="1"/>
    <xf numFmtId="2" fontId="0" fillId="0" borderId="0" xfId="0" applyNumberFormat="1"/>
    <xf numFmtId="0" fontId="16" fillId="0" borderId="0" xfId="0" applyFont="1"/>
    <xf numFmtId="3" fontId="16" fillId="0" borderId="0" xfId="0" applyNumberFormat="1" applyFont="1"/>
    <xf numFmtId="0" fontId="2" fillId="0" borderId="0" xfId="0" applyFont="1" applyFill="1" applyBorder="1"/>
    <xf numFmtId="0" fontId="16" fillId="0" borderId="0" xfId="0" applyFont="1" applyFill="1" applyBorder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3" fillId="0" borderId="0" xfId="0" applyNumberFormat="1" applyFont="1" applyAlignment="1">
      <alignment horizontal="right"/>
    </xf>
    <xf numFmtId="171" fontId="0" fillId="0" borderId="0" xfId="0" applyNumberFormat="1"/>
    <xf numFmtId="172" fontId="0" fillId="0" borderId="0" xfId="0" applyNumberFormat="1" applyAlignment="1">
      <alignment horizontal="right"/>
    </xf>
    <xf numFmtId="173" fontId="3" fillId="0" borderId="0" xfId="0" applyNumberFormat="1" applyFont="1"/>
    <xf numFmtId="170" fontId="3" fillId="0" borderId="0" xfId="0" applyNumberFormat="1" applyFont="1"/>
    <xf numFmtId="172" fontId="0" fillId="0" borderId="0" xfId="0" applyNumberFormat="1"/>
    <xf numFmtId="170" fontId="0" fillId="0" borderId="0" xfId="0" applyNumberFormat="1" applyAlignment="1"/>
    <xf numFmtId="171" fontId="3" fillId="0" borderId="0" xfId="0" applyNumberFormat="1" applyFont="1" applyAlignment="1"/>
    <xf numFmtId="172" fontId="0" fillId="0" borderId="0" xfId="0" applyNumberFormat="1" applyAlignment="1">
      <alignment horizontal="left"/>
    </xf>
    <xf numFmtId="174" fontId="0" fillId="0" borderId="0" xfId="0" applyNumberFormat="1"/>
    <xf numFmtId="173" fontId="1" fillId="0" borderId="0" xfId="0" applyNumberFormat="1" applyFont="1"/>
    <xf numFmtId="0" fontId="8" fillId="0" borderId="0" xfId="0" applyFont="1" applyAlignment="1">
      <alignment wrapText="1"/>
    </xf>
    <xf numFmtId="3" fontId="8" fillId="0" borderId="0" xfId="0" applyNumberFormat="1" applyFont="1" applyAlignment="1">
      <alignment wrapText="1"/>
    </xf>
    <xf numFmtId="3" fontId="3" fillId="0" borderId="0" xfId="0" applyNumberFormat="1" applyFont="1" applyAlignment="1"/>
    <xf numFmtId="3" fontId="18" fillId="0" borderId="0" xfId="0" applyNumberFormat="1" applyFont="1"/>
    <xf numFmtId="3" fontId="12" fillId="0" borderId="0" xfId="0" applyNumberFormat="1" applyFont="1" applyFill="1" applyBorder="1"/>
    <xf numFmtId="3" fontId="6" fillId="0" borderId="0" xfId="0" applyNumberFormat="1" applyFont="1"/>
    <xf numFmtId="0" fontId="6" fillId="0" borderId="0" xfId="0" applyFont="1"/>
    <xf numFmtId="3" fontId="6" fillId="0" borderId="0" xfId="0" applyNumberFormat="1" applyFont="1" applyAlignment="1"/>
    <xf numFmtId="0" fontId="12" fillId="0" borderId="0" xfId="0" applyFont="1" applyAlignment="1">
      <alignment horizontal="right"/>
    </xf>
    <xf numFmtId="3" fontId="19" fillId="0" borderId="0" xfId="0" applyNumberFormat="1" applyFont="1"/>
    <xf numFmtId="3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right"/>
    </xf>
    <xf numFmtId="0" fontId="19" fillId="0" borderId="0" xfId="0" applyFont="1"/>
    <xf numFmtId="0" fontId="1" fillId="0" borderId="0" xfId="0" applyFont="1" applyAlignment="1"/>
    <xf numFmtId="3" fontId="3" fillId="0" borderId="0" xfId="0" applyNumberFormat="1" applyFont="1" applyAlignment="1">
      <alignment vertical="center"/>
    </xf>
    <xf numFmtId="3" fontId="3" fillId="0" borderId="0" xfId="0" applyNumberFormat="1" applyFont="1" applyBorder="1" applyAlignment="1">
      <alignment vertical="top"/>
    </xf>
    <xf numFmtId="3" fontId="3" fillId="0" borderId="0" xfId="0" applyNumberFormat="1" applyFont="1" applyAlignment="1">
      <alignment wrapText="1"/>
    </xf>
    <xf numFmtId="3" fontId="3" fillId="0" borderId="0" xfId="0" applyNumberFormat="1" applyFont="1" applyAlignment="1">
      <alignment horizontal="right"/>
    </xf>
    <xf numFmtId="175" fontId="0" fillId="0" borderId="0" xfId="0" applyNumberFormat="1"/>
    <xf numFmtId="3" fontId="3" fillId="0" borderId="0" xfId="0" applyNumberFormat="1" applyFont="1" applyBorder="1"/>
    <xf numFmtId="10" fontId="0" fillId="0" borderId="2" xfId="0" applyNumberFormat="1" applyFill="1" applyBorder="1"/>
    <xf numFmtId="10" fontId="0" fillId="0" borderId="2" xfId="1" applyNumberFormat="1" applyFont="1" applyFill="1" applyBorder="1"/>
    <xf numFmtId="0" fontId="0" fillId="0" borderId="2" xfId="0" applyFill="1" applyBorder="1"/>
    <xf numFmtId="166" fontId="0" fillId="0" borderId="2" xfId="0" applyNumberFormat="1" applyFill="1" applyBorder="1"/>
    <xf numFmtId="0" fontId="1" fillId="0" borderId="2" xfId="0" applyFont="1" applyFill="1" applyBorder="1"/>
    <xf numFmtId="0" fontId="3" fillId="0" borderId="2" xfId="0" applyFont="1" applyFill="1" applyBorder="1"/>
    <xf numFmtId="3" fontId="0" fillId="0" borderId="2" xfId="0" applyNumberFormat="1" applyFill="1" applyBorder="1"/>
    <xf numFmtId="0" fontId="0" fillId="0" borderId="2" xfId="0" applyNumberFormat="1" applyFill="1" applyBorder="1"/>
    <xf numFmtId="0" fontId="0" fillId="0" borderId="2" xfId="0" applyNumberFormat="1" applyFill="1" applyBorder="1" applyAlignment="1">
      <alignment horizontal="center"/>
    </xf>
    <xf numFmtId="14" fontId="3" fillId="0" borderId="0" xfId="0" applyNumberFormat="1" applyFont="1" applyAlignment="1"/>
    <xf numFmtId="14" fontId="3" fillId="0" borderId="0" xfId="0" applyNumberFormat="1" applyFont="1"/>
    <xf numFmtId="167" fontId="0" fillId="0" borderId="0" xfId="0" applyNumberFormat="1"/>
    <xf numFmtId="14" fontId="0" fillId="0" borderId="0" xfId="0" applyNumberFormat="1"/>
    <xf numFmtId="3" fontId="3" fillId="0" borderId="0" xfId="0" applyNumberFormat="1" applyFon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Fill="1"/>
    <xf numFmtId="0" fontId="3" fillId="0" borderId="0" xfId="0" applyFont="1" applyAlignment="1">
      <alignment horizontal="right"/>
    </xf>
    <xf numFmtId="0" fontId="0" fillId="0" borderId="0" xfId="0" applyFont="1" applyAlignment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NumberFormat="1" applyFill="1" applyBorder="1"/>
    <xf numFmtId="0" fontId="0" fillId="0" borderId="0" xfId="0" applyFont="1"/>
    <xf numFmtId="3" fontId="0" fillId="0" borderId="0" xfId="0" applyNumberFormat="1" applyAlignment="1">
      <alignment horizontal="center"/>
    </xf>
    <xf numFmtId="10" fontId="3" fillId="0" borderId="0" xfId="0" applyNumberFormat="1" applyFon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3" fontId="5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" fontId="7" fillId="0" borderId="0" xfId="0" applyNumberFormat="1" applyFont="1" applyBorder="1" applyAlignment="1">
      <alignment horizontal="center"/>
    </xf>
    <xf numFmtId="10" fontId="3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0" fontId="5" fillId="0" borderId="0" xfId="0" applyFont="1" applyAlignment="1"/>
    <xf numFmtId="10" fontId="7" fillId="0" borderId="0" xfId="0" applyNumberFormat="1" applyFont="1" applyAlignment="1">
      <alignment horizontal="center"/>
    </xf>
    <xf numFmtId="0" fontId="7" fillId="0" borderId="0" xfId="0" applyFont="1" applyAlignment="1"/>
    <xf numFmtId="10" fontId="3" fillId="0" borderId="0" xfId="0" applyNumberFormat="1" applyFont="1" applyAlignment="1">
      <alignment horizontal="center"/>
    </xf>
    <xf numFmtId="0" fontId="3" fillId="0" borderId="0" xfId="0" applyFont="1" applyAlignment="1"/>
  </cellXfs>
  <cellStyles count="4">
    <cellStyle name="Followed Hyperlink" xfId="3" builtinId="9" hidden="1"/>
    <cellStyle name="Hyperlink" xfId="2" builtinId="8" hidden="1"/>
    <cellStyle name="Normal" xfId="0" builtinId="0"/>
    <cellStyle name="Percent" xfId="1" builtinId="5"/>
  </cellStyles>
  <dxfs count="50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968181.0</c:v>
                </c:pt>
                <c:pt idx="1">
                  <c:v>515619.0</c:v>
                </c:pt>
                <c:pt idx="3">
                  <c:v>1699.0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101091.0</c:v>
                </c:pt>
                <c:pt idx="1">
                  <c:v>90839.0</c:v>
                </c:pt>
                <c:pt idx="2">
                  <c:v>60045.0</c:v>
                </c:pt>
                <c:pt idx="3">
                  <c:v>3987.0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1.005615E6</c:v>
                </c:pt>
                <c:pt idx="1">
                  <c:v>592011.0</c:v>
                </c:pt>
                <c:pt idx="3">
                  <c:v>115708.0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451618.0</c:v>
                </c:pt>
                <c:pt idx="1">
                  <c:v>288156.0</c:v>
                </c:pt>
                <c:pt idx="2">
                  <c:v>25234.0</c:v>
                </c:pt>
                <c:pt idx="3">
                  <c:v>14949.0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5.218441E6</c:v>
                </c:pt>
                <c:pt idx="1">
                  <c:v>4.217366E6</c:v>
                </c:pt>
                <c:pt idx="3">
                  <c:v>564353.0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854685.0</c:v>
                </c:pt>
                <c:pt idx="1">
                  <c:v>824789.0</c:v>
                </c:pt>
                <c:pt idx="3">
                  <c:v>98194.0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636040.0</c:v>
                </c:pt>
                <c:pt idx="1">
                  <c:v>498341.0</c:v>
                </c:pt>
                <c:pt idx="3">
                  <c:v>18734.0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 paperSize="0" orientation="landscape" horizontalDpi="-4" verticalDpi="-4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2.645743E6</c:v>
                </c:pt>
                <c:pt idx="1">
                  <c:v>1.607549E6</c:v>
                </c:pt>
                <c:pt idx="2">
                  <c:v>1.092936E6</c:v>
                </c:pt>
                <c:pt idx="3">
                  <c:v>64878.0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1.489904E6</c:v>
                </c:pt>
                <c:pt idx="1">
                  <c:v>996516.0</c:v>
                </c:pt>
                <c:pt idx="3">
                  <c:v>68838.0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277228.0</c:v>
                </c:pt>
                <c:pt idx="1">
                  <c:v>79939.0</c:v>
                </c:pt>
                <c:pt idx="3">
                  <c:v>13416.0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319953.0</c:v>
                </c:pt>
                <c:pt idx="1">
                  <c:v>112057.0</c:v>
                </c:pt>
                <c:pt idx="3">
                  <c:v>17520.0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1.778698E6</c:v>
                </c:pt>
                <c:pt idx="1">
                  <c:v>1.719478E6</c:v>
                </c:pt>
                <c:pt idx="3">
                  <c:v>206297.0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952116.0</c:v>
                </c:pt>
                <c:pt idx="1">
                  <c:v>697775.0</c:v>
                </c:pt>
                <c:pt idx="3">
                  <c:v>94590.0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718215.0</c:v>
                </c:pt>
                <c:pt idx="1">
                  <c:v>371686.0</c:v>
                </c:pt>
                <c:pt idx="3">
                  <c:v>26162.0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587175.0</c:v>
                </c:pt>
                <c:pt idx="1">
                  <c:v>220971.0</c:v>
                </c:pt>
                <c:pt idx="3">
                  <c:v>29546.0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755411.0</c:v>
                </c:pt>
                <c:pt idx="1">
                  <c:v>599843.0</c:v>
                </c:pt>
                <c:pt idx="3">
                  <c:v>1214.0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715415.0</c:v>
                </c:pt>
                <c:pt idx="1">
                  <c:v>476572.0</c:v>
                </c:pt>
                <c:pt idx="3">
                  <c:v>73007.0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1.140531E6</c:v>
                </c:pt>
                <c:pt idx="1">
                  <c:v>655666.0</c:v>
                </c:pt>
                <c:pt idx="3">
                  <c:v>37661.0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1.05416E6</c:v>
                </c:pt>
                <c:pt idx="1">
                  <c:v>789736.0</c:v>
                </c:pt>
                <c:pt idx="3">
                  <c:v>100003.0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362785.0</c:v>
                </c:pt>
                <c:pt idx="1">
                  <c:v>321361.0</c:v>
                </c:pt>
                <c:pt idx="3">
                  <c:v>37258.0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273218.0</c:v>
                </c:pt>
                <c:pt idx="1">
                  <c:v>167545.0</c:v>
                </c:pt>
                <c:pt idx="3">
                  <c:v>14386.0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3.3182375E7</c:v>
                </c:pt>
                <c:pt idx="1">
                  <c:v>2.9495952E7</c:v>
                </c:pt>
                <c:pt idx="3">
                  <c:v>3.934613E6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3.047111E6</c:v>
                </c:pt>
                <c:pt idx="1">
                  <c:v>1.479724E6</c:v>
                </c:pt>
                <c:pt idx="3">
                  <c:v>68540.0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1.458046E6</c:v>
                </c:pt>
                <c:pt idx="1">
                  <c:v>1.145074E6</c:v>
                </c:pt>
                <c:pt idx="3">
                  <c:v>56959.0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181689.0</c:v>
                </c:pt>
                <c:pt idx="1">
                  <c:v>52955.0</c:v>
                </c:pt>
                <c:pt idx="3">
                  <c:v>4168.0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2.168742E6</c:v>
                </c:pt>
                <c:pt idx="1">
                  <c:v>1.503297E6</c:v>
                </c:pt>
                <c:pt idx="3">
                  <c:v>143059.0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718482.0</c:v>
                </c:pt>
                <c:pt idx="1">
                  <c:v>265814.0</c:v>
                </c:pt>
                <c:pt idx="3">
                  <c:v>32855.0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825507.0</c:v>
                </c:pt>
                <c:pt idx="1">
                  <c:v>566199.0</c:v>
                </c:pt>
                <c:pt idx="3">
                  <c:v>50882.0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2.028945E6</c:v>
                </c:pt>
                <c:pt idx="1">
                  <c:v>1.948716E6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810771.0</c:v>
                </c:pt>
                <c:pt idx="1">
                  <c:v>364598.0</c:v>
                </c:pt>
                <c:pt idx="3">
                  <c:v>143425.0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227947.0</c:v>
                </c:pt>
                <c:pt idx="1">
                  <c:v>1.0</c:v>
                </c:pt>
                <c:pt idx="3">
                  <c:v>-1.0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390179.0</c:v>
                </c:pt>
                <c:pt idx="1">
                  <c:v>207685.0</c:v>
                </c:pt>
                <c:pt idx="3">
                  <c:v>35965.0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151281.0</c:v>
                </c:pt>
                <c:pt idx="1">
                  <c:v>72699.0</c:v>
                </c:pt>
                <c:pt idx="3">
                  <c:v>11198.0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1.31493E6</c:v>
                </c:pt>
                <c:pt idx="1">
                  <c:v>1.196164E6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 paperSize="0" orientation="landscape" horizontalDpi="-4" verticalDpi="-4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1.125999E6</c:v>
                </c:pt>
                <c:pt idx="1">
                  <c:v>1.020958E6</c:v>
                </c:pt>
                <c:pt idx="3">
                  <c:v>24374.0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Graphs!$G$71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6824024"/>
        <c:axId val="-2146820776"/>
      </c:barChart>
      <c:catAx>
        <c:axId val="-214682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6820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6820776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6824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369865929"/>
          <c:y val="0.449616065433681"/>
          <c:w val="0.114864864864865"/>
          <c:h val="0.06976805224928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Graphs!$E$84:$E$87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Graphs!$F$84:$F$87</c:f>
              <c:numCache>
                <c:formatCode>0</c:formatCode>
                <c:ptCount val="4"/>
                <c:pt idx="0">
                  <c:v>23.0</c:v>
                </c:pt>
                <c:pt idx="1">
                  <c:v>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Graphs!$E$84:$E$87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Graphs!$F$97:$F$100</c:f>
              <c:numCache>
                <c:formatCode>0</c:formatCode>
                <c:ptCount val="4"/>
                <c:pt idx="0">
                  <c:v>1741.0</c:v>
                </c:pt>
                <c:pt idx="1">
                  <c:v>389.0</c:v>
                </c:pt>
                <c:pt idx="2">
                  <c:v>4.0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Graphs!$F$125:$I$125</c:f>
              <c:numCache>
                <c:formatCode>#,##0</c:formatCode>
                <c:ptCount val="4"/>
                <c:pt idx="0">
                  <c:v>14817.0</c:v>
                </c:pt>
                <c:pt idx="1">
                  <c:v>6964.0</c:v>
                </c:pt>
                <c:pt idx="3">
                  <c:v>717.0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Graphs!$F$126:$I$126</c:f>
              <c:numCache>
                <c:formatCode>#,##0</c:formatCode>
                <c:ptCount val="4"/>
                <c:pt idx="0">
                  <c:v>12550.0</c:v>
                </c:pt>
                <c:pt idx="1">
                  <c:v>7013.0</c:v>
                </c:pt>
                <c:pt idx="3">
                  <c:v>652.0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Graphs!$F$127:$I$127</c:f>
              <c:numCache>
                <c:formatCode>#,##0</c:formatCode>
                <c:ptCount val="4"/>
                <c:pt idx="0">
                  <c:v>13075.0</c:v>
                </c:pt>
                <c:pt idx="1">
                  <c:v>12260.0</c:v>
                </c:pt>
                <c:pt idx="3">
                  <c:v>783.0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Graphs!$F$128:$I$128</c:f>
              <c:numCache>
                <c:formatCode>#,##0</c:formatCode>
                <c:ptCount val="4"/>
                <c:pt idx="0">
                  <c:v>6196.0</c:v>
                </c:pt>
                <c:pt idx="1">
                  <c:v>4064.0</c:v>
                </c:pt>
                <c:pt idx="3">
                  <c:v>341.0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Graphs!$F$129:$I$129</c:f>
              <c:numCache>
                <c:formatCode>#,##0</c:formatCode>
                <c:ptCount val="4"/>
                <c:pt idx="0">
                  <c:v>15372.0</c:v>
                </c:pt>
                <c:pt idx="1">
                  <c:v>15032.0</c:v>
                </c:pt>
                <c:pt idx="3">
                  <c:v>948.0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Graphs!$F$130:$I$130</c:f>
              <c:numCache>
                <c:formatCode>#,##0</c:formatCode>
                <c:ptCount val="4"/>
                <c:pt idx="0">
                  <c:v>82511.0</c:v>
                </c:pt>
                <c:pt idx="1">
                  <c:v>43924.0</c:v>
                </c:pt>
                <c:pt idx="3">
                  <c:v>3861.0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Graphs!$F$131:$I$131</c:f>
              <c:numCache>
                <c:formatCode>#,##0</c:formatCode>
                <c:ptCount val="4"/>
                <c:pt idx="0">
                  <c:v>31456.0</c:v>
                </c:pt>
                <c:pt idx="1">
                  <c:v>21655.0</c:v>
                </c:pt>
                <c:pt idx="3">
                  <c:v>1784.0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Graphs!$F$132:$I$132</c:f>
              <c:numCache>
                <c:formatCode>#,##0</c:formatCode>
                <c:ptCount val="4"/>
                <c:pt idx="0">
                  <c:v>68017.0</c:v>
                </c:pt>
                <c:pt idx="1">
                  <c:v>35002.0</c:v>
                </c:pt>
                <c:pt idx="3">
                  <c:v>3483.0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Graphs!$F$133:$I$133</c:f>
              <c:numCache>
                <c:formatCode>#,##0</c:formatCode>
                <c:ptCount val="4"/>
                <c:pt idx="0">
                  <c:v>21204.0</c:v>
                </c:pt>
                <c:pt idx="1">
                  <c:v>15695.0</c:v>
                </c:pt>
                <c:pt idx="3">
                  <c:v>1313.0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Graphs!$F$134:$I$134</c:f>
              <c:numCache>
                <c:formatCode>#,##0</c:formatCode>
                <c:ptCount val="4"/>
                <c:pt idx="0">
                  <c:v>8020.0</c:v>
                </c:pt>
                <c:pt idx="1">
                  <c:v>5936.0</c:v>
                </c:pt>
                <c:pt idx="3">
                  <c:v>504.0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9904.0</c:v>
                </c:pt>
                <c:pt idx="1">
                  <c:v>4397.0</c:v>
                </c:pt>
                <c:pt idx="3">
                  <c:v>582.0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8517.0</c:v>
                </c:pt>
                <c:pt idx="1">
                  <c:v>3873.0</c:v>
                </c:pt>
                <c:pt idx="3">
                  <c:v>1096.0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6058.0</c:v>
                </c:pt>
                <c:pt idx="1">
                  <c:v>4247.0</c:v>
                </c:pt>
                <c:pt idx="3">
                  <c:v>506.0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40837.0</c:v>
                </c:pt>
                <c:pt idx="1">
                  <c:v>16716.0</c:v>
                </c:pt>
                <c:pt idx="3">
                  <c:v>2314.0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1173.0</c:v>
                </c:pt>
                <c:pt idx="1">
                  <c:v>939.0</c:v>
                </c:pt>
                <c:pt idx="3">
                  <c:v>141.0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9629.0</c:v>
                </c:pt>
                <c:pt idx="1">
                  <c:v>5582.0</c:v>
                </c:pt>
                <c:pt idx="3">
                  <c:v>693.0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2083.0</c:v>
                </c:pt>
                <c:pt idx="1">
                  <c:v>1159.0</c:v>
                </c:pt>
                <c:pt idx="3">
                  <c:v>200.0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6205.0</c:v>
                </c:pt>
                <c:pt idx="1">
                  <c:v>2844.0</c:v>
                </c:pt>
                <c:pt idx="3">
                  <c:v>348.0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6894.0</c:v>
                </c:pt>
                <c:pt idx="1">
                  <c:v>3777.0</c:v>
                </c:pt>
                <c:pt idx="3">
                  <c:v>471.0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5517.0</c:v>
                </c:pt>
                <c:pt idx="1">
                  <c:v>3176.0</c:v>
                </c:pt>
                <c:pt idx="3">
                  <c:v>455.0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12265.0</c:v>
                </c:pt>
                <c:pt idx="1">
                  <c:v>8808.0</c:v>
                </c:pt>
                <c:pt idx="3">
                  <c:v>1083.0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16682.0</c:v>
                </c:pt>
                <c:pt idx="1">
                  <c:v>6541.0</c:v>
                </c:pt>
                <c:pt idx="3">
                  <c:v>1089.0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11587.0</c:v>
                </c:pt>
                <c:pt idx="1">
                  <c:v>3931.0</c:v>
                </c:pt>
                <c:pt idx="3">
                  <c:v>1197.0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13930.0</c:v>
                </c:pt>
                <c:pt idx="1">
                  <c:v>6709.0</c:v>
                </c:pt>
                <c:pt idx="3">
                  <c:v>1023.0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Graphs!$F$111:$I$111</c:f>
              <c:numCache>
                <c:formatCode>#,##0</c:formatCode>
                <c:ptCount val="4"/>
                <c:pt idx="0">
                  <c:v>146926.0</c:v>
                </c:pt>
                <c:pt idx="1">
                  <c:v>134242.0</c:v>
                </c:pt>
                <c:pt idx="3">
                  <c:v>3555.0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Graphs!$F$112:$I$112</c:f>
              <c:numCache>
                <c:formatCode>#,##0</c:formatCode>
                <c:ptCount val="4"/>
                <c:pt idx="0">
                  <c:v>168891.0</c:v>
                </c:pt>
                <c:pt idx="1">
                  <c:v>115628.0</c:v>
                </c:pt>
                <c:pt idx="3">
                  <c:v>4459.0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Graphs!$F$113:$I$113</c:f>
              <c:numCache>
                <c:formatCode>#,##0</c:formatCode>
                <c:ptCount val="4"/>
                <c:pt idx="0">
                  <c:v>38888.0</c:v>
                </c:pt>
                <c:pt idx="1">
                  <c:v>32824.0</c:v>
                </c:pt>
                <c:pt idx="3">
                  <c:v>1267.0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Graphs!$F$114:$I$114</c:f>
              <c:numCache>
                <c:formatCode>#,##0</c:formatCode>
                <c:ptCount val="4"/>
                <c:pt idx="0">
                  <c:v>36258.0</c:v>
                </c:pt>
                <c:pt idx="1">
                  <c:v>27991.0</c:v>
                </c:pt>
                <c:pt idx="3">
                  <c:v>1150.0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Graphs!$F$115:$I$115</c:f>
              <c:numCache>
                <c:formatCode>#,##0</c:formatCode>
                <c:ptCount val="4"/>
                <c:pt idx="0">
                  <c:v>153377.0</c:v>
                </c:pt>
                <c:pt idx="1">
                  <c:v>107376.0</c:v>
                </c:pt>
                <c:pt idx="3">
                  <c:v>3828.0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Graphs!$F$116:$I$116</c:f>
              <c:numCache>
                <c:formatCode>#,##0</c:formatCode>
                <c:ptCount val="4"/>
                <c:pt idx="0">
                  <c:v>49286.0</c:v>
                </c:pt>
                <c:pt idx="1">
                  <c:v>34810.0</c:v>
                </c:pt>
                <c:pt idx="3">
                  <c:v>1832.0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Graphs!$F$117:$I$117</c:f>
              <c:numCache>
                <c:formatCode>#,##0</c:formatCode>
                <c:ptCount val="4"/>
                <c:pt idx="0">
                  <c:v>28638.0</c:v>
                </c:pt>
                <c:pt idx="1">
                  <c:v>24148.0</c:v>
                </c:pt>
                <c:pt idx="3">
                  <c:v>1137.0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Graphs!$F$118:$I$118</c:f>
              <c:numCache>
                <c:formatCode>#,##0</c:formatCode>
                <c:ptCount val="4"/>
                <c:pt idx="0">
                  <c:v>19840.0</c:v>
                </c:pt>
                <c:pt idx="1">
                  <c:v>15258.0</c:v>
                </c:pt>
                <c:pt idx="3">
                  <c:v>782.0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174012.0</c:v>
                </c:pt>
                <c:pt idx="1">
                  <c:v>123053.0</c:v>
                </c:pt>
                <c:pt idx="3">
                  <c:v>10337.0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283358.0</c:v>
                </c:pt>
                <c:pt idx="1">
                  <c:v>230013.0</c:v>
                </c:pt>
                <c:pt idx="3">
                  <c:v>16577.0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3940109759007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121.0</c:v>
                </c:pt>
                <c:pt idx="1">
                  <c:v>260.0</c:v>
                </c:pt>
                <c:pt idx="2">
                  <c:v>514.0</c:v>
                </c:pt>
                <c:pt idx="3">
                  <c:v>552.0</c:v>
                </c:pt>
                <c:pt idx="4">
                  <c:v>361.0</c:v>
                </c:pt>
                <c:pt idx="5">
                  <c:v>236.0</c:v>
                </c:pt>
                <c:pt idx="6">
                  <c:v>81.0</c:v>
                </c:pt>
                <c:pt idx="7">
                  <c:v>23.0</c:v>
                </c:pt>
                <c:pt idx="8">
                  <c:v>8.0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5697736"/>
        <c:axId val="-2145691592"/>
      </c:barChart>
      <c:catAx>
        <c:axId val="-2145697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8182772607969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5691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5691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39393939394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5697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31908393154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3.0</c:v>
                </c:pt>
                <c:pt idx="1">
                  <c:v>17.0</c:v>
                </c:pt>
                <c:pt idx="2">
                  <c:v>45.0</c:v>
                </c:pt>
                <c:pt idx="3">
                  <c:v>145.0</c:v>
                </c:pt>
                <c:pt idx="4">
                  <c:v>277.0</c:v>
                </c:pt>
                <c:pt idx="5">
                  <c:v>522.0</c:v>
                </c:pt>
                <c:pt idx="6">
                  <c:v>596.0</c:v>
                </c:pt>
                <c:pt idx="7">
                  <c:v>335.0</c:v>
                </c:pt>
                <c:pt idx="8">
                  <c:v>127.0</c:v>
                </c:pt>
                <c:pt idx="9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5655576"/>
        <c:axId val="-2145649448"/>
      </c:barChart>
      <c:catAx>
        <c:axId val="-2145655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7351399687027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5649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5649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4637223975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5655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6793690882979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2086.0</c:v>
                </c:pt>
                <c:pt idx="1">
                  <c:v>20.0</c:v>
                </c:pt>
                <c:pt idx="2">
                  <c:v>33.0</c:v>
                </c:pt>
                <c:pt idx="3">
                  <c:v>14.0</c:v>
                </c:pt>
                <c:pt idx="4">
                  <c:v>4.0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5614136"/>
        <c:axId val="-2145608008"/>
      </c:barChart>
      <c:catAx>
        <c:axId val="-2145614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14482741544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5608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5608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75075521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5614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42690058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121.0</c:v>
                </c:pt>
                <c:pt idx="1">
                  <c:v>260.0</c:v>
                </c:pt>
                <c:pt idx="2">
                  <c:v>514.0</c:v>
                </c:pt>
                <c:pt idx="3">
                  <c:v>552.0</c:v>
                </c:pt>
                <c:pt idx="4">
                  <c:v>361.0</c:v>
                </c:pt>
                <c:pt idx="5">
                  <c:v>236.0</c:v>
                </c:pt>
                <c:pt idx="6">
                  <c:v>81.0</c:v>
                </c:pt>
                <c:pt idx="7">
                  <c:v>23.0</c:v>
                </c:pt>
                <c:pt idx="8">
                  <c:v>8.0</c:v>
                </c:pt>
                <c:pt idx="9">
                  <c:v>1.0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3.0</c:v>
                </c:pt>
                <c:pt idx="1">
                  <c:v>17.0</c:v>
                </c:pt>
                <c:pt idx="2">
                  <c:v>45.0</c:v>
                </c:pt>
                <c:pt idx="3">
                  <c:v>145.0</c:v>
                </c:pt>
                <c:pt idx="4">
                  <c:v>277.0</c:v>
                </c:pt>
                <c:pt idx="5">
                  <c:v>522.0</c:v>
                </c:pt>
                <c:pt idx="6">
                  <c:v>596.0</c:v>
                </c:pt>
                <c:pt idx="7">
                  <c:v>335.0</c:v>
                </c:pt>
                <c:pt idx="8">
                  <c:v>127.0</c:v>
                </c:pt>
                <c:pt idx="9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5567224"/>
        <c:axId val="-2145561192"/>
      </c:barChart>
      <c:catAx>
        <c:axId val="-2145567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690657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5561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5561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062577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5567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4" Type="http://schemas.openxmlformats.org/officeDocument/2006/relationships/chart" Target="../charts/chart76.xml"/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1342</xdr:row>
      <xdr:rowOff>0</xdr:rowOff>
    </xdr:from>
    <xdr:to>
      <xdr:col>16</xdr:col>
      <xdr:colOff>12700</xdr:colOff>
      <xdr:row>1366</xdr:row>
      <xdr:rowOff>12700</xdr:rowOff>
    </xdr:to>
    <xdr:pic>
      <xdr:nvPicPr>
        <xdr:cNvPr id="8121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1344</xdr:row>
      <xdr:rowOff>0</xdr:rowOff>
    </xdr:from>
    <xdr:to>
      <xdr:col>16</xdr:col>
      <xdr:colOff>12700</xdr:colOff>
      <xdr:row>1366</xdr:row>
      <xdr:rowOff>12700</xdr:rowOff>
    </xdr:to>
    <xdr:pic>
      <xdr:nvPicPr>
        <xdr:cNvPr id="8122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1346</xdr:row>
      <xdr:rowOff>0</xdr:rowOff>
    </xdr:from>
    <xdr:to>
      <xdr:col>16</xdr:col>
      <xdr:colOff>12700</xdr:colOff>
      <xdr:row>1366</xdr:row>
      <xdr:rowOff>12700</xdr:rowOff>
    </xdr:to>
    <xdr:pic>
      <xdr:nvPicPr>
        <xdr:cNvPr id="8123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62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1342</xdr:row>
      <xdr:rowOff>0</xdr:rowOff>
    </xdr:from>
    <xdr:to>
      <xdr:col>15</xdr:col>
      <xdr:colOff>12700</xdr:colOff>
      <xdr:row>1366</xdr:row>
      <xdr:rowOff>12700</xdr:rowOff>
    </xdr:to>
    <xdr:pic>
      <xdr:nvPicPr>
        <xdr:cNvPr id="8124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1344</xdr:row>
      <xdr:rowOff>0</xdr:rowOff>
    </xdr:from>
    <xdr:to>
      <xdr:col>15</xdr:col>
      <xdr:colOff>12700</xdr:colOff>
      <xdr:row>1366</xdr:row>
      <xdr:rowOff>12700</xdr:rowOff>
    </xdr:to>
    <xdr:pic>
      <xdr:nvPicPr>
        <xdr:cNvPr id="8125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1346</xdr:row>
      <xdr:rowOff>0</xdr:rowOff>
    </xdr:from>
    <xdr:to>
      <xdr:col>15</xdr:col>
      <xdr:colOff>12700</xdr:colOff>
      <xdr:row>1366</xdr:row>
      <xdr:rowOff>12700</xdr:rowOff>
    </xdr:to>
    <xdr:pic>
      <xdr:nvPicPr>
        <xdr:cNvPr id="8126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64389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11355474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11355475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11355476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11355477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11355478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11355479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11355480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11355481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11355482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11355483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11355484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11355485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11355486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11355487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11355488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11355489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11355490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1135549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11355492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11355493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11355494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</xdr:col>
      <xdr:colOff>0</xdr:colOff>
      <xdr:row>42</xdr:row>
      <xdr:rowOff>0</xdr:rowOff>
    </xdr:from>
    <xdr:to>
      <xdr:col>6</xdr:col>
      <xdr:colOff>114300</xdr:colOff>
      <xdr:row>52</xdr:row>
      <xdr:rowOff>127000</xdr:rowOff>
    </xdr:to>
    <xdr:graphicFrame macro="">
      <xdr:nvGraphicFramePr>
        <xdr:cNvPr id="11355495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11355496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11355497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11355498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11355499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11355500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11355501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11355502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11355503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11355504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11355505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11355506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11355507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11355508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25400</xdr:colOff>
      <xdr:row>70</xdr:row>
      <xdr:rowOff>12700</xdr:rowOff>
    </xdr:from>
    <xdr:to>
      <xdr:col>8</xdr:col>
      <xdr:colOff>889000</xdr:colOff>
      <xdr:row>80</xdr:row>
      <xdr:rowOff>0</xdr:rowOff>
    </xdr:to>
    <xdr:graphicFrame macro="">
      <xdr:nvGraphicFramePr>
        <xdr:cNvPr id="11355509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81</xdr:row>
      <xdr:rowOff>0</xdr:rowOff>
    </xdr:from>
    <xdr:to>
      <xdr:col>9</xdr:col>
      <xdr:colOff>114300</xdr:colOff>
      <xdr:row>91</xdr:row>
      <xdr:rowOff>127000</xdr:rowOff>
    </xdr:to>
    <xdr:graphicFrame macro="">
      <xdr:nvGraphicFramePr>
        <xdr:cNvPr id="11355510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0</xdr:colOff>
      <xdr:row>94</xdr:row>
      <xdr:rowOff>0</xdr:rowOff>
    </xdr:from>
    <xdr:to>
      <xdr:col>9</xdr:col>
      <xdr:colOff>114300</xdr:colOff>
      <xdr:row>104</xdr:row>
      <xdr:rowOff>127000</xdr:rowOff>
    </xdr:to>
    <xdr:graphicFrame macro="">
      <xdr:nvGraphicFramePr>
        <xdr:cNvPr id="1135551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121</xdr:row>
      <xdr:rowOff>12700</xdr:rowOff>
    </xdr:from>
    <xdr:to>
      <xdr:col>11</xdr:col>
      <xdr:colOff>0</xdr:colOff>
      <xdr:row>131</xdr:row>
      <xdr:rowOff>139700</xdr:rowOff>
    </xdr:to>
    <xdr:graphicFrame macro="">
      <xdr:nvGraphicFramePr>
        <xdr:cNvPr id="11355512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121</xdr:row>
      <xdr:rowOff>12700</xdr:rowOff>
    </xdr:from>
    <xdr:to>
      <xdr:col>12</xdr:col>
      <xdr:colOff>0</xdr:colOff>
      <xdr:row>131</xdr:row>
      <xdr:rowOff>139700</xdr:rowOff>
    </xdr:to>
    <xdr:graphicFrame macro="">
      <xdr:nvGraphicFramePr>
        <xdr:cNvPr id="11355513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121</xdr:row>
      <xdr:rowOff>12700</xdr:rowOff>
    </xdr:from>
    <xdr:to>
      <xdr:col>13</xdr:col>
      <xdr:colOff>0</xdr:colOff>
      <xdr:row>131</xdr:row>
      <xdr:rowOff>139700</xdr:rowOff>
    </xdr:to>
    <xdr:graphicFrame macro="">
      <xdr:nvGraphicFramePr>
        <xdr:cNvPr id="11355514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121</xdr:row>
      <xdr:rowOff>12700</xdr:rowOff>
    </xdr:from>
    <xdr:to>
      <xdr:col>14</xdr:col>
      <xdr:colOff>0</xdr:colOff>
      <xdr:row>131</xdr:row>
      <xdr:rowOff>139700</xdr:rowOff>
    </xdr:to>
    <xdr:graphicFrame macro="">
      <xdr:nvGraphicFramePr>
        <xdr:cNvPr id="11355515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121</xdr:row>
      <xdr:rowOff>12700</xdr:rowOff>
    </xdr:from>
    <xdr:to>
      <xdr:col>15</xdr:col>
      <xdr:colOff>0</xdr:colOff>
      <xdr:row>131</xdr:row>
      <xdr:rowOff>139700</xdr:rowOff>
    </xdr:to>
    <xdr:graphicFrame macro="">
      <xdr:nvGraphicFramePr>
        <xdr:cNvPr id="11355516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121</xdr:row>
      <xdr:rowOff>12700</xdr:rowOff>
    </xdr:from>
    <xdr:to>
      <xdr:col>16</xdr:col>
      <xdr:colOff>0</xdr:colOff>
      <xdr:row>131</xdr:row>
      <xdr:rowOff>139700</xdr:rowOff>
    </xdr:to>
    <xdr:graphicFrame macro="">
      <xdr:nvGraphicFramePr>
        <xdr:cNvPr id="11355517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16</xdr:col>
      <xdr:colOff>0</xdr:colOff>
      <xdr:row>121</xdr:row>
      <xdr:rowOff>12700</xdr:rowOff>
    </xdr:from>
    <xdr:to>
      <xdr:col>17</xdr:col>
      <xdr:colOff>0</xdr:colOff>
      <xdr:row>131</xdr:row>
      <xdr:rowOff>139700</xdr:rowOff>
    </xdr:to>
    <xdr:graphicFrame macro="">
      <xdr:nvGraphicFramePr>
        <xdr:cNvPr id="11355518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10</xdr:col>
      <xdr:colOff>0</xdr:colOff>
      <xdr:row>133</xdr:row>
      <xdr:rowOff>0</xdr:rowOff>
    </xdr:from>
    <xdr:to>
      <xdr:col>11</xdr:col>
      <xdr:colOff>0</xdr:colOff>
      <xdr:row>143</xdr:row>
      <xdr:rowOff>127000</xdr:rowOff>
    </xdr:to>
    <xdr:graphicFrame macro="">
      <xdr:nvGraphicFramePr>
        <xdr:cNvPr id="11355519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11</xdr:col>
      <xdr:colOff>0</xdr:colOff>
      <xdr:row>133</xdr:row>
      <xdr:rowOff>0</xdr:rowOff>
    </xdr:from>
    <xdr:to>
      <xdr:col>12</xdr:col>
      <xdr:colOff>0</xdr:colOff>
      <xdr:row>143</xdr:row>
      <xdr:rowOff>127000</xdr:rowOff>
    </xdr:to>
    <xdr:graphicFrame macro="">
      <xdr:nvGraphicFramePr>
        <xdr:cNvPr id="11355520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0</xdr:colOff>
      <xdr:row>133</xdr:row>
      <xdr:rowOff>0</xdr:rowOff>
    </xdr:from>
    <xdr:to>
      <xdr:col>13</xdr:col>
      <xdr:colOff>0</xdr:colOff>
      <xdr:row>143</xdr:row>
      <xdr:rowOff>127000</xdr:rowOff>
    </xdr:to>
    <xdr:graphicFrame macro="">
      <xdr:nvGraphicFramePr>
        <xdr:cNvPr id="11355521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10</xdr:col>
      <xdr:colOff>0</xdr:colOff>
      <xdr:row>147</xdr:row>
      <xdr:rowOff>12700</xdr:rowOff>
    </xdr:from>
    <xdr:to>
      <xdr:col>11</xdr:col>
      <xdr:colOff>0</xdr:colOff>
      <xdr:row>157</xdr:row>
      <xdr:rowOff>139700</xdr:rowOff>
    </xdr:to>
    <xdr:graphicFrame macro="">
      <xdr:nvGraphicFramePr>
        <xdr:cNvPr id="11355522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11</xdr:col>
      <xdr:colOff>0</xdr:colOff>
      <xdr:row>147</xdr:row>
      <xdr:rowOff>12700</xdr:rowOff>
    </xdr:from>
    <xdr:to>
      <xdr:col>12</xdr:col>
      <xdr:colOff>0</xdr:colOff>
      <xdr:row>157</xdr:row>
      <xdr:rowOff>139700</xdr:rowOff>
    </xdr:to>
    <xdr:graphicFrame macro="">
      <xdr:nvGraphicFramePr>
        <xdr:cNvPr id="11355523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</xdr:col>
      <xdr:colOff>0</xdr:colOff>
      <xdr:row>147</xdr:row>
      <xdr:rowOff>12700</xdr:rowOff>
    </xdr:from>
    <xdr:to>
      <xdr:col>13</xdr:col>
      <xdr:colOff>0</xdr:colOff>
      <xdr:row>157</xdr:row>
      <xdr:rowOff>139700</xdr:rowOff>
    </xdr:to>
    <xdr:graphicFrame macro="">
      <xdr:nvGraphicFramePr>
        <xdr:cNvPr id="11355524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13</xdr:col>
      <xdr:colOff>0</xdr:colOff>
      <xdr:row>147</xdr:row>
      <xdr:rowOff>12700</xdr:rowOff>
    </xdr:from>
    <xdr:to>
      <xdr:col>14</xdr:col>
      <xdr:colOff>0</xdr:colOff>
      <xdr:row>157</xdr:row>
      <xdr:rowOff>139700</xdr:rowOff>
    </xdr:to>
    <xdr:graphicFrame macro="">
      <xdr:nvGraphicFramePr>
        <xdr:cNvPr id="11355525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</xdr:col>
      <xdr:colOff>0</xdr:colOff>
      <xdr:row>147</xdr:row>
      <xdr:rowOff>12700</xdr:rowOff>
    </xdr:from>
    <xdr:to>
      <xdr:col>15</xdr:col>
      <xdr:colOff>0</xdr:colOff>
      <xdr:row>157</xdr:row>
      <xdr:rowOff>139700</xdr:rowOff>
    </xdr:to>
    <xdr:graphicFrame macro="">
      <xdr:nvGraphicFramePr>
        <xdr:cNvPr id="11355526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15</xdr:col>
      <xdr:colOff>0</xdr:colOff>
      <xdr:row>147</xdr:row>
      <xdr:rowOff>12700</xdr:rowOff>
    </xdr:from>
    <xdr:to>
      <xdr:col>16</xdr:col>
      <xdr:colOff>0</xdr:colOff>
      <xdr:row>157</xdr:row>
      <xdr:rowOff>139700</xdr:rowOff>
    </xdr:to>
    <xdr:graphicFrame macro="">
      <xdr:nvGraphicFramePr>
        <xdr:cNvPr id="11355527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16</xdr:col>
      <xdr:colOff>0</xdr:colOff>
      <xdr:row>147</xdr:row>
      <xdr:rowOff>12700</xdr:rowOff>
    </xdr:from>
    <xdr:to>
      <xdr:col>17</xdr:col>
      <xdr:colOff>0</xdr:colOff>
      <xdr:row>157</xdr:row>
      <xdr:rowOff>139700</xdr:rowOff>
    </xdr:to>
    <xdr:graphicFrame macro="">
      <xdr:nvGraphicFramePr>
        <xdr:cNvPr id="11355528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10</xdr:col>
      <xdr:colOff>0</xdr:colOff>
      <xdr:row>159</xdr:row>
      <xdr:rowOff>0</xdr:rowOff>
    </xdr:from>
    <xdr:to>
      <xdr:col>11</xdr:col>
      <xdr:colOff>0</xdr:colOff>
      <xdr:row>169</xdr:row>
      <xdr:rowOff>127000</xdr:rowOff>
    </xdr:to>
    <xdr:graphicFrame macro="">
      <xdr:nvGraphicFramePr>
        <xdr:cNvPr id="11355529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11</xdr:col>
      <xdr:colOff>0</xdr:colOff>
      <xdr:row>159</xdr:row>
      <xdr:rowOff>0</xdr:rowOff>
    </xdr:from>
    <xdr:to>
      <xdr:col>12</xdr:col>
      <xdr:colOff>0</xdr:colOff>
      <xdr:row>169</xdr:row>
      <xdr:rowOff>127000</xdr:rowOff>
    </xdr:to>
    <xdr:graphicFrame macro="">
      <xdr:nvGraphicFramePr>
        <xdr:cNvPr id="11355530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12</xdr:col>
      <xdr:colOff>0</xdr:colOff>
      <xdr:row>159</xdr:row>
      <xdr:rowOff>0</xdr:rowOff>
    </xdr:from>
    <xdr:to>
      <xdr:col>13</xdr:col>
      <xdr:colOff>0</xdr:colOff>
      <xdr:row>169</xdr:row>
      <xdr:rowOff>127000</xdr:rowOff>
    </xdr:to>
    <xdr:graphicFrame macro="">
      <xdr:nvGraphicFramePr>
        <xdr:cNvPr id="11355531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13</xdr:col>
      <xdr:colOff>0</xdr:colOff>
      <xdr:row>159</xdr:row>
      <xdr:rowOff>0</xdr:rowOff>
    </xdr:from>
    <xdr:to>
      <xdr:col>14</xdr:col>
      <xdr:colOff>0</xdr:colOff>
      <xdr:row>169</xdr:row>
      <xdr:rowOff>127000</xdr:rowOff>
    </xdr:to>
    <xdr:graphicFrame macro="">
      <xdr:nvGraphicFramePr>
        <xdr:cNvPr id="11355532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159</xdr:row>
      <xdr:rowOff>0</xdr:rowOff>
    </xdr:from>
    <xdr:to>
      <xdr:col>15</xdr:col>
      <xdr:colOff>0</xdr:colOff>
      <xdr:row>169</xdr:row>
      <xdr:rowOff>127000</xdr:rowOff>
    </xdr:to>
    <xdr:graphicFrame macro="">
      <xdr:nvGraphicFramePr>
        <xdr:cNvPr id="11355533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15</xdr:col>
      <xdr:colOff>0</xdr:colOff>
      <xdr:row>159</xdr:row>
      <xdr:rowOff>0</xdr:rowOff>
    </xdr:from>
    <xdr:to>
      <xdr:col>16</xdr:col>
      <xdr:colOff>0</xdr:colOff>
      <xdr:row>169</xdr:row>
      <xdr:rowOff>127000</xdr:rowOff>
    </xdr:to>
    <xdr:graphicFrame macro="">
      <xdr:nvGraphicFramePr>
        <xdr:cNvPr id="11355534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16</xdr:col>
      <xdr:colOff>0</xdr:colOff>
      <xdr:row>159</xdr:row>
      <xdr:rowOff>0</xdr:rowOff>
    </xdr:from>
    <xdr:to>
      <xdr:col>17</xdr:col>
      <xdr:colOff>0</xdr:colOff>
      <xdr:row>169</xdr:row>
      <xdr:rowOff>127000</xdr:rowOff>
    </xdr:to>
    <xdr:graphicFrame macro="">
      <xdr:nvGraphicFramePr>
        <xdr:cNvPr id="11355535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10</xdr:col>
      <xdr:colOff>0</xdr:colOff>
      <xdr:row>107</xdr:row>
      <xdr:rowOff>12700</xdr:rowOff>
    </xdr:from>
    <xdr:to>
      <xdr:col>11</xdr:col>
      <xdr:colOff>0</xdr:colOff>
      <xdr:row>117</xdr:row>
      <xdr:rowOff>139700</xdr:rowOff>
    </xdr:to>
    <xdr:graphicFrame macro="">
      <xdr:nvGraphicFramePr>
        <xdr:cNvPr id="11355536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11</xdr:col>
      <xdr:colOff>0</xdr:colOff>
      <xdr:row>107</xdr:row>
      <xdr:rowOff>12700</xdr:rowOff>
    </xdr:from>
    <xdr:to>
      <xdr:col>12</xdr:col>
      <xdr:colOff>0</xdr:colOff>
      <xdr:row>117</xdr:row>
      <xdr:rowOff>139700</xdr:rowOff>
    </xdr:to>
    <xdr:graphicFrame macro="">
      <xdr:nvGraphicFramePr>
        <xdr:cNvPr id="11355537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12</xdr:col>
      <xdr:colOff>0</xdr:colOff>
      <xdr:row>107</xdr:row>
      <xdr:rowOff>12700</xdr:rowOff>
    </xdr:from>
    <xdr:to>
      <xdr:col>13</xdr:col>
      <xdr:colOff>0</xdr:colOff>
      <xdr:row>117</xdr:row>
      <xdr:rowOff>139700</xdr:rowOff>
    </xdr:to>
    <xdr:graphicFrame macro="">
      <xdr:nvGraphicFramePr>
        <xdr:cNvPr id="11355538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0</xdr:colOff>
      <xdr:row>107</xdr:row>
      <xdr:rowOff>12700</xdr:rowOff>
    </xdr:from>
    <xdr:to>
      <xdr:col>14</xdr:col>
      <xdr:colOff>0</xdr:colOff>
      <xdr:row>117</xdr:row>
      <xdr:rowOff>139700</xdr:rowOff>
    </xdr:to>
    <xdr:graphicFrame macro="">
      <xdr:nvGraphicFramePr>
        <xdr:cNvPr id="11355539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107</xdr:row>
      <xdr:rowOff>12700</xdr:rowOff>
    </xdr:from>
    <xdr:to>
      <xdr:col>15</xdr:col>
      <xdr:colOff>0</xdr:colOff>
      <xdr:row>117</xdr:row>
      <xdr:rowOff>139700</xdr:rowOff>
    </xdr:to>
    <xdr:graphicFrame macro="">
      <xdr:nvGraphicFramePr>
        <xdr:cNvPr id="11355540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15</xdr:col>
      <xdr:colOff>0</xdr:colOff>
      <xdr:row>107</xdr:row>
      <xdr:rowOff>12700</xdr:rowOff>
    </xdr:from>
    <xdr:to>
      <xdr:col>16</xdr:col>
      <xdr:colOff>0</xdr:colOff>
      <xdr:row>117</xdr:row>
      <xdr:rowOff>139700</xdr:rowOff>
    </xdr:to>
    <xdr:graphicFrame macro="">
      <xdr:nvGraphicFramePr>
        <xdr:cNvPr id="11355541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16</xdr:col>
      <xdr:colOff>0</xdr:colOff>
      <xdr:row>107</xdr:row>
      <xdr:rowOff>12700</xdr:rowOff>
    </xdr:from>
    <xdr:to>
      <xdr:col>17</xdr:col>
      <xdr:colOff>0</xdr:colOff>
      <xdr:row>117</xdr:row>
      <xdr:rowOff>139700</xdr:rowOff>
    </xdr:to>
    <xdr:graphicFrame macro="">
      <xdr:nvGraphicFramePr>
        <xdr:cNvPr id="11355542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17</xdr:col>
      <xdr:colOff>0</xdr:colOff>
      <xdr:row>107</xdr:row>
      <xdr:rowOff>12700</xdr:rowOff>
    </xdr:from>
    <xdr:to>
      <xdr:col>18</xdr:col>
      <xdr:colOff>0</xdr:colOff>
      <xdr:row>117</xdr:row>
      <xdr:rowOff>139700</xdr:rowOff>
    </xdr:to>
    <xdr:graphicFrame macro="">
      <xdr:nvGraphicFramePr>
        <xdr:cNvPr id="11355543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11355544" name="Chart 2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11355545" name="Chart 2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0.51427</cdr:x>
      <cdr:y>0.51028</cdr:y>
    </cdr:from>
    <cdr:to>
      <cdr:x>0.52348</cdr:x>
      <cdr:y>0.55269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1941" y="90726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61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61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61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61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B2" sqref="B2"/>
    </sheetView>
  </sheetViews>
  <sheetFormatPr baseColWidth="10" defaultRowHeight="13" x14ac:dyDescent="0"/>
  <sheetData>
    <row r="1" spans="1:2">
      <c r="A1" s="6" t="s">
        <v>231</v>
      </c>
      <c r="B1" s="6"/>
    </row>
    <row r="2" spans="1:2">
      <c r="A2" s="6" t="s">
        <v>2599</v>
      </c>
      <c r="B2" s="6"/>
    </row>
    <row r="4" spans="1:2">
      <c r="A4" t="s">
        <v>232</v>
      </c>
      <c r="B4" s="134">
        <v>1.1000000000000001</v>
      </c>
    </row>
    <row r="5" spans="1:2">
      <c r="A5" t="s">
        <v>494</v>
      </c>
      <c r="B5" s="121">
        <v>40122</v>
      </c>
    </row>
    <row r="7" spans="1:2">
      <c r="B7" s="116"/>
    </row>
  </sheetData>
  <phoneticPr fontId="17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K47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B3" sqref="B3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61" customWidth="1"/>
    <col min="10" max="11" width="9.7109375" customWidth="1"/>
    <col min="13" max="13" width="10.7109375" style="2" customWidth="1"/>
    <col min="18" max="25" width="8.7109375" customWidth="1"/>
    <col min="26" max="52" width="7.7109375" customWidth="1"/>
    <col min="54" max="54" width="3.85546875" customWidth="1"/>
    <col min="55" max="55" width="4.7109375" customWidth="1"/>
    <col min="56" max="59" width="1.7109375" customWidth="1"/>
    <col min="60" max="60" width="2.7109375" customWidth="1"/>
  </cols>
  <sheetData>
    <row r="1" spans="1:63">
      <c r="A1" t="s">
        <v>1761</v>
      </c>
      <c r="B1" s="61"/>
      <c r="C1" s="30" t="s">
        <v>399</v>
      </c>
      <c r="D1" s="150" t="s">
        <v>2596</v>
      </c>
      <c r="E1" s="150"/>
      <c r="F1" s="150"/>
      <c r="G1" s="153" t="s">
        <v>200</v>
      </c>
      <c r="H1" s="153"/>
      <c r="I1" s="153"/>
      <c r="J1" s="151" t="s">
        <v>859</v>
      </c>
      <c r="K1" s="152"/>
      <c r="L1" s="154" t="str">
        <f>Candidates!F2</f>
        <v>Democratic</v>
      </c>
      <c r="M1" s="154"/>
      <c r="N1" s="155" t="str">
        <f>Candidates!F3</f>
        <v>Republican</v>
      </c>
      <c r="O1" s="152"/>
      <c r="P1" s="159" t="str">
        <f>Candidates!F4</f>
        <v>Independent</v>
      </c>
      <c r="Q1" s="160"/>
      <c r="R1" s="151" t="str">
        <f>Candidates!F5</f>
        <v>Libertarian</v>
      </c>
      <c r="S1" s="152"/>
      <c r="T1" s="151" t="str">
        <f>Candidates!F6</f>
        <v>Constitution</v>
      </c>
      <c r="U1" s="152"/>
      <c r="V1" s="151" t="str">
        <f>Candidates!F7</f>
        <v>Green</v>
      </c>
      <c r="W1" s="152"/>
      <c r="X1" s="151" t="str">
        <f>Candidates!F8</f>
        <v>Republican - WI</v>
      </c>
      <c r="Y1" s="152"/>
      <c r="Z1" s="151" t="str">
        <f>Candidates!F9</f>
        <v>Peace and Free</v>
      </c>
      <c r="AA1" s="151"/>
      <c r="AB1" s="151" t="str">
        <f>Candidates!F10</f>
        <v>Reform</v>
      </c>
      <c r="AC1" s="152"/>
      <c r="AD1" s="151" t="str">
        <f>Candidates!F11</f>
        <v>Socialist</v>
      </c>
      <c r="AE1" s="152"/>
      <c r="AF1" s="151" t="str">
        <f>Candidates!F12</f>
        <v>Write-ins</v>
      </c>
      <c r="AG1" s="151"/>
      <c r="AH1" s="151" t="str">
        <f>Candidates!F13</f>
        <v>Tea Party</v>
      </c>
      <c r="AI1" s="151"/>
      <c r="AJ1" s="151" t="str">
        <f>Candidates!F14</f>
        <v>Work Fam</v>
      </c>
      <c r="AK1" s="151"/>
      <c r="AL1" s="151" t="str">
        <f>Candidates!F15</f>
        <v>State1</v>
      </c>
      <c r="AM1" s="152"/>
      <c r="AN1" s="151" t="str">
        <f>Candidates!F16</f>
        <v>State2</v>
      </c>
      <c r="AO1" s="151"/>
      <c r="AP1" s="151" t="str">
        <f>Candidates!F17</f>
        <v>State3</v>
      </c>
      <c r="AQ1" s="152"/>
      <c r="AR1" s="151" t="str">
        <f>Candidates!F18</f>
        <v>State4</v>
      </c>
      <c r="AS1" s="152"/>
      <c r="AT1" s="151" t="str">
        <f>Candidates!F19</f>
        <v>State5</v>
      </c>
      <c r="AU1" s="152"/>
      <c r="AV1" s="151" t="str">
        <f>Candidates!F20</f>
        <v>State6</v>
      </c>
      <c r="AW1" s="151"/>
      <c r="AX1" s="151" t="str">
        <f>Candidates!F21</f>
        <v>State7</v>
      </c>
      <c r="AY1" s="151"/>
      <c r="AZ1" s="1"/>
      <c r="BA1" s="1"/>
      <c r="BD1" s="17" t="str">
        <f>LEFT(R1,1)</f>
        <v>L</v>
      </c>
      <c r="BE1" s="17" t="str">
        <f>LEFT(T1,1)</f>
        <v>C</v>
      </c>
      <c r="BF1" s="17" t="str">
        <f>LEFT(X1,1)</f>
        <v>R</v>
      </c>
      <c r="BG1" s="17" t="str">
        <f>LEFT(V1,1)</f>
        <v>G</v>
      </c>
    </row>
    <row r="2" spans="1:63" s="32" customFormat="1">
      <c r="B2" s="48"/>
      <c r="C2" s="33" t="s">
        <v>1667</v>
      </c>
      <c r="D2" s="141" t="s">
        <v>2577</v>
      </c>
      <c r="E2" s="142" t="s">
        <v>146</v>
      </c>
      <c r="F2" s="143" t="s">
        <v>501</v>
      </c>
      <c r="G2" s="66" t="str">
        <f>LEFT(L2,1)</f>
        <v>D</v>
      </c>
      <c r="H2" s="67" t="str">
        <f>LEFT(N2,1)</f>
        <v>R</v>
      </c>
      <c r="I2" s="65" t="str">
        <f>LEFT(P2,1)</f>
        <v>I</v>
      </c>
      <c r="J2" s="33" t="s">
        <v>1247</v>
      </c>
      <c r="K2" s="33" t="s">
        <v>1831</v>
      </c>
      <c r="L2" s="156" t="str">
        <f>Candidates!C2</f>
        <v>Democratic</v>
      </c>
      <c r="M2" s="156"/>
      <c r="N2" s="157" t="str">
        <f>Candidates!C3</f>
        <v>Republican</v>
      </c>
      <c r="O2" s="149"/>
      <c r="P2" s="158" t="str">
        <f>Candidates!C4</f>
        <v>Independent</v>
      </c>
      <c r="Q2" s="149"/>
      <c r="R2" s="148" t="str">
        <f>Candidates!C5</f>
        <v>Libertarian</v>
      </c>
      <c r="S2" s="149"/>
      <c r="T2" s="148" t="str">
        <f>Candidates!C6</f>
        <v>Constitution</v>
      </c>
      <c r="U2" s="149"/>
      <c r="V2" s="148" t="str">
        <f>Candidates!C7</f>
        <v>Green</v>
      </c>
      <c r="W2" s="149"/>
      <c r="X2" s="148" t="str">
        <f>Candidates!C8</f>
        <v>Republican - Write-in</v>
      </c>
      <c r="Y2" s="149"/>
      <c r="Z2" s="148" t="str">
        <f>Candidates!C9</f>
        <v>Peace and Freedom</v>
      </c>
      <c r="AA2" s="149"/>
      <c r="AB2" s="148" t="str">
        <f>Candidates!C10</f>
        <v>Reform</v>
      </c>
      <c r="AC2" s="149"/>
      <c r="AD2" s="148" t="str">
        <f>Candidates!C11</f>
        <v>Socialist</v>
      </c>
      <c r="AE2" s="149"/>
      <c r="AF2" s="148" t="str">
        <f>Candidates!C12</f>
        <v>Write-ins</v>
      </c>
      <c r="AG2" s="149"/>
      <c r="AH2" s="148" t="str">
        <f>Candidates!C13</f>
        <v>Tea Party</v>
      </c>
      <c r="AI2" s="149"/>
      <c r="AJ2" s="148" t="str">
        <f>Candidates!C14</f>
        <v>Working Families</v>
      </c>
      <c r="AK2" s="149"/>
      <c r="AL2" s="148" t="str">
        <f>Candidates!C15</f>
        <v>State1</v>
      </c>
      <c r="AM2" s="149"/>
      <c r="AN2" s="148" t="str">
        <f>Candidates!C16</f>
        <v>State2</v>
      </c>
      <c r="AO2" s="149"/>
      <c r="AP2" s="148" t="str">
        <f>Candidates!C17</f>
        <v>State3</v>
      </c>
      <c r="AQ2" s="149"/>
      <c r="AR2" s="148" t="str">
        <f>Candidates!C18</f>
        <v>State4</v>
      </c>
      <c r="AS2" s="149"/>
      <c r="AT2" s="148" t="str">
        <f>Candidates!C19</f>
        <v>State5</v>
      </c>
      <c r="AU2" s="149"/>
      <c r="AV2" s="148" t="str">
        <f>Candidates!C20</f>
        <v>State6</v>
      </c>
      <c r="AW2" s="149"/>
      <c r="AX2" s="148" t="str">
        <f>Candidates!C21</f>
        <v>State7</v>
      </c>
      <c r="AY2" s="149"/>
      <c r="AZ2" s="34"/>
      <c r="BA2" s="34" t="s">
        <v>1761</v>
      </c>
      <c r="BC2" s="32" t="s">
        <v>1038</v>
      </c>
      <c r="BD2" s="35"/>
      <c r="BE2" s="35"/>
      <c r="BF2" s="35"/>
      <c r="BG2" s="35"/>
      <c r="BI2" s="32" t="s">
        <v>1646</v>
      </c>
      <c r="BK2" s="32" t="s">
        <v>864</v>
      </c>
    </row>
    <row r="3" spans="1:63">
      <c r="A3" t="s">
        <v>905</v>
      </c>
      <c r="C3" s="1">
        <f>L3+N3+P3+R3+T3+X3+V3+AD3+AJ3+AB3+AF3+Z3+AH3+AR3+AT3+AL3+AP3+AN3+AV3+AX3</f>
        <v>1485499</v>
      </c>
      <c r="D3" s="38" t="str">
        <f>IF(G3=1,1,"")</f>
        <v/>
      </c>
      <c r="E3" s="38">
        <f t="shared" ref="E3:F35" si="0">IF(H3=1,1,"")</f>
        <v>1</v>
      </c>
      <c r="F3" s="38" t="str">
        <f t="shared" si="0"/>
        <v/>
      </c>
      <c r="G3" s="68">
        <f t="shared" ref="G3:G24" si="1">RANK(L3,L3:AZ3)</f>
        <v>2</v>
      </c>
      <c r="H3" s="68">
        <f t="shared" ref="H3:H24" si="2">RANK(N3,L3:AZ3)</f>
        <v>1</v>
      </c>
      <c r="I3" s="68" t="str">
        <f t="shared" ref="I3:I24" si="3">IF(P3&gt;0,RANK(P3,L3:AZ3),"-")</f>
        <v>-</v>
      </c>
      <c r="J3" s="1">
        <f>ABS(N3-L3)</f>
        <v>452562</v>
      </c>
      <c r="K3" s="2">
        <f>IF(C3&gt;0, J3/C3,0)</f>
        <v>0.30465318387962564</v>
      </c>
      <c r="L3" s="1">
        <f>County!N70</f>
        <v>515619</v>
      </c>
      <c r="M3" s="2">
        <f>IF($C3&gt;0,L3/$C3,0)</f>
        <v>0.34710154634907192</v>
      </c>
      <c r="N3" s="57">
        <f>County!O70</f>
        <v>968181</v>
      </c>
      <c r="O3" s="60">
        <f t="shared" ref="O3:O39" si="4">IF($C3&gt;0,N3/$C3,0)</f>
        <v>0.65175473022869757</v>
      </c>
      <c r="P3" s="57">
        <f>County!P70</f>
        <v>0</v>
      </c>
      <c r="Q3" s="60">
        <f t="shared" ref="Q3:Q39" si="5">IF($C3&gt;0,P3/$C3,0)</f>
        <v>0</v>
      </c>
      <c r="R3" s="57">
        <f>County!Q70</f>
        <v>0</v>
      </c>
      <c r="S3" s="60">
        <f t="shared" ref="S3:S39" si="6">IF($C3&gt;0,R3/$C3,0)</f>
        <v>0</v>
      </c>
      <c r="T3" s="57">
        <f>County!R70</f>
        <v>0</v>
      </c>
      <c r="U3" s="60">
        <f t="shared" ref="U3:U39" si="7">IF($C3&gt;0,T3/$C3,0)</f>
        <v>0</v>
      </c>
      <c r="V3" s="57">
        <f>County!S70</f>
        <v>0</v>
      </c>
      <c r="W3" s="60">
        <f t="shared" ref="W3:W39" si="8">IF($C3&gt;0,V3/$C3,0)</f>
        <v>0</v>
      </c>
      <c r="X3" s="57">
        <f>County!T70</f>
        <v>0</v>
      </c>
      <c r="Y3" s="60">
        <f t="shared" ref="Y3:Y39" si="9">IF($C3&gt;0,X3/$C3,0)</f>
        <v>0</v>
      </c>
      <c r="Z3" s="57">
        <f>County!U70</f>
        <v>0</v>
      </c>
      <c r="AA3" s="60">
        <f t="shared" ref="AA3:AA39" si="10">IF($C3&gt;0,Z3/$C3,0)</f>
        <v>0</v>
      </c>
      <c r="AB3" s="57">
        <f>County!V70</f>
        <v>0</v>
      </c>
      <c r="AC3" s="60">
        <f t="shared" ref="AC3:AC39" si="11">IF($C3&gt;0,AB3/$C3,0)</f>
        <v>0</v>
      </c>
      <c r="AD3" s="57">
        <f>County!W70</f>
        <v>0</v>
      </c>
      <c r="AE3" s="60">
        <f t="shared" ref="AE3:AE39" si="12">IF($C3&gt;0,AD3/$C3,0)</f>
        <v>0</v>
      </c>
      <c r="AF3" s="57">
        <f>County!X70</f>
        <v>1699</v>
      </c>
      <c r="AG3" s="60">
        <f t="shared" ref="AG3:AG39" si="13">IF($C3&gt;0,AF3/$C3,0)</f>
        <v>1.1437234222305098E-3</v>
      </c>
      <c r="AH3" s="1">
        <f>County!Y70</f>
        <v>0</v>
      </c>
      <c r="AI3" s="2">
        <f t="shared" ref="AI3:AI39" si="14">IF($C3&gt;0,AH3/$C3,0)</f>
        <v>0</v>
      </c>
      <c r="AJ3" s="1">
        <f>County!Z70</f>
        <v>0</v>
      </c>
      <c r="AK3" s="2">
        <f t="shared" ref="AK3:AK39" si="15">IF($C3&gt;0,AJ3/$C3,0)</f>
        <v>0</v>
      </c>
      <c r="AL3" s="1">
        <f>County!AA70</f>
        <v>0</v>
      </c>
      <c r="AM3" s="2">
        <f t="shared" ref="AM3:AM39" si="16">IF($C3&gt;0,AL3/$C3,0)</f>
        <v>0</v>
      </c>
      <c r="AN3" s="1">
        <f>County!AB70</f>
        <v>0</v>
      </c>
      <c r="AO3" s="2">
        <f t="shared" ref="AO3:AO39" si="17">IF($C3&gt;0,AN3/$C3,0)</f>
        <v>0</v>
      </c>
      <c r="AP3" s="1">
        <f>County!AC70</f>
        <v>0</v>
      </c>
      <c r="AQ3" s="2">
        <f t="shared" ref="AQ3:AQ39" si="18">IF($C3&gt;0,AP3/$C3,0)</f>
        <v>0</v>
      </c>
      <c r="AR3" s="1">
        <f>County!AD70</f>
        <v>0</v>
      </c>
      <c r="AS3" s="2">
        <f t="shared" ref="AS3:AS39" si="19">IF($C3&gt;0,AR3/$C3,0)</f>
        <v>0</v>
      </c>
      <c r="AT3" s="1">
        <f>County!AE70</f>
        <v>0</v>
      </c>
      <c r="AU3" s="2">
        <f t="shared" ref="AU3:AU39" si="20">IF($C3&gt;0,AT3/$C3,0)</f>
        <v>0</v>
      </c>
      <c r="AV3" s="1">
        <f>County!AF70</f>
        <v>0</v>
      </c>
      <c r="AW3" s="2">
        <f t="shared" ref="AW3:AY39" si="21">IF($C3&gt;0,AV3/$C3,0)</f>
        <v>0</v>
      </c>
      <c r="AX3" s="1">
        <f>County!AG70</f>
        <v>0</v>
      </c>
      <c r="AY3" s="2">
        <f t="shared" si="21"/>
        <v>0</v>
      </c>
      <c r="AZ3" s="31"/>
      <c r="BA3" t="str">
        <f>A3</f>
        <v>Alabama</v>
      </c>
      <c r="BB3" t="s">
        <v>253</v>
      </c>
      <c r="BC3">
        <f>SUM(D3:F3)</f>
        <v>1</v>
      </c>
      <c r="BD3" s="9">
        <f>RANK(R3,(L3:Q3,R3:Y3,AD3:AW3))</f>
        <v>7</v>
      </c>
      <c r="BE3" s="9">
        <f>RANK(T3,(L3:Q3,R3:Y3,AD3:AW3))</f>
        <v>7</v>
      </c>
      <c r="BF3" s="9">
        <f>RANK(X3,(L3:Q3,R3:Y3,AD3:AW3))</f>
        <v>7</v>
      </c>
      <c r="BG3" s="9">
        <f>RANK(V3,(L3:Q3,R3:Y3,AD3:AW3))</f>
        <v>7</v>
      </c>
      <c r="BI3">
        <v>1</v>
      </c>
      <c r="BK3" s="1">
        <f>County!BB70</f>
        <v>0</v>
      </c>
    </row>
    <row r="4" spans="1:63" s="42" customFormat="1">
      <c r="A4" s="42" t="s">
        <v>2519</v>
      </c>
      <c r="C4" s="45">
        <f t="shared" ref="C4:C39" si="22">L4+N4+P4+R4+T4+X4+V4+AD4+AJ4+AB4+AF4+Z4+AH4+AR4+AT4+AL4+AP4+AN4+AV4+AX4</f>
        <v>255962</v>
      </c>
      <c r="D4" s="44" t="str">
        <f t="shared" ref="D4:F36" si="23">IF(G4=1,1,"")</f>
        <v/>
      </c>
      <c r="E4" s="44" t="str">
        <f t="shared" si="0"/>
        <v/>
      </c>
      <c r="F4" s="44" t="str">
        <f t="shared" si="0"/>
        <v/>
      </c>
      <c r="G4" s="69">
        <f t="shared" si="1"/>
        <v>3</v>
      </c>
      <c r="H4" s="69">
        <f t="shared" si="2"/>
        <v>2</v>
      </c>
      <c r="I4" s="69">
        <f t="shared" si="3"/>
        <v>7</v>
      </c>
      <c r="J4" s="45">
        <f t="shared" ref="J4:J38" si="24">ABS(N4-L4)</f>
        <v>30794</v>
      </c>
      <c r="K4" s="46">
        <f t="shared" ref="K4:K39" si="25">IF(C4&gt;0, J4/C4,0)</f>
        <v>0.12030692055852041</v>
      </c>
      <c r="L4" s="45">
        <f>County!N112</f>
        <v>60045</v>
      </c>
      <c r="M4" s="46">
        <f t="shared" ref="M4:M39" si="26">IF($C4&gt;0,L4/$C4,0)</f>
        <v>0.23458560255037858</v>
      </c>
      <c r="N4" s="62">
        <f>County!O112</f>
        <v>90839</v>
      </c>
      <c r="O4" s="83">
        <f t="shared" si="4"/>
        <v>0.35489252310889896</v>
      </c>
      <c r="P4" s="62">
        <f>County!P112</f>
        <v>458</v>
      </c>
      <c r="Q4" s="83">
        <f t="shared" si="5"/>
        <v>1.789328103390347E-3</v>
      </c>
      <c r="R4" s="62">
        <f>County!Q112</f>
        <v>1459</v>
      </c>
      <c r="S4" s="83">
        <f t="shared" si="6"/>
        <v>5.7000648533766735E-3</v>
      </c>
      <c r="T4" s="62">
        <f>County!R112</f>
        <v>0</v>
      </c>
      <c r="U4" s="83">
        <f t="shared" si="7"/>
        <v>0</v>
      </c>
      <c r="V4" s="62">
        <f>County!S112</f>
        <v>0</v>
      </c>
      <c r="W4" s="83">
        <f t="shared" si="8"/>
        <v>0</v>
      </c>
      <c r="X4" s="62">
        <f>County!T112</f>
        <v>101091</v>
      </c>
      <c r="Y4" s="83">
        <f t="shared" si="9"/>
        <v>0.39494534344941828</v>
      </c>
      <c r="Z4" s="62">
        <f>County!U112</f>
        <v>0</v>
      </c>
      <c r="AA4" s="83">
        <f t="shared" si="10"/>
        <v>0</v>
      </c>
      <c r="AB4" s="62">
        <f>County!V112</f>
        <v>0</v>
      </c>
      <c r="AC4" s="83">
        <f t="shared" si="11"/>
        <v>0</v>
      </c>
      <c r="AD4" s="62">
        <f>County!W112</f>
        <v>0</v>
      </c>
      <c r="AE4" s="83">
        <f t="shared" si="12"/>
        <v>0</v>
      </c>
      <c r="AF4" s="62">
        <f>County!X112</f>
        <v>1121</v>
      </c>
      <c r="AG4" s="83">
        <f t="shared" si="13"/>
        <v>4.3795563403942776E-3</v>
      </c>
      <c r="AH4" s="45">
        <f>County!Y112</f>
        <v>0</v>
      </c>
      <c r="AI4" s="46">
        <f t="shared" si="14"/>
        <v>0</v>
      </c>
      <c r="AJ4" s="45">
        <f>County!Z112</f>
        <v>0</v>
      </c>
      <c r="AK4" s="46">
        <f t="shared" si="15"/>
        <v>0</v>
      </c>
      <c r="AL4" s="45">
        <f>County!AA112</f>
        <v>927</v>
      </c>
      <c r="AM4" s="46">
        <f t="shared" si="16"/>
        <v>3.6216313359014227E-3</v>
      </c>
      <c r="AN4" s="45">
        <f>County!AB112</f>
        <v>13</v>
      </c>
      <c r="AO4" s="46">
        <f t="shared" si="17"/>
        <v>5.078878896086138E-5</v>
      </c>
      <c r="AP4" s="45">
        <f>County!AC112</f>
        <v>6</v>
      </c>
      <c r="AQ4" s="46">
        <f t="shared" si="18"/>
        <v>2.3440979520397558E-5</v>
      </c>
      <c r="AR4" s="45">
        <f>County!AD112</f>
        <v>3</v>
      </c>
      <c r="AS4" s="46">
        <f t="shared" si="19"/>
        <v>1.1720489760198779E-5</v>
      </c>
      <c r="AT4" s="45">
        <f>County!AE112</f>
        <v>0</v>
      </c>
      <c r="AU4" s="46">
        <f t="shared" si="20"/>
        <v>0</v>
      </c>
      <c r="AV4" s="45">
        <f>County!AF112</f>
        <v>0</v>
      </c>
      <c r="AW4" s="46">
        <f t="shared" si="21"/>
        <v>0</v>
      </c>
      <c r="AX4" s="45">
        <f>County!AG112</f>
        <v>0</v>
      </c>
      <c r="AY4" s="46">
        <f t="shared" si="21"/>
        <v>0</v>
      </c>
      <c r="AZ4" s="53"/>
      <c r="BA4" s="42" t="str">
        <f t="shared" ref="BA4:BA39" si="27">A4</f>
        <v>Alaska</v>
      </c>
      <c r="BB4" s="42" t="s">
        <v>1005</v>
      </c>
      <c r="BC4" s="42">
        <f t="shared" ref="BC4:BC39" si="28">SUM(D4:F4)</f>
        <v>0</v>
      </c>
      <c r="BD4" s="43">
        <f>RANK(R4,(L4:Q4,R4:Y4,AD4:AW4))</f>
        <v>4</v>
      </c>
      <c r="BE4" s="43">
        <f>RANK(T4,(L4:Q4,R4:Y4,AD4:AW4))</f>
        <v>21</v>
      </c>
      <c r="BF4" s="43">
        <f>RANK(X4,(L4:Q4,R4:Y4,AD4:AW4))</f>
        <v>1</v>
      </c>
      <c r="BG4" s="43">
        <f>RANK(V4,(L4:Q4,R4:Y4,AD4:AW4))</f>
        <v>21</v>
      </c>
      <c r="BI4" s="42">
        <v>2</v>
      </c>
      <c r="BK4" s="45">
        <f>County!BB112</f>
        <v>0</v>
      </c>
    </row>
    <row r="5" spans="1:63" s="36" customFormat="1">
      <c r="A5" s="36" t="s">
        <v>1710</v>
      </c>
      <c r="C5" s="39">
        <f t="shared" si="22"/>
        <v>1713334</v>
      </c>
      <c r="D5" s="38" t="str">
        <f t="shared" si="23"/>
        <v/>
      </c>
      <c r="E5" s="38">
        <f t="shared" si="0"/>
        <v>1</v>
      </c>
      <c r="F5" s="38" t="str">
        <f t="shared" si="0"/>
        <v/>
      </c>
      <c r="G5" s="70">
        <f t="shared" si="1"/>
        <v>2</v>
      </c>
      <c r="H5" s="70">
        <f t="shared" si="2"/>
        <v>1</v>
      </c>
      <c r="I5" s="70">
        <f t="shared" si="3"/>
        <v>5</v>
      </c>
      <c r="J5" s="1">
        <f t="shared" si="24"/>
        <v>413604</v>
      </c>
      <c r="K5" s="40">
        <f t="shared" si="25"/>
        <v>0.24140301890933116</v>
      </c>
      <c r="L5" s="39">
        <f>County!N129</f>
        <v>592011</v>
      </c>
      <c r="M5" s="40">
        <f t="shared" si="26"/>
        <v>0.34553157761417214</v>
      </c>
      <c r="N5" s="63">
        <f>County!O129</f>
        <v>1005615</v>
      </c>
      <c r="O5" s="64">
        <f t="shared" si="4"/>
        <v>0.58693459652350333</v>
      </c>
      <c r="P5" s="63">
        <f>County!P129</f>
        <v>5938</v>
      </c>
      <c r="Q5" s="64">
        <f t="shared" si="5"/>
        <v>3.4657574063200755E-3</v>
      </c>
      <c r="R5" s="63">
        <f>County!Q129</f>
        <v>80097</v>
      </c>
      <c r="S5" s="64">
        <f t="shared" si="6"/>
        <v>4.674920359953167E-2</v>
      </c>
      <c r="T5" s="63">
        <f>County!R129</f>
        <v>0</v>
      </c>
      <c r="U5" s="64">
        <f t="shared" si="7"/>
        <v>0</v>
      </c>
      <c r="V5" s="63">
        <f>County!S129</f>
        <v>24603</v>
      </c>
      <c r="W5" s="64">
        <f t="shared" si="8"/>
        <v>1.4359722039018662E-2</v>
      </c>
      <c r="X5" s="63">
        <f>County!T129</f>
        <v>0</v>
      </c>
      <c r="Y5" s="64">
        <f t="shared" si="9"/>
        <v>0</v>
      </c>
      <c r="Z5" s="63">
        <f>County!U129</f>
        <v>0</v>
      </c>
      <c r="AA5" s="64">
        <f t="shared" si="10"/>
        <v>0</v>
      </c>
      <c r="AB5" s="63">
        <f>County!V129</f>
        <v>0</v>
      </c>
      <c r="AC5" s="64">
        <f t="shared" si="11"/>
        <v>0</v>
      </c>
      <c r="AD5" s="63">
        <f>County!W129</f>
        <v>0</v>
      </c>
      <c r="AE5" s="64">
        <f t="shared" si="12"/>
        <v>0</v>
      </c>
      <c r="AF5" s="63">
        <f>County!X129</f>
        <v>4850</v>
      </c>
      <c r="AG5" s="64">
        <f t="shared" si="13"/>
        <v>2.8307381981563431E-3</v>
      </c>
      <c r="AH5" s="39">
        <f>County!Y129</f>
        <v>0</v>
      </c>
      <c r="AI5" s="40">
        <f t="shared" si="14"/>
        <v>0</v>
      </c>
      <c r="AJ5" s="39">
        <f>County!Z129</f>
        <v>0</v>
      </c>
      <c r="AK5" s="40">
        <f t="shared" si="15"/>
        <v>0</v>
      </c>
      <c r="AL5" s="39">
        <f>County!AA129</f>
        <v>7</v>
      </c>
      <c r="AM5" s="40">
        <f t="shared" si="16"/>
        <v>4.085601523112248E-6</v>
      </c>
      <c r="AN5" s="39">
        <f>County!AB129</f>
        <v>39</v>
      </c>
      <c r="AO5" s="40">
        <f t="shared" si="17"/>
        <v>2.2762637057339667E-5</v>
      </c>
      <c r="AP5" s="39">
        <f>County!AC129</f>
        <v>14</v>
      </c>
      <c r="AQ5" s="40">
        <f t="shared" si="18"/>
        <v>8.171203046224496E-6</v>
      </c>
      <c r="AR5" s="39">
        <f>County!AD129</f>
        <v>160</v>
      </c>
      <c r="AS5" s="40">
        <f t="shared" si="19"/>
        <v>9.3385177671137095E-5</v>
      </c>
      <c r="AT5" s="39">
        <f>County!AE129</f>
        <v>0</v>
      </c>
      <c r="AU5" s="40">
        <f t="shared" si="20"/>
        <v>0</v>
      </c>
      <c r="AV5" s="39">
        <f>County!AF129</f>
        <v>0</v>
      </c>
      <c r="AW5" s="40">
        <f t="shared" si="21"/>
        <v>0</v>
      </c>
      <c r="AX5" s="39">
        <f>County!AG129</f>
        <v>0</v>
      </c>
      <c r="AY5" s="40">
        <f t="shared" si="21"/>
        <v>0</v>
      </c>
      <c r="AZ5" s="54"/>
      <c r="BA5" s="36" t="str">
        <f t="shared" si="27"/>
        <v>Arizona</v>
      </c>
      <c r="BB5" s="36" t="s">
        <v>735</v>
      </c>
      <c r="BC5" s="36">
        <f t="shared" si="28"/>
        <v>1</v>
      </c>
      <c r="BD5" s="37">
        <f>RANK(R5,(L5:Q5,R5:Y5,AD5:AW5))</f>
        <v>3</v>
      </c>
      <c r="BE5" s="37">
        <f>RANK(T5,(L5:Q5,R5:Y5,AD5:AW5))</f>
        <v>21</v>
      </c>
      <c r="BF5" s="37">
        <f>RANK(X5,(L5:Q5,R5:Y5,AD5:AW5))</f>
        <v>21</v>
      </c>
      <c r="BG5" s="37">
        <f>RANK(V5,(L5:Q5,R5:Y5,AD5:AW5))</f>
        <v>4</v>
      </c>
      <c r="BI5" s="36">
        <v>4</v>
      </c>
      <c r="BK5" s="39">
        <f>County!BB129</f>
        <v>0</v>
      </c>
    </row>
    <row r="6" spans="1:63" s="42" customFormat="1">
      <c r="A6" s="47" t="s">
        <v>801</v>
      </c>
      <c r="B6" s="47"/>
      <c r="C6" s="45">
        <f t="shared" si="22"/>
        <v>779957</v>
      </c>
      <c r="D6" s="44" t="str">
        <f t="shared" si="23"/>
        <v/>
      </c>
      <c r="E6" s="44">
        <f t="shared" si="0"/>
        <v>1</v>
      </c>
      <c r="F6" s="44" t="str">
        <f t="shared" si="0"/>
        <v/>
      </c>
      <c r="G6" s="69">
        <f t="shared" si="1"/>
        <v>2</v>
      </c>
      <c r="H6" s="69">
        <f t="shared" si="2"/>
        <v>1</v>
      </c>
      <c r="I6" s="69">
        <f t="shared" si="3"/>
        <v>3</v>
      </c>
      <c r="J6" s="45">
        <f t="shared" si="24"/>
        <v>163462</v>
      </c>
      <c r="K6" s="46">
        <f t="shared" si="25"/>
        <v>0.20957822033778786</v>
      </c>
      <c r="L6" s="45">
        <f>County!N206</f>
        <v>288156</v>
      </c>
      <c r="M6" s="46">
        <f t="shared" si="26"/>
        <v>0.36945113640880201</v>
      </c>
      <c r="N6" s="62">
        <f>County!O206</f>
        <v>451618</v>
      </c>
      <c r="O6" s="83">
        <f t="shared" si="4"/>
        <v>0.57902935674658984</v>
      </c>
      <c r="P6" s="62">
        <f>County!P206</f>
        <v>25234</v>
      </c>
      <c r="Q6" s="83">
        <f t="shared" si="5"/>
        <v>3.2353065617719952E-2</v>
      </c>
      <c r="R6" s="62">
        <f>County!Q206</f>
        <v>0</v>
      </c>
      <c r="S6" s="83">
        <f t="shared" si="6"/>
        <v>0</v>
      </c>
      <c r="T6" s="62">
        <f>County!R206</f>
        <v>0</v>
      </c>
      <c r="U6" s="83">
        <f t="shared" si="7"/>
        <v>0</v>
      </c>
      <c r="V6" s="62">
        <f>County!S206</f>
        <v>14430</v>
      </c>
      <c r="W6" s="83">
        <f t="shared" si="8"/>
        <v>1.8501019928021674E-2</v>
      </c>
      <c r="X6" s="62">
        <f>County!T206</f>
        <v>0</v>
      </c>
      <c r="Y6" s="83">
        <f t="shared" si="9"/>
        <v>0</v>
      </c>
      <c r="Z6" s="62">
        <f>County!U206</f>
        <v>0</v>
      </c>
      <c r="AA6" s="83">
        <f t="shared" si="10"/>
        <v>0</v>
      </c>
      <c r="AB6" s="62">
        <f>County!V206</f>
        <v>0</v>
      </c>
      <c r="AC6" s="83">
        <f t="shared" si="11"/>
        <v>0</v>
      </c>
      <c r="AD6" s="62">
        <f>County!W206</f>
        <v>0</v>
      </c>
      <c r="AE6" s="83">
        <f t="shared" si="12"/>
        <v>0</v>
      </c>
      <c r="AF6" s="62">
        <f>County!X206</f>
        <v>519</v>
      </c>
      <c r="AG6" s="83">
        <f t="shared" si="13"/>
        <v>6.6542129886647597E-4</v>
      </c>
      <c r="AH6" s="45">
        <f>County!Y206</f>
        <v>0</v>
      </c>
      <c r="AI6" s="46">
        <f t="shared" si="14"/>
        <v>0</v>
      </c>
      <c r="AJ6" s="45">
        <f>County!Z206</f>
        <v>0</v>
      </c>
      <c r="AK6" s="46">
        <f t="shared" si="15"/>
        <v>0</v>
      </c>
      <c r="AL6" s="45">
        <f>County!AA206</f>
        <v>0</v>
      </c>
      <c r="AM6" s="46">
        <f t="shared" si="16"/>
        <v>0</v>
      </c>
      <c r="AN6" s="45">
        <f>County!AB206</f>
        <v>0</v>
      </c>
      <c r="AO6" s="46">
        <f t="shared" si="17"/>
        <v>0</v>
      </c>
      <c r="AP6" s="45">
        <f>County!AC206</f>
        <v>0</v>
      </c>
      <c r="AQ6" s="46">
        <f t="shared" si="18"/>
        <v>0</v>
      </c>
      <c r="AR6" s="45">
        <f>County!AD206</f>
        <v>0</v>
      </c>
      <c r="AS6" s="46">
        <f t="shared" si="19"/>
        <v>0</v>
      </c>
      <c r="AT6" s="45">
        <f>County!AE206</f>
        <v>0</v>
      </c>
      <c r="AU6" s="46">
        <f t="shared" si="20"/>
        <v>0</v>
      </c>
      <c r="AV6" s="45">
        <f>County!AF206</f>
        <v>0</v>
      </c>
      <c r="AW6" s="46">
        <f t="shared" si="21"/>
        <v>0</v>
      </c>
      <c r="AX6" s="45">
        <f>County!AG206</f>
        <v>0</v>
      </c>
      <c r="AY6" s="46">
        <f t="shared" si="21"/>
        <v>0</v>
      </c>
      <c r="AZ6" s="53"/>
      <c r="BA6" s="42" t="str">
        <f t="shared" si="27"/>
        <v>Arkansas</v>
      </c>
      <c r="BB6" s="42" t="s">
        <v>1676</v>
      </c>
      <c r="BC6" s="42">
        <f t="shared" si="28"/>
        <v>1</v>
      </c>
      <c r="BD6" s="43">
        <f>RANK(R6,(L6:Q6,R6:Y6,AD6:AW6))</f>
        <v>11</v>
      </c>
      <c r="BE6" s="43">
        <f>RANK(T6,(L6:Q6,R6:Y6,AD6:AW6))</f>
        <v>11</v>
      </c>
      <c r="BF6" s="43">
        <f>RANK(X6,(L6:Q6,R6:Y6,AD6:AW6))</f>
        <v>11</v>
      </c>
      <c r="BG6" s="43">
        <f>RANK(V6,(L6:Q6,R6:Y6,AD6:AW6))</f>
        <v>4</v>
      </c>
      <c r="BI6" s="42">
        <v>5</v>
      </c>
      <c r="BK6" s="45">
        <f>County!BB206</f>
        <v>0</v>
      </c>
    </row>
    <row r="7" spans="1:63" s="36" customFormat="1">
      <c r="A7" s="41" t="s">
        <v>2015</v>
      </c>
      <c r="B7" s="41"/>
      <c r="C7" s="39">
        <f t="shared" si="22"/>
        <v>10000160</v>
      </c>
      <c r="D7" s="38">
        <f t="shared" si="23"/>
        <v>1</v>
      </c>
      <c r="E7" s="38" t="str">
        <f t="shared" si="0"/>
        <v/>
      </c>
      <c r="F7" s="38" t="str">
        <f t="shared" si="0"/>
        <v/>
      </c>
      <c r="G7" s="70">
        <f t="shared" si="1"/>
        <v>1</v>
      </c>
      <c r="H7" s="70">
        <f t="shared" si="2"/>
        <v>2</v>
      </c>
      <c r="I7" s="70" t="str">
        <f t="shared" si="3"/>
        <v>-</v>
      </c>
      <c r="J7" s="1">
        <f t="shared" si="24"/>
        <v>1001075</v>
      </c>
      <c r="K7" s="40">
        <f t="shared" si="25"/>
        <v>0.10010589830562711</v>
      </c>
      <c r="L7" s="39">
        <f>County!N266</f>
        <v>5218441</v>
      </c>
      <c r="M7" s="40">
        <f t="shared" si="26"/>
        <v>0.52183575062798992</v>
      </c>
      <c r="N7" s="63">
        <f>County!O266</f>
        <v>4217366</v>
      </c>
      <c r="O7" s="64">
        <f t="shared" si="4"/>
        <v>0.42172985232236282</v>
      </c>
      <c r="P7" s="63">
        <f>County!P266</f>
        <v>0</v>
      </c>
      <c r="Q7" s="64">
        <f t="shared" si="5"/>
        <v>0</v>
      </c>
      <c r="R7" s="63">
        <f>County!Q266</f>
        <v>175242</v>
      </c>
      <c r="S7" s="64">
        <f t="shared" si="6"/>
        <v>1.7523919617286124E-2</v>
      </c>
      <c r="T7" s="63">
        <f>County!R266</f>
        <v>125441</v>
      </c>
      <c r="U7" s="64">
        <f t="shared" si="7"/>
        <v>1.2543899297611238E-2</v>
      </c>
      <c r="V7" s="63">
        <f>County!S266</f>
        <v>128510</v>
      </c>
      <c r="W7" s="64">
        <f t="shared" si="8"/>
        <v>1.2850794387289803E-2</v>
      </c>
      <c r="X7" s="63">
        <f>County!T266</f>
        <v>0</v>
      </c>
      <c r="Y7" s="64">
        <f t="shared" si="9"/>
        <v>0</v>
      </c>
      <c r="Z7" s="63">
        <f>County!U266</f>
        <v>135093</v>
      </c>
      <c r="AA7" s="64">
        <f t="shared" si="10"/>
        <v>1.3509083854658325E-2</v>
      </c>
      <c r="AB7" s="63">
        <f>County!V266</f>
        <v>0</v>
      </c>
      <c r="AC7" s="64">
        <f t="shared" si="11"/>
        <v>0</v>
      </c>
      <c r="AD7" s="63">
        <f>County!W266</f>
        <v>0</v>
      </c>
      <c r="AE7" s="64">
        <f t="shared" si="12"/>
        <v>0</v>
      </c>
      <c r="AF7" s="63">
        <f>County!X266</f>
        <v>0</v>
      </c>
      <c r="AG7" s="64">
        <f t="shared" si="13"/>
        <v>0</v>
      </c>
      <c r="AH7" s="39">
        <f>County!Y266</f>
        <v>0</v>
      </c>
      <c r="AI7" s="40">
        <f t="shared" si="14"/>
        <v>0</v>
      </c>
      <c r="AJ7" s="39">
        <f>County!Z266</f>
        <v>0</v>
      </c>
      <c r="AK7" s="40">
        <f t="shared" si="15"/>
        <v>0</v>
      </c>
      <c r="AL7" s="39">
        <f>County!AA266</f>
        <v>10</v>
      </c>
      <c r="AM7" s="40">
        <f t="shared" si="16"/>
        <v>9.9998400025599595E-7</v>
      </c>
      <c r="AN7" s="39">
        <f>County!AB266</f>
        <v>11</v>
      </c>
      <c r="AO7" s="40">
        <f t="shared" si="17"/>
        <v>1.0999824002815954E-6</v>
      </c>
      <c r="AP7" s="39">
        <f>County!AC266</f>
        <v>41</v>
      </c>
      <c r="AQ7" s="40">
        <f t="shared" si="18"/>
        <v>4.0999344010495829E-6</v>
      </c>
      <c r="AR7" s="39">
        <f>County!AD266</f>
        <v>5</v>
      </c>
      <c r="AS7" s="40">
        <f t="shared" si="19"/>
        <v>4.9999200012799798E-7</v>
      </c>
      <c r="AT7" s="39">
        <f>County!AE266</f>
        <v>0</v>
      </c>
      <c r="AU7" s="40">
        <f t="shared" si="20"/>
        <v>0</v>
      </c>
      <c r="AV7" s="39">
        <f>County!AF266</f>
        <v>0</v>
      </c>
      <c r="AW7" s="40">
        <f t="shared" si="21"/>
        <v>0</v>
      </c>
      <c r="AX7" s="39">
        <f>County!AG266</f>
        <v>0</v>
      </c>
      <c r="AY7" s="40">
        <f t="shared" si="21"/>
        <v>0</v>
      </c>
      <c r="AZ7" s="54"/>
      <c r="BA7" s="36" t="str">
        <f t="shared" si="27"/>
        <v>California</v>
      </c>
      <c r="BB7" s="36" t="s">
        <v>2016</v>
      </c>
      <c r="BC7" s="36">
        <f t="shared" si="28"/>
        <v>1</v>
      </c>
      <c r="BD7" s="37">
        <f>RANK(R7,(L7:Q7,R7:Y7,AD7:AW7))</f>
        <v>3</v>
      </c>
      <c r="BE7" s="37">
        <f>RANK(T7,(L7:Q7,R7:Y7,AD7:AW7))</f>
        <v>5</v>
      </c>
      <c r="BF7" s="37">
        <f>RANK(X7,(L7:Q7,R7:Y7,AD7:AW7))</f>
        <v>19</v>
      </c>
      <c r="BG7" s="37">
        <f>RANK(V7,(L7:Q7,R7:Y7,AD7:AW7))</f>
        <v>4</v>
      </c>
      <c r="BI7" s="36">
        <v>6</v>
      </c>
      <c r="BK7" s="39">
        <f>County!BB266</f>
        <v>0</v>
      </c>
    </row>
    <row r="8" spans="1:63" s="42" customFormat="1">
      <c r="A8" s="42" t="s">
        <v>2303</v>
      </c>
      <c r="C8" s="45">
        <f t="shared" si="22"/>
        <v>1777668</v>
      </c>
      <c r="D8" s="44">
        <f t="shared" si="23"/>
        <v>1</v>
      </c>
      <c r="E8" s="44" t="str">
        <f t="shared" si="0"/>
        <v/>
      </c>
      <c r="F8" s="44" t="str">
        <f t="shared" si="0"/>
        <v/>
      </c>
      <c r="G8" s="69">
        <f t="shared" si="1"/>
        <v>1</v>
      </c>
      <c r="H8" s="69">
        <f t="shared" si="2"/>
        <v>2</v>
      </c>
      <c r="I8" s="69">
        <f t="shared" si="3"/>
        <v>6</v>
      </c>
      <c r="J8" s="45">
        <f t="shared" si="24"/>
        <v>29896</v>
      </c>
      <c r="K8" s="46">
        <f t="shared" si="25"/>
        <v>1.6817538483001326E-2</v>
      </c>
      <c r="L8" s="45">
        <f>County!N332</f>
        <v>854685</v>
      </c>
      <c r="M8" s="46">
        <f t="shared" si="26"/>
        <v>0.4807900012825792</v>
      </c>
      <c r="N8" s="62">
        <f>County!O332</f>
        <v>824789</v>
      </c>
      <c r="O8" s="83">
        <f t="shared" si="4"/>
        <v>0.46397246279957788</v>
      </c>
      <c r="P8" s="62">
        <f>County!P332</f>
        <v>11351</v>
      </c>
      <c r="Q8" s="83">
        <f t="shared" si="5"/>
        <v>6.3853317942382942E-3</v>
      </c>
      <c r="R8" s="62">
        <f>County!Q332</f>
        <v>22646</v>
      </c>
      <c r="S8" s="83">
        <f t="shared" si="6"/>
        <v>1.273916164323147E-2</v>
      </c>
      <c r="T8" s="62">
        <f>County!R332</f>
        <v>0</v>
      </c>
      <c r="U8" s="83">
        <f t="shared" si="7"/>
        <v>0</v>
      </c>
      <c r="V8" s="62">
        <f>County!S332</f>
        <v>38884</v>
      </c>
      <c r="W8" s="83">
        <f t="shared" si="8"/>
        <v>2.1873600694842905E-2</v>
      </c>
      <c r="X8" s="62">
        <f>County!T332</f>
        <v>0</v>
      </c>
      <c r="Y8" s="83">
        <f t="shared" si="9"/>
        <v>0</v>
      </c>
      <c r="Z8" s="62">
        <f>County!U332</f>
        <v>0</v>
      </c>
      <c r="AA8" s="83">
        <f t="shared" si="10"/>
        <v>0</v>
      </c>
      <c r="AB8" s="62">
        <f>County!V332</f>
        <v>19450</v>
      </c>
      <c r="AC8" s="83">
        <f t="shared" si="11"/>
        <v>1.0941300625313613E-2</v>
      </c>
      <c r="AD8" s="62">
        <f>County!W332</f>
        <v>0</v>
      </c>
      <c r="AE8" s="83">
        <f t="shared" si="12"/>
        <v>0</v>
      </c>
      <c r="AF8" s="62">
        <f>County!X332</f>
        <v>0</v>
      </c>
      <c r="AG8" s="83">
        <f t="shared" si="13"/>
        <v>0</v>
      </c>
      <c r="AH8" s="45">
        <f>County!Y332</f>
        <v>0</v>
      </c>
      <c r="AI8" s="46">
        <f t="shared" si="14"/>
        <v>0</v>
      </c>
      <c r="AJ8" s="45">
        <f>County!Z332</f>
        <v>0</v>
      </c>
      <c r="AK8" s="46">
        <f t="shared" si="15"/>
        <v>0</v>
      </c>
      <c r="AL8" s="45">
        <f>County!AA332</f>
        <v>5780</v>
      </c>
      <c r="AM8" s="46">
        <f t="shared" si="16"/>
        <v>3.2514507770854848E-3</v>
      </c>
      <c r="AN8" s="45">
        <f>County!AB332</f>
        <v>11</v>
      </c>
      <c r="AO8" s="46">
        <f t="shared" si="17"/>
        <v>6.1878821017197813E-6</v>
      </c>
      <c r="AP8" s="45">
        <f>County!AC332</f>
        <v>20</v>
      </c>
      <c r="AQ8" s="46">
        <f t="shared" si="18"/>
        <v>1.1250694730399603E-5</v>
      </c>
      <c r="AR8" s="45">
        <f>County!AD332</f>
        <v>52</v>
      </c>
      <c r="AS8" s="46">
        <f t="shared" si="19"/>
        <v>2.9251806299038964E-5</v>
      </c>
      <c r="AT8" s="45">
        <f>County!AE332</f>
        <v>0</v>
      </c>
      <c r="AU8" s="46">
        <f t="shared" si="20"/>
        <v>0</v>
      </c>
      <c r="AV8" s="45">
        <f>County!AF332</f>
        <v>0</v>
      </c>
      <c r="AW8" s="46">
        <f t="shared" si="21"/>
        <v>0</v>
      </c>
      <c r="AX8" s="45">
        <f>County!AG332</f>
        <v>0</v>
      </c>
      <c r="AY8" s="46">
        <f t="shared" si="21"/>
        <v>0</v>
      </c>
      <c r="AZ8" s="53"/>
      <c r="BA8" s="42" t="str">
        <f t="shared" si="27"/>
        <v>Colorado</v>
      </c>
      <c r="BB8" s="42" t="s">
        <v>73</v>
      </c>
      <c r="BC8" s="42">
        <f t="shared" si="28"/>
        <v>1</v>
      </c>
      <c r="BD8" s="43">
        <f>RANK(R8,(L8:Q8,R8:Y8,AD8:AW8))</f>
        <v>4</v>
      </c>
      <c r="BE8" s="43">
        <f>RANK(T8,(L8:Q8,R8:Y8,AD8:AW8))</f>
        <v>19</v>
      </c>
      <c r="BF8" s="43">
        <f>RANK(X8,(L8:Q8,R8:Y8,AD8:AW8))</f>
        <v>19</v>
      </c>
      <c r="BG8" s="43">
        <f>RANK(V8,(L8:Q8,R8:Y8,AD8:AW8))</f>
        <v>3</v>
      </c>
      <c r="BI8" s="42">
        <v>8</v>
      </c>
      <c r="BK8" s="45">
        <f>County!BB332</f>
        <v>0</v>
      </c>
    </row>
    <row r="9" spans="1:63" s="36" customFormat="1">
      <c r="A9" s="36" t="s">
        <v>1149</v>
      </c>
      <c r="C9" s="39">
        <f t="shared" si="22"/>
        <v>1153115</v>
      </c>
      <c r="D9" s="38">
        <f t="shared" si="23"/>
        <v>1</v>
      </c>
      <c r="E9" s="38" t="str">
        <f t="shared" si="0"/>
        <v/>
      </c>
      <c r="F9" s="38" t="str">
        <f t="shared" si="0"/>
        <v/>
      </c>
      <c r="G9" s="70">
        <f t="shared" si="1"/>
        <v>1</v>
      </c>
      <c r="H9" s="70">
        <f t="shared" si="2"/>
        <v>2</v>
      </c>
      <c r="I9" s="70">
        <f t="shared" si="3"/>
        <v>3</v>
      </c>
      <c r="J9" s="1">
        <f t="shared" si="24"/>
        <v>137699</v>
      </c>
      <c r="K9" s="40">
        <f t="shared" si="25"/>
        <v>0.11941480251319253</v>
      </c>
      <c r="L9" s="39">
        <f>County!N342</f>
        <v>636040</v>
      </c>
      <c r="M9" s="40">
        <f t="shared" si="26"/>
        <v>0.55158418717994306</v>
      </c>
      <c r="N9" s="63">
        <f>County!O342</f>
        <v>498341</v>
      </c>
      <c r="O9" s="64">
        <f t="shared" si="4"/>
        <v>0.43216938466675048</v>
      </c>
      <c r="P9" s="63">
        <f>County!P342</f>
        <v>11275</v>
      </c>
      <c r="Q9" s="64">
        <f t="shared" si="5"/>
        <v>9.7778625722499488E-3</v>
      </c>
      <c r="R9" s="63">
        <f>County!Q342</f>
        <v>31</v>
      </c>
      <c r="S9" s="64">
        <f t="shared" si="6"/>
        <v>2.688370197248323E-5</v>
      </c>
      <c r="T9" s="63">
        <f>County!R342</f>
        <v>0</v>
      </c>
      <c r="U9" s="64">
        <f t="shared" si="7"/>
        <v>0</v>
      </c>
      <c r="V9" s="63">
        <f>County!S342</f>
        <v>45</v>
      </c>
      <c r="W9" s="64">
        <f t="shared" si="8"/>
        <v>3.9024728669733721E-5</v>
      </c>
      <c r="X9" s="63">
        <f>County!T342</f>
        <v>0</v>
      </c>
      <c r="Y9" s="64">
        <f t="shared" si="9"/>
        <v>0</v>
      </c>
      <c r="Z9" s="63">
        <f>County!U342</f>
        <v>0</v>
      </c>
      <c r="AA9" s="64">
        <f t="shared" si="10"/>
        <v>0</v>
      </c>
      <c r="AB9" s="63">
        <f>County!V342</f>
        <v>0</v>
      </c>
      <c r="AC9" s="64">
        <f t="shared" si="11"/>
        <v>0</v>
      </c>
      <c r="AD9" s="63">
        <f>County!W342</f>
        <v>0</v>
      </c>
      <c r="AE9" s="64">
        <f t="shared" si="12"/>
        <v>0</v>
      </c>
      <c r="AF9" s="63">
        <f>County!X342</f>
        <v>0</v>
      </c>
      <c r="AG9" s="64">
        <f t="shared" si="13"/>
        <v>0</v>
      </c>
      <c r="AH9" s="39">
        <f>County!Y342</f>
        <v>0</v>
      </c>
      <c r="AI9" s="40">
        <f t="shared" si="14"/>
        <v>0</v>
      </c>
      <c r="AJ9" s="39">
        <f>County!Z342</f>
        <v>0</v>
      </c>
      <c r="AK9" s="40">
        <f t="shared" si="15"/>
        <v>0</v>
      </c>
      <c r="AL9" s="39">
        <f>County!AA342</f>
        <v>6735</v>
      </c>
      <c r="AM9" s="40">
        <f t="shared" si="16"/>
        <v>5.8407010575701468E-3</v>
      </c>
      <c r="AN9" s="39">
        <f>County!AB342</f>
        <v>559</v>
      </c>
      <c r="AO9" s="40">
        <f t="shared" si="17"/>
        <v>4.8477385169735888E-4</v>
      </c>
      <c r="AP9" s="39">
        <f>County!AC342</f>
        <v>45</v>
      </c>
      <c r="AQ9" s="40">
        <f t="shared" si="18"/>
        <v>3.9024728669733721E-5</v>
      </c>
      <c r="AR9" s="39">
        <f>County!AD342</f>
        <v>17</v>
      </c>
      <c r="AS9" s="40">
        <f t="shared" si="19"/>
        <v>1.474267527523274E-5</v>
      </c>
      <c r="AT9" s="39">
        <f>County!AE342</f>
        <v>15</v>
      </c>
      <c r="AU9" s="40">
        <f t="shared" si="20"/>
        <v>1.3008242889911241E-5</v>
      </c>
      <c r="AV9" s="39">
        <f>County!AF342</f>
        <v>7</v>
      </c>
      <c r="AW9" s="40">
        <f t="shared" si="21"/>
        <v>6.0705133486252453E-6</v>
      </c>
      <c r="AX9" s="39">
        <f>County!AG342</f>
        <v>5</v>
      </c>
      <c r="AY9" s="40">
        <f t="shared" si="21"/>
        <v>4.3360809633037464E-6</v>
      </c>
      <c r="AZ9" s="54"/>
      <c r="BA9" s="36" t="str">
        <f t="shared" si="27"/>
        <v>Connecticut</v>
      </c>
      <c r="BB9" s="36" t="s">
        <v>1193</v>
      </c>
      <c r="BC9" s="36">
        <f t="shared" si="28"/>
        <v>1</v>
      </c>
      <c r="BD9" s="37">
        <f>RANK(R9,(L9:Q9,R9:Y9,AD9:AW9))</f>
        <v>8</v>
      </c>
      <c r="BE9" s="37">
        <f>RANK(T9,(L9:Q9,R9:Y9,AD9:AW9))</f>
        <v>23</v>
      </c>
      <c r="BF9" s="37">
        <f>RANK(X9,(L9:Q9,R9:Y9,AD9:AW9))</f>
        <v>23</v>
      </c>
      <c r="BG9" s="37">
        <f>RANK(V9,(L9:Q9,R9:Y9,AD9:AW9))</f>
        <v>6</v>
      </c>
      <c r="BI9" s="36">
        <v>9</v>
      </c>
      <c r="BK9" s="39">
        <f>County!BB342</f>
        <v>0</v>
      </c>
    </row>
    <row r="10" spans="1:63" s="42" customFormat="1">
      <c r="A10" s="42" t="s">
        <v>1267</v>
      </c>
      <c r="C10" s="45">
        <f t="shared" si="22"/>
        <v>307402</v>
      </c>
      <c r="D10" s="44">
        <f t="shared" si="23"/>
        <v>1</v>
      </c>
      <c r="E10" s="44" t="str">
        <f t="shared" si="0"/>
        <v/>
      </c>
      <c r="F10" s="44" t="str">
        <f t="shared" si="0"/>
        <v/>
      </c>
      <c r="G10" s="69">
        <f>RANK(L10,L10:AZ10)</f>
        <v>1</v>
      </c>
      <c r="H10" s="69">
        <f>RANK(N10,L10:AZ10)</f>
        <v>2</v>
      </c>
      <c r="I10" s="69">
        <f>IF(P10&gt;0,RANK(P10,L10:AZ10),"-")</f>
        <v>3</v>
      </c>
      <c r="J10" s="45">
        <f>ABS(N10-L10)</f>
        <v>50959</v>
      </c>
      <c r="K10" s="46">
        <f>IF(C10&gt;0, J10/C10,0)</f>
        <v>0.16577315697360459</v>
      </c>
      <c r="L10" s="45">
        <f>County!N347</f>
        <v>174012</v>
      </c>
      <c r="M10" s="46">
        <f t="shared" si="26"/>
        <v>0.56607308996037764</v>
      </c>
      <c r="N10" s="62">
        <f>County!O347</f>
        <v>123053</v>
      </c>
      <c r="O10" s="83">
        <f t="shared" si="4"/>
        <v>0.40029993298677302</v>
      </c>
      <c r="P10" s="62">
        <f>County!P347</f>
        <v>8201</v>
      </c>
      <c r="Q10" s="83">
        <f t="shared" si="5"/>
        <v>2.6678421090298696E-2</v>
      </c>
      <c r="R10" s="62">
        <f>County!Q347</f>
        <v>2101</v>
      </c>
      <c r="S10" s="83">
        <f t="shared" si="6"/>
        <v>6.8346985380706698E-3</v>
      </c>
      <c r="T10" s="62">
        <f>County!R347</f>
        <v>0</v>
      </c>
      <c r="U10" s="83">
        <f t="shared" si="7"/>
        <v>0</v>
      </c>
      <c r="V10" s="62">
        <f>County!S347</f>
        <v>0</v>
      </c>
      <c r="W10" s="83">
        <f t="shared" si="8"/>
        <v>0</v>
      </c>
      <c r="X10" s="62">
        <f>County!T347</f>
        <v>0</v>
      </c>
      <c r="Y10" s="83">
        <f t="shared" si="9"/>
        <v>0</v>
      </c>
      <c r="Z10" s="62">
        <f>County!U347</f>
        <v>0</v>
      </c>
      <c r="AA10" s="83">
        <f t="shared" si="10"/>
        <v>0</v>
      </c>
      <c r="AB10" s="62">
        <f>County!V347</f>
        <v>0</v>
      </c>
      <c r="AC10" s="83">
        <f t="shared" si="11"/>
        <v>0</v>
      </c>
      <c r="AD10" s="62">
        <f>County!W347</f>
        <v>0</v>
      </c>
      <c r="AE10" s="83">
        <f t="shared" si="12"/>
        <v>0</v>
      </c>
      <c r="AF10" s="62">
        <f>County!X347</f>
        <v>0</v>
      </c>
      <c r="AG10" s="83">
        <f t="shared" si="13"/>
        <v>0</v>
      </c>
      <c r="AH10" s="45">
        <f>County!Y347</f>
        <v>0</v>
      </c>
      <c r="AI10" s="46">
        <f t="shared" si="14"/>
        <v>0</v>
      </c>
      <c r="AJ10" s="45">
        <f>County!Z347</f>
        <v>0</v>
      </c>
      <c r="AK10" s="46">
        <f t="shared" si="15"/>
        <v>0</v>
      </c>
      <c r="AL10" s="45">
        <f>County!AA347</f>
        <v>10</v>
      </c>
      <c r="AM10" s="46">
        <f t="shared" si="16"/>
        <v>3.2530692708570533E-5</v>
      </c>
      <c r="AN10" s="45">
        <f>County!AB347</f>
        <v>25</v>
      </c>
      <c r="AO10" s="46">
        <f t="shared" si="17"/>
        <v>8.1326731771426346E-5</v>
      </c>
      <c r="AP10" s="45">
        <f>County!AC347</f>
        <v>0</v>
      </c>
      <c r="AQ10" s="46">
        <f t="shared" si="18"/>
        <v>0</v>
      </c>
      <c r="AR10" s="45">
        <f>County!AD347</f>
        <v>0</v>
      </c>
      <c r="AS10" s="46">
        <f t="shared" si="19"/>
        <v>0</v>
      </c>
      <c r="AT10" s="45">
        <f>County!AE347</f>
        <v>0</v>
      </c>
      <c r="AU10" s="46">
        <f t="shared" si="20"/>
        <v>0</v>
      </c>
      <c r="AV10" s="45">
        <f>County!AF347</f>
        <v>0</v>
      </c>
      <c r="AW10" s="46">
        <f t="shared" si="21"/>
        <v>0</v>
      </c>
      <c r="AX10" s="45">
        <f>County!AG347</f>
        <v>0</v>
      </c>
      <c r="AY10" s="46">
        <f t="shared" si="21"/>
        <v>0</v>
      </c>
      <c r="AZ10" s="53"/>
      <c r="BA10" s="42" t="str">
        <f>A10</f>
        <v>Delaware</v>
      </c>
      <c r="BB10" s="42" t="s">
        <v>939</v>
      </c>
      <c r="BC10" s="42">
        <f>SUM(D10:F10)</f>
        <v>1</v>
      </c>
      <c r="BD10" s="43">
        <f>RANK(R10,(L10:Q10,R10:Y10,AD10:AW10))</f>
        <v>4</v>
      </c>
      <c r="BE10" s="43">
        <f>RANK(T10,(L10:Q10,R10:Y10,AD10:AW10))</f>
        <v>13</v>
      </c>
      <c r="BF10" s="43">
        <f>RANK(X10,(L10:Q10,R10:Y10,AD10:AW10))</f>
        <v>13</v>
      </c>
      <c r="BG10" s="43">
        <f>RANK(V10,(L10:Q10,R10:Y10,AD10:AW10))</f>
        <v>13</v>
      </c>
      <c r="BI10" s="42">
        <v>10</v>
      </c>
      <c r="BK10" s="45">
        <f>County!BB347</f>
        <v>0</v>
      </c>
    </row>
    <row r="11" spans="1:63" s="36" customFormat="1">
      <c r="A11" s="36" t="s">
        <v>1299</v>
      </c>
      <c r="C11" s="39">
        <f t="shared" si="22"/>
        <v>5411106</v>
      </c>
      <c r="D11" s="38" t="str">
        <f t="shared" si="23"/>
        <v/>
      </c>
      <c r="E11" s="38">
        <f t="shared" si="0"/>
        <v>1</v>
      </c>
      <c r="F11" s="38" t="str">
        <f t="shared" si="0"/>
        <v/>
      </c>
      <c r="G11" s="70">
        <f t="shared" si="1"/>
        <v>3</v>
      </c>
      <c r="H11" s="70">
        <f t="shared" si="2"/>
        <v>1</v>
      </c>
      <c r="I11" s="70">
        <f t="shared" si="3"/>
        <v>2</v>
      </c>
      <c r="J11" s="39">
        <f t="shared" si="24"/>
        <v>1552807</v>
      </c>
      <c r="K11" s="40">
        <f t="shared" si="25"/>
        <v>0.28696665709376235</v>
      </c>
      <c r="L11" s="39">
        <f>County!N416</f>
        <v>1092936</v>
      </c>
      <c r="M11" s="40">
        <f t="shared" si="26"/>
        <v>0.2019801497143098</v>
      </c>
      <c r="N11" s="63">
        <f>County!O416</f>
        <v>2645743</v>
      </c>
      <c r="O11" s="64">
        <f t="shared" si="4"/>
        <v>0.48894680680807212</v>
      </c>
      <c r="P11" s="63">
        <f>County!P416</f>
        <v>1607549</v>
      </c>
      <c r="Q11" s="64">
        <f t="shared" si="5"/>
        <v>0.29708325802525398</v>
      </c>
      <c r="R11" s="63">
        <f>County!Q416</f>
        <v>24850</v>
      </c>
      <c r="S11" s="64">
        <f t="shared" si="6"/>
        <v>4.5924068018626876E-3</v>
      </c>
      <c r="T11" s="63">
        <f>County!R416</f>
        <v>4792</v>
      </c>
      <c r="U11" s="64">
        <f t="shared" si="7"/>
        <v>8.8558605209360151E-4</v>
      </c>
      <c r="V11" s="63">
        <f>County!S416</f>
        <v>0</v>
      </c>
      <c r="W11" s="64">
        <f t="shared" si="8"/>
        <v>0</v>
      </c>
      <c r="X11" s="63">
        <f>County!T416</f>
        <v>0</v>
      </c>
      <c r="Y11" s="64">
        <f t="shared" si="9"/>
        <v>0</v>
      </c>
      <c r="Z11" s="63">
        <f>County!U416</f>
        <v>0</v>
      </c>
      <c r="AA11" s="64">
        <f t="shared" si="10"/>
        <v>0</v>
      </c>
      <c r="AB11" s="63">
        <f>County!V416</f>
        <v>0</v>
      </c>
      <c r="AC11" s="64">
        <f t="shared" si="11"/>
        <v>0</v>
      </c>
      <c r="AD11" s="63">
        <f>County!W416</f>
        <v>0</v>
      </c>
      <c r="AE11" s="64">
        <f t="shared" si="12"/>
        <v>0</v>
      </c>
      <c r="AF11" s="63">
        <f>County!X416</f>
        <v>108</v>
      </c>
      <c r="AG11" s="64">
        <f t="shared" si="13"/>
        <v>1.9958951090590352E-5</v>
      </c>
      <c r="AH11" s="39">
        <f>County!Y416</f>
        <v>0</v>
      </c>
      <c r="AI11" s="40">
        <f t="shared" si="14"/>
        <v>0</v>
      </c>
      <c r="AJ11" s="39">
        <f>County!Z416</f>
        <v>0</v>
      </c>
      <c r="AK11" s="40">
        <f t="shared" si="15"/>
        <v>0</v>
      </c>
      <c r="AL11" s="39">
        <f>County!AA416</f>
        <v>4443</v>
      </c>
      <c r="AM11" s="40">
        <f t="shared" si="16"/>
        <v>8.210890712545642E-4</v>
      </c>
      <c r="AN11" s="39">
        <f>County!AB416</f>
        <v>15340</v>
      </c>
      <c r="AO11" s="40">
        <f t="shared" si="17"/>
        <v>2.8349102752745926E-3</v>
      </c>
      <c r="AP11" s="39">
        <f>County!AC416</f>
        <v>4301</v>
      </c>
      <c r="AQ11" s="40">
        <f t="shared" si="18"/>
        <v>7.9484674667249173E-4</v>
      </c>
      <c r="AR11" s="39">
        <f>County!AD416</f>
        <v>3647</v>
      </c>
      <c r="AS11" s="40">
        <f t="shared" si="19"/>
        <v>6.7398420951280574E-4</v>
      </c>
      <c r="AT11" s="39">
        <f>County!AE416</f>
        <v>7397</v>
      </c>
      <c r="AU11" s="40">
        <f t="shared" si="20"/>
        <v>1.3670033446027486E-3</v>
      </c>
      <c r="AV11" s="39">
        <f>County!AF416</f>
        <v>0</v>
      </c>
      <c r="AW11" s="40">
        <f t="shared" si="21"/>
        <v>0</v>
      </c>
      <c r="AX11" s="39">
        <f>County!AG416</f>
        <v>0</v>
      </c>
      <c r="AY11" s="40">
        <f t="shared" si="21"/>
        <v>0</v>
      </c>
      <c r="AZ11" s="54"/>
      <c r="BA11" s="36" t="str">
        <f t="shared" si="27"/>
        <v>Florida</v>
      </c>
      <c r="BB11" s="36" t="s">
        <v>1385</v>
      </c>
      <c r="BC11" s="36">
        <f t="shared" si="28"/>
        <v>1</v>
      </c>
      <c r="BD11" s="37">
        <f>RANK(R11,(L11:Q11,R11:Y11,AD11:AW11))</f>
        <v>4</v>
      </c>
      <c r="BE11" s="37">
        <f>RANK(T11,(L11:Q11,R11:Y11,AD11:AW11))</f>
        <v>7</v>
      </c>
      <c r="BF11" s="37">
        <f>RANK(X11,(L11:Q11,R11:Y11,AD11:AW11))</f>
        <v>23</v>
      </c>
      <c r="BG11" s="37">
        <f>RANK(V11,(L11:Q11,R11:Y11,AD11:AW11))</f>
        <v>23</v>
      </c>
      <c r="BI11" s="36">
        <v>12</v>
      </c>
      <c r="BK11" s="39">
        <f>County!BB416</f>
        <v>0</v>
      </c>
    </row>
    <row r="12" spans="1:63" s="42" customFormat="1">
      <c r="A12" s="42" t="s">
        <v>1984</v>
      </c>
      <c r="C12" s="45">
        <f t="shared" si="22"/>
        <v>2555258</v>
      </c>
      <c r="D12" s="44" t="str">
        <f t="shared" si="23"/>
        <v/>
      </c>
      <c r="E12" s="44">
        <f t="shared" si="0"/>
        <v>1</v>
      </c>
      <c r="F12" s="44" t="str">
        <f t="shared" si="0"/>
        <v/>
      </c>
      <c r="G12" s="69">
        <f t="shared" si="1"/>
        <v>2</v>
      </c>
      <c r="H12" s="69">
        <f t="shared" si="2"/>
        <v>1</v>
      </c>
      <c r="I12" s="69" t="str">
        <f t="shared" si="3"/>
        <v>-</v>
      </c>
      <c r="J12" s="45">
        <f t="shared" si="24"/>
        <v>493388</v>
      </c>
      <c r="K12" s="46">
        <f t="shared" si="25"/>
        <v>0.19308735164903112</v>
      </c>
      <c r="L12" s="45">
        <f>County!N577</f>
        <v>996516</v>
      </c>
      <c r="M12" s="46">
        <f t="shared" si="26"/>
        <v>0.38998645146595762</v>
      </c>
      <c r="N12" s="62">
        <f>County!O577</f>
        <v>1489904</v>
      </c>
      <c r="O12" s="83">
        <f t="shared" si="4"/>
        <v>0.5830738031149888</v>
      </c>
      <c r="P12" s="62">
        <f>County!P577</f>
        <v>0</v>
      </c>
      <c r="Q12" s="83">
        <f t="shared" si="5"/>
        <v>0</v>
      </c>
      <c r="R12" s="62">
        <f>County!Q577</f>
        <v>68750</v>
      </c>
      <c r="S12" s="83">
        <f t="shared" si="6"/>
        <v>2.6905306626571562E-2</v>
      </c>
      <c r="T12" s="62">
        <f>County!R577</f>
        <v>0</v>
      </c>
      <c r="U12" s="83">
        <f t="shared" si="7"/>
        <v>0</v>
      </c>
      <c r="V12" s="62">
        <f>County!S577</f>
        <v>0</v>
      </c>
      <c r="W12" s="83">
        <f t="shared" si="8"/>
        <v>0</v>
      </c>
      <c r="X12" s="62">
        <f>County!T577</f>
        <v>0</v>
      </c>
      <c r="Y12" s="83">
        <f t="shared" si="9"/>
        <v>0</v>
      </c>
      <c r="Z12" s="62">
        <f>County!U577</f>
        <v>0</v>
      </c>
      <c r="AA12" s="83">
        <f t="shared" si="10"/>
        <v>0</v>
      </c>
      <c r="AB12" s="62">
        <f>County!V577</f>
        <v>0</v>
      </c>
      <c r="AC12" s="83">
        <f t="shared" si="11"/>
        <v>0</v>
      </c>
      <c r="AD12" s="62">
        <f>County!W577</f>
        <v>0</v>
      </c>
      <c r="AE12" s="83">
        <f t="shared" si="12"/>
        <v>0</v>
      </c>
      <c r="AF12" s="62">
        <f>County!X577</f>
        <v>0</v>
      </c>
      <c r="AG12" s="83">
        <f t="shared" si="13"/>
        <v>0</v>
      </c>
      <c r="AH12" s="45">
        <f>County!Y577</f>
        <v>0</v>
      </c>
      <c r="AI12" s="46">
        <f t="shared" si="14"/>
        <v>0</v>
      </c>
      <c r="AJ12" s="45">
        <f>County!Z577</f>
        <v>0</v>
      </c>
      <c r="AK12" s="46">
        <f t="shared" si="15"/>
        <v>0</v>
      </c>
      <c r="AL12" s="45">
        <f>County!AA577</f>
        <v>24</v>
      </c>
      <c r="AM12" s="46">
        <f t="shared" si="16"/>
        <v>9.392397949639527E-6</v>
      </c>
      <c r="AN12" s="45">
        <f>County!AB577</f>
        <v>12</v>
      </c>
      <c r="AO12" s="46">
        <f t="shared" si="17"/>
        <v>4.6961989748197635E-6</v>
      </c>
      <c r="AP12" s="45">
        <f>County!AC577</f>
        <v>52</v>
      </c>
      <c r="AQ12" s="46">
        <f t="shared" si="18"/>
        <v>2.0350195557552309E-5</v>
      </c>
      <c r="AR12" s="45">
        <f>County!AD577</f>
        <v>0</v>
      </c>
      <c r="AS12" s="46">
        <f t="shared" si="19"/>
        <v>0</v>
      </c>
      <c r="AT12" s="45">
        <f>County!AE577</f>
        <v>0</v>
      </c>
      <c r="AU12" s="46">
        <f t="shared" si="20"/>
        <v>0</v>
      </c>
      <c r="AV12" s="45">
        <f>County!AF577</f>
        <v>0</v>
      </c>
      <c r="AW12" s="46">
        <f t="shared" si="21"/>
        <v>0</v>
      </c>
      <c r="AX12" s="45">
        <f>County!AG577</f>
        <v>0</v>
      </c>
      <c r="AY12" s="46">
        <f t="shared" si="21"/>
        <v>0</v>
      </c>
      <c r="AZ12" s="53"/>
      <c r="BA12" s="42" t="str">
        <f t="shared" si="27"/>
        <v>Georgia</v>
      </c>
      <c r="BB12" s="42" t="s">
        <v>1985</v>
      </c>
      <c r="BC12" s="42">
        <f t="shared" si="28"/>
        <v>1</v>
      </c>
      <c r="BD12" s="43">
        <f>RANK(R12,(L12:Q12,R12:Y12,AD12:AW12))</f>
        <v>3</v>
      </c>
      <c r="BE12" s="43">
        <f>RANK(T12,(L12:Q12,R12:Y12,AD12:AW12))</f>
        <v>13</v>
      </c>
      <c r="BF12" s="43">
        <f>RANK(X12,(L12:Q12,R12:Y12,AD12:AW12))</f>
        <v>13</v>
      </c>
      <c r="BG12" s="43">
        <f>RANK(V12,(L12:Q12,R12:Y12,AD12:AW12))</f>
        <v>13</v>
      </c>
      <c r="BI12" s="42">
        <v>13</v>
      </c>
      <c r="BK12" s="45">
        <f>County!BB577</f>
        <v>0</v>
      </c>
    </row>
    <row r="13" spans="1:63" s="36" customFormat="1">
      <c r="A13" s="36" t="s">
        <v>1639</v>
      </c>
      <c r="C13" s="39">
        <f t="shared" si="22"/>
        <v>370583</v>
      </c>
      <c r="D13" s="38">
        <f t="shared" si="23"/>
        <v>1</v>
      </c>
      <c r="E13" s="38" t="str">
        <f t="shared" si="0"/>
        <v/>
      </c>
      <c r="F13" s="38" t="str">
        <f t="shared" si="0"/>
        <v/>
      </c>
      <c r="G13" s="70">
        <f t="shared" si="1"/>
        <v>1</v>
      </c>
      <c r="H13" s="70">
        <f t="shared" si="2"/>
        <v>2</v>
      </c>
      <c r="I13" s="70">
        <f t="shared" si="3"/>
        <v>5</v>
      </c>
      <c r="J13" s="39">
        <f t="shared" si="24"/>
        <v>197289</v>
      </c>
      <c r="K13" s="40">
        <f t="shared" si="25"/>
        <v>0.53237466370556663</v>
      </c>
      <c r="L13" s="39">
        <f>County!N584</f>
        <v>277228</v>
      </c>
      <c r="M13" s="40">
        <f t="shared" si="26"/>
        <v>0.74808612375635153</v>
      </c>
      <c r="N13" s="63">
        <f>County!O584</f>
        <v>79939</v>
      </c>
      <c r="O13" s="64">
        <f t="shared" si="4"/>
        <v>0.21571146005078484</v>
      </c>
      <c r="P13" s="63">
        <f>County!P584</f>
        <v>2697</v>
      </c>
      <c r="Q13" s="64">
        <f t="shared" si="5"/>
        <v>7.2777218598802425E-3</v>
      </c>
      <c r="R13" s="63">
        <f>County!Q584</f>
        <v>2957</v>
      </c>
      <c r="S13" s="64">
        <f t="shared" si="6"/>
        <v>7.9793190729202362E-3</v>
      </c>
      <c r="T13" s="63">
        <f>County!R584</f>
        <v>0</v>
      </c>
      <c r="U13" s="64">
        <f t="shared" si="7"/>
        <v>0</v>
      </c>
      <c r="V13" s="63">
        <f>County!S584</f>
        <v>7762</v>
      </c>
      <c r="W13" s="64">
        <f t="shared" si="8"/>
        <v>2.0945375260063199E-2</v>
      </c>
      <c r="X13" s="63">
        <f>County!T584</f>
        <v>0</v>
      </c>
      <c r="Y13" s="64">
        <f t="shared" si="9"/>
        <v>0</v>
      </c>
      <c r="Z13" s="63">
        <f>County!U584</f>
        <v>0</v>
      </c>
      <c r="AA13" s="64">
        <f t="shared" si="10"/>
        <v>0</v>
      </c>
      <c r="AB13" s="63">
        <f>County!V584</f>
        <v>0</v>
      </c>
      <c r="AC13" s="64">
        <f t="shared" si="11"/>
        <v>0</v>
      </c>
      <c r="AD13" s="63">
        <f>County!W584</f>
        <v>0</v>
      </c>
      <c r="AE13" s="64">
        <f t="shared" si="12"/>
        <v>0</v>
      </c>
      <c r="AF13" s="63">
        <f>County!X584</f>
        <v>0</v>
      </c>
      <c r="AG13" s="64">
        <f t="shared" si="13"/>
        <v>0</v>
      </c>
      <c r="AH13" s="39">
        <f>County!Y584</f>
        <v>0</v>
      </c>
      <c r="AI13" s="40">
        <f t="shared" si="14"/>
        <v>0</v>
      </c>
      <c r="AJ13" s="39">
        <f>County!Z584</f>
        <v>0</v>
      </c>
      <c r="AK13" s="40">
        <f t="shared" si="15"/>
        <v>0</v>
      </c>
      <c r="AL13" s="39">
        <f>County!AA584</f>
        <v>0</v>
      </c>
      <c r="AM13" s="40">
        <f t="shared" si="16"/>
        <v>0</v>
      </c>
      <c r="AN13" s="39">
        <f>County!AB584</f>
        <v>0</v>
      </c>
      <c r="AO13" s="40">
        <f t="shared" si="17"/>
        <v>0</v>
      </c>
      <c r="AP13" s="39">
        <f>County!AC584</f>
        <v>0</v>
      </c>
      <c r="AQ13" s="40">
        <f t="shared" si="18"/>
        <v>0</v>
      </c>
      <c r="AR13" s="39">
        <f>County!AD584</f>
        <v>0</v>
      </c>
      <c r="AS13" s="40">
        <f t="shared" si="19"/>
        <v>0</v>
      </c>
      <c r="AT13" s="39">
        <f>County!AE584</f>
        <v>0</v>
      </c>
      <c r="AU13" s="40">
        <f t="shared" si="20"/>
        <v>0</v>
      </c>
      <c r="AV13" s="39">
        <f>County!AF584</f>
        <v>0</v>
      </c>
      <c r="AW13" s="40">
        <f t="shared" si="21"/>
        <v>0</v>
      </c>
      <c r="AX13" s="39">
        <f>County!AG584</f>
        <v>0</v>
      </c>
      <c r="AY13" s="40">
        <f t="shared" si="21"/>
        <v>0</v>
      </c>
      <c r="AZ13" s="54"/>
      <c r="BA13" s="36" t="str">
        <f t="shared" si="27"/>
        <v>Hawaii</v>
      </c>
      <c r="BB13" s="36" t="s">
        <v>1411</v>
      </c>
      <c r="BC13" s="36">
        <f t="shared" si="28"/>
        <v>1</v>
      </c>
      <c r="BD13" s="37">
        <f>RANK(R13,(L13:Q13,R13:Y13,AD13:AW13))</f>
        <v>4</v>
      </c>
      <c r="BE13" s="37">
        <f>RANK(T13,(L13:Q13,R13:Y13,AD13:AW13))</f>
        <v>11</v>
      </c>
      <c r="BF13" s="37">
        <f>RANK(X13,(L13:Q13,R13:Y13,AD13:AW13))</f>
        <v>11</v>
      </c>
      <c r="BG13" s="37">
        <f>RANK(V13,(L13:Q13,R13:Y13,AD13:AW13))</f>
        <v>3</v>
      </c>
      <c r="BI13" s="36">
        <v>15</v>
      </c>
      <c r="BK13" s="39">
        <f>County!BB584</f>
        <v>14689</v>
      </c>
    </row>
    <row r="14" spans="1:63" s="42" customFormat="1">
      <c r="A14" s="42" t="s">
        <v>2130</v>
      </c>
      <c r="C14" s="45">
        <f t="shared" si="22"/>
        <v>449530</v>
      </c>
      <c r="D14" s="44" t="str">
        <f t="shared" si="23"/>
        <v/>
      </c>
      <c r="E14" s="44">
        <f t="shared" si="0"/>
        <v>1</v>
      </c>
      <c r="F14" s="44" t="str">
        <f t="shared" si="0"/>
        <v/>
      </c>
      <c r="G14" s="69">
        <f t="shared" si="1"/>
        <v>2</v>
      </c>
      <c r="H14" s="69">
        <f t="shared" si="2"/>
        <v>1</v>
      </c>
      <c r="I14" s="69" t="str">
        <f t="shared" si="3"/>
        <v>-</v>
      </c>
      <c r="J14" s="45">
        <f t="shared" si="24"/>
        <v>207896</v>
      </c>
      <c r="K14" s="46">
        <f t="shared" si="25"/>
        <v>0.46247413965697504</v>
      </c>
      <c r="L14" s="45">
        <f>County!N630</f>
        <v>112057</v>
      </c>
      <c r="M14" s="46">
        <f t="shared" si="26"/>
        <v>0.24927591039530175</v>
      </c>
      <c r="N14" s="62">
        <f>County!O630</f>
        <v>319953</v>
      </c>
      <c r="O14" s="83">
        <f t="shared" si="4"/>
        <v>0.71175005005227687</v>
      </c>
      <c r="P14" s="62">
        <f>County!P630</f>
        <v>0</v>
      </c>
      <c r="Q14" s="83">
        <f t="shared" si="5"/>
        <v>0</v>
      </c>
      <c r="R14" s="62">
        <f>County!Q630</f>
        <v>0</v>
      </c>
      <c r="S14" s="83">
        <f t="shared" si="6"/>
        <v>0</v>
      </c>
      <c r="T14" s="62">
        <f>County!R630</f>
        <v>17429</v>
      </c>
      <c r="U14" s="83">
        <f t="shared" si="7"/>
        <v>3.8771605899495028E-2</v>
      </c>
      <c r="V14" s="62">
        <f>County!S630</f>
        <v>0</v>
      </c>
      <c r="W14" s="83">
        <f t="shared" si="8"/>
        <v>0</v>
      </c>
      <c r="X14" s="62">
        <f>County!T630</f>
        <v>0</v>
      </c>
      <c r="Y14" s="83">
        <f t="shared" si="9"/>
        <v>0</v>
      </c>
      <c r="Z14" s="62">
        <f>County!U630</f>
        <v>0</v>
      </c>
      <c r="AA14" s="83">
        <f t="shared" si="10"/>
        <v>0</v>
      </c>
      <c r="AB14" s="62">
        <f>County!V630</f>
        <v>0</v>
      </c>
      <c r="AC14" s="83">
        <f t="shared" si="11"/>
        <v>0</v>
      </c>
      <c r="AD14" s="62">
        <f>County!W630</f>
        <v>0</v>
      </c>
      <c r="AE14" s="83">
        <f t="shared" si="12"/>
        <v>0</v>
      </c>
      <c r="AF14" s="62">
        <f>County!X630</f>
        <v>0</v>
      </c>
      <c r="AG14" s="83">
        <f t="shared" si="13"/>
        <v>0</v>
      </c>
      <c r="AH14" s="45">
        <f>County!Y630</f>
        <v>0</v>
      </c>
      <c r="AI14" s="46">
        <f t="shared" si="14"/>
        <v>0</v>
      </c>
      <c r="AJ14" s="45">
        <f>County!Z630</f>
        <v>0</v>
      </c>
      <c r="AK14" s="46">
        <f t="shared" si="15"/>
        <v>0</v>
      </c>
      <c r="AL14" s="45">
        <f>County!AA630</f>
        <v>91</v>
      </c>
      <c r="AM14" s="46">
        <f t="shared" si="16"/>
        <v>2.0243365292638979E-4</v>
      </c>
      <c r="AN14" s="45">
        <f>County!AB630</f>
        <v>0</v>
      </c>
      <c r="AO14" s="46">
        <f t="shared" si="17"/>
        <v>0</v>
      </c>
      <c r="AP14" s="45">
        <f>County!AC630</f>
        <v>0</v>
      </c>
      <c r="AQ14" s="46">
        <f t="shared" si="18"/>
        <v>0</v>
      </c>
      <c r="AR14" s="45">
        <f>County!AD630</f>
        <v>0</v>
      </c>
      <c r="AS14" s="46">
        <f t="shared" si="19"/>
        <v>0</v>
      </c>
      <c r="AT14" s="45">
        <f>County!AE630</f>
        <v>0</v>
      </c>
      <c r="AU14" s="46">
        <f t="shared" si="20"/>
        <v>0</v>
      </c>
      <c r="AV14" s="45">
        <f>County!AF630</f>
        <v>0</v>
      </c>
      <c r="AW14" s="46">
        <f t="shared" si="21"/>
        <v>0</v>
      </c>
      <c r="AX14" s="45">
        <f>County!AG630</f>
        <v>0</v>
      </c>
      <c r="AY14" s="46">
        <f t="shared" si="21"/>
        <v>0</v>
      </c>
      <c r="AZ14" s="53"/>
      <c r="BA14" s="42" t="str">
        <f t="shared" si="27"/>
        <v>Idaho</v>
      </c>
      <c r="BB14" s="42" t="s">
        <v>246</v>
      </c>
      <c r="BC14" s="42">
        <f t="shared" si="28"/>
        <v>1</v>
      </c>
      <c r="BD14" s="43">
        <f>RANK(R14,(L14:Q14,R14:Y14,AD14:AW14))</f>
        <v>9</v>
      </c>
      <c r="BE14" s="43">
        <f>RANK(T14,(L14:Q14,R14:Y14,AD14:AW14))</f>
        <v>3</v>
      </c>
      <c r="BF14" s="43">
        <f>RANK(X14,(L14:Q14,R14:Y14,AD14:AW14))</f>
        <v>9</v>
      </c>
      <c r="BG14" s="43">
        <f>RANK(V14,(L14:Q14,R14:Y14,AD14:AW14))</f>
        <v>9</v>
      </c>
      <c r="BI14" s="42">
        <v>16</v>
      </c>
      <c r="BK14" s="45">
        <f>County!BB630</f>
        <v>0</v>
      </c>
    </row>
    <row r="15" spans="1:63" s="36" customFormat="1">
      <c r="A15" s="36" t="s">
        <v>1597</v>
      </c>
      <c r="C15" s="39">
        <f t="shared" si="22"/>
        <v>3704473</v>
      </c>
      <c r="D15" s="38" t="str">
        <f t="shared" si="23"/>
        <v/>
      </c>
      <c r="E15" s="38">
        <f t="shared" si="0"/>
        <v>1</v>
      </c>
      <c r="F15" s="38" t="str">
        <f t="shared" si="0"/>
        <v/>
      </c>
      <c r="G15" s="70">
        <f t="shared" si="1"/>
        <v>2</v>
      </c>
      <c r="H15" s="70">
        <f t="shared" si="2"/>
        <v>1</v>
      </c>
      <c r="I15" s="70">
        <f t="shared" si="3"/>
        <v>5</v>
      </c>
      <c r="J15" s="39">
        <f t="shared" si="24"/>
        <v>59220</v>
      </c>
      <c r="K15" s="40">
        <f t="shared" si="25"/>
        <v>1.5986079531420529E-2</v>
      </c>
      <c r="L15" s="39">
        <f>County!N734</f>
        <v>1719478</v>
      </c>
      <c r="M15" s="40">
        <f t="shared" si="26"/>
        <v>0.46416264877622271</v>
      </c>
      <c r="N15" s="63">
        <f>County!O734</f>
        <v>1778698</v>
      </c>
      <c r="O15" s="64">
        <f t="shared" si="4"/>
        <v>0.48014872830764321</v>
      </c>
      <c r="P15" s="63">
        <f>County!P734</f>
        <v>561</v>
      </c>
      <c r="Q15" s="64">
        <f t="shared" si="5"/>
        <v>1.5143854469988038E-4</v>
      </c>
      <c r="R15" s="63">
        <f>County!Q734</f>
        <v>87247</v>
      </c>
      <c r="S15" s="64">
        <f t="shared" si="6"/>
        <v>2.3551798056025783E-2</v>
      </c>
      <c r="T15" s="63">
        <f>County!R734</f>
        <v>0</v>
      </c>
      <c r="U15" s="64">
        <f t="shared" si="7"/>
        <v>0</v>
      </c>
      <c r="V15" s="63">
        <f>County!S734</f>
        <v>117914</v>
      </c>
      <c r="W15" s="64">
        <f t="shared" si="8"/>
        <v>3.1830168555689299E-2</v>
      </c>
      <c r="X15" s="63">
        <f>County!T734</f>
        <v>0</v>
      </c>
      <c r="Y15" s="64">
        <f t="shared" si="9"/>
        <v>0</v>
      </c>
      <c r="Z15" s="63">
        <f>County!U734</f>
        <v>0</v>
      </c>
      <c r="AA15" s="64">
        <f t="shared" si="10"/>
        <v>0</v>
      </c>
      <c r="AB15" s="63">
        <f>County!V734</f>
        <v>0</v>
      </c>
      <c r="AC15" s="64">
        <f t="shared" si="11"/>
        <v>0</v>
      </c>
      <c r="AD15" s="63">
        <f>County!W734</f>
        <v>0</v>
      </c>
      <c r="AE15" s="64">
        <f t="shared" si="12"/>
        <v>0</v>
      </c>
      <c r="AF15" s="63">
        <f>County!X734</f>
        <v>3</v>
      </c>
      <c r="AG15" s="64">
        <f t="shared" si="13"/>
        <v>8.0983178983893253E-7</v>
      </c>
      <c r="AH15" s="39">
        <f>County!Y734</f>
        <v>0</v>
      </c>
      <c r="AI15" s="40">
        <f t="shared" si="14"/>
        <v>0</v>
      </c>
      <c r="AJ15" s="39">
        <f>County!Z734</f>
        <v>0</v>
      </c>
      <c r="AK15" s="40">
        <f t="shared" si="15"/>
        <v>0</v>
      </c>
      <c r="AL15" s="39">
        <f>County!AA734</f>
        <v>468</v>
      </c>
      <c r="AM15" s="40">
        <f t="shared" si="16"/>
        <v>1.2633375921487349E-4</v>
      </c>
      <c r="AN15" s="39">
        <f>County!AB734</f>
        <v>33</v>
      </c>
      <c r="AO15" s="40">
        <f t="shared" si="17"/>
        <v>8.9081496882282586E-6</v>
      </c>
      <c r="AP15" s="39">
        <f>County!AC734</f>
        <v>19</v>
      </c>
      <c r="AQ15" s="40">
        <f t="shared" si="18"/>
        <v>5.1289346689799063E-6</v>
      </c>
      <c r="AR15" s="39">
        <f>County!AD734</f>
        <v>16</v>
      </c>
      <c r="AS15" s="40">
        <f t="shared" si="19"/>
        <v>4.3191028791409732E-6</v>
      </c>
      <c r="AT15" s="39">
        <f>County!AE734</f>
        <v>15</v>
      </c>
      <c r="AU15" s="40">
        <f t="shared" si="20"/>
        <v>4.0491589491946628E-6</v>
      </c>
      <c r="AV15" s="39">
        <f>County!AF734</f>
        <v>12</v>
      </c>
      <c r="AW15" s="40">
        <f t="shared" si="21"/>
        <v>3.2393271593557301E-6</v>
      </c>
      <c r="AX15" s="39">
        <f>County!AG734</f>
        <v>9</v>
      </c>
      <c r="AY15" s="40">
        <f t="shared" si="21"/>
        <v>2.4294953695167975E-6</v>
      </c>
      <c r="AZ15" s="54"/>
      <c r="BA15" s="36" t="str">
        <f t="shared" si="27"/>
        <v>Illinois</v>
      </c>
      <c r="BB15" s="36" t="s">
        <v>2050</v>
      </c>
      <c r="BC15" s="36">
        <f t="shared" si="28"/>
        <v>1</v>
      </c>
      <c r="BD15" s="37">
        <f>RANK(R15,(L15:Q15,R15:Y15,AD15:AW15))</f>
        <v>4</v>
      </c>
      <c r="BE15" s="37">
        <f>RANK(T15,(L15:Q15,R15:Y15,AD15:AW15))</f>
        <v>25</v>
      </c>
      <c r="BF15" s="37">
        <f>RANK(X15,(L15:Q15,R15:Y15,AD15:AW15))</f>
        <v>25</v>
      </c>
      <c r="BG15" s="37">
        <f>RANK(V15,(L15:Q15,R15:Y15,AD15:AW15))</f>
        <v>3</v>
      </c>
      <c r="BI15" s="36">
        <v>17</v>
      </c>
      <c r="BK15" s="39">
        <f>County!BB734</f>
        <v>0</v>
      </c>
    </row>
    <row r="16" spans="1:63" s="42" customFormat="1">
      <c r="A16" s="42" t="s">
        <v>1939</v>
      </c>
      <c r="C16" s="45">
        <f t="shared" si="22"/>
        <v>1744481</v>
      </c>
      <c r="D16" s="44" t="str">
        <f t="shared" si="23"/>
        <v/>
      </c>
      <c r="E16" s="44">
        <f t="shared" si="0"/>
        <v>1</v>
      </c>
      <c r="F16" s="44" t="str">
        <f t="shared" si="0"/>
        <v/>
      </c>
      <c r="G16" s="69">
        <f t="shared" si="1"/>
        <v>2</v>
      </c>
      <c r="H16" s="69">
        <f t="shared" si="2"/>
        <v>1</v>
      </c>
      <c r="I16" s="69" t="str">
        <f t="shared" si="3"/>
        <v>-</v>
      </c>
      <c r="J16" s="45">
        <f t="shared" si="24"/>
        <v>254341</v>
      </c>
      <c r="K16" s="46">
        <f t="shared" si="25"/>
        <v>0.14579751800105589</v>
      </c>
      <c r="L16" s="45">
        <f>County!N828</f>
        <v>697775</v>
      </c>
      <c r="M16" s="46">
        <f t="shared" si="26"/>
        <v>0.39999002568672287</v>
      </c>
      <c r="N16" s="62">
        <f>County!O828</f>
        <v>952116</v>
      </c>
      <c r="O16" s="83">
        <f t="shared" si="4"/>
        <v>0.54578754368777882</v>
      </c>
      <c r="P16" s="62">
        <f>County!P828</f>
        <v>0</v>
      </c>
      <c r="Q16" s="83">
        <f t="shared" si="5"/>
        <v>0</v>
      </c>
      <c r="R16" s="62">
        <f>County!Q828</f>
        <v>94330</v>
      </c>
      <c r="S16" s="83">
        <f t="shared" si="6"/>
        <v>5.407338916273665E-2</v>
      </c>
      <c r="T16" s="62">
        <f>County!R828</f>
        <v>0</v>
      </c>
      <c r="U16" s="83">
        <f t="shared" si="7"/>
        <v>0</v>
      </c>
      <c r="V16" s="62">
        <f>County!S828</f>
        <v>0</v>
      </c>
      <c r="W16" s="83">
        <f t="shared" si="8"/>
        <v>0</v>
      </c>
      <c r="X16" s="62">
        <f>County!T828</f>
        <v>0</v>
      </c>
      <c r="Y16" s="83">
        <f t="shared" si="9"/>
        <v>0</v>
      </c>
      <c r="Z16" s="62">
        <f>County!U828</f>
        <v>0</v>
      </c>
      <c r="AA16" s="83">
        <f t="shared" si="10"/>
        <v>0</v>
      </c>
      <c r="AB16" s="62">
        <f>County!V828</f>
        <v>0</v>
      </c>
      <c r="AC16" s="83">
        <f t="shared" si="11"/>
        <v>0</v>
      </c>
      <c r="AD16" s="62">
        <f>County!W828</f>
        <v>0</v>
      </c>
      <c r="AE16" s="83">
        <f t="shared" si="12"/>
        <v>0</v>
      </c>
      <c r="AF16" s="62">
        <f>County!X828</f>
        <v>0</v>
      </c>
      <c r="AG16" s="83">
        <f t="shared" si="13"/>
        <v>0</v>
      </c>
      <c r="AH16" s="45">
        <f>County!Y828</f>
        <v>0</v>
      </c>
      <c r="AI16" s="46">
        <f t="shared" si="14"/>
        <v>0</v>
      </c>
      <c r="AJ16" s="45">
        <f>County!Z828</f>
        <v>0</v>
      </c>
      <c r="AK16" s="46">
        <f t="shared" si="15"/>
        <v>0</v>
      </c>
      <c r="AL16" s="45">
        <f>County!AA828</f>
        <v>99</v>
      </c>
      <c r="AM16" s="46">
        <f t="shared" si="16"/>
        <v>5.6750403128494952E-5</v>
      </c>
      <c r="AN16" s="45">
        <f>County!AB828</f>
        <v>161</v>
      </c>
      <c r="AO16" s="46">
        <f t="shared" si="17"/>
        <v>9.2291059633208962E-5</v>
      </c>
      <c r="AP16" s="45">
        <f>County!AC828</f>
        <v>0</v>
      </c>
      <c r="AQ16" s="46">
        <f t="shared" si="18"/>
        <v>0</v>
      </c>
      <c r="AR16" s="45">
        <f>County!AD828</f>
        <v>0</v>
      </c>
      <c r="AS16" s="46">
        <f t="shared" si="19"/>
        <v>0</v>
      </c>
      <c r="AT16" s="45">
        <f>County!AE828</f>
        <v>0</v>
      </c>
      <c r="AU16" s="46">
        <f t="shared" si="20"/>
        <v>0</v>
      </c>
      <c r="AV16" s="45">
        <f>County!AF828</f>
        <v>0</v>
      </c>
      <c r="AW16" s="46">
        <f t="shared" si="21"/>
        <v>0</v>
      </c>
      <c r="AX16" s="45">
        <f>County!AG828</f>
        <v>0</v>
      </c>
      <c r="AY16" s="46">
        <f t="shared" si="21"/>
        <v>0</v>
      </c>
      <c r="AZ16" s="53"/>
      <c r="BA16" s="42" t="str">
        <f t="shared" si="27"/>
        <v>Indiana</v>
      </c>
      <c r="BB16" s="42" t="s">
        <v>1940</v>
      </c>
      <c r="BC16" s="42">
        <f t="shared" si="28"/>
        <v>1</v>
      </c>
      <c r="BD16" s="43">
        <f>RANK(R16,(L16:Q16,R16:Y16,AD16:AW16))</f>
        <v>3</v>
      </c>
      <c r="BE16" s="43">
        <f>RANK(T16,(L16:Q16,R16:Y16,AD16:AW16))</f>
        <v>11</v>
      </c>
      <c r="BF16" s="43">
        <f>RANK(X16,(L16:Q16,R16:Y16,AD16:AW16))</f>
        <v>11</v>
      </c>
      <c r="BG16" s="43">
        <f>RANK(V16,(L16:Q16,R16:Y16,AD16:AW16))</f>
        <v>11</v>
      </c>
      <c r="BI16" s="42">
        <v>18</v>
      </c>
      <c r="BK16" s="45">
        <f>County!BB828</f>
        <v>0</v>
      </c>
    </row>
    <row r="17" spans="1:63" s="36" customFormat="1">
      <c r="A17" s="36" t="s">
        <v>1525</v>
      </c>
      <c r="C17" s="39">
        <f t="shared" si="22"/>
        <v>1116063</v>
      </c>
      <c r="D17" s="38" t="str">
        <f t="shared" si="23"/>
        <v/>
      </c>
      <c r="E17" s="38">
        <f t="shared" si="0"/>
        <v>1</v>
      </c>
      <c r="F17" s="38" t="str">
        <f t="shared" si="0"/>
        <v/>
      </c>
      <c r="G17" s="70">
        <f t="shared" si="1"/>
        <v>2</v>
      </c>
      <c r="H17" s="70">
        <f t="shared" si="2"/>
        <v>1</v>
      </c>
      <c r="I17" s="70" t="str">
        <f t="shared" si="3"/>
        <v>-</v>
      </c>
      <c r="J17" s="39">
        <f t="shared" si="24"/>
        <v>346529</v>
      </c>
      <c r="K17" s="40">
        <f t="shared" si="25"/>
        <v>0.31049232883806738</v>
      </c>
      <c r="L17" s="39">
        <f>County!N929</f>
        <v>371686</v>
      </c>
      <c r="M17" s="40">
        <f t="shared" si="26"/>
        <v>0.33303317106650787</v>
      </c>
      <c r="N17" s="63">
        <f>County!O929</f>
        <v>718215</v>
      </c>
      <c r="O17" s="64">
        <f t="shared" si="4"/>
        <v>0.6435254999045753</v>
      </c>
      <c r="P17" s="63">
        <f>County!P929</f>
        <v>0</v>
      </c>
      <c r="Q17" s="64">
        <f t="shared" si="5"/>
        <v>0</v>
      </c>
      <c r="R17" s="63">
        <f>County!Q929</f>
        <v>25290</v>
      </c>
      <c r="S17" s="64">
        <f t="shared" si="6"/>
        <v>2.2660011128404042E-2</v>
      </c>
      <c r="T17" s="63">
        <f>County!R929</f>
        <v>0</v>
      </c>
      <c r="U17" s="64">
        <f t="shared" si="7"/>
        <v>0</v>
      </c>
      <c r="V17" s="63">
        <f>County!S929</f>
        <v>0</v>
      </c>
      <c r="W17" s="64">
        <f t="shared" si="8"/>
        <v>0</v>
      </c>
      <c r="X17" s="63">
        <f>County!T929</f>
        <v>0</v>
      </c>
      <c r="Y17" s="64">
        <f t="shared" si="9"/>
        <v>0</v>
      </c>
      <c r="Z17" s="63">
        <f>County!U929</f>
        <v>0</v>
      </c>
      <c r="AA17" s="64">
        <f t="shared" si="10"/>
        <v>0</v>
      </c>
      <c r="AB17" s="63">
        <f>County!V929</f>
        <v>0</v>
      </c>
      <c r="AC17" s="64">
        <f t="shared" si="11"/>
        <v>0</v>
      </c>
      <c r="AD17" s="63">
        <f>County!W929</f>
        <v>0</v>
      </c>
      <c r="AE17" s="64">
        <f t="shared" si="12"/>
        <v>0</v>
      </c>
      <c r="AF17" s="63">
        <f>County!X929</f>
        <v>872</v>
      </c>
      <c r="AG17" s="64">
        <f t="shared" si="13"/>
        <v>7.8131790051278469E-4</v>
      </c>
      <c r="AH17" s="39">
        <f>County!Y929</f>
        <v>0</v>
      </c>
      <c r="AI17" s="40">
        <f t="shared" si="14"/>
        <v>0</v>
      </c>
      <c r="AJ17" s="39">
        <f>County!Z929</f>
        <v>0</v>
      </c>
      <c r="AK17" s="40">
        <f t="shared" si="15"/>
        <v>0</v>
      </c>
      <c r="AL17" s="39">
        <f>County!AA929</f>
        <v>0</v>
      </c>
      <c r="AM17" s="40">
        <f t="shared" si="16"/>
        <v>0</v>
      </c>
      <c r="AN17" s="39">
        <f>County!AB929</f>
        <v>0</v>
      </c>
      <c r="AO17" s="40">
        <f t="shared" si="17"/>
        <v>0</v>
      </c>
      <c r="AP17" s="39">
        <f>County!AC929</f>
        <v>0</v>
      </c>
      <c r="AQ17" s="40">
        <f t="shared" si="18"/>
        <v>0</v>
      </c>
      <c r="AR17" s="39">
        <f>County!AD929</f>
        <v>0</v>
      </c>
      <c r="AS17" s="40">
        <f t="shared" si="19"/>
        <v>0</v>
      </c>
      <c r="AT17" s="39">
        <f>County!AE929</f>
        <v>0</v>
      </c>
      <c r="AU17" s="40">
        <f t="shared" si="20"/>
        <v>0</v>
      </c>
      <c r="AV17" s="39">
        <f>County!AF929</f>
        <v>0</v>
      </c>
      <c r="AW17" s="40">
        <f t="shared" si="21"/>
        <v>0</v>
      </c>
      <c r="AX17" s="39">
        <f>County!AG929</f>
        <v>0</v>
      </c>
      <c r="AY17" s="40">
        <f t="shared" si="21"/>
        <v>0</v>
      </c>
      <c r="AZ17" s="54"/>
      <c r="BA17" s="36" t="str">
        <f t="shared" si="27"/>
        <v>Iowa</v>
      </c>
      <c r="BB17" s="36" t="s">
        <v>1526</v>
      </c>
      <c r="BC17" s="36">
        <f t="shared" si="28"/>
        <v>1</v>
      </c>
      <c r="BD17" s="37">
        <f>RANK(R17,(L17:Q17,R17:Y17,AD17:AW17))</f>
        <v>3</v>
      </c>
      <c r="BE17" s="37">
        <f>RANK(T17,(L17:Q17,R17:Y17,AD17:AW17))</f>
        <v>9</v>
      </c>
      <c r="BF17" s="37">
        <f>RANK(X17,(L17:Q17,R17:Y17,AD17:AW17))</f>
        <v>9</v>
      </c>
      <c r="BG17" s="37">
        <f>RANK(V17,(L17:Q17,R17:Y17,AD17:AW17))</f>
        <v>9</v>
      </c>
      <c r="BI17" s="36">
        <v>19</v>
      </c>
      <c r="BK17" s="39">
        <f>County!BB929</f>
        <v>17057</v>
      </c>
    </row>
    <row r="18" spans="1:63" s="42" customFormat="1">
      <c r="A18" s="42" t="s">
        <v>2103</v>
      </c>
      <c r="C18" s="45">
        <f t="shared" si="22"/>
        <v>837692</v>
      </c>
      <c r="D18" s="44" t="str">
        <f t="shared" si="23"/>
        <v/>
      </c>
      <c r="E18" s="44">
        <f t="shared" si="0"/>
        <v>1</v>
      </c>
      <c r="F18" s="44" t="str">
        <f t="shared" si="0"/>
        <v/>
      </c>
      <c r="G18" s="69">
        <f t="shared" si="1"/>
        <v>2</v>
      </c>
      <c r="H18" s="69">
        <f t="shared" si="2"/>
        <v>1</v>
      </c>
      <c r="I18" s="69" t="str">
        <f t="shared" si="3"/>
        <v>-</v>
      </c>
      <c r="J18" s="45">
        <f t="shared" si="24"/>
        <v>366204</v>
      </c>
      <c r="K18" s="46">
        <f t="shared" si="25"/>
        <v>0.43715828729413675</v>
      </c>
      <c r="L18" s="45">
        <f>County!N1036</f>
        <v>220971</v>
      </c>
      <c r="M18" s="46">
        <f t="shared" si="26"/>
        <v>0.26378549633994358</v>
      </c>
      <c r="N18" s="62">
        <f>County!O1036</f>
        <v>587175</v>
      </c>
      <c r="O18" s="83">
        <f t="shared" si="4"/>
        <v>0.70094378363408028</v>
      </c>
      <c r="P18" s="62">
        <f>County!P1036</f>
        <v>0</v>
      </c>
      <c r="Q18" s="83">
        <f t="shared" si="5"/>
        <v>0</v>
      </c>
      <c r="R18" s="62">
        <f>County!Q1036</f>
        <v>17922</v>
      </c>
      <c r="S18" s="83">
        <f t="shared" si="6"/>
        <v>2.1394498216528269E-2</v>
      </c>
      <c r="T18" s="62">
        <f>County!R1036</f>
        <v>0</v>
      </c>
      <c r="U18" s="83">
        <f t="shared" si="7"/>
        <v>0</v>
      </c>
      <c r="V18" s="62">
        <f>County!S1036</f>
        <v>0</v>
      </c>
      <c r="W18" s="83">
        <f t="shared" si="8"/>
        <v>0</v>
      </c>
      <c r="X18" s="62">
        <f>County!T1036</f>
        <v>0</v>
      </c>
      <c r="Y18" s="83">
        <f t="shared" si="9"/>
        <v>0</v>
      </c>
      <c r="Z18" s="62">
        <f>County!U1036</f>
        <v>0</v>
      </c>
      <c r="AA18" s="83">
        <f t="shared" si="10"/>
        <v>0</v>
      </c>
      <c r="AB18" s="62">
        <f>County!V1036</f>
        <v>11624</v>
      </c>
      <c r="AC18" s="83">
        <f t="shared" si="11"/>
        <v>1.3876221809447864E-2</v>
      </c>
      <c r="AD18" s="62">
        <f>County!W1036</f>
        <v>0</v>
      </c>
      <c r="AE18" s="83">
        <f t="shared" si="12"/>
        <v>0</v>
      </c>
      <c r="AF18" s="62">
        <f>County!X1036</f>
        <v>0</v>
      </c>
      <c r="AG18" s="83">
        <f t="shared" si="13"/>
        <v>0</v>
      </c>
      <c r="AH18" s="45">
        <f>County!Y1036</f>
        <v>0</v>
      </c>
      <c r="AI18" s="46">
        <f t="shared" si="14"/>
        <v>0</v>
      </c>
      <c r="AJ18" s="45">
        <f>County!Z1036</f>
        <v>0</v>
      </c>
      <c r="AK18" s="46">
        <f t="shared" si="15"/>
        <v>0</v>
      </c>
      <c r="AL18" s="45">
        <f>County!AA1036</f>
        <v>0</v>
      </c>
      <c r="AM18" s="46">
        <f t="shared" si="16"/>
        <v>0</v>
      </c>
      <c r="AN18" s="45">
        <f>County!AB1036</f>
        <v>0</v>
      </c>
      <c r="AO18" s="46">
        <f t="shared" si="17"/>
        <v>0</v>
      </c>
      <c r="AP18" s="45">
        <f>County!AC1036</f>
        <v>0</v>
      </c>
      <c r="AQ18" s="46">
        <f t="shared" si="18"/>
        <v>0</v>
      </c>
      <c r="AR18" s="45">
        <f>County!AD1036</f>
        <v>0</v>
      </c>
      <c r="AS18" s="46">
        <f t="shared" si="19"/>
        <v>0</v>
      </c>
      <c r="AT18" s="45">
        <f>County!AE1036</f>
        <v>0</v>
      </c>
      <c r="AU18" s="46">
        <f t="shared" si="20"/>
        <v>0</v>
      </c>
      <c r="AV18" s="45">
        <f>County!AF1036</f>
        <v>0</v>
      </c>
      <c r="AW18" s="46">
        <f t="shared" si="21"/>
        <v>0</v>
      </c>
      <c r="AX18" s="45">
        <f>County!AG1036</f>
        <v>0</v>
      </c>
      <c r="AY18" s="46">
        <f t="shared" si="21"/>
        <v>0</v>
      </c>
      <c r="AZ18" s="53"/>
      <c r="BA18" s="42" t="str">
        <f t="shared" si="27"/>
        <v>Kansas</v>
      </c>
      <c r="BB18" s="42" t="s">
        <v>1053</v>
      </c>
      <c r="BC18" s="42">
        <f t="shared" si="28"/>
        <v>1</v>
      </c>
      <c r="BD18" s="43">
        <f>RANK(R18,(L18:Q18,R18:Y18,AD18:AW18))</f>
        <v>3</v>
      </c>
      <c r="BE18" s="43">
        <f>RANK(T18,(L18:Q18,R18:Y18,AD18:AW18))</f>
        <v>7</v>
      </c>
      <c r="BF18" s="43">
        <f>RANK(X18,(L18:Q18,R18:Y18,AD18:AW18))</f>
        <v>7</v>
      </c>
      <c r="BG18" s="43">
        <f>RANK(V18,(L18:Q18,R18:Y18,AD18:AW18))</f>
        <v>7</v>
      </c>
      <c r="BI18" s="42">
        <v>20</v>
      </c>
      <c r="BK18" s="45">
        <f>County!BB1036</f>
        <v>0</v>
      </c>
    </row>
    <row r="19" spans="1:63" s="36" customFormat="1">
      <c r="A19" s="36" t="s">
        <v>1470</v>
      </c>
      <c r="C19" s="39">
        <f t="shared" si="22"/>
        <v>1356468</v>
      </c>
      <c r="D19" s="38" t="str">
        <f t="shared" si="23"/>
        <v/>
      </c>
      <c r="E19" s="38">
        <f t="shared" si="0"/>
        <v>1</v>
      </c>
      <c r="F19" s="38" t="str">
        <f t="shared" si="0"/>
        <v/>
      </c>
      <c r="G19" s="70">
        <f t="shared" si="1"/>
        <v>2</v>
      </c>
      <c r="H19" s="70">
        <f t="shared" si="2"/>
        <v>1</v>
      </c>
      <c r="I19" s="70" t="str">
        <f t="shared" si="3"/>
        <v>-</v>
      </c>
      <c r="J19" s="39">
        <f t="shared" si="24"/>
        <v>155568</v>
      </c>
      <c r="K19" s="40">
        <f t="shared" si="25"/>
        <v>0.11468608179477879</v>
      </c>
      <c r="L19" s="39">
        <f>County!N1158</f>
        <v>599843</v>
      </c>
      <c r="M19" s="40">
        <f t="shared" si="26"/>
        <v>0.44220947342657546</v>
      </c>
      <c r="N19" s="63">
        <f>County!O1158</f>
        <v>755411</v>
      </c>
      <c r="O19" s="64">
        <f t="shared" si="4"/>
        <v>0.55689555522135425</v>
      </c>
      <c r="P19" s="63">
        <f>County!P1158</f>
        <v>0</v>
      </c>
      <c r="Q19" s="64">
        <f t="shared" si="5"/>
        <v>0</v>
      </c>
      <c r="R19" s="63">
        <f>County!Q1158</f>
        <v>0</v>
      </c>
      <c r="S19" s="64">
        <f t="shared" si="6"/>
        <v>0</v>
      </c>
      <c r="T19" s="63">
        <f>County!R1158</f>
        <v>0</v>
      </c>
      <c r="U19" s="64">
        <f t="shared" si="7"/>
        <v>0</v>
      </c>
      <c r="V19" s="63">
        <f>County!S1158</f>
        <v>0</v>
      </c>
      <c r="W19" s="64">
        <f t="shared" si="8"/>
        <v>0</v>
      </c>
      <c r="X19" s="63">
        <f>County!T1158</f>
        <v>0</v>
      </c>
      <c r="Y19" s="64">
        <f t="shared" si="9"/>
        <v>0</v>
      </c>
      <c r="Z19" s="63">
        <f>County!U1158</f>
        <v>0</v>
      </c>
      <c r="AA19" s="64">
        <f t="shared" si="10"/>
        <v>0</v>
      </c>
      <c r="AB19" s="63">
        <f>County!V1158</f>
        <v>0</v>
      </c>
      <c r="AC19" s="64">
        <f t="shared" si="11"/>
        <v>0</v>
      </c>
      <c r="AD19" s="63">
        <f>County!W1158</f>
        <v>0</v>
      </c>
      <c r="AE19" s="64">
        <f t="shared" si="12"/>
        <v>0</v>
      </c>
      <c r="AF19" s="63">
        <f>County!X1158</f>
        <v>1214</v>
      </c>
      <c r="AG19" s="64">
        <f t="shared" si="13"/>
        <v>8.9497135207022946E-4</v>
      </c>
      <c r="AH19" s="39">
        <f>County!Y1158</f>
        <v>0</v>
      </c>
      <c r="AI19" s="40">
        <f t="shared" si="14"/>
        <v>0</v>
      </c>
      <c r="AJ19" s="39">
        <f>County!Z1158</f>
        <v>0</v>
      </c>
      <c r="AK19" s="40">
        <f t="shared" si="15"/>
        <v>0</v>
      </c>
      <c r="AL19" s="39">
        <f>County!AA1158</f>
        <v>0</v>
      </c>
      <c r="AM19" s="40">
        <f t="shared" si="16"/>
        <v>0</v>
      </c>
      <c r="AN19" s="39">
        <f>County!AB1158</f>
        <v>0</v>
      </c>
      <c r="AO19" s="40">
        <f t="shared" si="17"/>
        <v>0</v>
      </c>
      <c r="AP19" s="39">
        <f>County!AC1158</f>
        <v>0</v>
      </c>
      <c r="AQ19" s="40">
        <f t="shared" si="18"/>
        <v>0</v>
      </c>
      <c r="AR19" s="39">
        <f>County!AD1158</f>
        <v>0</v>
      </c>
      <c r="AS19" s="40">
        <f t="shared" si="19"/>
        <v>0</v>
      </c>
      <c r="AT19" s="39">
        <f>County!AE1158</f>
        <v>0</v>
      </c>
      <c r="AU19" s="40">
        <f t="shared" si="20"/>
        <v>0</v>
      </c>
      <c r="AV19" s="39">
        <f>County!AF1158</f>
        <v>0</v>
      </c>
      <c r="AW19" s="40">
        <f t="shared" si="21"/>
        <v>0</v>
      </c>
      <c r="AX19" s="39">
        <f>County!AG1158</f>
        <v>0</v>
      </c>
      <c r="AY19" s="40">
        <f t="shared" si="21"/>
        <v>0</v>
      </c>
      <c r="AZ19" s="54"/>
      <c r="BA19" s="36" t="str">
        <f t="shared" si="27"/>
        <v>Kentucky</v>
      </c>
      <c r="BB19" s="36" t="s">
        <v>1862</v>
      </c>
      <c r="BC19" s="36">
        <f t="shared" si="28"/>
        <v>1</v>
      </c>
      <c r="BD19" s="37">
        <f>RANK(R19,(L19:Q19,R19:Y19,AD19:AW19))</f>
        <v>7</v>
      </c>
      <c r="BE19" s="37">
        <f>RANK(T19,(L19:Q19,R19:Y19,AD19:AW19))</f>
        <v>7</v>
      </c>
      <c r="BF19" s="37">
        <f>RANK(X19,(L19:Q19,R19:Y19,AD19:AW19))</f>
        <v>7</v>
      </c>
      <c r="BG19" s="37">
        <f>RANK(V19,(L19:Q19,R19:Y19,AD19:AW19))</f>
        <v>7</v>
      </c>
      <c r="BI19" s="36">
        <v>21</v>
      </c>
      <c r="BK19" s="39">
        <f>County!BB1158</f>
        <v>0</v>
      </c>
    </row>
    <row r="20" spans="1:63" s="42" customFormat="1">
      <c r="A20" s="42" t="s">
        <v>439</v>
      </c>
      <c r="C20" s="45">
        <f t="shared" si="22"/>
        <v>1264994</v>
      </c>
      <c r="D20" s="44" t="str">
        <f t="shared" si="23"/>
        <v/>
      </c>
      <c r="E20" s="44">
        <f t="shared" si="0"/>
        <v>1</v>
      </c>
      <c r="F20" s="44" t="str">
        <f t="shared" si="0"/>
        <v/>
      </c>
      <c r="G20" s="69">
        <f t="shared" si="1"/>
        <v>2</v>
      </c>
      <c r="H20" s="69">
        <f t="shared" si="2"/>
        <v>1</v>
      </c>
      <c r="I20" s="69">
        <f t="shared" si="3"/>
        <v>6</v>
      </c>
      <c r="J20" s="45">
        <f t="shared" si="24"/>
        <v>238843</v>
      </c>
      <c r="K20" s="46">
        <f t="shared" si="25"/>
        <v>0.18880959119173688</v>
      </c>
      <c r="L20" s="45">
        <f>County!N1224</f>
        <v>476572</v>
      </c>
      <c r="M20" s="46">
        <f t="shared" si="26"/>
        <v>0.37673854579547411</v>
      </c>
      <c r="N20" s="62">
        <f>County!O1224</f>
        <v>715415</v>
      </c>
      <c r="O20" s="83">
        <f t="shared" si="4"/>
        <v>0.56554813698721096</v>
      </c>
      <c r="P20" s="62">
        <f>County!P1224</f>
        <v>8167</v>
      </c>
      <c r="Q20" s="83">
        <f t="shared" si="5"/>
        <v>6.4561571043024709E-3</v>
      </c>
      <c r="R20" s="62">
        <f>County!Q1224</f>
        <v>13957</v>
      </c>
      <c r="S20" s="83">
        <f t="shared" si="6"/>
        <v>1.1033253912666779E-2</v>
      </c>
      <c r="T20" s="62">
        <f>County!R1224</f>
        <v>0</v>
      </c>
      <c r="U20" s="83">
        <f t="shared" si="7"/>
        <v>0</v>
      </c>
      <c r="V20" s="62">
        <f>County!S1224</f>
        <v>0</v>
      </c>
      <c r="W20" s="83">
        <f t="shared" si="8"/>
        <v>0</v>
      </c>
      <c r="X20" s="62">
        <f>County!T1224</f>
        <v>0</v>
      </c>
      <c r="Y20" s="83">
        <f t="shared" si="9"/>
        <v>0</v>
      </c>
      <c r="Z20" s="62">
        <f>County!U1224</f>
        <v>0</v>
      </c>
      <c r="AA20" s="83">
        <f t="shared" si="10"/>
        <v>0</v>
      </c>
      <c r="AB20" s="62">
        <f>County!V1224</f>
        <v>5879</v>
      </c>
      <c r="AC20" s="83">
        <f t="shared" si="11"/>
        <v>4.6474528732942605E-3</v>
      </c>
      <c r="AD20" s="62">
        <f>County!W1224</f>
        <v>0</v>
      </c>
      <c r="AE20" s="83">
        <f t="shared" si="12"/>
        <v>0</v>
      </c>
      <c r="AF20" s="62">
        <f>County!X1224</f>
        <v>0</v>
      </c>
      <c r="AG20" s="83">
        <f t="shared" si="13"/>
        <v>0</v>
      </c>
      <c r="AH20" s="45">
        <f>County!Y1224</f>
        <v>0</v>
      </c>
      <c r="AI20" s="46">
        <f t="shared" si="14"/>
        <v>0</v>
      </c>
      <c r="AJ20" s="45">
        <f>County!Z1224</f>
        <v>0</v>
      </c>
      <c r="AK20" s="46">
        <f t="shared" si="15"/>
        <v>0</v>
      </c>
      <c r="AL20" s="45">
        <f>County!AA1224</f>
        <v>9973</v>
      </c>
      <c r="AM20" s="46">
        <f t="shared" si="16"/>
        <v>7.883831860072063E-3</v>
      </c>
      <c r="AN20" s="45">
        <f>County!AB1224</f>
        <v>7474</v>
      </c>
      <c r="AO20" s="46">
        <f t="shared" si="17"/>
        <v>5.9083284189490231E-3</v>
      </c>
      <c r="AP20" s="45">
        <f>County!AC1224</f>
        <v>4810</v>
      </c>
      <c r="AQ20" s="46">
        <f t="shared" si="18"/>
        <v>3.8023895765513511E-3</v>
      </c>
      <c r="AR20" s="45">
        <f>County!AD1224</f>
        <v>4043</v>
      </c>
      <c r="AS20" s="46">
        <f t="shared" si="19"/>
        <v>3.1960625900201898E-3</v>
      </c>
      <c r="AT20" s="45">
        <f>County!AE1224</f>
        <v>5734</v>
      </c>
      <c r="AU20" s="46">
        <f t="shared" si="20"/>
        <v>4.5328278236892823E-3</v>
      </c>
      <c r="AV20" s="45">
        <f>County!AF1224</f>
        <v>3780</v>
      </c>
      <c r="AW20" s="46">
        <f t="shared" si="21"/>
        <v>2.9881564655642634E-3</v>
      </c>
      <c r="AX20" s="45">
        <f>County!AG1224</f>
        <v>9190</v>
      </c>
      <c r="AY20" s="46">
        <f t="shared" si="21"/>
        <v>7.2648565922051808E-3</v>
      </c>
      <c r="AZ20" s="53"/>
      <c r="BA20" s="42" t="str">
        <f t="shared" si="27"/>
        <v>Louisiana</v>
      </c>
      <c r="BB20" s="42" t="s">
        <v>2085</v>
      </c>
      <c r="BC20" s="42">
        <f t="shared" si="28"/>
        <v>1</v>
      </c>
      <c r="BD20" s="43">
        <f>RANK(R20,(L20:Q20,R20:Y20,AD20:AW20))</f>
        <v>3</v>
      </c>
      <c r="BE20" s="43">
        <f>RANK(T20,(L20:Q20,R20:Y20,AD20:AW20))</f>
        <v>21</v>
      </c>
      <c r="BF20" s="43">
        <f>RANK(X20,(L20:Q20,R20:Y20,AD20:AW20))</f>
        <v>21</v>
      </c>
      <c r="BG20" s="43">
        <f>RANK(V20,(L20:Q20,R20:Y20,AD20:AW20))</f>
        <v>21</v>
      </c>
      <c r="BI20" s="42">
        <v>22</v>
      </c>
      <c r="BK20" s="45">
        <f>County!BB1224</f>
        <v>0</v>
      </c>
    </row>
    <row r="21" spans="1:63" s="36" customFormat="1">
      <c r="A21" s="36" t="s">
        <v>1232</v>
      </c>
      <c r="C21" s="39">
        <f t="shared" si="22"/>
        <v>1833858</v>
      </c>
      <c r="D21" s="38">
        <f t="shared" si="23"/>
        <v>1</v>
      </c>
      <c r="E21" s="38" t="str">
        <f t="shared" si="0"/>
        <v/>
      </c>
      <c r="F21" s="38" t="str">
        <f t="shared" si="0"/>
        <v/>
      </c>
      <c r="G21" s="70">
        <f t="shared" si="1"/>
        <v>1</v>
      </c>
      <c r="H21" s="70">
        <f t="shared" si="2"/>
        <v>2</v>
      </c>
      <c r="I21" s="70" t="str">
        <f t="shared" si="3"/>
        <v>-</v>
      </c>
      <c r="J21" s="39">
        <f t="shared" si="24"/>
        <v>484865</v>
      </c>
      <c r="K21" s="40">
        <f t="shared" si="25"/>
        <v>0.26439615281008672</v>
      </c>
      <c r="L21" s="39">
        <f>County!N1250</f>
        <v>1140531</v>
      </c>
      <c r="M21" s="40">
        <f t="shared" si="26"/>
        <v>0.62192983317137973</v>
      </c>
      <c r="N21" s="63">
        <f>County!O1250</f>
        <v>655666</v>
      </c>
      <c r="O21" s="64">
        <f t="shared" si="4"/>
        <v>0.35753368036129296</v>
      </c>
      <c r="P21" s="63">
        <f>County!P1250</f>
        <v>0</v>
      </c>
      <c r="Q21" s="64">
        <f t="shared" si="5"/>
        <v>0</v>
      </c>
      <c r="R21" s="63">
        <f>County!Q1250</f>
        <v>0</v>
      </c>
      <c r="S21" s="64">
        <f t="shared" si="6"/>
        <v>0</v>
      </c>
      <c r="T21" s="63">
        <f>County!R1250</f>
        <v>14746</v>
      </c>
      <c r="U21" s="64">
        <f t="shared" si="7"/>
        <v>8.0409715474153397E-3</v>
      </c>
      <c r="V21" s="63">
        <f>County!S1250</f>
        <v>20717</v>
      </c>
      <c r="W21" s="64">
        <f t="shared" si="8"/>
        <v>1.1296948836823788E-2</v>
      </c>
      <c r="X21" s="63">
        <f>County!T1250</f>
        <v>0</v>
      </c>
      <c r="Y21" s="64">
        <f t="shared" si="9"/>
        <v>0</v>
      </c>
      <c r="Z21" s="63">
        <f>County!U1250</f>
        <v>0</v>
      </c>
      <c r="AA21" s="64">
        <f t="shared" si="10"/>
        <v>0</v>
      </c>
      <c r="AB21" s="63">
        <f>County!V1250</f>
        <v>0</v>
      </c>
      <c r="AC21" s="64">
        <f t="shared" si="11"/>
        <v>0</v>
      </c>
      <c r="AD21" s="63">
        <f>County!W1250</f>
        <v>0</v>
      </c>
      <c r="AE21" s="64">
        <f t="shared" si="12"/>
        <v>0</v>
      </c>
      <c r="AF21" s="63">
        <f>County!X1250</f>
        <v>1644</v>
      </c>
      <c r="AG21" s="64">
        <f t="shared" si="13"/>
        <v>8.9647071910693189E-4</v>
      </c>
      <c r="AH21" s="39">
        <f>County!Y1250</f>
        <v>0</v>
      </c>
      <c r="AI21" s="40">
        <f t="shared" si="14"/>
        <v>0</v>
      </c>
      <c r="AJ21" s="39">
        <f>County!Z1250</f>
        <v>0</v>
      </c>
      <c r="AK21" s="40">
        <f t="shared" si="15"/>
        <v>0</v>
      </c>
      <c r="AL21" s="39">
        <f>County!AA1250</f>
        <v>84</v>
      </c>
      <c r="AM21" s="40">
        <f t="shared" si="16"/>
        <v>4.580507323904032E-5</v>
      </c>
      <c r="AN21" s="39">
        <f>County!AB1250</f>
        <v>56</v>
      </c>
      <c r="AO21" s="40">
        <f t="shared" si="17"/>
        <v>3.0536715492693542E-5</v>
      </c>
      <c r="AP21" s="39">
        <f>County!AC1250</f>
        <v>80</v>
      </c>
      <c r="AQ21" s="40">
        <f t="shared" si="18"/>
        <v>4.3623879275276496E-5</v>
      </c>
      <c r="AR21" s="39">
        <f>County!AD1250</f>
        <v>204</v>
      </c>
      <c r="AS21" s="40">
        <f t="shared" si="19"/>
        <v>1.1124089215195505E-4</v>
      </c>
      <c r="AT21" s="39">
        <f>County!AE1250</f>
        <v>6</v>
      </c>
      <c r="AU21" s="40">
        <f t="shared" si="20"/>
        <v>3.2717909456457371E-6</v>
      </c>
      <c r="AV21" s="39">
        <f>County!AF1250</f>
        <v>14</v>
      </c>
      <c r="AW21" s="40">
        <f t="shared" si="21"/>
        <v>7.6341788731733855E-6</v>
      </c>
      <c r="AX21" s="39">
        <f>County!AG1250</f>
        <v>110</v>
      </c>
      <c r="AY21" s="40">
        <f t="shared" si="21"/>
        <v>5.9982834003505176E-5</v>
      </c>
      <c r="AZ21" s="54"/>
      <c r="BA21" s="36" t="str">
        <f t="shared" si="27"/>
        <v>Maryland</v>
      </c>
      <c r="BB21" s="36" t="s">
        <v>1233</v>
      </c>
      <c r="BC21" s="36">
        <f t="shared" si="28"/>
        <v>1</v>
      </c>
      <c r="BD21" s="37">
        <f>RANK(R21,(L21:Q21,R21:Y21,AD21:AW21))</f>
        <v>23</v>
      </c>
      <c r="BE21" s="37">
        <f>RANK(T21,(L21:Q21,R21:Y21,AD21:AW21))</f>
        <v>4</v>
      </c>
      <c r="BF21" s="37">
        <f>RANK(X21,(L21:Q21,R21:Y21,AD21:AW21))</f>
        <v>23</v>
      </c>
      <c r="BG21" s="37">
        <f>RANK(V21,(L21:Q21,R21:Y21,AD21:AW21))</f>
        <v>3</v>
      </c>
      <c r="BI21" s="36">
        <v>24</v>
      </c>
      <c r="BK21" s="39">
        <f>County!BB1250</f>
        <v>0</v>
      </c>
    </row>
    <row r="22" spans="1:63" s="42" customFormat="1">
      <c r="A22" s="42" t="s">
        <v>865</v>
      </c>
      <c r="C22" s="45">
        <f t="shared" si="22"/>
        <v>1943899</v>
      </c>
      <c r="D22" s="44" t="str">
        <f t="shared" si="23"/>
        <v/>
      </c>
      <c r="E22" s="44">
        <f t="shared" si="0"/>
        <v>1</v>
      </c>
      <c r="F22" s="44" t="str">
        <f t="shared" si="0"/>
        <v/>
      </c>
      <c r="G22" s="69">
        <f t="shared" si="1"/>
        <v>2</v>
      </c>
      <c r="H22" s="69">
        <f t="shared" si="2"/>
        <v>1</v>
      </c>
      <c r="I22" s="69" t="str">
        <f t="shared" si="3"/>
        <v>-</v>
      </c>
      <c r="J22" s="45">
        <f t="shared" si="24"/>
        <v>264424</v>
      </c>
      <c r="K22" s="46">
        <f t="shared" si="25"/>
        <v>0.13602764341151469</v>
      </c>
      <c r="L22" s="45">
        <f>County!N1367</f>
        <v>789736</v>
      </c>
      <c r="M22" s="46">
        <f t="shared" si="26"/>
        <v>0.40626390568645798</v>
      </c>
      <c r="N22" s="62">
        <f>County!O1367</f>
        <v>1054160</v>
      </c>
      <c r="O22" s="83">
        <f t="shared" si="4"/>
        <v>0.54229154909797272</v>
      </c>
      <c r="P22" s="62">
        <f>County!P1367</f>
        <v>0</v>
      </c>
      <c r="Q22" s="83">
        <f t="shared" si="5"/>
        <v>0</v>
      </c>
      <c r="R22" s="62">
        <f>County!Q1367</f>
        <v>58663</v>
      </c>
      <c r="S22" s="83">
        <f t="shared" si="6"/>
        <v>3.0178008219562846E-2</v>
      </c>
      <c r="T22" s="62">
        <f>County!R1367</f>
        <v>41309</v>
      </c>
      <c r="U22" s="83">
        <f t="shared" si="7"/>
        <v>2.1250589665409571E-2</v>
      </c>
      <c r="V22" s="62">
        <f>County!S1367</f>
        <v>0</v>
      </c>
      <c r="W22" s="83">
        <f t="shared" si="8"/>
        <v>0</v>
      </c>
      <c r="X22" s="62">
        <f>County!T1367</f>
        <v>0</v>
      </c>
      <c r="Y22" s="83">
        <f t="shared" si="9"/>
        <v>0</v>
      </c>
      <c r="Z22" s="62">
        <f>County!U1367</f>
        <v>0</v>
      </c>
      <c r="AA22" s="83">
        <f t="shared" si="10"/>
        <v>0</v>
      </c>
      <c r="AB22" s="62">
        <f>County!V1367</f>
        <v>0</v>
      </c>
      <c r="AC22" s="83">
        <f t="shared" si="11"/>
        <v>0</v>
      </c>
      <c r="AD22" s="62">
        <f>County!W1367</f>
        <v>0</v>
      </c>
      <c r="AE22" s="83">
        <f t="shared" si="12"/>
        <v>0</v>
      </c>
      <c r="AF22" s="62">
        <f>County!X1367</f>
        <v>0</v>
      </c>
      <c r="AG22" s="83">
        <f t="shared" si="13"/>
        <v>0</v>
      </c>
      <c r="AH22" s="45">
        <f>County!Y1367</f>
        <v>0</v>
      </c>
      <c r="AI22" s="46">
        <f t="shared" si="14"/>
        <v>0</v>
      </c>
      <c r="AJ22" s="45">
        <f>County!Z1367</f>
        <v>0</v>
      </c>
      <c r="AK22" s="46">
        <f t="shared" si="15"/>
        <v>0</v>
      </c>
      <c r="AL22" s="45">
        <f>County!AA1367</f>
        <v>7</v>
      </c>
      <c r="AM22" s="46">
        <f t="shared" si="16"/>
        <v>3.6010101347858094E-6</v>
      </c>
      <c r="AN22" s="45">
        <f>County!AB1367</f>
        <v>1</v>
      </c>
      <c r="AO22" s="46">
        <f t="shared" si="17"/>
        <v>5.1443001925511557E-7</v>
      </c>
      <c r="AP22" s="45">
        <f>County!AC1367</f>
        <v>4</v>
      </c>
      <c r="AQ22" s="46">
        <f t="shared" si="18"/>
        <v>2.0577200770204623E-6</v>
      </c>
      <c r="AR22" s="45">
        <f>County!AD1367</f>
        <v>2</v>
      </c>
      <c r="AS22" s="46">
        <f t="shared" si="19"/>
        <v>1.0288600385102311E-6</v>
      </c>
      <c r="AT22" s="45">
        <f>County!AE1367</f>
        <v>3</v>
      </c>
      <c r="AU22" s="46">
        <f t="shared" si="20"/>
        <v>1.5432900577653469E-6</v>
      </c>
      <c r="AV22" s="45">
        <f>County!AF1367</f>
        <v>14</v>
      </c>
      <c r="AW22" s="46">
        <f t="shared" si="21"/>
        <v>7.2020202695716189E-6</v>
      </c>
      <c r="AX22" s="45">
        <f>County!AG1367</f>
        <v>0</v>
      </c>
      <c r="AY22" s="46">
        <f t="shared" si="21"/>
        <v>0</v>
      </c>
      <c r="AZ22" s="53"/>
      <c r="BA22" s="42" t="str">
        <f t="shared" si="27"/>
        <v>Missouri</v>
      </c>
      <c r="BB22" s="42" t="s">
        <v>1356</v>
      </c>
      <c r="BC22" s="42">
        <f t="shared" si="28"/>
        <v>1</v>
      </c>
      <c r="BD22" s="43">
        <f>RANK(R22,(L22:Q22,R22:Y22,AD22:AW22))</f>
        <v>3</v>
      </c>
      <c r="BE22" s="43">
        <f>RANK(T22,(L22:Q22,R22:Y22,AD22:AW22))</f>
        <v>4</v>
      </c>
      <c r="BF22" s="43">
        <f>RANK(X22,(L22:Q22,R22:Y22,AD22:AW22))</f>
        <v>21</v>
      </c>
      <c r="BG22" s="43">
        <f>RANK(V22,(L22:Q22,R22:Y22,AD22:AW22))</f>
        <v>21</v>
      </c>
      <c r="BI22" s="42">
        <v>29</v>
      </c>
      <c r="BK22" s="45">
        <f>County!BB1367</f>
        <v>0</v>
      </c>
    </row>
    <row r="23" spans="1:63" s="36" customFormat="1">
      <c r="A23" s="36" t="s">
        <v>1475</v>
      </c>
      <c r="C23" s="39">
        <f t="shared" si="22"/>
        <v>721404</v>
      </c>
      <c r="D23" s="38">
        <f t="shared" si="23"/>
        <v>1</v>
      </c>
      <c r="E23" s="38" t="str">
        <f t="shared" si="0"/>
        <v/>
      </c>
      <c r="F23" s="38" t="str">
        <f t="shared" si="0"/>
        <v/>
      </c>
      <c r="G23" s="70">
        <f t="shared" si="1"/>
        <v>1</v>
      </c>
      <c r="H23" s="70">
        <f t="shared" si="2"/>
        <v>2</v>
      </c>
      <c r="I23" s="70">
        <f t="shared" si="3"/>
        <v>7</v>
      </c>
      <c r="J23" s="39">
        <f t="shared" si="24"/>
        <v>41424</v>
      </c>
      <c r="K23" s="40">
        <f t="shared" si="25"/>
        <v>5.7421361678061111E-2</v>
      </c>
      <c r="L23" s="39">
        <f>County!N1386</f>
        <v>362785</v>
      </c>
      <c r="M23" s="40">
        <f t="shared" si="26"/>
        <v>0.50288742507665607</v>
      </c>
      <c r="N23" s="63">
        <f>County!O1386</f>
        <v>321361</v>
      </c>
      <c r="O23" s="64">
        <f t="shared" si="4"/>
        <v>0.44546606339859496</v>
      </c>
      <c r="P23" s="63">
        <f>County!P1386</f>
        <v>3175</v>
      </c>
      <c r="Q23" s="64">
        <f t="shared" si="5"/>
        <v>4.401139999223736E-3</v>
      </c>
      <c r="R23" s="63">
        <f>County!Q1386</f>
        <v>0</v>
      </c>
      <c r="S23" s="64">
        <f t="shared" si="6"/>
        <v>0</v>
      </c>
      <c r="T23" s="63">
        <f>County!R1386</f>
        <v>3185</v>
      </c>
      <c r="U23" s="64">
        <f t="shared" si="7"/>
        <v>4.4150018574890077E-3</v>
      </c>
      <c r="V23" s="63">
        <f>County!S1386</f>
        <v>0</v>
      </c>
      <c r="W23" s="64">
        <f t="shared" si="8"/>
        <v>0</v>
      </c>
      <c r="X23" s="63">
        <f>County!T1386</f>
        <v>0</v>
      </c>
      <c r="Y23" s="64">
        <f t="shared" si="9"/>
        <v>0</v>
      </c>
      <c r="Z23" s="63">
        <f>County!U1386</f>
        <v>0</v>
      </c>
      <c r="AA23" s="64">
        <f t="shared" si="10"/>
        <v>0</v>
      </c>
      <c r="AB23" s="63">
        <f>County!V1386</f>
        <v>0</v>
      </c>
      <c r="AC23" s="64">
        <f t="shared" si="11"/>
        <v>0</v>
      </c>
      <c r="AD23" s="63">
        <f>County!W1386</f>
        <v>0</v>
      </c>
      <c r="AE23" s="64">
        <f t="shared" si="12"/>
        <v>0</v>
      </c>
      <c r="AF23" s="63">
        <f>County!X1386</f>
        <v>0</v>
      </c>
      <c r="AG23" s="64">
        <f t="shared" si="13"/>
        <v>0</v>
      </c>
      <c r="AH23" s="39">
        <f>County!Y1386</f>
        <v>5811</v>
      </c>
      <c r="AI23" s="40">
        <f t="shared" si="14"/>
        <v>8.055125837949333E-3</v>
      </c>
      <c r="AJ23" s="39">
        <f>County!Z1386</f>
        <v>0</v>
      </c>
      <c r="AK23" s="40">
        <f t="shared" si="15"/>
        <v>0</v>
      </c>
      <c r="AL23" s="39">
        <f>County!AA1386</f>
        <v>16197</v>
      </c>
      <c r="AM23" s="40">
        <f t="shared" si="16"/>
        <v>2.2452051832260424E-2</v>
      </c>
      <c r="AN23" s="39">
        <f>County!AB1386</f>
        <v>4261</v>
      </c>
      <c r="AO23" s="40">
        <f t="shared" si="17"/>
        <v>5.9065378068322329E-3</v>
      </c>
      <c r="AP23" s="39">
        <f>County!AC1386</f>
        <v>2510</v>
      </c>
      <c r="AQ23" s="40">
        <f t="shared" si="18"/>
        <v>3.4793264245831738E-3</v>
      </c>
      <c r="AR23" s="39">
        <f>County!AD1386</f>
        <v>2119</v>
      </c>
      <c r="AS23" s="40">
        <f t="shared" si="19"/>
        <v>2.937327766411054E-3</v>
      </c>
      <c r="AT23" s="39">
        <f>County!AE1386</f>
        <v>0</v>
      </c>
      <c r="AU23" s="40">
        <f t="shared" si="20"/>
        <v>0</v>
      </c>
      <c r="AV23" s="39">
        <f>County!AF1386</f>
        <v>0</v>
      </c>
      <c r="AW23" s="40">
        <f t="shared" si="21"/>
        <v>0</v>
      </c>
      <c r="AX23" s="39">
        <f>County!AG1386</f>
        <v>0</v>
      </c>
      <c r="AY23" s="40">
        <f t="shared" si="21"/>
        <v>0</v>
      </c>
      <c r="AZ23" s="54"/>
      <c r="BA23" s="36" t="str">
        <f t="shared" si="27"/>
        <v>Nevada</v>
      </c>
      <c r="BB23" s="36" t="s">
        <v>1420</v>
      </c>
      <c r="BC23" s="36">
        <f t="shared" si="28"/>
        <v>1</v>
      </c>
      <c r="BD23" s="37">
        <f>RANK(R23,(L23:Q23,R23:Y23,AD23:AW23))</f>
        <v>19</v>
      </c>
      <c r="BE23" s="37">
        <f>RANK(T23,(L23:Q23,R23:Y23,AD23:AW23))</f>
        <v>6</v>
      </c>
      <c r="BF23" s="37">
        <f>RANK(X23,(L23:Q23,R23:Y23,AD23:AW23))</f>
        <v>19</v>
      </c>
      <c r="BG23" s="37">
        <f>RANK(V23,(L23:Q23,R23:Y23,AD23:AW23))</f>
        <v>19</v>
      </c>
      <c r="BI23" s="36">
        <v>32</v>
      </c>
      <c r="BK23" s="39">
        <f>County!BB1386</f>
        <v>0</v>
      </c>
    </row>
    <row r="24" spans="1:63" s="42" customFormat="1">
      <c r="A24" s="42" t="s">
        <v>1779</v>
      </c>
      <c r="C24" s="45">
        <f t="shared" si="22"/>
        <v>455149</v>
      </c>
      <c r="D24" s="44" t="str">
        <f t="shared" si="23"/>
        <v/>
      </c>
      <c r="E24" s="44">
        <f t="shared" si="0"/>
        <v>1</v>
      </c>
      <c r="F24" s="44" t="str">
        <f t="shared" si="0"/>
        <v/>
      </c>
      <c r="G24" s="69">
        <f t="shared" si="1"/>
        <v>2</v>
      </c>
      <c r="H24" s="69">
        <f t="shared" si="2"/>
        <v>1</v>
      </c>
      <c r="I24" s="69">
        <f t="shared" si="3"/>
        <v>3</v>
      </c>
      <c r="J24" s="45">
        <f t="shared" si="24"/>
        <v>105673</v>
      </c>
      <c r="K24" s="46">
        <f t="shared" si="25"/>
        <v>0.23217232159139095</v>
      </c>
      <c r="L24" s="45">
        <f>County!N1398</f>
        <v>167545</v>
      </c>
      <c r="M24" s="46">
        <f t="shared" si="26"/>
        <v>0.36811022324557452</v>
      </c>
      <c r="N24" s="62">
        <f>County!O1398</f>
        <v>273218</v>
      </c>
      <c r="O24" s="83">
        <f t="shared" si="4"/>
        <v>0.60028254483696553</v>
      </c>
      <c r="P24" s="62">
        <f>County!P1398</f>
        <v>9194</v>
      </c>
      <c r="Q24" s="83">
        <f t="shared" si="5"/>
        <v>2.0199978468589407E-2</v>
      </c>
      <c r="R24" s="62">
        <f>County!Q1398</f>
        <v>4753</v>
      </c>
      <c r="S24" s="83">
        <f t="shared" si="6"/>
        <v>1.0442734137612078E-2</v>
      </c>
      <c r="T24" s="62">
        <f>County!R1398</f>
        <v>0</v>
      </c>
      <c r="U24" s="83">
        <f t="shared" si="7"/>
        <v>0</v>
      </c>
      <c r="V24" s="62">
        <f>County!S1398</f>
        <v>0</v>
      </c>
      <c r="W24" s="83">
        <f t="shared" si="8"/>
        <v>0</v>
      </c>
      <c r="X24" s="62">
        <f>County!T1398</f>
        <v>0</v>
      </c>
      <c r="Y24" s="83">
        <f t="shared" si="9"/>
        <v>0</v>
      </c>
      <c r="Z24" s="62">
        <f>County!U1398</f>
        <v>0</v>
      </c>
      <c r="AA24" s="83">
        <f t="shared" si="10"/>
        <v>0</v>
      </c>
      <c r="AB24" s="62">
        <f>County!V1398</f>
        <v>0</v>
      </c>
      <c r="AC24" s="83">
        <f t="shared" si="11"/>
        <v>0</v>
      </c>
      <c r="AD24" s="62">
        <f>County!W1398</f>
        <v>0</v>
      </c>
      <c r="AE24" s="83">
        <f t="shared" si="12"/>
        <v>0</v>
      </c>
      <c r="AF24" s="62">
        <f>County!X1398</f>
        <v>439</v>
      </c>
      <c r="AG24" s="83">
        <f t="shared" si="13"/>
        <v>9.6451931125851099E-4</v>
      </c>
      <c r="AH24" s="45">
        <f>County!Y1398</f>
        <v>0</v>
      </c>
      <c r="AI24" s="46">
        <f t="shared" si="14"/>
        <v>0</v>
      </c>
      <c r="AJ24" s="45">
        <f>County!Z1398</f>
        <v>0</v>
      </c>
      <c r="AK24" s="46">
        <f t="shared" si="15"/>
        <v>0</v>
      </c>
      <c r="AL24" s="45">
        <f>County!AA1398</f>
        <v>0</v>
      </c>
      <c r="AM24" s="46">
        <f t="shared" si="16"/>
        <v>0</v>
      </c>
      <c r="AN24" s="45">
        <f>County!AB1398</f>
        <v>0</v>
      </c>
      <c r="AO24" s="46">
        <f t="shared" si="17"/>
        <v>0</v>
      </c>
      <c r="AP24" s="45">
        <f>County!AC1398</f>
        <v>0</v>
      </c>
      <c r="AQ24" s="46">
        <f t="shared" si="18"/>
        <v>0</v>
      </c>
      <c r="AR24" s="45">
        <f>County!AD1398</f>
        <v>0</v>
      </c>
      <c r="AS24" s="46">
        <f t="shared" si="19"/>
        <v>0</v>
      </c>
      <c r="AT24" s="45">
        <f>County!AE1398</f>
        <v>0</v>
      </c>
      <c r="AU24" s="46">
        <f t="shared" si="20"/>
        <v>0</v>
      </c>
      <c r="AV24" s="45">
        <f>County!AF1398</f>
        <v>0</v>
      </c>
      <c r="AW24" s="46">
        <f t="shared" si="21"/>
        <v>0</v>
      </c>
      <c r="AX24" s="45">
        <f>County!AG1398</f>
        <v>0</v>
      </c>
      <c r="AY24" s="46">
        <f t="shared" si="21"/>
        <v>0</v>
      </c>
      <c r="AZ24" s="53"/>
      <c r="BA24" s="42" t="str">
        <f t="shared" si="27"/>
        <v>New Hampshire</v>
      </c>
      <c r="BB24" s="42" t="s">
        <v>704</v>
      </c>
      <c r="BC24" s="42">
        <f t="shared" si="28"/>
        <v>1</v>
      </c>
      <c r="BD24" s="43">
        <f>RANK(R24,(L24:Q24,R24:Y24,AD24:AW24))</f>
        <v>4</v>
      </c>
      <c r="BE24" s="43">
        <f>RANK(T24,(L24:Q24,R24:Y24,AD24:AW24))</f>
        <v>11</v>
      </c>
      <c r="BF24" s="43">
        <f>RANK(X24,(L24:Q24,R24:Y24,AD24:AW24))</f>
        <v>11</v>
      </c>
      <c r="BG24" s="43">
        <f>RANK(V24,(L24:Q24,R24:Y24,AD24:AW24))</f>
        <v>11</v>
      </c>
      <c r="BI24" s="42">
        <v>33</v>
      </c>
      <c r="BK24" s="45">
        <f>County!BB1398</f>
        <v>0</v>
      </c>
    </row>
    <row r="25" spans="1:63" s="36" customFormat="1">
      <c r="A25" s="36" t="s">
        <v>1647</v>
      </c>
      <c r="C25" s="39">
        <f t="shared" si="22"/>
        <v>4595375</v>
      </c>
      <c r="D25" s="38">
        <f t="shared" si="23"/>
        <v>1</v>
      </c>
      <c r="E25" s="38" t="str">
        <f t="shared" si="0"/>
        <v/>
      </c>
      <c r="F25" s="38" t="str">
        <f t="shared" si="0"/>
        <v/>
      </c>
      <c r="G25" s="70">
        <f t="shared" ref="G25:G39" si="29">RANK(L25,L25:AZ25)</f>
        <v>1</v>
      </c>
      <c r="H25" s="70">
        <f t="shared" ref="H25:H39" si="30">RANK(N25,L25:AZ25)</f>
        <v>2</v>
      </c>
      <c r="I25" s="70" t="str">
        <f t="shared" ref="I25:I39" si="31">IF(P25&gt;0,RANK(P25,L25:AZ25),"-")</f>
        <v>-</v>
      </c>
      <c r="J25" s="39">
        <f t="shared" si="24"/>
        <v>1567387</v>
      </c>
      <c r="K25" s="40">
        <f t="shared" si="25"/>
        <v>0.34107923727660966</v>
      </c>
      <c r="L25" s="39">
        <f>County!N1462</f>
        <v>3047111</v>
      </c>
      <c r="M25" s="40">
        <f t="shared" si="26"/>
        <v>0.66308212061039629</v>
      </c>
      <c r="N25" s="63">
        <f>County!O1462</f>
        <v>1479724</v>
      </c>
      <c r="O25" s="64">
        <f t="shared" si="4"/>
        <v>0.32200288333378668</v>
      </c>
      <c r="P25" s="63">
        <f>County!P1462</f>
        <v>0</v>
      </c>
      <c r="Q25" s="64">
        <f t="shared" si="5"/>
        <v>0</v>
      </c>
      <c r="R25" s="63">
        <f>County!Q1462</f>
        <v>24863</v>
      </c>
      <c r="S25" s="64">
        <f t="shared" si="6"/>
        <v>5.4104398444087803E-3</v>
      </c>
      <c r="T25" s="63">
        <f>County!R1462</f>
        <v>0</v>
      </c>
      <c r="U25" s="64">
        <f t="shared" si="7"/>
        <v>0</v>
      </c>
      <c r="V25" s="63">
        <f>County!S1462</f>
        <v>42340</v>
      </c>
      <c r="W25" s="64">
        <f t="shared" si="8"/>
        <v>9.2136115115741372E-3</v>
      </c>
      <c r="X25" s="63">
        <f>County!T1462</f>
        <v>0</v>
      </c>
      <c r="Y25" s="64">
        <f t="shared" si="9"/>
        <v>0</v>
      </c>
      <c r="Z25" s="63">
        <f>County!U1462</f>
        <v>0</v>
      </c>
      <c r="AA25" s="64">
        <f t="shared" si="10"/>
        <v>0</v>
      </c>
      <c r="AB25" s="63">
        <f>County!V1462</f>
        <v>0</v>
      </c>
      <c r="AC25" s="64">
        <f t="shared" si="11"/>
        <v>0</v>
      </c>
      <c r="AD25" s="63">
        <f>County!W1462</f>
        <v>0</v>
      </c>
      <c r="AE25" s="64">
        <f t="shared" si="12"/>
        <v>0</v>
      </c>
      <c r="AF25" s="63">
        <f>County!X1462</f>
        <v>1337</v>
      </c>
      <c r="AG25" s="64">
        <f t="shared" si="13"/>
        <v>2.9094469983407232E-4</v>
      </c>
      <c r="AH25" s="39">
        <f>County!Y1462</f>
        <v>0</v>
      </c>
      <c r="AI25" s="40">
        <f t="shared" si="14"/>
        <v>0</v>
      </c>
      <c r="AJ25" s="39">
        <f>County!Z1462</f>
        <v>0</v>
      </c>
      <c r="AK25" s="40">
        <f t="shared" si="15"/>
        <v>0</v>
      </c>
      <c r="AL25" s="39">
        <f>County!AA1462</f>
        <v>0</v>
      </c>
      <c r="AM25" s="40">
        <f t="shared" si="16"/>
        <v>0</v>
      </c>
      <c r="AN25" s="39">
        <f>County!AB1462</f>
        <v>0</v>
      </c>
      <c r="AO25" s="40">
        <f t="shared" si="17"/>
        <v>0</v>
      </c>
      <c r="AP25" s="39">
        <f>County!AC1462</f>
        <v>0</v>
      </c>
      <c r="AQ25" s="40">
        <f t="shared" si="18"/>
        <v>0</v>
      </c>
      <c r="AR25" s="39">
        <f>County!AD1462</f>
        <v>0</v>
      </c>
      <c r="AS25" s="40">
        <f t="shared" si="19"/>
        <v>0</v>
      </c>
      <c r="AT25" s="39">
        <f>County!AE1462</f>
        <v>0</v>
      </c>
      <c r="AU25" s="40">
        <f t="shared" si="20"/>
        <v>0</v>
      </c>
      <c r="AV25" s="39">
        <f>County!AF1462</f>
        <v>0</v>
      </c>
      <c r="AW25" s="40">
        <f t="shared" si="21"/>
        <v>0</v>
      </c>
      <c r="AX25" s="39">
        <f>County!AG1462</f>
        <v>0</v>
      </c>
      <c r="AY25" s="40">
        <f t="shared" si="21"/>
        <v>0</v>
      </c>
      <c r="AZ25" s="54"/>
      <c r="BA25" s="36" t="str">
        <f t="shared" si="27"/>
        <v>New York</v>
      </c>
      <c r="BB25" s="36" t="s">
        <v>1573</v>
      </c>
      <c r="BC25" s="36">
        <f t="shared" si="28"/>
        <v>1</v>
      </c>
      <c r="BD25" s="37">
        <f>RANK(R25,(L25:Q25,R25:Y25,AD25:AW25))</f>
        <v>4</v>
      </c>
      <c r="BE25" s="37">
        <f>RANK(T25,(L25:Q25,R25:Y25,AD25:AW25))</f>
        <v>11</v>
      </c>
      <c r="BF25" s="37">
        <f>RANK(X25,(L25:Q25,R25:Y25,AD25:AW25))</f>
        <v>11</v>
      </c>
      <c r="BG25" s="37">
        <f>RANK(V25,(L25:Q25,R25:Y25,AD25:AW25))</f>
        <v>3</v>
      </c>
      <c r="BI25" s="36">
        <v>36</v>
      </c>
      <c r="BK25" s="39">
        <f>County!BB1462</f>
        <v>176850</v>
      </c>
    </row>
    <row r="26" spans="1:63" s="42" customFormat="1">
      <c r="A26" s="42" t="s">
        <v>487</v>
      </c>
      <c r="C26" s="45">
        <f t="shared" si="22"/>
        <v>2660079</v>
      </c>
      <c r="D26" s="44" t="str">
        <f t="shared" si="23"/>
        <v/>
      </c>
      <c r="E26" s="44">
        <f t="shared" si="0"/>
        <v>1</v>
      </c>
      <c r="F26" s="44" t="str">
        <f t="shared" si="0"/>
        <v/>
      </c>
      <c r="G26" s="69">
        <f t="shared" si="29"/>
        <v>2</v>
      </c>
      <c r="H26" s="69">
        <f t="shared" si="30"/>
        <v>1</v>
      </c>
      <c r="I26" s="69" t="str">
        <f t="shared" si="31"/>
        <v>-</v>
      </c>
      <c r="J26" s="45">
        <f t="shared" si="24"/>
        <v>312972</v>
      </c>
      <c r="K26" s="46">
        <f t="shared" si="25"/>
        <v>0.11765515234697917</v>
      </c>
      <c r="L26" s="45">
        <f>County!N1564</f>
        <v>1145074</v>
      </c>
      <c r="M26" s="46">
        <f t="shared" si="26"/>
        <v>0.43046616284704325</v>
      </c>
      <c r="N26" s="62">
        <f>County!O1564</f>
        <v>1458046</v>
      </c>
      <c r="O26" s="83">
        <f t="shared" si="4"/>
        <v>0.54812131519402241</v>
      </c>
      <c r="P26" s="62">
        <f>County!P1564</f>
        <v>0</v>
      </c>
      <c r="Q26" s="83">
        <f t="shared" si="5"/>
        <v>0</v>
      </c>
      <c r="R26" s="62">
        <f>County!Q1564</f>
        <v>55687</v>
      </c>
      <c r="S26" s="83">
        <f t="shared" si="6"/>
        <v>2.0934340671837189E-2</v>
      </c>
      <c r="T26" s="62">
        <f>County!R1564</f>
        <v>0</v>
      </c>
      <c r="U26" s="83">
        <f t="shared" si="7"/>
        <v>0</v>
      </c>
      <c r="V26" s="62">
        <f>County!S1564</f>
        <v>0</v>
      </c>
      <c r="W26" s="83">
        <f t="shared" si="8"/>
        <v>0</v>
      </c>
      <c r="X26" s="62">
        <f>County!T1564</f>
        <v>0</v>
      </c>
      <c r="Y26" s="83">
        <f t="shared" si="9"/>
        <v>0</v>
      </c>
      <c r="Z26" s="62">
        <f>County!U1564</f>
        <v>0</v>
      </c>
      <c r="AA26" s="83">
        <f t="shared" si="10"/>
        <v>0</v>
      </c>
      <c r="AB26" s="62">
        <f>County!V1564</f>
        <v>0</v>
      </c>
      <c r="AC26" s="83">
        <f t="shared" si="11"/>
        <v>0</v>
      </c>
      <c r="AD26" s="62">
        <f>County!W1564</f>
        <v>0</v>
      </c>
      <c r="AE26" s="83">
        <f t="shared" si="12"/>
        <v>0</v>
      </c>
      <c r="AF26" s="62">
        <f>County!X1564</f>
        <v>1272</v>
      </c>
      <c r="AG26" s="83">
        <f t="shared" si="13"/>
        <v>4.7818128709711252E-4</v>
      </c>
      <c r="AH26" s="45">
        <f>County!Y1564</f>
        <v>0</v>
      </c>
      <c r="AI26" s="46">
        <f t="shared" si="14"/>
        <v>0</v>
      </c>
      <c r="AJ26" s="45">
        <f>County!Z1564</f>
        <v>0</v>
      </c>
      <c r="AK26" s="46">
        <f t="shared" si="15"/>
        <v>0</v>
      </c>
      <c r="AL26" s="45">
        <f>County!AA1564</f>
        <v>0</v>
      </c>
      <c r="AM26" s="46">
        <f t="shared" si="16"/>
        <v>0</v>
      </c>
      <c r="AN26" s="45">
        <f>County!AB1564</f>
        <v>0</v>
      </c>
      <c r="AO26" s="46">
        <f t="shared" si="17"/>
        <v>0</v>
      </c>
      <c r="AP26" s="45">
        <f>County!AC1564</f>
        <v>0</v>
      </c>
      <c r="AQ26" s="46">
        <f t="shared" si="18"/>
        <v>0</v>
      </c>
      <c r="AR26" s="45">
        <f>County!AD1564</f>
        <v>0</v>
      </c>
      <c r="AS26" s="46">
        <f t="shared" si="19"/>
        <v>0</v>
      </c>
      <c r="AT26" s="45">
        <f>County!AE1564</f>
        <v>0</v>
      </c>
      <c r="AU26" s="46">
        <f t="shared" si="20"/>
        <v>0</v>
      </c>
      <c r="AV26" s="45">
        <f>County!AF1564</f>
        <v>0</v>
      </c>
      <c r="AW26" s="46">
        <f t="shared" si="21"/>
        <v>0</v>
      </c>
      <c r="AX26" s="45">
        <f>County!AG1564</f>
        <v>0</v>
      </c>
      <c r="AY26" s="46">
        <f t="shared" si="21"/>
        <v>0</v>
      </c>
      <c r="AZ26" s="53"/>
      <c r="BA26" s="42" t="str">
        <f t="shared" si="27"/>
        <v>North Carolina</v>
      </c>
      <c r="BB26" s="42" t="s">
        <v>1126</v>
      </c>
      <c r="BC26" s="42">
        <f t="shared" si="28"/>
        <v>1</v>
      </c>
      <c r="BD26" s="43">
        <f>RANK(R26,(L26:Q26,R26:Y26,AD26:AW26))</f>
        <v>3</v>
      </c>
      <c r="BE26" s="43">
        <f>RANK(T26,(L26:Q26,R26:Y26,AD26:AW26))</f>
        <v>9</v>
      </c>
      <c r="BF26" s="43">
        <f>RANK(X26,(L26:Q26,R26:Y26,AD26:AW26))</f>
        <v>9</v>
      </c>
      <c r="BG26" s="43">
        <f>RANK(V26,(L26:Q26,R26:Y26,AD26:AW26))</f>
        <v>9</v>
      </c>
      <c r="BI26" s="42">
        <v>37</v>
      </c>
      <c r="BK26" s="45">
        <f>County!BB1564</f>
        <v>0</v>
      </c>
    </row>
    <row r="27" spans="1:63" s="36" customFormat="1">
      <c r="A27" s="36" t="s">
        <v>1456</v>
      </c>
      <c r="C27" s="39">
        <f t="shared" si="22"/>
        <v>238812</v>
      </c>
      <c r="D27" s="38" t="str">
        <f t="shared" si="23"/>
        <v/>
      </c>
      <c r="E27" s="38">
        <f t="shared" si="0"/>
        <v>1</v>
      </c>
      <c r="F27" s="38" t="str">
        <f t="shared" si="0"/>
        <v/>
      </c>
      <c r="G27" s="70">
        <f t="shared" si="29"/>
        <v>2</v>
      </c>
      <c r="H27" s="70">
        <f t="shared" si="30"/>
        <v>1</v>
      </c>
      <c r="I27" s="70" t="str">
        <f t="shared" si="31"/>
        <v>-</v>
      </c>
      <c r="J27" s="39">
        <f t="shared" si="24"/>
        <v>128734</v>
      </c>
      <c r="K27" s="40">
        <f t="shared" si="25"/>
        <v>0.53906001373465318</v>
      </c>
      <c r="L27" s="39">
        <f>County!N1619</f>
        <v>52955</v>
      </c>
      <c r="M27" s="40">
        <f t="shared" si="26"/>
        <v>0.2217434634775472</v>
      </c>
      <c r="N27" s="63">
        <f>County!O1619</f>
        <v>181689</v>
      </c>
      <c r="O27" s="64">
        <f t="shared" si="4"/>
        <v>0.76080347721220043</v>
      </c>
      <c r="P27" s="63">
        <f>County!P1619</f>
        <v>0</v>
      </c>
      <c r="Q27" s="64">
        <f t="shared" si="5"/>
        <v>0</v>
      </c>
      <c r="R27" s="63">
        <f>County!Q1619</f>
        <v>3890</v>
      </c>
      <c r="S27" s="64">
        <f t="shared" si="6"/>
        <v>1.6288963703666483E-2</v>
      </c>
      <c r="T27" s="63">
        <f>County!R1619</f>
        <v>0</v>
      </c>
      <c r="U27" s="64">
        <f t="shared" si="7"/>
        <v>0</v>
      </c>
      <c r="V27" s="63">
        <f>County!S1619</f>
        <v>0</v>
      </c>
      <c r="W27" s="64">
        <f t="shared" si="8"/>
        <v>0</v>
      </c>
      <c r="X27" s="63">
        <f>County!T1619</f>
        <v>0</v>
      </c>
      <c r="Y27" s="64">
        <f t="shared" si="9"/>
        <v>0</v>
      </c>
      <c r="Z27" s="63">
        <f>County!U1619</f>
        <v>0</v>
      </c>
      <c r="AA27" s="64">
        <f t="shared" si="10"/>
        <v>0</v>
      </c>
      <c r="AB27" s="63">
        <f>County!V1619</f>
        <v>0</v>
      </c>
      <c r="AC27" s="64">
        <f t="shared" si="11"/>
        <v>0</v>
      </c>
      <c r="AD27" s="63">
        <f>County!W1619</f>
        <v>0</v>
      </c>
      <c r="AE27" s="64">
        <f t="shared" si="12"/>
        <v>0</v>
      </c>
      <c r="AF27" s="63">
        <f>County!X1619</f>
        <v>278</v>
      </c>
      <c r="AG27" s="64">
        <f t="shared" si="13"/>
        <v>1.1640956065859338E-3</v>
      </c>
      <c r="AH27" s="39">
        <f>County!Y1619</f>
        <v>0</v>
      </c>
      <c r="AI27" s="40">
        <f t="shared" si="14"/>
        <v>0</v>
      </c>
      <c r="AJ27" s="39">
        <f>County!Z1619</f>
        <v>0</v>
      </c>
      <c r="AK27" s="40">
        <f t="shared" si="15"/>
        <v>0</v>
      </c>
      <c r="AL27" s="39">
        <f>County!AA1619</f>
        <v>0</v>
      </c>
      <c r="AM27" s="40">
        <f t="shared" si="16"/>
        <v>0</v>
      </c>
      <c r="AN27" s="39">
        <f>County!AB1619</f>
        <v>0</v>
      </c>
      <c r="AO27" s="40">
        <f t="shared" si="17"/>
        <v>0</v>
      </c>
      <c r="AP27" s="39">
        <f>County!AC1619</f>
        <v>0</v>
      </c>
      <c r="AQ27" s="40">
        <f t="shared" si="18"/>
        <v>0</v>
      </c>
      <c r="AR27" s="39">
        <f>County!AD1619</f>
        <v>0</v>
      </c>
      <c r="AS27" s="40">
        <f t="shared" si="19"/>
        <v>0</v>
      </c>
      <c r="AT27" s="39">
        <f>County!AE1619</f>
        <v>0</v>
      </c>
      <c r="AU27" s="40">
        <f t="shared" si="20"/>
        <v>0</v>
      </c>
      <c r="AV27" s="39">
        <f>County!AF1619</f>
        <v>0</v>
      </c>
      <c r="AW27" s="40">
        <f t="shared" si="21"/>
        <v>0</v>
      </c>
      <c r="AX27" s="39">
        <f>County!AG1619</f>
        <v>0</v>
      </c>
      <c r="AY27" s="40">
        <f t="shared" si="21"/>
        <v>0</v>
      </c>
      <c r="AZ27" s="54"/>
      <c r="BA27" s="36" t="str">
        <f t="shared" si="27"/>
        <v>North Dakota</v>
      </c>
      <c r="BB27" s="36" t="s">
        <v>2115</v>
      </c>
      <c r="BC27" s="36">
        <f t="shared" si="28"/>
        <v>1</v>
      </c>
      <c r="BD27" s="37">
        <f>RANK(R27,(L27:Q27,R27:Y27,AD27:AW27))</f>
        <v>3</v>
      </c>
      <c r="BE27" s="37">
        <f>RANK(T27,(L27:Q27,R27:Y27,AD27:AW27))</f>
        <v>9</v>
      </c>
      <c r="BF27" s="37">
        <f>RANK(X27,(L27:Q27,R27:Y27,AD27:AW27))</f>
        <v>9</v>
      </c>
      <c r="BG27" s="37">
        <f>RANK(V27,(L27:Q27,R27:Y27,AD27:AW27))</f>
        <v>9</v>
      </c>
      <c r="BI27" s="36">
        <v>38</v>
      </c>
      <c r="BK27" s="39">
        <f>County!BB1619</f>
        <v>0</v>
      </c>
    </row>
    <row r="28" spans="1:63" s="42" customFormat="1">
      <c r="A28" s="42" t="s">
        <v>2354</v>
      </c>
      <c r="C28" s="45">
        <f t="shared" si="22"/>
        <v>3815098</v>
      </c>
      <c r="D28" s="44" t="str">
        <f t="shared" si="23"/>
        <v/>
      </c>
      <c r="E28" s="44">
        <f t="shared" si="0"/>
        <v>1</v>
      </c>
      <c r="F28" s="44" t="str">
        <f t="shared" si="0"/>
        <v/>
      </c>
      <c r="G28" s="69">
        <f t="shared" si="29"/>
        <v>2</v>
      </c>
      <c r="H28" s="69">
        <f t="shared" si="30"/>
        <v>1</v>
      </c>
      <c r="I28" s="69">
        <f t="shared" si="31"/>
        <v>4</v>
      </c>
      <c r="J28" s="45">
        <f t="shared" si="24"/>
        <v>665445</v>
      </c>
      <c r="K28" s="46">
        <f t="shared" si="25"/>
        <v>0.17442409080972493</v>
      </c>
      <c r="L28" s="45">
        <f>County!N1709</f>
        <v>1503297</v>
      </c>
      <c r="M28" s="46">
        <f t="shared" si="26"/>
        <v>0.39403889493795441</v>
      </c>
      <c r="N28" s="62">
        <f>County!O1709</f>
        <v>2168742</v>
      </c>
      <c r="O28" s="83">
        <f t="shared" si="4"/>
        <v>0.56846298574767939</v>
      </c>
      <c r="P28" s="62">
        <f>County!P1709</f>
        <v>50101</v>
      </c>
      <c r="Q28" s="83">
        <f t="shared" si="5"/>
        <v>1.3132296994729887E-2</v>
      </c>
      <c r="R28" s="62">
        <f>County!Q1709</f>
        <v>0</v>
      </c>
      <c r="S28" s="83">
        <f t="shared" si="6"/>
        <v>0</v>
      </c>
      <c r="T28" s="62">
        <f>County!R1709</f>
        <v>65856</v>
      </c>
      <c r="U28" s="83">
        <f t="shared" si="7"/>
        <v>1.7261941895070586E-2</v>
      </c>
      <c r="V28" s="62">
        <f>County!S1709</f>
        <v>0</v>
      </c>
      <c r="W28" s="83">
        <f t="shared" si="8"/>
        <v>0</v>
      </c>
      <c r="X28" s="62">
        <f>County!T1709</f>
        <v>0</v>
      </c>
      <c r="Y28" s="83">
        <f t="shared" si="9"/>
        <v>0</v>
      </c>
      <c r="Z28" s="62">
        <f>County!U1709</f>
        <v>0</v>
      </c>
      <c r="AA28" s="83">
        <f t="shared" si="10"/>
        <v>0</v>
      </c>
      <c r="AB28" s="62">
        <f>County!V1709</f>
        <v>0</v>
      </c>
      <c r="AC28" s="83">
        <f t="shared" si="11"/>
        <v>0</v>
      </c>
      <c r="AD28" s="62">
        <f>County!W1709</f>
        <v>26454</v>
      </c>
      <c r="AE28" s="83">
        <f t="shared" si="12"/>
        <v>6.9340289554816158E-3</v>
      </c>
      <c r="AF28" s="62">
        <f>County!X1709</f>
        <v>0</v>
      </c>
      <c r="AG28" s="83">
        <f t="shared" si="13"/>
        <v>0</v>
      </c>
      <c r="AH28" s="45">
        <f>County!Y1709</f>
        <v>0</v>
      </c>
      <c r="AI28" s="46">
        <f t="shared" si="14"/>
        <v>0</v>
      </c>
      <c r="AJ28" s="45">
        <f>County!Z1709</f>
        <v>0</v>
      </c>
      <c r="AK28" s="46">
        <f t="shared" si="15"/>
        <v>0</v>
      </c>
      <c r="AL28" s="45">
        <f>County!AA1709</f>
        <v>648</v>
      </c>
      <c r="AM28" s="46">
        <f t="shared" si="16"/>
        <v>1.6985146908414934E-4</v>
      </c>
      <c r="AN28" s="45">
        <f>County!AB1709</f>
        <v>0</v>
      </c>
      <c r="AO28" s="46">
        <f t="shared" si="17"/>
        <v>0</v>
      </c>
      <c r="AP28" s="45">
        <f>County!AC1709</f>
        <v>0</v>
      </c>
      <c r="AQ28" s="46">
        <f t="shared" si="18"/>
        <v>0</v>
      </c>
      <c r="AR28" s="45">
        <f>County!AD1709</f>
        <v>0</v>
      </c>
      <c r="AS28" s="46">
        <f t="shared" si="19"/>
        <v>0</v>
      </c>
      <c r="AT28" s="45">
        <f>County!AE1709</f>
        <v>0</v>
      </c>
      <c r="AU28" s="46">
        <f t="shared" si="20"/>
        <v>0</v>
      </c>
      <c r="AV28" s="45">
        <f>County!AF1709</f>
        <v>0</v>
      </c>
      <c r="AW28" s="46">
        <f t="shared" si="21"/>
        <v>0</v>
      </c>
      <c r="AX28" s="45">
        <f>County!AG1709</f>
        <v>0</v>
      </c>
      <c r="AY28" s="46">
        <f t="shared" si="21"/>
        <v>0</v>
      </c>
      <c r="AZ28" s="53"/>
      <c r="BA28" s="42" t="str">
        <f t="shared" si="27"/>
        <v>Ohio</v>
      </c>
      <c r="BB28" s="42" t="s">
        <v>1708</v>
      </c>
      <c r="BC28" s="42">
        <f t="shared" si="28"/>
        <v>1</v>
      </c>
      <c r="BD28" s="43">
        <f>RANK(R28,(L28:Q28,R28:Y28,AD28:AW28))</f>
        <v>13</v>
      </c>
      <c r="BE28" s="43">
        <f>RANK(T28,(L28:Q28,R28:Y28,AD28:AW28))</f>
        <v>3</v>
      </c>
      <c r="BF28" s="43">
        <f>RANK(X28,(L28:Q28,R28:Y28,AD28:AW28))</f>
        <v>13</v>
      </c>
      <c r="BG28" s="43">
        <f>RANK(V28,(L28:Q28,R28:Y28,AD28:AW28))</f>
        <v>13</v>
      </c>
      <c r="BI28" s="42">
        <v>39</v>
      </c>
      <c r="BK28" s="45">
        <f>County!BB1709</f>
        <v>0</v>
      </c>
    </row>
    <row r="29" spans="1:63" s="36" customFormat="1">
      <c r="A29" s="36" t="s">
        <v>164</v>
      </c>
      <c r="C29" s="39">
        <f t="shared" si="22"/>
        <v>1017151</v>
      </c>
      <c r="D29" s="38" t="str">
        <f t="shared" si="23"/>
        <v/>
      </c>
      <c r="E29" s="38">
        <f t="shared" si="0"/>
        <v>1</v>
      </c>
      <c r="F29" s="38" t="str">
        <f t="shared" si="0"/>
        <v/>
      </c>
      <c r="G29" s="70">
        <f t="shared" si="29"/>
        <v>2</v>
      </c>
      <c r="H29" s="70">
        <f t="shared" si="30"/>
        <v>1</v>
      </c>
      <c r="I29" s="70">
        <f t="shared" si="31"/>
        <v>3</v>
      </c>
      <c r="J29" s="39">
        <f t="shared" si="24"/>
        <v>452668</v>
      </c>
      <c r="K29" s="40">
        <f t="shared" si="25"/>
        <v>0.44503520126313595</v>
      </c>
      <c r="L29" s="39">
        <f>County!N1788</f>
        <v>265814</v>
      </c>
      <c r="M29" s="40">
        <f t="shared" si="26"/>
        <v>0.2613318966407151</v>
      </c>
      <c r="N29" s="63">
        <f>County!O1788</f>
        <v>718482</v>
      </c>
      <c r="O29" s="64">
        <f t="shared" si="4"/>
        <v>0.7063670979038511</v>
      </c>
      <c r="P29" s="63">
        <f>County!P1788</f>
        <v>25048</v>
      </c>
      <c r="Q29" s="64">
        <f t="shared" si="5"/>
        <v>2.4625645553118466E-2</v>
      </c>
      <c r="R29" s="63">
        <f>County!Q1788</f>
        <v>0</v>
      </c>
      <c r="S29" s="64">
        <f t="shared" si="6"/>
        <v>0</v>
      </c>
      <c r="T29" s="63">
        <f>County!R1788</f>
        <v>0</v>
      </c>
      <c r="U29" s="64">
        <f t="shared" si="7"/>
        <v>0</v>
      </c>
      <c r="V29" s="63">
        <f>County!S1788</f>
        <v>0</v>
      </c>
      <c r="W29" s="64">
        <f t="shared" si="8"/>
        <v>0</v>
      </c>
      <c r="X29" s="63">
        <f>County!T1788</f>
        <v>0</v>
      </c>
      <c r="Y29" s="64">
        <f t="shared" si="9"/>
        <v>0</v>
      </c>
      <c r="Z29" s="63">
        <f>County!U1788</f>
        <v>0</v>
      </c>
      <c r="AA29" s="64">
        <f t="shared" si="10"/>
        <v>0</v>
      </c>
      <c r="AB29" s="63">
        <f>County!V1788</f>
        <v>0</v>
      </c>
      <c r="AC29" s="64">
        <f t="shared" si="11"/>
        <v>0</v>
      </c>
      <c r="AD29" s="63">
        <f>County!W1788</f>
        <v>0</v>
      </c>
      <c r="AE29" s="64">
        <f t="shared" si="12"/>
        <v>0</v>
      </c>
      <c r="AF29" s="63">
        <f>County!X1788</f>
        <v>0</v>
      </c>
      <c r="AG29" s="64">
        <f t="shared" si="13"/>
        <v>0</v>
      </c>
      <c r="AH29" s="39">
        <f>County!Y1788</f>
        <v>0</v>
      </c>
      <c r="AI29" s="40">
        <f t="shared" si="14"/>
        <v>0</v>
      </c>
      <c r="AJ29" s="39">
        <f>County!Z1788</f>
        <v>0</v>
      </c>
      <c r="AK29" s="40">
        <f t="shared" si="15"/>
        <v>0</v>
      </c>
      <c r="AL29" s="39">
        <f>County!AA1788</f>
        <v>7807</v>
      </c>
      <c r="AM29" s="40">
        <f t="shared" si="16"/>
        <v>7.6753599023153887E-3</v>
      </c>
      <c r="AN29" s="39">
        <f>County!AB1788</f>
        <v>0</v>
      </c>
      <c r="AO29" s="40">
        <f t="shared" si="17"/>
        <v>0</v>
      </c>
      <c r="AP29" s="39">
        <f>County!AC1788</f>
        <v>0</v>
      </c>
      <c r="AQ29" s="40">
        <f t="shared" si="18"/>
        <v>0</v>
      </c>
      <c r="AR29" s="39">
        <f>County!AD1788</f>
        <v>0</v>
      </c>
      <c r="AS29" s="40">
        <f t="shared" si="19"/>
        <v>0</v>
      </c>
      <c r="AT29" s="39">
        <f>County!AE1788</f>
        <v>0</v>
      </c>
      <c r="AU29" s="40">
        <f t="shared" si="20"/>
        <v>0</v>
      </c>
      <c r="AV29" s="39">
        <f>County!AF1788</f>
        <v>0</v>
      </c>
      <c r="AW29" s="40">
        <f t="shared" si="21"/>
        <v>0</v>
      </c>
      <c r="AX29" s="39">
        <f>County!AG1788</f>
        <v>0</v>
      </c>
      <c r="AY29" s="40">
        <f t="shared" si="21"/>
        <v>0</v>
      </c>
      <c r="AZ29" s="54"/>
      <c r="BA29" s="36" t="str">
        <f t="shared" si="27"/>
        <v>Oklahoma</v>
      </c>
      <c r="BB29" s="36" t="s">
        <v>165</v>
      </c>
      <c r="BC29" s="36">
        <f t="shared" si="28"/>
        <v>1</v>
      </c>
      <c r="BD29" s="37">
        <f>RANK(R29,(L29:Q29,R29:Y29,AD29:AW29))</f>
        <v>9</v>
      </c>
      <c r="BE29" s="37">
        <f>RANK(T29,(L29:Q29,R29:Y29,AD29:AW29))</f>
        <v>9</v>
      </c>
      <c r="BF29" s="37">
        <f>RANK(X29,(L29:Q29,R29:Y29,AD29:AW29))</f>
        <v>9</v>
      </c>
      <c r="BG29" s="37">
        <f>RANK(V29,(L29:Q29,R29:Y29,AD29:AW29))</f>
        <v>9</v>
      </c>
      <c r="BI29" s="36">
        <v>40</v>
      </c>
      <c r="BK29" s="39">
        <f>County!BB1788</f>
        <v>0</v>
      </c>
    </row>
    <row r="30" spans="1:63" s="42" customFormat="1">
      <c r="A30" s="42" t="s">
        <v>1312</v>
      </c>
      <c r="C30" s="45">
        <f t="shared" si="22"/>
        <v>1442588</v>
      </c>
      <c r="D30" s="44">
        <f t="shared" si="23"/>
        <v>1</v>
      </c>
      <c r="E30" s="44" t="str">
        <f t="shared" si="0"/>
        <v/>
      </c>
      <c r="F30" s="44" t="str">
        <f t="shared" si="0"/>
        <v/>
      </c>
      <c r="G30" s="69">
        <f t="shared" si="29"/>
        <v>1</v>
      </c>
      <c r="H30" s="69">
        <f t="shared" si="30"/>
        <v>2</v>
      </c>
      <c r="I30" s="69" t="str">
        <f t="shared" si="31"/>
        <v>-</v>
      </c>
      <c r="J30" s="45">
        <f t="shared" si="24"/>
        <v>259308</v>
      </c>
      <c r="K30" s="46">
        <f t="shared" si="25"/>
        <v>0.17975194580850526</v>
      </c>
      <c r="L30" s="45">
        <f>County!N1826</f>
        <v>825507</v>
      </c>
      <c r="M30" s="46">
        <f t="shared" si="26"/>
        <v>0.57224030700380146</v>
      </c>
      <c r="N30" s="62">
        <f>County!O1826</f>
        <v>566199</v>
      </c>
      <c r="O30" s="83">
        <f t="shared" si="4"/>
        <v>0.39248836119529623</v>
      </c>
      <c r="P30" s="62">
        <f>County!P1826</f>
        <v>0</v>
      </c>
      <c r="Q30" s="83">
        <f t="shared" si="5"/>
        <v>0</v>
      </c>
      <c r="R30" s="62">
        <f>County!Q1826</f>
        <v>16028</v>
      </c>
      <c r="S30" s="83">
        <f t="shared" si="6"/>
        <v>1.1110587361048339E-2</v>
      </c>
      <c r="T30" s="62">
        <f>County!R1826</f>
        <v>0</v>
      </c>
      <c r="U30" s="83">
        <f t="shared" si="7"/>
        <v>0</v>
      </c>
      <c r="V30" s="62">
        <f>County!S1826</f>
        <v>0</v>
      </c>
      <c r="W30" s="83">
        <f t="shared" si="8"/>
        <v>0</v>
      </c>
      <c r="X30" s="62">
        <f>County!T1826</f>
        <v>0</v>
      </c>
      <c r="Y30" s="83">
        <f t="shared" si="9"/>
        <v>0</v>
      </c>
      <c r="Z30" s="62">
        <f>County!U1826</f>
        <v>0</v>
      </c>
      <c r="AA30" s="83">
        <f t="shared" si="10"/>
        <v>0</v>
      </c>
      <c r="AB30" s="62">
        <f>County!V1826</f>
        <v>0</v>
      </c>
      <c r="AC30" s="83">
        <f t="shared" si="11"/>
        <v>0</v>
      </c>
      <c r="AD30" s="62">
        <f>County!W1826</f>
        <v>0</v>
      </c>
      <c r="AE30" s="83">
        <f t="shared" si="12"/>
        <v>0</v>
      </c>
      <c r="AF30" s="62">
        <f>County!X1826</f>
        <v>1448</v>
      </c>
      <c r="AG30" s="83">
        <f t="shared" si="13"/>
        <v>1.0037515908908157E-3</v>
      </c>
      <c r="AH30" s="45">
        <f>County!Y1826</f>
        <v>0</v>
      </c>
      <c r="AI30" s="46">
        <f t="shared" si="14"/>
        <v>0</v>
      </c>
      <c r="AJ30" s="45">
        <f>County!Z1826</f>
        <v>18940</v>
      </c>
      <c r="AK30" s="46">
        <f t="shared" si="15"/>
        <v>1.3129181720629868E-2</v>
      </c>
      <c r="AL30" s="45">
        <f>County!AA1826</f>
        <v>14466</v>
      </c>
      <c r="AM30" s="46">
        <f t="shared" si="16"/>
        <v>1.0027811128333246E-2</v>
      </c>
      <c r="AN30" s="45">
        <f>County!AB1826</f>
        <v>0</v>
      </c>
      <c r="AO30" s="46">
        <f t="shared" si="17"/>
        <v>0</v>
      </c>
      <c r="AP30" s="45">
        <f>County!AC1826</f>
        <v>0</v>
      </c>
      <c r="AQ30" s="46">
        <f t="shared" si="18"/>
        <v>0</v>
      </c>
      <c r="AR30" s="45">
        <f>County!AD1826</f>
        <v>0</v>
      </c>
      <c r="AS30" s="46">
        <f t="shared" si="19"/>
        <v>0</v>
      </c>
      <c r="AT30" s="45">
        <f>County!AE1826</f>
        <v>0</v>
      </c>
      <c r="AU30" s="46">
        <f t="shared" si="20"/>
        <v>0</v>
      </c>
      <c r="AV30" s="45">
        <f>County!AF1826</f>
        <v>0</v>
      </c>
      <c r="AW30" s="46">
        <f t="shared" si="21"/>
        <v>0</v>
      </c>
      <c r="AX30" s="45">
        <f>County!AG1826</f>
        <v>0</v>
      </c>
      <c r="AY30" s="46">
        <f t="shared" si="21"/>
        <v>0</v>
      </c>
      <c r="AZ30" s="53"/>
      <c r="BA30" s="42" t="str">
        <f t="shared" si="27"/>
        <v>Oregon</v>
      </c>
      <c r="BB30" s="42" t="s">
        <v>166</v>
      </c>
      <c r="BC30" s="42">
        <f t="shared" si="28"/>
        <v>1</v>
      </c>
      <c r="BD30" s="43">
        <f>RANK(R30,(L30:Q30,R30:Y30,AD30:AW30))</f>
        <v>4</v>
      </c>
      <c r="BE30" s="43">
        <f>RANK(T30,(L30:Q30,R30:Y30,AD30:AW30))</f>
        <v>13</v>
      </c>
      <c r="BF30" s="43">
        <f>RANK(X30,(L30:Q30,R30:Y30,AD30:AW30))</f>
        <v>13</v>
      </c>
      <c r="BG30" s="43">
        <f>RANK(V30,(L30:Q30,R30:Y30,AD30:AW30))</f>
        <v>13</v>
      </c>
      <c r="BI30" s="42">
        <v>41</v>
      </c>
      <c r="BK30" s="45">
        <f>County!BB1826</f>
        <v>0</v>
      </c>
    </row>
    <row r="31" spans="1:63" s="36" customFormat="1">
      <c r="A31" s="36" t="s">
        <v>2250</v>
      </c>
      <c r="C31" s="39">
        <f t="shared" si="22"/>
        <v>3977661</v>
      </c>
      <c r="D31" s="38" t="str">
        <f t="shared" si="23"/>
        <v/>
      </c>
      <c r="E31" s="38">
        <f t="shared" si="0"/>
        <v>1</v>
      </c>
      <c r="F31" s="38" t="str">
        <f t="shared" si="0"/>
        <v/>
      </c>
      <c r="G31" s="70">
        <f t="shared" si="29"/>
        <v>2</v>
      </c>
      <c r="H31" s="70">
        <f t="shared" si="30"/>
        <v>1</v>
      </c>
      <c r="I31" s="70" t="str">
        <f t="shared" si="31"/>
        <v>-</v>
      </c>
      <c r="J31" s="39">
        <f t="shared" si="24"/>
        <v>80229</v>
      </c>
      <c r="K31" s="40">
        <f t="shared" si="25"/>
        <v>2.0169893814480418E-2</v>
      </c>
      <c r="L31" s="39">
        <f>County!N1895</f>
        <v>1948716</v>
      </c>
      <c r="M31" s="40">
        <f t="shared" si="26"/>
        <v>0.48991505309275979</v>
      </c>
      <c r="N31" s="63">
        <f>County!O1895</f>
        <v>2028945</v>
      </c>
      <c r="O31" s="64">
        <f t="shared" si="4"/>
        <v>0.51008494690724016</v>
      </c>
      <c r="P31" s="63">
        <f>County!P1895</f>
        <v>0</v>
      </c>
      <c r="Q31" s="64">
        <f t="shared" si="5"/>
        <v>0</v>
      </c>
      <c r="R31" s="63">
        <f>County!Q1895</f>
        <v>0</v>
      </c>
      <c r="S31" s="64">
        <f t="shared" si="6"/>
        <v>0</v>
      </c>
      <c r="T31" s="63">
        <f>County!R1895</f>
        <v>0</v>
      </c>
      <c r="U31" s="64">
        <f t="shared" si="7"/>
        <v>0</v>
      </c>
      <c r="V31" s="63">
        <f>County!S1895</f>
        <v>0</v>
      </c>
      <c r="W31" s="64">
        <f t="shared" si="8"/>
        <v>0</v>
      </c>
      <c r="X31" s="63">
        <f>County!T1895</f>
        <v>0</v>
      </c>
      <c r="Y31" s="64">
        <f t="shared" si="9"/>
        <v>0</v>
      </c>
      <c r="Z31" s="63">
        <f>County!U1895</f>
        <v>0</v>
      </c>
      <c r="AA31" s="64">
        <f t="shared" si="10"/>
        <v>0</v>
      </c>
      <c r="AB31" s="63">
        <f>County!V1895</f>
        <v>0</v>
      </c>
      <c r="AC31" s="64">
        <f t="shared" si="11"/>
        <v>0</v>
      </c>
      <c r="AD31" s="63">
        <f>County!W1895</f>
        <v>0</v>
      </c>
      <c r="AE31" s="64">
        <f t="shared" si="12"/>
        <v>0</v>
      </c>
      <c r="AF31" s="63">
        <f>County!X1895</f>
        <v>0</v>
      </c>
      <c r="AG31" s="64">
        <f t="shared" si="13"/>
        <v>0</v>
      </c>
      <c r="AH31" s="39">
        <f>County!Y1895</f>
        <v>0</v>
      </c>
      <c r="AI31" s="40">
        <f t="shared" si="14"/>
        <v>0</v>
      </c>
      <c r="AJ31" s="39">
        <f>County!Z1895</f>
        <v>0</v>
      </c>
      <c r="AK31" s="40">
        <f t="shared" si="15"/>
        <v>0</v>
      </c>
      <c r="AL31" s="39">
        <f>County!AA1895</f>
        <v>0</v>
      </c>
      <c r="AM31" s="40">
        <f t="shared" si="16"/>
        <v>0</v>
      </c>
      <c r="AN31" s="39">
        <f>County!AB1895</f>
        <v>0</v>
      </c>
      <c r="AO31" s="40">
        <f t="shared" si="17"/>
        <v>0</v>
      </c>
      <c r="AP31" s="39">
        <f>County!AC1895</f>
        <v>0</v>
      </c>
      <c r="AQ31" s="40">
        <f t="shared" si="18"/>
        <v>0</v>
      </c>
      <c r="AR31" s="39">
        <f>County!AD1895</f>
        <v>0</v>
      </c>
      <c r="AS31" s="40">
        <f t="shared" si="19"/>
        <v>0</v>
      </c>
      <c r="AT31" s="39">
        <f>County!AE1895</f>
        <v>0</v>
      </c>
      <c r="AU31" s="40">
        <f t="shared" si="20"/>
        <v>0</v>
      </c>
      <c r="AV31" s="39">
        <f>County!AF1895</f>
        <v>0</v>
      </c>
      <c r="AW31" s="40">
        <f t="shared" si="21"/>
        <v>0</v>
      </c>
      <c r="AX31" s="39">
        <f>County!AG1895</f>
        <v>0</v>
      </c>
      <c r="AY31" s="40">
        <f t="shared" si="21"/>
        <v>0</v>
      </c>
      <c r="AZ31" s="54"/>
      <c r="BA31" s="36" t="str">
        <f t="shared" si="27"/>
        <v>Pennsylvania</v>
      </c>
      <c r="BB31" s="36" t="s">
        <v>2251</v>
      </c>
      <c r="BC31" s="36">
        <f t="shared" si="28"/>
        <v>1</v>
      </c>
      <c r="BD31" s="37">
        <f>RANK(R31,(L31:Q31,R31:Y31,AD31:AW31))</f>
        <v>5</v>
      </c>
      <c r="BE31" s="37">
        <f>RANK(T31,(L31:Q31,R31:Y31,AD31:AW31))</f>
        <v>5</v>
      </c>
      <c r="BF31" s="37">
        <f>RANK(X31,(L31:Q31,R31:Y31,AD31:AW31))</f>
        <v>5</v>
      </c>
      <c r="BG31" s="37">
        <f>RANK(V31,(L31:Q31,R31:Y31,AD31:AW31))</f>
        <v>5</v>
      </c>
      <c r="BI31" s="36">
        <v>42</v>
      </c>
      <c r="BK31" s="39">
        <f>County!BB1895</f>
        <v>0</v>
      </c>
    </row>
    <row r="32" spans="1:63" s="42" customFormat="1">
      <c r="A32" s="42" t="s">
        <v>1133</v>
      </c>
      <c r="C32" s="45">
        <f t="shared" si="22"/>
        <v>1318794</v>
      </c>
      <c r="D32" s="44" t="str">
        <f t="shared" si="23"/>
        <v/>
      </c>
      <c r="E32" s="44">
        <f t="shared" si="0"/>
        <v>1</v>
      </c>
      <c r="F32" s="44" t="str">
        <f t="shared" si="0"/>
        <v/>
      </c>
      <c r="G32" s="69">
        <f t="shared" si="29"/>
        <v>2</v>
      </c>
      <c r="H32" s="69">
        <f t="shared" si="30"/>
        <v>1</v>
      </c>
      <c r="I32" s="69" t="str">
        <f t="shared" si="31"/>
        <v>-</v>
      </c>
      <c r="J32" s="45">
        <f t="shared" si="24"/>
        <v>446173</v>
      </c>
      <c r="K32" s="46">
        <f t="shared" si="25"/>
        <v>0.33831894897914305</v>
      </c>
      <c r="L32" s="62">
        <f>County!N1943</f>
        <v>364598</v>
      </c>
      <c r="M32" s="83">
        <f t="shared" si="26"/>
        <v>0.27646319288683446</v>
      </c>
      <c r="N32" s="62">
        <f>County!O1943</f>
        <v>810771</v>
      </c>
      <c r="O32" s="83">
        <f t="shared" si="4"/>
        <v>0.61478214186597757</v>
      </c>
      <c r="P32" s="62">
        <f>County!P1943</f>
        <v>0</v>
      </c>
      <c r="Q32" s="83">
        <f t="shared" si="5"/>
        <v>0</v>
      </c>
      <c r="R32" s="62">
        <f>County!Q1943</f>
        <v>0</v>
      </c>
      <c r="S32" s="83">
        <f t="shared" si="6"/>
        <v>0</v>
      </c>
      <c r="T32" s="62">
        <f>County!R1943</f>
        <v>0</v>
      </c>
      <c r="U32" s="83">
        <f t="shared" si="7"/>
        <v>0</v>
      </c>
      <c r="V32" s="62">
        <f>County!S1943</f>
        <v>121472</v>
      </c>
      <c r="W32" s="83">
        <f t="shared" si="8"/>
        <v>9.2108396004228099E-2</v>
      </c>
      <c r="X32" s="62">
        <f>County!T1943</f>
        <v>0</v>
      </c>
      <c r="Y32" s="83">
        <f t="shared" si="9"/>
        <v>0</v>
      </c>
      <c r="Z32" s="62">
        <f>County!U1943</f>
        <v>0</v>
      </c>
      <c r="AA32" s="83">
        <f t="shared" si="10"/>
        <v>0</v>
      </c>
      <c r="AB32" s="62">
        <f>County!V1943</f>
        <v>0</v>
      </c>
      <c r="AC32" s="83">
        <f t="shared" si="11"/>
        <v>0</v>
      </c>
      <c r="AD32" s="62">
        <f>County!W1943</f>
        <v>0</v>
      </c>
      <c r="AE32" s="83">
        <f t="shared" si="12"/>
        <v>0</v>
      </c>
      <c r="AF32" s="62">
        <f>County!X1943</f>
        <v>21953</v>
      </c>
      <c r="AG32" s="83">
        <f t="shared" si="13"/>
        <v>1.6646269242959855E-2</v>
      </c>
      <c r="AH32" s="45">
        <f>County!Y1943</f>
        <v>0</v>
      </c>
      <c r="AI32" s="83">
        <f t="shared" si="14"/>
        <v>0</v>
      </c>
      <c r="AJ32" s="45">
        <f>County!Z1943</f>
        <v>0</v>
      </c>
      <c r="AK32" s="83">
        <f t="shared" si="15"/>
        <v>0</v>
      </c>
      <c r="AL32" s="45">
        <f>County!AA1943</f>
        <v>0</v>
      </c>
      <c r="AM32" s="83">
        <f t="shared" si="16"/>
        <v>0</v>
      </c>
      <c r="AN32" s="45">
        <f>County!AB1943</f>
        <v>0</v>
      </c>
      <c r="AO32" s="83">
        <f t="shared" si="17"/>
        <v>0</v>
      </c>
      <c r="AP32" s="45">
        <f>County!AC1943</f>
        <v>0</v>
      </c>
      <c r="AQ32" s="83">
        <f t="shared" si="18"/>
        <v>0</v>
      </c>
      <c r="AR32" s="45">
        <f>County!AD1943</f>
        <v>0</v>
      </c>
      <c r="AS32" s="83">
        <f t="shared" si="19"/>
        <v>0</v>
      </c>
      <c r="AT32" s="45">
        <f>County!AE1943</f>
        <v>0</v>
      </c>
      <c r="AU32" s="83">
        <f t="shared" si="20"/>
        <v>0</v>
      </c>
      <c r="AV32" s="45">
        <f>County!AF1943</f>
        <v>0</v>
      </c>
      <c r="AW32" s="83">
        <f t="shared" si="21"/>
        <v>0</v>
      </c>
      <c r="AX32" s="45">
        <f>County!AG1943</f>
        <v>0</v>
      </c>
      <c r="AY32" s="83">
        <f t="shared" si="21"/>
        <v>0</v>
      </c>
      <c r="AZ32" s="53"/>
      <c r="BA32" s="42" t="str">
        <f t="shared" si="27"/>
        <v>South Carolina</v>
      </c>
      <c r="BB32" s="42" t="s">
        <v>788</v>
      </c>
      <c r="BC32" s="42">
        <f t="shared" si="28"/>
        <v>1</v>
      </c>
      <c r="BD32" s="43">
        <f>RANK(R32,(L32:Q32,R32:Y32,AD32:AW32))</f>
        <v>9</v>
      </c>
      <c r="BE32" s="43">
        <f>RANK(T32,(L32:Q32,R32:Y32,AD32:AW32))</f>
        <v>9</v>
      </c>
      <c r="BF32" s="43">
        <f>RANK(X32,(L32:Q32,R32:Y32,AD32:AW32))</f>
        <v>9</v>
      </c>
      <c r="BG32" s="43">
        <f>RANK(V32,(L32:Q32,R32:Y32,AD32:AW32))</f>
        <v>3</v>
      </c>
      <c r="BI32" s="42">
        <v>45</v>
      </c>
      <c r="BK32" s="45">
        <f>County!BB1943</f>
        <v>0</v>
      </c>
    </row>
    <row r="33" spans="1:63" s="36" customFormat="1">
      <c r="A33" s="36" t="s">
        <v>404</v>
      </c>
      <c r="C33" s="39">
        <f t="shared" si="22"/>
        <v>227947</v>
      </c>
      <c r="D33" s="38" t="str">
        <f t="shared" si="23"/>
        <v/>
      </c>
      <c r="E33" s="38">
        <f t="shared" si="0"/>
        <v>1</v>
      </c>
      <c r="F33" s="38" t="str">
        <f t="shared" si="0"/>
        <v/>
      </c>
      <c r="G33" s="70">
        <f t="shared" si="29"/>
        <v>3</v>
      </c>
      <c r="H33" s="70">
        <f t="shared" si="30"/>
        <v>1</v>
      </c>
      <c r="I33" s="70" t="str">
        <f t="shared" si="31"/>
        <v>-</v>
      </c>
      <c r="J33" s="39">
        <f t="shared" si="24"/>
        <v>227947</v>
      </c>
      <c r="K33" s="40">
        <f t="shared" si="25"/>
        <v>1</v>
      </c>
      <c r="L33" s="39">
        <f>County!N2011</f>
        <v>0</v>
      </c>
      <c r="M33" s="40">
        <f t="shared" si="26"/>
        <v>0</v>
      </c>
      <c r="N33" s="63">
        <f>County!O2011</f>
        <v>227947</v>
      </c>
      <c r="O33" s="64">
        <f t="shared" si="4"/>
        <v>1</v>
      </c>
      <c r="P33" s="63">
        <f>County!P2011</f>
        <v>0</v>
      </c>
      <c r="Q33" s="64">
        <f t="shared" si="5"/>
        <v>0</v>
      </c>
      <c r="R33" s="63">
        <f>County!Q2011</f>
        <v>0</v>
      </c>
      <c r="S33" s="64">
        <f t="shared" si="6"/>
        <v>0</v>
      </c>
      <c r="T33" s="63">
        <f>County!R2011</f>
        <v>0</v>
      </c>
      <c r="U33" s="64">
        <f t="shared" si="7"/>
        <v>0</v>
      </c>
      <c r="V33" s="63">
        <f>County!S2011</f>
        <v>0</v>
      </c>
      <c r="W33" s="64">
        <f t="shared" si="8"/>
        <v>0</v>
      </c>
      <c r="X33" s="63">
        <f>County!T2011</f>
        <v>0</v>
      </c>
      <c r="Y33" s="64">
        <f t="shared" si="9"/>
        <v>0</v>
      </c>
      <c r="Z33" s="63">
        <f>County!U2011</f>
        <v>0</v>
      </c>
      <c r="AA33" s="64">
        <f t="shared" si="10"/>
        <v>0</v>
      </c>
      <c r="AB33" s="63">
        <f>County!V2011</f>
        <v>0</v>
      </c>
      <c r="AC33" s="64">
        <f t="shared" si="11"/>
        <v>0</v>
      </c>
      <c r="AD33" s="63">
        <f>County!W2011</f>
        <v>0</v>
      </c>
      <c r="AE33" s="64">
        <f t="shared" si="12"/>
        <v>0</v>
      </c>
      <c r="AF33" s="63">
        <f>County!X2011</f>
        <v>0</v>
      </c>
      <c r="AG33" s="64">
        <f t="shared" si="13"/>
        <v>0</v>
      </c>
      <c r="AH33" s="39">
        <f>County!Y2011</f>
        <v>0</v>
      </c>
      <c r="AI33" s="40">
        <f t="shared" si="14"/>
        <v>0</v>
      </c>
      <c r="AJ33" s="39">
        <f>County!Z2011</f>
        <v>0</v>
      </c>
      <c r="AK33" s="40">
        <f t="shared" si="15"/>
        <v>0</v>
      </c>
      <c r="AL33" s="39">
        <f>County!AA2011</f>
        <v>0</v>
      </c>
      <c r="AM33" s="40">
        <f t="shared" si="16"/>
        <v>0</v>
      </c>
      <c r="AN33" s="39">
        <f>County!AB2011</f>
        <v>0</v>
      </c>
      <c r="AO33" s="40">
        <f t="shared" si="17"/>
        <v>0</v>
      </c>
      <c r="AP33" s="39">
        <f>County!AC2011</f>
        <v>0</v>
      </c>
      <c r="AQ33" s="40">
        <f t="shared" si="18"/>
        <v>0</v>
      </c>
      <c r="AR33" s="39">
        <f>County!AD2011</f>
        <v>0</v>
      </c>
      <c r="AS33" s="40">
        <f t="shared" si="19"/>
        <v>0</v>
      </c>
      <c r="AT33" s="39">
        <f>County!AE2011</f>
        <v>0</v>
      </c>
      <c r="AU33" s="40">
        <f t="shared" si="20"/>
        <v>0</v>
      </c>
      <c r="AV33" s="39">
        <f>County!AF2011</f>
        <v>0</v>
      </c>
      <c r="AW33" s="40">
        <f t="shared" si="21"/>
        <v>0</v>
      </c>
      <c r="AX33" s="39">
        <f>County!AG2011</f>
        <v>0</v>
      </c>
      <c r="AY33" s="40">
        <f t="shared" si="21"/>
        <v>0</v>
      </c>
      <c r="AZ33" s="54"/>
      <c r="BA33" s="36" t="str">
        <f t="shared" si="27"/>
        <v>South Dakota</v>
      </c>
      <c r="BB33" s="36" t="s">
        <v>235</v>
      </c>
      <c r="BC33" s="36">
        <f t="shared" si="28"/>
        <v>1</v>
      </c>
      <c r="BD33" s="37">
        <f>RANK(R33,(L33:Q33,R33:Y33,AD33:AW33))</f>
        <v>3</v>
      </c>
      <c r="BE33" s="37">
        <f>RANK(T33,(L33:Q33,R33:Y33,AD33:AW33))</f>
        <v>3</v>
      </c>
      <c r="BF33" s="37">
        <f>RANK(X33,(L33:Q33,R33:Y33,AD33:AW33))</f>
        <v>3</v>
      </c>
      <c r="BG33" s="37">
        <f>RANK(V33,(L33:Q33,R33:Y33,AD33:AW33))</f>
        <v>3</v>
      </c>
      <c r="BI33" s="36">
        <v>46</v>
      </c>
      <c r="BK33" s="39">
        <f>County!BB2011</f>
        <v>0</v>
      </c>
    </row>
    <row r="34" spans="1:63" s="42" customFormat="1">
      <c r="A34" s="42" t="s">
        <v>2409</v>
      </c>
      <c r="C34" s="45">
        <f t="shared" si="22"/>
        <v>633829</v>
      </c>
      <c r="D34" s="44" t="str">
        <f t="shared" si="23"/>
        <v/>
      </c>
      <c r="E34" s="44">
        <f t="shared" si="0"/>
        <v>1</v>
      </c>
      <c r="F34" s="44" t="str">
        <f t="shared" si="0"/>
        <v/>
      </c>
      <c r="G34" s="69">
        <f t="shared" si="29"/>
        <v>2</v>
      </c>
      <c r="H34" s="69">
        <f t="shared" si="30"/>
        <v>1</v>
      </c>
      <c r="I34" s="69" t="str">
        <f t="shared" si="31"/>
        <v>-</v>
      </c>
      <c r="J34" s="45">
        <f t="shared" si="24"/>
        <v>182494</v>
      </c>
      <c r="K34" s="46">
        <f t="shared" si="25"/>
        <v>0.28792308335528982</v>
      </c>
      <c r="L34" s="45">
        <f>County!N2042</f>
        <v>207685</v>
      </c>
      <c r="M34" s="46">
        <f t="shared" si="26"/>
        <v>0.32766724147995752</v>
      </c>
      <c r="N34" s="62">
        <f>County!O2042</f>
        <v>390179</v>
      </c>
      <c r="O34" s="83">
        <f t="shared" si="4"/>
        <v>0.61559032483524734</v>
      </c>
      <c r="P34" s="62">
        <f>County!P2042</f>
        <v>0</v>
      </c>
      <c r="Q34" s="83">
        <f t="shared" si="5"/>
        <v>0</v>
      </c>
      <c r="R34" s="62">
        <f>County!Q2042</f>
        <v>0</v>
      </c>
      <c r="S34" s="83">
        <f t="shared" si="6"/>
        <v>0</v>
      </c>
      <c r="T34" s="62">
        <f>County!R2042</f>
        <v>35937</v>
      </c>
      <c r="U34" s="83">
        <f t="shared" si="7"/>
        <v>5.6698257731975031E-2</v>
      </c>
      <c r="V34" s="62">
        <f>County!S2042</f>
        <v>0</v>
      </c>
      <c r="W34" s="83">
        <f t="shared" si="8"/>
        <v>0</v>
      </c>
      <c r="X34" s="62">
        <f>County!T2042</f>
        <v>0</v>
      </c>
      <c r="Y34" s="83">
        <f t="shared" si="9"/>
        <v>0</v>
      </c>
      <c r="Z34" s="62">
        <f>County!U2042</f>
        <v>0</v>
      </c>
      <c r="AA34" s="83">
        <f t="shared" si="10"/>
        <v>0</v>
      </c>
      <c r="AB34" s="62">
        <f>County!V2042</f>
        <v>0</v>
      </c>
      <c r="AC34" s="83">
        <f t="shared" si="11"/>
        <v>0</v>
      </c>
      <c r="AD34" s="62">
        <f>County!W2042</f>
        <v>0</v>
      </c>
      <c r="AE34" s="83">
        <f t="shared" si="12"/>
        <v>0</v>
      </c>
      <c r="AF34" s="62">
        <f>County!X2042</f>
        <v>0</v>
      </c>
      <c r="AG34" s="83">
        <f t="shared" si="13"/>
        <v>0</v>
      </c>
      <c r="AH34" s="45">
        <f>County!Y2042</f>
        <v>0</v>
      </c>
      <c r="AI34" s="46">
        <f t="shared" si="14"/>
        <v>0</v>
      </c>
      <c r="AJ34" s="45">
        <f>County!Z2042</f>
        <v>0</v>
      </c>
      <c r="AK34" s="46">
        <f t="shared" si="15"/>
        <v>0</v>
      </c>
      <c r="AL34" s="45">
        <f>County!AA2042</f>
        <v>20</v>
      </c>
      <c r="AM34" s="46">
        <f t="shared" si="16"/>
        <v>3.1554252014344563E-5</v>
      </c>
      <c r="AN34" s="45">
        <f>County!AB2042</f>
        <v>6</v>
      </c>
      <c r="AO34" s="46">
        <f t="shared" si="17"/>
        <v>9.4662756043033686E-6</v>
      </c>
      <c r="AP34" s="45">
        <f>County!AC2042</f>
        <v>2</v>
      </c>
      <c r="AQ34" s="46">
        <f t="shared" si="18"/>
        <v>3.1554252014344565E-6</v>
      </c>
      <c r="AR34" s="45">
        <f>County!AD2042</f>
        <v>0</v>
      </c>
      <c r="AS34" s="46">
        <f t="shared" si="19"/>
        <v>0</v>
      </c>
      <c r="AT34" s="45">
        <f>County!AE2042</f>
        <v>0</v>
      </c>
      <c r="AU34" s="46">
        <f t="shared" si="20"/>
        <v>0</v>
      </c>
      <c r="AV34" s="45">
        <f>County!AF2042</f>
        <v>0</v>
      </c>
      <c r="AW34" s="46">
        <f t="shared" si="21"/>
        <v>0</v>
      </c>
      <c r="AX34" s="45">
        <f>County!AG2042</f>
        <v>0</v>
      </c>
      <c r="AY34" s="46">
        <f t="shared" si="21"/>
        <v>0</v>
      </c>
      <c r="AZ34" s="53"/>
      <c r="BA34" s="42" t="str">
        <f t="shared" si="27"/>
        <v>Utah</v>
      </c>
      <c r="BB34" s="42" t="s">
        <v>1959</v>
      </c>
      <c r="BC34" s="42">
        <f t="shared" si="28"/>
        <v>1</v>
      </c>
      <c r="BD34" s="43">
        <f>RANK(R34,(L34:Q34,R34:Y34,AD34:AW34))</f>
        <v>13</v>
      </c>
      <c r="BE34" s="43">
        <f>RANK(T34,(L34:Q34,R34:Y34,AD34:AW34))</f>
        <v>3</v>
      </c>
      <c r="BF34" s="43">
        <f>RANK(X34,(L34:Q34,R34:Y34,AD34:AW34))</f>
        <v>13</v>
      </c>
      <c r="BG34" s="43">
        <f>RANK(V34,(L34:Q34,R34:Y34,AD34:AW34))</f>
        <v>13</v>
      </c>
      <c r="BI34" s="42">
        <v>49</v>
      </c>
      <c r="BK34" s="45">
        <f>County!BB2042</f>
        <v>0</v>
      </c>
    </row>
    <row r="35" spans="1:63" s="36" customFormat="1">
      <c r="A35" s="36" t="s">
        <v>1879</v>
      </c>
      <c r="C35" s="39">
        <f t="shared" si="22"/>
        <v>235178</v>
      </c>
      <c r="D35" s="38">
        <f t="shared" si="23"/>
        <v>1</v>
      </c>
      <c r="E35" s="38" t="str">
        <f t="shared" si="0"/>
        <v/>
      </c>
      <c r="F35" s="38" t="str">
        <f t="shared" si="0"/>
        <v/>
      </c>
      <c r="G35" s="70">
        <f t="shared" si="29"/>
        <v>1</v>
      </c>
      <c r="H35" s="70">
        <f t="shared" si="30"/>
        <v>2</v>
      </c>
      <c r="I35" s="70">
        <f t="shared" si="31"/>
        <v>3</v>
      </c>
      <c r="J35" s="39">
        <f t="shared" si="24"/>
        <v>78582</v>
      </c>
      <c r="K35" s="40">
        <f t="shared" si="25"/>
        <v>0.33413839729906708</v>
      </c>
      <c r="L35" s="39">
        <f>County!N2058</f>
        <v>151281</v>
      </c>
      <c r="M35" s="40">
        <f t="shared" si="26"/>
        <v>0.64326169964877666</v>
      </c>
      <c r="N35" s="63">
        <f>County!O2058</f>
        <v>72699</v>
      </c>
      <c r="O35" s="64">
        <f t="shared" si="4"/>
        <v>0.30912330234970958</v>
      </c>
      <c r="P35" s="63">
        <f>County!P2058</f>
        <v>3544</v>
      </c>
      <c r="Q35" s="64">
        <f t="shared" si="5"/>
        <v>1.5069436767044536E-2</v>
      </c>
      <c r="R35" s="63">
        <f>County!Q2058</f>
        <v>0</v>
      </c>
      <c r="S35" s="64">
        <f t="shared" si="6"/>
        <v>0</v>
      </c>
      <c r="T35" s="63">
        <f>County!R2058</f>
        <v>0</v>
      </c>
      <c r="U35" s="64">
        <f t="shared" si="7"/>
        <v>0</v>
      </c>
      <c r="V35" s="63">
        <f>County!S2058</f>
        <v>0</v>
      </c>
      <c r="W35" s="64">
        <f t="shared" si="8"/>
        <v>0</v>
      </c>
      <c r="X35" s="63">
        <f>County!T2058</f>
        <v>0</v>
      </c>
      <c r="Y35" s="64">
        <f t="shared" si="9"/>
        <v>0</v>
      </c>
      <c r="Z35" s="63">
        <f>County!U2058</f>
        <v>0</v>
      </c>
      <c r="AA35" s="64">
        <f t="shared" si="10"/>
        <v>0</v>
      </c>
      <c r="AB35" s="63">
        <f>County!V2058</f>
        <v>0</v>
      </c>
      <c r="AC35" s="64">
        <f t="shared" si="11"/>
        <v>0</v>
      </c>
      <c r="AD35" s="63">
        <f>County!W2058</f>
        <v>1433</v>
      </c>
      <c r="AE35" s="64">
        <f t="shared" si="12"/>
        <v>6.0932570223405248E-3</v>
      </c>
      <c r="AF35" s="63">
        <f>County!X2058</f>
        <v>113</v>
      </c>
      <c r="AG35" s="64">
        <f t="shared" si="13"/>
        <v>4.8048712039391438E-4</v>
      </c>
      <c r="AH35" s="39">
        <f>County!Y2058</f>
        <v>0</v>
      </c>
      <c r="AI35" s="40">
        <f t="shared" si="14"/>
        <v>0</v>
      </c>
      <c r="AJ35" s="39">
        <f>County!Z2058</f>
        <v>0</v>
      </c>
      <c r="AK35" s="40">
        <f t="shared" si="15"/>
        <v>0</v>
      </c>
      <c r="AL35" s="39">
        <f>County!AA2058</f>
        <v>1021</v>
      </c>
      <c r="AM35" s="40">
        <f t="shared" si="16"/>
        <v>4.3413924771874921E-3</v>
      </c>
      <c r="AN35" s="39">
        <f>County!AB2058</f>
        <v>2731</v>
      </c>
      <c r="AO35" s="40">
        <f t="shared" si="17"/>
        <v>1.1612480759254692E-2</v>
      </c>
      <c r="AP35" s="39">
        <f>County!AC2058</f>
        <v>2356</v>
      </c>
      <c r="AQ35" s="40">
        <f t="shared" si="18"/>
        <v>1.0017943855292586E-2</v>
      </c>
      <c r="AR35" s="39">
        <f>County!AD2058</f>
        <v>0</v>
      </c>
      <c r="AS35" s="40">
        <f t="shared" si="19"/>
        <v>0</v>
      </c>
      <c r="AT35" s="39">
        <f>County!AE2058</f>
        <v>0</v>
      </c>
      <c r="AU35" s="40">
        <f t="shared" si="20"/>
        <v>0</v>
      </c>
      <c r="AV35" s="39">
        <f>County!AF2058</f>
        <v>0</v>
      </c>
      <c r="AW35" s="40">
        <f t="shared" si="21"/>
        <v>0</v>
      </c>
      <c r="AX35" s="39">
        <f>County!AG2058</f>
        <v>0</v>
      </c>
      <c r="AY35" s="40">
        <f t="shared" si="21"/>
        <v>0</v>
      </c>
      <c r="AZ35" s="54"/>
      <c r="BA35" s="36" t="str">
        <f t="shared" si="27"/>
        <v>Vermont</v>
      </c>
      <c r="BB35" s="36" t="s">
        <v>640</v>
      </c>
      <c r="BC35" s="36">
        <f t="shared" si="28"/>
        <v>1</v>
      </c>
      <c r="BD35" s="37">
        <f>RANK(R35,(L35:Q35,R35:Y35,AD35:AW35))</f>
        <v>17</v>
      </c>
      <c r="BE35" s="37">
        <f>RANK(T35,(L35:Q35,R35:Y35,AD35:AW35))</f>
        <v>17</v>
      </c>
      <c r="BF35" s="37">
        <f>RANK(X35,(L35:Q35,R35:Y35,AD35:AW35))</f>
        <v>17</v>
      </c>
      <c r="BG35" s="37">
        <f>RANK(V35,(L35:Q35,R35:Y35,AD35:AW35))</f>
        <v>17</v>
      </c>
      <c r="BI35" s="36">
        <v>50</v>
      </c>
      <c r="BK35" s="39">
        <f>County!BB2058</f>
        <v>0</v>
      </c>
    </row>
    <row r="36" spans="1:63" s="42" customFormat="1">
      <c r="A36" s="42" t="s">
        <v>2232</v>
      </c>
      <c r="C36" s="45">
        <f t="shared" si="22"/>
        <v>2511094</v>
      </c>
      <c r="D36" s="44">
        <f t="shared" si="23"/>
        <v>1</v>
      </c>
      <c r="E36" s="44" t="str">
        <f t="shared" si="23"/>
        <v/>
      </c>
      <c r="F36" s="44" t="str">
        <f t="shared" si="23"/>
        <v/>
      </c>
      <c r="G36" s="69">
        <f t="shared" si="29"/>
        <v>1</v>
      </c>
      <c r="H36" s="69">
        <f t="shared" si="30"/>
        <v>2</v>
      </c>
      <c r="I36" s="69" t="str">
        <f t="shared" si="31"/>
        <v>-</v>
      </c>
      <c r="J36" s="45">
        <f t="shared" si="24"/>
        <v>118766</v>
      </c>
      <c r="K36" s="46">
        <f t="shared" si="25"/>
        <v>4.729651697626612E-2</v>
      </c>
      <c r="L36" s="45">
        <f>County!N2099</f>
        <v>1314930</v>
      </c>
      <c r="M36" s="46">
        <f t="shared" si="26"/>
        <v>0.52364825848813301</v>
      </c>
      <c r="N36" s="62">
        <f>County!O2099</f>
        <v>1196164</v>
      </c>
      <c r="O36" s="83">
        <f t="shared" si="4"/>
        <v>0.47635174151186693</v>
      </c>
      <c r="P36" s="62">
        <f>County!P2099</f>
        <v>0</v>
      </c>
      <c r="Q36" s="83">
        <f t="shared" si="5"/>
        <v>0</v>
      </c>
      <c r="R36" s="62">
        <f>County!Q2099</f>
        <v>0</v>
      </c>
      <c r="S36" s="83">
        <f t="shared" si="6"/>
        <v>0</v>
      </c>
      <c r="T36" s="62">
        <f>County!R2099</f>
        <v>0</v>
      </c>
      <c r="U36" s="83">
        <f t="shared" si="7"/>
        <v>0</v>
      </c>
      <c r="V36" s="62">
        <f>County!S2099</f>
        <v>0</v>
      </c>
      <c r="W36" s="83">
        <f t="shared" si="8"/>
        <v>0</v>
      </c>
      <c r="X36" s="62">
        <f>County!T2099</f>
        <v>0</v>
      </c>
      <c r="Y36" s="83">
        <f t="shared" si="9"/>
        <v>0</v>
      </c>
      <c r="Z36" s="62">
        <f>County!U2099</f>
        <v>0</v>
      </c>
      <c r="AA36" s="83">
        <f t="shared" si="10"/>
        <v>0</v>
      </c>
      <c r="AB36" s="62">
        <f>County!V2099</f>
        <v>0</v>
      </c>
      <c r="AC36" s="83">
        <f t="shared" si="11"/>
        <v>0</v>
      </c>
      <c r="AD36" s="62">
        <f>County!W2099</f>
        <v>0</v>
      </c>
      <c r="AE36" s="83">
        <f t="shared" si="12"/>
        <v>0</v>
      </c>
      <c r="AF36" s="62">
        <f>County!X2099</f>
        <v>0</v>
      </c>
      <c r="AG36" s="83">
        <f t="shared" si="13"/>
        <v>0</v>
      </c>
      <c r="AH36" s="45">
        <f>County!Y2099</f>
        <v>0</v>
      </c>
      <c r="AI36" s="46">
        <f t="shared" si="14"/>
        <v>0</v>
      </c>
      <c r="AJ36" s="45">
        <f>County!Z2099</f>
        <v>0</v>
      </c>
      <c r="AK36" s="46">
        <f t="shared" si="15"/>
        <v>0</v>
      </c>
      <c r="AL36" s="45">
        <f>County!AA2099</f>
        <v>0</v>
      </c>
      <c r="AM36" s="46">
        <f t="shared" si="16"/>
        <v>0</v>
      </c>
      <c r="AN36" s="45">
        <f>County!AB2099</f>
        <v>0</v>
      </c>
      <c r="AO36" s="46">
        <f t="shared" si="17"/>
        <v>0</v>
      </c>
      <c r="AP36" s="45">
        <f>County!AC2099</f>
        <v>0</v>
      </c>
      <c r="AQ36" s="46">
        <f t="shared" si="18"/>
        <v>0</v>
      </c>
      <c r="AR36" s="45">
        <f>County!AD2099</f>
        <v>0</v>
      </c>
      <c r="AS36" s="46">
        <f t="shared" si="19"/>
        <v>0</v>
      </c>
      <c r="AT36" s="45">
        <f>County!AE2099</f>
        <v>0</v>
      </c>
      <c r="AU36" s="46">
        <f t="shared" si="20"/>
        <v>0</v>
      </c>
      <c r="AV36" s="45">
        <f>County!AF2099</f>
        <v>0</v>
      </c>
      <c r="AW36" s="46">
        <f t="shared" si="21"/>
        <v>0</v>
      </c>
      <c r="AX36" s="45">
        <f>County!AG2099</f>
        <v>0</v>
      </c>
      <c r="AY36" s="46">
        <f t="shared" si="21"/>
        <v>0</v>
      </c>
      <c r="AZ36" s="53"/>
      <c r="BA36" s="42" t="str">
        <f t="shared" si="27"/>
        <v>Washington</v>
      </c>
      <c r="BB36" s="42" t="s">
        <v>1243</v>
      </c>
      <c r="BC36" s="42">
        <f t="shared" si="28"/>
        <v>1</v>
      </c>
      <c r="BD36" s="43">
        <f>RANK(R36,(L36:Q36,R36:Y36,AD36:AW36))</f>
        <v>5</v>
      </c>
      <c r="BE36" s="43">
        <f>RANK(T36,(L36:Q36,R36:Y36,AD36:AW36))</f>
        <v>5</v>
      </c>
      <c r="BF36" s="43">
        <f>RANK(X36,(L36:Q36,R36:Y36,AD36:AW36))</f>
        <v>5</v>
      </c>
      <c r="BG36" s="43">
        <f>RANK(V36,(L36:Q36,R36:Y36,AD36:AW36))</f>
        <v>5</v>
      </c>
      <c r="BI36" s="42">
        <v>53</v>
      </c>
      <c r="BK36" s="45">
        <f>County!BB2099</f>
        <v>0</v>
      </c>
    </row>
    <row r="37" spans="1:63" s="36" customFormat="1">
      <c r="A37" s="36" t="s">
        <v>638</v>
      </c>
      <c r="C37" s="39">
        <f t="shared" si="22"/>
        <v>529948</v>
      </c>
      <c r="D37" s="144">
        <f t="shared" ref="D37:F38" si="32">IF(G37=1,1,"")</f>
        <v>1</v>
      </c>
      <c r="E37" s="144" t="str">
        <f t="shared" si="32"/>
        <v/>
      </c>
      <c r="F37" s="144" t="str">
        <f t="shared" si="32"/>
        <v/>
      </c>
      <c r="G37" s="70">
        <f>RANK(L37,L37:AZ37)</f>
        <v>1</v>
      </c>
      <c r="H37" s="70">
        <f>RANK(N37,L37:AZ37)</f>
        <v>2</v>
      </c>
      <c r="I37" s="70" t="str">
        <f>IF(P37&gt;0,RANK(P37,L37:AZ37),"-")</f>
        <v>-</v>
      </c>
      <c r="J37" s="39">
        <f>ABS(N37-L37)</f>
        <v>53345</v>
      </c>
      <c r="K37" s="40">
        <f>IF(C37&gt;0, J37/C37,0)</f>
        <v>0.100660819552107</v>
      </c>
      <c r="L37" s="39">
        <f>County!N2156</f>
        <v>283358</v>
      </c>
      <c r="M37" s="40">
        <f t="shared" si="26"/>
        <v>0.53469019601923207</v>
      </c>
      <c r="N37" s="63">
        <f>County!O2156</f>
        <v>230013</v>
      </c>
      <c r="O37" s="64">
        <f t="shared" si="4"/>
        <v>0.43402937646712508</v>
      </c>
      <c r="P37" s="63">
        <f>County!P2156</f>
        <v>0</v>
      </c>
      <c r="Q37" s="64">
        <f t="shared" si="5"/>
        <v>0</v>
      </c>
      <c r="R37" s="63">
        <f>County!Q2156</f>
        <v>0</v>
      </c>
      <c r="S37" s="64">
        <f t="shared" si="6"/>
        <v>0</v>
      </c>
      <c r="T37" s="63">
        <f>County!R2156</f>
        <v>6425</v>
      </c>
      <c r="U37" s="64">
        <f t="shared" si="7"/>
        <v>1.2123831017382838E-2</v>
      </c>
      <c r="V37" s="63">
        <f>County!S2156</f>
        <v>10152</v>
      </c>
      <c r="W37" s="64">
        <f t="shared" si="8"/>
        <v>1.915659649626001E-2</v>
      </c>
      <c r="X37" s="63">
        <f>County!T2156</f>
        <v>0</v>
      </c>
      <c r="Y37" s="64">
        <f t="shared" si="9"/>
        <v>0</v>
      </c>
      <c r="Z37" s="63">
        <f>County!U2156</f>
        <v>0</v>
      </c>
      <c r="AA37" s="64">
        <f t="shared" si="10"/>
        <v>0</v>
      </c>
      <c r="AB37" s="63">
        <f>County!V2156</f>
        <v>0</v>
      </c>
      <c r="AC37" s="64">
        <f t="shared" si="11"/>
        <v>0</v>
      </c>
      <c r="AD37" s="63">
        <f>County!W2156</f>
        <v>0</v>
      </c>
      <c r="AE37" s="64">
        <f t="shared" si="12"/>
        <v>0</v>
      </c>
      <c r="AF37" s="63">
        <f>County!X2156</f>
        <v>0</v>
      </c>
      <c r="AG37" s="64">
        <f t="shared" si="13"/>
        <v>0</v>
      </c>
      <c r="AH37" s="39">
        <f>County!Y2156</f>
        <v>0</v>
      </c>
      <c r="AI37" s="40">
        <f t="shared" si="14"/>
        <v>0</v>
      </c>
      <c r="AJ37" s="39">
        <f>County!Z2156</f>
        <v>0</v>
      </c>
      <c r="AK37" s="40">
        <f t="shared" si="15"/>
        <v>0</v>
      </c>
      <c r="AL37" s="39">
        <f>County!AA2156</f>
        <v>0</v>
      </c>
      <c r="AM37" s="40">
        <f t="shared" si="16"/>
        <v>0</v>
      </c>
      <c r="AN37" s="39">
        <f>County!AB2156</f>
        <v>0</v>
      </c>
      <c r="AO37" s="40">
        <f t="shared" si="17"/>
        <v>0</v>
      </c>
      <c r="AP37" s="39">
        <f>County!AC2156</f>
        <v>0</v>
      </c>
      <c r="AQ37" s="40">
        <f t="shared" si="18"/>
        <v>0</v>
      </c>
      <c r="AR37" s="39">
        <f>County!AD2156</f>
        <v>0</v>
      </c>
      <c r="AS37" s="40">
        <f t="shared" si="19"/>
        <v>0</v>
      </c>
      <c r="AT37" s="39">
        <f>County!AE2156</f>
        <v>0</v>
      </c>
      <c r="AU37" s="40">
        <f t="shared" si="20"/>
        <v>0</v>
      </c>
      <c r="AV37" s="39">
        <f>County!AF2156</f>
        <v>0</v>
      </c>
      <c r="AW37" s="40">
        <f t="shared" si="21"/>
        <v>0</v>
      </c>
      <c r="AX37" s="39">
        <f>County!AG2156</f>
        <v>0</v>
      </c>
      <c r="AY37" s="40">
        <f t="shared" si="21"/>
        <v>0</v>
      </c>
      <c r="AZ37" s="54"/>
      <c r="BA37" s="36" t="str">
        <f>A37</f>
        <v>West Virginia</v>
      </c>
      <c r="BB37" s="36" t="s">
        <v>274</v>
      </c>
      <c r="BC37" s="36">
        <f>SUM(D37:F37)</f>
        <v>1</v>
      </c>
      <c r="BD37" s="37">
        <f>RANK(R37,(L37:Q37,R37:Y37,AD37:AW37))</f>
        <v>9</v>
      </c>
      <c r="BE37" s="37">
        <f>RANK(T37,(L37:Q37,R37:Y37,AD37:AW37))</f>
        <v>4</v>
      </c>
      <c r="BF37" s="37">
        <f>RANK(X37,(L37:Q37,R37:Y37,AD37:AW37))</f>
        <v>9</v>
      </c>
      <c r="BG37" s="37">
        <f>RANK(V37,(L37:Q37,R37:Y37,AD37:AW37))</f>
        <v>3</v>
      </c>
      <c r="BI37" s="36">
        <v>54</v>
      </c>
      <c r="BK37" s="39">
        <f>County!BB2060</f>
        <v>0</v>
      </c>
    </row>
    <row r="38" spans="1:63" s="42" customFormat="1">
      <c r="A38" s="42" t="s">
        <v>1291</v>
      </c>
      <c r="C38" s="45">
        <f t="shared" si="22"/>
        <v>2171331</v>
      </c>
      <c r="D38" s="44" t="str">
        <f t="shared" si="32"/>
        <v/>
      </c>
      <c r="E38" s="44">
        <f t="shared" si="32"/>
        <v>1</v>
      </c>
      <c r="F38" s="44" t="str">
        <f t="shared" si="32"/>
        <v/>
      </c>
      <c r="G38" s="69">
        <f t="shared" si="29"/>
        <v>2</v>
      </c>
      <c r="H38" s="69">
        <f t="shared" si="30"/>
        <v>1</v>
      </c>
      <c r="I38" s="69" t="str">
        <f t="shared" si="31"/>
        <v>-</v>
      </c>
      <c r="J38" s="45">
        <f t="shared" si="24"/>
        <v>105041</v>
      </c>
      <c r="K38" s="46">
        <f t="shared" si="25"/>
        <v>4.8376318488521558E-2</v>
      </c>
      <c r="L38" s="45">
        <f>County!N2230</f>
        <v>1020958</v>
      </c>
      <c r="M38" s="46">
        <f t="shared" si="26"/>
        <v>0.47019915434358006</v>
      </c>
      <c r="N38" s="62">
        <f>County!O2230</f>
        <v>1125999</v>
      </c>
      <c r="O38" s="83">
        <f t="shared" si="4"/>
        <v>0.51857547283210159</v>
      </c>
      <c r="P38" s="62">
        <f>County!P2230</f>
        <v>0</v>
      </c>
      <c r="Q38" s="83">
        <f t="shared" si="5"/>
        <v>0</v>
      </c>
      <c r="R38" s="62">
        <f>County!Q2230</f>
        <v>0</v>
      </c>
      <c r="S38" s="83">
        <f t="shared" si="6"/>
        <v>0</v>
      </c>
      <c r="T38" s="62">
        <f>County!R2230</f>
        <v>23473</v>
      </c>
      <c r="U38" s="83">
        <f t="shared" si="7"/>
        <v>1.0810419968213046E-2</v>
      </c>
      <c r="V38" s="62">
        <f>County!S2230</f>
        <v>0</v>
      </c>
      <c r="W38" s="83">
        <f t="shared" si="8"/>
        <v>0</v>
      </c>
      <c r="X38" s="62">
        <f>County!T2230</f>
        <v>0</v>
      </c>
      <c r="Y38" s="83">
        <f t="shared" si="9"/>
        <v>0</v>
      </c>
      <c r="Z38" s="62">
        <f>County!U2230</f>
        <v>0</v>
      </c>
      <c r="AA38" s="83">
        <f t="shared" si="10"/>
        <v>0</v>
      </c>
      <c r="AB38" s="62">
        <f>County!V2230</f>
        <v>0</v>
      </c>
      <c r="AC38" s="83">
        <f t="shared" si="11"/>
        <v>0</v>
      </c>
      <c r="AD38" s="62">
        <f>County!W2230</f>
        <v>0</v>
      </c>
      <c r="AE38" s="83">
        <f t="shared" si="12"/>
        <v>0</v>
      </c>
      <c r="AF38" s="62">
        <f>County!X2230</f>
        <v>638</v>
      </c>
      <c r="AG38" s="83">
        <f t="shared" si="13"/>
        <v>2.9382899244748958E-4</v>
      </c>
      <c r="AH38" s="45">
        <f>County!Y2230</f>
        <v>0</v>
      </c>
      <c r="AI38" s="46">
        <f t="shared" si="14"/>
        <v>0</v>
      </c>
      <c r="AJ38" s="45">
        <f>County!Z2230</f>
        <v>0</v>
      </c>
      <c r="AK38" s="46">
        <f t="shared" si="15"/>
        <v>0</v>
      </c>
      <c r="AL38" s="45">
        <f>County!AA2230</f>
        <v>134</v>
      </c>
      <c r="AM38" s="46">
        <f t="shared" si="16"/>
        <v>6.1713299354174922E-5</v>
      </c>
      <c r="AN38" s="45">
        <f>County!AB2230</f>
        <v>129</v>
      </c>
      <c r="AO38" s="46">
        <f t="shared" si="17"/>
        <v>5.9410564303646016E-5</v>
      </c>
      <c r="AP38" s="45">
        <f>County!AC2230</f>
        <v>0</v>
      </c>
      <c r="AQ38" s="46">
        <f t="shared" si="18"/>
        <v>0</v>
      </c>
      <c r="AR38" s="45">
        <f>County!AD2230</f>
        <v>0</v>
      </c>
      <c r="AS38" s="46">
        <f t="shared" si="19"/>
        <v>0</v>
      </c>
      <c r="AT38" s="45">
        <f>County!AE2230</f>
        <v>0</v>
      </c>
      <c r="AU38" s="46">
        <f t="shared" si="20"/>
        <v>0</v>
      </c>
      <c r="AV38" s="45">
        <f>County!AF2230</f>
        <v>0</v>
      </c>
      <c r="AW38" s="46">
        <f t="shared" si="21"/>
        <v>0</v>
      </c>
      <c r="AX38" s="45">
        <f>County!AG2230</f>
        <v>0</v>
      </c>
      <c r="AY38" s="46">
        <f t="shared" si="21"/>
        <v>0</v>
      </c>
      <c r="AZ38" s="53"/>
      <c r="BA38" s="42" t="str">
        <f t="shared" si="27"/>
        <v>Wisconsin</v>
      </c>
      <c r="BB38" s="42" t="s">
        <v>470</v>
      </c>
      <c r="BC38" s="42">
        <f t="shared" si="28"/>
        <v>1</v>
      </c>
      <c r="BD38" s="43">
        <f>RANK(R38,(L38:Q38,R38:Y38,AD38:AW38))</f>
        <v>13</v>
      </c>
      <c r="BE38" s="43">
        <f>RANK(T38,(L38:Q38,R38:Y38,AD38:AW38))</f>
        <v>3</v>
      </c>
      <c r="BF38" s="43">
        <f>RANK(X38,(L38:Q38,R38:Y38,AD38:AW38))</f>
        <v>13</v>
      </c>
      <c r="BG38" s="43">
        <f>RANK(V38,(L38:Q38,R38:Y38,AD38:AW38))</f>
        <v>13</v>
      </c>
      <c r="BI38" s="42">
        <v>55</v>
      </c>
      <c r="BK38" s="45">
        <f>County!BB2230</f>
        <v>0</v>
      </c>
    </row>
    <row r="39" spans="1:63" s="36" customFormat="1">
      <c r="A39" s="127" t="s">
        <v>399</v>
      </c>
      <c r="B39" s="128"/>
      <c r="C39" s="129">
        <f t="shared" si="22"/>
        <v>66612940</v>
      </c>
      <c r="D39" s="130">
        <f>SUM(D3:D38)</f>
        <v>12</v>
      </c>
      <c r="E39" s="130">
        <f>SUM(E3:E38)</f>
        <v>23</v>
      </c>
      <c r="F39" s="130">
        <f>SUM(F3:F38)</f>
        <v>0</v>
      </c>
      <c r="G39" s="131">
        <f t="shared" si="29"/>
        <v>2</v>
      </c>
      <c r="H39" s="131">
        <f t="shared" si="30"/>
        <v>1</v>
      </c>
      <c r="I39" s="131">
        <f t="shared" si="31"/>
        <v>3</v>
      </c>
      <c r="J39" s="129">
        <f>ABS(N39-L39)</f>
        <v>3686423</v>
      </c>
      <c r="K39" s="123">
        <f t="shared" si="25"/>
        <v>5.5340944266984764E-2</v>
      </c>
      <c r="L39" s="129">
        <f>SUM(L3:L38)</f>
        <v>29495952</v>
      </c>
      <c r="M39" s="123">
        <f t="shared" si="26"/>
        <v>0.44279612940068402</v>
      </c>
      <c r="N39" s="129">
        <f>SUM(N3:N38)</f>
        <v>33182375</v>
      </c>
      <c r="O39" s="123">
        <f t="shared" si="4"/>
        <v>0.49813707366766879</v>
      </c>
      <c r="P39" s="129">
        <f>SUM(P3:P38)</f>
        <v>1772493</v>
      </c>
      <c r="Q39" s="123">
        <f t="shared" si="5"/>
        <v>2.6608839063401196E-2</v>
      </c>
      <c r="R39" s="129">
        <f>SUM(R3:R38)</f>
        <v>780763</v>
      </c>
      <c r="S39" s="123">
        <f t="shared" si="6"/>
        <v>1.1720890865948868E-2</v>
      </c>
      <c r="T39" s="129">
        <f>SUM(T3:T38)</f>
        <v>338593</v>
      </c>
      <c r="U39" s="123">
        <f t="shared" si="7"/>
        <v>5.0829913827553624E-3</v>
      </c>
      <c r="V39" s="129">
        <f>SUM(V3:V38)</f>
        <v>526829</v>
      </c>
      <c r="W39" s="123">
        <f t="shared" si="8"/>
        <v>7.9088087089385344E-3</v>
      </c>
      <c r="X39" s="129">
        <f>SUM(X3:X38)</f>
        <v>101091</v>
      </c>
      <c r="Y39" s="123">
        <f t="shared" si="9"/>
        <v>1.5175880241886936E-3</v>
      </c>
      <c r="Z39" s="129">
        <f>SUM(Z3:Z38)</f>
        <v>135093</v>
      </c>
      <c r="AA39" s="123">
        <f t="shared" si="10"/>
        <v>2.0280293888845021E-3</v>
      </c>
      <c r="AB39" s="129">
        <f>SUM(AB3:AB38)</f>
        <v>36953</v>
      </c>
      <c r="AC39" s="123">
        <f t="shared" si="11"/>
        <v>5.5474206663149827E-4</v>
      </c>
      <c r="AD39" s="129">
        <f>SUM(AD3:AD38)</f>
        <v>27887</v>
      </c>
      <c r="AE39" s="123">
        <f t="shared" si="12"/>
        <v>4.1864238389718275E-4</v>
      </c>
      <c r="AF39" s="129">
        <f>SUM(AF3:AF38)</f>
        <v>39508</v>
      </c>
      <c r="AG39" s="123">
        <f t="shared" si="13"/>
        <v>5.930979776601964E-4</v>
      </c>
      <c r="AH39" s="129">
        <f>SUM(AH3:AH38)</f>
        <v>5811</v>
      </c>
      <c r="AI39" s="123">
        <f t="shared" si="14"/>
        <v>8.7235302930631793E-5</v>
      </c>
      <c r="AJ39" s="129">
        <f>SUM(AJ3:AJ38)</f>
        <v>18940</v>
      </c>
      <c r="AK39" s="123">
        <f t="shared" si="15"/>
        <v>2.8432914085461475E-4</v>
      </c>
      <c r="AL39" s="129">
        <f>SUM(AL3:AL38)</f>
        <v>68951</v>
      </c>
      <c r="AM39" s="123">
        <f t="shared" si="16"/>
        <v>1.0350991864343474E-3</v>
      </c>
      <c r="AN39" s="129">
        <f>SUM(AN3:AN38)</f>
        <v>30862</v>
      </c>
      <c r="AO39" s="123">
        <f t="shared" si="17"/>
        <v>4.6330337619087221E-4</v>
      </c>
      <c r="AP39" s="129">
        <f>SUM(AP3:AP38)</f>
        <v>14260</v>
      </c>
      <c r="AQ39" s="123">
        <f t="shared" si="18"/>
        <v>2.1407252104470992E-4</v>
      </c>
      <c r="AR39" s="129">
        <f>SUM(AR3:AR38)</f>
        <v>10268</v>
      </c>
      <c r="AS39" s="123">
        <f t="shared" si="19"/>
        <v>1.5414422483079113E-4</v>
      </c>
      <c r="AT39" s="129">
        <f>SUM(AT3:AT38)</f>
        <v>13170</v>
      </c>
      <c r="AU39" s="123">
        <f t="shared" si="20"/>
        <v>1.9770933395223209E-4</v>
      </c>
      <c r="AV39" s="129">
        <f>SUM(AV3:AV38)</f>
        <v>3827</v>
      </c>
      <c r="AW39" s="123">
        <f t="shared" si="21"/>
        <v>5.7451300002672155E-5</v>
      </c>
      <c r="AX39" s="129">
        <f>SUM(AX3:AX38)</f>
        <v>9314</v>
      </c>
      <c r="AY39" s="123">
        <f t="shared" si="21"/>
        <v>1.3982268310031053E-4</v>
      </c>
      <c r="AZ39" s="124"/>
      <c r="BA39" s="125" t="str">
        <f t="shared" si="27"/>
        <v>Total</v>
      </c>
      <c r="BB39" s="125"/>
      <c r="BC39" s="125">
        <f t="shared" si="28"/>
        <v>35</v>
      </c>
      <c r="BD39" s="126">
        <f>RANK(R39,(L39:Q39,R39:Y39,AD39:AW39))</f>
        <v>4</v>
      </c>
      <c r="BE39" s="126">
        <f>RANK(T39,(L39:Q39,R39:Y39,AD39:AW39))</f>
        <v>6</v>
      </c>
      <c r="BF39" s="126">
        <f>RANK(X39,(L39:Q39,R39:Y39,AD39:AW39))</f>
        <v>7</v>
      </c>
      <c r="BG39" s="126">
        <f>RANK(V39,(L39:Q39,R39:Y39,AD39:AW39))</f>
        <v>5</v>
      </c>
      <c r="BH39" s="125"/>
      <c r="BI39" s="125"/>
      <c r="BJ39" s="125"/>
      <c r="BK39" s="129">
        <f>SUM(BK3:BK38)</f>
        <v>208596</v>
      </c>
    </row>
    <row r="40" spans="1:63">
      <c r="C40" s="1"/>
      <c r="J40" s="1"/>
      <c r="K40" s="1"/>
      <c r="L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63">
      <c r="A41" s="56" t="s">
        <v>2360</v>
      </c>
      <c r="C41" s="121">
        <v>39022</v>
      </c>
      <c r="O41" s="1"/>
      <c r="P41" s="1"/>
      <c r="Q41" s="1"/>
      <c r="R41" s="1"/>
      <c r="T41" s="1"/>
      <c r="V41" s="1"/>
      <c r="X41" s="82"/>
      <c r="Y41" s="1"/>
    </row>
    <row r="42" spans="1:63">
      <c r="L42" s="31"/>
      <c r="N42" s="1"/>
      <c r="P42" s="2"/>
      <c r="V42" s="1"/>
      <c r="W42" s="1"/>
      <c r="X42" s="1"/>
      <c r="AC42" s="57"/>
    </row>
    <row r="43" spans="1:63">
      <c r="K43" s="24"/>
      <c r="N43" s="1"/>
      <c r="AC43" s="10"/>
    </row>
    <row r="44" spans="1:63">
      <c r="P44" s="1"/>
    </row>
    <row r="47" spans="1:63">
      <c r="L47" s="1"/>
      <c r="N47" s="1"/>
    </row>
  </sheetData>
  <mergeCells count="43">
    <mergeCell ref="N2:O2"/>
    <mergeCell ref="P2:Q2"/>
    <mergeCell ref="X1:Y1"/>
    <mergeCell ref="T2:U2"/>
    <mergeCell ref="P1:Q1"/>
    <mergeCell ref="R2:S2"/>
    <mergeCell ref="X2:Y2"/>
    <mergeCell ref="V2:W2"/>
    <mergeCell ref="AX2:AY2"/>
    <mergeCell ref="AV2:AW2"/>
    <mergeCell ref="AB2:AC2"/>
    <mergeCell ref="AL2:AM2"/>
    <mergeCell ref="AJ2:AK2"/>
    <mergeCell ref="AH2:AI2"/>
    <mergeCell ref="AF2:AG2"/>
    <mergeCell ref="AP2:AQ2"/>
    <mergeCell ref="AR2:AS2"/>
    <mergeCell ref="AT2:AU2"/>
    <mergeCell ref="AX1:AY1"/>
    <mergeCell ref="AJ1:AK1"/>
    <mergeCell ref="AF1:AG1"/>
    <mergeCell ref="AL1:AM1"/>
    <mergeCell ref="AV1:AW1"/>
    <mergeCell ref="AT1:AU1"/>
    <mergeCell ref="AR1:AS1"/>
    <mergeCell ref="AP1:AQ1"/>
    <mergeCell ref="AN1:AO1"/>
    <mergeCell ref="Z2:AA2"/>
    <mergeCell ref="AD2:AE2"/>
    <mergeCell ref="AN2:AO2"/>
    <mergeCell ref="D1:F1"/>
    <mergeCell ref="AH1:AI1"/>
    <mergeCell ref="Z1:AA1"/>
    <mergeCell ref="AD1:AE1"/>
    <mergeCell ref="R1:S1"/>
    <mergeCell ref="AB1:AC1"/>
    <mergeCell ref="G1:I1"/>
    <mergeCell ref="L1:M1"/>
    <mergeCell ref="N1:O1"/>
    <mergeCell ref="V1:W1"/>
    <mergeCell ref="J1:K1"/>
    <mergeCell ref="T1:U1"/>
    <mergeCell ref="L2:M2"/>
  </mergeCells>
  <phoneticPr fontId="9" type="noConversion"/>
  <conditionalFormatting sqref="G3:G39">
    <cfRule type="cellIs" dxfId="49" priority="1" stopIfTrue="1" operator="equal">
      <formula>1</formula>
    </cfRule>
    <cfRule type="cellIs" dxfId="48" priority="2" stopIfTrue="1" operator="equal">
      <formula>3</formula>
    </cfRule>
  </conditionalFormatting>
  <conditionalFormatting sqref="H3:H39">
    <cfRule type="cellIs" dxfId="47" priority="3" stopIfTrue="1" operator="equal">
      <formula>1</formula>
    </cfRule>
    <cfRule type="cellIs" dxfId="46" priority="4" stopIfTrue="1" operator="equal">
      <formula>3</formula>
    </cfRule>
  </conditionalFormatting>
  <conditionalFormatting sqref="I3:I39">
    <cfRule type="cellIs" dxfId="45" priority="5" stopIfTrue="1" operator="equal">
      <formula>1</formula>
    </cfRule>
    <cfRule type="cellIs" dxfId="44" priority="6" stopIfTrue="1" operator="equal">
      <formula>3</formula>
    </cfRule>
  </conditionalFormatting>
  <conditionalFormatting sqref="K3:K39">
    <cfRule type="cellIs" dxfId="43" priority="7" stopIfTrue="1" operator="between">
      <formula>0.01</formula>
      <formula>-0.01</formula>
    </cfRule>
  </conditionalFormatting>
  <conditionalFormatting sqref="J3:J39">
    <cfRule type="expression" dxfId="42" priority="8" stopIfTrue="1">
      <formula>IF(G3=1,1,0)</formula>
    </cfRule>
    <cfRule type="expression" dxfId="41" priority="9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CK2296"/>
  <sheetViews>
    <sheetView workbookViewId="0">
      <pane xSplit="2" ySplit="1" topLeftCell="L2" activePane="bottomRight" state="frozenSplit"/>
      <selection pane="topRight"/>
      <selection pane="bottomLeft" activeCell="B3995" sqref="B3995"/>
      <selection pane="bottomRight" activeCell="W734" sqref="W734"/>
    </sheetView>
  </sheetViews>
  <sheetFormatPr baseColWidth="10" defaultColWidth="12.42578125" defaultRowHeight="13" outlineLevelRow="1" x14ac:dyDescent="0"/>
  <cols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2" width="8.7109375" style="2" customWidth="1"/>
    <col min="13" max="13" width="7.7109375" style="2" customWidth="1"/>
    <col min="14" max="33" width="9.7109375" style="57" customWidth="1"/>
    <col min="34" max="34" width="8.7109375" style="1" customWidth="1"/>
    <col min="35" max="38" width="1.7109375" style="8" customWidth="1"/>
    <col min="39" max="43" width="6.7109375" style="2" customWidth="1"/>
    <col min="45" max="45" width="2.7109375" customWidth="1"/>
    <col min="46" max="46" width="3" bestFit="1" customWidth="1"/>
    <col min="47" max="47" width="3" customWidth="1"/>
    <col min="48" max="48" width="2" bestFit="1" customWidth="1"/>
    <col min="49" max="49" width="3" style="90" bestFit="1" customWidth="1"/>
    <col min="50" max="50" width="4" style="92" bestFit="1" customWidth="1"/>
    <col min="51" max="51" width="6" style="94" bestFit="1" customWidth="1"/>
    <col min="52" max="52" width="5.28515625" customWidth="1"/>
    <col min="53" max="53" width="13.42578125" style="7" customWidth="1"/>
    <col min="54" max="55" width="7.5703125" style="1" customWidth="1"/>
    <col min="56" max="56" width="6.5703125" style="1" bestFit="1" customWidth="1"/>
    <col min="58" max="58" width="12.42578125" style="1"/>
    <col min="60" max="64" width="8.7109375" style="1" customWidth="1"/>
    <col min="65" max="92" width="8.7109375" customWidth="1"/>
  </cols>
  <sheetData>
    <row r="1" spans="1:56">
      <c r="C1" s="26" t="s">
        <v>873</v>
      </c>
      <c r="D1" s="23" t="str">
        <f>LEFT(N1)</f>
        <v>D</v>
      </c>
      <c r="E1" s="20" t="str">
        <f>LEFT(O1)</f>
        <v>R</v>
      </c>
      <c r="F1" s="21" t="str">
        <f>LEFT(P1)</f>
        <v>I</v>
      </c>
      <c r="G1" s="30" t="s">
        <v>1001</v>
      </c>
      <c r="H1" s="2" t="s">
        <v>526</v>
      </c>
      <c r="I1" s="26"/>
      <c r="J1" s="19" t="str">
        <f>N1</f>
        <v>Democratic</v>
      </c>
      <c r="K1" s="20" t="str">
        <f>O1</f>
        <v>Republican</v>
      </c>
      <c r="L1" s="21" t="str">
        <f>P1</f>
        <v>Independent</v>
      </c>
      <c r="M1" s="2" t="s">
        <v>990</v>
      </c>
      <c r="N1" s="3" t="str">
        <f>Candidates!F2</f>
        <v>Democratic</v>
      </c>
      <c r="O1" s="4" t="str">
        <f>Candidates!F3</f>
        <v>Republican</v>
      </c>
      <c r="P1" s="22" t="str">
        <f>Candidates!F4</f>
        <v>Independent</v>
      </c>
      <c r="Q1" s="59" t="str">
        <f>Candidates!F5</f>
        <v>Libertarian</v>
      </c>
      <c r="R1" s="59" t="str">
        <f>Candidates!F6</f>
        <v>Constitution</v>
      </c>
      <c r="S1" s="59" t="str">
        <f>Candidates!F7</f>
        <v>Green</v>
      </c>
      <c r="T1" s="59" t="str">
        <f>Candidates!F8</f>
        <v>Republican - WI</v>
      </c>
      <c r="U1" s="59" t="str">
        <f>Candidates!F9</f>
        <v>Peace and Free</v>
      </c>
      <c r="V1" s="59" t="str">
        <f>Candidates!F10</f>
        <v>Reform</v>
      </c>
      <c r="W1" s="59" t="str">
        <f>Candidates!F11</f>
        <v>Socialist</v>
      </c>
      <c r="X1" s="59" t="str">
        <f>Candidates!F12</f>
        <v>Write-ins</v>
      </c>
      <c r="Y1" s="59" t="str">
        <f>Candidates!F13</f>
        <v>Tea Party</v>
      </c>
      <c r="Z1" s="59" t="str">
        <f>Candidates!F14</f>
        <v>Work Fam</v>
      </c>
      <c r="AA1" s="59" t="str">
        <f>Candidates!F15</f>
        <v>State1</v>
      </c>
      <c r="AB1" s="59" t="str">
        <f>Candidates!F16</f>
        <v>State2</v>
      </c>
      <c r="AC1" s="59" t="str">
        <f>Candidates!F17</f>
        <v>State3</v>
      </c>
      <c r="AD1" s="59" t="str">
        <f>Candidates!F18</f>
        <v>State4</v>
      </c>
      <c r="AE1" s="59" t="str">
        <f>Candidates!F19</f>
        <v>State5</v>
      </c>
      <c r="AF1" s="59" t="str">
        <f>Candidates!F20</f>
        <v>State6</v>
      </c>
      <c r="AG1" s="59" t="str">
        <f>Candidates!F21</f>
        <v>State7</v>
      </c>
      <c r="AI1" s="24" t="str">
        <f>LEFT(Q1,1)</f>
        <v>L</v>
      </c>
      <c r="AJ1" s="24" t="str">
        <f>LEFT(R1,1)</f>
        <v>C</v>
      </c>
      <c r="AK1" s="24" t="str">
        <f>LEFT(T1,1)</f>
        <v>R</v>
      </c>
      <c r="AL1" s="24" t="str">
        <f>LEFT(S1,1)</f>
        <v>G</v>
      </c>
      <c r="AM1" s="2" t="str">
        <f>Q1</f>
        <v>Libertarian</v>
      </c>
      <c r="AN1" s="2" t="str">
        <f>R1</f>
        <v>Constitution</v>
      </c>
      <c r="AO1" s="2" t="str">
        <f>T1</f>
        <v>Republican - WI</v>
      </c>
      <c r="AP1" s="2" t="str">
        <f>S1</f>
        <v>Green</v>
      </c>
      <c r="AT1" t="s">
        <v>1462</v>
      </c>
      <c r="AV1" t="s">
        <v>1982</v>
      </c>
      <c r="AW1" s="98" t="s">
        <v>225</v>
      </c>
      <c r="AX1" s="99" t="s">
        <v>226</v>
      </c>
      <c r="AY1" s="100" t="s">
        <v>1409</v>
      </c>
      <c r="BA1" s="7" t="s">
        <v>2310</v>
      </c>
      <c r="BB1" s="1" t="s">
        <v>1386</v>
      </c>
      <c r="BC1" s="1" t="s">
        <v>1387</v>
      </c>
      <c r="BD1" s="1" t="s">
        <v>206</v>
      </c>
    </row>
    <row r="2" spans="1:56">
      <c r="C2" s="147"/>
      <c r="D2" s="23"/>
      <c r="E2" s="20"/>
      <c r="F2" s="21"/>
      <c r="G2" s="146"/>
      <c r="I2" s="147"/>
      <c r="J2" s="19"/>
      <c r="K2" s="20"/>
      <c r="L2" s="21"/>
      <c r="N2" s="3"/>
      <c r="O2" s="4"/>
      <c r="P2" s="22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I2" s="24"/>
      <c r="AJ2" s="24"/>
      <c r="AK2" s="24"/>
      <c r="AL2" s="24"/>
      <c r="AW2" s="98"/>
      <c r="AX2" s="99"/>
      <c r="AY2" s="100"/>
    </row>
    <row r="3" spans="1:56" hidden="1" outlineLevel="1">
      <c r="A3" t="s">
        <v>502</v>
      </c>
      <c r="B3" t="s">
        <v>253</v>
      </c>
      <c r="C3" s="1">
        <f t="shared" ref="C3:C34" si="0">SUM(N3:AG3)</f>
        <v>17974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0</v>
      </c>
      <c r="G3" s="1">
        <f>IF(C3&gt;0,MAX(N3:P3)-LARGE(N3:P3,2),0)</f>
        <v>10002</v>
      </c>
      <c r="H3" s="2">
        <f>IF(C3&gt;0,G3/C3,0)</f>
        <v>0.55647045732725042</v>
      </c>
      <c r="I3" s="2"/>
      <c r="J3" s="2">
        <f t="shared" ref="J3:J34" si="1">IF($C3=0,"-",N3/$C3)</f>
        <v>0.22131968398798263</v>
      </c>
      <c r="K3" s="2">
        <f t="shared" ref="K3:K34" si="2">IF($C3=0,"-",O3/$C3)</f>
        <v>0.77779014131523316</v>
      </c>
      <c r="L3" s="2">
        <f t="shared" ref="L3:L34" si="3">IF($C3=0,"-",P3/$C3)</f>
        <v>0</v>
      </c>
      <c r="M3" s="2">
        <f t="shared" ref="M3:M34" si="4">IF(C3=0,"-",(1-J3-K3-L3))</f>
        <v>8.9017469678420724E-4</v>
      </c>
      <c r="N3" s="107">
        <v>3978</v>
      </c>
      <c r="O3" s="107">
        <v>13980</v>
      </c>
      <c r="P3" s="59"/>
      <c r="Q3" s="59"/>
      <c r="R3" s="59"/>
      <c r="S3" s="59"/>
      <c r="T3" s="59"/>
      <c r="U3" s="59"/>
      <c r="V3" s="59"/>
      <c r="W3" s="59"/>
      <c r="X3" s="107">
        <v>16</v>
      </c>
      <c r="Y3" s="59"/>
      <c r="Z3" s="59"/>
      <c r="AA3" s="59"/>
      <c r="AB3" s="59"/>
      <c r="AC3" s="59"/>
      <c r="AD3" s="59"/>
      <c r="AE3" s="59"/>
      <c r="AF3" s="59"/>
      <c r="AG3" s="59"/>
      <c r="AI3" s="7">
        <f>IF(Q3&gt;0,RANK(Q3,(N3:P3,Q3:AE3)),0)</f>
        <v>0</v>
      </c>
      <c r="AJ3" s="7">
        <f>IF(R3&gt;0,RANK(R3,(N3:P3,Q3:AE3)),0)</f>
        <v>0</v>
      </c>
      <c r="AK3" s="7">
        <f>IF(T3&gt;0,RANK(T3,(N3:P3,Q3:AE3)),0)</f>
        <v>0</v>
      </c>
      <c r="AL3" s="7">
        <f>IF(S3&gt;0,RANK(S3,(N3:P3,Q3:AE3)),0)</f>
        <v>0</v>
      </c>
      <c r="AM3" s="2">
        <f t="shared" ref="AM3:AM34" si="5">IF($C3=0,"-",Q3/$C3)</f>
        <v>0</v>
      </c>
      <c r="AN3" s="2">
        <f t="shared" ref="AN3:AN34" si="6">IF($C3=0,"-",R3/$C3)</f>
        <v>0</v>
      </c>
      <c r="AO3" s="2">
        <f t="shared" ref="AO3:AO34" si="7">IF($C3=0,"-",T3/$C3)</f>
        <v>0</v>
      </c>
      <c r="AP3" s="2">
        <f t="shared" ref="AP3:AP34" si="8">IF($C3=0,"-",S3/$C3)</f>
        <v>0</v>
      </c>
      <c r="AR3" t="s">
        <v>502</v>
      </c>
      <c r="AS3" t="s">
        <v>253</v>
      </c>
      <c r="AT3">
        <v>2</v>
      </c>
      <c r="AV3">
        <v>3</v>
      </c>
      <c r="AW3" s="91">
        <v>1</v>
      </c>
      <c r="AX3" s="93">
        <v>1</v>
      </c>
      <c r="AY3" s="97">
        <f>1000*AW3+AX3</f>
        <v>1001</v>
      </c>
      <c r="BA3" s="7" t="s">
        <v>1261</v>
      </c>
    </row>
    <row r="4" spans="1:56" hidden="1" outlineLevel="1">
      <c r="A4" t="s">
        <v>337</v>
      </c>
      <c r="B4" t="s">
        <v>253</v>
      </c>
      <c r="C4" s="1">
        <f t="shared" si="0"/>
        <v>57592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0</v>
      </c>
      <c r="G4" s="1">
        <f t="shared" ref="G4:G67" si="9">IF(C4&gt;0,MAX(N4:P4)-LARGE(N4:P4,2),0)</f>
        <v>35444</v>
      </c>
      <c r="H4" s="2">
        <f t="shared" ref="H4:H67" si="10">IF(C4&gt;0,G4/C4,0)</f>
        <v>0.61543269898597031</v>
      </c>
      <c r="I4" s="2"/>
      <c r="J4" s="2">
        <f t="shared" si="1"/>
        <v>0.19146756493957495</v>
      </c>
      <c r="K4" s="2">
        <f t="shared" si="2"/>
        <v>0.80690026392554526</v>
      </c>
      <c r="L4" s="2">
        <f t="shared" si="3"/>
        <v>0</v>
      </c>
      <c r="M4" s="2">
        <f t="shared" si="4"/>
        <v>1.6321711348797896E-3</v>
      </c>
      <c r="N4" s="107">
        <v>11027</v>
      </c>
      <c r="O4" s="107">
        <v>46471</v>
      </c>
      <c r="P4" s="59"/>
      <c r="Q4" s="59"/>
      <c r="R4" s="59"/>
      <c r="S4" s="59"/>
      <c r="T4" s="59"/>
      <c r="U4" s="59"/>
      <c r="V4" s="59"/>
      <c r="W4" s="59"/>
      <c r="X4" s="107">
        <v>94</v>
      </c>
      <c r="Y4" s="59"/>
      <c r="Z4" s="59"/>
      <c r="AA4" s="59"/>
      <c r="AB4" s="59"/>
      <c r="AC4" s="59"/>
      <c r="AD4" s="59"/>
      <c r="AE4" s="59"/>
      <c r="AF4" s="59"/>
      <c r="AG4" s="59"/>
      <c r="AI4" s="7">
        <f>IF(Q4&gt;0,RANK(Q4,(N4:P4,Q4:AE4)),0)</f>
        <v>0</v>
      </c>
      <c r="AJ4" s="7">
        <f>IF(R4&gt;0,RANK(R4,(N4:P4,Q4:AE4)),0)</f>
        <v>0</v>
      </c>
      <c r="AK4" s="7">
        <f>IF(T4&gt;0,RANK(T4,(N4:P4,Q4:AE4)),0)</f>
        <v>0</v>
      </c>
      <c r="AL4" s="7">
        <f>IF(S4&gt;0,RANK(S4,(N4:P4,Q4:AE4)),0)</f>
        <v>0</v>
      </c>
      <c r="AM4" s="2">
        <f t="shared" si="5"/>
        <v>0</v>
      </c>
      <c r="AN4" s="2">
        <f t="shared" si="6"/>
        <v>0</v>
      </c>
      <c r="AO4" s="2">
        <f t="shared" si="7"/>
        <v>0</v>
      </c>
      <c r="AP4" s="2">
        <f t="shared" si="8"/>
        <v>0</v>
      </c>
      <c r="AR4" t="s">
        <v>337</v>
      </c>
      <c r="AS4" t="s">
        <v>253</v>
      </c>
      <c r="AT4">
        <v>1</v>
      </c>
      <c r="AV4">
        <v>3</v>
      </c>
      <c r="AW4" s="91">
        <v>1</v>
      </c>
      <c r="AX4" s="93">
        <v>3</v>
      </c>
      <c r="AY4" s="97">
        <f t="shared" ref="AY4:AY67" si="11">1000*AW4+AX4</f>
        <v>1003</v>
      </c>
      <c r="BA4" s="7" t="s">
        <v>1261</v>
      </c>
    </row>
    <row r="5" spans="1:56" hidden="1" outlineLevel="1">
      <c r="A5" t="s">
        <v>338</v>
      </c>
      <c r="B5" t="s">
        <v>253</v>
      </c>
      <c r="C5" s="1">
        <f t="shared" si="0"/>
        <v>8274</v>
      </c>
      <c r="D5" s="7">
        <f>IF(N5&gt;0, RANK(N5,(N5:P5,Q5:AE5)),0)</f>
        <v>2</v>
      </c>
      <c r="E5" s="7">
        <f>IF(O5&gt;0,RANK(O5,(N5:P5,Q5:AE5)),0)</f>
        <v>1</v>
      </c>
      <c r="F5" s="7">
        <f>IF(P5&gt;0,RANK(P5,(N5:P5,Q5:AE5)),0)</f>
        <v>0</v>
      </c>
      <c r="G5" s="1">
        <f t="shared" si="9"/>
        <v>212</v>
      </c>
      <c r="H5" s="2">
        <f t="shared" si="10"/>
        <v>2.5622431713802272E-2</v>
      </c>
      <c r="I5" s="2"/>
      <c r="J5" s="2">
        <f t="shared" si="1"/>
        <v>0.48706792361614698</v>
      </c>
      <c r="K5" s="2">
        <f t="shared" si="2"/>
        <v>0.51269035532994922</v>
      </c>
      <c r="L5" s="2">
        <f t="shared" si="3"/>
        <v>0</v>
      </c>
      <c r="M5" s="2">
        <f t="shared" si="4"/>
        <v>2.4172105390374288E-4</v>
      </c>
      <c r="N5" s="107">
        <v>4030</v>
      </c>
      <c r="O5" s="107">
        <v>4242</v>
      </c>
      <c r="P5" s="59"/>
      <c r="Q5" s="59"/>
      <c r="R5" s="59"/>
      <c r="S5" s="59"/>
      <c r="T5" s="59"/>
      <c r="U5" s="59"/>
      <c r="V5" s="59"/>
      <c r="W5" s="59"/>
      <c r="X5" s="107">
        <v>2</v>
      </c>
      <c r="Y5" s="59"/>
      <c r="Z5" s="59"/>
      <c r="AA5" s="59"/>
      <c r="AB5" s="59"/>
      <c r="AC5" s="59"/>
      <c r="AD5" s="59"/>
      <c r="AE5" s="59"/>
      <c r="AF5" s="59"/>
      <c r="AG5" s="59"/>
      <c r="AI5" s="7">
        <f>IF(Q5&gt;0,RANK(Q5,(N5:P5,Q5:AE5)),0)</f>
        <v>0</v>
      </c>
      <c r="AJ5" s="7">
        <f>IF(R5&gt;0,RANK(R5,(N5:P5,Q5:AE5)),0)</f>
        <v>0</v>
      </c>
      <c r="AK5" s="7">
        <f>IF(T5&gt;0,RANK(T5,(N5:P5,Q5:AE5)),0)</f>
        <v>0</v>
      </c>
      <c r="AL5" s="7">
        <f>IF(S5&gt;0,RANK(S5,(N5:P5,Q5:AE5)),0)</f>
        <v>0</v>
      </c>
      <c r="AM5" s="2">
        <f t="shared" si="5"/>
        <v>0</v>
      </c>
      <c r="AN5" s="2">
        <f t="shared" si="6"/>
        <v>0</v>
      </c>
      <c r="AO5" s="2">
        <f t="shared" si="7"/>
        <v>0</v>
      </c>
      <c r="AP5" s="2">
        <f t="shared" si="8"/>
        <v>0</v>
      </c>
      <c r="AR5" t="s">
        <v>338</v>
      </c>
      <c r="AS5" t="s">
        <v>253</v>
      </c>
      <c r="AT5">
        <v>2</v>
      </c>
      <c r="AV5">
        <v>3</v>
      </c>
      <c r="AW5" s="91">
        <v>1</v>
      </c>
      <c r="AX5" s="93">
        <v>5</v>
      </c>
      <c r="AY5" s="97">
        <f t="shared" si="11"/>
        <v>1005</v>
      </c>
      <c r="BA5" s="7" t="s">
        <v>1261</v>
      </c>
    </row>
    <row r="6" spans="1:56" hidden="1" outlineLevel="1">
      <c r="A6" t="s">
        <v>1069</v>
      </c>
      <c r="B6" t="s">
        <v>253</v>
      </c>
      <c r="C6" s="1">
        <f t="shared" si="0"/>
        <v>6427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0</v>
      </c>
      <c r="G6" s="1">
        <f t="shared" si="9"/>
        <v>3280</v>
      </c>
      <c r="H6" s="2">
        <f t="shared" si="10"/>
        <v>0.5103469737046834</v>
      </c>
      <c r="I6" s="2"/>
      <c r="J6" s="2">
        <f t="shared" si="1"/>
        <v>0.24412634199470981</v>
      </c>
      <c r="K6" s="2">
        <f t="shared" si="2"/>
        <v>0.75447331569939313</v>
      </c>
      <c r="L6" s="2">
        <f t="shared" si="3"/>
        <v>0</v>
      </c>
      <c r="M6" s="2">
        <f t="shared" si="4"/>
        <v>1.4003423058970288E-3</v>
      </c>
      <c r="N6" s="107">
        <v>1569</v>
      </c>
      <c r="O6" s="107">
        <v>4849</v>
      </c>
      <c r="P6" s="59"/>
      <c r="Q6" s="59"/>
      <c r="R6" s="59"/>
      <c r="S6" s="59"/>
      <c r="T6" s="59"/>
      <c r="U6" s="59"/>
      <c r="V6" s="59"/>
      <c r="W6" s="59"/>
      <c r="X6" s="107">
        <v>9</v>
      </c>
      <c r="Y6" s="59"/>
      <c r="Z6" s="59"/>
      <c r="AA6" s="59"/>
      <c r="AB6" s="59"/>
      <c r="AC6" s="59"/>
      <c r="AD6" s="59"/>
      <c r="AE6" s="59"/>
      <c r="AF6" s="59"/>
      <c r="AG6" s="59"/>
      <c r="AI6" s="7">
        <f>IF(Q6&gt;0,RANK(Q6,(N6:P6,Q6:AE6)),0)</f>
        <v>0</v>
      </c>
      <c r="AJ6" s="7">
        <f>IF(R6&gt;0,RANK(R6,(N6:P6,Q6:AE6)),0)</f>
        <v>0</v>
      </c>
      <c r="AK6" s="7">
        <f>IF(T6&gt;0,RANK(T6,(N6:P6,Q6:AE6)),0)</f>
        <v>0</v>
      </c>
      <c r="AL6" s="7">
        <f>IF(S6&gt;0,RANK(S6,(N6:P6,Q6:AE6)),0)</f>
        <v>0</v>
      </c>
      <c r="AM6" s="2">
        <f t="shared" si="5"/>
        <v>0</v>
      </c>
      <c r="AN6" s="2">
        <f t="shared" si="6"/>
        <v>0</v>
      </c>
      <c r="AO6" s="2">
        <f t="shared" si="7"/>
        <v>0</v>
      </c>
      <c r="AP6" s="2">
        <f t="shared" si="8"/>
        <v>0</v>
      </c>
      <c r="AR6" t="s">
        <v>1069</v>
      </c>
      <c r="AS6" t="s">
        <v>253</v>
      </c>
      <c r="AT6">
        <v>6</v>
      </c>
      <c r="AV6">
        <v>3</v>
      </c>
      <c r="AW6" s="91">
        <v>1</v>
      </c>
      <c r="AX6" s="93">
        <v>7</v>
      </c>
      <c r="AY6" s="97">
        <f t="shared" si="11"/>
        <v>1007</v>
      </c>
      <c r="BA6" s="7" t="s">
        <v>1261</v>
      </c>
    </row>
    <row r="7" spans="1:56" hidden="1" outlineLevel="1">
      <c r="A7" t="s">
        <v>1130</v>
      </c>
      <c r="B7" t="s">
        <v>253</v>
      </c>
      <c r="C7" s="1">
        <f t="shared" si="0"/>
        <v>16763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0</v>
      </c>
      <c r="G7" s="1">
        <f t="shared" si="9"/>
        <v>11848</v>
      </c>
      <c r="H7" s="2">
        <f t="shared" si="10"/>
        <v>0.70679472648094022</v>
      </c>
      <c r="I7" s="2"/>
      <c r="J7" s="2">
        <f t="shared" si="1"/>
        <v>0.14603591242617669</v>
      </c>
      <c r="K7" s="2">
        <f t="shared" si="2"/>
        <v>0.85283063890711686</v>
      </c>
      <c r="L7" s="2">
        <f t="shared" si="3"/>
        <v>0</v>
      </c>
      <c r="M7" s="2">
        <f t="shared" si="4"/>
        <v>1.1334486667063937E-3</v>
      </c>
      <c r="N7" s="107">
        <v>2448</v>
      </c>
      <c r="O7" s="107">
        <v>14296</v>
      </c>
      <c r="P7" s="59"/>
      <c r="Q7" s="59"/>
      <c r="R7" s="59"/>
      <c r="S7" s="59"/>
      <c r="T7" s="59"/>
      <c r="U7" s="59"/>
      <c r="V7" s="59"/>
      <c r="W7" s="59"/>
      <c r="X7" s="107">
        <v>19</v>
      </c>
      <c r="Y7" s="59"/>
      <c r="Z7" s="59"/>
      <c r="AA7" s="59"/>
      <c r="AB7" s="59"/>
      <c r="AC7" s="59"/>
      <c r="AD7" s="59"/>
      <c r="AE7" s="59"/>
      <c r="AF7" s="59"/>
      <c r="AG7" s="59"/>
      <c r="AI7" s="7">
        <f>IF(Q7&gt;0,RANK(Q7,(N7:P7,Q7:AE7)),0)</f>
        <v>0</v>
      </c>
      <c r="AJ7" s="7">
        <f>IF(R7&gt;0,RANK(R7,(N7:P7,Q7:AE7)),0)</f>
        <v>0</v>
      </c>
      <c r="AK7" s="7">
        <f>IF(T7&gt;0,RANK(T7,(N7:P7,Q7:AE7)),0)</f>
        <v>0</v>
      </c>
      <c r="AL7" s="7">
        <f>IF(S7&gt;0,RANK(S7,(N7:P7,Q7:AE7)),0)</f>
        <v>0</v>
      </c>
      <c r="AM7" s="2">
        <f t="shared" si="5"/>
        <v>0</v>
      </c>
      <c r="AN7" s="2">
        <f t="shared" si="6"/>
        <v>0</v>
      </c>
      <c r="AO7" s="2">
        <f t="shared" si="7"/>
        <v>0</v>
      </c>
      <c r="AP7" s="2">
        <f t="shared" si="8"/>
        <v>0</v>
      </c>
      <c r="AR7" t="s">
        <v>1130</v>
      </c>
      <c r="AS7" t="s">
        <v>253</v>
      </c>
      <c r="AT7">
        <v>4</v>
      </c>
      <c r="AV7">
        <v>3</v>
      </c>
      <c r="AW7" s="91">
        <v>1</v>
      </c>
      <c r="AX7" s="93">
        <v>9</v>
      </c>
      <c r="AY7" s="97">
        <f t="shared" si="11"/>
        <v>1009</v>
      </c>
      <c r="BA7" s="7" t="s">
        <v>1261</v>
      </c>
    </row>
    <row r="8" spans="1:56" hidden="1" outlineLevel="1">
      <c r="A8" t="s">
        <v>693</v>
      </c>
      <c r="B8" t="s">
        <v>253</v>
      </c>
      <c r="C8" s="1">
        <f t="shared" si="0"/>
        <v>3866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0</v>
      </c>
      <c r="G8" s="1">
        <f t="shared" si="9"/>
        <v>1574</v>
      </c>
      <c r="H8" s="2">
        <f t="shared" si="10"/>
        <v>0.40713916192446975</v>
      </c>
      <c r="I8" s="2"/>
      <c r="J8" s="2">
        <f t="shared" si="1"/>
        <v>0.70356958096223488</v>
      </c>
      <c r="K8" s="2">
        <f t="shared" si="2"/>
        <v>0.29643041903776512</v>
      </c>
      <c r="L8" s="2">
        <f t="shared" si="3"/>
        <v>0</v>
      </c>
      <c r="M8" s="2">
        <f t="shared" si="4"/>
        <v>0</v>
      </c>
      <c r="N8" s="107">
        <v>2720</v>
      </c>
      <c r="O8" s="107">
        <v>1146</v>
      </c>
      <c r="P8" s="59"/>
      <c r="Q8" s="59"/>
      <c r="R8" s="59"/>
      <c r="S8" s="59"/>
      <c r="T8" s="59"/>
      <c r="U8" s="59"/>
      <c r="V8" s="59"/>
      <c r="W8" s="59"/>
      <c r="X8" s="107"/>
      <c r="Y8" s="59"/>
      <c r="Z8" s="59"/>
      <c r="AA8" s="59"/>
      <c r="AB8" s="59"/>
      <c r="AC8" s="59"/>
      <c r="AD8" s="59"/>
      <c r="AE8" s="59"/>
      <c r="AF8" s="59"/>
      <c r="AG8" s="59"/>
      <c r="AI8" s="7">
        <f>IF(Q8&gt;0,RANK(Q8,(N8:P8,Q8:AE8)),0)</f>
        <v>0</v>
      </c>
      <c r="AJ8" s="7">
        <f>IF(R8&gt;0,RANK(R8,(N8:P8,Q8:AE8)),0)</f>
        <v>0</v>
      </c>
      <c r="AK8" s="7">
        <f>IF(T8&gt;0,RANK(T8,(N8:P8,Q8:AE8)),0)</f>
        <v>0</v>
      </c>
      <c r="AL8" s="7">
        <f>IF(S8&gt;0,RANK(S8,(N8:P8,Q8:AE8)),0)</f>
        <v>0</v>
      </c>
      <c r="AM8" s="2">
        <f t="shared" si="5"/>
        <v>0</v>
      </c>
      <c r="AN8" s="2">
        <f t="shared" si="6"/>
        <v>0</v>
      </c>
      <c r="AO8" s="2">
        <f t="shared" si="7"/>
        <v>0</v>
      </c>
      <c r="AP8" s="2">
        <f t="shared" si="8"/>
        <v>0</v>
      </c>
      <c r="AR8" t="s">
        <v>693</v>
      </c>
      <c r="AS8" t="s">
        <v>253</v>
      </c>
      <c r="AT8">
        <v>2</v>
      </c>
      <c r="AV8">
        <v>3</v>
      </c>
      <c r="AW8" s="91">
        <v>1</v>
      </c>
      <c r="AX8" s="93">
        <v>11</v>
      </c>
      <c r="AY8" s="97">
        <f t="shared" si="11"/>
        <v>1011</v>
      </c>
      <c r="BA8" s="7" t="s">
        <v>1261</v>
      </c>
    </row>
    <row r="9" spans="1:56" hidden="1" outlineLevel="1">
      <c r="A9" t="s">
        <v>694</v>
      </c>
      <c r="B9" t="s">
        <v>253</v>
      </c>
      <c r="C9" s="1">
        <f t="shared" si="0"/>
        <v>7039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0</v>
      </c>
      <c r="G9" s="1">
        <f t="shared" si="9"/>
        <v>1257</v>
      </c>
      <c r="H9" s="2">
        <f t="shared" si="10"/>
        <v>0.17857650234408295</v>
      </c>
      <c r="I9" s="2"/>
      <c r="J9" s="2">
        <f t="shared" si="1"/>
        <v>0.41028555192498933</v>
      </c>
      <c r="K9" s="2">
        <f t="shared" si="2"/>
        <v>0.58886205426907234</v>
      </c>
      <c r="L9" s="2">
        <f t="shared" si="3"/>
        <v>0</v>
      </c>
      <c r="M9" s="2">
        <f t="shared" si="4"/>
        <v>8.5239380593837843E-4</v>
      </c>
      <c r="N9" s="107">
        <v>2888</v>
      </c>
      <c r="O9" s="107">
        <v>4145</v>
      </c>
      <c r="P9" s="59"/>
      <c r="Q9" s="59"/>
      <c r="R9" s="59"/>
      <c r="S9" s="59"/>
      <c r="T9" s="59"/>
      <c r="U9" s="59"/>
      <c r="V9" s="59"/>
      <c r="W9" s="59"/>
      <c r="X9" s="107">
        <v>6</v>
      </c>
      <c r="Y9" s="59"/>
      <c r="Z9" s="59"/>
      <c r="AA9" s="59"/>
      <c r="AB9" s="59"/>
      <c r="AC9" s="59"/>
      <c r="AD9" s="59"/>
      <c r="AE9" s="59"/>
      <c r="AF9" s="59"/>
      <c r="AG9" s="59"/>
      <c r="AI9" s="7">
        <f>IF(Q9&gt;0,RANK(Q9,(N9:P9,Q9:AE9)),0)</f>
        <v>0</v>
      </c>
      <c r="AJ9" s="7">
        <f>IF(R9&gt;0,RANK(R9,(N9:P9,Q9:AE9)),0)</f>
        <v>0</v>
      </c>
      <c r="AK9" s="7">
        <f>IF(T9&gt;0,RANK(T9,(N9:P9,Q9:AE9)),0)</f>
        <v>0</v>
      </c>
      <c r="AL9" s="7">
        <f>IF(S9&gt;0,RANK(S9,(N9:P9,Q9:AE9)),0)</f>
        <v>0</v>
      </c>
      <c r="AM9" s="2">
        <f t="shared" si="5"/>
        <v>0</v>
      </c>
      <c r="AN9" s="2">
        <f t="shared" si="6"/>
        <v>0</v>
      </c>
      <c r="AO9" s="2">
        <f t="shared" si="7"/>
        <v>0</v>
      </c>
      <c r="AP9" s="2">
        <f t="shared" si="8"/>
        <v>0</v>
      </c>
      <c r="AR9" t="s">
        <v>694</v>
      </c>
      <c r="AS9" t="s">
        <v>253</v>
      </c>
      <c r="AT9">
        <v>2</v>
      </c>
      <c r="AV9">
        <v>3</v>
      </c>
      <c r="AW9" s="91">
        <v>1</v>
      </c>
      <c r="AX9" s="93">
        <v>13</v>
      </c>
      <c r="AY9" s="97">
        <f t="shared" si="11"/>
        <v>1013</v>
      </c>
      <c r="BA9" s="7" t="s">
        <v>1261</v>
      </c>
    </row>
    <row r="10" spans="1:56" hidden="1" outlineLevel="1">
      <c r="A10" t="s">
        <v>852</v>
      </c>
      <c r="B10" t="s">
        <v>253</v>
      </c>
      <c r="C10" s="1">
        <f t="shared" si="0"/>
        <v>33724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0</v>
      </c>
      <c r="G10" s="1">
        <f t="shared" si="9"/>
        <v>13597</v>
      </c>
      <c r="H10" s="2">
        <f t="shared" si="10"/>
        <v>0.40318467560194521</v>
      </c>
      <c r="I10" s="2"/>
      <c r="J10" s="2">
        <f t="shared" si="1"/>
        <v>0.29788874392124304</v>
      </c>
      <c r="K10" s="2">
        <f t="shared" si="2"/>
        <v>0.70107341952318825</v>
      </c>
      <c r="L10" s="2">
        <f t="shared" si="3"/>
        <v>0</v>
      </c>
      <c r="M10" s="2">
        <f t="shared" si="4"/>
        <v>1.0378365555687719E-3</v>
      </c>
      <c r="N10" s="107">
        <v>10046</v>
      </c>
      <c r="O10" s="107">
        <v>23643</v>
      </c>
      <c r="P10" s="59"/>
      <c r="Q10" s="59"/>
      <c r="R10" s="59"/>
      <c r="S10" s="59"/>
      <c r="T10" s="59"/>
      <c r="U10" s="59"/>
      <c r="V10" s="59"/>
      <c r="W10" s="59"/>
      <c r="X10" s="107">
        <v>35</v>
      </c>
      <c r="Y10" s="59"/>
      <c r="Z10" s="59"/>
      <c r="AA10" s="59"/>
      <c r="AB10" s="59"/>
      <c r="AC10" s="59"/>
      <c r="AD10" s="59"/>
      <c r="AE10" s="59"/>
      <c r="AF10" s="59"/>
      <c r="AG10" s="59"/>
      <c r="AI10" s="7">
        <f>IF(Q10&gt;0,RANK(Q10,(N10:P10,Q10:AE10)),0)</f>
        <v>0</v>
      </c>
      <c r="AJ10" s="7">
        <f>IF(R10&gt;0,RANK(R10,(N10:P10,Q10:AE10)),0)</f>
        <v>0</v>
      </c>
      <c r="AK10" s="7">
        <f>IF(T10&gt;0,RANK(T10,(N10:P10,Q10:AE10)),0)</f>
        <v>0</v>
      </c>
      <c r="AL10" s="7">
        <f>IF(S10&gt;0,RANK(S10,(N10:P10,Q10:AE10)),0)</f>
        <v>0</v>
      </c>
      <c r="AM10" s="2">
        <f t="shared" si="5"/>
        <v>0</v>
      </c>
      <c r="AN10" s="2">
        <f t="shared" si="6"/>
        <v>0</v>
      </c>
      <c r="AO10" s="2">
        <f t="shared" si="7"/>
        <v>0</v>
      </c>
      <c r="AP10" s="2">
        <f t="shared" si="8"/>
        <v>0</v>
      </c>
      <c r="AR10" t="s">
        <v>852</v>
      </c>
      <c r="AS10" t="s">
        <v>253</v>
      </c>
      <c r="AT10">
        <v>3</v>
      </c>
      <c r="AV10">
        <v>3</v>
      </c>
      <c r="AW10" s="91">
        <v>1</v>
      </c>
      <c r="AX10" s="93">
        <v>15</v>
      </c>
      <c r="AY10" s="97">
        <f t="shared" si="11"/>
        <v>1015</v>
      </c>
      <c r="BA10" s="7" t="s">
        <v>1261</v>
      </c>
    </row>
    <row r="11" spans="1:56" hidden="1" outlineLevel="1">
      <c r="A11" t="s">
        <v>1374</v>
      </c>
      <c r="B11" t="s">
        <v>253</v>
      </c>
      <c r="C11" s="1">
        <f t="shared" si="0"/>
        <v>10305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0</v>
      </c>
      <c r="G11" s="1">
        <f t="shared" si="9"/>
        <v>889</v>
      </c>
      <c r="H11" s="2">
        <f t="shared" si="10"/>
        <v>8.6268801552644353E-2</v>
      </c>
      <c r="I11" s="2"/>
      <c r="J11" s="2">
        <f t="shared" si="1"/>
        <v>0.45657447840853954</v>
      </c>
      <c r="K11" s="2">
        <f t="shared" si="2"/>
        <v>0.54284327996118387</v>
      </c>
      <c r="L11" s="2">
        <f t="shared" si="3"/>
        <v>0</v>
      </c>
      <c r="M11" s="2">
        <f t="shared" si="4"/>
        <v>5.8224163027664755E-4</v>
      </c>
      <c r="N11" s="107">
        <v>4705</v>
      </c>
      <c r="O11" s="107">
        <v>5594</v>
      </c>
      <c r="P11" s="59"/>
      <c r="Q11" s="59"/>
      <c r="R11" s="59"/>
      <c r="S11" s="59"/>
      <c r="T11" s="59"/>
      <c r="U11" s="59"/>
      <c r="V11" s="59"/>
      <c r="W11" s="59"/>
      <c r="X11" s="107">
        <v>6</v>
      </c>
      <c r="Y11" s="59"/>
      <c r="Z11" s="59"/>
      <c r="AA11" s="59"/>
      <c r="AB11" s="59"/>
      <c r="AC11" s="59"/>
      <c r="AD11" s="59"/>
      <c r="AE11" s="59"/>
      <c r="AF11" s="59"/>
      <c r="AG11" s="59"/>
      <c r="AI11" s="7">
        <f>IF(Q11&gt;0,RANK(Q11,(N11:P11,Q11:AE11)),0)</f>
        <v>0</v>
      </c>
      <c r="AJ11" s="7">
        <f>IF(R11&gt;0,RANK(R11,(N11:P11,Q11:AE11)),0)</f>
        <v>0</v>
      </c>
      <c r="AK11" s="7">
        <f>IF(T11&gt;0,RANK(T11,(N11:P11,Q11:AE11)),0)</f>
        <v>0</v>
      </c>
      <c r="AL11" s="7">
        <f>IF(S11&gt;0,RANK(S11,(N11:P11,Q11:AE11)),0)</f>
        <v>0</v>
      </c>
      <c r="AM11" s="2">
        <f t="shared" si="5"/>
        <v>0</v>
      </c>
      <c r="AN11" s="2">
        <f t="shared" si="6"/>
        <v>0</v>
      </c>
      <c r="AO11" s="2">
        <f t="shared" si="7"/>
        <v>0</v>
      </c>
      <c r="AP11" s="2">
        <f t="shared" si="8"/>
        <v>0</v>
      </c>
      <c r="AR11" t="s">
        <v>1374</v>
      </c>
      <c r="AS11" t="s">
        <v>253</v>
      </c>
      <c r="AT11">
        <v>3</v>
      </c>
      <c r="AV11">
        <v>3</v>
      </c>
      <c r="AW11" s="91">
        <v>1</v>
      </c>
      <c r="AX11" s="93">
        <v>17</v>
      </c>
      <c r="AY11" s="97">
        <f t="shared" si="11"/>
        <v>1017</v>
      </c>
      <c r="BA11" s="7" t="s">
        <v>1261</v>
      </c>
    </row>
    <row r="12" spans="1:56" hidden="1" outlineLevel="1">
      <c r="A12" t="s">
        <v>1731</v>
      </c>
      <c r="B12" t="s">
        <v>253</v>
      </c>
      <c r="C12" s="1">
        <f t="shared" si="0"/>
        <v>7141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0</v>
      </c>
      <c r="G12" s="1">
        <f t="shared" si="9"/>
        <v>2910</v>
      </c>
      <c r="H12" s="2">
        <f t="shared" si="10"/>
        <v>0.40750595154740232</v>
      </c>
      <c r="I12" s="2"/>
      <c r="J12" s="2">
        <f t="shared" si="1"/>
        <v>0.29561686038369978</v>
      </c>
      <c r="K12" s="2">
        <f t="shared" si="2"/>
        <v>0.70312281193110204</v>
      </c>
      <c r="L12" s="2">
        <f t="shared" si="3"/>
        <v>0</v>
      </c>
      <c r="M12" s="2">
        <f t="shared" si="4"/>
        <v>1.260327685198237E-3</v>
      </c>
      <c r="N12" s="107">
        <v>2111</v>
      </c>
      <c r="O12" s="107">
        <v>5021</v>
      </c>
      <c r="P12" s="59"/>
      <c r="Q12" s="59"/>
      <c r="R12" s="59"/>
      <c r="S12" s="59"/>
      <c r="T12" s="59"/>
      <c r="U12" s="59"/>
      <c r="V12" s="59"/>
      <c r="W12" s="59"/>
      <c r="X12" s="107">
        <v>9</v>
      </c>
      <c r="Y12" s="59"/>
      <c r="Z12" s="59"/>
      <c r="AA12" s="59"/>
      <c r="AB12" s="59"/>
      <c r="AC12" s="59"/>
      <c r="AD12" s="59"/>
      <c r="AE12" s="59"/>
      <c r="AF12" s="59"/>
      <c r="AG12" s="59"/>
      <c r="AI12" s="7">
        <f>IF(Q12&gt;0,RANK(Q12,(N12:P12,Q12:AE12)),0)</f>
        <v>0</v>
      </c>
      <c r="AJ12" s="7">
        <f>IF(R12&gt;0,RANK(R12,(N12:P12,Q12:AE12)),0)</f>
        <v>0</v>
      </c>
      <c r="AK12" s="7">
        <f>IF(T12&gt;0,RANK(T12,(N12:P12,Q12:AE12)),0)</f>
        <v>0</v>
      </c>
      <c r="AL12" s="7">
        <f>IF(S12&gt;0,RANK(S12,(N12:P12,Q12:AE12)),0)</f>
        <v>0</v>
      </c>
      <c r="AM12" s="2">
        <f t="shared" si="5"/>
        <v>0</v>
      </c>
      <c r="AN12" s="2">
        <f t="shared" si="6"/>
        <v>0</v>
      </c>
      <c r="AO12" s="2">
        <f t="shared" si="7"/>
        <v>0</v>
      </c>
      <c r="AP12" s="2">
        <f t="shared" si="8"/>
        <v>0</v>
      </c>
      <c r="AR12" t="s">
        <v>1731</v>
      </c>
      <c r="AS12" t="s">
        <v>253</v>
      </c>
      <c r="AT12">
        <v>3</v>
      </c>
      <c r="AV12">
        <v>3</v>
      </c>
      <c r="AW12" s="91">
        <v>1</v>
      </c>
      <c r="AX12" s="93">
        <v>19</v>
      </c>
      <c r="AY12" s="97">
        <f t="shared" si="11"/>
        <v>1019</v>
      </c>
      <c r="BA12" s="7" t="s">
        <v>1261</v>
      </c>
    </row>
    <row r="13" spans="1:56" hidden="1" outlineLevel="1">
      <c r="A13" t="s">
        <v>2260</v>
      </c>
      <c r="B13" t="s">
        <v>253</v>
      </c>
      <c r="C13" s="1">
        <f t="shared" si="0"/>
        <v>13557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0</v>
      </c>
      <c r="G13" s="1">
        <f t="shared" si="9"/>
        <v>8066</v>
      </c>
      <c r="H13" s="2">
        <f t="shared" si="10"/>
        <v>0.59496938850778192</v>
      </c>
      <c r="I13" s="2"/>
      <c r="J13" s="2">
        <f t="shared" si="1"/>
        <v>0.20174079811167661</v>
      </c>
      <c r="K13" s="2">
        <f t="shared" si="2"/>
        <v>0.79671018661945858</v>
      </c>
      <c r="L13" s="2">
        <f t="shared" si="3"/>
        <v>0</v>
      </c>
      <c r="M13" s="2">
        <f t="shared" si="4"/>
        <v>1.5490152688648617E-3</v>
      </c>
      <c r="N13" s="107">
        <v>2735</v>
      </c>
      <c r="O13" s="107">
        <v>10801</v>
      </c>
      <c r="P13" s="59"/>
      <c r="Q13" s="59"/>
      <c r="R13" s="59"/>
      <c r="S13" s="59"/>
      <c r="T13" s="59"/>
      <c r="U13" s="59"/>
      <c r="V13" s="59"/>
      <c r="W13" s="59"/>
      <c r="X13" s="107">
        <v>21</v>
      </c>
      <c r="Y13" s="59"/>
      <c r="Z13" s="59"/>
      <c r="AA13" s="59"/>
      <c r="AB13" s="59"/>
      <c r="AC13" s="59"/>
      <c r="AD13" s="59"/>
      <c r="AE13" s="59"/>
      <c r="AF13" s="59"/>
      <c r="AG13" s="59"/>
      <c r="AI13" s="7">
        <f>IF(Q13&gt;0,RANK(Q13,(N13:P13,Q13:AE13)),0)</f>
        <v>0</v>
      </c>
      <c r="AJ13" s="7">
        <f>IF(R13&gt;0,RANK(R13,(N13:P13,Q13:AE13)),0)</f>
        <v>0</v>
      </c>
      <c r="AK13" s="7">
        <f>IF(T13&gt;0,RANK(T13,(N13:P13,Q13:AE13)),0)</f>
        <v>0</v>
      </c>
      <c r="AL13" s="7">
        <f>IF(S13&gt;0,RANK(S13,(N13:P13,Q13:AE13)),0)</f>
        <v>0</v>
      </c>
      <c r="AM13" s="2">
        <f t="shared" si="5"/>
        <v>0</v>
      </c>
      <c r="AN13" s="2">
        <f t="shared" si="6"/>
        <v>0</v>
      </c>
      <c r="AO13" s="2">
        <f t="shared" si="7"/>
        <v>0</v>
      </c>
      <c r="AP13" s="2">
        <f t="shared" si="8"/>
        <v>0</v>
      </c>
      <c r="AR13" t="s">
        <v>2260</v>
      </c>
      <c r="AS13" t="s">
        <v>253</v>
      </c>
      <c r="AT13">
        <v>6</v>
      </c>
      <c r="AV13">
        <v>3</v>
      </c>
      <c r="AW13" s="91">
        <v>1</v>
      </c>
      <c r="AX13" s="93">
        <v>21</v>
      </c>
      <c r="AY13" s="97">
        <f t="shared" si="11"/>
        <v>1021</v>
      </c>
      <c r="BA13" s="7" t="s">
        <v>1261</v>
      </c>
    </row>
    <row r="14" spans="1:56" hidden="1" outlineLevel="1">
      <c r="A14" t="s">
        <v>1321</v>
      </c>
      <c r="B14" t="s">
        <v>253</v>
      </c>
      <c r="C14" s="1">
        <f t="shared" si="0"/>
        <v>6620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0</v>
      </c>
      <c r="G14" s="1">
        <f t="shared" si="9"/>
        <v>402</v>
      </c>
      <c r="H14" s="2">
        <f t="shared" si="10"/>
        <v>6.0725075528700906E-2</v>
      </c>
      <c r="I14" s="2"/>
      <c r="J14" s="2">
        <f t="shared" si="1"/>
        <v>0.46948640483383686</v>
      </c>
      <c r="K14" s="2">
        <f t="shared" si="2"/>
        <v>0.53021148036253773</v>
      </c>
      <c r="L14" s="2">
        <f t="shared" si="3"/>
        <v>0</v>
      </c>
      <c r="M14" s="2">
        <f t="shared" si="4"/>
        <v>3.0211480362540843E-4</v>
      </c>
      <c r="N14" s="107">
        <v>3108</v>
      </c>
      <c r="O14" s="107">
        <v>3510</v>
      </c>
      <c r="P14" s="59"/>
      <c r="Q14" s="59"/>
      <c r="R14" s="59"/>
      <c r="S14" s="59"/>
      <c r="T14" s="59"/>
      <c r="U14" s="59"/>
      <c r="V14" s="59"/>
      <c r="W14" s="59"/>
      <c r="X14" s="107">
        <v>2</v>
      </c>
      <c r="Y14" s="59"/>
      <c r="Z14" s="59"/>
      <c r="AA14" s="59"/>
      <c r="AB14" s="59"/>
      <c r="AC14" s="59"/>
      <c r="AD14" s="59"/>
      <c r="AE14" s="59"/>
      <c r="AF14" s="59"/>
      <c r="AG14" s="59"/>
      <c r="AI14" s="7">
        <f>IF(Q14&gt;0,RANK(Q14,(N14:P14,Q14:AE14)),0)</f>
        <v>0</v>
      </c>
      <c r="AJ14" s="7">
        <f>IF(R14&gt;0,RANK(R14,(N14:P14,Q14:AE14)),0)</f>
        <v>0</v>
      </c>
      <c r="AK14" s="7">
        <f>IF(T14&gt;0,RANK(T14,(N14:P14,Q14:AE14)),0)</f>
        <v>0</v>
      </c>
      <c r="AL14" s="7">
        <f>IF(S14&gt;0,RANK(S14,(N14:P14,Q14:AE14)),0)</f>
        <v>0</v>
      </c>
      <c r="AM14" s="2">
        <f t="shared" si="5"/>
        <v>0</v>
      </c>
      <c r="AN14" s="2">
        <f t="shared" si="6"/>
        <v>0</v>
      </c>
      <c r="AO14" s="2">
        <f t="shared" si="7"/>
        <v>0</v>
      </c>
      <c r="AP14" s="2">
        <f t="shared" si="8"/>
        <v>0</v>
      </c>
      <c r="AR14" t="s">
        <v>1321</v>
      </c>
      <c r="AS14" t="s">
        <v>253</v>
      </c>
      <c r="AT14">
        <v>7</v>
      </c>
      <c r="AV14">
        <v>3</v>
      </c>
      <c r="AW14" s="91">
        <v>1</v>
      </c>
      <c r="AX14" s="93">
        <v>23</v>
      </c>
      <c r="AY14" s="97">
        <f t="shared" si="11"/>
        <v>1023</v>
      </c>
      <c r="BA14" s="7" t="s">
        <v>1261</v>
      </c>
    </row>
    <row r="15" spans="1:56" hidden="1" outlineLevel="1">
      <c r="A15" t="s">
        <v>1322</v>
      </c>
      <c r="B15" t="s">
        <v>253</v>
      </c>
      <c r="C15" s="1">
        <f t="shared" si="0"/>
        <v>10557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0</v>
      </c>
      <c r="G15" s="1">
        <f t="shared" si="9"/>
        <v>1580</v>
      </c>
      <c r="H15" s="2">
        <f t="shared" si="10"/>
        <v>0.14966373022639007</v>
      </c>
      <c r="I15" s="2"/>
      <c r="J15" s="2">
        <f t="shared" si="1"/>
        <v>0.42464715354740928</v>
      </c>
      <c r="K15" s="2">
        <f t="shared" si="2"/>
        <v>0.57431088377379935</v>
      </c>
      <c r="L15" s="2">
        <f t="shared" si="3"/>
        <v>0</v>
      </c>
      <c r="M15" s="2">
        <f t="shared" si="4"/>
        <v>1.0419626787914193E-3</v>
      </c>
      <c r="N15" s="107">
        <v>4483</v>
      </c>
      <c r="O15" s="107">
        <v>6063</v>
      </c>
      <c r="P15" s="59"/>
      <c r="Q15" s="59"/>
      <c r="R15" s="59"/>
      <c r="S15" s="59"/>
      <c r="T15" s="59"/>
      <c r="U15" s="59"/>
      <c r="V15" s="59"/>
      <c r="W15" s="59"/>
      <c r="X15" s="107">
        <v>11</v>
      </c>
      <c r="Y15" s="59"/>
      <c r="Z15" s="59"/>
      <c r="AA15" s="59"/>
      <c r="AB15" s="59"/>
      <c r="AC15" s="59"/>
      <c r="AD15" s="59"/>
      <c r="AE15" s="59"/>
      <c r="AF15" s="59"/>
      <c r="AG15" s="59"/>
      <c r="AI15" s="7">
        <f>IF(Q15&gt;0,RANK(Q15,(N15:P15,Q15:AE15)),0)</f>
        <v>0</v>
      </c>
      <c r="AJ15" s="7">
        <f>IF(R15&gt;0,RANK(R15,(N15:P15,Q15:AE15)),0)</f>
        <v>0</v>
      </c>
      <c r="AK15" s="7">
        <f>IF(T15&gt;0,RANK(T15,(N15:P15,Q15:AE15)),0)</f>
        <v>0</v>
      </c>
      <c r="AL15" s="7">
        <f>IF(S15&gt;0,RANK(S15,(N15:P15,Q15:AE15)),0)</f>
        <v>0</v>
      </c>
      <c r="AM15" s="2">
        <f t="shared" si="5"/>
        <v>0</v>
      </c>
      <c r="AN15" s="2">
        <f t="shared" si="6"/>
        <v>0</v>
      </c>
      <c r="AO15" s="2">
        <f t="shared" si="7"/>
        <v>0</v>
      </c>
      <c r="AP15" s="2">
        <f t="shared" si="8"/>
        <v>0</v>
      </c>
      <c r="AR15" t="s">
        <v>1322</v>
      </c>
      <c r="AS15" t="s">
        <v>253</v>
      </c>
      <c r="AV15">
        <v>3</v>
      </c>
      <c r="AW15" s="91">
        <v>1</v>
      </c>
      <c r="AX15" s="93">
        <v>25</v>
      </c>
      <c r="AY15" s="97">
        <f t="shared" si="11"/>
        <v>1025</v>
      </c>
      <c r="BA15" s="7" t="s">
        <v>1261</v>
      </c>
    </row>
    <row r="16" spans="1:56" hidden="1" outlineLevel="1">
      <c r="A16" t="s">
        <v>1323</v>
      </c>
      <c r="B16" t="s">
        <v>253</v>
      </c>
      <c r="C16" s="1">
        <f t="shared" si="0"/>
        <v>5233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0</v>
      </c>
      <c r="G16" s="1">
        <f t="shared" si="9"/>
        <v>2428</v>
      </c>
      <c r="H16" s="2">
        <f t="shared" si="10"/>
        <v>0.46397859736288938</v>
      </c>
      <c r="I16" s="2"/>
      <c r="J16" s="2">
        <f t="shared" si="1"/>
        <v>0.26772405885725203</v>
      </c>
      <c r="K16" s="2">
        <f t="shared" si="2"/>
        <v>0.73170265622014141</v>
      </c>
      <c r="L16" s="2">
        <f t="shared" si="3"/>
        <v>0</v>
      </c>
      <c r="M16" s="2">
        <f t="shared" si="4"/>
        <v>5.7328492260655395E-4</v>
      </c>
      <c r="N16" s="107">
        <v>1401</v>
      </c>
      <c r="O16" s="107">
        <v>3829</v>
      </c>
      <c r="P16" s="59"/>
      <c r="Q16" s="59"/>
      <c r="R16" s="59"/>
      <c r="S16" s="59"/>
      <c r="T16" s="59"/>
      <c r="U16" s="59"/>
      <c r="V16" s="59"/>
      <c r="W16" s="59"/>
      <c r="X16" s="107">
        <v>3</v>
      </c>
      <c r="Y16" s="59"/>
      <c r="Z16" s="59"/>
      <c r="AA16" s="59"/>
      <c r="AB16" s="59"/>
      <c r="AC16" s="59"/>
      <c r="AD16" s="59"/>
      <c r="AE16" s="59"/>
      <c r="AF16" s="59"/>
      <c r="AG16" s="59"/>
      <c r="AI16" s="7">
        <f>IF(Q16&gt;0,RANK(Q16,(N16:P16,Q16:AE16)),0)</f>
        <v>0</v>
      </c>
      <c r="AJ16" s="7">
        <f>IF(R16&gt;0,RANK(R16,(N16:P16,Q16:AE16)),0)</f>
        <v>0</v>
      </c>
      <c r="AK16" s="7">
        <f>IF(T16&gt;0,RANK(T16,(N16:P16,Q16:AE16)),0)</f>
        <v>0</v>
      </c>
      <c r="AL16" s="7">
        <f>IF(S16&gt;0,RANK(S16,(N16:P16,Q16:AE16)),0)</f>
        <v>0</v>
      </c>
      <c r="AM16" s="2">
        <f t="shared" si="5"/>
        <v>0</v>
      </c>
      <c r="AN16" s="2">
        <f t="shared" si="6"/>
        <v>0</v>
      </c>
      <c r="AO16" s="2">
        <f t="shared" si="7"/>
        <v>0</v>
      </c>
      <c r="AP16" s="2">
        <f t="shared" si="8"/>
        <v>0</v>
      </c>
      <c r="AR16" t="s">
        <v>1323</v>
      </c>
      <c r="AS16" t="s">
        <v>253</v>
      </c>
      <c r="AT16">
        <v>3</v>
      </c>
      <c r="AV16">
        <v>3</v>
      </c>
      <c r="AW16" s="91">
        <v>1</v>
      </c>
      <c r="AX16" s="93">
        <v>27</v>
      </c>
      <c r="AY16" s="97">
        <f t="shared" si="11"/>
        <v>1027</v>
      </c>
      <c r="BA16" s="7" t="s">
        <v>1261</v>
      </c>
    </row>
    <row r="17" spans="1:53" hidden="1" outlineLevel="1">
      <c r="A17" t="s">
        <v>1064</v>
      </c>
      <c r="B17" t="s">
        <v>253</v>
      </c>
      <c r="C17" s="1">
        <f t="shared" si="0"/>
        <v>5087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0</v>
      </c>
      <c r="G17" s="1">
        <f t="shared" si="9"/>
        <v>2941</v>
      </c>
      <c r="H17" s="2">
        <f t="shared" si="10"/>
        <v>0.57814035777471984</v>
      </c>
      <c r="I17" s="2"/>
      <c r="J17" s="2">
        <f t="shared" si="1"/>
        <v>0.20994692353056812</v>
      </c>
      <c r="K17" s="2">
        <f t="shared" si="2"/>
        <v>0.78808728130528793</v>
      </c>
      <c r="L17" s="2">
        <f t="shared" si="3"/>
        <v>0</v>
      </c>
      <c r="M17" s="2">
        <f t="shared" si="4"/>
        <v>1.9657951641439686E-3</v>
      </c>
      <c r="N17" s="107">
        <v>1068</v>
      </c>
      <c r="O17" s="107">
        <v>4009</v>
      </c>
      <c r="P17" s="59"/>
      <c r="Q17" s="59"/>
      <c r="R17" s="59"/>
      <c r="S17" s="59"/>
      <c r="T17" s="59"/>
      <c r="U17" s="59"/>
      <c r="V17" s="59"/>
      <c r="W17" s="59"/>
      <c r="X17" s="107">
        <v>10</v>
      </c>
      <c r="Y17" s="59"/>
      <c r="Z17" s="59"/>
      <c r="AA17" s="59"/>
      <c r="AB17" s="59"/>
      <c r="AC17" s="59"/>
      <c r="AD17" s="59"/>
      <c r="AE17" s="59"/>
      <c r="AF17" s="59"/>
      <c r="AG17" s="59"/>
      <c r="AI17" s="7">
        <f>IF(Q17&gt;0,RANK(Q17,(N17:P17,Q17:AE17)),0)</f>
        <v>0</v>
      </c>
      <c r="AJ17" s="7">
        <f>IF(R17&gt;0,RANK(R17,(N17:P17,Q17:AE17)),0)</f>
        <v>0</v>
      </c>
      <c r="AK17" s="7">
        <f>IF(T17&gt;0,RANK(T17,(N17:P17,Q17:AE17)),0)</f>
        <v>0</v>
      </c>
      <c r="AL17" s="7">
        <f>IF(S17&gt;0,RANK(S17,(N17:P17,Q17:AE17)),0)</f>
        <v>0</v>
      </c>
      <c r="AM17" s="2">
        <f t="shared" si="5"/>
        <v>0</v>
      </c>
      <c r="AN17" s="2">
        <f t="shared" si="6"/>
        <v>0</v>
      </c>
      <c r="AO17" s="2">
        <f t="shared" si="7"/>
        <v>0</v>
      </c>
      <c r="AP17" s="2">
        <f t="shared" si="8"/>
        <v>0</v>
      </c>
      <c r="AR17" t="s">
        <v>1064</v>
      </c>
      <c r="AS17" t="s">
        <v>253</v>
      </c>
      <c r="AT17">
        <v>3</v>
      </c>
      <c r="AV17">
        <v>3</v>
      </c>
      <c r="AW17" s="91">
        <v>1</v>
      </c>
      <c r="AX17" s="93">
        <v>29</v>
      </c>
      <c r="AY17" s="97">
        <f t="shared" si="11"/>
        <v>1029</v>
      </c>
      <c r="BA17" s="7" t="s">
        <v>1261</v>
      </c>
    </row>
    <row r="18" spans="1:53" hidden="1" outlineLevel="1">
      <c r="A18" t="s">
        <v>834</v>
      </c>
      <c r="B18" t="s">
        <v>253</v>
      </c>
      <c r="C18" s="1">
        <f t="shared" si="0"/>
        <v>15130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0</v>
      </c>
      <c r="G18" s="1">
        <f t="shared" si="9"/>
        <v>8411</v>
      </c>
      <c r="H18" s="2">
        <f t="shared" si="10"/>
        <v>0.55591539986781224</v>
      </c>
      <c r="I18" s="2"/>
      <c r="J18" s="2">
        <f t="shared" si="1"/>
        <v>0.22128222075346993</v>
      </c>
      <c r="K18" s="2">
        <f t="shared" si="2"/>
        <v>0.77719762062128217</v>
      </c>
      <c r="L18" s="2">
        <f t="shared" si="3"/>
        <v>0</v>
      </c>
      <c r="M18" s="2">
        <f t="shared" si="4"/>
        <v>1.5201586252479027E-3</v>
      </c>
      <c r="N18" s="107">
        <v>3348</v>
      </c>
      <c r="O18" s="107">
        <v>11759</v>
      </c>
      <c r="P18" s="59"/>
      <c r="Q18" s="59"/>
      <c r="R18" s="59"/>
      <c r="S18" s="59"/>
      <c r="T18" s="59"/>
      <c r="U18" s="59"/>
      <c r="V18" s="59"/>
      <c r="W18" s="59"/>
      <c r="X18" s="107">
        <v>23</v>
      </c>
      <c r="Y18" s="59"/>
      <c r="Z18" s="59"/>
      <c r="AA18" s="59"/>
      <c r="AB18" s="59"/>
      <c r="AC18" s="59"/>
      <c r="AD18" s="59"/>
      <c r="AE18" s="59"/>
      <c r="AF18" s="59"/>
      <c r="AG18" s="59"/>
      <c r="AI18" s="7">
        <f>IF(Q18&gt;0,RANK(Q18,(N18:P18,Q18:AE18)),0)</f>
        <v>0</v>
      </c>
      <c r="AJ18" s="7">
        <f>IF(R18&gt;0,RANK(R18,(N18:P18,Q18:AE18)),0)</f>
        <v>0</v>
      </c>
      <c r="AK18" s="7">
        <f>IF(T18&gt;0,RANK(T18,(N18:P18,Q18:AE18)),0)</f>
        <v>0</v>
      </c>
      <c r="AL18" s="7">
        <f>IF(S18&gt;0,RANK(S18,(N18:P18,Q18:AE18)),0)</f>
        <v>0</v>
      </c>
      <c r="AM18" s="2">
        <f t="shared" si="5"/>
        <v>0</v>
      </c>
      <c r="AN18" s="2">
        <f t="shared" si="6"/>
        <v>0</v>
      </c>
      <c r="AO18" s="2">
        <f t="shared" si="7"/>
        <v>0</v>
      </c>
      <c r="AP18" s="2">
        <f t="shared" si="8"/>
        <v>0</v>
      </c>
      <c r="AR18" t="s">
        <v>834</v>
      </c>
      <c r="AS18" t="s">
        <v>253</v>
      </c>
      <c r="AT18">
        <v>2</v>
      </c>
      <c r="AV18">
        <v>3</v>
      </c>
      <c r="AW18" s="91">
        <v>1</v>
      </c>
      <c r="AX18" s="93">
        <v>31</v>
      </c>
      <c r="AY18" s="97">
        <f t="shared" si="11"/>
        <v>1031</v>
      </c>
      <c r="BA18" s="7" t="s">
        <v>1261</v>
      </c>
    </row>
    <row r="19" spans="1:53" hidden="1" outlineLevel="1">
      <c r="A19" t="s">
        <v>262</v>
      </c>
      <c r="B19" t="s">
        <v>253</v>
      </c>
      <c r="C19" s="1">
        <f t="shared" si="0"/>
        <v>16710</v>
      </c>
      <c r="D19" s="7">
        <f>IF(N19&gt;0, RANK(N19,(N19:P19,Q19:AE19)),0)</f>
        <v>2</v>
      </c>
      <c r="E19" s="7">
        <f>IF(O19&gt;0,RANK(O19,(N19:P19,Q19:AE19)),0)</f>
        <v>1</v>
      </c>
      <c r="F19" s="7">
        <f>IF(P19&gt;0,RANK(P19,(N19:P19,Q19:AE19)),0)</f>
        <v>0</v>
      </c>
      <c r="G19" s="1">
        <f t="shared" si="9"/>
        <v>3139</v>
      </c>
      <c r="H19" s="2">
        <f t="shared" si="10"/>
        <v>0.18785158587672052</v>
      </c>
      <c r="I19" s="2"/>
      <c r="J19" s="2">
        <f t="shared" si="1"/>
        <v>0.40580490724117296</v>
      </c>
      <c r="K19" s="2">
        <f t="shared" si="2"/>
        <v>0.59365649311789348</v>
      </c>
      <c r="L19" s="2">
        <f t="shared" si="3"/>
        <v>0</v>
      </c>
      <c r="M19" s="2">
        <f t="shared" si="4"/>
        <v>5.3859964093361246E-4</v>
      </c>
      <c r="N19" s="107">
        <v>6781</v>
      </c>
      <c r="O19" s="107">
        <v>9920</v>
      </c>
      <c r="P19" s="59"/>
      <c r="Q19" s="59"/>
      <c r="R19" s="59"/>
      <c r="S19" s="59"/>
      <c r="T19" s="59"/>
      <c r="U19" s="59"/>
      <c r="V19" s="59"/>
      <c r="W19" s="59"/>
      <c r="X19" s="107">
        <v>9</v>
      </c>
      <c r="Y19" s="59"/>
      <c r="Z19" s="59"/>
      <c r="AA19" s="59"/>
      <c r="AB19" s="59"/>
      <c r="AC19" s="59"/>
      <c r="AD19" s="59"/>
      <c r="AE19" s="59"/>
      <c r="AF19" s="59"/>
      <c r="AG19" s="59"/>
      <c r="AI19" s="7">
        <f>IF(Q19&gt;0,RANK(Q19,(N19:P19,Q19:AE19)),0)</f>
        <v>0</v>
      </c>
      <c r="AJ19" s="7">
        <f>IF(R19&gt;0,RANK(R19,(N19:P19,Q19:AE19)),0)</f>
        <v>0</v>
      </c>
      <c r="AK19" s="7">
        <f>IF(T19&gt;0,RANK(T19,(N19:P19,Q19:AE19)),0)</f>
        <v>0</v>
      </c>
      <c r="AL19" s="7">
        <f>IF(S19&gt;0,RANK(S19,(N19:P19,Q19:AE19)),0)</f>
        <v>0</v>
      </c>
      <c r="AM19" s="2">
        <f t="shared" si="5"/>
        <v>0</v>
      </c>
      <c r="AN19" s="2">
        <f t="shared" si="6"/>
        <v>0</v>
      </c>
      <c r="AO19" s="2">
        <f t="shared" si="7"/>
        <v>0</v>
      </c>
      <c r="AP19" s="2">
        <f t="shared" si="8"/>
        <v>0</v>
      </c>
      <c r="AR19" t="s">
        <v>262</v>
      </c>
      <c r="AS19" t="s">
        <v>253</v>
      </c>
      <c r="AT19">
        <v>5</v>
      </c>
      <c r="AV19">
        <v>3</v>
      </c>
      <c r="AW19" s="91">
        <v>1</v>
      </c>
      <c r="AX19" s="93">
        <v>33</v>
      </c>
      <c r="AY19" s="97">
        <f t="shared" si="11"/>
        <v>1033</v>
      </c>
      <c r="BA19" s="7" t="s">
        <v>1261</v>
      </c>
    </row>
    <row r="20" spans="1:53" hidden="1" outlineLevel="1">
      <c r="A20" t="s">
        <v>747</v>
      </c>
      <c r="B20" t="s">
        <v>253</v>
      </c>
      <c r="C20" s="1">
        <f t="shared" si="0"/>
        <v>5200</v>
      </c>
      <c r="D20" s="7">
        <f>IF(N20&gt;0, RANK(N20,(N20:P20,Q20:AE20)),0)</f>
        <v>2</v>
      </c>
      <c r="E20" s="7">
        <f>IF(O20&gt;0,RANK(O20,(N20:P20,Q20:AE20)),0)</f>
        <v>1</v>
      </c>
      <c r="F20" s="7">
        <f>IF(P20&gt;0,RANK(P20,(N20:P20,Q20:AE20)),0)</f>
        <v>0</v>
      </c>
      <c r="G20" s="1">
        <f t="shared" si="9"/>
        <v>308</v>
      </c>
      <c r="H20" s="2">
        <f t="shared" si="10"/>
        <v>5.9230769230769233E-2</v>
      </c>
      <c r="I20" s="2"/>
      <c r="J20" s="2">
        <f t="shared" si="1"/>
        <v>0.47</v>
      </c>
      <c r="K20" s="2">
        <f t="shared" si="2"/>
        <v>0.52923076923076928</v>
      </c>
      <c r="L20" s="2">
        <f t="shared" si="3"/>
        <v>0</v>
      </c>
      <c r="M20" s="2">
        <f t="shared" si="4"/>
        <v>7.6923076923074429E-4</v>
      </c>
      <c r="N20" s="107">
        <v>2444</v>
      </c>
      <c r="O20" s="107">
        <v>2752</v>
      </c>
      <c r="P20" s="59"/>
      <c r="Q20" s="59"/>
      <c r="R20" s="59"/>
      <c r="S20" s="59"/>
      <c r="T20" s="59"/>
      <c r="U20" s="59"/>
      <c r="V20" s="59"/>
      <c r="W20" s="59"/>
      <c r="X20" s="107">
        <v>4</v>
      </c>
      <c r="Y20" s="59"/>
      <c r="Z20" s="59"/>
      <c r="AA20" s="59"/>
      <c r="AB20" s="59"/>
      <c r="AC20" s="59"/>
      <c r="AD20" s="59"/>
      <c r="AE20" s="59"/>
      <c r="AF20" s="59"/>
      <c r="AG20" s="59"/>
      <c r="AI20" s="7">
        <f>IF(Q20&gt;0,RANK(Q20,(N20:P20,Q20:AE20)),0)</f>
        <v>0</v>
      </c>
      <c r="AJ20" s="7">
        <f>IF(R20&gt;0,RANK(R20,(N20:P20,Q20:AE20)),0)</f>
        <v>0</v>
      </c>
      <c r="AK20" s="7">
        <f>IF(T20&gt;0,RANK(T20,(N20:P20,Q20:AE20)),0)</f>
        <v>0</v>
      </c>
      <c r="AL20" s="7">
        <f>IF(S20&gt;0,RANK(S20,(N20:P20,Q20:AE20)),0)</f>
        <v>0</v>
      </c>
      <c r="AM20" s="2">
        <f t="shared" si="5"/>
        <v>0</v>
      </c>
      <c r="AN20" s="2">
        <f t="shared" si="6"/>
        <v>0</v>
      </c>
      <c r="AO20" s="2">
        <f t="shared" si="7"/>
        <v>0</v>
      </c>
      <c r="AP20" s="2">
        <f t="shared" si="8"/>
        <v>0</v>
      </c>
      <c r="AR20" t="s">
        <v>747</v>
      </c>
      <c r="AS20" t="s">
        <v>253</v>
      </c>
      <c r="AT20">
        <v>2</v>
      </c>
      <c r="AV20">
        <v>3</v>
      </c>
      <c r="AW20" s="91">
        <v>1</v>
      </c>
      <c r="AX20" s="93">
        <v>35</v>
      </c>
      <c r="AY20" s="97">
        <f t="shared" si="11"/>
        <v>1035</v>
      </c>
      <c r="BA20" s="7" t="s">
        <v>1261</v>
      </c>
    </row>
    <row r="21" spans="1:53" hidden="1" outlineLevel="1">
      <c r="A21" t="s">
        <v>1880</v>
      </c>
      <c r="B21" t="s">
        <v>253</v>
      </c>
      <c r="C21" s="1">
        <f t="shared" si="0"/>
        <v>4394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0</v>
      </c>
      <c r="G21" s="1">
        <f t="shared" si="9"/>
        <v>571</v>
      </c>
      <c r="H21" s="2">
        <f t="shared" si="10"/>
        <v>0.12994993172507965</v>
      </c>
      <c r="I21" s="2"/>
      <c r="J21" s="2">
        <f t="shared" si="1"/>
        <v>0.4349112426035503</v>
      </c>
      <c r="K21" s="2">
        <f t="shared" si="2"/>
        <v>0.56486117432862992</v>
      </c>
      <c r="L21" s="2">
        <f t="shared" si="3"/>
        <v>0</v>
      </c>
      <c r="M21" s="2">
        <f t="shared" si="4"/>
        <v>2.2758306781978099E-4</v>
      </c>
      <c r="N21" s="107">
        <v>1911</v>
      </c>
      <c r="O21" s="107">
        <v>2482</v>
      </c>
      <c r="P21" s="59"/>
      <c r="Q21" s="59"/>
      <c r="R21" s="59"/>
      <c r="S21" s="59"/>
      <c r="T21" s="59"/>
      <c r="U21" s="59"/>
      <c r="V21" s="59"/>
      <c r="W21" s="59"/>
      <c r="X21" s="107">
        <v>1</v>
      </c>
      <c r="Y21" s="59"/>
      <c r="Z21" s="59"/>
      <c r="AA21" s="59"/>
      <c r="AB21" s="59"/>
      <c r="AC21" s="59"/>
      <c r="AD21" s="59"/>
      <c r="AE21" s="59"/>
      <c r="AF21" s="59"/>
      <c r="AG21" s="59"/>
      <c r="AI21" s="7">
        <f>IF(Q21&gt;0,RANK(Q21,(N21:P21,Q21:AE21)),0)</f>
        <v>0</v>
      </c>
      <c r="AJ21" s="7">
        <f>IF(R21&gt;0,RANK(R21,(N21:P21,Q21:AE21)),0)</f>
        <v>0</v>
      </c>
      <c r="AK21" s="7">
        <f>IF(T21&gt;0,RANK(T21,(N21:P21,Q21:AE21)),0)</f>
        <v>0</v>
      </c>
      <c r="AL21" s="7">
        <f>IF(S21&gt;0,RANK(S21,(N21:P21,Q21:AE21)),0)</f>
        <v>0</v>
      </c>
      <c r="AM21" s="2">
        <f t="shared" si="5"/>
        <v>0</v>
      </c>
      <c r="AN21" s="2">
        <f t="shared" si="6"/>
        <v>0</v>
      </c>
      <c r="AO21" s="2">
        <f t="shared" si="7"/>
        <v>0</v>
      </c>
      <c r="AP21" s="2">
        <f t="shared" si="8"/>
        <v>0</v>
      </c>
      <c r="AR21" t="s">
        <v>1880</v>
      </c>
      <c r="AS21" t="s">
        <v>253</v>
      </c>
      <c r="AV21">
        <v>3</v>
      </c>
      <c r="AW21" s="91">
        <v>1</v>
      </c>
      <c r="AX21" s="93">
        <v>37</v>
      </c>
      <c r="AY21" s="97">
        <f t="shared" si="11"/>
        <v>1037</v>
      </c>
      <c r="BA21" s="7" t="s">
        <v>1261</v>
      </c>
    </row>
    <row r="22" spans="1:53" hidden="1" outlineLevel="1">
      <c r="A22" t="s">
        <v>2104</v>
      </c>
      <c r="B22" t="s">
        <v>253</v>
      </c>
      <c r="C22" s="1">
        <f t="shared" si="0"/>
        <v>12118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0</v>
      </c>
      <c r="G22" s="1">
        <f t="shared" si="9"/>
        <v>7472</v>
      </c>
      <c r="H22" s="2">
        <f t="shared" si="10"/>
        <v>0.61660339990097379</v>
      </c>
      <c r="I22" s="2"/>
      <c r="J22" s="2">
        <f t="shared" si="1"/>
        <v>0.19087308136656214</v>
      </c>
      <c r="K22" s="2">
        <f t="shared" si="2"/>
        <v>0.80747648126753591</v>
      </c>
      <c r="L22" s="2">
        <f t="shared" si="3"/>
        <v>0</v>
      </c>
      <c r="M22" s="2">
        <f t="shared" si="4"/>
        <v>1.65043736590198E-3</v>
      </c>
      <c r="N22" s="107">
        <v>2313</v>
      </c>
      <c r="O22" s="107">
        <v>9785</v>
      </c>
      <c r="P22" s="59"/>
      <c r="Q22" s="59"/>
      <c r="R22" s="59"/>
      <c r="S22" s="59"/>
      <c r="T22" s="59"/>
      <c r="U22" s="59"/>
      <c r="V22" s="59"/>
      <c r="W22" s="59"/>
      <c r="X22" s="107">
        <v>20</v>
      </c>
      <c r="Y22" s="59"/>
      <c r="Z22" s="59"/>
      <c r="AA22" s="59"/>
      <c r="AB22" s="59"/>
      <c r="AC22" s="59"/>
      <c r="AD22" s="59"/>
      <c r="AE22" s="59"/>
      <c r="AF22" s="59"/>
      <c r="AG22" s="59"/>
      <c r="AI22" s="7">
        <f>IF(Q22&gt;0,RANK(Q22,(N22:P22,Q22:AE22)),0)</f>
        <v>0</v>
      </c>
      <c r="AJ22" s="7">
        <f>IF(R22&gt;0,RANK(R22,(N22:P22,Q22:AE22)),0)</f>
        <v>0</v>
      </c>
      <c r="AK22" s="7">
        <f>IF(T22&gt;0,RANK(T22,(N22:P22,Q22:AE22)),0)</f>
        <v>0</v>
      </c>
      <c r="AL22" s="7">
        <f>IF(S22&gt;0,RANK(S22,(N22:P22,Q22:AE22)),0)</f>
        <v>0</v>
      </c>
      <c r="AM22" s="2">
        <f t="shared" si="5"/>
        <v>0</v>
      </c>
      <c r="AN22" s="2">
        <f t="shared" si="6"/>
        <v>0</v>
      </c>
      <c r="AO22" s="2">
        <f t="shared" si="7"/>
        <v>0</v>
      </c>
      <c r="AP22" s="2">
        <f t="shared" si="8"/>
        <v>0</v>
      </c>
      <c r="AR22" t="s">
        <v>2104</v>
      </c>
      <c r="AS22" t="s">
        <v>253</v>
      </c>
      <c r="AT22">
        <v>2</v>
      </c>
      <c r="AV22">
        <v>3</v>
      </c>
      <c r="AW22" s="91">
        <v>1</v>
      </c>
      <c r="AX22" s="93">
        <v>39</v>
      </c>
      <c r="AY22" s="97">
        <f t="shared" si="11"/>
        <v>1039</v>
      </c>
      <c r="BA22" s="7" t="s">
        <v>1261</v>
      </c>
    </row>
    <row r="23" spans="1:53" hidden="1" outlineLevel="1">
      <c r="A23" t="s">
        <v>1045</v>
      </c>
      <c r="B23" t="s">
        <v>253</v>
      </c>
      <c r="C23" s="1">
        <f t="shared" si="0"/>
        <v>5411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0</v>
      </c>
      <c r="G23" s="1">
        <f t="shared" si="9"/>
        <v>2265</v>
      </c>
      <c r="H23" s="2">
        <f t="shared" si="10"/>
        <v>0.41859175753095546</v>
      </c>
      <c r="I23" s="2"/>
      <c r="J23" s="2">
        <f t="shared" si="1"/>
        <v>0.29051931251155055</v>
      </c>
      <c r="K23" s="2">
        <f t="shared" si="2"/>
        <v>0.70911107004250595</v>
      </c>
      <c r="L23" s="2">
        <f t="shared" si="3"/>
        <v>0</v>
      </c>
      <c r="M23" s="2">
        <f t="shared" si="4"/>
        <v>3.6961744594343759E-4</v>
      </c>
      <c r="N23" s="107">
        <v>1572</v>
      </c>
      <c r="O23" s="107">
        <v>3837</v>
      </c>
      <c r="P23" s="59"/>
      <c r="Q23" s="59"/>
      <c r="R23" s="59"/>
      <c r="S23" s="59"/>
      <c r="T23" s="59"/>
      <c r="U23" s="59"/>
      <c r="V23" s="59"/>
      <c r="W23" s="59"/>
      <c r="X23" s="107">
        <v>2</v>
      </c>
      <c r="Y23" s="59"/>
      <c r="Z23" s="59"/>
      <c r="AA23" s="59"/>
      <c r="AB23" s="59"/>
      <c r="AC23" s="59"/>
      <c r="AD23" s="59"/>
      <c r="AE23" s="59"/>
      <c r="AF23" s="59"/>
      <c r="AG23" s="59"/>
      <c r="AI23" s="7">
        <f>IF(Q23&gt;0,RANK(Q23,(N23:P23,Q23:AE23)),0)</f>
        <v>0</v>
      </c>
      <c r="AJ23" s="7">
        <f>IF(R23&gt;0,RANK(R23,(N23:P23,Q23:AE23)),0)</f>
        <v>0</v>
      </c>
      <c r="AK23" s="7">
        <f>IF(T23&gt;0,RANK(T23,(N23:P23,Q23:AE23)),0)</f>
        <v>0</v>
      </c>
      <c r="AL23" s="7">
        <f>IF(S23&gt;0,RANK(S23,(N23:P23,Q23:AE23)),0)</f>
        <v>0</v>
      </c>
      <c r="AM23" s="2">
        <f t="shared" si="5"/>
        <v>0</v>
      </c>
      <c r="AN23" s="2">
        <f t="shared" si="6"/>
        <v>0</v>
      </c>
      <c r="AO23" s="2">
        <f t="shared" si="7"/>
        <v>0</v>
      </c>
      <c r="AP23" s="2">
        <f t="shared" si="8"/>
        <v>0</v>
      </c>
      <c r="AR23" t="s">
        <v>1045</v>
      </c>
      <c r="AS23" t="s">
        <v>253</v>
      </c>
      <c r="AT23">
        <v>2</v>
      </c>
      <c r="AV23">
        <v>3</v>
      </c>
      <c r="AW23" s="91">
        <v>1</v>
      </c>
      <c r="AX23" s="93">
        <v>41</v>
      </c>
      <c r="AY23" s="97">
        <f t="shared" si="11"/>
        <v>1041</v>
      </c>
      <c r="BA23" s="7" t="s">
        <v>1261</v>
      </c>
    </row>
    <row r="24" spans="1:53" hidden="1" outlineLevel="1">
      <c r="A24" t="s">
        <v>908</v>
      </c>
      <c r="B24" t="s">
        <v>253</v>
      </c>
      <c r="C24" s="1">
        <f t="shared" si="0"/>
        <v>29725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0</v>
      </c>
      <c r="G24" s="1">
        <f t="shared" si="9"/>
        <v>18166</v>
      </c>
      <c r="H24" s="2">
        <f t="shared" si="10"/>
        <v>0.61113540790580323</v>
      </c>
      <c r="I24" s="2"/>
      <c r="J24" s="2">
        <f t="shared" si="1"/>
        <v>0.19350714886459208</v>
      </c>
      <c r="K24" s="2">
        <f t="shared" si="2"/>
        <v>0.80464255677039531</v>
      </c>
      <c r="L24" s="2">
        <f t="shared" si="3"/>
        <v>0</v>
      </c>
      <c r="M24" s="2">
        <f t="shared" si="4"/>
        <v>1.8502943650126058E-3</v>
      </c>
      <c r="N24" s="107">
        <v>5752</v>
      </c>
      <c r="O24" s="107">
        <v>23918</v>
      </c>
      <c r="P24" s="59"/>
      <c r="Q24" s="59"/>
      <c r="R24" s="59"/>
      <c r="S24" s="59"/>
      <c r="T24" s="59"/>
      <c r="U24" s="59"/>
      <c r="V24" s="59"/>
      <c r="W24" s="59"/>
      <c r="X24" s="107">
        <v>55</v>
      </c>
      <c r="Y24" s="59"/>
      <c r="Z24" s="59"/>
      <c r="AA24" s="59"/>
      <c r="AB24" s="59"/>
      <c r="AC24" s="59"/>
      <c r="AD24" s="59"/>
      <c r="AE24" s="59"/>
      <c r="AF24" s="59"/>
      <c r="AG24" s="59"/>
      <c r="AI24" s="7">
        <f>IF(Q24&gt;0,RANK(Q24,(N24:P24,Q24:AE24)),0)</f>
        <v>0</v>
      </c>
      <c r="AJ24" s="7">
        <f>IF(R24&gt;0,RANK(R24,(N24:P24,Q24:AE24)),0)</f>
        <v>0</v>
      </c>
      <c r="AK24" s="7">
        <f>IF(T24&gt;0,RANK(T24,(N24:P24,Q24:AE24)),0)</f>
        <v>0</v>
      </c>
      <c r="AL24" s="7">
        <f>IF(S24&gt;0,RANK(S24,(N24:P24,Q24:AE24)),0)</f>
        <v>0</v>
      </c>
      <c r="AM24" s="2">
        <f t="shared" si="5"/>
        <v>0</v>
      </c>
      <c r="AN24" s="2">
        <f t="shared" si="6"/>
        <v>0</v>
      </c>
      <c r="AO24" s="2">
        <f t="shared" si="7"/>
        <v>0</v>
      </c>
      <c r="AP24" s="2">
        <f t="shared" si="8"/>
        <v>0</v>
      </c>
      <c r="AR24" t="s">
        <v>908</v>
      </c>
      <c r="AS24" t="s">
        <v>253</v>
      </c>
      <c r="AT24">
        <v>4</v>
      </c>
      <c r="AV24">
        <v>3</v>
      </c>
      <c r="AW24" s="91">
        <v>1</v>
      </c>
      <c r="AX24" s="93">
        <v>43</v>
      </c>
      <c r="AY24" s="97">
        <f t="shared" si="11"/>
        <v>1043</v>
      </c>
      <c r="BA24" s="7" t="s">
        <v>1261</v>
      </c>
    </row>
    <row r="25" spans="1:53" hidden="1" outlineLevel="1">
      <c r="A25" t="s">
        <v>796</v>
      </c>
      <c r="B25" t="s">
        <v>253</v>
      </c>
      <c r="C25" s="1">
        <f t="shared" si="0"/>
        <v>13865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0</v>
      </c>
      <c r="G25" s="1">
        <f t="shared" si="9"/>
        <v>7283</v>
      </c>
      <c r="H25" s="2">
        <f t="shared" si="10"/>
        <v>0.52527948070681574</v>
      </c>
      <c r="I25" s="2"/>
      <c r="J25" s="2">
        <f t="shared" si="1"/>
        <v>0.23613415073927155</v>
      </c>
      <c r="K25" s="2">
        <f t="shared" si="2"/>
        <v>0.76141363144608731</v>
      </c>
      <c r="L25" s="2">
        <f t="shared" si="3"/>
        <v>0</v>
      </c>
      <c r="M25" s="2">
        <f t="shared" si="4"/>
        <v>2.4522178146411111E-3</v>
      </c>
      <c r="N25" s="107">
        <v>3274</v>
      </c>
      <c r="O25" s="107">
        <v>10557</v>
      </c>
      <c r="P25" s="59"/>
      <c r="Q25" s="59"/>
      <c r="R25" s="59"/>
      <c r="S25" s="59"/>
      <c r="T25" s="59"/>
      <c r="U25" s="59"/>
      <c r="V25" s="59"/>
      <c r="W25" s="59"/>
      <c r="X25" s="107">
        <v>34</v>
      </c>
      <c r="Y25" s="59"/>
      <c r="Z25" s="59"/>
      <c r="AA25" s="59"/>
      <c r="AB25" s="59"/>
      <c r="AC25" s="59"/>
      <c r="AD25" s="59"/>
      <c r="AE25" s="59"/>
      <c r="AF25" s="59"/>
      <c r="AG25" s="59"/>
      <c r="AI25" s="7">
        <f>IF(Q25&gt;0,RANK(Q25,(N25:P25,Q25:AE25)),0)</f>
        <v>0</v>
      </c>
      <c r="AJ25" s="7">
        <f>IF(R25&gt;0,RANK(R25,(N25:P25,Q25:AE25)),0)</f>
        <v>0</v>
      </c>
      <c r="AK25" s="7">
        <f>IF(T25&gt;0,RANK(T25,(N25:P25,Q25:AE25)),0)</f>
        <v>0</v>
      </c>
      <c r="AL25" s="7">
        <f>IF(S25&gt;0,RANK(S25,(N25:P25,Q25:AE25)),0)</f>
        <v>0</v>
      </c>
      <c r="AM25" s="2">
        <f t="shared" si="5"/>
        <v>0</v>
      </c>
      <c r="AN25" s="2">
        <f t="shared" si="6"/>
        <v>0</v>
      </c>
      <c r="AO25" s="2">
        <f t="shared" si="7"/>
        <v>0</v>
      </c>
      <c r="AP25" s="2">
        <f t="shared" si="8"/>
        <v>0</v>
      </c>
      <c r="AR25" t="s">
        <v>796</v>
      </c>
      <c r="AS25" t="s">
        <v>253</v>
      </c>
      <c r="AT25">
        <v>2</v>
      </c>
      <c r="AV25">
        <v>3</v>
      </c>
      <c r="AW25" s="91">
        <v>1</v>
      </c>
      <c r="AX25" s="93">
        <v>45</v>
      </c>
      <c r="AY25" s="97">
        <f t="shared" si="11"/>
        <v>1045</v>
      </c>
      <c r="BA25" s="7" t="s">
        <v>1261</v>
      </c>
    </row>
    <row r="26" spans="1:53" hidden="1" outlineLevel="1">
      <c r="A26" t="s">
        <v>1725</v>
      </c>
      <c r="B26" t="s">
        <v>253</v>
      </c>
      <c r="C26" s="1">
        <f t="shared" si="0"/>
        <v>15627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0</v>
      </c>
      <c r="G26" s="1">
        <f t="shared" si="9"/>
        <v>4876</v>
      </c>
      <c r="H26" s="2">
        <f t="shared" si="10"/>
        <v>0.31202406092020224</v>
      </c>
      <c r="I26" s="2"/>
      <c r="J26" s="2">
        <f t="shared" si="1"/>
        <v>0.65578805912843152</v>
      </c>
      <c r="K26" s="2">
        <f t="shared" si="2"/>
        <v>0.34376399820822934</v>
      </c>
      <c r="L26" s="2">
        <f t="shared" si="3"/>
        <v>0</v>
      </c>
      <c r="M26" s="2">
        <f t="shared" si="4"/>
        <v>4.4794266333914035E-4</v>
      </c>
      <c r="N26" s="107">
        <v>10248</v>
      </c>
      <c r="O26" s="107">
        <v>5372</v>
      </c>
      <c r="P26" s="59"/>
      <c r="Q26" s="59"/>
      <c r="R26" s="59"/>
      <c r="S26" s="59"/>
      <c r="T26" s="59"/>
      <c r="U26" s="59"/>
      <c r="V26" s="59"/>
      <c r="W26" s="59"/>
      <c r="X26" s="107">
        <v>7</v>
      </c>
      <c r="Y26" s="59"/>
      <c r="Z26" s="59"/>
      <c r="AA26" s="59"/>
      <c r="AB26" s="59"/>
      <c r="AC26" s="59"/>
      <c r="AD26" s="59"/>
      <c r="AE26" s="59"/>
      <c r="AF26" s="59"/>
      <c r="AG26" s="59"/>
      <c r="AI26" s="7">
        <f>IF(Q26&gt;0,RANK(Q26,(N26:P26,Q26:AE26)),0)</f>
        <v>0</v>
      </c>
      <c r="AJ26" s="7">
        <f>IF(R26&gt;0,RANK(R26,(N26:P26,Q26:AE26)),0)</f>
        <v>0</v>
      </c>
      <c r="AK26" s="7">
        <f>IF(T26&gt;0,RANK(T26,(N26:P26,Q26:AE26)),0)</f>
        <v>0</v>
      </c>
      <c r="AL26" s="7">
        <f>IF(S26&gt;0,RANK(S26,(N26:P26,Q26:AE26)),0)</f>
        <v>0</v>
      </c>
      <c r="AM26" s="2">
        <f t="shared" si="5"/>
        <v>0</v>
      </c>
      <c r="AN26" s="2">
        <f t="shared" si="6"/>
        <v>0</v>
      </c>
      <c r="AO26" s="2">
        <f t="shared" si="7"/>
        <v>0</v>
      </c>
      <c r="AP26" s="2">
        <f t="shared" si="8"/>
        <v>0</v>
      </c>
      <c r="AR26" t="s">
        <v>1725</v>
      </c>
      <c r="AS26" t="s">
        <v>253</v>
      </c>
      <c r="AT26">
        <v>7</v>
      </c>
      <c r="AV26">
        <v>3</v>
      </c>
      <c r="AW26" s="91">
        <v>1</v>
      </c>
      <c r="AX26" s="93">
        <v>47</v>
      </c>
      <c r="AY26" s="97">
        <f t="shared" si="11"/>
        <v>1047</v>
      </c>
      <c r="BA26" s="7" t="s">
        <v>1261</v>
      </c>
    </row>
    <row r="27" spans="1:53" hidden="1" outlineLevel="1">
      <c r="A27" t="s">
        <v>1561</v>
      </c>
      <c r="B27" t="s">
        <v>253</v>
      </c>
      <c r="C27" s="1">
        <f t="shared" si="0"/>
        <v>19930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0</v>
      </c>
      <c r="G27" s="1">
        <f t="shared" si="9"/>
        <v>9110</v>
      </c>
      <c r="H27" s="2">
        <f t="shared" si="10"/>
        <v>0.45709984947315607</v>
      </c>
      <c r="I27" s="2"/>
      <c r="J27" s="2">
        <f t="shared" si="1"/>
        <v>0.27145007526342196</v>
      </c>
      <c r="K27" s="2">
        <f t="shared" si="2"/>
        <v>0.72854992473657798</v>
      </c>
      <c r="L27" s="2">
        <f t="shared" si="3"/>
        <v>0</v>
      </c>
      <c r="M27" s="2">
        <f t="shared" si="4"/>
        <v>1.1102230246251565E-16</v>
      </c>
      <c r="N27" s="107">
        <v>5410</v>
      </c>
      <c r="O27" s="107">
        <v>14520</v>
      </c>
      <c r="P27" s="59"/>
      <c r="Q27" s="59"/>
      <c r="R27" s="59"/>
      <c r="S27" s="59"/>
      <c r="T27" s="59"/>
      <c r="U27" s="59"/>
      <c r="V27" s="59"/>
      <c r="W27" s="59"/>
      <c r="X27" s="107"/>
      <c r="Y27" s="59"/>
      <c r="Z27" s="59"/>
      <c r="AA27" s="59"/>
      <c r="AB27" s="59"/>
      <c r="AC27" s="59"/>
      <c r="AD27" s="59"/>
      <c r="AE27" s="59"/>
      <c r="AF27" s="59"/>
      <c r="AG27" s="59"/>
      <c r="AI27" s="7">
        <f>IF(Q27&gt;0,RANK(Q27,(N27:P27,Q27:AE27)),0)</f>
        <v>0</v>
      </c>
      <c r="AJ27" s="7">
        <f>IF(R27&gt;0,RANK(R27,(N27:P27,Q27:AE27)),0)</f>
        <v>0</v>
      </c>
      <c r="AK27" s="7">
        <f>IF(T27&gt;0,RANK(T27,(N27:P27,Q27:AE27)),0)</f>
        <v>0</v>
      </c>
      <c r="AL27" s="7">
        <f>IF(S27&gt;0,RANK(S27,(N27:P27,Q27:AE27)),0)</f>
        <v>0</v>
      </c>
      <c r="AM27" s="2">
        <f t="shared" si="5"/>
        <v>0</v>
      </c>
      <c r="AN27" s="2">
        <f t="shared" si="6"/>
        <v>0</v>
      </c>
      <c r="AO27" s="2">
        <f t="shared" si="7"/>
        <v>0</v>
      </c>
      <c r="AP27" s="2">
        <f t="shared" si="8"/>
        <v>0</v>
      </c>
      <c r="AR27" t="s">
        <v>1561</v>
      </c>
      <c r="AS27" t="s">
        <v>253</v>
      </c>
      <c r="AT27">
        <v>4</v>
      </c>
      <c r="AV27">
        <v>3</v>
      </c>
      <c r="AW27" s="91">
        <v>1</v>
      </c>
      <c r="AX27" s="93">
        <v>49</v>
      </c>
      <c r="AY27" s="97">
        <f t="shared" si="11"/>
        <v>1049</v>
      </c>
      <c r="BA27" s="7" t="s">
        <v>1261</v>
      </c>
    </row>
    <row r="28" spans="1:53" hidden="1" outlineLevel="1">
      <c r="A28" t="s">
        <v>2012</v>
      </c>
      <c r="B28" t="s">
        <v>253</v>
      </c>
      <c r="C28" s="1">
        <f t="shared" si="0"/>
        <v>26267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1">
        <f t="shared" si="9"/>
        <v>15134</v>
      </c>
      <c r="H28" s="2">
        <f t="shared" si="10"/>
        <v>0.57616020101267751</v>
      </c>
      <c r="I28" s="2"/>
      <c r="J28" s="2">
        <f t="shared" si="1"/>
        <v>0.21148208779076408</v>
      </c>
      <c r="K28" s="2">
        <f t="shared" si="2"/>
        <v>0.78764228880344156</v>
      </c>
      <c r="L28" s="2">
        <f t="shared" si="3"/>
        <v>0</v>
      </c>
      <c r="M28" s="2">
        <f t="shared" si="4"/>
        <v>8.7562340579439013E-4</v>
      </c>
      <c r="N28" s="107">
        <v>5555</v>
      </c>
      <c r="O28" s="107">
        <v>20689</v>
      </c>
      <c r="P28" s="59"/>
      <c r="Q28" s="59"/>
      <c r="R28" s="59"/>
      <c r="S28" s="59"/>
      <c r="T28" s="59"/>
      <c r="U28" s="59"/>
      <c r="V28" s="59"/>
      <c r="W28" s="59"/>
      <c r="X28" s="107">
        <v>23</v>
      </c>
      <c r="Y28" s="59"/>
      <c r="Z28" s="59"/>
      <c r="AA28" s="59"/>
      <c r="AB28" s="59"/>
      <c r="AC28" s="59"/>
      <c r="AD28" s="59"/>
      <c r="AE28" s="59"/>
      <c r="AF28" s="59"/>
      <c r="AG28" s="59"/>
      <c r="AI28" s="7">
        <f>IF(Q28&gt;0,RANK(Q28,(N28:P28,Q28:AE28)),0)</f>
        <v>0</v>
      </c>
      <c r="AJ28" s="7">
        <f>IF(R28&gt;0,RANK(R28,(N28:P28,Q28:AE28)),0)</f>
        <v>0</v>
      </c>
      <c r="AK28" s="7">
        <f>IF(T28&gt;0,RANK(T28,(N28:P28,Q28:AE28)),0)</f>
        <v>0</v>
      </c>
      <c r="AL28" s="7">
        <f>IF(S28&gt;0,RANK(S28,(N28:P28,Q28:AE28)),0)</f>
        <v>0</v>
      </c>
      <c r="AM28" s="2">
        <f t="shared" si="5"/>
        <v>0</v>
      </c>
      <c r="AN28" s="2">
        <f t="shared" si="6"/>
        <v>0</v>
      </c>
      <c r="AO28" s="2">
        <f t="shared" si="7"/>
        <v>0</v>
      </c>
      <c r="AP28" s="2">
        <f t="shared" si="8"/>
        <v>0</v>
      </c>
      <c r="AR28" t="s">
        <v>2012</v>
      </c>
      <c r="AS28" t="s">
        <v>253</v>
      </c>
      <c r="AT28">
        <v>2</v>
      </c>
      <c r="AV28">
        <v>3</v>
      </c>
      <c r="AW28" s="91">
        <v>1</v>
      </c>
      <c r="AX28" s="93">
        <v>51</v>
      </c>
      <c r="AY28" s="97">
        <f t="shared" si="11"/>
        <v>1051</v>
      </c>
      <c r="BA28" s="7" t="s">
        <v>1261</v>
      </c>
    </row>
    <row r="29" spans="1:53" hidden="1" outlineLevel="1">
      <c r="A29" t="s">
        <v>1821</v>
      </c>
      <c r="B29" t="s">
        <v>253</v>
      </c>
      <c r="C29" s="1">
        <f t="shared" si="0"/>
        <v>10566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0</v>
      </c>
      <c r="G29" s="1">
        <f t="shared" si="9"/>
        <v>3929</v>
      </c>
      <c r="H29" s="2">
        <f t="shared" si="10"/>
        <v>0.37185311376112057</v>
      </c>
      <c r="I29" s="2"/>
      <c r="J29" s="2">
        <f t="shared" si="1"/>
        <v>0.31298504637516561</v>
      </c>
      <c r="K29" s="2">
        <f t="shared" si="2"/>
        <v>0.68483816013628618</v>
      </c>
      <c r="L29" s="2">
        <f t="shared" si="3"/>
        <v>0</v>
      </c>
      <c r="M29" s="2">
        <f t="shared" si="4"/>
        <v>2.1767934885482676E-3</v>
      </c>
      <c r="N29" s="107">
        <v>3307</v>
      </c>
      <c r="O29" s="107">
        <v>7236</v>
      </c>
      <c r="P29" s="59"/>
      <c r="Q29" s="59"/>
      <c r="R29" s="59"/>
      <c r="S29" s="59"/>
      <c r="T29" s="59"/>
      <c r="U29" s="59"/>
      <c r="V29" s="59"/>
      <c r="W29" s="59"/>
      <c r="X29" s="107">
        <v>23</v>
      </c>
      <c r="Y29" s="59"/>
      <c r="Z29" s="59"/>
      <c r="AA29" s="59"/>
      <c r="AB29" s="59"/>
      <c r="AC29" s="59"/>
      <c r="AD29" s="59"/>
      <c r="AE29" s="59"/>
      <c r="AF29" s="59"/>
      <c r="AG29" s="59"/>
      <c r="AI29" s="7">
        <f>IF(Q29&gt;0,RANK(Q29,(N29:P29,Q29:AE29)),0)</f>
        <v>0</v>
      </c>
      <c r="AJ29" s="7">
        <f>IF(R29&gt;0,RANK(R29,(N29:P29,Q29:AE29)),0)</f>
        <v>0</v>
      </c>
      <c r="AK29" s="7">
        <f>IF(T29&gt;0,RANK(T29,(N29:P29,Q29:AE29)),0)</f>
        <v>0</v>
      </c>
      <c r="AL29" s="7">
        <f>IF(S29&gt;0,RANK(S29,(N29:P29,Q29:AE29)),0)</f>
        <v>0</v>
      </c>
      <c r="AM29" s="2">
        <f t="shared" si="5"/>
        <v>0</v>
      </c>
      <c r="AN29" s="2">
        <f t="shared" si="6"/>
        <v>0</v>
      </c>
      <c r="AO29" s="2">
        <f t="shared" si="7"/>
        <v>0</v>
      </c>
      <c r="AP29" s="2">
        <f t="shared" si="8"/>
        <v>0</v>
      </c>
      <c r="AR29" t="s">
        <v>1821</v>
      </c>
      <c r="AS29" t="s">
        <v>253</v>
      </c>
      <c r="AT29">
        <v>1</v>
      </c>
      <c r="AV29">
        <v>3</v>
      </c>
      <c r="AW29" s="91">
        <v>1</v>
      </c>
      <c r="AX29" s="93">
        <v>53</v>
      </c>
      <c r="AY29" s="97">
        <f t="shared" si="11"/>
        <v>1053</v>
      </c>
      <c r="BA29" s="7" t="s">
        <v>1261</v>
      </c>
    </row>
    <row r="30" spans="1:53" hidden="1" outlineLevel="1">
      <c r="A30" t="s">
        <v>1785</v>
      </c>
      <c r="B30" t="s">
        <v>253</v>
      </c>
      <c r="C30" s="1">
        <f t="shared" si="0"/>
        <v>31816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0</v>
      </c>
      <c r="G30" s="1">
        <f t="shared" si="9"/>
        <v>12477</v>
      </c>
      <c r="H30" s="2">
        <f t="shared" si="10"/>
        <v>0.39216117676640683</v>
      </c>
      <c r="I30" s="2"/>
      <c r="J30" s="2">
        <f t="shared" si="1"/>
        <v>0.30321222026653255</v>
      </c>
      <c r="K30" s="2">
        <f t="shared" si="2"/>
        <v>0.69537339703293943</v>
      </c>
      <c r="L30" s="2">
        <f t="shared" si="3"/>
        <v>0</v>
      </c>
      <c r="M30" s="2">
        <f t="shared" si="4"/>
        <v>1.4143827005279608E-3</v>
      </c>
      <c r="N30" s="107">
        <v>9647</v>
      </c>
      <c r="O30" s="107">
        <v>22124</v>
      </c>
      <c r="P30" s="59"/>
      <c r="Q30" s="59"/>
      <c r="R30" s="59"/>
      <c r="S30" s="59"/>
      <c r="T30" s="59"/>
      <c r="U30" s="59"/>
      <c r="V30" s="59"/>
      <c r="W30" s="59"/>
      <c r="X30" s="107">
        <v>45</v>
      </c>
      <c r="Y30" s="59"/>
      <c r="Z30" s="59"/>
      <c r="AA30" s="59"/>
      <c r="AB30" s="59"/>
      <c r="AC30" s="59"/>
      <c r="AD30" s="59"/>
      <c r="AE30" s="59"/>
      <c r="AF30" s="59"/>
      <c r="AG30" s="59"/>
      <c r="AI30" s="7">
        <f>IF(Q30&gt;0,RANK(Q30,(N30:P30,Q30:AE30)),0)</f>
        <v>0</v>
      </c>
      <c r="AJ30" s="7">
        <f>IF(R30&gt;0,RANK(R30,(N30:P30,Q30:AE30)),0)</f>
        <v>0</v>
      </c>
      <c r="AK30" s="7">
        <f>IF(T30&gt;0,RANK(T30,(N30:P30,Q30:AE30)),0)</f>
        <v>0</v>
      </c>
      <c r="AL30" s="7">
        <f>IF(S30&gt;0,RANK(S30,(N30:P30,Q30:AE30)),0)</f>
        <v>0</v>
      </c>
      <c r="AM30" s="2">
        <f t="shared" si="5"/>
        <v>0</v>
      </c>
      <c r="AN30" s="2">
        <f t="shared" si="6"/>
        <v>0</v>
      </c>
      <c r="AO30" s="2">
        <f t="shared" si="7"/>
        <v>0</v>
      </c>
      <c r="AP30" s="2">
        <f t="shared" si="8"/>
        <v>0</v>
      </c>
      <c r="AR30" t="s">
        <v>1785</v>
      </c>
      <c r="AS30" t="s">
        <v>253</v>
      </c>
      <c r="AT30">
        <v>4</v>
      </c>
      <c r="AV30">
        <v>3</v>
      </c>
      <c r="AW30" s="91">
        <v>1</v>
      </c>
      <c r="AX30" s="93">
        <v>55</v>
      </c>
      <c r="AY30" s="97">
        <f t="shared" si="11"/>
        <v>1055</v>
      </c>
      <c r="BA30" s="7" t="s">
        <v>1261</v>
      </c>
    </row>
    <row r="31" spans="1:53" hidden="1" outlineLevel="1">
      <c r="A31" t="s">
        <v>1081</v>
      </c>
      <c r="B31" t="s">
        <v>253</v>
      </c>
      <c r="C31" s="1">
        <f t="shared" si="0"/>
        <v>6008</v>
      </c>
      <c r="D31" s="7">
        <f>IF(N31&gt;0, RANK(N31,(N31:P31,Q31:AE31)),0)</f>
        <v>2</v>
      </c>
      <c r="E31" s="7">
        <f>IF(O31&gt;0,RANK(O31,(N31:P31,Q31:AE31)),0)</f>
        <v>1</v>
      </c>
      <c r="F31" s="7">
        <f>IF(P31&gt;0,RANK(P31,(N31:P31,Q31:AE31)),0)</f>
        <v>0</v>
      </c>
      <c r="G31" s="1">
        <f t="shared" si="9"/>
        <v>2834</v>
      </c>
      <c r="H31" s="2">
        <f t="shared" si="10"/>
        <v>0.47170439414114512</v>
      </c>
      <c r="I31" s="2"/>
      <c r="J31" s="2">
        <f t="shared" si="1"/>
        <v>0.2634820239680426</v>
      </c>
      <c r="K31" s="2">
        <f t="shared" si="2"/>
        <v>0.73518641810918772</v>
      </c>
      <c r="L31" s="2">
        <f t="shared" si="3"/>
        <v>0</v>
      </c>
      <c r="M31" s="2">
        <f t="shared" si="4"/>
        <v>1.3315579227696217E-3</v>
      </c>
      <c r="N31" s="107">
        <v>1583</v>
      </c>
      <c r="O31" s="107">
        <v>4417</v>
      </c>
      <c r="P31" s="59"/>
      <c r="Q31" s="59"/>
      <c r="R31" s="59"/>
      <c r="S31" s="59"/>
      <c r="T31" s="59"/>
      <c r="U31" s="59"/>
      <c r="V31" s="59"/>
      <c r="W31" s="59"/>
      <c r="X31" s="107">
        <v>8</v>
      </c>
      <c r="Y31" s="59"/>
      <c r="Z31" s="59"/>
      <c r="AA31" s="59"/>
      <c r="AB31" s="59"/>
      <c r="AC31" s="59"/>
      <c r="AD31" s="59"/>
      <c r="AE31" s="59"/>
      <c r="AF31" s="59"/>
      <c r="AG31" s="59"/>
      <c r="AI31" s="7">
        <f>IF(Q31&gt;0,RANK(Q31,(N31:P31,Q31:AE31)),0)</f>
        <v>0</v>
      </c>
      <c r="AJ31" s="7">
        <f>IF(R31&gt;0,RANK(R31,(N31:P31,Q31:AE31)),0)</f>
        <v>0</v>
      </c>
      <c r="AK31" s="7">
        <f>IF(T31&gt;0,RANK(T31,(N31:P31,Q31:AE31)),0)</f>
        <v>0</v>
      </c>
      <c r="AL31" s="7">
        <f>IF(S31&gt;0,RANK(S31,(N31:P31,Q31:AE31)),0)</f>
        <v>0</v>
      </c>
      <c r="AM31" s="2">
        <f t="shared" si="5"/>
        <v>0</v>
      </c>
      <c r="AN31" s="2">
        <f t="shared" si="6"/>
        <v>0</v>
      </c>
      <c r="AO31" s="2">
        <f t="shared" si="7"/>
        <v>0</v>
      </c>
      <c r="AP31" s="2">
        <f t="shared" si="8"/>
        <v>0</v>
      </c>
      <c r="AR31" t="s">
        <v>1081</v>
      </c>
      <c r="AS31" t="s">
        <v>253</v>
      </c>
      <c r="AT31">
        <v>4</v>
      </c>
      <c r="AV31">
        <v>3</v>
      </c>
      <c r="AW31" s="91">
        <v>1</v>
      </c>
      <c r="AX31" s="93">
        <v>57</v>
      </c>
      <c r="AY31" s="97">
        <f t="shared" si="11"/>
        <v>1057</v>
      </c>
      <c r="BA31" s="7" t="s">
        <v>1261</v>
      </c>
    </row>
    <row r="32" spans="1:53" hidden="1" outlineLevel="1">
      <c r="A32" t="s">
        <v>2072</v>
      </c>
      <c r="B32" t="s">
        <v>253</v>
      </c>
      <c r="C32" s="1">
        <f t="shared" si="0"/>
        <v>8574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0</v>
      </c>
      <c r="G32" s="1">
        <f t="shared" si="9"/>
        <v>2580</v>
      </c>
      <c r="H32" s="2">
        <f t="shared" si="10"/>
        <v>0.30090972708187541</v>
      </c>
      <c r="I32" s="2"/>
      <c r="J32" s="2">
        <f t="shared" si="1"/>
        <v>0.34896197807324469</v>
      </c>
      <c r="K32" s="2">
        <f t="shared" si="2"/>
        <v>0.64987170515512016</v>
      </c>
      <c r="L32" s="2">
        <f t="shared" si="3"/>
        <v>0</v>
      </c>
      <c r="M32" s="2">
        <f t="shared" si="4"/>
        <v>1.1663167716351452E-3</v>
      </c>
      <c r="N32" s="107">
        <v>2992</v>
      </c>
      <c r="O32" s="107">
        <v>5572</v>
      </c>
      <c r="P32" s="59"/>
      <c r="Q32" s="59"/>
      <c r="R32" s="59"/>
      <c r="S32" s="59"/>
      <c r="T32" s="59"/>
      <c r="U32" s="59"/>
      <c r="V32" s="59"/>
      <c r="W32" s="59"/>
      <c r="X32" s="107">
        <v>10</v>
      </c>
      <c r="Y32" s="59"/>
      <c r="Z32" s="59"/>
      <c r="AA32" s="59"/>
      <c r="AB32" s="59"/>
      <c r="AC32" s="59"/>
      <c r="AD32" s="59"/>
      <c r="AE32" s="59"/>
      <c r="AF32" s="59"/>
      <c r="AG32" s="59"/>
      <c r="AI32" s="7">
        <f>IF(Q32&gt;0,RANK(Q32,(N32:P32,Q32:AE32)),0)</f>
        <v>0</v>
      </c>
      <c r="AJ32" s="7">
        <f>IF(R32&gt;0,RANK(R32,(N32:P32,Q32:AE32)),0)</f>
        <v>0</v>
      </c>
      <c r="AK32" s="7">
        <f>IF(T32&gt;0,RANK(T32,(N32:P32,Q32:AE32)),0)</f>
        <v>0</v>
      </c>
      <c r="AL32" s="7">
        <f>IF(S32&gt;0,RANK(S32,(N32:P32,Q32:AE32)),0)</f>
        <v>0</v>
      </c>
      <c r="AM32" s="2">
        <f t="shared" si="5"/>
        <v>0</v>
      </c>
      <c r="AN32" s="2">
        <f t="shared" si="6"/>
        <v>0</v>
      </c>
      <c r="AO32" s="2">
        <f t="shared" si="7"/>
        <v>0</v>
      </c>
      <c r="AP32" s="2">
        <f t="shared" si="8"/>
        <v>0</v>
      </c>
      <c r="AR32" t="s">
        <v>2072</v>
      </c>
      <c r="AS32" t="s">
        <v>253</v>
      </c>
      <c r="AT32">
        <v>4</v>
      </c>
      <c r="AV32">
        <v>3</v>
      </c>
      <c r="AW32" s="91">
        <v>1</v>
      </c>
      <c r="AX32" s="93">
        <v>59</v>
      </c>
      <c r="AY32" s="97">
        <f t="shared" si="11"/>
        <v>1059</v>
      </c>
      <c r="BA32" s="7" t="s">
        <v>1261</v>
      </c>
    </row>
    <row r="33" spans="1:53" hidden="1" outlineLevel="1">
      <c r="A33" t="s">
        <v>1237</v>
      </c>
      <c r="B33" t="s">
        <v>253</v>
      </c>
      <c r="C33" s="1">
        <f t="shared" si="0"/>
        <v>9572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0</v>
      </c>
      <c r="G33" s="1">
        <f t="shared" si="9"/>
        <v>6079</v>
      </c>
      <c r="H33" s="2">
        <f t="shared" si="10"/>
        <v>0.63508148767237782</v>
      </c>
      <c r="I33" s="2"/>
      <c r="J33" s="2">
        <f t="shared" si="1"/>
        <v>0.18157124947764314</v>
      </c>
      <c r="K33" s="2">
        <f t="shared" si="2"/>
        <v>0.81665273715002085</v>
      </c>
      <c r="L33" s="2">
        <f t="shared" si="3"/>
        <v>0</v>
      </c>
      <c r="M33" s="2">
        <f t="shared" si="4"/>
        <v>1.7760133723360161E-3</v>
      </c>
      <c r="N33" s="107">
        <v>1738</v>
      </c>
      <c r="O33" s="107">
        <v>7817</v>
      </c>
      <c r="P33" s="59"/>
      <c r="Q33" s="59"/>
      <c r="R33" s="59"/>
      <c r="S33" s="59"/>
      <c r="T33" s="59"/>
      <c r="U33" s="59"/>
      <c r="V33" s="59"/>
      <c r="W33" s="59"/>
      <c r="X33" s="107">
        <v>17</v>
      </c>
      <c r="Y33" s="59"/>
      <c r="Z33" s="59"/>
      <c r="AA33" s="59"/>
      <c r="AB33" s="59"/>
      <c r="AC33" s="59"/>
      <c r="AD33" s="59"/>
      <c r="AE33" s="59"/>
      <c r="AF33" s="59"/>
      <c r="AG33" s="59"/>
      <c r="AI33" s="7">
        <f>IF(Q33&gt;0,RANK(Q33,(N33:P33,Q33:AE33)),0)</f>
        <v>0</v>
      </c>
      <c r="AJ33" s="7">
        <f>IF(R33&gt;0,RANK(R33,(N33:P33,Q33:AE33)),0)</f>
        <v>0</v>
      </c>
      <c r="AK33" s="7">
        <f>IF(T33&gt;0,RANK(T33,(N33:P33,Q33:AE33)),0)</f>
        <v>0</v>
      </c>
      <c r="AL33" s="7">
        <f>IF(S33&gt;0,RANK(S33,(N33:P33,Q33:AE33)),0)</f>
        <v>0</v>
      </c>
      <c r="AM33" s="2">
        <f t="shared" si="5"/>
        <v>0</v>
      </c>
      <c r="AN33" s="2">
        <f t="shared" si="6"/>
        <v>0</v>
      </c>
      <c r="AO33" s="2">
        <f t="shared" si="7"/>
        <v>0</v>
      </c>
      <c r="AP33" s="2">
        <f t="shared" si="8"/>
        <v>0</v>
      </c>
      <c r="AR33" t="s">
        <v>1237</v>
      </c>
      <c r="AS33" t="s">
        <v>253</v>
      </c>
      <c r="AT33">
        <v>2</v>
      </c>
      <c r="AV33">
        <v>3</v>
      </c>
      <c r="AW33" s="91">
        <v>1</v>
      </c>
      <c r="AX33" s="93">
        <v>61</v>
      </c>
      <c r="AY33" s="97">
        <f t="shared" si="11"/>
        <v>1061</v>
      </c>
      <c r="BA33" s="7" t="s">
        <v>1261</v>
      </c>
    </row>
    <row r="34" spans="1:53" hidden="1" outlineLevel="1">
      <c r="A34" t="s">
        <v>1961</v>
      </c>
      <c r="B34" t="s">
        <v>253</v>
      </c>
      <c r="C34" s="1">
        <f t="shared" si="0"/>
        <v>4305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1">
        <f t="shared" si="9"/>
        <v>2711</v>
      </c>
      <c r="H34" s="2">
        <f t="shared" si="10"/>
        <v>0.62973286875725898</v>
      </c>
      <c r="I34" s="2"/>
      <c r="J34" s="2">
        <f t="shared" si="1"/>
        <v>0.81463414634146336</v>
      </c>
      <c r="K34" s="2">
        <f t="shared" si="2"/>
        <v>0.18490127758420441</v>
      </c>
      <c r="L34" s="2">
        <f t="shared" si="3"/>
        <v>0</v>
      </c>
      <c r="M34" s="2">
        <f t="shared" si="4"/>
        <v>4.6457607433222914E-4</v>
      </c>
      <c r="N34" s="107">
        <v>3507</v>
      </c>
      <c r="O34" s="107">
        <v>796</v>
      </c>
      <c r="P34" s="59"/>
      <c r="Q34" s="59"/>
      <c r="R34" s="59"/>
      <c r="S34" s="59"/>
      <c r="T34" s="59"/>
      <c r="U34" s="59"/>
      <c r="V34" s="59"/>
      <c r="W34" s="59"/>
      <c r="X34" s="107">
        <v>2</v>
      </c>
      <c r="Y34" s="59"/>
      <c r="Z34" s="59"/>
      <c r="AA34" s="59"/>
      <c r="AB34" s="59"/>
      <c r="AC34" s="59"/>
      <c r="AD34" s="59"/>
      <c r="AE34" s="59"/>
      <c r="AF34" s="59"/>
      <c r="AG34" s="59"/>
      <c r="AI34" s="7">
        <f>IF(Q34&gt;0,RANK(Q34,(N34:P34,Q34:AE34)),0)</f>
        <v>0</v>
      </c>
      <c r="AJ34" s="7">
        <f>IF(R34&gt;0,RANK(R34,(N34:P34,Q34:AE34)),0)</f>
        <v>0</v>
      </c>
      <c r="AK34" s="7">
        <f>IF(T34&gt;0,RANK(T34,(N34:P34,Q34:AE34)),0)</f>
        <v>0</v>
      </c>
      <c r="AL34" s="7">
        <f>IF(S34&gt;0,RANK(S34,(N34:P34,Q34:AE34)),0)</f>
        <v>0</v>
      </c>
      <c r="AM34" s="2">
        <f t="shared" si="5"/>
        <v>0</v>
      </c>
      <c r="AN34" s="2">
        <f t="shared" si="6"/>
        <v>0</v>
      </c>
      <c r="AO34" s="2">
        <f t="shared" si="7"/>
        <v>0</v>
      </c>
      <c r="AP34" s="2">
        <f t="shared" si="8"/>
        <v>0</v>
      </c>
      <c r="AR34" t="s">
        <v>1961</v>
      </c>
      <c r="AS34" t="s">
        <v>253</v>
      </c>
      <c r="AT34">
        <v>7</v>
      </c>
      <c r="AV34">
        <v>3</v>
      </c>
      <c r="AW34" s="91">
        <v>1</v>
      </c>
      <c r="AX34" s="93">
        <v>63</v>
      </c>
      <c r="AY34" s="97">
        <f t="shared" si="11"/>
        <v>1063</v>
      </c>
      <c r="BA34" s="7" t="s">
        <v>1261</v>
      </c>
    </row>
    <row r="35" spans="1:53" hidden="1" outlineLevel="1">
      <c r="A35" t="s">
        <v>756</v>
      </c>
      <c r="B35" t="s">
        <v>253</v>
      </c>
      <c r="C35" s="1">
        <f t="shared" ref="C35:C70" si="12">SUM(N35:AG35)</f>
        <v>6467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0</v>
      </c>
      <c r="G35" s="1">
        <f t="shared" si="9"/>
        <v>1327</v>
      </c>
      <c r="H35" s="2">
        <f t="shared" si="10"/>
        <v>0.20519560847379001</v>
      </c>
      <c r="I35" s="2"/>
      <c r="J35" s="2">
        <f t="shared" ref="J35:J70" si="13">IF($C35=0,"-",N35/$C35)</f>
        <v>0.60228854182774083</v>
      </c>
      <c r="K35" s="2">
        <f t="shared" ref="K35:K70" si="14">IF($C35=0,"-",O35/$C35)</f>
        <v>0.39709293335395085</v>
      </c>
      <c r="L35" s="2">
        <f t="shared" ref="L35:L70" si="15">IF($C35=0,"-",P35/$C35)</f>
        <v>0</v>
      </c>
      <c r="M35" s="2">
        <f t="shared" ref="M35:M66" si="16">IF(C35=0,"-",(1-J35-K35-L35))</f>
        <v>6.1852481830831918E-4</v>
      </c>
      <c r="N35" s="107">
        <v>3895</v>
      </c>
      <c r="O35" s="107">
        <v>2568</v>
      </c>
      <c r="P35" s="59"/>
      <c r="Q35" s="59"/>
      <c r="R35" s="59"/>
      <c r="S35" s="59"/>
      <c r="T35" s="59"/>
      <c r="U35" s="59"/>
      <c r="V35" s="59"/>
      <c r="W35" s="59"/>
      <c r="X35" s="107">
        <v>4</v>
      </c>
      <c r="Y35" s="59"/>
      <c r="Z35" s="59"/>
      <c r="AA35" s="59"/>
      <c r="AB35" s="59"/>
      <c r="AC35" s="59"/>
      <c r="AD35" s="59"/>
      <c r="AE35" s="59"/>
      <c r="AF35" s="59"/>
      <c r="AG35" s="59"/>
      <c r="AI35" s="7">
        <f>IF(Q35&gt;0,RANK(Q35,(N35:P35,Q35:AE35)),0)</f>
        <v>0</v>
      </c>
      <c r="AJ35" s="7">
        <f>IF(R35&gt;0,RANK(R35,(N35:P35,Q35:AE35)),0)</f>
        <v>0</v>
      </c>
      <c r="AK35" s="7">
        <f>IF(T35&gt;0,RANK(T35,(N35:P35,Q35:AE35)),0)</f>
        <v>0</v>
      </c>
      <c r="AL35" s="7">
        <f>IF(S35&gt;0,RANK(S35,(N35:P35,Q35:AE35)),0)</f>
        <v>0</v>
      </c>
      <c r="AM35" s="2">
        <f t="shared" ref="AM35:AM70" si="17">IF($C35=0,"-",Q35/$C35)</f>
        <v>0</v>
      </c>
      <c r="AN35" s="2">
        <f t="shared" ref="AN35:AN70" si="18">IF($C35=0,"-",R35/$C35)</f>
        <v>0</v>
      </c>
      <c r="AO35" s="2">
        <f t="shared" ref="AO35:AO70" si="19">IF($C35=0,"-",T35/$C35)</f>
        <v>0</v>
      </c>
      <c r="AP35" s="2">
        <f t="shared" ref="AP35:AP70" si="20">IF($C35=0,"-",S35/$C35)</f>
        <v>0</v>
      </c>
      <c r="AR35" t="s">
        <v>756</v>
      </c>
      <c r="AS35" t="s">
        <v>253</v>
      </c>
      <c r="AT35">
        <v>7</v>
      </c>
      <c r="AV35">
        <v>3</v>
      </c>
      <c r="AW35" s="91">
        <v>1</v>
      </c>
      <c r="AX35" s="93">
        <v>65</v>
      </c>
      <c r="AY35" s="97">
        <f t="shared" si="11"/>
        <v>1065</v>
      </c>
      <c r="BA35" s="7" t="s">
        <v>1261</v>
      </c>
    </row>
    <row r="36" spans="1:53" hidden="1" outlineLevel="1">
      <c r="A36" t="s">
        <v>819</v>
      </c>
      <c r="B36" t="s">
        <v>253</v>
      </c>
      <c r="C36" s="1">
        <f t="shared" si="12"/>
        <v>6740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0</v>
      </c>
      <c r="G36" s="1">
        <f t="shared" si="9"/>
        <v>2267</v>
      </c>
      <c r="H36" s="2">
        <f t="shared" si="10"/>
        <v>0.33635014836795252</v>
      </c>
      <c r="I36" s="2"/>
      <c r="J36" s="2">
        <f t="shared" si="13"/>
        <v>0.33026706231454006</v>
      </c>
      <c r="K36" s="2">
        <f t="shared" si="14"/>
        <v>0.66661721068249258</v>
      </c>
      <c r="L36" s="2">
        <f t="shared" si="15"/>
        <v>0</v>
      </c>
      <c r="M36" s="2">
        <f t="shared" si="16"/>
        <v>3.1157270029673612E-3</v>
      </c>
      <c r="N36" s="107">
        <v>2226</v>
      </c>
      <c r="O36" s="107">
        <v>4493</v>
      </c>
      <c r="P36" s="59"/>
      <c r="Q36" s="59"/>
      <c r="R36" s="59"/>
      <c r="S36" s="59"/>
      <c r="T36" s="59"/>
      <c r="U36" s="59"/>
      <c r="V36" s="59"/>
      <c r="W36" s="59"/>
      <c r="X36" s="107">
        <v>21</v>
      </c>
      <c r="Y36" s="59"/>
      <c r="Z36" s="59"/>
      <c r="AA36" s="59"/>
      <c r="AB36" s="59"/>
      <c r="AC36" s="59"/>
      <c r="AD36" s="59"/>
      <c r="AE36" s="59"/>
      <c r="AF36" s="59"/>
      <c r="AG36" s="59"/>
      <c r="AI36" s="7">
        <f>IF(Q36&gt;0,RANK(Q36,(N36:P36,Q36:AE36)),0)</f>
        <v>0</v>
      </c>
      <c r="AJ36" s="7">
        <f>IF(R36&gt;0,RANK(R36,(N36:P36,Q36:AE36)),0)</f>
        <v>0</v>
      </c>
      <c r="AK36" s="7">
        <f>IF(T36&gt;0,RANK(T36,(N36:P36,Q36:AE36)),0)</f>
        <v>0</v>
      </c>
      <c r="AL36" s="7">
        <f>IF(S36&gt;0,RANK(S36,(N36:P36,Q36:AE36)),0)</f>
        <v>0</v>
      </c>
      <c r="AM36" s="2">
        <f t="shared" si="17"/>
        <v>0</v>
      </c>
      <c r="AN36" s="2">
        <f t="shared" si="18"/>
        <v>0</v>
      </c>
      <c r="AO36" s="2">
        <f t="shared" si="19"/>
        <v>0</v>
      </c>
      <c r="AP36" s="2">
        <f t="shared" si="20"/>
        <v>0</v>
      </c>
      <c r="AR36" t="s">
        <v>819</v>
      </c>
      <c r="AS36" t="s">
        <v>253</v>
      </c>
      <c r="AT36">
        <v>2</v>
      </c>
      <c r="AV36">
        <v>3</v>
      </c>
      <c r="AW36" s="91">
        <v>1</v>
      </c>
      <c r="AX36" s="93">
        <v>67</v>
      </c>
      <c r="AY36" s="97">
        <f t="shared" si="11"/>
        <v>1067</v>
      </c>
      <c r="BA36" s="7" t="s">
        <v>1261</v>
      </c>
    </row>
    <row r="37" spans="1:53" hidden="1" outlineLevel="1">
      <c r="A37" t="s">
        <v>1514</v>
      </c>
      <c r="B37" t="s">
        <v>253</v>
      </c>
      <c r="C37" s="1">
        <f t="shared" si="12"/>
        <v>32492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0</v>
      </c>
      <c r="G37" s="1">
        <f t="shared" si="9"/>
        <v>15984</v>
      </c>
      <c r="H37" s="2">
        <f t="shared" si="10"/>
        <v>0.49193647667118062</v>
      </c>
      <c r="I37" s="2"/>
      <c r="J37" s="2">
        <f t="shared" si="13"/>
        <v>0.25341622553243875</v>
      </c>
      <c r="K37" s="2">
        <f t="shared" si="14"/>
        <v>0.74535270220361938</v>
      </c>
      <c r="L37" s="2">
        <f t="shared" si="15"/>
        <v>0</v>
      </c>
      <c r="M37" s="2">
        <f t="shared" si="16"/>
        <v>1.2310722639418126E-3</v>
      </c>
      <c r="N37" s="107">
        <v>8234</v>
      </c>
      <c r="O37" s="107">
        <v>24218</v>
      </c>
      <c r="P37" s="59"/>
      <c r="Q37" s="59"/>
      <c r="R37" s="59"/>
      <c r="S37" s="59"/>
      <c r="T37" s="59"/>
      <c r="U37" s="59"/>
      <c r="V37" s="59"/>
      <c r="W37" s="59"/>
      <c r="X37" s="107">
        <v>40</v>
      </c>
      <c r="Y37" s="59"/>
      <c r="Z37" s="59"/>
      <c r="AA37" s="59"/>
      <c r="AB37" s="59"/>
      <c r="AC37" s="59"/>
      <c r="AD37" s="59"/>
      <c r="AE37" s="59"/>
      <c r="AF37" s="59"/>
      <c r="AG37" s="59"/>
      <c r="AI37" s="7">
        <f>IF(Q37&gt;0,RANK(Q37,(N37:P37,Q37:AE37)),0)</f>
        <v>0</v>
      </c>
      <c r="AJ37" s="7">
        <f>IF(R37&gt;0,RANK(R37,(N37:P37,Q37:AE37)),0)</f>
        <v>0</v>
      </c>
      <c r="AK37" s="7">
        <f>IF(T37&gt;0,RANK(T37,(N37:P37,Q37:AE37)),0)</f>
        <v>0</v>
      </c>
      <c r="AL37" s="7">
        <f>IF(S37&gt;0,RANK(S37,(N37:P37,Q37:AE37)),0)</f>
        <v>0</v>
      </c>
      <c r="AM37" s="2">
        <f t="shared" si="17"/>
        <v>0</v>
      </c>
      <c r="AN37" s="2">
        <f t="shared" si="18"/>
        <v>0</v>
      </c>
      <c r="AO37" s="2">
        <f t="shared" si="19"/>
        <v>0</v>
      </c>
      <c r="AP37" s="2">
        <f t="shared" si="20"/>
        <v>0</v>
      </c>
      <c r="AR37" t="s">
        <v>1514</v>
      </c>
      <c r="AS37" t="s">
        <v>253</v>
      </c>
      <c r="AT37">
        <v>2</v>
      </c>
      <c r="AV37">
        <v>3</v>
      </c>
      <c r="AW37" s="91">
        <v>1</v>
      </c>
      <c r="AX37" s="93">
        <v>69</v>
      </c>
      <c r="AY37" s="97">
        <f t="shared" si="11"/>
        <v>1069</v>
      </c>
      <c r="BA37" s="7" t="s">
        <v>1261</v>
      </c>
    </row>
    <row r="38" spans="1:53" hidden="1" outlineLevel="1">
      <c r="A38" t="s">
        <v>666</v>
      </c>
      <c r="B38" t="s">
        <v>253</v>
      </c>
      <c r="C38" s="1">
        <f t="shared" si="12"/>
        <v>15119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0</v>
      </c>
      <c r="G38" s="1">
        <f t="shared" si="9"/>
        <v>5918</v>
      </c>
      <c r="H38" s="2">
        <f t="shared" si="10"/>
        <v>0.39142800449765197</v>
      </c>
      <c r="I38" s="2"/>
      <c r="J38" s="2">
        <f t="shared" si="13"/>
        <v>0.30352536543422182</v>
      </c>
      <c r="K38" s="2">
        <f t="shared" si="14"/>
        <v>0.69495336993187384</v>
      </c>
      <c r="L38" s="2">
        <f t="shared" si="15"/>
        <v>0</v>
      </c>
      <c r="M38" s="2">
        <f t="shared" si="16"/>
        <v>1.5212646339043401E-3</v>
      </c>
      <c r="N38" s="107">
        <v>4589</v>
      </c>
      <c r="O38" s="107">
        <v>10507</v>
      </c>
      <c r="P38" s="59"/>
      <c r="Q38" s="59"/>
      <c r="R38" s="59"/>
      <c r="S38" s="59"/>
      <c r="T38" s="59"/>
      <c r="U38" s="59"/>
      <c r="V38" s="59"/>
      <c r="W38" s="59"/>
      <c r="X38" s="107">
        <v>23</v>
      </c>
      <c r="Y38" s="59"/>
      <c r="Z38" s="59"/>
      <c r="AA38" s="59"/>
      <c r="AB38" s="59"/>
      <c r="AC38" s="59"/>
      <c r="AD38" s="59"/>
      <c r="AE38" s="59"/>
      <c r="AF38" s="59"/>
      <c r="AG38" s="59"/>
      <c r="AI38" s="7">
        <f>IF(Q38&gt;0,RANK(Q38,(N38:P38,Q38:AE38)),0)</f>
        <v>0</v>
      </c>
      <c r="AJ38" s="7">
        <f>IF(R38&gt;0,RANK(R38,(N38:P38,Q38:AE38)),0)</f>
        <v>0</v>
      </c>
      <c r="AK38" s="7">
        <f>IF(T38&gt;0,RANK(T38,(N38:P38,Q38:AE38)),0)</f>
        <v>0</v>
      </c>
      <c r="AL38" s="7">
        <f>IF(S38&gt;0,RANK(S38,(N38:P38,Q38:AE38)),0)</f>
        <v>0</v>
      </c>
      <c r="AM38" s="2">
        <f t="shared" si="17"/>
        <v>0</v>
      </c>
      <c r="AN38" s="2">
        <f t="shared" si="18"/>
        <v>0</v>
      </c>
      <c r="AO38" s="2">
        <f t="shared" si="19"/>
        <v>0</v>
      </c>
      <c r="AP38" s="2">
        <f t="shared" si="20"/>
        <v>0</v>
      </c>
      <c r="AR38" t="s">
        <v>666</v>
      </c>
      <c r="AS38" t="s">
        <v>253</v>
      </c>
      <c r="AT38">
        <v>5</v>
      </c>
      <c r="AV38">
        <v>3</v>
      </c>
      <c r="AW38" s="91">
        <v>1</v>
      </c>
      <c r="AX38" s="93">
        <v>71</v>
      </c>
      <c r="AY38" s="97">
        <f t="shared" si="11"/>
        <v>1071</v>
      </c>
      <c r="BA38" s="7" t="s">
        <v>1261</v>
      </c>
    </row>
    <row r="39" spans="1:53" hidden="1" outlineLevel="1">
      <c r="A39" t="s">
        <v>330</v>
      </c>
      <c r="B39" t="s">
        <v>253</v>
      </c>
      <c r="C39" s="1">
        <f t="shared" si="12"/>
        <v>212150</v>
      </c>
      <c r="D39" s="7">
        <f>IF(N39&gt;0, RANK(N39,(N39:P39,Q39:AE39)),0)</f>
        <v>2</v>
      </c>
      <c r="E39" s="7">
        <f>IF(O39&gt;0,RANK(O39,(N39:P39,Q39:AE39)),0)</f>
        <v>1</v>
      </c>
      <c r="F39" s="7">
        <f>IF(P39&gt;0,RANK(P39,(N39:P39,Q39:AE39)),0)</f>
        <v>0</v>
      </c>
      <c r="G39" s="1">
        <f t="shared" si="9"/>
        <v>14371</v>
      </c>
      <c r="H39" s="2">
        <f t="shared" si="10"/>
        <v>6.7739806740513789E-2</v>
      </c>
      <c r="I39" s="2"/>
      <c r="J39" s="2">
        <f t="shared" si="13"/>
        <v>0.46558095687013906</v>
      </c>
      <c r="K39" s="2">
        <f t="shared" si="14"/>
        <v>0.53332076361065284</v>
      </c>
      <c r="L39" s="2">
        <f t="shared" si="15"/>
        <v>0</v>
      </c>
      <c r="M39" s="2">
        <f t="shared" si="16"/>
        <v>1.0982795192081563E-3</v>
      </c>
      <c r="N39" s="107">
        <v>98773</v>
      </c>
      <c r="O39" s="107">
        <v>113144</v>
      </c>
      <c r="P39" s="59"/>
      <c r="Q39" s="59"/>
      <c r="R39" s="59"/>
      <c r="S39" s="59"/>
      <c r="T39" s="59"/>
      <c r="U39" s="59"/>
      <c r="V39" s="59"/>
      <c r="W39" s="59"/>
      <c r="X39" s="107">
        <v>233</v>
      </c>
      <c r="Y39" s="59"/>
      <c r="Z39" s="59"/>
      <c r="AA39" s="59"/>
      <c r="AB39" s="59"/>
      <c r="AC39" s="59"/>
      <c r="AD39" s="59"/>
      <c r="AE39" s="59"/>
      <c r="AF39" s="59"/>
      <c r="AG39" s="59"/>
      <c r="AI39" s="7">
        <f>IF(Q39&gt;0,RANK(Q39,(N39:P39,Q39:AE39)),0)</f>
        <v>0</v>
      </c>
      <c r="AJ39" s="7">
        <f>IF(R39&gt;0,RANK(R39,(N39:P39,Q39:AE39)),0)</f>
        <v>0</v>
      </c>
      <c r="AK39" s="7">
        <f>IF(T39&gt;0,RANK(T39,(N39:P39,Q39:AE39)),0)</f>
        <v>0</v>
      </c>
      <c r="AL39" s="7">
        <f>IF(S39&gt;0,RANK(S39,(N39:P39,Q39:AE39)),0)</f>
        <v>0</v>
      </c>
      <c r="AM39" s="2">
        <f t="shared" si="17"/>
        <v>0</v>
      </c>
      <c r="AN39" s="2">
        <f t="shared" si="18"/>
        <v>0</v>
      </c>
      <c r="AO39" s="2">
        <f t="shared" si="19"/>
        <v>0</v>
      </c>
      <c r="AP39" s="2">
        <f t="shared" si="20"/>
        <v>0</v>
      </c>
      <c r="AR39" t="s">
        <v>330</v>
      </c>
      <c r="AS39" t="s">
        <v>253</v>
      </c>
      <c r="AV39">
        <v>3</v>
      </c>
      <c r="AW39" s="91">
        <v>1</v>
      </c>
      <c r="AX39" s="93">
        <v>73</v>
      </c>
      <c r="AY39" s="97">
        <f t="shared" si="11"/>
        <v>1073</v>
      </c>
      <c r="BA39" s="7" t="s">
        <v>1261</v>
      </c>
    </row>
    <row r="40" spans="1:53" hidden="1" outlineLevel="1">
      <c r="A40" t="s">
        <v>1003</v>
      </c>
      <c r="B40" t="s">
        <v>253</v>
      </c>
      <c r="C40" s="1">
        <f t="shared" si="12"/>
        <v>4888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0</v>
      </c>
      <c r="G40" s="1">
        <f t="shared" si="9"/>
        <v>2411</v>
      </c>
      <c r="H40" s="2">
        <f t="shared" si="10"/>
        <v>0.49324877250409166</v>
      </c>
      <c r="I40" s="2"/>
      <c r="J40" s="2">
        <f t="shared" si="13"/>
        <v>0.2528641571194763</v>
      </c>
      <c r="K40" s="2">
        <f t="shared" si="14"/>
        <v>0.7461129296235679</v>
      </c>
      <c r="L40" s="2">
        <f t="shared" si="15"/>
        <v>0</v>
      </c>
      <c r="M40" s="2">
        <f t="shared" si="16"/>
        <v>1.0229132569558042E-3</v>
      </c>
      <c r="N40" s="107">
        <v>1236</v>
      </c>
      <c r="O40" s="107">
        <v>3647</v>
      </c>
      <c r="P40" s="59"/>
      <c r="Q40" s="59"/>
      <c r="R40" s="59"/>
      <c r="S40" s="59"/>
      <c r="T40" s="59"/>
      <c r="U40" s="59"/>
      <c r="V40" s="59"/>
      <c r="W40" s="59"/>
      <c r="X40" s="107">
        <v>5</v>
      </c>
      <c r="Y40" s="59"/>
      <c r="Z40" s="59"/>
      <c r="AA40" s="59"/>
      <c r="AB40" s="59"/>
      <c r="AC40" s="59"/>
      <c r="AD40" s="59"/>
      <c r="AE40" s="59"/>
      <c r="AF40" s="59"/>
      <c r="AG40" s="59"/>
      <c r="AI40" s="7">
        <f>IF(Q40&gt;0,RANK(Q40,(N40:P40,Q40:AE40)),0)</f>
        <v>0</v>
      </c>
      <c r="AJ40" s="7">
        <f>IF(R40&gt;0,RANK(R40,(N40:P40,Q40:AE40)),0)</f>
        <v>0</v>
      </c>
      <c r="AK40" s="7">
        <f>IF(T40&gt;0,RANK(T40,(N40:P40,Q40:AE40)),0)</f>
        <v>0</v>
      </c>
      <c r="AL40" s="7">
        <f>IF(S40&gt;0,RANK(S40,(N40:P40,Q40:AE40)),0)</f>
        <v>0</v>
      </c>
      <c r="AM40" s="2">
        <f t="shared" si="17"/>
        <v>0</v>
      </c>
      <c r="AN40" s="2">
        <f t="shared" si="18"/>
        <v>0</v>
      </c>
      <c r="AO40" s="2">
        <f t="shared" si="19"/>
        <v>0</v>
      </c>
      <c r="AP40" s="2">
        <f t="shared" si="20"/>
        <v>0</v>
      </c>
      <c r="AR40" t="s">
        <v>1003</v>
      </c>
      <c r="AS40" t="s">
        <v>253</v>
      </c>
      <c r="AT40">
        <v>4</v>
      </c>
      <c r="AV40">
        <v>3</v>
      </c>
      <c r="AW40" s="91">
        <v>1</v>
      </c>
      <c r="AX40" s="93">
        <v>75</v>
      </c>
      <c r="AY40" s="97">
        <f t="shared" si="11"/>
        <v>1075</v>
      </c>
      <c r="BA40" s="7" t="s">
        <v>1261</v>
      </c>
    </row>
    <row r="41" spans="1:53" hidden="1" outlineLevel="1">
      <c r="A41" t="s">
        <v>1373</v>
      </c>
      <c r="B41" t="s">
        <v>253</v>
      </c>
      <c r="C41" s="1">
        <f t="shared" si="12"/>
        <v>27794</v>
      </c>
      <c r="D41" s="7">
        <f>IF(N41&gt;0, RANK(N41,(N41:P41,Q41:AE41)),0)</f>
        <v>2</v>
      </c>
      <c r="E41" s="7">
        <f>IF(O41&gt;0,RANK(O41,(N41:P41,Q41:AE41)),0)</f>
        <v>1</v>
      </c>
      <c r="F41" s="7">
        <f>IF(P41&gt;0,RANK(P41,(N41:P41,Q41:AE41)),0)</f>
        <v>0</v>
      </c>
      <c r="G41" s="1">
        <f t="shared" si="9"/>
        <v>8985</v>
      </c>
      <c r="H41" s="2">
        <f t="shared" si="10"/>
        <v>0.32327120961358569</v>
      </c>
      <c r="I41" s="2"/>
      <c r="J41" s="2">
        <f t="shared" si="13"/>
        <v>0.33780672087500901</v>
      </c>
      <c r="K41" s="2">
        <f t="shared" si="14"/>
        <v>0.66107793048859465</v>
      </c>
      <c r="L41" s="2">
        <f t="shared" si="15"/>
        <v>0</v>
      </c>
      <c r="M41" s="2">
        <f t="shared" si="16"/>
        <v>1.115348636396285E-3</v>
      </c>
      <c r="N41" s="107">
        <v>9389</v>
      </c>
      <c r="O41" s="107">
        <v>18374</v>
      </c>
      <c r="P41" s="59"/>
      <c r="Q41" s="59"/>
      <c r="R41" s="59"/>
      <c r="S41" s="59"/>
      <c r="T41" s="59"/>
      <c r="U41" s="59"/>
      <c r="V41" s="59"/>
      <c r="W41" s="59"/>
      <c r="X41" s="107">
        <v>31</v>
      </c>
      <c r="Y41" s="59"/>
      <c r="Z41" s="59"/>
      <c r="AA41" s="59"/>
      <c r="AB41" s="59"/>
      <c r="AC41" s="59"/>
      <c r="AD41" s="59"/>
      <c r="AE41" s="59"/>
      <c r="AF41" s="59"/>
      <c r="AG41" s="59"/>
      <c r="AI41" s="7">
        <f>IF(Q41&gt;0,RANK(Q41,(N41:P41,Q41:AE41)),0)</f>
        <v>0</v>
      </c>
      <c r="AJ41" s="7">
        <f>IF(R41&gt;0,RANK(R41,(N41:P41,Q41:AE41)),0)</f>
        <v>0</v>
      </c>
      <c r="AK41" s="7">
        <f>IF(T41&gt;0,RANK(T41,(N41:P41,Q41:AE41)),0)</f>
        <v>0</v>
      </c>
      <c r="AL41" s="7">
        <f>IF(S41&gt;0,RANK(S41,(N41:P41,Q41:AE41)),0)</f>
        <v>0</v>
      </c>
      <c r="AM41" s="2">
        <f t="shared" si="17"/>
        <v>0</v>
      </c>
      <c r="AN41" s="2">
        <f t="shared" si="18"/>
        <v>0</v>
      </c>
      <c r="AO41" s="2">
        <f t="shared" si="19"/>
        <v>0</v>
      </c>
      <c r="AP41" s="2">
        <f t="shared" si="20"/>
        <v>0</v>
      </c>
      <c r="AR41" t="s">
        <v>1373</v>
      </c>
      <c r="AS41" t="s">
        <v>253</v>
      </c>
      <c r="AT41">
        <v>5</v>
      </c>
      <c r="AV41">
        <v>3</v>
      </c>
      <c r="AW41" s="91">
        <v>1</v>
      </c>
      <c r="AX41" s="93">
        <v>77</v>
      </c>
      <c r="AY41" s="97">
        <f t="shared" si="11"/>
        <v>1077</v>
      </c>
      <c r="BA41" s="7" t="s">
        <v>1261</v>
      </c>
    </row>
    <row r="42" spans="1:53" hidden="1" outlineLevel="1">
      <c r="A42" t="s">
        <v>1314</v>
      </c>
      <c r="B42" t="s">
        <v>253</v>
      </c>
      <c r="C42" s="1">
        <f t="shared" si="12"/>
        <v>11451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0</v>
      </c>
      <c r="G42" s="1">
        <f t="shared" si="9"/>
        <v>2679</v>
      </c>
      <c r="H42" s="2">
        <f t="shared" si="10"/>
        <v>0.23395336651820803</v>
      </c>
      <c r="I42" s="2"/>
      <c r="J42" s="2">
        <f t="shared" si="13"/>
        <v>0.38258667365295607</v>
      </c>
      <c r="K42" s="2">
        <f t="shared" si="14"/>
        <v>0.61654004017116404</v>
      </c>
      <c r="L42" s="2">
        <f t="shared" si="15"/>
        <v>0</v>
      </c>
      <c r="M42" s="2">
        <f t="shared" si="16"/>
        <v>8.7328617587989488E-4</v>
      </c>
      <c r="N42" s="107">
        <v>4381</v>
      </c>
      <c r="O42" s="107">
        <v>7060</v>
      </c>
      <c r="P42" s="59"/>
      <c r="Q42" s="59"/>
      <c r="R42" s="59"/>
      <c r="S42" s="59"/>
      <c r="T42" s="59"/>
      <c r="U42" s="59"/>
      <c r="V42" s="59"/>
      <c r="W42" s="59"/>
      <c r="X42" s="107">
        <v>10</v>
      </c>
      <c r="Y42" s="59"/>
      <c r="Z42" s="59"/>
      <c r="AA42" s="59"/>
      <c r="AB42" s="59"/>
      <c r="AC42" s="59"/>
      <c r="AD42" s="59"/>
      <c r="AE42" s="59"/>
      <c r="AF42" s="59"/>
      <c r="AG42" s="59"/>
      <c r="AI42" s="7">
        <f>IF(Q42&gt;0,RANK(Q42,(N42:P42,Q42:AE42)),0)</f>
        <v>0</v>
      </c>
      <c r="AJ42" s="7">
        <f>IF(R42&gt;0,RANK(R42,(N42:P42,Q42:AE42)),0)</f>
        <v>0</v>
      </c>
      <c r="AK42" s="7">
        <f>IF(T42&gt;0,RANK(T42,(N42:P42,Q42:AE42)),0)</f>
        <v>0</v>
      </c>
      <c r="AL42" s="7">
        <f>IF(S42&gt;0,RANK(S42,(N42:P42,Q42:AE42)),0)</f>
        <v>0</v>
      </c>
      <c r="AM42" s="2">
        <f t="shared" si="17"/>
        <v>0</v>
      </c>
      <c r="AN42" s="2">
        <f t="shared" si="18"/>
        <v>0</v>
      </c>
      <c r="AO42" s="2">
        <f t="shared" si="19"/>
        <v>0</v>
      </c>
      <c r="AP42" s="2">
        <f t="shared" si="20"/>
        <v>0</v>
      </c>
      <c r="AR42" t="s">
        <v>1314</v>
      </c>
      <c r="AS42" t="s">
        <v>253</v>
      </c>
      <c r="AT42">
        <v>5</v>
      </c>
      <c r="AV42">
        <v>3</v>
      </c>
      <c r="AW42" s="91">
        <v>1</v>
      </c>
      <c r="AX42" s="93">
        <v>79</v>
      </c>
      <c r="AY42" s="97">
        <f t="shared" si="11"/>
        <v>1079</v>
      </c>
      <c r="BA42" s="7" t="s">
        <v>1261</v>
      </c>
    </row>
    <row r="43" spans="1:53" hidden="1" outlineLevel="1">
      <c r="A43" t="s">
        <v>738</v>
      </c>
      <c r="B43" t="s">
        <v>253</v>
      </c>
      <c r="C43" s="1">
        <f t="shared" si="12"/>
        <v>33725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0</v>
      </c>
      <c r="G43" s="1">
        <f t="shared" si="9"/>
        <v>9297</v>
      </c>
      <c r="H43" s="2">
        <f t="shared" si="10"/>
        <v>0.27567086730911788</v>
      </c>
      <c r="I43" s="2"/>
      <c r="J43" s="2">
        <f t="shared" si="13"/>
        <v>0.36136397331356562</v>
      </c>
      <c r="K43" s="2">
        <f t="shared" si="14"/>
        <v>0.63703484062268345</v>
      </c>
      <c r="L43" s="2">
        <f t="shared" si="15"/>
        <v>0</v>
      </c>
      <c r="M43" s="2">
        <f t="shared" si="16"/>
        <v>1.6011860637509256E-3</v>
      </c>
      <c r="N43" s="107">
        <v>12187</v>
      </c>
      <c r="O43" s="107">
        <v>21484</v>
      </c>
      <c r="P43" s="59"/>
      <c r="Q43" s="59"/>
      <c r="R43" s="59"/>
      <c r="S43" s="59"/>
      <c r="T43" s="59"/>
      <c r="U43" s="59"/>
      <c r="V43" s="59"/>
      <c r="W43" s="59"/>
      <c r="X43" s="107">
        <v>54</v>
      </c>
      <c r="Y43" s="59"/>
      <c r="Z43" s="59"/>
      <c r="AA43" s="59"/>
      <c r="AB43" s="59"/>
      <c r="AC43" s="59"/>
      <c r="AD43" s="59"/>
      <c r="AE43" s="59"/>
      <c r="AF43" s="59"/>
      <c r="AG43" s="59"/>
      <c r="AI43" s="7">
        <f>IF(Q43&gt;0,RANK(Q43,(N43:P43,Q43:AE43)),0)</f>
        <v>0</v>
      </c>
      <c r="AJ43" s="7">
        <f>IF(R43&gt;0,RANK(R43,(N43:P43,Q43:AE43)),0)</f>
        <v>0</v>
      </c>
      <c r="AK43" s="7">
        <f>IF(T43&gt;0,RANK(T43,(N43:P43,Q43:AE43)),0)</f>
        <v>0</v>
      </c>
      <c r="AL43" s="7">
        <f>IF(S43&gt;0,RANK(S43,(N43:P43,Q43:AE43)),0)</f>
        <v>0</v>
      </c>
      <c r="AM43" s="2">
        <f t="shared" si="17"/>
        <v>0</v>
      </c>
      <c r="AN43" s="2">
        <f t="shared" si="18"/>
        <v>0</v>
      </c>
      <c r="AO43" s="2">
        <f t="shared" si="19"/>
        <v>0</v>
      </c>
      <c r="AP43" s="2">
        <f t="shared" si="20"/>
        <v>0</v>
      </c>
      <c r="AR43" t="s">
        <v>738</v>
      </c>
      <c r="AS43" t="s">
        <v>253</v>
      </c>
      <c r="AT43">
        <v>3</v>
      </c>
      <c r="AV43">
        <v>3</v>
      </c>
      <c r="AW43" s="91">
        <v>1</v>
      </c>
      <c r="AX43" s="93">
        <v>81</v>
      </c>
      <c r="AY43" s="97">
        <f t="shared" si="11"/>
        <v>1081</v>
      </c>
      <c r="BA43" s="7" t="s">
        <v>1261</v>
      </c>
    </row>
    <row r="44" spans="1:53" hidden="1" outlineLevel="1">
      <c r="A44" t="s">
        <v>684</v>
      </c>
      <c r="B44" t="s">
        <v>253</v>
      </c>
      <c r="C44" s="1">
        <f t="shared" si="12"/>
        <v>25854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0</v>
      </c>
      <c r="G44" s="1">
        <f t="shared" si="9"/>
        <v>13179</v>
      </c>
      <c r="H44" s="2">
        <f t="shared" si="10"/>
        <v>0.50974704107681601</v>
      </c>
      <c r="I44" s="2"/>
      <c r="J44" s="2">
        <f t="shared" si="13"/>
        <v>0.24468167401562621</v>
      </c>
      <c r="K44" s="2">
        <f t="shared" si="14"/>
        <v>0.75442871509244214</v>
      </c>
      <c r="L44" s="2">
        <f t="shared" si="15"/>
        <v>0</v>
      </c>
      <c r="M44" s="2">
        <f t="shared" si="16"/>
        <v>8.8961089193162479E-4</v>
      </c>
      <c r="N44" s="107">
        <v>6326</v>
      </c>
      <c r="O44" s="107">
        <v>19505</v>
      </c>
      <c r="P44" s="59"/>
      <c r="Q44" s="59"/>
      <c r="R44" s="59"/>
      <c r="S44" s="59"/>
      <c r="T44" s="59"/>
      <c r="U44" s="59"/>
      <c r="V44" s="59"/>
      <c r="W44" s="59"/>
      <c r="X44" s="107">
        <v>23</v>
      </c>
      <c r="Y44" s="59"/>
      <c r="Z44" s="59"/>
      <c r="AA44" s="59"/>
      <c r="AB44" s="59"/>
      <c r="AC44" s="59"/>
      <c r="AD44" s="59"/>
      <c r="AE44" s="59"/>
      <c r="AF44" s="59"/>
      <c r="AG44" s="59"/>
      <c r="AI44" s="7">
        <f>IF(Q44&gt;0,RANK(Q44,(N44:P44,Q44:AE44)),0)</f>
        <v>0</v>
      </c>
      <c r="AJ44" s="7">
        <f>IF(R44&gt;0,RANK(R44,(N44:P44,Q44:AE44)),0)</f>
        <v>0</v>
      </c>
      <c r="AK44" s="7">
        <f>IF(T44&gt;0,RANK(T44,(N44:P44,Q44:AE44)),0)</f>
        <v>0</v>
      </c>
      <c r="AL44" s="7">
        <f>IF(S44&gt;0,RANK(S44,(N44:P44,Q44:AE44)),0)</f>
        <v>0</v>
      </c>
      <c r="AM44" s="2">
        <f t="shared" si="17"/>
        <v>0</v>
      </c>
      <c r="AN44" s="2">
        <f t="shared" si="18"/>
        <v>0</v>
      </c>
      <c r="AO44" s="2">
        <f t="shared" si="19"/>
        <v>0</v>
      </c>
      <c r="AP44" s="2">
        <f t="shared" si="20"/>
        <v>0</v>
      </c>
      <c r="AR44" t="s">
        <v>684</v>
      </c>
      <c r="AS44" t="s">
        <v>253</v>
      </c>
      <c r="AT44">
        <v>5</v>
      </c>
      <c r="AV44">
        <v>3</v>
      </c>
      <c r="AW44" s="91">
        <v>1</v>
      </c>
      <c r="AX44" s="93">
        <v>83</v>
      </c>
      <c r="AY44" s="97">
        <f t="shared" si="11"/>
        <v>1083</v>
      </c>
      <c r="BA44" s="7" t="s">
        <v>1261</v>
      </c>
    </row>
    <row r="45" spans="1:53" hidden="1" outlineLevel="1">
      <c r="A45" t="s">
        <v>1348</v>
      </c>
      <c r="B45" t="s">
        <v>253</v>
      </c>
      <c r="C45" s="1">
        <f t="shared" si="12"/>
        <v>5232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9"/>
        <v>2066</v>
      </c>
      <c r="H45" s="2">
        <f t="shared" si="10"/>
        <v>0.3948776758409786</v>
      </c>
      <c r="I45" s="2"/>
      <c r="J45" s="2">
        <f t="shared" si="13"/>
        <v>0.69705657492354745</v>
      </c>
      <c r="K45" s="2">
        <f t="shared" si="14"/>
        <v>0.30217889908256879</v>
      </c>
      <c r="L45" s="2">
        <f t="shared" si="15"/>
        <v>0</v>
      </c>
      <c r="M45" s="2">
        <f t="shared" si="16"/>
        <v>7.6452599388376896E-4</v>
      </c>
      <c r="N45" s="107">
        <v>3647</v>
      </c>
      <c r="O45" s="107">
        <v>1581</v>
      </c>
      <c r="P45" s="59"/>
      <c r="Q45" s="59"/>
      <c r="R45" s="59"/>
      <c r="S45" s="59"/>
      <c r="T45" s="59"/>
      <c r="U45" s="59"/>
      <c r="V45" s="59"/>
      <c r="W45" s="59"/>
      <c r="X45" s="107">
        <v>4</v>
      </c>
      <c r="Y45" s="59"/>
      <c r="Z45" s="59"/>
      <c r="AA45" s="59"/>
      <c r="AB45" s="59"/>
      <c r="AC45" s="59"/>
      <c r="AD45" s="59"/>
      <c r="AE45" s="59"/>
      <c r="AF45" s="59"/>
      <c r="AG45" s="59"/>
      <c r="AI45" s="7">
        <f>IF(Q45&gt;0,RANK(Q45,(N45:P45,Q45:AE45)),0)</f>
        <v>0</v>
      </c>
      <c r="AJ45" s="7">
        <f>IF(R45&gt;0,RANK(R45,(N45:P45,Q45:AE45)),0)</f>
        <v>0</v>
      </c>
      <c r="AK45" s="7">
        <f>IF(T45&gt;0,RANK(T45,(N45:P45,Q45:AE45)),0)</f>
        <v>0</v>
      </c>
      <c r="AL45" s="7">
        <f>IF(S45&gt;0,RANK(S45,(N45:P45,Q45:AE45)),0)</f>
        <v>0</v>
      </c>
      <c r="AM45" s="2">
        <f t="shared" si="17"/>
        <v>0</v>
      </c>
      <c r="AN45" s="2">
        <f t="shared" si="18"/>
        <v>0</v>
      </c>
      <c r="AO45" s="2">
        <f t="shared" si="19"/>
        <v>0</v>
      </c>
      <c r="AP45" s="2">
        <f t="shared" si="20"/>
        <v>0</v>
      </c>
      <c r="AR45" t="s">
        <v>1348</v>
      </c>
      <c r="AS45" t="s">
        <v>253</v>
      </c>
      <c r="AT45">
        <v>2</v>
      </c>
      <c r="AV45">
        <v>3</v>
      </c>
      <c r="AW45" s="91">
        <v>1</v>
      </c>
      <c r="AX45" s="93">
        <v>85</v>
      </c>
      <c r="AY45" s="97">
        <f t="shared" si="11"/>
        <v>1085</v>
      </c>
      <c r="BA45" s="7" t="s">
        <v>1261</v>
      </c>
    </row>
    <row r="46" spans="1:53" hidden="1" outlineLevel="1">
      <c r="A46" t="s">
        <v>1369</v>
      </c>
      <c r="B46" t="s">
        <v>253</v>
      </c>
      <c r="C46" s="1">
        <f t="shared" si="12"/>
        <v>7493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0</v>
      </c>
      <c r="G46" s="1">
        <f t="shared" si="9"/>
        <v>4946</v>
      </c>
      <c r="H46" s="2">
        <f t="shared" si="10"/>
        <v>0.66008274389430133</v>
      </c>
      <c r="I46" s="2"/>
      <c r="J46" s="2">
        <f t="shared" si="13"/>
        <v>0.82984118510609906</v>
      </c>
      <c r="K46" s="2">
        <f t="shared" si="14"/>
        <v>0.16975844121179767</v>
      </c>
      <c r="L46" s="2">
        <f t="shared" si="15"/>
        <v>0</v>
      </c>
      <c r="M46" s="2">
        <f t="shared" si="16"/>
        <v>4.0037368210327218E-4</v>
      </c>
      <c r="N46" s="107">
        <v>6218</v>
      </c>
      <c r="O46" s="107">
        <v>1272</v>
      </c>
      <c r="P46" s="59"/>
      <c r="Q46" s="59"/>
      <c r="R46" s="59"/>
      <c r="S46" s="59"/>
      <c r="T46" s="59"/>
      <c r="U46" s="59"/>
      <c r="V46" s="59"/>
      <c r="W46" s="59"/>
      <c r="X46" s="107">
        <v>3</v>
      </c>
      <c r="Y46" s="59"/>
      <c r="Z46" s="59"/>
      <c r="AA46" s="59"/>
      <c r="AB46" s="59"/>
      <c r="AC46" s="59"/>
      <c r="AD46" s="59"/>
      <c r="AE46" s="59"/>
      <c r="AF46" s="59"/>
      <c r="AG46" s="59"/>
      <c r="AI46" s="7">
        <f>IF(Q46&gt;0,RANK(Q46,(N46:P46,Q46:AE46)),0)</f>
        <v>0</v>
      </c>
      <c r="AJ46" s="7">
        <f>IF(R46&gt;0,RANK(R46,(N46:P46,Q46:AE46)),0)</f>
        <v>0</v>
      </c>
      <c r="AK46" s="7">
        <f>IF(T46&gt;0,RANK(T46,(N46:P46,Q46:AE46)),0)</f>
        <v>0</v>
      </c>
      <c r="AL46" s="7">
        <f>IF(S46&gt;0,RANK(S46,(N46:P46,Q46:AE46)),0)</f>
        <v>0</v>
      </c>
      <c r="AM46" s="2">
        <f t="shared" si="17"/>
        <v>0</v>
      </c>
      <c r="AN46" s="2">
        <f t="shared" si="18"/>
        <v>0</v>
      </c>
      <c r="AO46" s="2">
        <f t="shared" si="19"/>
        <v>0</v>
      </c>
      <c r="AP46" s="2">
        <f t="shared" si="20"/>
        <v>0</v>
      </c>
      <c r="AR46" t="s">
        <v>1369</v>
      </c>
      <c r="AS46" t="s">
        <v>253</v>
      </c>
      <c r="AT46">
        <v>3</v>
      </c>
      <c r="AV46">
        <v>3</v>
      </c>
      <c r="AW46" s="91">
        <v>1</v>
      </c>
      <c r="AX46" s="93">
        <v>87</v>
      </c>
      <c r="AY46" s="97">
        <f t="shared" si="11"/>
        <v>1087</v>
      </c>
      <c r="BA46" s="7" t="s">
        <v>1261</v>
      </c>
    </row>
    <row r="47" spans="1:53" hidden="1" outlineLevel="1">
      <c r="A47" t="s">
        <v>1370</v>
      </c>
      <c r="B47" t="s">
        <v>253</v>
      </c>
      <c r="C47" s="1">
        <f t="shared" si="12"/>
        <v>108015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0</v>
      </c>
      <c r="G47" s="1">
        <f t="shared" si="9"/>
        <v>38094</v>
      </c>
      <c r="H47" s="2">
        <f t="shared" si="10"/>
        <v>0.35267323982780169</v>
      </c>
      <c r="I47" s="2"/>
      <c r="J47" s="2">
        <f t="shared" si="13"/>
        <v>0.3231865944544739</v>
      </c>
      <c r="K47" s="2">
        <f t="shared" si="14"/>
        <v>0.67585983428227558</v>
      </c>
      <c r="L47" s="2">
        <f t="shared" si="15"/>
        <v>0</v>
      </c>
      <c r="M47" s="2">
        <f t="shared" si="16"/>
        <v>9.535712632505744E-4</v>
      </c>
      <c r="N47" s="107">
        <v>34909</v>
      </c>
      <c r="O47" s="107">
        <v>73003</v>
      </c>
      <c r="P47" s="59"/>
      <c r="Q47" s="59"/>
      <c r="R47" s="59"/>
      <c r="S47" s="59"/>
      <c r="T47" s="59"/>
      <c r="U47" s="59"/>
      <c r="V47" s="59"/>
      <c r="W47" s="59"/>
      <c r="X47" s="107">
        <v>103</v>
      </c>
      <c r="Y47" s="59"/>
      <c r="Z47" s="59"/>
      <c r="AA47" s="59"/>
      <c r="AB47" s="59"/>
      <c r="AC47" s="59"/>
      <c r="AD47" s="59"/>
      <c r="AE47" s="59"/>
      <c r="AF47" s="59"/>
      <c r="AG47" s="59"/>
      <c r="AI47" s="7">
        <f>IF(Q47&gt;0,RANK(Q47,(N47:P47,Q47:AE47)),0)</f>
        <v>0</v>
      </c>
      <c r="AJ47" s="7">
        <f>IF(R47&gt;0,RANK(R47,(N47:P47,Q47:AE47)),0)</f>
        <v>0</v>
      </c>
      <c r="AK47" s="7">
        <f>IF(T47&gt;0,RANK(T47,(N47:P47,Q47:AE47)),0)</f>
        <v>0</v>
      </c>
      <c r="AL47" s="7">
        <f>IF(S47&gt;0,RANK(S47,(N47:P47,Q47:AE47)),0)</f>
        <v>0</v>
      </c>
      <c r="AM47" s="2">
        <f t="shared" si="17"/>
        <v>0</v>
      </c>
      <c r="AN47" s="2">
        <f t="shared" si="18"/>
        <v>0</v>
      </c>
      <c r="AO47" s="2">
        <f t="shared" si="19"/>
        <v>0</v>
      </c>
      <c r="AP47" s="2">
        <f t="shared" si="20"/>
        <v>0</v>
      </c>
      <c r="AR47" t="s">
        <v>1370</v>
      </c>
      <c r="AS47" t="s">
        <v>253</v>
      </c>
      <c r="AT47">
        <v>5</v>
      </c>
      <c r="AV47">
        <v>3</v>
      </c>
      <c r="AW47" s="91">
        <v>1</v>
      </c>
      <c r="AX47" s="93">
        <v>89</v>
      </c>
      <c r="AY47" s="97">
        <f t="shared" si="11"/>
        <v>1089</v>
      </c>
      <c r="BA47" s="7" t="s">
        <v>1261</v>
      </c>
    </row>
    <row r="48" spans="1:53" hidden="1" outlineLevel="1">
      <c r="A48" t="s">
        <v>1011</v>
      </c>
      <c r="B48" t="s">
        <v>253</v>
      </c>
      <c r="C48" s="1">
        <f t="shared" si="12"/>
        <v>8830</v>
      </c>
      <c r="D48" s="7">
        <f>IF(N48&gt;0, RANK(N48,(N48:P48,Q48:AE48)),0)</f>
        <v>1</v>
      </c>
      <c r="E48" s="7">
        <f>IF(O48&gt;0,RANK(O48,(N48:P48,Q48:AE48)),0)</f>
        <v>2</v>
      </c>
      <c r="F48" s="7">
        <f>IF(P48&gt;0,RANK(P48,(N48:P48,Q48:AE48)),0)</f>
        <v>0</v>
      </c>
      <c r="G48" s="1">
        <f t="shared" si="9"/>
        <v>103</v>
      </c>
      <c r="H48" s="2">
        <f t="shared" si="10"/>
        <v>1.1664779161947905E-2</v>
      </c>
      <c r="I48" s="2"/>
      <c r="J48" s="2">
        <f t="shared" si="13"/>
        <v>0.50532276330690828</v>
      </c>
      <c r="K48" s="2">
        <f t="shared" si="14"/>
        <v>0.49365798414496037</v>
      </c>
      <c r="L48" s="2">
        <f t="shared" si="15"/>
        <v>0</v>
      </c>
      <c r="M48" s="2">
        <f t="shared" si="16"/>
        <v>1.0192525481313441E-3</v>
      </c>
      <c r="N48" s="107">
        <v>4462</v>
      </c>
      <c r="O48" s="107">
        <v>4359</v>
      </c>
      <c r="P48" s="59"/>
      <c r="Q48" s="59"/>
      <c r="R48" s="59"/>
      <c r="S48" s="59"/>
      <c r="T48" s="59"/>
      <c r="U48" s="59"/>
      <c r="V48" s="59"/>
      <c r="W48" s="59"/>
      <c r="X48" s="107">
        <v>9</v>
      </c>
      <c r="Y48" s="59"/>
      <c r="Z48" s="59"/>
      <c r="AA48" s="59"/>
      <c r="AB48" s="59"/>
      <c r="AC48" s="59"/>
      <c r="AD48" s="59"/>
      <c r="AE48" s="59"/>
      <c r="AF48" s="59"/>
      <c r="AG48" s="59"/>
      <c r="AI48" s="7">
        <f>IF(Q48&gt;0,RANK(Q48,(N48:P48,Q48:AE48)),0)</f>
        <v>0</v>
      </c>
      <c r="AJ48" s="7">
        <f>IF(R48&gt;0,RANK(R48,(N48:P48,Q48:AE48)),0)</f>
        <v>0</v>
      </c>
      <c r="AK48" s="7">
        <f>IF(T48&gt;0,RANK(T48,(N48:P48,Q48:AE48)),0)</f>
        <v>0</v>
      </c>
      <c r="AL48" s="7">
        <f>IF(S48&gt;0,RANK(S48,(N48:P48,Q48:AE48)),0)</f>
        <v>0</v>
      </c>
      <c r="AM48" s="2">
        <f t="shared" si="17"/>
        <v>0</v>
      </c>
      <c r="AN48" s="2">
        <f t="shared" si="18"/>
        <v>0</v>
      </c>
      <c r="AO48" s="2">
        <f t="shared" si="19"/>
        <v>0</v>
      </c>
      <c r="AP48" s="2">
        <f t="shared" si="20"/>
        <v>0</v>
      </c>
      <c r="AR48" t="s">
        <v>1011</v>
      </c>
      <c r="AS48" t="s">
        <v>253</v>
      </c>
      <c r="AT48">
        <v>7</v>
      </c>
      <c r="AV48">
        <v>3</v>
      </c>
      <c r="AW48" s="91">
        <v>1</v>
      </c>
      <c r="AX48" s="93">
        <v>91</v>
      </c>
      <c r="AY48" s="97">
        <f t="shared" si="11"/>
        <v>1091</v>
      </c>
      <c r="BA48" s="7" t="s">
        <v>1261</v>
      </c>
    </row>
    <row r="49" spans="1:53" hidden="1" outlineLevel="1">
      <c r="A49" t="s">
        <v>2572</v>
      </c>
      <c r="B49" t="s">
        <v>253</v>
      </c>
      <c r="C49" s="1">
        <f t="shared" si="12"/>
        <v>8792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0</v>
      </c>
      <c r="G49" s="1">
        <f t="shared" si="9"/>
        <v>4436</v>
      </c>
      <c r="H49" s="2">
        <f t="shared" si="10"/>
        <v>0.50454959053685167</v>
      </c>
      <c r="I49" s="2"/>
      <c r="J49" s="2">
        <f t="shared" si="13"/>
        <v>0.24704276615104639</v>
      </c>
      <c r="K49" s="2">
        <f t="shared" si="14"/>
        <v>0.75159235668789814</v>
      </c>
      <c r="L49" s="2">
        <f t="shared" si="15"/>
        <v>0</v>
      </c>
      <c r="M49" s="2">
        <f t="shared" si="16"/>
        <v>1.3648771610554888E-3</v>
      </c>
      <c r="N49" s="107">
        <v>2172</v>
      </c>
      <c r="O49" s="107">
        <v>6608</v>
      </c>
      <c r="P49" s="59"/>
      <c r="Q49" s="59"/>
      <c r="R49" s="59"/>
      <c r="S49" s="59"/>
      <c r="T49" s="59"/>
      <c r="U49" s="59"/>
      <c r="V49" s="59"/>
      <c r="W49" s="59"/>
      <c r="X49" s="107">
        <v>12</v>
      </c>
      <c r="Y49" s="59"/>
      <c r="Z49" s="59"/>
      <c r="AA49" s="59"/>
      <c r="AB49" s="59"/>
      <c r="AC49" s="59"/>
      <c r="AD49" s="59"/>
      <c r="AE49" s="59"/>
      <c r="AF49" s="59"/>
      <c r="AG49" s="59"/>
      <c r="AI49" s="7">
        <f>IF(Q49&gt;0,RANK(Q49,(N49:P49,Q49:AE49)),0)</f>
        <v>0</v>
      </c>
      <c r="AJ49" s="7">
        <f>IF(R49&gt;0,RANK(R49,(N49:P49,Q49:AE49)),0)</f>
        <v>0</v>
      </c>
      <c r="AK49" s="7">
        <f>IF(T49&gt;0,RANK(T49,(N49:P49,Q49:AE49)),0)</f>
        <v>0</v>
      </c>
      <c r="AL49" s="7">
        <f>IF(S49&gt;0,RANK(S49,(N49:P49,Q49:AE49)),0)</f>
        <v>0</v>
      </c>
      <c r="AM49" s="2">
        <f t="shared" si="17"/>
        <v>0</v>
      </c>
      <c r="AN49" s="2">
        <f t="shared" si="18"/>
        <v>0</v>
      </c>
      <c r="AO49" s="2">
        <f t="shared" si="19"/>
        <v>0</v>
      </c>
      <c r="AP49" s="2">
        <f t="shared" si="20"/>
        <v>0</v>
      </c>
      <c r="AR49" t="s">
        <v>2572</v>
      </c>
      <c r="AS49" t="s">
        <v>253</v>
      </c>
      <c r="AT49">
        <v>4</v>
      </c>
      <c r="AV49">
        <v>3</v>
      </c>
      <c r="AW49" s="91">
        <v>1</v>
      </c>
      <c r="AX49" s="93">
        <v>93</v>
      </c>
      <c r="AY49" s="97">
        <f t="shared" si="11"/>
        <v>1093</v>
      </c>
      <c r="BA49" s="7" t="s">
        <v>1261</v>
      </c>
    </row>
    <row r="50" spans="1:53" hidden="1" outlineLevel="1">
      <c r="A50" t="s">
        <v>1613</v>
      </c>
      <c r="B50" t="s">
        <v>253</v>
      </c>
      <c r="C50" s="1">
        <f t="shared" si="12"/>
        <v>25531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0</v>
      </c>
      <c r="G50" s="1">
        <f t="shared" si="9"/>
        <v>16187</v>
      </c>
      <c r="H50" s="2">
        <f t="shared" si="10"/>
        <v>0.6340135521522855</v>
      </c>
      <c r="I50" s="2"/>
      <c r="J50" s="2">
        <f t="shared" si="13"/>
        <v>0.1820923583095061</v>
      </c>
      <c r="K50" s="2">
        <f t="shared" si="14"/>
        <v>0.81610591046179159</v>
      </c>
      <c r="L50" s="2">
        <f t="shared" si="15"/>
        <v>0</v>
      </c>
      <c r="M50" s="2">
        <f t="shared" si="16"/>
        <v>1.801731228702308E-3</v>
      </c>
      <c r="N50" s="107">
        <v>4649</v>
      </c>
      <c r="O50" s="107">
        <v>20836</v>
      </c>
      <c r="P50" s="59"/>
      <c r="Q50" s="59"/>
      <c r="R50" s="59"/>
      <c r="S50" s="59"/>
      <c r="T50" s="59"/>
      <c r="U50" s="59"/>
      <c r="V50" s="59"/>
      <c r="W50" s="59"/>
      <c r="X50" s="107">
        <v>46</v>
      </c>
      <c r="Y50" s="59"/>
      <c r="Z50" s="59"/>
      <c r="AA50" s="59"/>
      <c r="AB50" s="59"/>
      <c r="AC50" s="59"/>
      <c r="AD50" s="59"/>
      <c r="AE50" s="59"/>
      <c r="AF50" s="59"/>
      <c r="AG50" s="59"/>
      <c r="AI50" s="7">
        <f>IF(Q50&gt;0,RANK(Q50,(N50:P50,Q50:AE50)),0)</f>
        <v>0</v>
      </c>
      <c r="AJ50" s="7">
        <f>IF(R50&gt;0,RANK(R50,(N50:P50,Q50:AE50)),0)</f>
        <v>0</v>
      </c>
      <c r="AK50" s="7">
        <f>IF(T50&gt;0,RANK(T50,(N50:P50,Q50:AE50)),0)</f>
        <v>0</v>
      </c>
      <c r="AL50" s="7">
        <f>IF(S50&gt;0,RANK(S50,(N50:P50,Q50:AE50)),0)</f>
        <v>0</v>
      </c>
      <c r="AM50" s="2">
        <f t="shared" si="17"/>
        <v>0</v>
      </c>
      <c r="AN50" s="2">
        <f t="shared" si="18"/>
        <v>0</v>
      </c>
      <c r="AO50" s="2">
        <f t="shared" si="19"/>
        <v>0</v>
      </c>
      <c r="AP50" s="2">
        <f t="shared" si="20"/>
        <v>0</v>
      </c>
      <c r="AR50" t="s">
        <v>1613</v>
      </c>
      <c r="AS50" t="s">
        <v>253</v>
      </c>
      <c r="AT50">
        <v>4</v>
      </c>
      <c r="AV50">
        <v>3</v>
      </c>
      <c r="AW50" s="91">
        <v>1</v>
      </c>
      <c r="AX50" s="93">
        <v>95</v>
      </c>
      <c r="AY50" s="97">
        <f t="shared" si="11"/>
        <v>1095</v>
      </c>
      <c r="BA50" s="7" t="s">
        <v>1261</v>
      </c>
    </row>
    <row r="51" spans="1:53" hidden="1" outlineLevel="1">
      <c r="A51" t="s">
        <v>1569</v>
      </c>
      <c r="B51" t="s">
        <v>253</v>
      </c>
      <c r="C51" s="1">
        <f t="shared" si="12"/>
        <v>110516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0</v>
      </c>
      <c r="G51" s="1">
        <f t="shared" si="9"/>
        <v>21490</v>
      </c>
      <c r="H51" s="2">
        <f t="shared" si="10"/>
        <v>0.19445148213833291</v>
      </c>
      <c r="I51" s="2"/>
      <c r="J51" s="2">
        <f t="shared" si="13"/>
        <v>0.40236707807014371</v>
      </c>
      <c r="K51" s="2">
        <f t="shared" si="14"/>
        <v>0.59681856020847657</v>
      </c>
      <c r="L51" s="2">
        <f t="shared" si="15"/>
        <v>0</v>
      </c>
      <c r="M51" s="2">
        <f t="shared" si="16"/>
        <v>8.1436172137971941E-4</v>
      </c>
      <c r="N51" s="107">
        <v>44468</v>
      </c>
      <c r="O51" s="107">
        <v>65958</v>
      </c>
      <c r="P51" s="59"/>
      <c r="Q51" s="59"/>
      <c r="R51" s="59"/>
      <c r="S51" s="59"/>
      <c r="T51" s="59"/>
      <c r="U51" s="59"/>
      <c r="V51" s="59"/>
      <c r="W51" s="59"/>
      <c r="X51" s="107">
        <v>90</v>
      </c>
      <c r="Y51" s="59"/>
      <c r="Z51" s="59"/>
      <c r="AA51" s="59"/>
      <c r="AB51" s="59"/>
      <c r="AC51" s="59"/>
      <c r="AD51" s="59"/>
      <c r="AE51" s="59"/>
      <c r="AF51" s="59"/>
      <c r="AG51" s="59"/>
      <c r="AI51" s="7">
        <f>IF(Q51&gt;0,RANK(Q51,(N51:P51,Q51:AE51)),0)</f>
        <v>0</v>
      </c>
      <c r="AJ51" s="7">
        <f>IF(R51&gt;0,RANK(R51,(N51:P51,Q51:AE51)),0)</f>
        <v>0</v>
      </c>
      <c r="AK51" s="7">
        <f>IF(T51&gt;0,RANK(T51,(N51:P51,Q51:AE51)),0)</f>
        <v>0</v>
      </c>
      <c r="AL51" s="7">
        <f>IF(S51&gt;0,RANK(S51,(N51:P51,Q51:AE51)),0)</f>
        <v>0</v>
      </c>
      <c r="AM51" s="2">
        <f t="shared" si="17"/>
        <v>0</v>
      </c>
      <c r="AN51" s="2">
        <f t="shared" si="18"/>
        <v>0</v>
      </c>
      <c r="AO51" s="2">
        <f t="shared" si="19"/>
        <v>0</v>
      </c>
      <c r="AP51" s="2">
        <f t="shared" si="20"/>
        <v>0</v>
      </c>
      <c r="AR51" t="s">
        <v>1569</v>
      </c>
      <c r="AS51" t="s">
        <v>253</v>
      </c>
      <c r="AT51">
        <v>1</v>
      </c>
      <c r="AV51">
        <v>3</v>
      </c>
      <c r="AW51" s="91">
        <v>1</v>
      </c>
      <c r="AX51" s="93">
        <v>97</v>
      </c>
      <c r="AY51" s="97">
        <f t="shared" si="11"/>
        <v>1097</v>
      </c>
      <c r="BA51" s="7" t="s">
        <v>1261</v>
      </c>
    </row>
    <row r="52" spans="1:53" hidden="1" outlineLevel="1">
      <c r="A52" t="s">
        <v>1570</v>
      </c>
      <c r="B52" t="s">
        <v>253</v>
      </c>
      <c r="C52" s="1">
        <f t="shared" si="12"/>
        <v>7531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0</v>
      </c>
      <c r="G52" s="1">
        <f t="shared" si="9"/>
        <v>1422</v>
      </c>
      <c r="H52" s="2">
        <f t="shared" si="10"/>
        <v>0.18881954587704156</v>
      </c>
      <c r="I52" s="2"/>
      <c r="J52" s="2">
        <f t="shared" si="13"/>
        <v>0.40525826583455055</v>
      </c>
      <c r="K52" s="2">
        <f t="shared" si="14"/>
        <v>0.59407781171159213</v>
      </c>
      <c r="L52" s="2">
        <f t="shared" si="15"/>
        <v>0</v>
      </c>
      <c r="M52" s="2">
        <f t="shared" si="16"/>
        <v>6.6392245385737958E-4</v>
      </c>
      <c r="N52" s="107">
        <v>3052</v>
      </c>
      <c r="O52" s="107">
        <v>4474</v>
      </c>
      <c r="P52" s="59"/>
      <c r="Q52" s="59"/>
      <c r="R52" s="59"/>
      <c r="S52" s="59"/>
      <c r="T52" s="59"/>
      <c r="U52" s="59"/>
      <c r="V52" s="59"/>
      <c r="W52" s="59"/>
      <c r="X52" s="107">
        <v>5</v>
      </c>
      <c r="Y52" s="59"/>
      <c r="Z52" s="59"/>
      <c r="AA52" s="59"/>
      <c r="AB52" s="59"/>
      <c r="AC52" s="59"/>
      <c r="AD52" s="59"/>
      <c r="AE52" s="59"/>
      <c r="AF52" s="59"/>
      <c r="AG52" s="59"/>
      <c r="AI52" s="7">
        <f>IF(Q52&gt;0,RANK(Q52,(N52:P52,Q52:AE52)),0)</f>
        <v>0</v>
      </c>
      <c r="AJ52" s="7">
        <f>IF(R52&gt;0,RANK(R52,(N52:P52,Q52:AE52)),0)</f>
        <v>0</v>
      </c>
      <c r="AK52" s="7">
        <f>IF(T52&gt;0,RANK(T52,(N52:P52,Q52:AE52)),0)</f>
        <v>0</v>
      </c>
      <c r="AL52" s="7">
        <f>IF(S52&gt;0,RANK(S52,(N52:P52,Q52:AE52)),0)</f>
        <v>0</v>
      </c>
      <c r="AM52" s="2">
        <f t="shared" si="17"/>
        <v>0</v>
      </c>
      <c r="AN52" s="2">
        <f t="shared" si="18"/>
        <v>0</v>
      </c>
      <c r="AO52" s="2">
        <f t="shared" si="19"/>
        <v>0</v>
      </c>
      <c r="AP52" s="2">
        <f t="shared" si="20"/>
        <v>0</v>
      </c>
      <c r="AR52" t="s">
        <v>1570</v>
      </c>
      <c r="AS52" t="s">
        <v>253</v>
      </c>
      <c r="AT52">
        <v>1</v>
      </c>
      <c r="AV52">
        <v>3</v>
      </c>
      <c r="AW52" s="91">
        <v>1</v>
      </c>
      <c r="AX52" s="93">
        <v>99</v>
      </c>
      <c r="AY52" s="97">
        <f t="shared" si="11"/>
        <v>1099</v>
      </c>
      <c r="BA52" s="7" t="s">
        <v>1261</v>
      </c>
    </row>
    <row r="53" spans="1:53" hidden="1" outlineLevel="1">
      <c r="A53" t="s">
        <v>1309</v>
      </c>
      <c r="B53" t="s">
        <v>253</v>
      </c>
      <c r="C53" s="1">
        <f t="shared" si="12"/>
        <v>73574</v>
      </c>
      <c r="D53" s="7">
        <f>IF(N53&gt;0, RANK(N53,(N53:P53,Q53:AE53)),0)</f>
        <v>1</v>
      </c>
      <c r="E53" s="7">
        <f>IF(O53&gt;0,RANK(O53,(N53:P53,Q53:AE53)),0)</f>
        <v>2</v>
      </c>
      <c r="F53" s="7">
        <f>IF(P53&gt;0,RANK(P53,(N53:P53,Q53:AE53)),0)</f>
        <v>0</v>
      </c>
      <c r="G53" s="1">
        <f t="shared" si="9"/>
        <v>2338</v>
      </c>
      <c r="H53" s="2">
        <f t="shared" si="10"/>
        <v>3.1777530105743877E-2</v>
      </c>
      <c r="I53" s="2"/>
      <c r="J53" s="2">
        <f t="shared" si="13"/>
        <v>0.51545382879821677</v>
      </c>
      <c r="K53" s="2">
        <f t="shared" si="14"/>
        <v>0.48367629869247286</v>
      </c>
      <c r="L53" s="2">
        <f t="shared" si="15"/>
        <v>0</v>
      </c>
      <c r="M53" s="2">
        <f t="shared" si="16"/>
        <v>8.6987250931036542E-4</v>
      </c>
      <c r="N53" s="107">
        <v>37924</v>
      </c>
      <c r="O53" s="107">
        <v>35586</v>
      </c>
      <c r="P53" s="59"/>
      <c r="Q53" s="59"/>
      <c r="R53" s="59"/>
      <c r="S53" s="59"/>
      <c r="T53" s="59"/>
      <c r="U53" s="59"/>
      <c r="V53" s="59"/>
      <c r="W53" s="59"/>
      <c r="X53" s="107">
        <v>64</v>
      </c>
      <c r="Y53" s="59"/>
      <c r="Z53" s="59"/>
      <c r="AA53" s="59"/>
      <c r="AB53" s="59"/>
      <c r="AC53" s="59"/>
      <c r="AD53" s="59"/>
      <c r="AE53" s="59"/>
      <c r="AF53" s="59"/>
      <c r="AG53" s="59"/>
      <c r="AI53" s="7">
        <f>IF(Q53&gt;0,RANK(Q53,(N53:P53,Q53:AE53)),0)</f>
        <v>0</v>
      </c>
      <c r="AJ53" s="7">
        <f>IF(R53&gt;0,RANK(R53,(N53:P53,Q53:AE53)),0)</f>
        <v>0</v>
      </c>
      <c r="AK53" s="7">
        <f>IF(T53&gt;0,RANK(T53,(N53:P53,Q53:AE53)),0)</f>
        <v>0</v>
      </c>
      <c r="AL53" s="7">
        <f>IF(S53&gt;0,RANK(S53,(N53:P53,Q53:AE53)),0)</f>
        <v>0</v>
      </c>
      <c r="AM53" s="2">
        <f t="shared" si="17"/>
        <v>0</v>
      </c>
      <c r="AN53" s="2">
        <f t="shared" si="18"/>
        <v>0</v>
      </c>
      <c r="AO53" s="2">
        <f t="shared" si="19"/>
        <v>0</v>
      </c>
      <c r="AP53" s="2">
        <f t="shared" si="20"/>
        <v>0</v>
      </c>
      <c r="AR53" t="s">
        <v>1309</v>
      </c>
      <c r="AS53" t="s">
        <v>253</v>
      </c>
      <c r="AV53">
        <v>3</v>
      </c>
      <c r="AW53" s="91">
        <v>1</v>
      </c>
      <c r="AX53" s="93">
        <v>101</v>
      </c>
      <c r="AY53" s="97">
        <f t="shared" si="11"/>
        <v>1101</v>
      </c>
      <c r="BA53" s="7" t="s">
        <v>1261</v>
      </c>
    </row>
    <row r="54" spans="1:53" hidden="1" outlineLevel="1">
      <c r="A54" t="s">
        <v>981</v>
      </c>
      <c r="B54" t="s">
        <v>253</v>
      </c>
      <c r="C54" s="1">
        <f t="shared" si="12"/>
        <v>39012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0</v>
      </c>
      <c r="G54" s="1">
        <f t="shared" si="9"/>
        <v>20461</v>
      </c>
      <c r="H54" s="2">
        <f t="shared" si="10"/>
        <v>0.52447964728801399</v>
      </c>
      <c r="I54" s="2"/>
      <c r="J54" s="2">
        <f t="shared" si="13"/>
        <v>0.23728596329334564</v>
      </c>
      <c r="K54" s="2">
        <f t="shared" si="14"/>
        <v>0.76176561058135961</v>
      </c>
      <c r="L54" s="2">
        <f t="shared" si="15"/>
        <v>0</v>
      </c>
      <c r="M54" s="2">
        <f t="shared" si="16"/>
        <v>9.4842612529477677E-4</v>
      </c>
      <c r="N54" s="107">
        <v>9257</v>
      </c>
      <c r="O54" s="107">
        <v>29718</v>
      </c>
      <c r="P54" s="59"/>
      <c r="Q54" s="59"/>
      <c r="R54" s="59"/>
      <c r="S54" s="59"/>
      <c r="T54" s="59"/>
      <c r="U54" s="59"/>
      <c r="V54" s="59"/>
      <c r="W54" s="59"/>
      <c r="X54" s="107">
        <v>37</v>
      </c>
      <c r="Y54" s="59"/>
      <c r="Z54" s="59"/>
      <c r="AA54" s="59"/>
      <c r="AB54" s="59"/>
      <c r="AC54" s="59"/>
      <c r="AD54" s="59"/>
      <c r="AE54" s="59"/>
      <c r="AF54" s="59"/>
      <c r="AG54" s="59"/>
      <c r="AI54" s="7">
        <f>IF(Q54&gt;0,RANK(Q54,(N54:P54,Q54:AE54)),0)</f>
        <v>0</v>
      </c>
      <c r="AJ54" s="7">
        <f>IF(R54&gt;0,RANK(R54,(N54:P54,Q54:AE54)),0)</f>
        <v>0</v>
      </c>
      <c r="AK54" s="7">
        <f>IF(T54&gt;0,RANK(T54,(N54:P54,Q54:AE54)),0)</f>
        <v>0</v>
      </c>
      <c r="AL54" s="7">
        <f>IF(S54&gt;0,RANK(S54,(N54:P54,Q54:AE54)),0)</f>
        <v>0</v>
      </c>
      <c r="AM54" s="2">
        <f t="shared" si="17"/>
        <v>0</v>
      </c>
      <c r="AN54" s="2">
        <f t="shared" si="18"/>
        <v>0</v>
      </c>
      <c r="AO54" s="2">
        <f t="shared" si="19"/>
        <v>0</v>
      </c>
      <c r="AP54" s="2">
        <f t="shared" si="20"/>
        <v>0</v>
      </c>
      <c r="AR54" t="s">
        <v>981</v>
      </c>
      <c r="AS54" t="s">
        <v>253</v>
      </c>
      <c r="AV54">
        <v>3</v>
      </c>
      <c r="AW54" s="91">
        <v>1</v>
      </c>
      <c r="AX54" s="93">
        <v>103</v>
      </c>
      <c r="AY54" s="97">
        <f t="shared" si="11"/>
        <v>1103</v>
      </c>
      <c r="BA54" s="7" t="s">
        <v>1261</v>
      </c>
    </row>
    <row r="55" spans="1:53" hidden="1" outlineLevel="1">
      <c r="A55" t="s">
        <v>953</v>
      </c>
      <c r="B55" t="s">
        <v>253</v>
      </c>
      <c r="C55" s="1">
        <f t="shared" si="12"/>
        <v>4443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0</v>
      </c>
      <c r="G55" s="1">
        <f t="shared" si="9"/>
        <v>1912</v>
      </c>
      <c r="H55" s="2">
        <f t="shared" si="10"/>
        <v>0.43033986045464778</v>
      </c>
      <c r="I55" s="2"/>
      <c r="J55" s="2">
        <f t="shared" si="13"/>
        <v>0.71505739365293719</v>
      </c>
      <c r="K55" s="2">
        <f t="shared" si="14"/>
        <v>0.28471753319828946</v>
      </c>
      <c r="L55" s="2">
        <f t="shared" si="15"/>
        <v>0</v>
      </c>
      <c r="M55" s="2">
        <f t="shared" si="16"/>
        <v>2.2507314877334705E-4</v>
      </c>
      <c r="N55" s="107">
        <v>3177</v>
      </c>
      <c r="O55" s="107">
        <v>1265</v>
      </c>
      <c r="P55" s="59"/>
      <c r="Q55" s="59"/>
      <c r="R55" s="59"/>
      <c r="S55" s="59"/>
      <c r="T55" s="59"/>
      <c r="U55" s="59"/>
      <c r="V55" s="59"/>
      <c r="W55" s="59"/>
      <c r="X55" s="107">
        <v>1</v>
      </c>
      <c r="Y55" s="59"/>
      <c r="Z55" s="59"/>
      <c r="AA55" s="59"/>
      <c r="AB55" s="59"/>
      <c r="AC55" s="59"/>
      <c r="AD55" s="59"/>
      <c r="AE55" s="59"/>
      <c r="AF55" s="59"/>
      <c r="AG55" s="59"/>
      <c r="AI55" s="7">
        <f>IF(Q55&gt;0,RANK(Q55,(N55:P55,Q55:AE55)),0)</f>
        <v>0</v>
      </c>
      <c r="AJ55" s="7">
        <f>IF(R55&gt;0,RANK(R55,(N55:P55,Q55:AE55)),0)</f>
        <v>0</v>
      </c>
      <c r="AK55" s="7">
        <f>IF(T55&gt;0,RANK(T55,(N55:P55,Q55:AE55)),0)</f>
        <v>0</v>
      </c>
      <c r="AL55" s="7">
        <f>IF(S55&gt;0,RANK(S55,(N55:P55,Q55:AE55)),0)</f>
        <v>0</v>
      </c>
      <c r="AM55" s="2">
        <f t="shared" si="17"/>
        <v>0</v>
      </c>
      <c r="AN55" s="2">
        <f t="shared" si="18"/>
        <v>0</v>
      </c>
      <c r="AO55" s="2">
        <f t="shared" si="19"/>
        <v>0</v>
      </c>
      <c r="AP55" s="2">
        <f t="shared" si="20"/>
        <v>0</v>
      </c>
      <c r="AR55" t="s">
        <v>953</v>
      </c>
      <c r="AS55" t="s">
        <v>253</v>
      </c>
      <c r="AT55">
        <v>7</v>
      </c>
      <c r="AV55">
        <v>3</v>
      </c>
      <c r="AW55" s="91">
        <v>1</v>
      </c>
      <c r="AX55" s="93">
        <v>105</v>
      </c>
      <c r="AY55" s="97">
        <f t="shared" si="11"/>
        <v>1105</v>
      </c>
      <c r="BA55" s="7" t="s">
        <v>1261</v>
      </c>
    </row>
    <row r="56" spans="1:53" hidden="1" outlineLevel="1">
      <c r="A56" t="s">
        <v>798</v>
      </c>
      <c r="B56" t="s">
        <v>253</v>
      </c>
      <c r="C56" s="1">
        <f t="shared" si="12"/>
        <v>7421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0</v>
      </c>
      <c r="G56" s="1">
        <f t="shared" si="9"/>
        <v>1264</v>
      </c>
      <c r="H56" s="2">
        <f t="shared" si="10"/>
        <v>0.17032744913084491</v>
      </c>
      <c r="I56" s="2"/>
      <c r="J56" s="2">
        <f t="shared" si="13"/>
        <v>0.41463414634146339</v>
      </c>
      <c r="K56" s="2">
        <f t="shared" si="14"/>
        <v>0.5849615954723083</v>
      </c>
      <c r="L56" s="2">
        <f t="shared" si="15"/>
        <v>0</v>
      </c>
      <c r="M56" s="2">
        <f t="shared" si="16"/>
        <v>4.0425818622835674E-4</v>
      </c>
      <c r="N56" s="107">
        <v>3077</v>
      </c>
      <c r="O56" s="107">
        <v>4341</v>
      </c>
      <c r="P56" s="59"/>
      <c r="Q56" s="59"/>
      <c r="R56" s="59"/>
      <c r="S56" s="59"/>
      <c r="T56" s="59"/>
      <c r="U56" s="59"/>
      <c r="V56" s="59"/>
      <c r="W56" s="59"/>
      <c r="X56" s="107">
        <v>3</v>
      </c>
      <c r="Y56" s="59"/>
      <c r="Z56" s="59"/>
      <c r="AA56" s="59"/>
      <c r="AB56" s="59"/>
      <c r="AC56" s="59"/>
      <c r="AD56" s="59"/>
      <c r="AE56" s="59"/>
      <c r="AF56" s="59"/>
      <c r="AG56" s="59"/>
      <c r="AI56" s="7">
        <f>IF(Q56&gt;0,RANK(Q56,(N56:P56,Q56:AE56)),0)</f>
        <v>0</v>
      </c>
      <c r="AJ56" s="7">
        <f>IF(R56&gt;0,RANK(R56,(N56:P56,Q56:AE56)),0)</f>
        <v>0</v>
      </c>
      <c r="AK56" s="7">
        <f>IF(T56&gt;0,RANK(T56,(N56:P56,Q56:AE56)),0)</f>
        <v>0</v>
      </c>
      <c r="AL56" s="7">
        <f>IF(S56&gt;0,RANK(S56,(N56:P56,Q56:AE56)),0)</f>
        <v>0</v>
      </c>
      <c r="AM56" s="2">
        <f t="shared" si="17"/>
        <v>0</v>
      </c>
      <c r="AN56" s="2">
        <f t="shared" si="18"/>
        <v>0</v>
      </c>
      <c r="AO56" s="2">
        <f t="shared" si="19"/>
        <v>0</v>
      </c>
      <c r="AP56" s="2">
        <f t="shared" si="20"/>
        <v>0</v>
      </c>
      <c r="AR56" t="s">
        <v>798</v>
      </c>
      <c r="AS56" t="s">
        <v>253</v>
      </c>
      <c r="AV56">
        <v>3</v>
      </c>
      <c r="AW56" s="91">
        <v>1</v>
      </c>
      <c r="AX56" s="93">
        <v>107</v>
      </c>
      <c r="AY56" s="97">
        <f t="shared" si="11"/>
        <v>1107</v>
      </c>
      <c r="BA56" s="7" t="s">
        <v>1261</v>
      </c>
    </row>
    <row r="57" spans="1:53" hidden="1" outlineLevel="1">
      <c r="A57" t="s">
        <v>1027</v>
      </c>
      <c r="B57" t="s">
        <v>253</v>
      </c>
      <c r="C57" s="1">
        <f t="shared" si="12"/>
        <v>9662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0</v>
      </c>
      <c r="G57" s="1">
        <f t="shared" si="9"/>
        <v>2535</v>
      </c>
      <c r="H57" s="2">
        <f t="shared" si="10"/>
        <v>0.26236803974332434</v>
      </c>
      <c r="I57" s="2"/>
      <c r="J57" s="2">
        <f t="shared" si="13"/>
        <v>0.36835023804595324</v>
      </c>
      <c r="K57" s="2">
        <f t="shared" si="14"/>
        <v>0.63071827778927758</v>
      </c>
      <c r="L57" s="2">
        <f t="shared" si="15"/>
        <v>0</v>
      </c>
      <c r="M57" s="2">
        <f t="shared" si="16"/>
        <v>9.3148416476918072E-4</v>
      </c>
      <c r="N57" s="107">
        <v>3559</v>
      </c>
      <c r="O57" s="107">
        <v>6094</v>
      </c>
      <c r="P57" s="59"/>
      <c r="Q57" s="59"/>
      <c r="R57" s="59"/>
      <c r="S57" s="59"/>
      <c r="T57" s="59"/>
      <c r="U57" s="59"/>
      <c r="V57" s="59"/>
      <c r="W57" s="59"/>
      <c r="X57" s="107">
        <v>9</v>
      </c>
      <c r="Y57" s="59"/>
      <c r="Z57" s="59"/>
      <c r="AA57" s="59"/>
      <c r="AB57" s="59"/>
      <c r="AC57" s="59"/>
      <c r="AD57" s="59"/>
      <c r="AE57" s="59"/>
      <c r="AF57" s="59"/>
      <c r="AG57" s="59"/>
      <c r="AI57" s="7">
        <f>IF(Q57&gt;0,RANK(Q57,(N57:P57,Q57:AE57)),0)</f>
        <v>0</v>
      </c>
      <c r="AJ57" s="7">
        <f>IF(R57&gt;0,RANK(R57,(N57:P57,Q57:AE57)),0)</f>
        <v>0</v>
      </c>
      <c r="AK57" s="7">
        <f>IF(T57&gt;0,RANK(T57,(N57:P57,Q57:AE57)),0)</f>
        <v>0</v>
      </c>
      <c r="AL57" s="7">
        <f>IF(S57&gt;0,RANK(S57,(N57:P57,Q57:AE57)),0)</f>
        <v>0</v>
      </c>
      <c r="AM57" s="2">
        <f t="shared" si="17"/>
        <v>0</v>
      </c>
      <c r="AN57" s="2">
        <f t="shared" si="18"/>
        <v>0</v>
      </c>
      <c r="AO57" s="2">
        <f t="shared" si="19"/>
        <v>0</v>
      </c>
      <c r="AP57" s="2">
        <f t="shared" si="20"/>
        <v>0</v>
      </c>
      <c r="AR57" t="s">
        <v>1027</v>
      </c>
      <c r="AS57" t="s">
        <v>253</v>
      </c>
      <c r="AT57">
        <v>2</v>
      </c>
      <c r="AV57">
        <v>3</v>
      </c>
      <c r="AW57" s="91">
        <v>1</v>
      </c>
      <c r="AX57" s="93">
        <v>109</v>
      </c>
      <c r="AY57" s="97">
        <f t="shared" si="11"/>
        <v>1109</v>
      </c>
      <c r="BA57" s="7" t="s">
        <v>1261</v>
      </c>
    </row>
    <row r="58" spans="1:53" hidden="1" outlineLevel="1">
      <c r="A58" t="s">
        <v>1215</v>
      </c>
      <c r="B58" t="s">
        <v>253</v>
      </c>
      <c r="C58" s="1">
        <f t="shared" si="12"/>
        <v>7177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0</v>
      </c>
      <c r="G58" s="1">
        <f t="shared" si="9"/>
        <v>2632</v>
      </c>
      <c r="H58" s="2">
        <f t="shared" si="10"/>
        <v>0.36672704472620871</v>
      </c>
      <c r="I58" s="2"/>
      <c r="J58" s="2">
        <f t="shared" si="13"/>
        <v>0.31628814267799915</v>
      </c>
      <c r="K58" s="2">
        <f t="shared" si="14"/>
        <v>0.68301518740420786</v>
      </c>
      <c r="L58" s="2">
        <f t="shared" si="15"/>
        <v>0</v>
      </c>
      <c r="M58" s="2">
        <f t="shared" si="16"/>
        <v>6.9666991779304688E-4</v>
      </c>
      <c r="N58" s="107">
        <v>2270</v>
      </c>
      <c r="O58" s="107">
        <v>4902</v>
      </c>
      <c r="P58" s="59"/>
      <c r="Q58" s="59"/>
      <c r="R58" s="59"/>
      <c r="S58" s="59"/>
      <c r="T58" s="59"/>
      <c r="U58" s="59"/>
      <c r="V58" s="59"/>
      <c r="W58" s="59"/>
      <c r="X58" s="107">
        <v>5</v>
      </c>
      <c r="Y58" s="59"/>
      <c r="Z58" s="59"/>
      <c r="AA58" s="59"/>
      <c r="AB58" s="59"/>
      <c r="AC58" s="59"/>
      <c r="AD58" s="59"/>
      <c r="AE58" s="59"/>
      <c r="AF58" s="59"/>
      <c r="AG58" s="59"/>
      <c r="AI58" s="7">
        <f>IF(Q58&gt;0,RANK(Q58,(N58:P58,Q58:AE58)),0)</f>
        <v>0</v>
      </c>
      <c r="AJ58" s="7">
        <f>IF(R58&gt;0,RANK(R58,(N58:P58,Q58:AE58)),0)</f>
        <v>0</v>
      </c>
      <c r="AK58" s="7">
        <f>IF(T58&gt;0,RANK(T58,(N58:P58,Q58:AE58)),0)</f>
        <v>0</v>
      </c>
      <c r="AL58" s="7">
        <f>IF(S58&gt;0,RANK(S58,(N58:P58,Q58:AE58)),0)</f>
        <v>0</v>
      </c>
      <c r="AM58" s="2">
        <f t="shared" si="17"/>
        <v>0</v>
      </c>
      <c r="AN58" s="2">
        <f t="shared" si="18"/>
        <v>0</v>
      </c>
      <c r="AO58" s="2">
        <f t="shared" si="19"/>
        <v>0</v>
      </c>
      <c r="AP58" s="2">
        <f t="shared" si="20"/>
        <v>0</v>
      </c>
      <c r="AR58" t="s">
        <v>1215</v>
      </c>
      <c r="AS58" t="s">
        <v>253</v>
      </c>
      <c r="AT58">
        <v>3</v>
      </c>
      <c r="AV58">
        <v>3</v>
      </c>
      <c r="AW58" s="91">
        <v>1</v>
      </c>
      <c r="AX58" s="93">
        <v>111</v>
      </c>
      <c r="AY58" s="97">
        <f t="shared" si="11"/>
        <v>1111</v>
      </c>
      <c r="BA58" s="7" t="s">
        <v>1261</v>
      </c>
    </row>
    <row r="59" spans="1:53" hidden="1" outlineLevel="1">
      <c r="A59" t="s">
        <v>925</v>
      </c>
      <c r="B59" t="s">
        <v>253</v>
      </c>
      <c r="C59" s="1">
        <f t="shared" si="12"/>
        <v>11469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0</v>
      </c>
      <c r="G59" s="1">
        <f t="shared" si="9"/>
        <v>726</v>
      </c>
      <c r="H59" s="2">
        <f t="shared" si="10"/>
        <v>6.3301072456186241E-2</v>
      </c>
      <c r="I59" s="2"/>
      <c r="J59" s="2">
        <f t="shared" si="13"/>
        <v>0.53108379108902259</v>
      </c>
      <c r="K59" s="2">
        <f t="shared" si="14"/>
        <v>0.46778271863283633</v>
      </c>
      <c r="L59" s="2">
        <f t="shared" si="15"/>
        <v>0</v>
      </c>
      <c r="M59" s="2">
        <f t="shared" si="16"/>
        <v>1.1334902781410805E-3</v>
      </c>
      <c r="N59" s="107">
        <v>6091</v>
      </c>
      <c r="O59" s="107">
        <v>5365</v>
      </c>
      <c r="P59" s="59"/>
      <c r="Q59" s="59"/>
      <c r="R59" s="59"/>
      <c r="S59" s="59"/>
      <c r="T59" s="59"/>
      <c r="U59" s="59"/>
      <c r="V59" s="59"/>
      <c r="W59" s="59"/>
      <c r="X59" s="107">
        <v>13</v>
      </c>
      <c r="Y59" s="59"/>
      <c r="Z59" s="59"/>
      <c r="AA59" s="59"/>
      <c r="AB59" s="59"/>
      <c r="AC59" s="59"/>
      <c r="AD59" s="59"/>
      <c r="AE59" s="59"/>
      <c r="AF59" s="59"/>
      <c r="AG59" s="59"/>
      <c r="AI59" s="7">
        <f>IF(Q59&gt;0,RANK(Q59,(N59:P59,Q59:AE59)),0)</f>
        <v>0</v>
      </c>
      <c r="AJ59" s="7">
        <f>IF(R59&gt;0,RANK(R59,(N59:P59,Q59:AE59)),0)</f>
        <v>0</v>
      </c>
      <c r="AK59" s="7">
        <f>IF(T59&gt;0,RANK(T59,(N59:P59,Q59:AE59)),0)</f>
        <v>0</v>
      </c>
      <c r="AL59" s="7">
        <f>IF(S59&gt;0,RANK(S59,(N59:P59,Q59:AE59)),0)</f>
        <v>0</v>
      </c>
      <c r="AM59" s="2">
        <f t="shared" si="17"/>
        <v>0</v>
      </c>
      <c r="AN59" s="2">
        <f t="shared" si="18"/>
        <v>0</v>
      </c>
      <c r="AO59" s="2">
        <f t="shared" si="19"/>
        <v>0</v>
      </c>
      <c r="AP59" s="2">
        <f t="shared" si="20"/>
        <v>0</v>
      </c>
      <c r="AR59" t="s">
        <v>925</v>
      </c>
      <c r="AS59" t="s">
        <v>253</v>
      </c>
      <c r="AT59">
        <v>3</v>
      </c>
      <c r="AV59">
        <v>3</v>
      </c>
      <c r="AW59" s="91">
        <v>1</v>
      </c>
      <c r="AX59" s="93">
        <v>113</v>
      </c>
      <c r="AY59" s="97">
        <f t="shared" si="11"/>
        <v>1113</v>
      </c>
      <c r="BA59" s="7" t="s">
        <v>1261</v>
      </c>
    </row>
    <row r="60" spans="1:53" hidden="1" outlineLevel="1">
      <c r="A60" t="s">
        <v>1012</v>
      </c>
      <c r="B60" t="s">
        <v>253</v>
      </c>
      <c r="C60" s="1">
        <f t="shared" si="12"/>
        <v>24681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0</v>
      </c>
      <c r="G60" s="1">
        <f t="shared" si="9"/>
        <v>16485</v>
      </c>
      <c r="H60" s="2">
        <f t="shared" si="10"/>
        <v>0.6679226935699526</v>
      </c>
      <c r="I60" s="2"/>
      <c r="J60" s="2">
        <f t="shared" si="13"/>
        <v>0.16510676228677931</v>
      </c>
      <c r="K60" s="2">
        <f t="shared" si="14"/>
        <v>0.83302945585673194</v>
      </c>
      <c r="L60" s="2">
        <f t="shared" si="15"/>
        <v>0</v>
      </c>
      <c r="M60" s="2">
        <f t="shared" si="16"/>
        <v>1.8637818564887221E-3</v>
      </c>
      <c r="N60" s="107">
        <v>4075</v>
      </c>
      <c r="O60" s="107">
        <v>20560</v>
      </c>
      <c r="P60" s="59"/>
      <c r="Q60" s="59"/>
      <c r="R60" s="59"/>
      <c r="S60" s="59"/>
      <c r="T60" s="59"/>
      <c r="U60" s="59"/>
      <c r="V60" s="59"/>
      <c r="W60" s="59"/>
      <c r="X60" s="107">
        <v>46</v>
      </c>
      <c r="Y60" s="59"/>
      <c r="Z60" s="59"/>
      <c r="AA60" s="59"/>
      <c r="AB60" s="59"/>
      <c r="AC60" s="59"/>
      <c r="AD60" s="59"/>
      <c r="AE60" s="59"/>
      <c r="AF60" s="59"/>
      <c r="AG60" s="59"/>
      <c r="AI60" s="7">
        <f>IF(Q60&gt;0,RANK(Q60,(N60:P60,Q60:AE60)),0)</f>
        <v>0</v>
      </c>
      <c r="AJ60" s="7">
        <f>IF(R60&gt;0,RANK(R60,(N60:P60,Q60:AE60)),0)</f>
        <v>0</v>
      </c>
      <c r="AK60" s="7">
        <f>IF(T60&gt;0,RANK(T60,(N60:P60,Q60:AE60)),0)</f>
        <v>0</v>
      </c>
      <c r="AL60" s="7">
        <f>IF(S60&gt;0,RANK(S60,(N60:P60,Q60:AE60)),0)</f>
        <v>0</v>
      </c>
      <c r="AM60" s="2">
        <f t="shared" si="17"/>
        <v>0</v>
      </c>
      <c r="AN60" s="2">
        <f t="shared" si="18"/>
        <v>0</v>
      </c>
      <c r="AO60" s="2">
        <f t="shared" si="19"/>
        <v>0</v>
      </c>
      <c r="AP60" s="2">
        <f t="shared" si="20"/>
        <v>0</v>
      </c>
      <c r="AR60" t="s">
        <v>1012</v>
      </c>
      <c r="AS60" t="s">
        <v>253</v>
      </c>
      <c r="AV60">
        <v>3</v>
      </c>
      <c r="AW60" s="91">
        <v>1</v>
      </c>
      <c r="AX60" s="93">
        <v>115</v>
      </c>
      <c r="AY60" s="97">
        <f t="shared" si="11"/>
        <v>1115</v>
      </c>
      <c r="BA60" s="7" t="s">
        <v>1261</v>
      </c>
    </row>
    <row r="61" spans="1:53" hidden="1" outlineLevel="1">
      <c r="A61" t="s">
        <v>507</v>
      </c>
      <c r="B61" t="s">
        <v>253</v>
      </c>
      <c r="C61" s="1">
        <f t="shared" si="12"/>
        <v>63305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0</v>
      </c>
      <c r="G61" s="1">
        <f t="shared" si="9"/>
        <v>41438</v>
      </c>
      <c r="H61" s="2">
        <f t="shared" si="10"/>
        <v>0.65457704762656976</v>
      </c>
      <c r="I61" s="2"/>
      <c r="J61" s="2">
        <f t="shared" si="13"/>
        <v>0.17172419240186398</v>
      </c>
      <c r="K61" s="2">
        <f t="shared" si="14"/>
        <v>0.82630124002843375</v>
      </c>
      <c r="L61" s="2">
        <f t="shared" si="15"/>
        <v>0</v>
      </c>
      <c r="M61" s="2">
        <f t="shared" si="16"/>
        <v>1.974567569702268E-3</v>
      </c>
      <c r="N61" s="107">
        <v>10871</v>
      </c>
      <c r="O61" s="107">
        <v>52309</v>
      </c>
      <c r="P61" s="59"/>
      <c r="Q61" s="59"/>
      <c r="R61" s="59"/>
      <c r="S61" s="59"/>
      <c r="T61" s="59"/>
      <c r="U61" s="59"/>
      <c r="V61" s="59"/>
      <c r="W61" s="59"/>
      <c r="X61" s="107">
        <v>125</v>
      </c>
      <c r="Y61" s="59"/>
      <c r="Z61" s="59"/>
      <c r="AA61" s="59"/>
      <c r="AB61" s="59"/>
      <c r="AC61" s="59"/>
      <c r="AD61" s="59"/>
      <c r="AE61" s="59"/>
      <c r="AF61" s="59"/>
      <c r="AG61" s="59"/>
      <c r="AI61" s="7">
        <f>IF(Q61&gt;0,RANK(Q61,(N61:P61,Q61:AE61)),0)</f>
        <v>0</v>
      </c>
      <c r="AJ61" s="7">
        <f>IF(R61&gt;0,RANK(R61,(N61:P61,Q61:AE61)),0)</f>
        <v>0</v>
      </c>
      <c r="AK61" s="7">
        <f>IF(T61&gt;0,RANK(T61,(N61:P61,Q61:AE61)),0)</f>
        <v>0</v>
      </c>
      <c r="AL61" s="7">
        <f>IF(S61&gt;0,RANK(S61,(N61:P61,Q61:AE61)),0)</f>
        <v>0</v>
      </c>
      <c r="AM61" s="2">
        <f t="shared" si="17"/>
        <v>0</v>
      </c>
      <c r="AN61" s="2">
        <f t="shared" si="18"/>
        <v>0</v>
      </c>
      <c r="AO61" s="2">
        <f t="shared" si="19"/>
        <v>0</v>
      </c>
      <c r="AP61" s="2">
        <f t="shared" si="20"/>
        <v>0</v>
      </c>
      <c r="AR61" t="s">
        <v>507</v>
      </c>
      <c r="AS61" t="s">
        <v>253</v>
      </c>
      <c r="AT61">
        <v>6</v>
      </c>
      <c r="AV61">
        <v>3</v>
      </c>
      <c r="AW61" s="91">
        <v>1</v>
      </c>
      <c r="AX61" s="93">
        <v>117</v>
      </c>
      <c r="AY61" s="97">
        <f t="shared" si="11"/>
        <v>1117</v>
      </c>
      <c r="BA61" s="7" t="s">
        <v>1261</v>
      </c>
    </row>
    <row r="62" spans="1:53" hidden="1" outlineLevel="1">
      <c r="A62" t="s">
        <v>800</v>
      </c>
      <c r="B62" t="s">
        <v>253</v>
      </c>
      <c r="C62" s="1">
        <f t="shared" si="12"/>
        <v>5553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1">
        <f t="shared" si="9"/>
        <v>2670</v>
      </c>
      <c r="H62" s="2">
        <f t="shared" si="10"/>
        <v>0.4808211777417612</v>
      </c>
      <c r="I62" s="2"/>
      <c r="J62" s="2">
        <f t="shared" si="13"/>
        <v>0.74014046461372229</v>
      </c>
      <c r="K62" s="2">
        <f t="shared" si="14"/>
        <v>0.2593192868719611</v>
      </c>
      <c r="L62" s="2">
        <f t="shared" si="15"/>
        <v>0</v>
      </c>
      <c r="M62" s="2">
        <f t="shared" si="16"/>
        <v>5.4024851431661025E-4</v>
      </c>
      <c r="N62" s="107">
        <v>4110</v>
      </c>
      <c r="O62" s="107">
        <v>1440</v>
      </c>
      <c r="P62" s="59"/>
      <c r="Q62" s="59"/>
      <c r="R62" s="59"/>
      <c r="S62" s="59"/>
      <c r="T62" s="59"/>
      <c r="U62" s="59"/>
      <c r="V62" s="59"/>
      <c r="W62" s="59"/>
      <c r="X62" s="107">
        <v>3</v>
      </c>
      <c r="Y62" s="59"/>
      <c r="Z62" s="59"/>
      <c r="AA62" s="59"/>
      <c r="AB62" s="59"/>
      <c r="AC62" s="59"/>
      <c r="AD62" s="59"/>
      <c r="AE62" s="59"/>
      <c r="AF62" s="59"/>
      <c r="AG62" s="59"/>
      <c r="AI62" s="7">
        <f>IF(Q62&gt;0,RANK(Q62,(N62:P62,Q62:AE62)),0)</f>
        <v>0</v>
      </c>
      <c r="AJ62" s="7">
        <f>IF(R62&gt;0,RANK(R62,(N62:P62,Q62:AE62)),0)</f>
        <v>0</v>
      </c>
      <c r="AK62" s="7">
        <f>IF(T62&gt;0,RANK(T62,(N62:P62,Q62:AE62)),0)</f>
        <v>0</v>
      </c>
      <c r="AL62" s="7">
        <f>IF(S62&gt;0,RANK(S62,(N62:P62,Q62:AE62)),0)</f>
        <v>0</v>
      </c>
      <c r="AM62" s="2">
        <f t="shared" si="17"/>
        <v>0</v>
      </c>
      <c r="AN62" s="2">
        <f t="shared" si="18"/>
        <v>0</v>
      </c>
      <c r="AO62" s="2">
        <f t="shared" si="19"/>
        <v>0</v>
      </c>
      <c r="AP62" s="2">
        <f t="shared" si="20"/>
        <v>0</v>
      </c>
      <c r="AR62" t="s">
        <v>800</v>
      </c>
      <c r="AS62" t="s">
        <v>253</v>
      </c>
      <c r="AT62">
        <v>7</v>
      </c>
      <c r="AV62">
        <v>3</v>
      </c>
      <c r="AW62" s="91">
        <v>1</v>
      </c>
      <c r="AX62" s="93">
        <v>119</v>
      </c>
      <c r="AY62" s="97">
        <f t="shared" si="11"/>
        <v>1119</v>
      </c>
      <c r="BA62" s="7" t="s">
        <v>1261</v>
      </c>
    </row>
    <row r="63" spans="1:53" hidden="1" outlineLevel="1">
      <c r="A63" t="s">
        <v>1935</v>
      </c>
      <c r="B63" t="s">
        <v>253</v>
      </c>
      <c r="C63" s="1">
        <f t="shared" si="12"/>
        <v>23978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0</v>
      </c>
      <c r="G63" s="1">
        <f t="shared" si="9"/>
        <v>5870</v>
      </c>
      <c r="H63" s="2">
        <f t="shared" si="10"/>
        <v>0.24480774042872633</v>
      </c>
      <c r="I63" s="2"/>
      <c r="J63" s="2">
        <f t="shared" si="13"/>
        <v>0.37697055634331472</v>
      </c>
      <c r="K63" s="2">
        <f t="shared" si="14"/>
        <v>0.62177829677204099</v>
      </c>
      <c r="L63" s="2">
        <f t="shared" si="15"/>
        <v>0</v>
      </c>
      <c r="M63" s="2">
        <f t="shared" si="16"/>
        <v>1.2511468846442275E-3</v>
      </c>
      <c r="N63" s="107">
        <v>9039</v>
      </c>
      <c r="O63" s="107">
        <v>14909</v>
      </c>
      <c r="P63" s="59"/>
      <c r="Q63" s="59"/>
      <c r="R63" s="59"/>
      <c r="S63" s="59"/>
      <c r="T63" s="59"/>
      <c r="U63" s="59"/>
      <c r="V63" s="59"/>
      <c r="W63" s="59"/>
      <c r="X63" s="107">
        <v>30</v>
      </c>
      <c r="Y63" s="59"/>
      <c r="Z63" s="59"/>
      <c r="AA63" s="59"/>
      <c r="AB63" s="59"/>
      <c r="AC63" s="59"/>
      <c r="AD63" s="59"/>
      <c r="AE63" s="59"/>
      <c r="AF63" s="59"/>
      <c r="AG63" s="59"/>
      <c r="AI63" s="7">
        <f>IF(Q63&gt;0,RANK(Q63,(N63:P63,Q63:AE63)),0)</f>
        <v>0</v>
      </c>
      <c r="AJ63" s="7">
        <f>IF(R63&gt;0,RANK(R63,(N63:P63,Q63:AE63)),0)</f>
        <v>0</v>
      </c>
      <c r="AK63" s="7">
        <f>IF(T63&gt;0,RANK(T63,(N63:P63,Q63:AE63)),0)</f>
        <v>0</v>
      </c>
      <c r="AL63" s="7">
        <f>IF(S63&gt;0,RANK(S63,(N63:P63,Q63:AE63)),0)</f>
        <v>0</v>
      </c>
      <c r="AM63" s="2">
        <f t="shared" si="17"/>
        <v>0</v>
      </c>
      <c r="AN63" s="2">
        <f t="shared" si="18"/>
        <v>0</v>
      </c>
      <c r="AO63" s="2">
        <f t="shared" si="19"/>
        <v>0</v>
      </c>
      <c r="AP63" s="2">
        <f t="shared" si="20"/>
        <v>0</v>
      </c>
      <c r="AR63" t="s">
        <v>1935</v>
      </c>
      <c r="AS63" t="s">
        <v>253</v>
      </c>
      <c r="AT63">
        <v>3</v>
      </c>
      <c r="AV63">
        <v>3</v>
      </c>
      <c r="AW63" s="91">
        <v>1</v>
      </c>
      <c r="AX63" s="93">
        <v>121</v>
      </c>
      <c r="AY63" s="97">
        <f t="shared" si="11"/>
        <v>1121</v>
      </c>
      <c r="BA63" s="7" t="s">
        <v>1261</v>
      </c>
    </row>
    <row r="64" spans="1:53" hidden="1" outlineLevel="1">
      <c r="A64" t="s">
        <v>1471</v>
      </c>
      <c r="B64" t="s">
        <v>253</v>
      </c>
      <c r="C64" s="1">
        <f t="shared" si="12"/>
        <v>15668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0</v>
      </c>
      <c r="G64" s="1">
        <f t="shared" si="9"/>
        <v>5004</v>
      </c>
      <c r="H64" s="2">
        <f t="shared" si="10"/>
        <v>0.31937707429154966</v>
      </c>
      <c r="I64" s="2"/>
      <c r="J64" s="2">
        <f t="shared" si="13"/>
        <v>0.3403114628542252</v>
      </c>
      <c r="K64" s="2">
        <f t="shared" si="14"/>
        <v>0.6596885371457748</v>
      </c>
      <c r="L64" s="2">
        <f t="shared" si="15"/>
        <v>0</v>
      </c>
      <c r="M64" s="2">
        <f t="shared" si="16"/>
        <v>0</v>
      </c>
      <c r="N64" s="107">
        <v>5332</v>
      </c>
      <c r="O64" s="107">
        <v>10336</v>
      </c>
      <c r="P64" s="59"/>
      <c r="Q64" s="59"/>
      <c r="R64" s="59"/>
      <c r="S64" s="59"/>
      <c r="T64" s="59"/>
      <c r="U64" s="59"/>
      <c r="V64" s="59"/>
      <c r="W64" s="59"/>
      <c r="X64" s="107">
        <v>0</v>
      </c>
      <c r="Y64" s="59"/>
      <c r="Z64" s="59"/>
      <c r="AA64" s="59"/>
      <c r="AB64" s="59"/>
      <c r="AC64" s="59"/>
      <c r="AD64" s="59"/>
      <c r="AE64" s="59"/>
      <c r="AF64" s="59"/>
      <c r="AG64" s="59"/>
      <c r="AI64" s="7">
        <f>IF(Q64&gt;0,RANK(Q64,(N64:P64,Q64:AE64)),0)</f>
        <v>0</v>
      </c>
      <c r="AJ64" s="7">
        <f>IF(R64&gt;0,RANK(R64,(N64:P64,Q64:AE64)),0)</f>
        <v>0</v>
      </c>
      <c r="AK64" s="7">
        <f>IF(T64&gt;0,RANK(T64,(N64:P64,Q64:AE64)),0)</f>
        <v>0</v>
      </c>
      <c r="AL64" s="7">
        <f>IF(S64&gt;0,RANK(S64,(N64:P64,Q64:AE64)),0)</f>
        <v>0</v>
      </c>
      <c r="AM64" s="2">
        <f t="shared" si="17"/>
        <v>0</v>
      </c>
      <c r="AN64" s="2">
        <f t="shared" si="18"/>
        <v>0</v>
      </c>
      <c r="AO64" s="2">
        <f t="shared" si="19"/>
        <v>0</v>
      </c>
      <c r="AP64" s="2">
        <f t="shared" si="20"/>
        <v>0</v>
      </c>
      <c r="AR64" t="s">
        <v>1471</v>
      </c>
      <c r="AS64" t="s">
        <v>253</v>
      </c>
      <c r="AT64">
        <v>3</v>
      </c>
      <c r="AV64">
        <v>3</v>
      </c>
      <c r="AW64" s="91">
        <v>1</v>
      </c>
      <c r="AX64" s="93">
        <v>123</v>
      </c>
      <c r="AY64" s="97">
        <f t="shared" si="11"/>
        <v>1123</v>
      </c>
      <c r="BA64" s="7" t="s">
        <v>1261</v>
      </c>
    </row>
    <row r="65" spans="1:89" hidden="1" outlineLevel="1">
      <c r="A65" t="s">
        <v>259</v>
      </c>
      <c r="B65" t="s">
        <v>253</v>
      </c>
      <c r="C65" s="1">
        <f t="shared" si="12"/>
        <v>54278</v>
      </c>
      <c r="D65" s="7">
        <f>IF(N65&gt;0, RANK(N65,(N65:P65,Q65:AE65)),0)</f>
        <v>2</v>
      </c>
      <c r="E65" s="7">
        <f>IF(O65&gt;0,RANK(O65,(N65:P65,Q65:AE65)),0)</f>
        <v>1</v>
      </c>
      <c r="F65" s="7">
        <f>IF(P65&gt;0,RANK(P65,(N65:P65,Q65:AE65)),0)</f>
        <v>0</v>
      </c>
      <c r="G65" s="1">
        <f t="shared" si="9"/>
        <v>16716</v>
      </c>
      <c r="H65" s="2">
        <f t="shared" si="10"/>
        <v>0.30797007995873099</v>
      </c>
      <c r="I65" s="2"/>
      <c r="J65" s="2">
        <f t="shared" si="13"/>
        <v>0.34531486053281257</v>
      </c>
      <c r="K65" s="2">
        <f t="shared" si="14"/>
        <v>0.65328494049154351</v>
      </c>
      <c r="L65" s="2">
        <f t="shared" si="15"/>
        <v>0</v>
      </c>
      <c r="M65" s="2">
        <f t="shared" si="16"/>
        <v>1.4001989756439182E-3</v>
      </c>
      <c r="N65" s="107">
        <v>18743</v>
      </c>
      <c r="O65" s="107">
        <v>35459</v>
      </c>
      <c r="P65" s="59"/>
      <c r="Q65" s="59"/>
      <c r="R65" s="59"/>
      <c r="S65" s="59"/>
      <c r="T65" s="59"/>
      <c r="U65" s="59"/>
      <c r="V65" s="59"/>
      <c r="W65" s="59"/>
      <c r="X65" s="107">
        <v>76</v>
      </c>
      <c r="Y65" s="59"/>
      <c r="Z65" s="59"/>
      <c r="AA65" s="59"/>
      <c r="AB65" s="59"/>
      <c r="AC65" s="59"/>
      <c r="AD65" s="59"/>
      <c r="AE65" s="59"/>
      <c r="AF65" s="59"/>
      <c r="AG65" s="59"/>
      <c r="AI65" s="7">
        <f>IF(Q65&gt;0,RANK(Q65,(N65:P65,Q65:AE65)),0)</f>
        <v>0</v>
      </c>
      <c r="AJ65" s="7">
        <f>IF(R65&gt;0,RANK(R65,(N65:P65,Q65:AE65)),0)</f>
        <v>0</v>
      </c>
      <c r="AK65" s="7">
        <f>IF(T65&gt;0,RANK(T65,(N65:P65,Q65:AE65)),0)</f>
        <v>0</v>
      </c>
      <c r="AL65" s="7">
        <f>IF(S65&gt;0,RANK(S65,(N65:P65,Q65:AE65)),0)</f>
        <v>0</v>
      </c>
      <c r="AM65" s="2">
        <f t="shared" si="17"/>
        <v>0</v>
      </c>
      <c r="AN65" s="2">
        <f t="shared" si="18"/>
        <v>0</v>
      </c>
      <c r="AO65" s="2">
        <f t="shared" si="19"/>
        <v>0</v>
      </c>
      <c r="AP65" s="2">
        <f t="shared" si="20"/>
        <v>0</v>
      </c>
      <c r="AR65" t="s">
        <v>259</v>
      </c>
      <c r="AS65" t="s">
        <v>253</v>
      </c>
      <c r="AV65">
        <v>3</v>
      </c>
      <c r="AW65" s="91">
        <v>1</v>
      </c>
      <c r="AX65" s="93">
        <v>125</v>
      </c>
      <c r="AY65" s="97">
        <f t="shared" si="11"/>
        <v>1125</v>
      </c>
      <c r="BA65" s="7" t="s">
        <v>1261</v>
      </c>
    </row>
    <row r="66" spans="1:89" hidden="1" outlineLevel="1">
      <c r="A66" t="s">
        <v>39</v>
      </c>
      <c r="B66" t="s">
        <v>253</v>
      </c>
      <c r="C66" s="1">
        <f t="shared" si="12"/>
        <v>22412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0</v>
      </c>
      <c r="G66" s="1">
        <f t="shared" si="9"/>
        <v>9446</v>
      </c>
      <c r="H66" s="2">
        <f t="shared" si="10"/>
        <v>0.42147064072818136</v>
      </c>
      <c r="I66" s="2"/>
      <c r="J66" s="2">
        <f t="shared" si="13"/>
        <v>0.28868463323219706</v>
      </c>
      <c r="K66" s="2">
        <f t="shared" si="14"/>
        <v>0.71015527396037836</v>
      </c>
      <c r="L66" s="2">
        <f t="shared" si="15"/>
        <v>0</v>
      </c>
      <c r="M66" s="2">
        <f t="shared" si="16"/>
        <v>1.1600928074245731E-3</v>
      </c>
      <c r="N66" s="107">
        <v>6470</v>
      </c>
      <c r="O66" s="107">
        <v>15916</v>
      </c>
      <c r="P66" s="59"/>
      <c r="Q66" s="59"/>
      <c r="R66" s="59"/>
      <c r="S66" s="59"/>
      <c r="T66" s="59"/>
      <c r="U66" s="59"/>
      <c r="V66" s="59"/>
      <c r="W66" s="59"/>
      <c r="X66" s="107">
        <v>26</v>
      </c>
      <c r="Y66" s="59"/>
      <c r="Z66" s="59"/>
      <c r="AA66" s="59"/>
      <c r="AB66" s="59"/>
      <c r="AC66" s="59"/>
      <c r="AD66" s="59"/>
      <c r="AE66" s="59"/>
      <c r="AF66" s="59"/>
      <c r="AG66" s="59"/>
      <c r="AI66" s="7">
        <f>IF(Q66&gt;0,RANK(Q66,(N66:P66,Q66:AE66)),0)</f>
        <v>0</v>
      </c>
      <c r="AJ66" s="7">
        <f>IF(R66&gt;0,RANK(R66,(N66:P66,Q66:AE66)),0)</f>
        <v>0</v>
      </c>
      <c r="AK66" s="7">
        <f>IF(T66&gt;0,RANK(T66,(N66:P66,Q66:AE66)),0)</f>
        <v>0</v>
      </c>
      <c r="AL66" s="7">
        <f>IF(S66&gt;0,RANK(S66,(N66:P66,Q66:AE66)),0)</f>
        <v>0</v>
      </c>
      <c r="AM66" s="2">
        <f t="shared" si="17"/>
        <v>0</v>
      </c>
      <c r="AN66" s="2">
        <f t="shared" si="18"/>
        <v>0</v>
      </c>
      <c r="AO66" s="2">
        <f t="shared" si="19"/>
        <v>0</v>
      </c>
      <c r="AP66" s="2">
        <f t="shared" si="20"/>
        <v>0</v>
      </c>
      <c r="AR66" t="s">
        <v>39</v>
      </c>
      <c r="AS66" t="s">
        <v>253</v>
      </c>
      <c r="AT66">
        <v>4</v>
      </c>
      <c r="AV66">
        <v>3</v>
      </c>
      <c r="AW66" s="91">
        <v>1</v>
      </c>
      <c r="AX66" s="93">
        <v>127</v>
      </c>
      <c r="AY66" s="97">
        <f t="shared" si="11"/>
        <v>1127</v>
      </c>
      <c r="BA66" s="7" t="s">
        <v>1261</v>
      </c>
    </row>
    <row r="67" spans="1:89" hidden="1" outlineLevel="1">
      <c r="A67" t="s">
        <v>2232</v>
      </c>
      <c r="B67" t="s">
        <v>253</v>
      </c>
      <c r="C67" s="1">
        <f t="shared" si="12"/>
        <v>6052</v>
      </c>
      <c r="D67" s="7">
        <f>IF(N67&gt;0, RANK(N67,(N67:P67,Q67:AE67)),0)</f>
        <v>2</v>
      </c>
      <c r="E67" s="7">
        <f>IF(O67&gt;0,RANK(O67,(N67:P67,Q67:AE67)),0)</f>
        <v>1</v>
      </c>
      <c r="F67" s="7">
        <f>IF(P67&gt;0,RANK(P67,(N67:P67,Q67:AE67)),0)</f>
        <v>0</v>
      </c>
      <c r="G67" s="1">
        <f t="shared" si="9"/>
        <v>1683</v>
      </c>
      <c r="H67" s="2">
        <f t="shared" si="10"/>
        <v>0.27808988764044945</v>
      </c>
      <c r="I67" s="2"/>
      <c r="J67" s="2">
        <f t="shared" si="13"/>
        <v>0.36037673496364836</v>
      </c>
      <c r="K67" s="2">
        <f t="shared" si="14"/>
        <v>0.63846662260409781</v>
      </c>
      <c r="L67" s="2">
        <f t="shared" si="15"/>
        <v>0</v>
      </c>
      <c r="M67" s="2">
        <f>IF(C67=0,"-",(1-J67-K67-L67))</f>
        <v>1.1566424322537738E-3</v>
      </c>
      <c r="N67" s="107">
        <v>2181</v>
      </c>
      <c r="O67" s="107">
        <v>3864</v>
      </c>
      <c r="P67" s="59"/>
      <c r="Q67" s="59"/>
      <c r="R67" s="59"/>
      <c r="S67" s="59"/>
      <c r="T67" s="59"/>
      <c r="U67" s="59"/>
      <c r="V67" s="59"/>
      <c r="W67" s="59"/>
      <c r="X67" s="107">
        <v>7</v>
      </c>
      <c r="Y67" s="59"/>
      <c r="Z67" s="59"/>
      <c r="AA67" s="59"/>
      <c r="AB67" s="59"/>
      <c r="AC67" s="59"/>
      <c r="AD67" s="59"/>
      <c r="AE67" s="59"/>
      <c r="AF67" s="59"/>
      <c r="AG67" s="59"/>
      <c r="AI67" s="7">
        <f>IF(Q67&gt;0,RANK(Q67,(N67:P67,Q67:AE67)),0)</f>
        <v>0</v>
      </c>
      <c r="AJ67" s="7">
        <f>IF(R67&gt;0,RANK(R67,(N67:P67,Q67:AE67)),0)</f>
        <v>0</v>
      </c>
      <c r="AK67" s="7">
        <f>IF(T67&gt;0,RANK(T67,(N67:P67,Q67:AE67)),0)</f>
        <v>0</v>
      </c>
      <c r="AL67" s="7">
        <f>IF(S67&gt;0,RANK(S67,(N67:P67,Q67:AE67)),0)</f>
        <v>0</v>
      </c>
      <c r="AM67" s="2">
        <f t="shared" si="17"/>
        <v>0</v>
      </c>
      <c r="AN67" s="2">
        <f t="shared" si="18"/>
        <v>0</v>
      </c>
      <c r="AO67" s="2">
        <f t="shared" si="19"/>
        <v>0</v>
      </c>
      <c r="AP67" s="2">
        <f t="shared" si="20"/>
        <v>0</v>
      </c>
      <c r="AR67" t="s">
        <v>2232</v>
      </c>
      <c r="AS67" t="s">
        <v>253</v>
      </c>
      <c r="AT67">
        <v>1</v>
      </c>
      <c r="AV67">
        <v>3</v>
      </c>
      <c r="AW67" s="91">
        <v>1</v>
      </c>
      <c r="AX67" s="93">
        <v>129</v>
      </c>
      <c r="AY67" s="97">
        <f t="shared" si="11"/>
        <v>1129</v>
      </c>
      <c r="BA67" s="7" t="s">
        <v>1261</v>
      </c>
    </row>
    <row r="68" spans="1:89" hidden="1" outlineLevel="1">
      <c r="A68" t="s">
        <v>1245</v>
      </c>
      <c r="B68" t="s">
        <v>253</v>
      </c>
      <c r="C68" s="1">
        <f t="shared" si="12"/>
        <v>4851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0</v>
      </c>
      <c r="G68" s="1">
        <f>IF(C68&gt;0,MAX(N68:P68)-LARGE(N68:P68,2),0)</f>
        <v>2116</v>
      </c>
      <c r="H68" s="2">
        <f>IF(C68&gt;0,G68/C68,0)</f>
        <v>0.43619872191300763</v>
      </c>
      <c r="I68" s="2"/>
      <c r="J68" s="2">
        <f t="shared" si="13"/>
        <v>0.7177901463615749</v>
      </c>
      <c r="K68" s="2">
        <f t="shared" si="14"/>
        <v>0.28159142444856733</v>
      </c>
      <c r="L68" s="2">
        <f t="shared" si="15"/>
        <v>0</v>
      </c>
      <c r="M68" s="2">
        <f>IF(C68=0,"-",(1-J68-K68-L68))</f>
        <v>6.1842918985777207E-4</v>
      </c>
      <c r="N68" s="107">
        <v>3482</v>
      </c>
      <c r="O68" s="107">
        <v>1366</v>
      </c>
      <c r="P68" s="59"/>
      <c r="Q68" s="59"/>
      <c r="R68" s="59"/>
      <c r="S68" s="59"/>
      <c r="T68" s="59"/>
      <c r="U68" s="59"/>
      <c r="V68" s="59"/>
      <c r="W68" s="59"/>
      <c r="X68" s="107">
        <v>3</v>
      </c>
      <c r="Y68" s="59"/>
      <c r="Z68" s="59"/>
      <c r="AA68" s="59"/>
      <c r="AB68" s="59"/>
      <c r="AC68" s="59"/>
      <c r="AD68" s="59"/>
      <c r="AE68" s="59"/>
      <c r="AF68" s="59"/>
      <c r="AG68" s="59"/>
      <c r="AI68" s="7">
        <f>IF(Q68&gt;0,RANK(Q68,(N68:P68,Q68:AE68)),0)</f>
        <v>0</v>
      </c>
      <c r="AJ68" s="7">
        <f>IF(R68&gt;0,RANK(R68,(N68:P68,Q68:AE68)),0)</f>
        <v>0</v>
      </c>
      <c r="AK68" s="7">
        <f>IF(T68&gt;0,RANK(T68,(N68:P68,Q68:AE68)),0)</f>
        <v>0</v>
      </c>
      <c r="AL68" s="7">
        <f>IF(S68&gt;0,RANK(S68,(N68:P68,Q68:AE68)),0)</f>
        <v>0</v>
      </c>
      <c r="AM68" s="2">
        <f t="shared" si="17"/>
        <v>0</v>
      </c>
      <c r="AN68" s="2">
        <f t="shared" si="18"/>
        <v>0</v>
      </c>
      <c r="AO68" s="2">
        <f t="shared" si="19"/>
        <v>0</v>
      </c>
      <c r="AP68" s="2">
        <f t="shared" si="20"/>
        <v>0</v>
      </c>
      <c r="AR68" t="s">
        <v>1245</v>
      </c>
      <c r="AS68" t="s">
        <v>253</v>
      </c>
      <c r="AT68">
        <v>7</v>
      </c>
      <c r="AV68">
        <v>3</v>
      </c>
      <c r="AW68" s="91">
        <v>1</v>
      </c>
      <c r="AX68" s="93">
        <v>131</v>
      </c>
      <c r="AY68" s="97">
        <f t="shared" ref="AY68:AY167" si="21">1000*AW68+AX68</f>
        <v>1131</v>
      </c>
      <c r="BA68" s="7" t="s">
        <v>1261</v>
      </c>
    </row>
    <row r="69" spans="1:89" hidden="1" outlineLevel="1">
      <c r="A69" t="s">
        <v>2254</v>
      </c>
      <c r="B69" t="s">
        <v>253</v>
      </c>
      <c r="C69" s="1">
        <f t="shared" si="12"/>
        <v>7966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0</v>
      </c>
      <c r="G69" s="1">
        <f>IF(C69&gt;0,MAX(N69:P69)-LARGE(N69:P69,2),0)</f>
        <v>5059</v>
      </c>
      <c r="H69" s="2">
        <f>IF(C69&gt;0,G69/C69,0)</f>
        <v>0.63507406477529504</v>
      </c>
      <c r="I69" s="2"/>
      <c r="J69" s="2">
        <f t="shared" si="13"/>
        <v>0.18189806678383127</v>
      </c>
      <c r="K69" s="2">
        <f t="shared" si="14"/>
        <v>0.81697213155912629</v>
      </c>
      <c r="L69" s="2">
        <f t="shared" si="15"/>
        <v>0</v>
      </c>
      <c r="M69" s="2">
        <f>IF(C69=0,"-",(1-J69-K69-L69))</f>
        <v>1.1298016570424618E-3</v>
      </c>
      <c r="N69" s="107">
        <v>1449</v>
      </c>
      <c r="O69" s="107">
        <v>6508</v>
      </c>
      <c r="P69" s="59"/>
      <c r="Q69" s="59"/>
      <c r="R69" s="59"/>
      <c r="S69" s="59"/>
      <c r="T69" s="59"/>
      <c r="U69" s="59"/>
      <c r="V69" s="59"/>
      <c r="W69" s="59"/>
      <c r="X69" s="107">
        <v>9</v>
      </c>
      <c r="Y69" s="59"/>
      <c r="Z69" s="59"/>
      <c r="AA69" s="59"/>
      <c r="AB69" s="59"/>
      <c r="AC69" s="59"/>
      <c r="AD69" s="59"/>
      <c r="AE69" s="59"/>
      <c r="AF69" s="59"/>
      <c r="AG69" s="59"/>
      <c r="AI69" s="7">
        <f>IF(Q69&gt;0,RANK(Q69,(N69:P69,Q69:AE69)),0)</f>
        <v>0</v>
      </c>
      <c r="AJ69" s="7">
        <f>IF(R69&gt;0,RANK(R69,(N69:P69,Q69:AE69)),0)</f>
        <v>0</v>
      </c>
      <c r="AK69" s="7">
        <f>IF(T69&gt;0,RANK(T69,(N69:P69,Q69:AE69)),0)</f>
        <v>0</v>
      </c>
      <c r="AL69" s="7">
        <f>IF(S69&gt;0,RANK(S69,(N69:P69,Q69:AE69)),0)</f>
        <v>0</v>
      </c>
      <c r="AM69" s="2">
        <f t="shared" si="17"/>
        <v>0</v>
      </c>
      <c r="AN69" s="2">
        <f t="shared" si="18"/>
        <v>0</v>
      </c>
      <c r="AO69" s="2">
        <f t="shared" si="19"/>
        <v>0</v>
      </c>
      <c r="AP69" s="2">
        <f t="shared" si="20"/>
        <v>0</v>
      </c>
      <c r="AR69" t="s">
        <v>2254</v>
      </c>
      <c r="AS69" t="s">
        <v>253</v>
      </c>
      <c r="AT69">
        <v>4</v>
      </c>
      <c r="AV69">
        <v>3</v>
      </c>
      <c r="AW69" s="91">
        <v>1</v>
      </c>
      <c r="AX69" s="93">
        <v>133</v>
      </c>
      <c r="AY69" s="97">
        <f t="shared" si="21"/>
        <v>1133</v>
      </c>
      <c r="BA69" s="7" t="s">
        <v>1261</v>
      </c>
    </row>
    <row r="70" spans="1:89" collapsed="1">
      <c r="A70" t="s">
        <v>905</v>
      </c>
      <c r="B70" t="s">
        <v>2255</v>
      </c>
      <c r="C70" s="1">
        <f t="shared" si="12"/>
        <v>1485499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0</v>
      </c>
      <c r="G70" s="1">
        <f>IF(C70&gt;0,MAX(N70:P70)-LARGE(N70:P70,2),0)</f>
        <v>452562</v>
      </c>
      <c r="H70" s="2">
        <f>IF(C70&gt;0,G70/C70,0)</f>
        <v>0.30465318387962564</v>
      </c>
      <c r="I70" s="2"/>
      <c r="J70" s="2">
        <f t="shared" si="13"/>
        <v>0.34710154634907192</v>
      </c>
      <c r="K70" s="2">
        <f t="shared" si="14"/>
        <v>0.65175473022869757</v>
      </c>
      <c r="L70" s="2">
        <f t="shared" si="15"/>
        <v>0</v>
      </c>
      <c r="M70" s="2">
        <f>IF(C70=0,"-",(1-J70-K70-L70))</f>
        <v>1.1437234222305692E-3</v>
      </c>
      <c r="N70" s="59">
        <f>SUM(N3:N69)</f>
        <v>515619</v>
      </c>
      <c r="O70" s="59">
        <f>SUM(O3:O69)</f>
        <v>968181</v>
      </c>
      <c r="P70" s="59"/>
      <c r="Q70" s="59"/>
      <c r="R70" s="59"/>
      <c r="S70" s="59"/>
      <c r="T70" s="59"/>
      <c r="U70" s="59"/>
      <c r="V70" s="59"/>
      <c r="W70" s="59"/>
      <c r="X70" s="59">
        <f>SUM(X3:X69)</f>
        <v>1699</v>
      </c>
      <c r="Y70" s="59"/>
      <c r="Z70" s="59"/>
      <c r="AA70" s="59"/>
      <c r="AB70" s="59"/>
      <c r="AC70" s="59"/>
      <c r="AD70" s="59"/>
      <c r="AE70" s="59"/>
      <c r="AF70" s="59"/>
      <c r="AG70" s="59"/>
      <c r="AI70" s="7">
        <f>IF(Q70&gt;0,RANK(Q70,(N70:P70,Q70:AE70)),0)</f>
        <v>0</v>
      </c>
      <c r="AJ70" s="7">
        <f>IF(R70&gt;0,RANK(R70,(N70:P70,Q70:AE70)),0)</f>
        <v>0</v>
      </c>
      <c r="AK70" s="7">
        <f>IF(T70&gt;0,RANK(T70,(N70:P70,Q70:AE70)),0)</f>
        <v>0</v>
      </c>
      <c r="AL70" s="7">
        <f>IF(S70&gt;0,RANK(S70,(N70:P70,Q70:AE70)),0)</f>
        <v>0</v>
      </c>
      <c r="AM70" s="2">
        <f t="shared" si="17"/>
        <v>0</v>
      </c>
      <c r="AN70" s="2">
        <f t="shared" si="18"/>
        <v>0</v>
      </c>
      <c r="AO70" s="2">
        <f t="shared" si="19"/>
        <v>0</v>
      </c>
      <c r="AP70" s="2">
        <f t="shared" si="20"/>
        <v>0</v>
      </c>
      <c r="AR70" t="s">
        <v>905</v>
      </c>
      <c r="AS70" t="s">
        <v>2255</v>
      </c>
      <c r="AV70">
        <v>3</v>
      </c>
      <c r="AW70" s="91">
        <v>1</v>
      </c>
      <c r="AX70" s="93"/>
      <c r="AY70" s="91">
        <v>1</v>
      </c>
      <c r="BA70" s="7" t="s">
        <v>1761</v>
      </c>
    </row>
    <row r="71" spans="1:89">
      <c r="E71" s="7"/>
      <c r="N71" s="59"/>
      <c r="O71" s="59"/>
      <c r="P71" s="59"/>
      <c r="Y71" s="59"/>
      <c r="Z71" s="59"/>
      <c r="AA71" s="59"/>
      <c r="AB71" s="59"/>
      <c r="AC71" s="59"/>
      <c r="AD71" s="59"/>
      <c r="AE71" s="59"/>
      <c r="AF71" s="59"/>
      <c r="AG71" s="59"/>
      <c r="AW71" s="91"/>
      <c r="AX71" s="93"/>
      <c r="AY71" s="97"/>
      <c r="BF71" s="1" t="s">
        <v>2450</v>
      </c>
      <c r="BG71" t="s">
        <v>2552</v>
      </c>
      <c r="BH71" s="1" t="s">
        <v>2445</v>
      </c>
      <c r="BI71" s="1" t="s">
        <v>2446</v>
      </c>
      <c r="BJ71" s="1" t="s">
        <v>2447</v>
      </c>
      <c r="BK71" s="1" t="s">
        <v>2448</v>
      </c>
      <c r="BL71" s="1" t="s">
        <v>2449</v>
      </c>
      <c r="BM71" s="1" t="s">
        <v>76</v>
      </c>
      <c r="BN71" t="s">
        <v>77</v>
      </c>
      <c r="BO71" t="s">
        <v>78</v>
      </c>
      <c r="BP71" t="s">
        <v>79</v>
      </c>
      <c r="BQ71" t="s">
        <v>80</v>
      </c>
      <c r="BR71" t="s">
        <v>81</v>
      </c>
      <c r="BS71" t="s">
        <v>82</v>
      </c>
      <c r="BT71" t="s">
        <v>83</v>
      </c>
      <c r="BU71" t="s">
        <v>84</v>
      </c>
      <c r="BV71" t="s">
        <v>85</v>
      </c>
      <c r="BW71" t="s">
        <v>86</v>
      </c>
      <c r="BX71" t="s">
        <v>87</v>
      </c>
      <c r="BY71" t="s">
        <v>88</v>
      </c>
      <c r="BZ71" t="s">
        <v>89</v>
      </c>
      <c r="CA71" t="s">
        <v>90</v>
      </c>
      <c r="CB71" t="s">
        <v>91</v>
      </c>
      <c r="CC71" t="s">
        <v>92</v>
      </c>
      <c r="CD71" t="s">
        <v>93</v>
      </c>
      <c r="CE71" t="s">
        <v>94</v>
      </c>
      <c r="CF71" t="s">
        <v>95</v>
      </c>
      <c r="CG71" t="s">
        <v>96</v>
      </c>
      <c r="CH71" t="s">
        <v>97</v>
      </c>
      <c r="CI71" t="s">
        <v>98</v>
      </c>
      <c r="CJ71" t="s">
        <v>99</v>
      </c>
      <c r="CK71" t="s">
        <v>100</v>
      </c>
    </row>
    <row r="72" spans="1:89" hidden="1" outlineLevel="1">
      <c r="A72" t="s">
        <v>1696</v>
      </c>
      <c r="B72" t="s">
        <v>1005</v>
      </c>
      <c r="C72" s="1">
        <f>SUM(N72:AG72)</f>
        <v>5371</v>
      </c>
      <c r="D72" s="7">
        <f>IF(N72&gt;0, RANK(N72,(N72:P72,Q72:AE72)),0)</f>
        <v>3</v>
      </c>
      <c r="E72" s="7">
        <f>IF(O72&gt;0,RANK(O72,(N72:P72,Q72:AE72)),0)</f>
        <v>2</v>
      </c>
      <c r="F72" s="7">
        <f>IF(P72&gt;0,RANK(P72,(N72:P72,Q72:AE72)),0)</f>
        <v>6</v>
      </c>
      <c r="G72" s="1">
        <f t="shared" ref="G72:G112" si="22">IF(C72&gt;0,MAX(N72:T72)-LARGE(N72:T72,2),0)</f>
        <v>699</v>
      </c>
      <c r="H72" s="2">
        <f>IF(C72&gt;0,G72/C72,0)</f>
        <v>0.1301433625023273</v>
      </c>
      <c r="I72" s="2"/>
      <c r="J72" s="2">
        <f t="shared" ref="J72:L74" si="23">IF($C72=0,"-",N72/$C72)</f>
        <v>0.19419102587972445</v>
      </c>
      <c r="K72" s="2">
        <f t="shared" si="23"/>
        <v>0.33066468069260846</v>
      </c>
      <c r="L72" s="2">
        <f t="shared" si="23"/>
        <v>2.6065909514056971E-3</v>
      </c>
      <c r="M72" s="2">
        <f>IF(C72=0,"-",(1-J72-K72-L72))</f>
        <v>0.47253770247626137</v>
      </c>
      <c r="N72" s="59">
        <v>1043</v>
      </c>
      <c r="O72" s="59">
        <v>1776</v>
      </c>
      <c r="P72" s="59">
        <v>14</v>
      </c>
      <c r="Q72" s="57">
        <v>36</v>
      </c>
      <c r="T72" s="57">
        <f t="shared" ref="T72:T111" si="24">BJ72+BK72</f>
        <v>2475</v>
      </c>
      <c r="X72" s="57">
        <f>BF72-SUM(BJ72:BK72)-SUM(AB72:AG72)</f>
        <v>9</v>
      </c>
      <c r="Y72" s="59"/>
      <c r="Z72" s="59"/>
      <c r="AA72" s="59">
        <v>18</v>
      </c>
      <c r="AB72" s="1">
        <v>0</v>
      </c>
      <c r="AC72" s="1">
        <v>0</v>
      </c>
      <c r="AD72" s="1">
        <v>0</v>
      </c>
      <c r="AE72" s="59"/>
      <c r="AF72" s="59"/>
      <c r="AG72" s="59"/>
      <c r="AI72" s="7">
        <f>IF(Q72&gt;0,RANK(Q72,(N72:P72,Q72:AE72)),0)</f>
        <v>4</v>
      </c>
      <c r="AJ72" s="7">
        <f>IF(R72&gt;0,RANK(R72,(N72:P72,Q72:AE72)),0)</f>
        <v>0</v>
      </c>
      <c r="AK72" s="7">
        <f>IF(T72&gt;0,RANK(T72,(N72:P72,Q72:AE72)),0)</f>
        <v>1</v>
      </c>
      <c r="AL72" s="7">
        <f>IF(S72&gt;0,RANK(S72,(N72:P72,Q72:AE72)),0)</f>
        <v>0</v>
      </c>
      <c r="AM72" s="2">
        <f t="shared" ref="AM72:AN74" si="25">IF($C72=0,"-",Q72/$C72)</f>
        <v>6.7026624464717926E-3</v>
      </c>
      <c r="AN72" s="2">
        <f t="shared" si="25"/>
        <v>0</v>
      </c>
      <c r="AO72" s="2">
        <f>IF($C72=0,"-",T72/$C72)</f>
        <v>0.46080804319493579</v>
      </c>
      <c r="AP72" s="2">
        <f>IF($C72=0,"-",S72/$C72)</f>
        <v>0</v>
      </c>
      <c r="AR72" t="s">
        <v>1696</v>
      </c>
      <c r="AS72" t="s">
        <v>1005</v>
      </c>
      <c r="AT72">
        <v>1</v>
      </c>
      <c r="AV72">
        <v>3</v>
      </c>
      <c r="AW72" s="91">
        <v>2</v>
      </c>
      <c r="AX72" s="93">
        <v>701</v>
      </c>
      <c r="AY72" s="97">
        <f t="shared" si="21"/>
        <v>2701</v>
      </c>
      <c r="BA72" s="7" t="s">
        <v>1252</v>
      </c>
      <c r="BC72" s="1">
        <f>BG72-BF72-BH72-BI72</f>
        <v>45</v>
      </c>
      <c r="BD72" s="1">
        <f t="shared" ref="BD72:BD111" si="26">BF72-BJ72-BK72-SUM(BM72:CK72)</f>
        <v>-1</v>
      </c>
      <c r="BE72" s="1">
        <f>BG72-BJ72-BK72-BH72-BI72</f>
        <v>54</v>
      </c>
      <c r="BF72" s="57">
        <v>2484</v>
      </c>
      <c r="BG72" s="1">
        <f t="shared" ref="BG72:BG111" si="27">SUM(BH72:CK72)</f>
        <v>2529</v>
      </c>
      <c r="BH72" s="1">
        <v>0</v>
      </c>
      <c r="BI72" s="1">
        <v>0</v>
      </c>
      <c r="BJ72" s="1">
        <v>2289</v>
      </c>
      <c r="BK72" s="1">
        <v>186</v>
      </c>
      <c r="BL72" s="1">
        <v>44</v>
      </c>
      <c r="BM72" s="1">
        <v>10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</row>
    <row r="73" spans="1:89" hidden="1" outlineLevel="1">
      <c r="A73" t="s">
        <v>1702</v>
      </c>
      <c r="B73" t="s">
        <v>1005</v>
      </c>
      <c r="C73" s="1">
        <f>SUM(N73:AG73)</f>
        <v>6183</v>
      </c>
      <c r="D73" s="7">
        <f>IF(N73&gt;0, RANK(N73,(N73:P73,Q73:AE73)),0)</f>
        <v>2</v>
      </c>
      <c r="E73" s="7">
        <f>IF(O73&gt;0,RANK(O73,(N73:P73,Q73:AE73)),0)</f>
        <v>3</v>
      </c>
      <c r="F73" s="7">
        <f>IF(P73&gt;0,RANK(P73,(N73:P73,Q73:AE73)),0)</f>
        <v>7</v>
      </c>
      <c r="G73" s="1">
        <f t="shared" si="22"/>
        <v>20</v>
      </c>
      <c r="H73" s="2">
        <f>IF(C73&gt;0,G73/C73,0)</f>
        <v>3.2346757237586934E-3</v>
      </c>
      <c r="I73" s="2"/>
      <c r="J73" s="2">
        <f t="shared" si="23"/>
        <v>0.3519327187449458</v>
      </c>
      <c r="K73" s="2">
        <f t="shared" si="23"/>
        <v>0.28060811903606664</v>
      </c>
      <c r="L73" s="2">
        <f t="shared" si="23"/>
        <v>2.2642730066310852E-3</v>
      </c>
      <c r="M73" s="2">
        <f>IF(C73=0,"-",(1-J73-K73-L73))</f>
        <v>0.36519488921235649</v>
      </c>
      <c r="N73" s="59">
        <v>2176</v>
      </c>
      <c r="O73" s="59">
        <v>1735</v>
      </c>
      <c r="P73" s="59">
        <v>14</v>
      </c>
      <c r="Q73" s="57">
        <v>29</v>
      </c>
      <c r="T73" s="57">
        <f t="shared" si="24"/>
        <v>2196</v>
      </c>
      <c r="X73" s="57">
        <f t="shared" ref="X73:X111" si="28">BF73-SUM(BJ73:BK73)-SUM(AB73:AG73)</f>
        <v>15</v>
      </c>
      <c r="Y73" s="59"/>
      <c r="Z73" s="59"/>
      <c r="AA73" s="59">
        <v>18</v>
      </c>
      <c r="AB73" s="1">
        <v>0</v>
      </c>
      <c r="AC73" s="1">
        <v>0</v>
      </c>
      <c r="AD73" s="1">
        <v>0</v>
      </c>
      <c r="AE73" s="59"/>
      <c r="AF73" s="59"/>
      <c r="AG73" s="59"/>
      <c r="AI73" s="7">
        <f>IF(Q73&gt;0,RANK(Q73,(N73:P73,Q73:AE73)),0)</f>
        <v>4</v>
      </c>
      <c r="AJ73" s="7">
        <f>IF(R73&gt;0,RANK(R73,(N73:P73,Q73:AE73)),0)</f>
        <v>0</v>
      </c>
      <c r="AK73" s="7">
        <f>IF(T73&gt;0,RANK(T73,(N73:P73,Q73:AE73)),0)</f>
        <v>1</v>
      </c>
      <c r="AL73" s="7">
        <f>IF(S73&gt;0,RANK(S73,(N73:P73,Q73:AE73)),0)</f>
        <v>0</v>
      </c>
      <c r="AM73" s="2">
        <f t="shared" si="25"/>
        <v>4.6902797994501054E-3</v>
      </c>
      <c r="AN73" s="2">
        <f t="shared" si="25"/>
        <v>0</v>
      </c>
      <c r="AO73" s="2">
        <f>IF($C73=0,"-",T73/$C73)</f>
        <v>0.35516739446870449</v>
      </c>
      <c r="AP73" s="2">
        <f>IF($C73=0,"-",S73/$C73)</f>
        <v>0</v>
      </c>
      <c r="AR73" t="s">
        <v>1702</v>
      </c>
      <c r="AS73" t="s">
        <v>1005</v>
      </c>
      <c r="AT73">
        <v>1</v>
      </c>
      <c r="AV73">
        <v>3</v>
      </c>
      <c r="AW73" s="91">
        <v>2</v>
      </c>
      <c r="AX73" s="93">
        <v>702</v>
      </c>
      <c r="AY73" s="97">
        <f t="shared" si="21"/>
        <v>2702</v>
      </c>
      <c r="BA73" s="7" t="s">
        <v>1252</v>
      </c>
      <c r="BC73" s="1">
        <f t="shared" ref="BC73:BC111" si="29">BG73-BF73-BH73-BI73</f>
        <v>61</v>
      </c>
      <c r="BD73" s="1">
        <f t="shared" si="26"/>
        <v>5</v>
      </c>
      <c r="BE73" s="1">
        <f t="shared" ref="BE73:BE111" si="30">BG73-BJ73-BK73-BH73-BI73</f>
        <v>76</v>
      </c>
      <c r="BF73" s="57">
        <v>2211</v>
      </c>
      <c r="BG73" s="1">
        <f t="shared" si="27"/>
        <v>2272</v>
      </c>
      <c r="BH73" s="1">
        <v>0</v>
      </c>
      <c r="BI73" s="1">
        <v>0</v>
      </c>
      <c r="BJ73" s="1">
        <v>1988</v>
      </c>
      <c r="BK73" s="1">
        <v>208</v>
      </c>
      <c r="BL73" s="1">
        <v>66</v>
      </c>
      <c r="BM73" s="1">
        <v>10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</row>
    <row r="74" spans="1:89" hidden="1" outlineLevel="1">
      <c r="A74" t="s">
        <v>1703</v>
      </c>
      <c r="B74" t="s">
        <v>1005</v>
      </c>
      <c r="C74" s="1">
        <f>SUM(N74:AG74)</f>
        <v>7167</v>
      </c>
      <c r="D74" s="7">
        <f>IF(N74&gt;0, RANK(N74,(N74:P74,Q74:AE74)),0)</f>
        <v>1</v>
      </c>
      <c r="E74" s="7">
        <f>IF(O74&gt;0,RANK(O74,(N74:P74,Q74:AE74)),0)</f>
        <v>3</v>
      </c>
      <c r="F74" s="7">
        <f>IF(P74&gt;0,RANK(P74,(N74:P74,Q74:AE74)),0)</f>
        <v>7</v>
      </c>
      <c r="G74" s="1">
        <f t="shared" si="22"/>
        <v>656</v>
      </c>
      <c r="H74" s="2">
        <f>IF(C74&gt;0,G74/C74,0)</f>
        <v>9.1530626482489191E-2</v>
      </c>
      <c r="I74" s="2"/>
      <c r="J74" s="2">
        <f t="shared" si="23"/>
        <v>0.45597879168410771</v>
      </c>
      <c r="K74" s="2">
        <f t="shared" si="23"/>
        <v>0.16757360122784987</v>
      </c>
      <c r="L74" s="2">
        <f t="shared" si="23"/>
        <v>6.9764197014092369E-4</v>
      </c>
      <c r="M74" s="2">
        <f>IF(C74=0,"-",(1-J74-K74-L74))</f>
        <v>0.37574996511790149</v>
      </c>
      <c r="N74" s="59">
        <v>3268</v>
      </c>
      <c r="O74" s="59">
        <v>1201</v>
      </c>
      <c r="P74" s="59">
        <v>5</v>
      </c>
      <c r="Q74" s="57">
        <v>37</v>
      </c>
      <c r="T74" s="57">
        <f t="shared" si="24"/>
        <v>2612</v>
      </c>
      <c r="X74" s="57">
        <f t="shared" si="28"/>
        <v>30</v>
      </c>
      <c r="Y74" s="59"/>
      <c r="Z74" s="59"/>
      <c r="AA74" s="59">
        <v>14</v>
      </c>
      <c r="AB74" s="1">
        <v>0</v>
      </c>
      <c r="AC74" s="1">
        <v>0</v>
      </c>
      <c r="AD74" s="1">
        <v>0</v>
      </c>
      <c r="AE74" s="59"/>
      <c r="AF74" s="59"/>
      <c r="AG74" s="59"/>
      <c r="AI74" s="7">
        <f>IF(Q74&gt;0,RANK(Q74,(N74:P74,Q74:AE74)),0)</f>
        <v>4</v>
      </c>
      <c r="AJ74" s="7">
        <f>IF(R74&gt;0,RANK(R74,(N74:P74,Q74:AE74)),0)</f>
        <v>0</v>
      </c>
      <c r="AK74" s="7">
        <f>IF(T74&gt;0,RANK(T74,(N74:P74,Q74:AE74)),0)</f>
        <v>2</v>
      </c>
      <c r="AL74" s="7">
        <f>IF(S74&gt;0,RANK(S74,(N74:P74,Q74:AE74)),0)</f>
        <v>0</v>
      </c>
      <c r="AM74" s="2">
        <f t="shared" si="25"/>
        <v>5.1625505790428355E-3</v>
      </c>
      <c r="AN74" s="2">
        <f t="shared" si="25"/>
        <v>0</v>
      </c>
      <c r="AO74" s="2">
        <f>IF($C74=0,"-",T74/$C74)</f>
        <v>0.36444816520161855</v>
      </c>
      <c r="AP74" s="2">
        <f>IF($C74=0,"-",S74/$C74)</f>
        <v>0</v>
      </c>
      <c r="AR74" t="s">
        <v>1703</v>
      </c>
      <c r="AS74" t="s">
        <v>1005</v>
      </c>
      <c r="AT74">
        <v>1</v>
      </c>
      <c r="AV74">
        <v>3</v>
      </c>
      <c r="AW74" s="91">
        <v>2</v>
      </c>
      <c r="AX74" s="93">
        <v>703</v>
      </c>
      <c r="AY74" s="97">
        <f t="shared" si="21"/>
        <v>2703</v>
      </c>
      <c r="BA74" s="7" t="s">
        <v>1252</v>
      </c>
      <c r="BC74" s="1">
        <f t="shared" si="29"/>
        <v>47</v>
      </c>
      <c r="BD74" s="1">
        <f t="shared" si="26"/>
        <v>14</v>
      </c>
      <c r="BE74" s="1">
        <f t="shared" si="30"/>
        <v>77</v>
      </c>
      <c r="BF74" s="57">
        <v>2642</v>
      </c>
      <c r="BG74" s="1">
        <f t="shared" si="27"/>
        <v>2689</v>
      </c>
      <c r="BH74" s="1">
        <v>0</v>
      </c>
      <c r="BI74" s="1">
        <v>0</v>
      </c>
      <c r="BJ74" s="1">
        <v>2472</v>
      </c>
      <c r="BK74" s="1">
        <v>140</v>
      </c>
      <c r="BL74" s="1">
        <v>61</v>
      </c>
      <c r="BM74" s="1">
        <v>16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</row>
    <row r="75" spans="1:89" hidden="1" outlineLevel="1">
      <c r="A75" t="s">
        <v>1596</v>
      </c>
      <c r="B75" t="s">
        <v>1005</v>
      </c>
      <c r="C75" s="1">
        <f t="shared" ref="C75:C110" si="31">SUM(N75:AG75)</f>
        <v>6943</v>
      </c>
      <c r="D75" s="7">
        <f>IF(N75&gt;0, RANK(N75,(N75:P75,Q75:AE75)),0)</f>
        <v>2</v>
      </c>
      <c r="E75" s="7">
        <f>IF(O75&gt;0,RANK(O75,(N75:P75,Q75:AE75)),0)</f>
        <v>3</v>
      </c>
      <c r="F75" s="7">
        <f>IF(P75&gt;0,RANK(P75,(N75:P75,Q75:AE75)),0)</f>
        <v>7</v>
      </c>
      <c r="G75" s="1">
        <f t="shared" si="22"/>
        <v>397</v>
      </c>
      <c r="H75" s="2">
        <f t="shared" ref="H75:H110" si="32">IF(C75&gt;0,G75/C75,0)</f>
        <v>5.7179893417830911E-2</v>
      </c>
      <c r="I75" s="2"/>
      <c r="J75" s="2">
        <f t="shared" ref="J75:J110" si="33">IF($C75=0,"-",N75/$C75)</f>
        <v>0.31816217773296845</v>
      </c>
      <c r="K75" s="2">
        <f t="shared" ref="K75:K110" si="34">IF($C75=0,"-",O75/$C75)</f>
        <v>0.29122857554371312</v>
      </c>
      <c r="L75" s="2">
        <f t="shared" ref="L75:L110" si="35">IF($C75=0,"-",P75/$C75)</f>
        <v>1.5843295405444332E-3</v>
      </c>
      <c r="M75" s="2">
        <f t="shared" ref="M75:M110" si="36">IF(C75=0,"-",(1-J75-K75-L75))</f>
        <v>0.38902491718277404</v>
      </c>
      <c r="N75" s="59">
        <v>2209</v>
      </c>
      <c r="O75" s="59">
        <v>2022</v>
      </c>
      <c r="P75" s="59">
        <v>11</v>
      </c>
      <c r="Q75" s="57">
        <v>43</v>
      </c>
      <c r="T75" s="57">
        <f t="shared" si="24"/>
        <v>2606</v>
      </c>
      <c r="X75" s="57">
        <f t="shared" si="28"/>
        <v>25</v>
      </c>
      <c r="Y75" s="59"/>
      <c r="Z75" s="59"/>
      <c r="AA75" s="59">
        <v>27</v>
      </c>
      <c r="AB75" s="1">
        <v>0</v>
      </c>
      <c r="AC75" s="1">
        <v>0</v>
      </c>
      <c r="AD75" s="1">
        <v>0</v>
      </c>
      <c r="AE75" s="59"/>
      <c r="AF75" s="59"/>
      <c r="AG75" s="59"/>
      <c r="AI75" s="7">
        <f>IF(Q75&gt;0,RANK(Q75,(N75:P75,Q75:AE75)),0)</f>
        <v>4</v>
      </c>
      <c r="AJ75" s="7">
        <f>IF(R75&gt;0,RANK(R75,(N75:P75,Q75:AE75)),0)</f>
        <v>0</v>
      </c>
      <c r="AK75" s="7">
        <f>IF(T75&gt;0,RANK(T75,(N75:P75,Q75:AE75)),0)</f>
        <v>1</v>
      </c>
      <c r="AL75" s="7">
        <f>IF(S75&gt;0,RANK(S75,(N75:P75,Q75:AE75)),0)</f>
        <v>0</v>
      </c>
      <c r="AM75" s="2">
        <f t="shared" ref="AM75:AM110" si="37">IF($C75=0,"-",Q75/$C75)</f>
        <v>6.1932882039464204E-3</v>
      </c>
      <c r="AN75" s="2">
        <f t="shared" ref="AN75:AN110" si="38">IF($C75=0,"-",R75/$C75)</f>
        <v>0</v>
      </c>
      <c r="AO75" s="2">
        <f t="shared" ref="AO75:AO110" si="39">IF($C75=0,"-",T75/$C75)</f>
        <v>0.37534207115079937</v>
      </c>
      <c r="AP75" s="2">
        <f t="shared" ref="AP75:AP110" si="40">IF($C75=0,"-",S75/$C75)</f>
        <v>0</v>
      </c>
      <c r="AR75" t="s">
        <v>1596</v>
      </c>
      <c r="AS75" t="s">
        <v>1005</v>
      </c>
      <c r="AT75">
        <v>1</v>
      </c>
      <c r="AV75">
        <v>3</v>
      </c>
      <c r="AW75" s="91">
        <v>2</v>
      </c>
      <c r="AX75" s="93">
        <v>704</v>
      </c>
      <c r="AY75" s="97">
        <f t="shared" ref="AY75:AY110" si="41">1000*AW75+AX75</f>
        <v>2704</v>
      </c>
      <c r="BA75" s="7" t="s">
        <v>1252</v>
      </c>
      <c r="BC75" s="1">
        <f t="shared" si="29"/>
        <v>27</v>
      </c>
      <c r="BD75" s="1">
        <f t="shared" si="26"/>
        <v>11</v>
      </c>
      <c r="BE75" s="1">
        <f t="shared" si="30"/>
        <v>52</v>
      </c>
      <c r="BF75" s="57">
        <v>2631</v>
      </c>
      <c r="BG75" s="1">
        <f t="shared" si="27"/>
        <v>2658</v>
      </c>
      <c r="BH75" s="1">
        <v>0</v>
      </c>
      <c r="BI75" s="1">
        <v>0</v>
      </c>
      <c r="BJ75" s="1">
        <v>2445</v>
      </c>
      <c r="BK75" s="1">
        <v>161</v>
      </c>
      <c r="BL75" s="1">
        <v>38</v>
      </c>
      <c r="BM75" s="1">
        <v>14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</row>
    <row r="76" spans="1:89" hidden="1" outlineLevel="1">
      <c r="A76" t="s">
        <v>48</v>
      </c>
      <c r="B76" t="s">
        <v>1005</v>
      </c>
      <c r="C76" s="1">
        <f t="shared" si="31"/>
        <v>5731</v>
      </c>
      <c r="D76" s="7">
        <f>IF(N76&gt;0, RANK(N76,(N76:P76,Q76:AE76)),0)</f>
        <v>2</v>
      </c>
      <c r="E76" s="7">
        <f>IF(O76&gt;0,RANK(O76,(N76:P76,Q76:AE76)),0)</f>
        <v>3</v>
      </c>
      <c r="F76" s="7">
        <f>IF(P76&gt;0,RANK(P76,(N76:P76,Q76:AE76)),0)</f>
        <v>7</v>
      </c>
      <c r="G76" s="1">
        <f t="shared" si="22"/>
        <v>785</v>
      </c>
      <c r="H76" s="2">
        <f t="shared" si="32"/>
        <v>0.13697435002617345</v>
      </c>
      <c r="I76" s="2"/>
      <c r="J76" s="2">
        <f t="shared" si="33"/>
        <v>0.28720991101029486</v>
      </c>
      <c r="K76" s="2">
        <f t="shared" si="34"/>
        <v>0.26592217763043097</v>
      </c>
      <c r="L76" s="2">
        <f t="shared" si="35"/>
        <v>3.1408131216192638E-3</v>
      </c>
      <c r="M76" s="2">
        <f t="shared" si="36"/>
        <v>0.44372709823765494</v>
      </c>
      <c r="N76" s="59">
        <v>1646</v>
      </c>
      <c r="O76" s="59">
        <v>1524</v>
      </c>
      <c r="P76" s="59">
        <v>18</v>
      </c>
      <c r="Q76" s="57">
        <v>45</v>
      </c>
      <c r="T76" s="57">
        <f t="shared" si="24"/>
        <v>2431</v>
      </c>
      <c r="X76" s="57">
        <f t="shared" si="28"/>
        <v>33</v>
      </c>
      <c r="Y76" s="59"/>
      <c r="Z76" s="59"/>
      <c r="AA76" s="59">
        <v>34</v>
      </c>
      <c r="AB76" s="1">
        <v>0</v>
      </c>
      <c r="AC76" s="1">
        <v>0</v>
      </c>
      <c r="AD76" s="1">
        <v>0</v>
      </c>
      <c r="AE76" s="59"/>
      <c r="AF76" s="59"/>
      <c r="AG76" s="59"/>
      <c r="AI76" s="7">
        <f>IF(Q76&gt;0,RANK(Q76,(N76:P76,Q76:AE76)),0)</f>
        <v>4</v>
      </c>
      <c r="AJ76" s="7">
        <f>IF(R76&gt;0,RANK(R76,(N76:P76,Q76:AE76)),0)</f>
        <v>0</v>
      </c>
      <c r="AK76" s="7">
        <f>IF(T76&gt;0,RANK(T76,(N76:P76,Q76:AE76)),0)</f>
        <v>1</v>
      </c>
      <c r="AL76" s="7">
        <f>IF(S76&gt;0,RANK(S76,(N76:P76,Q76:AE76)),0)</f>
        <v>0</v>
      </c>
      <c r="AM76" s="2">
        <f t="shared" si="37"/>
        <v>7.8520328040481598E-3</v>
      </c>
      <c r="AN76" s="2">
        <f t="shared" si="38"/>
        <v>0</v>
      </c>
      <c r="AO76" s="2">
        <f t="shared" si="39"/>
        <v>0.42418426103646834</v>
      </c>
      <c r="AP76" s="2">
        <f t="shared" si="40"/>
        <v>0</v>
      </c>
      <c r="AR76" t="s">
        <v>48</v>
      </c>
      <c r="AS76" t="s">
        <v>1005</v>
      </c>
      <c r="AT76">
        <v>1</v>
      </c>
      <c r="AV76">
        <v>3</v>
      </c>
      <c r="AW76" s="91">
        <v>2</v>
      </c>
      <c r="AX76" s="93">
        <v>705</v>
      </c>
      <c r="AY76" s="97">
        <f t="shared" si="41"/>
        <v>2705</v>
      </c>
      <c r="BA76" s="7" t="s">
        <v>1252</v>
      </c>
      <c r="BC76" s="1">
        <f t="shared" si="29"/>
        <v>80</v>
      </c>
      <c r="BD76" s="1">
        <f t="shared" si="26"/>
        <v>22</v>
      </c>
      <c r="BE76" s="1">
        <f t="shared" si="30"/>
        <v>113</v>
      </c>
      <c r="BF76" s="57">
        <v>2464</v>
      </c>
      <c r="BG76" s="1">
        <f t="shared" si="27"/>
        <v>2546</v>
      </c>
      <c r="BH76" s="1">
        <v>1</v>
      </c>
      <c r="BI76" s="1">
        <v>1</v>
      </c>
      <c r="BJ76" s="1">
        <v>2125</v>
      </c>
      <c r="BK76" s="1">
        <v>306</v>
      </c>
      <c r="BL76" s="1">
        <v>102</v>
      </c>
      <c r="BM76" s="1">
        <v>11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</row>
    <row r="77" spans="1:89" hidden="1" outlineLevel="1">
      <c r="A77" t="s">
        <v>49</v>
      </c>
      <c r="B77" t="s">
        <v>1005</v>
      </c>
      <c r="C77" s="1">
        <f t="shared" si="31"/>
        <v>5635</v>
      </c>
      <c r="D77" s="7">
        <f>IF(N77&gt;0, RANK(N77,(N77:P77,Q77:AE77)),0)</f>
        <v>3</v>
      </c>
      <c r="E77" s="7">
        <f>IF(O77&gt;0,RANK(O77,(N77:P77,Q77:AE77)),0)</f>
        <v>2</v>
      </c>
      <c r="F77" s="7">
        <f>IF(P77&gt;0,RANK(P77,(N77:P77,Q77:AE77)),0)</f>
        <v>7</v>
      </c>
      <c r="G77" s="1">
        <f t="shared" si="22"/>
        <v>515</v>
      </c>
      <c r="H77" s="2">
        <f t="shared" si="32"/>
        <v>9.1393078970718716E-2</v>
      </c>
      <c r="I77" s="2"/>
      <c r="J77" s="2">
        <f t="shared" si="33"/>
        <v>0.16805678793256432</v>
      </c>
      <c r="K77" s="2">
        <f t="shared" si="34"/>
        <v>0.35634427684117126</v>
      </c>
      <c r="L77" s="2">
        <f t="shared" si="35"/>
        <v>2.3070097604259094E-3</v>
      </c>
      <c r="M77" s="2">
        <f t="shared" si="36"/>
        <v>0.47329192546583854</v>
      </c>
      <c r="N77" s="59">
        <v>947</v>
      </c>
      <c r="O77" s="59">
        <v>2008</v>
      </c>
      <c r="P77" s="59">
        <v>13</v>
      </c>
      <c r="Q77" s="57">
        <v>55</v>
      </c>
      <c r="T77" s="57">
        <f t="shared" si="24"/>
        <v>2523</v>
      </c>
      <c r="X77" s="57">
        <f t="shared" si="28"/>
        <v>51</v>
      </c>
      <c r="Y77" s="59"/>
      <c r="Z77" s="59"/>
      <c r="AA77" s="59">
        <v>37</v>
      </c>
      <c r="AB77" s="1">
        <v>0</v>
      </c>
      <c r="AC77" s="1">
        <v>0</v>
      </c>
      <c r="AD77" s="1">
        <v>1</v>
      </c>
      <c r="AE77" s="59"/>
      <c r="AF77" s="59"/>
      <c r="AG77" s="59"/>
      <c r="AI77" s="7">
        <f>IF(Q77&gt;0,RANK(Q77,(N77:P77,Q77:AE77)),0)</f>
        <v>4</v>
      </c>
      <c r="AJ77" s="7">
        <f>IF(R77&gt;0,RANK(R77,(N77:P77,Q77:AE77)),0)</f>
        <v>0</v>
      </c>
      <c r="AK77" s="7">
        <f>IF(T77&gt;0,RANK(T77,(N77:P77,Q77:AE77)),0)</f>
        <v>1</v>
      </c>
      <c r="AL77" s="7">
        <f>IF(S77&gt;0,RANK(S77,(N77:P77,Q77:AE77)),0)</f>
        <v>0</v>
      </c>
      <c r="AM77" s="2">
        <f t="shared" si="37"/>
        <v>9.7604259094942331E-3</v>
      </c>
      <c r="AN77" s="2">
        <f t="shared" si="38"/>
        <v>0</v>
      </c>
      <c r="AO77" s="2">
        <f t="shared" si="39"/>
        <v>0.44773735581188995</v>
      </c>
      <c r="AP77" s="2">
        <f t="shared" si="40"/>
        <v>0</v>
      </c>
      <c r="AR77" t="s">
        <v>49</v>
      </c>
      <c r="AS77" t="s">
        <v>1005</v>
      </c>
      <c r="AT77">
        <v>1</v>
      </c>
      <c r="AV77">
        <v>3</v>
      </c>
      <c r="AW77" s="91">
        <v>2</v>
      </c>
      <c r="AX77" s="93">
        <v>706</v>
      </c>
      <c r="AY77" s="97">
        <f t="shared" si="41"/>
        <v>2706</v>
      </c>
      <c r="BA77" s="7" t="s">
        <v>1252</v>
      </c>
      <c r="BC77" s="1">
        <f t="shared" si="29"/>
        <v>92</v>
      </c>
      <c r="BD77" s="1">
        <f t="shared" si="26"/>
        <v>34</v>
      </c>
      <c r="BE77" s="1">
        <f t="shared" si="30"/>
        <v>144</v>
      </c>
      <c r="BF77" s="57">
        <v>2575</v>
      </c>
      <c r="BG77" s="1">
        <f t="shared" si="27"/>
        <v>2667</v>
      </c>
      <c r="BH77" s="1">
        <v>0</v>
      </c>
      <c r="BI77" s="1">
        <v>0</v>
      </c>
      <c r="BJ77" s="1">
        <v>2223</v>
      </c>
      <c r="BK77" s="1">
        <v>300</v>
      </c>
      <c r="BL77" s="1">
        <v>126</v>
      </c>
      <c r="BM77" s="1">
        <v>18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</row>
    <row r="78" spans="1:89" hidden="1" outlineLevel="1">
      <c r="A78" t="s">
        <v>50</v>
      </c>
      <c r="B78" t="s">
        <v>1005</v>
      </c>
      <c r="C78" s="1">
        <f t="shared" ref="C78:C93" si="42">SUM(N78:AG78)</f>
        <v>9393</v>
      </c>
      <c r="D78" s="7">
        <f>IF(N78&gt;0, RANK(N78,(N78:P78,Q78:AE78)),0)</f>
        <v>3</v>
      </c>
      <c r="E78" s="7">
        <f>IF(O78&gt;0,RANK(O78,(N78:P78,Q78:AE78)),0)</f>
        <v>1</v>
      </c>
      <c r="F78" s="7">
        <f>IF(P78&gt;0,RANK(P78,(N78:P78,Q78:AE78)),0)</f>
        <v>7</v>
      </c>
      <c r="G78" s="1">
        <f t="shared" si="22"/>
        <v>273</v>
      </c>
      <c r="H78" s="2">
        <f t="shared" ref="H78:H93" si="43">IF(C78&gt;0,G78/C78,0)</f>
        <v>2.9064196742254869E-2</v>
      </c>
      <c r="I78" s="2"/>
      <c r="J78" s="2">
        <f t="shared" ref="J78:J93" si="44">IF($C78=0,"-",N78/$C78)</f>
        <v>0.26317470456723091</v>
      </c>
      <c r="K78" s="2">
        <f t="shared" ref="K78:K93" si="45">IF($C78=0,"-",O78/$C78)</f>
        <v>0.37666347279889278</v>
      </c>
      <c r="L78" s="2">
        <f t="shared" ref="L78:L93" si="46">IF($C78=0,"-",P78/$C78)</f>
        <v>1.3840093686788033E-3</v>
      </c>
      <c r="M78" s="2">
        <f t="shared" ref="M78:M93" si="47">IF(C78=0,"-",(1-J78-K78-L78))</f>
        <v>0.35877781326519748</v>
      </c>
      <c r="N78" s="59">
        <v>2472</v>
      </c>
      <c r="O78" s="59">
        <v>3538</v>
      </c>
      <c r="P78" s="59">
        <v>13</v>
      </c>
      <c r="Q78" s="57">
        <v>56</v>
      </c>
      <c r="T78" s="57">
        <f t="shared" si="24"/>
        <v>3265</v>
      </c>
      <c r="X78" s="57">
        <f t="shared" si="28"/>
        <v>15</v>
      </c>
      <c r="Y78" s="59"/>
      <c r="Z78" s="59"/>
      <c r="AA78" s="59">
        <v>34</v>
      </c>
      <c r="AB78" s="1">
        <v>0</v>
      </c>
      <c r="AC78" s="1">
        <v>0</v>
      </c>
      <c r="AD78" s="1">
        <v>0</v>
      </c>
      <c r="AE78" s="59"/>
      <c r="AF78" s="59"/>
      <c r="AG78" s="59"/>
      <c r="AI78" s="7">
        <f>IF(Q78&gt;0,RANK(Q78,(N78:P78,Q78:AE78)),0)</f>
        <v>4</v>
      </c>
      <c r="AJ78" s="7">
        <f>IF(R78&gt;0,RANK(R78,(N78:P78,Q78:AE78)),0)</f>
        <v>0</v>
      </c>
      <c r="AK78" s="7">
        <f>IF(T78&gt;0,RANK(T78,(N78:P78,Q78:AE78)),0)</f>
        <v>2</v>
      </c>
      <c r="AL78" s="7">
        <f>IF(S78&gt;0,RANK(S78,(N78:P78,Q78:AE78)),0)</f>
        <v>0</v>
      </c>
      <c r="AM78" s="2">
        <f t="shared" ref="AM78:AM93" si="48">IF($C78=0,"-",Q78/$C78)</f>
        <v>5.9618865112317683E-3</v>
      </c>
      <c r="AN78" s="2">
        <f t="shared" ref="AN78:AN93" si="49">IF($C78=0,"-",R78/$C78)</f>
        <v>0</v>
      </c>
      <c r="AO78" s="2">
        <f t="shared" ref="AO78:AO93" si="50">IF($C78=0,"-",T78/$C78)</f>
        <v>0.34759927605663793</v>
      </c>
      <c r="AP78" s="2">
        <f t="shared" ref="AP78:AP93" si="51">IF($C78=0,"-",S78/$C78)</f>
        <v>0</v>
      </c>
      <c r="AR78" t="s">
        <v>50</v>
      </c>
      <c r="AS78" t="s">
        <v>1005</v>
      </c>
      <c r="AT78">
        <v>1</v>
      </c>
      <c r="AV78">
        <v>3</v>
      </c>
      <c r="AW78" s="91">
        <v>2</v>
      </c>
      <c r="AX78" s="93">
        <v>707</v>
      </c>
      <c r="AY78" s="97">
        <f t="shared" ref="AY78:AY93" si="52">1000*AW78+AX78</f>
        <v>2707</v>
      </c>
      <c r="BA78" s="7" t="s">
        <v>1252</v>
      </c>
      <c r="BC78" s="1">
        <f t="shared" si="29"/>
        <v>41</v>
      </c>
      <c r="BD78" s="1">
        <f t="shared" si="26"/>
        <v>-1</v>
      </c>
      <c r="BE78" s="1">
        <f t="shared" si="30"/>
        <v>56</v>
      </c>
      <c r="BF78" s="57">
        <v>3280</v>
      </c>
      <c r="BG78" s="1">
        <f t="shared" si="27"/>
        <v>3322</v>
      </c>
      <c r="BH78" s="1">
        <v>0</v>
      </c>
      <c r="BI78" s="1">
        <v>1</v>
      </c>
      <c r="BJ78" s="1">
        <v>2862</v>
      </c>
      <c r="BK78" s="1">
        <v>403</v>
      </c>
      <c r="BL78" s="1">
        <v>40</v>
      </c>
      <c r="BM78" s="1">
        <v>16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</row>
    <row r="79" spans="1:89" hidden="1" outlineLevel="1">
      <c r="A79" t="s">
        <v>51</v>
      </c>
      <c r="B79" t="s">
        <v>1005</v>
      </c>
      <c r="C79" s="1">
        <f t="shared" si="42"/>
        <v>8413</v>
      </c>
      <c r="D79" s="7">
        <f>IF(N79&gt;0, RANK(N79,(N79:P79,Q79:AE79)),0)</f>
        <v>2</v>
      </c>
      <c r="E79" s="7">
        <f>IF(O79&gt;0,RANK(O79,(N79:P79,Q79:AE79)),0)</f>
        <v>3</v>
      </c>
      <c r="F79" s="7">
        <f>IF(P79&gt;0,RANK(P79,(N79:P79,Q79:AE79)),0)</f>
        <v>6</v>
      </c>
      <c r="G79" s="1">
        <f t="shared" si="22"/>
        <v>120</v>
      </c>
      <c r="H79" s="2">
        <f t="shared" si="43"/>
        <v>1.4263639605372637E-2</v>
      </c>
      <c r="I79" s="2"/>
      <c r="J79" s="2">
        <f t="shared" si="44"/>
        <v>0.33317484844882922</v>
      </c>
      <c r="K79" s="2">
        <f t="shared" si="45"/>
        <v>0.30928325210983004</v>
      </c>
      <c r="L79" s="2">
        <f t="shared" si="46"/>
        <v>1.4263639605372638E-3</v>
      </c>
      <c r="M79" s="2">
        <f t="shared" si="47"/>
        <v>0.35611553548080344</v>
      </c>
      <c r="N79" s="59">
        <v>2803</v>
      </c>
      <c r="O79" s="59">
        <v>2602</v>
      </c>
      <c r="P79" s="59">
        <v>12</v>
      </c>
      <c r="Q79" s="57">
        <v>44</v>
      </c>
      <c r="T79" s="57">
        <f t="shared" si="24"/>
        <v>2923</v>
      </c>
      <c r="X79" s="57">
        <f t="shared" si="28"/>
        <v>4</v>
      </c>
      <c r="Y79" s="59"/>
      <c r="Z79" s="59"/>
      <c r="AA79" s="59">
        <v>23</v>
      </c>
      <c r="AB79" s="1">
        <v>2</v>
      </c>
      <c r="AC79" s="1">
        <v>0</v>
      </c>
      <c r="AD79" s="1">
        <v>0</v>
      </c>
      <c r="AE79" s="59"/>
      <c r="AF79" s="59"/>
      <c r="AG79" s="59"/>
      <c r="AI79" s="7">
        <f>IF(Q79&gt;0,RANK(Q79,(N79:P79,Q79:AE79)),0)</f>
        <v>4</v>
      </c>
      <c r="AJ79" s="7">
        <f>IF(R79&gt;0,RANK(R79,(N79:P79,Q79:AE79)),0)</f>
        <v>0</v>
      </c>
      <c r="AK79" s="7">
        <f>IF(T79&gt;0,RANK(T79,(N79:P79,Q79:AE79)),0)</f>
        <v>1</v>
      </c>
      <c r="AL79" s="7">
        <f>IF(S79&gt;0,RANK(S79,(N79:P79,Q79:AE79)),0)</f>
        <v>0</v>
      </c>
      <c r="AM79" s="2">
        <f t="shared" si="48"/>
        <v>5.2300011886366338E-3</v>
      </c>
      <c r="AN79" s="2">
        <f t="shared" si="49"/>
        <v>0</v>
      </c>
      <c r="AO79" s="2">
        <f t="shared" si="50"/>
        <v>0.34743848805420185</v>
      </c>
      <c r="AP79" s="2">
        <f t="shared" si="51"/>
        <v>0</v>
      </c>
      <c r="AR79" t="s">
        <v>51</v>
      </c>
      <c r="AS79" t="s">
        <v>1005</v>
      </c>
      <c r="AT79">
        <v>1</v>
      </c>
      <c r="AV79">
        <v>3</v>
      </c>
      <c r="AW79" s="91">
        <v>2</v>
      </c>
      <c r="AX79" s="93">
        <v>708</v>
      </c>
      <c r="AY79" s="97">
        <f t="shared" si="52"/>
        <v>2708</v>
      </c>
      <c r="BA79" s="7" t="s">
        <v>1252</v>
      </c>
      <c r="BC79" s="1">
        <f t="shared" si="29"/>
        <v>64</v>
      </c>
      <c r="BD79" s="1">
        <f t="shared" si="26"/>
        <v>-13</v>
      </c>
      <c r="BE79" s="1">
        <f t="shared" si="30"/>
        <v>70</v>
      </c>
      <c r="BF79" s="57">
        <v>2929</v>
      </c>
      <c r="BG79" s="1">
        <f t="shared" si="27"/>
        <v>2993</v>
      </c>
      <c r="BH79" s="1">
        <v>0</v>
      </c>
      <c r="BI79" s="1">
        <v>0</v>
      </c>
      <c r="BJ79" s="1">
        <v>2718</v>
      </c>
      <c r="BK79" s="1">
        <v>205</v>
      </c>
      <c r="BL79" s="1">
        <v>51</v>
      </c>
      <c r="BM79" s="1">
        <v>19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</row>
    <row r="80" spans="1:89" hidden="1" outlineLevel="1">
      <c r="A80" t="s">
        <v>52</v>
      </c>
      <c r="B80" t="s">
        <v>1005</v>
      </c>
      <c r="C80" s="1">
        <f t="shared" si="42"/>
        <v>5195</v>
      </c>
      <c r="D80" s="7">
        <f>IF(N80&gt;0, RANK(N80,(N80:P80,Q80:AE80)),0)</f>
        <v>3</v>
      </c>
      <c r="E80" s="7">
        <f>IF(O80&gt;0,RANK(O80,(N80:P80,Q80:AE80)),0)</f>
        <v>2</v>
      </c>
      <c r="F80" s="7">
        <f>IF(P80&gt;0,RANK(P80,(N80:P80,Q80:AE80)),0)</f>
        <v>7</v>
      </c>
      <c r="G80" s="1">
        <f t="shared" si="22"/>
        <v>46</v>
      </c>
      <c r="H80" s="2">
        <f t="shared" si="43"/>
        <v>8.8546679499518777E-3</v>
      </c>
      <c r="I80" s="2"/>
      <c r="J80" s="2">
        <f t="shared" si="44"/>
        <v>0.25447545717035613</v>
      </c>
      <c r="K80" s="2">
        <f t="shared" si="45"/>
        <v>0.35919153031761308</v>
      </c>
      <c r="L80" s="2">
        <f t="shared" si="46"/>
        <v>2.1174205967276227E-3</v>
      </c>
      <c r="M80" s="2">
        <f t="shared" si="47"/>
        <v>0.38421559191530313</v>
      </c>
      <c r="N80" s="59">
        <v>1322</v>
      </c>
      <c r="O80" s="59">
        <v>1866</v>
      </c>
      <c r="P80" s="59">
        <v>11</v>
      </c>
      <c r="Q80" s="57">
        <v>29</v>
      </c>
      <c r="T80" s="57">
        <f t="shared" si="24"/>
        <v>1912</v>
      </c>
      <c r="X80" s="57">
        <f t="shared" si="28"/>
        <v>32</v>
      </c>
      <c r="Y80" s="59"/>
      <c r="Z80" s="59"/>
      <c r="AA80" s="59">
        <v>23</v>
      </c>
      <c r="AB80" s="1">
        <v>0</v>
      </c>
      <c r="AC80" s="1">
        <v>0</v>
      </c>
      <c r="AD80" s="1">
        <v>0</v>
      </c>
      <c r="AE80" s="59"/>
      <c r="AF80" s="59"/>
      <c r="AG80" s="59"/>
      <c r="AI80" s="7">
        <f>IF(Q80&gt;0,RANK(Q80,(N80:P80,Q80:AE80)),0)</f>
        <v>5</v>
      </c>
      <c r="AJ80" s="7">
        <f>IF(R80&gt;0,RANK(R80,(N80:P80,Q80:AE80)),0)</f>
        <v>0</v>
      </c>
      <c r="AK80" s="7">
        <f>IF(T80&gt;0,RANK(T80,(N80:P80,Q80:AE80)),0)</f>
        <v>1</v>
      </c>
      <c r="AL80" s="7">
        <f>IF(S80&gt;0,RANK(S80,(N80:P80,Q80:AE80)),0)</f>
        <v>0</v>
      </c>
      <c r="AM80" s="2">
        <f t="shared" si="48"/>
        <v>5.5822906641000963E-3</v>
      </c>
      <c r="AN80" s="2">
        <f t="shared" si="49"/>
        <v>0</v>
      </c>
      <c r="AO80" s="2">
        <f t="shared" si="50"/>
        <v>0.36804619826756496</v>
      </c>
      <c r="AP80" s="2">
        <f t="shared" si="51"/>
        <v>0</v>
      </c>
      <c r="AR80" t="s">
        <v>52</v>
      </c>
      <c r="AS80" t="s">
        <v>1005</v>
      </c>
      <c r="AT80">
        <v>1</v>
      </c>
      <c r="AV80">
        <v>3</v>
      </c>
      <c r="AW80" s="91">
        <v>2</v>
      </c>
      <c r="AX80" s="93">
        <v>709</v>
      </c>
      <c r="AY80" s="97">
        <f t="shared" si="52"/>
        <v>2709</v>
      </c>
      <c r="BA80" s="7" t="s">
        <v>1252</v>
      </c>
      <c r="BC80" s="1">
        <f t="shared" si="29"/>
        <v>30</v>
      </c>
      <c r="BD80" s="1">
        <f t="shared" si="26"/>
        <v>12</v>
      </c>
      <c r="BE80" s="1">
        <f t="shared" si="30"/>
        <v>62</v>
      </c>
      <c r="BF80" s="57">
        <v>1944</v>
      </c>
      <c r="BG80" s="1">
        <f t="shared" si="27"/>
        <v>1974</v>
      </c>
      <c r="BH80" s="1">
        <v>0</v>
      </c>
      <c r="BI80" s="1">
        <v>0</v>
      </c>
      <c r="BJ80" s="1">
        <v>1697</v>
      </c>
      <c r="BK80" s="1">
        <v>215</v>
      </c>
      <c r="BL80" s="1">
        <v>42</v>
      </c>
      <c r="BM80" s="1">
        <v>20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</row>
    <row r="81" spans="1:89" hidden="1" outlineLevel="1">
      <c r="A81" t="s">
        <v>53</v>
      </c>
      <c r="B81" t="s">
        <v>1005</v>
      </c>
      <c r="C81" s="1">
        <f t="shared" si="42"/>
        <v>3591</v>
      </c>
      <c r="D81" s="7">
        <f>IF(N81&gt;0, RANK(N81,(N81:P81,Q81:AE81)),0)</f>
        <v>3</v>
      </c>
      <c r="E81" s="7">
        <f>IF(O81&gt;0,RANK(O81,(N81:P81,Q81:AE81)),0)</f>
        <v>1</v>
      </c>
      <c r="F81" s="7">
        <f>IF(P81&gt;0,RANK(P81,(N81:P81,Q81:AE81)),0)</f>
        <v>5</v>
      </c>
      <c r="G81" s="1">
        <f t="shared" si="22"/>
        <v>262</v>
      </c>
      <c r="H81" s="2">
        <f t="shared" si="43"/>
        <v>7.2960178223336114E-2</v>
      </c>
      <c r="I81" s="2"/>
      <c r="J81" s="2">
        <f t="shared" si="44"/>
        <v>0.21080478975215816</v>
      </c>
      <c r="K81" s="2">
        <f t="shared" si="45"/>
        <v>0.42160957950431632</v>
      </c>
      <c r="L81" s="2">
        <f t="shared" si="46"/>
        <v>3.6201615148983568E-3</v>
      </c>
      <c r="M81" s="2">
        <f t="shared" si="47"/>
        <v>0.36396546922862721</v>
      </c>
      <c r="N81" s="59">
        <v>757</v>
      </c>
      <c r="O81" s="59">
        <v>1514</v>
      </c>
      <c r="P81" s="59">
        <v>13</v>
      </c>
      <c r="Q81" s="57">
        <v>30</v>
      </c>
      <c r="T81" s="57">
        <f t="shared" si="24"/>
        <v>1252</v>
      </c>
      <c r="X81" s="57">
        <f t="shared" si="28"/>
        <v>12</v>
      </c>
      <c r="Y81" s="59"/>
      <c r="Z81" s="59"/>
      <c r="AA81" s="59">
        <v>13</v>
      </c>
      <c r="AB81" s="1">
        <v>0</v>
      </c>
      <c r="AC81" s="1">
        <v>0</v>
      </c>
      <c r="AD81" s="1">
        <v>0</v>
      </c>
      <c r="AE81" s="59"/>
      <c r="AF81" s="59"/>
      <c r="AG81" s="59"/>
      <c r="AI81" s="7">
        <f>IF(Q81&gt;0,RANK(Q81,(N81:P81,Q81:AE81)),0)</f>
        <v>4</v>
      </c>
      <c r="AJ81" s="7">
        <f>IF(R81&gt;0,RANK(R81,(N81:P81,Q81:AE81)),0)</f>
        <v>0</v>
      </c>
      <c r="AK81" s="7">
        <f>IF(T81&gt;0,RANK(T81,(N81:P81,Q81:AE81)),0)</f>
        <v>2</v>
      </c>
      <c r="AL81" s="7">
        <f>IF(S81&gt;0,RANK(S81,(N81:P81,Q81:AE81)),0)</f>
        <v>0</v>
      </c>
      <c r="AM81" s="2">
        <f t="shared" si="48"/>
        <v>8.3542188805346695E-3</v>
      </c>
      <c r="AN81" s="2">
        <f t="shared" si="49"/>
        <v>0</v>
      </c>
      <c r="AO81" s="2">
        <f t="shared" si="50"/>
        <v>0.34864940128098021</v>
      </c>
      <c r="AP81" s="2">
        <f t="shared" si="51"/>
        <v>0</v>
      </c>
      <c r="AR81" t="s">
        <v>53</v>
      </c>
      <c r="AS81" t="s">
        <v>1005</v>
      </c>
      <c r="AT81">
        <v>1</v>
      </c>
      <c r="AV81">
        <v>3</v>
      </c>
      <c r="AW81" s="91">
        <v>2</v>
      </c>
      <c r="AX81" s="93">
        <v>710</v>
      </c>
      <c r="AY81" s="97">
        <f t="shared" si="52"/>
        <v>2710</v>
      </c>
      <c r="BA81" s="7" t="s">
        <v>1252</v>
      </c>
      <c r="BC81" s="1">
        <f t="shared" si="29"/>
        <v>27</v>
      </c>
      <c r="BD81" s="1">
        <f t="shared" si="26"/>
        <v>0</v>
      </c>
      <c r="BE81" s="1">
        <f t="shared" si="30"/>
        <v>39</v>
      </c>
      <c r="BF81" s="57">
        <v>1264</v>
      </c>
      <c r="BG81" s="1">
        <f t="shared" si="27"/>
        <v>1291</v>
      </c>
      <c r="BH81" s="1">
        <v>0</v>
      </c>
      <c r="BI81" s="1">
        <v>0</v>
      </c>
      <c r="BJ81" s="1">
        <v>1151</v>
      </c>
      <c r="BK81" s="1">
        <v>101</v>
      </c>
      <c r="BL81" s="1">
        <v>27</v>
      </c>
      <c r="BM81" s="1">
        <v>11</v>
      </c>
      <c r="BN81" s="1">
        <v>1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</row>
    <row r="82" spans="1:89" hidden="1" outlineLevel="1">
      <c r="A82" t="s">
        <v>54</v>
      </c>
      <c r="B82" t="s">
        <v>1005</v>
      </c>
      <c r="C82" s="1">
        <f t="shared" si="42"/>
        <v>7447</v>
      </c>
      <c r="D82" s="7">
        <f>IF(N82&gt;0, RANK(N82,(N82:P82,Q82:AE82)),0)</f>
        <v>3</v>
      </c>
      <c r="E82" s="7">
        <f>IF(O82&gt;0,RANK(O82,(N82:P82,Q82:AE82)),0)</f>
        <v>1</v>
      </c>
      <c r="F82" s="7">
        <f>IF(P82&gt;0,RANK(P82,(N82:P82,Q82:AE82)),0)</f>
        <v>7</v>
      </c>
      <c r="G82" s="1">
        <f t="shared" si="22"/>
        <v>2162</v>
      </c>
      <c r="H82" s="2">
        <f t="shared" si="43"/>
        <v>0.29031824895931246</v>
      </c>
      <c r="I82" s="2"/>
      <c r="J82" s="2">
        <f t="shared" si="44"/>
        <v>0.12528534980529071</v>
      </c>
      <c r="K82" s="2">
        <f t="shared" si="45"/>
        <v>0.57311669128508125</v>
      </c>
      <c r="L82" s="2">
        <f t="shared" si="46"/>
        <v>1.8799516583859273E-3</v>
      </c>
      <c r="M82" s="2">
        <f t="shared" si="47"/>
        <v>0.29971800725124209</v>
      </c>
      <c r="N82" s="59">
        <v>933</v>
      </c>
      <c r="O82" s="59">
        <v>4268</v>
      </c>
      <c r="P82" s="59">
        <v>14</v>
      </c>
      <c r="Q82" s="57">
        <v>51</v>
      </c>
      <c r="T82" s="57">
        <f t="shared" si="24"/>
        <v>2106</v>
      </c>
      <c r="X82" s="57">
        <f t="shared" si="28"/>
        <v>38</v>
      </c>
      <c r="Y82" s="59"/>
      <c r="Z82" s="59"/>
      <c r="AA82" s="59">
        <v>37</v>
      </c>
      <c r="AB82" s="1">
        <v>0</v>
      </c>
      <c r="AC82" s="1">
        <v>0</v>
      </c>
      <c r="AD82" s="1">
        <v>0</v>
      </c>
      <c r="AE82" s="59"/>
      <c r="AF82" s="59"/>
      <c r="AG82" s="59"/>
      <c r="AI82" s="7">
        <f>IF(Q82&gt;0,RANK(Q82,(N82:P82,Q82:AE82)),0)</f>
        <v>4</v>
      </c>
      <c r="AJ82" s="7">
        <f>IF(R82&gt;0,RANK(R82,(N82:P82,Q82:AE82)),0)</f>
        <v>0</v>
      </c>
      <c r="AK82" s="7">
        <f>IF(T82&gt;0,RANK(T82,(N82:P82,Q82:AE82)),0)</f>
        <v>2</v>
      </c>
      <c r="AL82" s="7">
        <f>IF(S82&gt;0,RANK(S82,(N82:P82,Q82:AE82)),0)</f>
        <v>0</v>
      </c>
      <c r="AM82" s="2">
        <f t="shared" si="48"/>
        <v>6.8483953269773065E-3</v>
      </c>
      <c r="AN82" s="2">
        <f t="shared" si="49"/>
        <v>0</v>
      </c>
      <c r="AO82" s="2">
        <f t="shared" si="50"/>
        <v>0.28279844232576878</v>
      </c>
      <c r="AP82" s="2">
        <f t="shared" si="51"/>
        <v>0</v>
      </c>
      <c r="AR82" t="s">
        <v>54</v>
      </c>
      <c r="AS82" t="s">
        <v>1005</v>
      </c>
      <c r="AT82">
        <v>1</v>
      </c>
      <c r="AV82">
        <v>3</v>
      </c>
      <c r="AW82" s="91">
        <v>2</v>
      </c>
      <c r="AX82" s="93">
        <v>711</v>
      </c>
      <c r="AY82" s="97">
        <f t="shared" si="52"/>
        <v>2711</v>
      </c>
      <c r="BA82" s="7" t="s">
        <v>1252</v>
      </c>
      <c r="BC82" s="1">
        <f t="shared" si="29"/>
        <v>21</v>
      </c>
      <c r="BD82" s="1">
        <f t="shared" si="26"/>
        <v>13</v>
      </c>
      <c r="BE82" s="1">
        <f t="shared" si="30"/>
        <v>59</v>
      </c>
      <c r="BF82" s="57">
        <v>2144</v>
      </c>
      <c r="BG82" s="1">
        <f t="shared" si="27"/>
        <v>2167</v>
      </c>
      <c r="BH82" s="1">
        <v>0</v>
      </c>
      <c r="BI82" s="1">
        <v>2</v>
      </c>
      <c r="BJ82" s="1">
        <v>1934</v>
      </c>
      <c r="BK82" s="1">
        <v>172</v>
      </c>
      <c r="BL82" s="1">
        <v>34</v>
      </c>
      <c r="BM82" s="1">
        <v>24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1</v>
      </c>
      <c r="CH82" s="1">
        <v>0</v>
      </c>
      <c r="CI82" s="1">
        <v>0</v>
      </c>
      <c r="CJ82" s="1">
        <v>0</v>
      </c>
      <c r="CK82" s="1">
        <v>0</v>
      </c>
    </row>
    <row r="83" spans="1:89" hidden="1" outlineLevel="1">
      <c r="A83" t="s">
        <v>55</v>
      </c>
      <c r="B83" t="s">
        <v>1005</v>
      </c>
      <c r="C83" s="1">
        <f t="shared" si="42"/>
        <v>5376</v>
      </c>
      <c r="D83" s="7">
        <f>IF(N83&gt;0, RANK(N83,(N83:P83,Q83:AE83)),0)</f>
        <v>3</v>
      </c>
      <c r="E83" s="7">
        <f>IF(O83&gt;0,RANK(O83,(N83:P83,Q83:AE83)),0)</f>
        <v>1</v>
      </c>
      <c r="F83" s="7">
        <f>IF(P83&gt;0,RANK(P83,(N83:P83,Q83:AE83)),0)</f>
        <v>6</v>
      </c>
      <c r="G83" s="1">
        <f t="shared" si="22"/>
        <v>1455</v>
      </c>
      <c r="H83" s="2">
        <f t="shared" si="43"/>
        <v>0.27064732142857145</v>
      </c>
      <c r="I83" s="2"/>
      <c r="J83" s="2">
        <f t="shared" si="44"/>
        <v>0.17522321428571427</v>
      </c>
      <c r="K83" s="2">
        <f t="shared" si="45"/>
        <v>0.5368303571428571</v>
      </c>
      <c r="L83" s="2">
        <f t="shared" si="46"/>
        <v>3.162202380952381E-3</v>
      </c>
      <c r="M83" s="2">
        <f t="shared" si="47"/>
        <v>0.28478422619047622</v>
      </c>
      <c r="N83" s="59">
        <v>942</v>
      </c>
      <c r="O83" s="59">
        <v>2886</v>
      </c>
      <c r="P83" s="59">
        <v>17</v>
      </c>
      <c r="Q83" s="57">
        <v>63</v>
      </c>
      <c r="T83" s="57">
        <f t="shared" si="24"/>
        <v>1431</v>
      </c>
      <c r="X83" s="57">
        <f t="shared" si="28"/>
        <v>16</v>
      </c>
      <c r="Y83" s="59"/>
      <c r="Z83" s="59"/>
      <c r="AA83" s="59">
        <v>21</v>
      </c>
      <c r="AB83" s="1">
        <v>0</v>
      </c>
      <c r="AC83" s="1">
        <v>0</v>
      </c>
      <c r="AD83" s="1">
        <v>0</v>
      </c>
      <c r="AE83" s="59"/>
      <c r="AF83" s="59"/>
      <c r="AG83" s="59"/>
      <c r="AI83" s="7">
        <f>IF(Q83&gt;0,RANK(Q83,(N83:P83,Q83:AE83)),0)</f>
        <v>4</v>
      </c>
      <c r="AJ83" s="7">
        <f>IF(R83&gt;0,RANK(R83,(N83:P83,Q83:AE83)),0)</f>
        <v>0</v>
      </c>
      <c r="AK83" s="7">
        <f>IF(T83&gt;0,RANK(T83,(N83:P83,Q83:AE83)),0)</f>
        <v>2</v>
      </c>
      <c r="AL83" s="7">
        <f>IF(S83&gt;0,RANK(S83,(N83:P83,Q83:AE83)),0)</f>
        <v>0</v>
      </c>
      <c r="AM83" s="2">
        <f t="shared" si="48"/>
        <v>1.171875E-2</v>
      </c>
      <c r="AN83" s="2">
        <f t="shared" si="49"/>
        <v>0</v>
      </c>
      <c r="AO83" s="2">
        <f t="shared" si="50"/>
        <v>0.2661830357142857</v>
      </c>
      <c r="AP83" s="2">
        <f t="shared" si="51"/>
        <v>0</v>
      </c>
      <c r="AR83" t="s">
        <v>55</v>
      </c>
      <c r="AS83" t="s">
        <v>1005</v>
      </c>
      <c r="AT83">
        <v>1</v>
      </c>
      <c r="AV83">
        <v>3</v>
      </c>
      <c r="AW83" s="91">
        <v>2</v>
      </c>
      <c r="AX83" s="93">
        <v>712</v>
      </c>
      <c r="AY83" s="97">
        <f t="shared" si="52"/>
        <v>2712</v>
      </c>
      <c r="BA83" s="7" t="s">
        <v>1252</v>
      </c>
      <c r="BC83" s="1">
        <f t="shared" si="29"/>
        <v>29</v>
      </c>
      <c r="BD83" s="1">
        <f t="shared" si="26"/>
        <v>4</v>
      </c>
      <c r="BE83" s="1">
        <f t="shared" si="30"/>
        <v>45</v>
      </c>
      <c r="BF83" s="57">
        <v>1447</v>
      </c>
      <c r="BG83" s="1">
        <f t="shared" si="27"/>
        <v>1477</v>
      </c>
      <c r="BH83" s="1">
        <v>0</v>
      </c>
      <c r="BI83" s="1">
        <v>1</v>
      </c>
      <c r="BJ83" s="1">
        <v>1323</v>
      </c>
      <c r="BK83" s="1">
        <v>108</v>
      </c>
      <c r="BL83" s="1">
        <v>33</v>
      </c>
      <c r="BM83" s="1">
        <v>11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1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</row>
    <row r="84" spans="1:89" hidden="1" outlineLevel="1">
      <c r="A84" t="s">
        <v>156</v>
      </c>
      <c r="B84" t="s">
        <v>1005</v>
      </c>
      <c r="C84" s="1">
        <f t="shared" si="42"/>
        <v>9351</v>
      </c>
      <c r="D84" s="7">
        <f>IF(N84&gt;0, RANK(N84,(N84:P84,Q84:AE84)),0)</f>
        <v>3</v>
      </c>
      <c r="E84" s="7">
        <f>IF(O84&gt;0,RANK(O84,(N84:P84,Q84:AE84)),0)</f>
        <v>1</v>
      </c>
      <c r="F84" s="7">
        <f>IF(P84&gt;0,RANK(P84,(N84:P84,Q84:AE84)),0)</f>
        <v>7</v>
      </c>
      <c r="G84" s="1">
        <f t="shared" si="22"/>
        <v>1475</v>
      </c>
      <c r="H84" s="2">
        <f t="shared" si="43"/>
        <v>0.15773714041279008</v>
      </c>
      <c r="I84" s="2"/>
      <c r="J84" s="2">
        <f t="shared" si="44"/>
        <v>0.15891348518874987</v>
      </c>
      <c r="K84" s="2">
        <f t="shared" si="45"/>
        <v>0.49235375895626138</v>
      </c>
      <c r="L84" s="2">
        <f t="shared" si="46"/>
        <v>5.3470217089081383E-4</v>
      </c>
      <c r="M84" s="2">
        <f t="shared" si="47"/>
        <v>0.3481980536840979</v>
      </c>
      <c r="N84" s="59">
        <v>1486</v>
      </c>
      <c r="O84" s="59">
        <v>4604</v>
      </c>
      <c r="P84" s="59">
        <v>5</v>
      </c>
      <c r="Q84" s="57">
        <v>50</v>
      </c>
      <c r="T84" s="57">
        <f t="shared" si="24"/>
        <v>3129</v>
      </c>
      <c r="X84" s="57">
        <f t="shared" si="28"/>
        <v>36</v>
      </c>
      <c r="Y84" s="59"/>
      <c r="Z84" s="59"/>
      <c r="AA84" s="59">
        <v>40</v>
      </c>
      <c r="AB84" s="1">
        <v>1</v>
      </c>
      <c r="AC84" s="1">
        <v>0</v>
      </c>
      <c r="AD84" s="1">
        <v>0</v>
      </c>
      <c r="AE84" s="59"/>
      <c r="AF84" s="59"/>
      <c r="AG84" s="59"/>
      <c r="AI84" s="7">
        <f>IF(Q84&gt;0,RANK(Q84,(N84:P84,Q84:AE84)),0)</f>
        <v>4</v>
      </c>
      <c r="AJ84" s="7">
        <f>IF(R84&gt;0,RANK(R84,(N84:P84,Q84:AE84)),0)</f>
        <v>0</v>
      </c>
      <c r="AK84" s="7">
        <f>IF(T84&gt;0,RANK(T84,(N84:P84,Q84:AE84)),0)</f>
        <v>2</v>
      </c>
      <c r="AL84" s="7">
        <f>IF(S84&gt;0,RANK(S84,(N84:P84,Q84:AE84)),0)</f>
        <v>0</v>
      </c>
      <c r="AM84" s="2">
        <f t="shared" si="48"/>
        <v>5.3470217089081383E-3</v>
      </c>
      <c r="AN84" s="2">
        <f t="shared" si="49"/>
        <v>0</v>
      </c>
      <c r="AO84" s="2">
        <f t="shared" si="50"/>
        <v>0.3346166185434713</v>
      </c>
      <c r="AP84" s="2">
        <f t="shared" si="51"/>
        <v>0</v>
      </c>
      <c r="AR84" t="s">
        <v>156</v>
      </c>
      <c r="AS84" t="s">
        <v>1005</v>
      </c>
      <c r="AT84">
        <v>1</v>
      </c>
      <c r="AV84">
        <v>3</v>
      </c>
      <c r="AW84" s="91">
        <v>2</v>
      </c>
      <c r="AX84" s="93">
        <v>713</v>
      </c>
      <c r="AY84" s="97">
        <f t="shared" si="52"/>
        <v>2713</v>
      </c>
      <c r="BA84" s="7" t="s">
        <v>1252</v>
      </c>
      <c r="BC84" s="1">
        <f t="shared" si="29"/>
        <v>32</v>
      </c>
      <c r="BD84" s="1">
        <f t="shared" si="26"/>
        <v>12</v>
      </c>
      <c r="BE84" s="1">
        <f t="shared" si="30"/>
        <v>69</v>
      </c>
      <c r="BF84" s="57">
        <v>3166</v>
      </c>
      <c r="BG84" s="1">
        <f t="shared" si="27"/>
        <v>3198</v>
      </c>
      <c r="BH84" s="1">
        <v>0</v>
      </c>
      <c r="BI84" s="1">
        <v>0</v>
      </c>
      <c r="BJ84" s="1">
        <v>2908</v>
      </c>
      <c r="BK84" s="1">
        <v>221</v>
      </c>
      <c r="BL84" s="1">
        <v>44</v>
      </c>
      <c r="BM84" s="1">
        <v>23</v>
      </c>
      <c r="BN84" s="1">
        <v>0</v>
      </c>
      <c r="BO84" s="1">
        <v>0</v>
      </c>
      <c r="BP84" s="1">
        <v>0</v>
      </c>
      <c r="BQ84" s="1">
        <v>0</v>
      </c>
      <c r="BR84" s="1">
        <v>1</v>
      </c>
      <c r="BS84" s="1">
        <v>0</v>
      </c>
      <c r="BT84" s="1">
        <v>0</v>
      </c>
      <c r="BU84" s="1">
        <v>0</v>
      </c>
      <c r="BV84" s="1">
        <v>1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</row>
    <row r="85" spans="1:89" hidden="1" outlineLevel="1">
      <c r="A85" t="s">
        <v>157</v>
      </c>
      <c r="B85" t="s">
        <v>1005</v>
      </c>
      <c r="C85" s="1">
        <f t="shared" si="42"/>
        <v>8009</v>
      </c>
      <c r="D85" s="7">
        <f>IF(N85&gt;0, RANK(N85,(N85:P85,Q85:AE85)),0)</f>
        <v>3</v>
      </c>
      <c r="E85" s="7">
        <f>IF(O85&gt;0,RANK(O85,(N85:P85,Q85:AE85)),0)</f>
        <v>1</v>
      </c>
      <c r="F85" s="7">
        <f>IF(P85&gt;0,RANK(P85,(N85:P85,Q85:AE85)),0)</f>
        <v>7</v>
      </c>
      <c r="G85" s="1">
        <f t="shared" si="22"/>
        <v>1948</v>
      </c>
      <c r="H85" s="2">
        <f t="shared" si="43"/>
        <v>0.24322637033337496</v>
      </c>
      <c r="I85" s="2"/>
      <c r="J85" s="2">
        <f t="shared" si="44"/>
        <v>0.14521163690847796</v>
      </c>
      <c r="K85" s="2">
        <f t="shared" si="45"/>
        <v>0.54214009239605443</v>
      </c>
      <c r="L85" s="2">
        <f t="shared" si="46"/>
        <v>1.2485953302534649E-3</v>
      </c>
      <c r="M85" s="2">
        <f t="shared" si="47"/>
        <v>0.31139967536521418</v>
      </c>
      <c r="N85" s="59">
        <v>1163</v>
      </c>
      <c r="O85" s="59">
        <v>4342</v>
      </c>
      <c r="P85" s="59">
        <v>10</v>
      </c>
      <c r="Q85" s="57">
        <v>39</v>
      </c>
      <c r="T85" s="57">
        <f t="shared" si="24"/>
        <v>2394</v>
      </c>
      <c r="X85" s="57">
        <f t="shared" si="28"/>
        <v>32</v>
      </c>
      <c r="Y85" s="59"/>
      <c r="Z85" s="59"/>
      <c r="AA85" s="59">
        <v>29</v>
      </c>
      <c r="AB85" s="1">
        <v>0</v>
      </c>
      <c r="AC85" s="1">
        <v>0</v>
      </c>
      <c r="AD85" s="1">
        <v>0</v>
      </c>
      <c r="AE85" s="59"/>
      <c r="AF85" s="59"/>
      <c r="AG85" s="59"/>
      <c r="AI85" s="7">
        <f>IF(Q85&gt;0,RANK(Q85,(N85:P85,Q85:AE85)),0)</f>
        <v>4</v>
      </c>
      <c r="AJ85" s="7">
        <f>IF(R85&gt;0,RANK(R85,(N85:P85,Q85:AE85)),0)</f>
        <v>0</v>
      </c>
      <c r="AK85" s="7">
        <f>IF(T85&gt;0,RANK(T85,(N85:P85,Q85:AE85)),0)</f>
        <v>2</v>
      </c>
      <c r="AL85" s="7">
        <f>IF(S85&gt;0,RANK(S85,(N85:P85,Q85:AE85)),0)</f>
        <v>0</v>
      </c>
      <c r="AM85" s="2">
        <f t="shared" si="48"/>
        <v>4.8695217879885129E-3</v>
      </c>
      <c r="AN85" s="2">
        <f t="shared" si="49"/>
        <v>0</v>
      </c>
      <c r="AO85" s="2">
        <f t="shared" si="50"/>
        <v>0.29891372206267947</v>
      </c>
      <c r="AP85" s="2">
        <f t="shared" si="51"/>
        <v>0</v>
      </c>
      <c r="AR85" t="s">
        <v>157</v>
      </c>
      <c r="AS85" t="s">
        <v>1005</v>
      </c>
      <c r="AT85">
        <v>1</v>
      </c>
      <c r="AV85">
        <v>3</v>
      </c>
      <c r="AW85" s="91">
        <v>2</v>
      </c>
      <c r="AX85" s="93">
        <v>714</v>
      </c>
      <c r="AY85" s="97">
        <f t="shared" si="52"/>
        <v>2714</v>
      </c>
      <c r="BA85" s="7" t="s">
        <v>1252</v>
      </c>
      <c r="BC85" s="1">
        <f t="shared" si="29"/>
        <v>20</v>
      </c>
      <c r="BD85" s="1">
        <f t="shared" si="26"/>
        <v>12</v>
      </c>
      <c r="BE85" s="1">
        <f t="shared" si="30"/>
        <v>52</v>
      </c>
      <c r="BF85" s="57">
        <v>2426</v>
      </c>
      <c r="BG85" s="1">
        <f t="shared" si="27"/>
        <v>2446</v>
      </c>
      <c r="BH85" s="1">
        <v>0</v>
      </c>
      <c r="BI85" s="1">
        <v>0</v>
      </c>
      <c r="BJ85" s="1">
        <v>2200</v>
      </c>
      <c r="BK85" s="1">
        <v>194</v>
      </c>
      <c r="BL85" s="1">
        <v>32</v>
      </c>
      <c r="BM85" s="1">
        <v>20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</row>
    <row r="86" spans="1:89" hidden="1" outlineLevel="1">
      <c r="A86" t="s">
        <v>411</v>
      </c>
      <c r="B86" t="s">
        <v>1005</v>
      </c>
      <c r="C86" s="1">
        <f t="shared" si="42"/>
        <v>8715</v>
      </c>
      <c r="D86" s="7">
        <f>IF(N86&gt;0, RANK(N86,(N86:P86,Q86:AE86)),0)</f>
        <v>3</v>
      </c>
      <c r="E86" s="7">
        <f>IF(O86&gt;0,RANK(O86,(N86:P86,Q86:AE86)),0)</f>
        <v>1</v>
      </c>
      <c r="F86" s="7">
        <f>IF(P86&gt;0,RANK(P86,(N86:P86,Q86:AE86)),0)</f>
        <v>7</v>
      </c>
      <c r="G86" s="1">
        <f t="shared" si="22"/>
        <v>1878</v>
      </c>
      <c r="H86" s="2">
        <f t="shared" si="43"/>
        <v>0.21549053356282272</v>
      </c>
      <c r="I86" s="2"/>
      <c r="J86" s="2">
        <f t="shared" si="44"/>
        <v>0.17337923121055651</v>
      </c>
      <c r="K86" s="2">
        <f t="shared" si="45"/>
        <v>0.51371199082042451</v>
      </c>
      <c r="L86" s="2">
        <f t="shared" si="46"/>
        <v>1.3769363166953529E-3</v>
      </c>
      <c r="M86" s="2">
        <f t="shared" si="47"/>
        <v>0.31153184165232362</v>
      </c>
      <c r="N86" s="59">
        <v>1511</v>
      </c>
      <c r="O86" s="59">
        <v>4477</v>
      </c>
      <c r="P86" s="59">
        <v>12</v>
      </c>
      <c r="Q86" s="57">
        <v>49</v>
      </c>
      <c r="T86" s="57">
        <f t="shared" si="24"/>
        <v>2599</v>
      </c>
      <c r="X86" s="57">
        <f t="shared" si="28"/>
        <v>32</v>
      </c>
      <c r="Y86" s="59"/>
      <c r="Z86" s="59"/>
      <c r="AA86" s="59">
        <v>35</v>
      </c>
      <c r="AB86" s="1">
        <v>0</v>
      </c>
      <c r="AC86" s="1">
        <v>0</v>
      </c>
      <c r="AD86" s="1">
        <v>0</v>
      </c>
      <c r="AE86" s="59"/>
      <c r="AF86" s="59"/>
      <c r="AG86" s="59"/>
      <c r="AI86" s="7">
        <f>IF(Q86&gt;0,RANK(Q86,(N86:P86,Q86:AE86)),0)</f>
        <v>4</v>
      </c>
      <c r="AJ86" s="7">
        <f>IF(R86&gt;0,RANK(R86,(N86:P86,Q86:AE86)),0)</f>
        <v>0</v>
      </c>
      <c r="AK86" s="7">
        <f>IF(T86&gt;0,RANK(T86,(N86:P86,Q86:AE86)),0)</f>
        <v>2</v>
      </c>
      <c r="AL86" s="7">
        <f>IF(S86&gt;0,RANK(S86,(N86:P86,Q86:AE86)),0)</f>
        <v>0</v>
      </c>
      <c r="AM86" s="2">
        <f t="shared" si="48"/>
        <v>5.6224899598393578E-3</v>
      </c>
      <c r="AN86" s="2">
        <f t="shared" si="49"/>
        <v>0</v>
      </c>
      <c r="AO86" s="2">
        <f t="shared" si="50"/>
        <v>0.29822145725760185</v>
      </c>
      <c r="AP86" s="2">
        <f t="shared" si="51"/>
        <v>0</v>
      </c>
      <c r="AR86" t="s">
        <v>411</v>
      </c>
      <c r="AS86" t="s">
        <v>1005</v>
      </c>
      <c r="AT86">
        <v>1</v>
      </c>
      <c r="AV86">
        <v>3</v>
      </c>
      <c r="AW86" s="91">
        <v>2</v>
      </c>
      <c r="AX86" s="93">
        <v>715</v>
      </c>
      <c r="AY86" s="97">
        <f t="shared" si="52"/>
        <v>2715</v>
      </c>
      <c r="BA86" s="7" t="s">
        <v>1252</v>
      </c>
      <c r="BC86" s="1">
        <f t="shared" si="29"/>
        <v>33</v>
      </c>
      <c r="BD86" s="1">
        <f t="shared" si="26"/>
        <v>13</v>
      </c>
      <c r="BE86" s="1">
        <f t="shared" si="30"/>
        <v>65</v>
      </c>
      <c r="BF86" s="57">
        <v>2631</v>
      </c>
      <c r="BG86" s="1">
        <f t="shared" si="27"/>
        <v>2665</v>
      </c>
      <c r="BH86" s="1">
        <v>0</v>
      </c>
      <c r="BI86" s="1">
        <v>1</v>
      </c>
      <c r="BJ86" s="1">
        <v>2338</v>
      </c>
      <c r="BK86" s="1">
        <v>261</v>
      </c>
      <c r="BL86" s="1">
        <v>46</v>
      </c>
      <c r="BM86" s="1">
        <v>17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1</v>
      </c>
      <c r="CC86" s="1">
        <v>0</v>
      </c>
      <c r="CD86" s="1">
        <v>0</v>
      </c>
      <c r="CE86" s="1">
        <v>0</v>
      </c>
      <c r="CF86" s="1">
        <v>0</v>
      </c>
      <c r="CG86" s="1">
        <v>1</v>
      </c>
      <c r="CH86" s="1">
        <v>0</v>
      </c>
      <c r="CI86" s="1">
        <v>0</v>
      </c>
      <c r="CJ86" s="1">
        <v>0</v>
      </c>
      <c r="CK86" s="1">
        <v>0</v>
      </c>
    </row>
    <row r="87" spans="1:89" hidden="1" outlineLevel="1">
      <c r="A87" t="s">
        <v>412</v>
      </c>
      <c r="B87" t="s">
        <v>1005</v>
      </c>
      <c r="C87" s="1">
        <f t="shared" si="42"/>
        <v>8936</v>
      </c>
      <c r="D87" s="7">
        <f>IF(N87&gt;0, RANK(N87,(N87:P87,Q87:AE87)),0)</f>
        <v>3</v>
      </c>
      <c r="E87" s="7">
        <f>IF(O87&gt;0,RANK(O87,(N87:P87,Q87:AE87)),0)</f>
        <v>1</v>
      </c>
      <c r="F87" s="7">
        <f>IF(P87&gt;0,RANK(P87,(N87:P87,Q87:AE87)),0)</f>
        <v>7</v>
      </c>
      <c r="G87" s="1">
        <f t="shared" si="22"/>
        <v>1341</v>
      </c>
      <c r="H87" s="2">
        <f t="shared" si="43"/>
        <v>0.15006714413607877</v>
      </c>
      <c r="I87" s="2"/>
      <c r="J87" s="2">
        <f t="shared" si="44"/>
        <v>0.16685317815577438</v>
      </c>
      <c r="K87" s="2">
        <f t="shared" si="45"/>
        <v>0.4847806624888093</v>
      </c>
      <c r="L87" s="2">
        <f t="shared" si="46"/>
        <v>1.5666965085049239E-3</v>
      </c>
      <c r="M87" s="2">
        <f t="shared" si="47"/>
        <v>0.34679946284691138</v>
      </c>
      <c r="N87" s="59">
        <v>1491</v>
      </c>
      <c r="O87" s="59">
        <v>4332</v>
      </c>
      <c r="P87" s="59">
        <v>14</v>
      </c>
      <c r="Q87" s="57">
        <v>38</v>
      </c>
      <c r="T87" s="57">
        <f t="shared" si="24"/>
        <v>2991</v>
      </c>
      <c r="X87" s="57">
        <f t="shared" si="28"/>
        <v>38</v>
      </c>
      <c r="Y87" s="59"/>
      <c r="Z87" s="59"/>
      <c r="AA87" s="59">
        <v>23</v>
      </c>
      <c r="AB87" s="1">
        <v>8</v>
      </c>
      <c r="AC87" s="1">
        <v>0</v>
      </c>
      <c r="AD87" s="1">
        <v>1</v>
      </c>
      <c r="AE87" s="59"/>
      <c r="AF87" s="59"/>
      <c r="AG87" s="59"/>
      <c r="AI87" s="7">
        <f>IF(Q87&gt;0,RANK(Q87,(N87:P87,Q87:AE87)),0)</f>
        <v>4</v>
      </c>
      <c r="AJ87" s="7">
        <f>IF(R87&gt;0,RANK(R87,(N87:P87,Q87:AE87)),0)</f>
        <v>0</v>
      </c>
      <c r="AK87" s="7">
        <f>IF(T87&gt;0,RANK(T87,(N87:P87,Q87:AE87)),0)</f>
        <v>2</v>
      </c>
      <c r="AL87" s="7">
        <f>IF(S87&gt;0,RANK(S87,(N87:P87,Q87:AE87)),0)</f>
        <v>0</v>
      </c>
      <c r="AM87" s="2">
        <f t="shared" si="48"/>
        <v>4.2524619516562216E-3</v>
      </c>
      <c r="AN87" s="2">
        <f t="shared" si="49"/>
        <v>0</v>
      </c>
      <c r="AO87" s="2">
        <f t="shared" si="50"/>
        <v>0.33471351835273055</v>
      </c>
      <c r="AP87" s="2">
        <f t="shared" si="51"/>
        <v>0</v>
      </c>
      <c r="AR87" t="s">
        <v>412</v>
      </c>
      <c r="AS87" t="s">
        <v>1005</v>
      </c>
      <c r="AT87">
        <v>1</v>
      </c>
      <c r="AV87">
        <v>3</v>
      </c>
      <c r="AW87" s="91">
        <v>2</v>
      </c>
      <c r="AX87" s="93">
        <v>716</v>
      </c>
      <c r="AY87" s="97">
        <f t="shared" si="52"/>
        <v>2716</v>
      </c>
      <c r="BA87" s="7" t="s">
        <v>1252</v>
      </c>
      <c r="BC87" s="1">
        <f t="shared" si="29"/>
        <v>13</v>
      </c>
      <c r="BD87" s="1">
        <f t="shared" si="26"/>
        <v>15</v>
      </c>
      <c r="BE87" s="1">
        <f t="shared" si="30"/>
        <v>60</v>
      </c>
      <c r="BF87" s="57">
        <v>3038</v>
      </c>
      <c r="BG87" s="1">
        <f t="shared" si="27"/>
        <v>3052</v>
      </c>
      <c r="BH87" s="1">
        <v>0</v>
      </c>
      <c r="BI87" s="1">
        <v>1</v>
      </c>
      <c r="BJ87" s="1">
        <v>2810</v>
      </c>
      <c r="BK87" s="1">
        <v>181</v>
      </c>
      <c r="BL87" s="1">
        <v>28</v>
      </c>
      <c r="BM87" s="1">
        <v>29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1</v>
      </c>
      <c r="CG87" s="1">
        <v>0</v>
      </c>
      <c r="CH87" s="1">
        <v>0</v>
      </c>
      <c r="CI87" s="1">
        <v>1</v>
      </c>
      <c r="CJ87" s="1">
        <v>0</v>
      </c>
      <c r="CK87" s="1">
        <v>0</v>
      </c>
    </row>
    <row r="88" spans="1:89" hidden="1" outlineLevel="1">
      <c r="A88" t="s">
        <v>413</v>
      </c>
      <c r="B88" t="s">
        <v>1005</v>
      </c>
      <c r="C88" s="1">
        <f t="shared" si="42"/>
        <v>7244</v>
      </c>
      <c r="D88" s="7">
        <f>IF(N88&gt;0, RANK(N88,(N88:P88,Q88:AE88)),0)</f>
        <v>3</v>
      </c>
      <c r="E88" s="7">
        <f>IF(O88&gt;0,RANK(O88,(N88:P88,Q88:AE88)),0)</f>
        <v>1</v>
      </c>
      <c r="F88" s="7">
        <f>IF(P88&gt;0,RANK(P88,(N88:P88,Q88:AE88)),0)</f>
        <v>7</v>
      </c>
      <c r="G88" s="1">
        <f t="shared" si="22"/>
        <v>214</v>
      </c>
      <c r="H88" s="2">
        <f t="shared" si="43"/>
        <v>2.9541689674213143E-2</v>
      </c>
      <c r="I88" s="2"/>
      <c r="J88" s="2">
        <f t="shared" si="44"/>
        <v>0.14964108227498621</v>
      </c>
      <c r="K88" s="2">
        <f t="shared" si="45"/>
        <v>0.43525676421866372</v>
      </c>
      <c r="L88" s="2">
        <f t="shared" si="46"/>
        <v>1.3804527885146328E-3</v>
      </c>
      <c r="M88" s="2">
        <f t="shared" si="47"/>
        <v>0.41372170071783548</v>
      </c>
      <c r="N88" s="59">
        <v>1084</v>
      </c>
      <c r="O88" s="59">
        <v>3153</v>
      </c>
      <c r="P88" s="59">
        <v>10</v>
      </c>
      <c r="Q88" s="57">
        <v>23</v>
      </c>
      <c r="T88" s="57">
        <f t="shared" si="24"/>
        <v>2939</v>
      </c>
      <c r="X88" s="57">
        <f t="shared" si="28"/>
        <v>19</v>
      </c>
      <c r="Y88" s="59"/>
      <c r="Z88" s="59"/>
      <c r="AA88" s="59">
        <v>16</v>
      </c>
      <c r="AB88" s="1">
        <v>0</v>
      </c>
      <c r="AC88" s="1">
        <v>0</v>
      </c>
      <c r="AD88" s="1">
        <v>0</v>
      </c>
      <c r="AE88" s="59"/>
      <c r="AF88" s="59"/>
      <c r="AG88" s="59"/>
      <c r="AI88" s="7">
        <f>IF(Q88&gt;0,RANK(Q88,(N88:P88,Q88:AE88)),0)</f>
        <v>4</v>
      </c>
      <c r="AJ88" s="7">
        <f>IF(R88&gt;0,RANK(R88,(N88:P88,Q88:AE88)),0)</f>
        <v>0</v>
      </c>
      <c r="AK88" s="7">
        <f>IF(T88&gt;0,RANK(T88,(N88:P88,Q88:AE88)),0)</f>
        <v>2</v>
      </c>
      <c r="AL88" s="7">
        <f>IF(S88&gt;0,RANK(S88,(N88:P88,Q88:AE88)),0)</f>
        <v>0</v>
      </c>
      <c r="AM88" s="2">
        <f t="shared" si="48"/>
        <v>3.1750414135836556E-3</v>
      </c>
      <c r="AN88" s="2">
        <f t="shared" si="49"/>
        <v>0</v>
      </c>
      <c r="AO88" s="2">
        <f t="shared" si="50"/>
        <v>0.4057150745444506</v>
      </c>
      <c r="AP88" s="2">
        <f t="shared" si="51"/>
        <v>0</v>
      </c>
      <c r="AR88" t="s">
        <v>413</v>
      </c>
      <c r="AS88" t="s">
        <v>1005</v>
      </c>
      <c r="AT88">
        <v>1</v>
      </c>
      <c r="AV88">
        <v>3</v>
      </c>
      <c r="AW88" s="91">
        <v>2</v>
      </c>
      <c r="AX88" s="93">
        <v>717</v>
      </c>
      <c r="AY88" s="97">
        <f t="shared" si="52"/>
        <v>2717</v>
      </c>
      <c r="BA88" s="7" t="s">
        <v>1252</v>
      </c>
      <c r="BC88" s="1">
        <f t="shared" si="29"/>
        <v>13</v>
      </c>
      <c r="BD88" s="1">
        <f t="shared" si="26"/>
        <v>2</v>
      </c>
      <c r="BE88" s="1">
        <f t="shared" si="30"/>
        <v>32</v>
      </c>
      <c r="BF88" s="57">
        <v>2958</v>
      </c>
      <c r="BG88" s="1">
        <f t="shared" si="27"/>
        <v>2972</v>
      </c>
      <c r="BH88" s="1">
        <v>1</v>
      </c>
      <c r="BI88" s="1">
        <v>0</v>
      </c>
      <c r="BJ88" s="1">
        <v>2767</v>
      </c>
      <c r="BK88" s="1">
        <v>172</v>
      </c>
      <c r="BL88" s="1">
        <v>15</v>
      </c>
      <c r="BM88" s="1">
        <v>17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</row>
    <row r="89" spans="1:89" hidden="1" outlineLevel="1">
      <c r="A89" t="s">
        <v>414</v>
      </c>
      <c r="B89" t="s">
        <v>1005</v>
      </c>
      <c r="C89" s="1">
        <f t="shared" si="42"/>
        <v>3134</v>
      </c>
      <c r="D89" s="7">
        <f>IF(N89&gt;0, RANK(N89,(N89:P89,Q89:AE89)),0)</f>
        <v>3</v>
      </c>
      <c r="E89" s="7">
        <f>IF(O89&gt;0,RANK(O89,(N89:P89,Q89:AE89)),0)</f>
        <v>1</v>
      </c>
      <c r="F89" s="7">
        <f>IF(P89&gt;0,RANK(P89,(N89:P89,Q89:AE89)),0)</f>
        <v>6</v>
      </c>
      <c r="G89" s="1">
        <f t="shared" si="22"/>
        <v>825</v>
      </c>
      <c r="H89" s="2">
        <f t="shared" si="43"/>
        <v>0.26324186343331207</v>
      </c>
      <c r="I89" s="2"/>
      <c r="J89" s="2">
        <f t="shared" si="44"/>
        <v>0.16368857689853222</v>
      </c>
      <c r="K89" s="2">
        <f t="shared" si="45"/>
        <v>0.53956604977664324</v>
      </c>
      <c r="L89" s="2">
        <f t="shared" si="46"/>
        <v>3.8289725590299937E-3</v>
      </c>
      <c r="M89" s="2">
        <f t="shared" si="47"/>
        <v>0.29291640076579456</v>
      </c>
      <c r="N89" s="59">
        <v>513</v>
      </c>
      <c r="O89" s="59">
        <v>1691</v>
      </c>
      <c r="P89" s="59">
        <v>12</v>
      </c>
      <c r="Q89" s="57">
        <v>27</v>
      </c>
      <c r="T89" s="57">
        <f t="shared" si="24"/>
        <v>866</v>
      </c>
      <c r="X89" s="57">
        <f t="shared" si="28"/>
        <v>10</v>
      </c>
      <c r="Y89" s="59"/>
      <c r="Z89" s="59"/>
      <c r="AA89" s="59">
        <v>15</v>
      </c>
      <c r="AB89" s="1">
        <v>0</v>
      </c>
      <c r="AC89" s="1">
        <v>0</v>
      </c>
      <c r="AD89" s="1">
        <v>0</v>
      </c>
      <c r="AE89" s="59"/>
      <c r="AF89" s="59"/>
      <c r="AG89" s="59"/>
      <c r="AI89" s="7">
        <f>IF(Q89&gt;0,RANK(Q89,(N89:P89,Q89:AE89)),0)</f>
        <v>4</v>
      </c>
      <c r="AJ89" s="7">
        <f>IF(R89&gt;0,RANK(R89,(N89:P89,Q89:AE89)),0)</f>
        <v>0</v>
      </c>
      <c r="AK89" s="7">
        <f>IF(T89&gt;0,RANK(T89,(N89:P89,Q89:AE89)),0)</f>
        <v>2</v>
      </c>
      <c r="AL89" s="7">
        <f>IF(S89&gt;0,RANK(S89,(N89:P89,Q89:AE89)),0)</f>
        <v>0</v>
      </c>
      <c r="AM89" s="2">
        <f t="shared" si="48"/>
        <v>8.6151882578174854E-3</v>
      </c>
      <c r="AN89" s="2">
        <f t="shared" si="49"/>
        <v>0</v>
      </c>
      <c r="AO89" s="2">
        <f t="shared" si="50"/>
        <v>0.27632418634333122</v>
      </c>
      <c r="AP89" s="2">
        <f t="shared" si="51"/>
        <v>0</v>
      </c>
      <c r="AR89" t="s">
        <v>414</v>
      </c>
      <c r="AS89" t="s">
        <v>1005</v>
      </c>
      <c r="AT89">
        <v>1</v>
      </c>
      <c r="AV89">
        <v>3</v>
      </c>
      <c r="AW89" s="91">
        <v>2</v>
      </c>
      <c r="AX89" s="93">
        <v>718</v>
      </c>
      <c r="AY89" s="97">
        <f t="shared" si="52"/>
        <v>2718</v>
      </c>
      <c r="BA89" s="7" t="s">
        <v>1252</v>
      </c>
      <c r="BC89" s="1">
        <f t="shared" si="29"/>
        <v>20</v>
      </c>
      <c r="BD89" s="1">
        <f t="shared" si="26"/>
        <v>-2</v>
      </c>
      <c r="BE89" s="1">
        <f t="shared" si="30"/>
        <v>30</v>
      </c>
      <c r="BF89" s="57">
        <v>876</v>
      </c>
      <c r="BG89" s="1">
        <f t="shared" si="27"/>
        <v>897</v>
      </c>
      <c r="BH89" s="1">
        <v>0</v>
      </c>
      <c r="BI89" s="1">
        <v>1</v>
      </c>
      <c r="BJ89" s="1">
        <v>775</v>
      </c>
      <c r="BK89" s="1">
        <v>91</v>
      </c>
      <c r="BL89" s="1">
        <v>18</v>
      </c>
      <c r="BM89" s="1">
        <v>11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</row>
    <row r="90" spans="1:89" hidden="1" outlineLevel="1">
      <c r="A90" t="s">
        <v>415</v>
      </c>
      <c r="B90" t="s">
        <v>1005</v>
      </c>
      <c r="C90" s="1">
        <f t="shared" si="42"/>
        <v>5752</v>
      </c>
      <c r="D90" s="7">
        <f>IF(N90&gt;0, RANK(N90,(N90:P90,Q90:AE90)),0)</f>
        <v>3</v>
      </c>
      <c r="E90" s="7">
        <f>IF(O90&gt;0,RANK(O90,(N90:P90,Q90:AE90)),0)</f>
        <v>2</v>
      </c>
      <c r="F90" s="7">
        <f>IF(P90&gt;0,RANK(P90,(N90:P90,Q90:AE90)),0)</f>
        <v>6</v>
      </c>
      <c r="G90" s="1">
        <f t="shared" si="22"/>
        <v>530</v>
      </c>
      <c r="H90" s="2">
        <f t="shared" si="43"/>
        <v>9.2141863699582757E-2</v>
      </c>
      <c r="I90" s="2"/>
      <c r="J90" s="2">
        <f t="shared" si="44"/>
        <v>0.26130041724617525</v>
      </c>
      <c r="K90" s="2">
        <f t="shared" si="45"/>
        <v>0.3172809457579972</v>
      </c>
      <c r="L90" s="2">
        <f t="shared" si="46"/>
        <v>2.2600834492350489E-3</v>
      </c>
      <c r="M90" s="2">
        <f t="shared" si="47"/>
        <v>0.41915855354659248</v>
      </c>
      <c r="N90" s="59">
        <v>1503</v>
      </c>
      <c r="O90" s="59">
        <v>1825</v>
      </c>
      <c r="P90" s="59">
        <v>13</v>
      </c>
      <c r="Q90" s="57">
        <v>25</v>
      </c>
      <c r="T90" s="57">
        <f t="shared" si="24"/>
        <v>2355</v>
      </c>
      <c r="X90" s="57">
        <f t="shared" si="28"/>
        <v>13</v>
      </c>
      <c r="Y90" s="59"/>
      <c r="Z90" s="59"/>
      <c r="AA90" s="59">
        <v>18</v>
      </c>
      <c r="AB90" s="1">
        <v>0</v>
      </c>
      <c r="AC90" s="1">
        <v>0</v>
      </c>
      <c r="AD90" s="1">
        <v>0</v>
      </c>
      <c r="AE90" s="59"/>
      <c r="AF90" s="59"/>
      <c r="AG90" s="59"/>
      <c r="AI90" s="7">
        <f>IF(Q90&gt;0,RANK(Q90,(N90:P90,Q90:AE90)),0)</f>
        <v>4</v>
      </c>
      <c r="AJ90" s="7">
        <f>IF(R90&gt;0,RANK(R90,(N90:P90,Q90:AE90)),0)</f>
        <v>0</v>
      </c>
      <c r="AK90" s="7">
        <f>IF(T90&gt;0,RANK(T90,(N90:P90,Q90:AE90)),0)</f>
        <v>1</v>
      </c>
      <c r="AL90" s="7">
        <f>IF(S90&gt;0,RANK(S90,(N90:P90,Q90:AE90)),0)</f>
        <v>0</v>
      </c>
      <c r="AM90" s="2">
        <f t="shared" si="48"/>
        <v>4.3463143254520165E-3</v>
      </c>
      <c r="AN90" s="2">
        <f t="shared" si="49"/>
        <v>0</v>
      </c>
      <c r="AO90" s="2">
        <f t="shared" si="50"/>
        <v>0.40942280945757997</v>
      </c>
      <c r="AP90" s="2">
        <f t="shared" si="51"/>
        <v>0</v>
      </c>
      <c r="AR90" t="s">
        <v>415</v>
      </c>
      <c r="AS90" t="s">
        <v>1005</v>
      </c>
      <c r="AT90">
        <v>1</v>
      </c>
      <c r="AV90">
        <v>3</v>
      </c>
      <c r="AW90" s="91">
        <v>2</v>
      </c>
      <c r="AX90" s="93">
        <v>719</v>
      </c>
      <c r="AY90" s="97">
        <f t="shared" si="52"/>
        <v>2719</v>
      </c>
      <c r="BA90" s="7" t="s">
        <v>1252</v>
      </c>
      <c r="BC90" s="1">
        <f t="shared" si="29"/>
        <v>31</v>
      </c>
      <c r="BD90" s="1">
        <f t="shared" si="26"/>
        <v>3</v>
      </c>
      <c r="BE90" s="1">
        <f t="shared" si="30"/>
        <v>44</v>
      </c>
      <c r="BF90" s="57">
        <v>2368</v>
      </c>
      <c r="BG90" s="1">
        <f t="shared" si="27"/>
        <v>2402</v>
      </c>
      <c r="BH90" s="1">
        <v>0</v>
      </c>
      <c r="BI90" s="1">
        <v>3</v>
      </c>
      <c r="BJ90" s="1">
        <v>2143</v>
      </c>
      <c r="BK90" s="1">
        <v>212</v>
      </c>
      <c r="BL90" s="1">
        <v>34</v>
      </c>
      <c r="BM90" s="1">
        <v>10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</row>
    <row r="91" spans="1:89" hidden="1" outlineLevel="1">
      <c r="A91" t="s">
        <v>416</v>
      </c>
      <c r="B91" t="s">
        <v>1005</v>
      </c>
      <c r="C91" s="1">
        <f t="shared" si="42"/>
        <v>3426</v>
      </c>
      <c r="D91" s="7">
        <f>IF(N91&gt;0, RANK(N91,(N91:P91,Q91:AE91)),0)</f>
        <v>3</v>
      </c>
      <c r="E91" s="7">
        <f>IF(O91&gt;0,RANK(O91,(N91:P91,Q91:AE91)),0)</f>
        <v>2</v>
      </c>
      <c r="F91" s="7">
        <f>IF(P91&gt;0,RANK(P91,(N91:P91,Q91:AE91)),0)</f>
        <v>7</v>
      </c>
      <c r="G91" s="1">
        <f t="shared" si="22"/>
        <v>223</v>
      </c>
      <c r="H91" s="2">
        <f t="shared" si="43"/>
        <v>6.5090484530064219E-2</v>
      </c>
      <c r="I91" s="2"/>
      <c r="J91" s="2">
        <f t="shared" si="44"/>
        <v>0.29568009340338586</v>
      </c>
      <c r="K91" s="2">
        <f t="shared" si="45"/>
        <v>0.30677174547577352</v>
      </c>
      <c r="L91" s="2">
        <f t="shared" si="46"/>
        <v>3.5026269702276708E-3</v>
      </c>
      <c r="M91" s="2">
        <f t="shared" si="47"/>
        <v>0.39404553415061294</v>
      </c>
      <c r="N91" s="59">
        <v>1013</v>
      </c>
      <c r="O91" s="59">
        <v>1051</v>
      </c>
      <c r="P91" s="59">
        <v>12</v>
      </c>
      <c r="Q91" s="57">
        <v>33</v>
      </c>
      <c r="T91" s="57">
        <f t="shared" si="24"/>
        <v>1274</v>
      </c>
      <c r="X91" s="57">
        <f t="shared" si="28"/>
        <v>27</v>
      </c>
      <c r="Y91" s="59"/>
      <c r="Z91" s="59"/>
      <c r="AA91" s="59">
        <v>16</v>
      </c>
      <c r="AB91" s="1">
        <v>0</v>
      </c>
      <c r="AC91" s="1">
        <v>0</v>
      </c>
      <c r="AD91" s="1">
        <v>0</v>
      </c>
      <c r="AE91" s="59"/>
      <c r="AF91" s="59"/>
      <c r="AG91" s="59"/>
      <c r="AI91" s="7">
        <f>IF(Q91&gt;0,RANK(Q91,(N91:P91,Q91:AE91)),0)</f>
        <v>4</v>
      </c>
      <c r="AJ91" s="7">
        <f>IF(R91&gt;0,RANK(R91,(N91:P91,Q91:AE91)),0)</f>
        <v>0</v>
      </c>
      <c r="AK91" s="7">
        <f>IF(T91&gt;0,RANK(T91,(N91:P91,Q91:AE91)),0)</f>
        <v>1</v>
      </c>
      <c r="AL91" s="7">
        <f>IF(S91&gt;0,RANK(S91,(N91:P91,Q91:AE91)),0)</f>
        <v>0</v>
      </c>
      <c r="AM91" s="2">
        <f t="shared" si="48"/>
        <v>9.6322241681260946E-3</v>
      </c>
      <c r="AN91" s="2">
        <f t="shared" si="49"/>
        <v>0</v>
      </c>
      <c r="AO91" s="2">
        <f t="shared" si="50"/>
        <v>0.37186223000583774</v>
      </c>
      <c r="AP91" s="2">
        <f t="shared" si="51"/>
        <v>0</v>
      </c>
      <c r="AR91" t="s">
        <v>416</v>
      </c>
      <c r="AS91" t="s">
        <v>1005</v>
      </c>
      <c r="AT91">
        <v>1</v>
      </c>
      <c r="AV91">
        <v>3</v>
      </c>
      <c r="AW91" s="91">
        <v>2</v>
      </c>
      <c r="AX91" s="93">
        <v>720</v>
      </c>
      <c r="AY91" s="97">
        <f t="shared" si="52"/>
        <v>2720</v>
      </c>
      <c r="BA91" s="7" t="s">
        <v>1252</v>
      </c>
      <c r="BC91" s="1">
        <f t="shared" si="29"/>
        <v>25</v>
      </c>
      <c r="BD91" s="1">
        <f t="shared" si="26"/>
        <v>12</v>
      </c>
      <c r="BE91" s="1">
        <f t="shared" si="30"/>
        <v>52</v>
      </c>
      <c r="BF91" s="57">
        <v>1301</v>
      </c>
      <c r="BG91" s="1">
        <f t="shared" si="27"/>
        <v>1326</v>
      </c>
      <c r="BH91" s="1">
        <v>0</v>
      </c>
      <c r="BI91" s="1">
        <v>0</v>
      </c>
      <c r="BJ91" s="1">
        <v>1151</v>
      </c>
      <c r="BK91" s="1">
        <v>123</v>
      </c>
      <c r="BL91" s="1">
        <v>37</v>
      </c>
      <c r="BM91" s="1">
        <v>14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1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</row>
    <row r="92" spans="1:89" hidden="1" outlineLevel="1">
      <c r="A92" t="s">
        <v>417</v>
      </c>
      <c r="B92" t="s">
        <v>1005</v>
      </c>
      <c r="C92" s="1">
        <f t="shared" si="42"/>
        <v>6888</v>
      </c>
      <c r="D92" s="7">
        <f>IF(N92&gt;0, RANK(N92,(N92:P92,Q92:AE92)),0)</f>
        <v>3</v>
      </c>
      <c r="E92" s="7">
        <f>IF(O92&gt;0,RANK(O92,(N92:P92,Q92:AE92)),0)</f>
        <v>2</v>
      </c>
      <c r="F92" s="7">
        <f>IF(P92&gt;0,RANK(P92,(N92:P92,Q92:AE92)),0)</f>
        <v>7</v>
      </c>
      <c r="G92" s="1">
        <f t="shared" si="22"/>
        <v>643</v>
      </c>
      <c r="H92" s="2">
        <f t="shared" si="43"/>
        <v>9.3350754936120786E-2</v>
      </c>
      <c r="I92" s="2"/>
      <c r="J92" s="2">
        <f t="shared" si="44"/>
        <v>0.2542102206736353</v>
      </c>
      <c r="K92" s="2">
        <f t="shared" si="45"/>
        <v>0.31925087108013939</v>
      </c>
      <c r="L92" s="2">
        <f t="shared" si="46"/>
        <v>1.3066202090592336E-3</v>
      </c>
      <c r="M92" s="2">
        <f t="shared" si="47"/>
        <v>0.42523228803716606</v>
      </c>
      <c r="N92" s="59">
        <v>1751</v>
      </c>
      <c r="O92" s="59">
        <v>2199</v>
      </c>
      <c r="P92" s="59">
        <v>9</v>
      </c>
      <c r="Q92" s="57">
        <v>31</v>
      </c>
      <c r="T92" s="57">
        <f t="shared" si="24"/>
        <v>2842</v>
      </c>
      <c r="X92" s="57">
        <f t="shared" si="28"/>
        <v>31</v>
      </c>
      <c r="Y92" s="59"/>
      <c r="Z92" s="59"/>
      <c r="AA92" s="59">
        <v>24</v>
      </c>
      <c r="AB92" s="1">
        <v>0</v>
      </c>
      <c r="AC92" s="1">
        <v>1</v>
      </c>
      <c r="AD92" s="1">
        <v>0</v>
      </c>
      <c r="AE92" s="59"/>
      <c r="AF92" s="59"/>
      <c r="AG92" s="59"/>
      <c r="AI92" s="7">
        <f>IF(Q92&gt;0,RANK(Q92,(N92:P92,Q92:AE92)),0)</f>
        <v>4</v>
      </c>
      <c r="AJ92" s="7">
        <f>IF(R92&gt;0,RANK(R92,(N92:P92,Q92:AE92)),0)</f>
        <v>0</v>
      </c>
      <c r="AK92" s="7">
        <f>IF(T92&gt;0,RANK(T92,(N92:P92,Q92:AE92)),0)</f>
        <v>1</v>
      </c>
      <c r="AL92" s="7">
        <f>IF(S92&gt;0,RANK(S92,(N92:P92,Q92:AE92)),0)</f>
        <v>0</v>
      </c>
      <c r="AM92" s="2">
        <f t="shared" si="48"/>
        <v>4.5005807200929155E-3</v>
      </c>
      <c r="AN92" s="2">
        <f t="shared" si="49"/>
        <v>0</v>
      </c>
      <c r="AO92" s="2">
        <f t="shared" si="50"/>
        <v>0.41260162601626016</v>
      </c>
      <c r="AP92" s="2">
        <f t="shared" si="51"/>
        <v>0</v>
      </c>
      <c r="AR92" t="s">
        <v>417</v>
      </c>
      <c r="AS92" t="s">
        <v>1005</v>
      </c>
      <c r="AT92">
        <v>1</v>
      </c>
      <c r="AV92">
        <v>3</v>
      </c>
      <c r="AW92" s="91">
        <v>2</v>
      </c>
      <c r="AX92" s="93">
        <v>721</v>
      </c>
      <c r="AY92" s="97">
        <f t="shared" si="52"/>
        <v>2721</v>
      </c>
      <c r="BA92" s="7" t="s">
        <v>1252</v>
      </c>
      <c r="BC92" s="1">
        <f t="shared" si="29"/>
        <v>30</v>
      </c>
      <c r="BD92" s="1">
        <f t="shared" si="26"/>
        <v>16</v>
      </c>
      <c r="BE92" s="1">
        <f t="shared" si="30"/>
        <v>62</v>
      </c>
      <c r="BF92" s="57">
        <v>2874</v>
      </c>
      <c r="BG92" s="1">
        <f t="shared" si="27"/>
        <v>2905</v>
      </c>
      <c r="BH92" s="1">
        <v>1</v>
      </c>
      <c r="BI92" s="1">
        <v>0</v>
      </c>
      <c r="BJ92" s="1">
        <v>2656</v>
      </c>
      <c r="BK92" s="1">
        <v>186</v>
      </c>
      <c r="BL92" s="1">
        <v>46</v>
      </c>
      <c r="BM92" s="1">
        <v>16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</row>
    <row r="93" spans="1:89" hidden="1" outlineLevel="1">
      <c r="A93" t="s">
        <v>418</v>
      </c>
      <c r="B93" t="s">
        <v>1005</v>
      </c>
      <c r="C93" s="1">
        <f t="shared" si="42"/>
        <v>4915</v>
      </c>
      <c r="D93" s="7">
        <f>IF(N93&gt;0, RANK(N93,(N93:P93,Q93:AE93)),0)</f>
        <v>2</v>
      </c>
      <c r="E93" s="7">
        <f>IF(O93&gt;0,RANK(O93,(N93:P93,Q93:AE93)),0)</f>
        <v>3</v>
      </c>
      <c r="F93" s="7">
        <f>IF(P93&gt;0,RANK(P93,(N93:P93,Q93:AE93)),0)</f>
        <v>7</v>
      </c>
      <c r="G93" s="1">
        <f t="shared" si="22"/>
        <v>423</v>
      </c>
      <c r="H93" s="2">
        <f t="shared" si="43"/>
        <v>8.6063072227873849E-2</v>
      </c>
      <c r="I93" s="2"/>
      <c r="J93" s="2">
        <f t="shared" si="44"/>
        <v>0.32736520854526957</v>
      </c>
      <c r="K93" s="2">
        <f t="shared" si="45"/>
        <v>0.24740590030518819</v>
      </c>
      <c r="L93" s="2">
        <f t="shared" si="46"/>
        <v>2.4415055951169887E-3</v>
      </c>
      <c r="M93" s="2">
        <f t="shared" si="47"/>
        <v>0.42278738555442524</v>
      </c>
      <c r="N93" s="59">
        <v>1609</v>
      </c>
      <c r="O93" s="59">
        <v>1216</v>
      </c>
      <c r="P93" s="59">
        <v>12</v>
      </c>
      <c r="Q93" s="57">
        <v>18</v>
      </c>
      <c r="T93" s="57">
        <f t="shared" si="24"/>
        <v>2032</v>
      </c>
      <c r="X93" s="57">
        <f t="shared" si="28"/>
        <v>14</v>
      </c>
      <c r="Y93" s="59"/>
      <c r="Z93" s="59"/>
      <c r="AA93" s="59">
        <v>14</v>
      </c>
      <c r="AB93" s="1">
        <v>0</v>
      </c>
      <c r="AC93" s="1">
        <v>0</v>
      </c>
      <c r="AD93" s="1">
        <v>0</v>
      </c>
      <c r="AE93" s="59"/>
      <c r="AF93" s="59"/>
      <c r="AG93" s="59"/>
      <c r="AI93" s="7">
        <f>IF(Q93&gt;0,RANK(Q93,(N93:P93,Q93:AE93)),0)</f>
        <v>4</v>
      </c>
      <c r="AJ93" s="7">
        <f>IF(R93&gt;0,RANK(R93,(N93:P93,Q93:AE93)),0)</f>
        <v>0</v>
      </c>
      <c r="AK93" s="7">
        <f>IF(T93&gt;0,RANK(T93,(N93:P93,Q93:AE93)),0)</f>
        <v>1</v>
      </c>
      <c r="AL93" s="7">
        <f>IF(S93&gt;0,RANK(S93,(N93:P93,Q93:AE93)),0)</f>
        <v>0</v>
      </c>
      <c r="AM93" s="2">
        <f t="shared" si="48"/>
        <v>3.6622583926754831E-3</v>
      </c>
      <c r="AN93" s="2">
        <f t="shared" si="49"/>
        <v>0</v>
      </c>
      <c r="AO93" s="2">
        <f t="shared" si="50"/>
        <v>0.41342828077314342</v>
      </c>
      <c r="AP93" s="2">
        <f t="shared" si="51"/>
        <v>0</v>
      </c>
      <c r="AR93" t="s">
        <v>418</v>
      </c>
      <c r="AS93" t="s">
        <v>1005</v>
      </c>
      <c r="AT93">
        <v>1</v>
      </c>
      <c r="AV93">
        <v>3</v>
      </c>
      <c r="AW93" s="91">
        <v>2</v>
      </c>
      <c r="AX93" s="93">
        <v>722</v>
      </c>
      <c r="AY93" s="97">
        <f t="shared" si="52"/>
        <v>2722</v>
      </c>
      <c r="BA93" s="7" t="s">
        <v>1252</v>
      </c>
      <c r="BC93" s="1">
        <f t="shared" si="29"/>
        <v>26</v>
      </c>
      <c r="BD93" s="1">
        <f t="shared" si="26"/>
        <v>6</v>
      </c>
      <c r="BE93" s="1">
        <f t="shared" si="30"/>
        <v>40</v>
      </c>
      <c r="BF93" s="57">
        <v>2046</v>
      </c>
      <c r="BG93" s="1">
        <f t="shared" si="27"/>
        <v>2072</v>
      </c>
      <c r="BH93" s="1">
        <v>0</v>
      </c>
      <c r="BI93" s="1">
        <v>0</v>
      </c>
      <c r="BJ93" s="1">
        <v>1863</v>
      </c>
      <c r="BK93" s="1">
        <v>169</v>
      </c>
      <c r="BL93" s="1">
        <v>32</v>
      </c>
      <c r="BM93" s="1">
        <v>8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</row>
    <row r="94" spans="1:89" hidden="1" outlineLevel="1">
      <c r="A94" t="s">
        <v>419</v>
      </c>
      <c r="B94" t="s">
        <v>1005</v>
      </c>
      <c r="C94" s="1">
        <f t="shared" si="31"/>
        <v>5499</v>
      </c>
      <c r="D94" s="7">
        <f>IF(N94&gt;0, RANK(N94,(N94:P94,Q94:AE94)),0)</f>
        <v>1</v>
      </c>
      <c r="E94" s="7">
        <f>IF(O94&gt;0,RANK(O94,(N94:P94,Q94:AE94)),0)</f>
        <v>3</v>
      </c>
      <c r="F94" s="7">
        <f>IF(P94&gt;0,RANK(P94,(N94:P94,Q94:AE94)),0)</f>
        <v>6</v>
      </c>
      <c r="G94" s="1">
        <f t="shared" si="22"/>
        <v>8</v>
      </c>
      <c r="H94" s="2">
        <f t="shared" si="32"/>
        <v>1.4548099654482633E-3</v>
      </c>
      <c r="I94" s="2"/>
      <c r="J94" s="2">
        <f t="shared" si="33"/>
        <v>0.39498090561920352</v>
      </c>
      <c r="K94" s="2">
        <f t="shared" si="34"/>
        <v>0.19985451900345516</v>
      </c>
      <c r="L94" s="2">
        <f t="shared" si="35"/>
        <v>2.0003637024913622E-3</v>
      </c>
      <c r="M94" s="2">
        <f t="shared" si="36"/>
        <v>0.40316421167484995</v>
      </c>
      <c r="N94" s="59">
        <v>2172</v>
      </c>
      <c r="O94" s="59">
        <v>1099</v>
      </c>
      <c r="P94" s="59">
        <v>11</v>
      </c>
      <c r="Q94" s="57">
        <v>25</v>
      </c>
      <c r="T94" s="57">
        <f t="shared" si="24"/>
        <v>2164</v>
      </c>
      <c r="X94" s="57">
        <f t="shared" si="28"/>
        <v>17</v>
      </c>
      <c r="Y94" s="59"/>
      <c r="Z94" s="59"/>
      <c r="AA94" s="59">
        <v>11</v>
      </c>
      <c r="AB94" s="1">
        <v>0</v>
      </c>
      <c r="AC94" s="1">
        <v>0</v>
      </c>
      <c r="AD94" s="1">
        <v>0</v>
      </c>
      <c r="AE94" s="59"/>
      <c r="AF94" s="59"/>
      <c r="AG94" s="59"/>
      <c r="AI94" s="7">
        <f>IF(Q94&gt;0,RANK(Q94,(N94:P94,Q94:AE94)),0)</f>
        <v>4</v>
      </c>
      <c r="AJ94" s="7">
        <f>IF(R94&gt;0,RANK(R94,(N94:P94,Q94:AE94)),0)</f>
        <v>0</v>
      </c>
      <c r="AK94" s="7">
        <f>IF(T94&gt;0,RANK(T94,(N94:P94,Q94:AE94)),0)</f>
        <v>2</v>
      </c>
      <c r="AL94" s="7">
        <f>IF(S94&gt;0,RANK(S94,(N94:P94,Q94:AE94)),0)</f>
        <v>0</v>
      </c>
      <c r="AM94" s="2">
        <f t="shared" si="37"/>
        <v>4.5462811420258226E-3</v>
      </c>
      <c r="AN94" s="2">
        <f t="shared" si="38"/>
        <v>0</v>
      </c>
      <c r="AO94" s="2">
        <f t="shared" si="39"/>
        <v>0.39352609565375524</v>
      </c>
      <c r="AP94" s="2">
        <f t="shared" si="40"/>
        <v>0</v>
      </c>
      <c r="AR94" t="s">
        <v>419</v>
      </c>
      <c r="AS94" t="s">
        <v>1005</v>
      </c>
      <c r="AT94">
        <v>1</v>
      </c>
      <c r="AV94">
        <v>3</v>
      </c>
      <c r="AW94" s="91">
        <v>2</v>
      </c>
      <c r="AX94" s="93">
        <v>723</v>
      </c>
      <c r="AY94" s="97">
        <f t="shared" si="41"/>
        <v>2723</v>
      </c>
      <c r="BA94" s="7" t="s">
        <v>1252</v>
      </c>
      <c r="BC94" s="1">
        <f t="shared" si="29"/>
        <v>33</v>
      </c>
      <c r="BD94" s="1">
        <f t="shared" si="26"/>
        <v>11</v>
      </c>
      <c r="BE94" s="1">
        <f t="shared" si="30"/>
        <v>50</v>
      </c>
      <c r="BF94" s="57">
        <v>2181</v>
      </c>
      <c r="BG94" s="1">
        <f t="shared" si="27"/>
        <v>2215</v>
      </c>
      <c r="BH94" s="1">
        <v>1</v>
      </c>
      <c r="BI94" s="1">
        <v>0</v>
      </c>
      <c r="BJ94" s="1">
        <v>1964</v>
      </c>
      <c r="BK94" s="1">
        <v>200</v>
      </c>
      <c r="BL94" s="1">
        <v>44</v>
      </c>
      <c r="BM94" s="1">
        <v>4</v>
      </c>
      <c r="BN94" s="1">
        <v>0</v>
      </c>
      <c r="BO94" s="1">
        <v>0</v>
      </c>
      <c r="BP94" s="1">
        <v>1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</row>
    <row r="95" spans="1:89" hidden="1" outlineLevel="1">
      <c r="A95" t="s">
        <v>420</v>
      </c>
      <c r="B95" t="s">
        <v>1005</v>
      </c>
      <c r="C95" s="1">
        <f t="shared" si="31"/>
        <v>5880</v>
      </c>
      <c r="D95" s="7">
        <f>IF(N95&gt;0, RANK(N95,(N95:P95,Q95:AE95)),0)</f>
        <v>3</v>
      </c>
      <c r="E95" s="7">
        <f>IF(O95&gt;0,RANK(O95,(N95:P95,Q95:AE95)),0)</f>
        <v>2</v>
      </c>
      <c r="F95" s="7">
        <f>IF(P95&gt;0,RANK(P95,(N95:P95,Q95:AE95)),0)</f>
        <v>7</v>
      </c>
      <c r="G95" s="1">
        <f t="shared" si="22"/>
        <v>916</v>
      </c>
      <c r="H95" s="2">
        <f t="shared" si="32"/>
        <v>0.15578231292517006</v>
      </c>
      <c r="I95" s="2"/>
      <c r="J95" s="2">
        <f t="shared" si="33"/>
        <v>0.26802721088435372</v>
      </c>
      <c r="K95" s="2">
        <f t="shared" si="34"/>
        <v>0.28214285714285714</v>
      </c>
      <c r="L95" s="2">
        <f t="shared" si="35"/>
        <v>1.1904761904761906E-3</v>
      </c>
      <c r="M95" s="2">
        <f t="shared" si="36"/>
        <v>0.4486394557823129</v>
      </c>
      <c r="N95" s="59">
        <v>1576</v>
      </c>
      <c r="O95" s="59">
        <v>1659</v>
      </c>
      <c r="P95" s="59">
        <v>7</v>
      </c>
      <c r="Q95" s="57">
        <v>27</v>
      </c>
      <c r="T95" s="57">
        <f t="shared" si="24"/>
        <v>2575</v>
      </c>
      <c r="X95" s="57">
        <f t="shared" si="28"/>
        <v>26</v>
      </c>
      <c r="Y95" s="59"/>
      <c r="Z95" s="59"/>
      <c r="AA95" s="59">
        <v>10</v>
      </c>
      <c r="AB95" s="1">
        <v>0</v>
      </c>
      <c r="AC95" s="1">
        <v>0</v>
      </c>
      <c r="AD95" s="1">
        <v>0</v>
      </c>
      <c r="AE95" s="59"/>
      <c r="AF95" s="59"/>
      <c r="AG95" s="59"/>
      <c r="AI95" s="7">
        <f>IF(Q95&gt;0,RANK(Q95,(N95:P95,Q95:AE95)),0)</f>
        <v>4</v>
      </c>
      <c r="AJ95" s="7">
        <f>IF(R95&gt;0,RANK(R95,(N95:P95,Q95:AE95)),0)</f>
        <v>0</v>
      </c>
      <c r="AK95" s="7">
        <f>IF(T95&gt;0,RANK(T95,(N95:P95,Q95:AE95)),0)</f>
        <v>1</v>
      </c>
      <c r="AL95" s="7">
        <f>IF(S95&gt;0,RANK(S95,(N95:P95,Q95:AE95)),0)</f>
        <v>0</v>
      </c>
      <c r="AM95" s="2">
        <f t="shared" si="37"/>
        <v>4.591836734693878E-3</v>
      </c>
      <c r="AN95" s="2">
        <f t="shared" si="38"/>
        <v>0</v>
      </c>
      <c r="AO95" s="2">
        <f t="shared" si="39"/>
        <v>0.43792517006802723</v>
      </c>
      <c r="AP95" s="2">
        <f t="shared" si="40"/>
        <v>0</v>
      </c>
      <c r="AR95" t="s">
        <v>420</v>
      </c>
      <c r="AS95" t="s">
        <v>1005</v>
      </c>
      <c r="AT95">
        <v>1</v>
      </c>
      <c r="AV95">
        <v>3</v>
      </c>
      <c r="AW95" s="91">
        <v>2</v>
      </c>
      <c r="AX95" s="93">
        <v>724</v>
      </c>
      <c r="AY95" s="97">
        <f t="shared" si="41"/>
        <v>2724</v>
      </c>
      <c r="BA95" s="7" t="s">
        <v>1252</v>
      </c>
      <c r="BC95" s="1">
        <f t="shared" si="29"/>
        <v>37</v>
      </c>
      <c r="BD95" s="1">
        <f t="shared" si="26"/>
        <v>11</v>
      </c>
      <c r="BE95" s="1">
        <f t="shared" si="30"/>
        <v>63</v>
      </c>
      <c r="BF95" s="57">
        <v>2601</v>
      </c>
      <c r="BG95" s="1">
        <f t="shared" si="27"/>
        <v>2639</v>
      </c>
      <c r="BH95" s="1">
        <v>0</v>
      </c>
      <c r="BI95" s="1">
        <v>1</v>
      </c>
      <c r="BJ95" s="1">
        <v>2390</v>
      </c>
      <c r="BK95" s="1">
        <v>185</v>
      </c>
      <c r="BL95" s="1">
        <v>48</v>
      </c>
      <c r="BM95" s="1">
        <v>14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</row>
    <row r="96" spans="1:89" hidden="1" outlineLevel="1">
      <c r="A96" t="s">
        <v>421</v>
      </c>
      <c r="B96" t="s">
        <v>1005</v>
      </c>
      <c r="C96" s="1">
        <f t="shared" si="31"/>
        <v>4925</v>
      </c>
      <c r="D96" s="7">
        <f>IF(N96&gt;0, RANK(N96,(N96:P96,Q96:AE96)),0)</f>
        <v>2</v>
      </c>
      <c r="E96" s="7">
        <f>IF(O96&gt;0,RANK(O96,(N96:P96,Q96:AE96)),0)</f>
        <v>3</v>
      </c>
      <c r="F96" s="7">
        <f>IF(P96&gt;0,RANK(P96,(N96:P96,Q96:AE96)),0)</f>
        <v>7</v>
      </c>
      <c r="G96" s="1">
        <f t="shared" si="22"/>
        <v>303</v>
      </c>
      <c r="H96" s="2">
        <f t="shared" si="32"/>
        <v>6.1522842639593907E-2</v>
      </c>
      <c r="I96" s="2"/>
      <c r="J96" s="2">
        <f t="shared" si="33"/>
        <v>0.33705583756345175</v>
      </c>
      <c r="K96" s="2">
        <f t="shared" si="34"/>
        <v>0.24832487309644671</v>
      </c>
      <c r="L96" s="2">
        <f t="shared" si="35"/>
        <v>2.0304568527918783E-3</v>
      </c>
      <c r="M96" s="2">
        <f t="shared" si="36"/>
        <v>0.41258883248730965</v>
      </c>
      <c r="N96" s="59">
        <v>1660</v>
      </c>
      <c r="O96" s="59">
        <v>1223</v>
      </c>
      <c r="P96" s="59">
        <v>10</v>
      </c>
      <c r="Q96" s="57">
        <v>25</v>
      </c>
      <c r="T96" s="57">
        <f t="shared" si="24"/>
        <v>1963</v>
      </c>
      <c r="X96" s="57">
        <f t="shared" si="28"/>
        <v>28</v>
      </c>
      <c r="Y96" s="59"/>
      <c r="Z96" s="59"/>
      <c r="AA96" s="59">
        <v>16</v>
      </c>
      <c r="AB96" s="1">
        <v>0</v>
      </c>
      <c r="AC96" s="1">
        <v>0</v>
      </c>
      <c r="AD96" s="1">
        <v>0</v>
      </c>
      <c r="AE96" s="59"/>
      <c r="AF96" s="59"/>
      <c r="AG96" s="59"/>
      <c r="AI96" s="7">
        <f>IF(Q96&gt;0,RANK(Q96,(N96:P96,Q96:AE96)),0)</f>
        <v>5</v>
      </c>
      <c r="AJ96" s="7">
        <f>IF(R96&gt;0,RANK(R96,(N96:P96,Q96:AE96)),0)</f>
        <v>0</v>
      </c>
      <c r="AK96" s="7">
        <f>IF(T96&gt;0,RANK(T96,(N96:P96,Q96:AE96)),0)</f>
        <v>1</v>
      </c>
      <c r="AL96" s="7">
        <f>IF(S96&gt;0,RANK(S96,(N96:P96,Q96:AE96)),0)</f>
        <v>0</v>
      </c>
      <c r="AM96" s="2">
        <f t="shared" si="37"/>
        <v>5.076142131979695E-3</v>
      </c>
      <c r="AN96" s="2">
        <f t="shared" si="38"/>
        <v>0</v>
      </c>
      <c r="AO96" s="2">
        <f t="shared" si="39"/>
        <v>0.39857868020304571</v>
      </c>
      <c r="AP96" s="2">
        <f t="shared" si="40"/>
        <v>0</v>
      </c>
      <c r="AR96" t="s">
        <v>421</v>
      </c>
      <c r="AS96" t="s">
        <v>1005</v>
      </c>
      <c r="AT96">
        <v>1</v>
      </c>
      <c r="AV96">
        <v>3</v>
      </c>
      <c r="AW96" s="91">
        <v>2</v>
      </c>
      <c r="AX96" s="93">
        <v>725</v>
      </c>
      <c r="AY96" s="97">
        <f t="shared" si="41"/>
        <v>2725</v>
      </c>
      <c r="BA96" s="7" t="s">
        <v>1252</v>
      </c>
      <c r="BC96" s="1">
        <f t="shared" si="29"/>
        <v>18</v>
      </c>
      <c r="BD96" s="1">
        <f t="shared" si="26"/>
        <v>14</v>
      </c>
      <c r="BE96" s="1">
        <f t="shared" si="30"/>
        <v>46</v>
      </c>
      <c r="BF96" s="57">
        <v>1991</v>
      </c>
      <c r="BG96" s="1">
        <f t="shared" si="27"/>
        <v>2009</v>
      </c>
      <c r="BH96" s="1">
        <v>0</v>
      </c>
      <c r="BI96" s="1">
        <v>0</v>
      </c>
      <c r="BJ96" s="1">
        <v>1753</v>
      </c>
      <c r="BK96" s="1">
        <v>210</v>
      </c>
      <c r="BL96" s="1">
        <v>32</v>
      </c>
      <c r="BM96" s="1">
        <v>12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2</v>
      </c>
    </row>
    <row r="97" spans="1:89" hidden="1" outlineLevel="1">
      <c r="A97" t="s">
        <v>422</v>
      </c>
      <c r="B97" t="s">
        <v>1005</v>
      </c>
      <c r="C97" s="1">
        <f t="shared" si="31"/>
        <v>7088</v>
      </c>
      <c r="D97" s="7">
        <f>IF(N97&gt;0, RANK(N97,(N97:P97,Q97:AE97)),0)</f>
        <v>2</v>
      </c>
      <c r="E97" s="7">
        <f>IF(O97&gt;0,RANK(O97,(N97:P97,Q97:AE97)),0)</f>
        <v>3</v>
      </c>
      <c r="F97" s="7">
        <f>IF(P97&gt;0,RANK(P97,(N97:P97,Q97:AE97)),0)</f>
        <v>6</v>
      </c>
      <c r="G97" s="1">
        <f t="shared" si="22"/>
        <v>716</v>
      </c>
      <c r="H97" s="2">
        <f t="shared" si="32"/>
        <v>0.1010158013544018</v>
      </c>
      <c r="I97" s="2"/>
      <c r="J97" s="2">
        <f t="shared" si="33"/>
        <v>0.33563769751693001</v>
      </c>
      <c r="K97" s="2">
        <f t="shared" si="34"/>
        <v>0.21839729119638826</v>
      </c>
      <c r="L97" s="2">
        <f t="shared" si="35"/>
        <v>1.2697516930022573E-3</v>
      </c>
      <c r="M97" s="2">
        <f t="shared" si="36"/>
        <v>0.4446952595936795</v>
      </c>
      <c r="N97" s="59">
        <v>2379</v>
      </c>
      <c r="O97" s="59">
        <v>1548</v>
      </c>
      <c r="P97" s="59">
        <v>9</v>
      </c>
      <c r="Q97" s="57">
        <v>27</v>
      </c>
      <c r="T97" s="57">
        <f t="shared" si="24"/>
        <v>3095</v>
      </c>
      <c r="X97" s="57">
        <f t="shared" si="28"/>
        <v>21</v>
      </c>
      <c r="Y97" s="59"/>
      <c r="Z97" s="59"/>
      <c r="AA97" s="59">
        <v>8</v>
      </c>
      <c r="AB97" s="1">
        <v>0</v>
      </c>
      <c r="AC97" s="1">
        <v>0</v>
      </c>
      <c r="AD97" s="1">
        <v>1</v>
      </c>
      <c r="AE97" s="59"/>
      <c r="AF97" s="59"/>
      <c r="AG97" s="59"/>
      <c r="AI97" s="7">
        <f>IF(Q97&gt;0,RANK(Q97,(N97:P97,Q97:AE97)),0)</f>
        <v>4</v>
      </c>
      <c r="AJ97" s="7">
        <f>IF(R97&gt;0,RANK(R97,(N97:P97,Q97:AE97)),0)</f>
        <v>0</v>
      </c>
      <c r="AK97" s="7">
        <f>IF(T97&gt;0,RANK(T97,(N97:P97,Q97:AE97)),0)</f>
        <v>1</v>
      </c>
      <c r="AL97" s="7">
        <f>IF(S97&gt;0,RANK(S97,(N97:P97,Q97:AE97)),0)</f>
        <v>0</v>
      </c>
      <c r="AM97" s="2">
        <f t="shared" si="37"/>
        <v>3.8092550790067722E-3</v>
      </c>
      <c r="AN97" s="2">
        <f t="shared" si="38"/>
        <v>0</v>
      </c>
      <c r="AO97" s="2">
        <f t="shared" si="39"/>
        <v>0.43665349887133181</v>
      </c>
      <c r="AP97" s="2">
        <f t="shared" si="40"/>
        <v>0</v>
      </c>
      <c r="AR97" t="s">
        <v>422</v>
      </c>
      <c r="AS97" t="s">
        <v>1005</v>
      </c>
      <c r="AT97">
        <v>1</v>
      </c>
      <c r="AV97">
        <v>3</v>
      </c>
      <c r="AW97" s="91">
        <v>2</v>
      </c>
      <c r="AX97" s="93">
        <v>726</v>
      </c>
      <c r="AY97" s="97">
        <f t="shared" si="41"/>
        <v>2726</v>
      </c>
      <c r="BA97" s="7" t="s">
        <v>1252</v>
      </c>
      <c r="BC97" s="1">
        <f t="shared" si="29"/>
        <v>29</v>
      </c>
      <c r="BD97" s="1">
        <f t="shared" si="26"/>
        <v>10</v>
      </c>
      <c r="BE97" s="1">
        <f t="shared" si="30"/>
        <v>51</v>
      </c>
      <c r="BF97" s="57">
        <v>3117</v>
      </c>
      <c r="BG97" s="1">
        <f t="shared" si="27"/>
        <v>3146</v>
      </c>
      <c r="BH97" s="1">
        <v>0</v>
      </c>
      <c r="BI97" s="1">
        <v>0</v>
      </c>
      <c r="BJ97" s="1">
        <v>2898</v>
      </c>
      <c r="BK97" s="1">
        <v>197</v>
      </c>
      <c r="BL97" s="1">
        <v>39</v>
      </c>
      <c r="BM97" s="1">
        <v>11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</row>
    <row r="98" spans="1:89" hidden="1" outlineLevel="1">
      <c r="A98" t="s">
        <v>423</v>
      </c>
      <c r="B98" t="s">
        <v>1005</v>
      </c>
      <c r="C98" s="1">
        <f t="shared" si="31"/>
        <v>6957</v>
      </c>
      <c r="D98" s="7">
        <f>IF(N98&gt;0, RANK(N98,(N98:P98,Q98:AE98)),0)</f>
        <v>3</v>
      </c>
      <c r="E98" s="7">
        <f>IF(O98&gt;0,RANK(O98,(N98:P98,Q98:AE98)),0)</f>
        <v>2</v>
      </c>
      <c r="F98" s="7">
        <f>IF(P98&gt;0,RANK(P98,(N98:P98,Q98:AE98)),0)</f>
        <v>7</v>
      </c>
      <c r="G98" s="1">
        <f t="shared" si="22"/>
        <v>1177</v>
      </c>
      <c r="H98" s="2">
        <f t="shared" si="32"/>
        <v>0.16918211872933736</v>
      </c>
      <c r="I98" s="2"/>
      <c r="J98" s="2">
        <f t="shared" si="33"/>
        <v>0.21172919361793877</v>
      </c>
      <c r="K98" s="2">
        <f t="shared" si="34"/>
        <v>0.30271668822768433</v>
      </c>
      <c r="L98" s="2">
        <f t="shared" si="35"/>
        <v>1.4374011786689666E-3</v>
      </c>
      <c r="M98" s="2">
        <f t="shared" si="36"/>
        <v>0.48411671697570796</v>
      </c>
      <c r="N98" s="59">
        <v>1473</v>
      </c>
      <c r="O98" s="59">
        <v>2106</v>
      </c>
      <c r="P98" s="59">
        <v>10</v>
      </c>
      <c r="Q98" s="57">
        <v>31</v>
      </c>
      <c r="T98" s="57">
        <f t="shared" si="24"/>
        <v>3283</v>
      </c>
      <c r="X98" s="57">
        <f t="shared" si="28"/>
        <v>35</v>
      </c>
      <c r="Y98" s="59"/>
      <c r="Z98" s="59"/>
      <c r="AA98" s="59">
        <v>19</v>
      </c>
      <c r="AB98" s="1">
        <v>0</v>
      </c>
      <c r="AC98" s="1">
        <v>0</v>
      </c>
      <c r="AD98" s="1">
        <v>0</v>
      </c>
      <c r="AE98" s="59"/>
      <c r="AF98" s="59"/>
      <c r="AG98" s="59"/>
      <c r="AI98" s="7">
        <f>IF(Q98&gt;0,RANK(Q98,(N98:P98,Q98:AE98)),0)</f>
        <v>5</v>
      </c>
      <c r="AJ98" s="7">
        <f>IF(R98&gt;0,RANK(R98,(N98:P98,Q98:AE98)),0)</f>
        <v>0</v>
      </c>
      <c r="AK98" s="7">
        <f>IF(T98&gt;0,RANK(T98,(N98:P98,Q98:AE98)),0)</f>
        <v>1</v>
      </c>
      <c r="AL98" s="7">
        <f>IF(S98&gt;0,RANK(S98,(N98:P98,Q98:AE98)),0)</f>
        <v>0</v>
      </c>
      <c r="AM98" s="2">
        <f t="shared" si="37"/>
        <v>4.4559436538737958E-3</v>
      </c>
      <c r="AN98" s="2">
        <f t="shared" si="38"/>
        <v>0</v>
      </c>
      <c r="AO98" s="2">
        <f t="shared" si="39"/>
        <v>0.47189880695702169</v>
      </c>
      <c r="AP98" s="2">
        <f t="shared" si="40"/>
        <v>0</v>
      </c>
      <c r="AR98" t="s">
        <v>423</v>
      </c>
      <c r="AS98" t="s">
        <v>1005</v>
      </c>
      <c r="AT98">
        <v>1</v>
      </c>
      <c r="AV98">
        <v>3</v>
      </c>
      <c r="AW98" s="91">
        <v>2</v>
      </c>
      <c r="AX98" s="93">
        <v>727</v>
      </c>
      <c r="AY98" s="97">
        <f t="shared" si="41"/>
        <v>2727</v>
      </c>
      <c r="BA98" s="7" t="s">
        <v>1252</v>
      </c>
      <c r="BC98" s="1">
        <f t="shared" si="29"/>
        <v>31</v>
      </c>
      <c r="BD98" s="1">
        <f t="shared" si="26"/>
        <v>8</v>
      </c>
      <c r="BE98" s="1">
        <f t="shared" si="30"/>
        <v>66</v>
      </c>
      <c r="BF98" s="57">
        <v>3318</v>
      </c>
      <c r="BG98" s="1">
        <f t="shared" si="27"/>
        <v>3352</v>
      </c>
      <c r="BH98" s="1">
        <v>0</v>
      </c>
      <c r="BI98" s="1">
        <v>3</v>
      </c>
      <c r="BJ98" s="1">
        <v>3118</v>
      </c>
      <c r="BK98" s="1">
        <v>165</v>
      </c>
      <c r="BL98" s="1">
        <v>39</v>
      </c>
      <c r="BM98" s="1">
        <v>24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2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1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</row>
    <row r="99" spans="1:89" hidden="1" outlineLevel="1">
      <c r="A99" t="s">
        <v>424</v>
      </c>
      <c r="B99" t="s">
        <v>1005</v>
      </c>
      <c r="C99" s="1">
        <f t="shared" si="31"/>
        <v>8135</v>
      </c>
      <c r="D99" s="7">
        <f>IF(N99&gt;0, RANK(N99,(N99:P99,Q99:AE99)),0)</f>
        <v>3</v>
      </c>
      <c r="E99" s="7">
        <f>IF(O99&gt;0,RANK(O99,(N99:P99,Q99:AE99)),0)</f>
        <v>2</v>
      </c>
      <c r="F99" s="7">
        <f>IF(P99&gt;0,RANK(P99,(N99:P99,Q99:AE99)),0)</f>
        <v>7</v>
      </c>
      <c r="G99" s="1">
        <f t="shared" si="22"/>
        <v>1360</v>
      </c>
      <c r="H99" s="2">
        <f t="shared" si="32"/>
        <v>0.16717885679164105</v>
      </c>
      <c r="I99" s="2"/>
      <c r="J99" s="2">
        <f t="shared" si="33"/>
        <v>0.19200983405039951</v>
      </c>
      <c r="K99" s="2">
        <f t="shared" si="34"/>
        <v>0.31419791026429011</v>
      </c>
      <c r="L99" s="2">
        <f t="shared" si="35"/>
        <v>1.2292562999385371E-3</v>
      </c>
      <c r="M99" s="2">
        <f t="shared" si="36"/>
        <v>0.49256299938537185</v>
      </c>
      <c r="N99" s="59">
        <v>1562</v>
      </c>
      <c r="O99" s="59">
        <v>2556</v>
      </c>
      <c r="P99" s="59">
        <v>10</v>
      </c>
      <c r="Q99" s="57">
        <v>43</v>
      </c>
      <c r="T99" s="57">
        <f t="shared" si="24"/>
        <v>3916</v>
      </c>
      <c r="X99" s="57">
        <f t="shared" si="28"/>
        <v>27</v>
      </c>
      <c r="Y99" s="59"/>
      <c r="Z99" s="59"/>
      <c r="AA99" s="59">
        <v>21</v>
      </c>
      <c r="AB99" s="1">
        <v>0</v>
      </c>
      <c r="AC99" s="1">
        <v>0</v>
      </c>
      <c r="AD99" s="1">
        <v>0</v>
      </c>
      <c r="AE99" s="59"/>
      <c r="AF99" s="59"/>
      <c r="AG99" s="59"/>
      <c r="AI99" s="7">
        <f>IF(Q99&gt;0,RANK(Q99,(N99:P99,Q99:AE99)),0)</f>
        <v>4</v>
      </c>
      <c r="AJ99" s="7">
        <f>IF(R99&gt;0,RANK(R99,(N99:P99,Q99:AE99)),0)</f>
        <v>0</v>
      </c>
      <c r="AK99" s="7">
        <f>IF(T99&gt;0,RANK(T99,(N99:P99,Q99:AE99)),0)</f>
        <v>1</v>
      </c>
      <c r="AL99" s="7">
        <f>IF(S99&gt;0,RANK(S99,(N99:P99,Q99:AE99)),0)</f>
        <v>0</v>
      </c>
      <c r="AM99" s="2">
        <f t="shared" si="37"/>
        <v>5.2858020897357102E-3</v>
      </c>
      <c r="AN99" s="2">
        <f t="shared" si="38"/>
        <v>0</v>
      </c>
      <c r="AO99" s="2">
        <f t="shared" si="39"/>
        <v>0.48137676705593119</v>
      </c>
      <c r="AP99" s="2">
        <f t="shared" si="40"/>
        <v>0</v>
      </c>
      <c r="AR99" t="s">
        <v>424</v>
      </c>
      <c r="AS99" t="s">
        <v>1005</v>
      </c>
      <c r="AT99">
        <v>1</v>
      </c>
      <c r="AV99">
        <v>3</v>
      </c>
      <c r="AW99" s="91">
        <v>2</v>
      </c>
      <c r="AX99" s="93">
        <v>728</v>
      </c>
      <c r="AY99" s="97">
        <f t="shared" si="41"/>
        <v>2728</v>
      </c>
      <c r="BA99" s="7" t="s">
        <v>1252</v>
      </c>
      <c r="BC99" s="1">
        <f t="shared" si="29"/>
        <v>26</v>
      </c>
      <c r="BD99" s="1">
        <f t="shared" si="26"/>
        <v>10</v>
      </c>
      <c r="BE99" s="1">
        <f t="shared" si="30"/>
        <v>53</v>
      </c>
      <c r="BF99" s="57">
        <v>3943</v>
      </c>
      <c r="BG99" s="1">
        <f t="shared" si="27"/>
        <v>3970</v>
      </c>
      <c r="BH99" s="1">
        <v>0</v>
      </c>
      <c r="BI99" s="1">
        <v>1</v>
      </c>
      <c r="BJ99" s="1">
        <v>3723</v>
      </c>
      <c r="BK99" s="1">
        <v>193</v>
      </c>
      <c r="BL99" s="1">
        <v>36</v>
      </c>
      <c r="BM99" s="1">
        <v>16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1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</row>
    <row r="100" spans="1:89" hidden="1" outlineLevel="1">
      <c r="A100" t="s">
        <v>425</v>
      </c>
      <c r="B100" t="s">
        <v>1005</v>
      </c>
      <c r="C100" s="1">
        <f t="shared" si="31"/>
        <v>5111</v>
      </c>
      <c r="D100" s="7">
        <f>IF(N100&gt;0, RANK(N100,(N100:P100,Q100:AE100)),0)</f>
        <v>3</v>
      </c>
      <c r="E100" s="7">
        <f>IF(O100&gt;0,RANK(O100,(N100:P100,Q100:AE100)),0)</f>
        <v>2</v>
      </c>
      <c r="F100" s="7">
        <f>IF(P100&gt;0,RANK(P100,(N100:P100,Q100:AE100)),0)</f>
        <v>7</v>
      </c>
      <c r="G100" s="1">
        <f t="shared" si="22"/>
        <v>673</v>
      </c>
      <c r="H100" s="2">
        <f t="shared" si="32"/>
        <v>0.13167677558207788</v>
      </c>
      <c r="I100" s="2"/>
      <c r="J100" s="2">
        <f t="shared" si="33"/>
        <v>0.22872236352964195</v>
      </c>
      <c r="K100" s="2">
        <f t="shared" si="34"/>
        <v>0.31305028370181959</v>
      </c>
      <c r="L100" s="2">
        <f t="shared" si="35"/>
        <v>2.7391899823909216E-3</v>
      </c>
      <c r="M100" s="2">
        <f t="shared" si="36"/>
        <v>0.45548816278614757</v>
      </c>
      <c r="N100" s="59">
        <v>1169</v>
      </c>
      <c r="O100" s="59">
        <v>1600</v>
      </c>
      <c r="P100" s="59">
        <v>14</v>
      </c>
      <c r="Q100" s="57">
        <v>23</v>
      </c>
      <c r="T100" s="57">
        <f t="shared" si="24"/>
        <v>2273</v>
      </c>
      <c r="X100" s="57">
        <f t="shared" si="28"/>
        <v>17</v>
      </c>
      <c r="Y100" s="59"/>
      <c r="Z100" s="59"/>
      <c r="AA100" s="59">
        <v>15</v>
      </c>
      <c r="AB100" s="1">
        <v>0</v>
      </c>
      <c r="AC100" s="1">
        <v>0</v>
      </c>
      <c r="AD100" s="1">
        <v>0</v>
      </c>
      <c r="AE100" s="59"/>
      <c r="AF100" s="59"/>
      <c r="AG100" s="59"/>
      <c r="AI100" s="7">
        <f>IF(Q100&gt;0,RANK(Q100,(N100:P100,Q100:AE100)),0)</f>
        <v>4</v>
      </c>
      <c r="AJ100" s="7">
        <f>IF(R100&gt;0,RANK(R100,(N100:P100,Q100:AE100)),0)</f>
        <v>0</v>
      </c>
      <c r="AK100" s="7">
        <f>IF(T100&gt;0,RANK(T100,(N100:P100,Q100:AE100)),0)</f>
        <v>1</v>
      </c>
      <c r="AL100" s="7">
        <f>IF(S100&gt;0,RANK(S100,(N100:P100,Q100:AE100)),0)</f>
        <v>0</v>
      </c>
      <c r="AM100" s="2">
        <f t="shared" si="37"/>
        <v>4.5000978282136572E-3</v>
      </c>
      <c r="AN100" s="2">
        <f t="shared" si="38"/>
        <v>0</v>
      </c>
      <c r="AO100" s="2">
        <f t="shared" si="39"/>
        <v>0.4447270592838975</v>
      </c>
      <c r="AP100" s="2">
        <f t="shared" si="40"/>
        <v>0</v>
      </c>
      <c r="AR100" t="s">
        <v>425</v>
      </c>
      <c r="AS100" t="s">
        <v>1005</v>
      </c>
      <c r="AT100">
        <v>1</v>
      </c>
      <c r="AV100">
        <v>3</v>
      </c>
      <c r="AW100" s="91">
        <v>2</v>
      </c>
      <c r="AX100" s="93">
        <v>729</v>
      </c>
      <c r="AY100" s="97">
        <f t="shared" si="41"/>
        <v>2729</v>
      </c>
      <c r="BA100" s="7" t="s">
        <v>1252</v>
      </c>
      <c r="BC100" s="1">
        <f t="shared" si="29"/>
        <v>33</v>
      </c>
      <c r="BD100" s="1">
        <f t="shared" si="26"/>
        <v>-2</v>
      </c>
      <c r="BE100" s="1">
        <f t="shared" si="30"/>
        <v>50</v>
      </c>
      <c r="BF100" s="57">
        <v>2290</v>
      </c>
      <c r="BG100" s="1">
        <f t="shared" si="27"/>
        <v>2323</v>
      </c>
      <c r="BH100" s="1">
        <v>0</v>
      </c>
      <c r="BI100" s="1">
        <v>0</v>
      </c>
      <c r="BJ100" s="1">
        <v>2135</v>
      </c>
      <c r="BK100" s="1">
        <v>138</v>
      </c>
      <c r="BL100" s="1">
        <v>31</v>
      </c>
      <c r="BM100" s="1">
        <v>19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</row>
    <row r="101" spans="1:89" hidden="1" outlineLevel="1">
      <c r="A101" t="s">
        <v>426</v>
      </c>
      <c r="B101" t="s">
        <v>1005</v>
      </c>
      <c r="C101" s="1">
        <f t="shared" si="31"/>
        <v>7538</v>
      </c>
      <c r="D101" s="7">
        <f>IF(N101&gt;0, RANK(N101,(N101:P101,Q101:AE101)),0)</f>
        <v>3</v>
      </c>
      <c r="E101" s="7">
        <f>IF(O101&gt;0,RANK(O101,(N101:P101,Q101:AE101)),0)</f>
        <v>2</v>
      </c>
      <c r="F101" s="7">
        <f>IF(P101&gt;0,RANK(P101,(N101:P101,Q101:AE101)),0)</f>
        <v>7</v>
      </c>
      <c r="G101" s="1">
        <f t="shared" si="22"/>
        <v>941</v>
      </c>
      <c r="H101" s="2">
        <f t="shared" si="32"/>
        <v>0.1248341735208278</v>
      </c>
      <c r="I101" s="2"/>
      <c r="J101" s="2">
        <f t="shared" si="33"/>
        <v>0.22990183072433007</v>
      </c>
      <c r="K101" s="2">
        <f t="shared" si="34"/>
        <v>0.31732555054391087</v>
      </c>
      <c r="L101" s="2">
        <f t="shared" si="35"/>
        <v>1.1939506500397983E-3</v>
      </c>
      <c r="M101" s="2">
        <f t="shared" si="36"/>
        <v>0.4515786680817192</v>
      </c>
      <c r="N101" s="59">
        <v>1733</v>
      </c>
      <c r="O101" s="59">
        <v>2392</v>
      </c>
      <c r="P101" s="59">
        <v>9</v>
      </c>
      <c r="Q101" s="57">
        <v>29</v>
      </c>
      <c r="T101" s="57">
        <f t="shared" si="24"/>
        <v>3333</v>
      </c>
      <c r="X101" s="57">
        <f t="shared" si="28"/>
        <v>25</v>
      </c>
      <c r="Y101" s="59"/>
      <c r="Z101" s="59"/>
      <c r="AA101" s="59">
        <v>16</v>
      </c>
      <c r="AB101" s="1">
        <v>1</v>
      </c>
      <c r="AC101" s="1">
        <v>0</v>
      </c>
      <c r="AD101" s="1">
        <v>0</v>
      </c>
      <c r="AE101" s="59"/>
      <c r="AF101" s="59"/>
      <c r="AG101" s="59"/>
      <c r="AI101" s="7">
        <f>IF(Q101&gt;0,RANK(Q101,(N101:P101,Q101:AE101)),0)</f>
        <v>4</v>
      </c>
      <c r="AJ101" s="7">
        <f>IF(R101&gt;0,RANK(R101,(N101:P101,Q101:AE101)),0)</f>
        <v>0</v>
      </c>
      <c r="AK101" s="7">
        <f>IF(T101&gt;0,RANK(T101,(N101:P101,Q101:AE101)),0)</f>
        <v>1</v>
      </c>
      <c r="AL101" s="7">
        <f>IF(S101&gt;0,RANK(S101,(N101:P101,Q101:AE101)),0)</f>
        <v>0</v>
      </c>
      <c r="AM101" s="2">
        <f t="shared" si="37"/>
        <v>3.8471743167949059E-3</v>
      </c>
      <c r="AN101" s="2">
        <f t="shared" si="38"/>
        <v>0</v>
      </c>
      <c r="AO101" s="2">
        <f t="shared" si="39"/>
        <v>0.44215972406473864</v>
      </c>
      <c r="AP101" s="2">
        <f t="shared" si="40"/>
        <v>0</v>
      </c>
      <c r="AR101" t="s">
        <v>426</v>
      </c>
      <c r="AS101" t="s">
        <v>1005</v>
      </c>
      <c r="AT101">
        <v>1</v>
      </c>
      <c r="AV101">
        <v>3</v>
      </c>
      <c r="AW101" s="91">
        <v>2</v>
      </c>
      <c r="AX101" s="93">
        <v>730</v>
      </c>
      <c r="AY101" s="97">
        <f t="shared" si="41"/>
        <v>2730</v>
      </c>
      <c r="BA101" s="7" t="s">
        <v>1252</v>
      </c>
      <c r="BC101" s="1">
        <f t="shared" si="29"/>
        <v>26</v>
      </c>
      <c r="BD101" s="1">
        <f t="shared" si="26"/>
        <v>4</v>
      </c>
      <c r="BE101" s="1">
        <f t="shared" si="30"/>
        <v>52</v>
      </c>
      <c r="BF101" s="57">
        <v>3359</v>
      </c>
      <c r="BG101" s="1">
        <f t="shared" si="27"/>
        <v>3386</v>
      </c>
      <c r="BH101" s="1">
        <v>0</v>
      </c>
      <c r="BI101" s="1">
        <v>1</v>
      </c>
      <c r="BJ101" s="1">
        <v>3136</v>
      </c>
      <c r="BK101" s="1">
        <v>197</v>
      </c>
      <c r="BL101" s="1">
        <v>30</v>
      </c>
      <c r="BM101" s="1">
        <v>22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</row>
    <row r="102" spans="1:89" hidden="1" outlineLevel="1">
      <c r="A102" t="s">
        <v>427</v>
      </c>
      <c r="B102" t="s">
        <v>1005</v>
      </c>
      <c r="C102" s="1">
        <f t="shared" si="31"/>
        <v>8748</v>
      </c>
      <c r="D102" s="7">
        <f>IF(N102&gt;0, RANK(N102,(N102:P102,Q102:AE102)),0)</f>
        <v>3</v>
      </c>
      <c r="E102" s="7">
        <f>IF(O102&gt;0,RANK(O102,(N102:P102,Q102:AE102)),0)</f>
        <v>2</v>
      </c>
      <c r="F102" s="7">
        <f>IF(P102&gt;0,RANK(P102,(N102:P102,Q102:AE102)),0)</f>
        <v>6</v>
      </c>
      <c r="G102" s="1">
        <f t="shared" si="22"/>
        <v>1088</v>
      </c>
      <c r="H102" s="2">
        <f t="shared" si="32"/>
        <v>0.12437128486511202</v>
      </c>
      <c r="I102" s="2"/>
      <c r="J102" s="2">
        <f t="shared" si="33"/>
        <v>0.19261545496113397</v>
      </c>
      <c r="K102" s="2">
        <f t="shared" si="34"/>
        <v>0.33836305441243714</v>
      </c>
      <c r="L102" s="2">
        <f t="shared" si="35"/>
        <v>9.1449474165523545E-4</v>
      </c>
      <c r="M102" s="2">
        <f t="shared" si="36"/>
        <v>0.46810699588477367</v>
      </c>
      <c r="N102" s="59">
        <v>1685</v>
      </c>
      <c r="O102" s="59">
        <v>2960</v>
      </c>
      <c r="P102" s="59">
        <v>8</v>
      </c>
      <c r="Q102" s="57">
        <v>28</v>
      </c>
      <c r="T102" s="57">
        <f t="shared" si="24"/>
        <v>4048</v>
      </c>
      <c r="X102" s="57">
        <f t="shared" si="28"/>
        <v>8</v>
      </c>
      <c r="Y102" s="59"/>
      <c r="Z102" s="59"/>
      <c r="AA102" s="59">
        <v>11</v>
      </c>
      <c r="AB102" s="1">
        <v>0</v>
      </c>
      <c r="AC102" s="1">
        <v>0</v>
      </c>
      <c r="AD102" s="1">
        <v>0</v>
      </c>
      <c r="AE102" s="59"/>
      <c r="AF102" s="59"/>
      <c r="AG102" s="59"/>
      <c r="AI102" s="7">
        <f>IF(Q102&gt;0,RANK(Q102,(N102:P102,Q102:AE102)),0)</f>
        <v>4</v>
      </c>
      <c r="AJ102" s="7">
        <f>IF(R102&gt;0,RANK(R102,(N102:P102,Q102:AE102)),0)</f>
        <v>0</v>
      </c>
      <c r="AK102" s="7">
        <f>IF(T102&gt;0,RANK(T102,(N102:P102,Q102:AE102)),0)</f>
        <v>1</v>
      </c>
      <c r="AL102" s="7">
        <f>IF(S102&gt;0,RANK(S102,(N102:P102,Q102:AE102)),0)</f>
        <v>0</v>
      </c>
      <c r="AM102" s="2">
        <f t="shared" si="37"/>
        <v>3.200731595793324E-3</v>
      </c>
      <c r="AN102" s="2">
        <f t="shared" si="38"/>
        <v>0</v>
      </c>
      <c r="AO102" s="2">
        <f t="shared" si="39"/>
        <v>0.46273433927754914</v>
      </c>
      <c r="AP102" s="2">
        <f t="shared" si="40"/>
        <v>0</v>
      </c>
      <c r="AR102" t="s">
        <v>427</v>
      </c>
      <c r="AS102" t="s">
        <v>1005</v>
      </c>
      <c r="AT102">
        <v>1</v>
      </c>
      <c r="AV102">
        <v>3</v>
      </c>
      <c r="AW102" s="91">
        <v>2</v>
      </c>
      <c r="AX102" s="93">
        <v>731</v>
      </c>
      <c r="AY102" s="97">
        <f t="shared" si="41"/>
        <v>2731</v>
      </c>
      <c r="BA102" s="7" t="s">
        <v>1252</v>
      </c>
      <c r="BC102" s="1">
        <f t="shared" si="29"/>
        <v>26</v>
      </c>
      <c r="BD102" s="1">
        <f t="shared" si="26"/>
        <v>-2</v>
      </c>
      <c r="BE102" s="1">
        <f t="shared" si="30"/>
        <v>34</v>
      </c>
      <c r="BF102" s="57">
        <v>4056</v>
      </c>
      <c r="BG102" s="1">
        <f t="shared" si="27"/>
        <v>4082</v>
      </c>
      <c r="BH102" s="1">
        <v>0</v>
      </c>
      <c r="BI102" s="1">
        <v>0</v>
      </c>
      <c r="BJ102" s="1">
        <v>3826</v>
      </c>
      <c r="BK102" s="1">
        <v>222</v>
      </c>
      <c r="BL102" s="1">
        <v>24</v>
      </c>
      <c r="BM102" s="1">
        <v>9</v>
      </c>
      <c r="BN102" s="1">
        <v>0</v>
      </c>
      <c r="BO102" s="1">
        <v>0</v>
      </c>
      <c r="BP102" s="1">
        <v>0</v>
      </c>
      <c r="BQ102" s="1">
        <v>1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</row>
    <row r="103" spans="1:89" hidden="1" outlineLevel="1">
      <c r="A103" t="s">
        <v>428</v>
      </c>
      <c r="B103" t="s">
        <v>1005</v>
      </c>
      <c r="C103" s="1">
        <f t="shared" si="31"/>
        <v>10556</v>
      </c>
      <c r="D103" s="7">
        <f>IF(N103&gt;0, RANK(N103,(N103:P103,Q103:AE103)),0)</f>
        <v>3</v>
      </c>
      <c r="E103" s="7">
        <f>IF(O103&gt;0,RANK(O103,(N103:P103,Q103:AE103)),0)</f>
        <v>2</v>
      </c>
      <c r="F103" s="7">
        <f>IF(P103&gt;0,RANK(P103,(N103:P103,Q103:AE103)),0)</f>
        <v>7</v>
      </c>
      <c r="G103" s="1">
        <f t="shared" si="22"/>
        <v>958</v>
      </c>
      <c r="H103" s="2">
        <f t="shared" si="32"/>
        <v>9.0754073512694197E-2</v>
      </c>
      <c r="I103" s="2"/>
      <c r="J103" s="2">
        <f t="shared" si="33"/>
        <v>0.23427434634331187</v>
      </c>
      <c r="K103" s="2">
        <f t="shared" si="34"/>
        <v>0.3329859795377037</v>
      </c>
      <c r="L103" s="2">
        <f t="shared" si="35"/>
        <v>9.4732853353543013E-4</v>
      </c>
      <c r="M103" s="2">
        <f t="shared" si="36"/>
        <v>0.43179234558544899</v>
      </c>
      <c r="N103" s="59">
        <v>2473</v>
      </c>
      <c r="O103" s="59">
        <v>3515</v>
      </c>
      <c r="P103" s="59">
        <v>10</v>
      </c>
      <c r="Q103" s="57">
        <v>35</v>
      </c>
      <c r="T103" s="57">
        <f t="shared" si="24"/>
        <v>4473</v>
      </c>
      <c r="X103" s="57">
        <f t="shared" si="28"/>
        <v>20</v>
      </c>
      <c r="Y103" s="59"/>
      <c r="Z103" s="59"/>
      <c r="AA103" s="59">
        <v>30</v>
      </c>
      <c r="AB103" s="1">
        <v>0</v>
      </c>
      <c r="AC103" s="1">
        <v>0</v>
      </c>
      <c r="AD103" s="1">
        <v>0</v>
      </c>
      <c r="AE103" s="59"/>
      <c r="AF103" s="59"/>
      <c r="AG103" s="59"/>
      <c r="AI103" s="7">
        <f>IF(Q103&gt;0,RANK(Q103,(N103:P103,Q103:AE103)),0)</f>
        <v>4</v>
      </c>
      <c r="AJ103" s="7">
        <f>IF(R103&gt;0,RANK(R103,(N103:P103,Q103:AE103)),0)</f>
        <v>0</v>
      </c>
      <c r="AK103" s="7">
        <f>IF(T103&gt;0,RANK(T103,(N103:P103,Q103:AE103)),0)</f>
        <v>1</v>
      </c>
      <c r="AL103" s="7">
        <f>IF(S103&gt;0,RANK(S103,(N103:P103,Q103:AE103)),0)</f>
        <v>0</v>
      </c>
      <c r="AM103" s="2">
        <f t="shared" si="37"/>
        <v>3.3156498673740055E-3</v>
      </c>
      <c r="AN103" s="2">
        <f t="shared" si="38"/>
        <v>0</v>
      </c>
      <c r="AO103" s="2">
        <f t="shared" si="39"/>
        <v>0.42374005305039786</v>
      </c>
      <c r="AP103" s="2">
        <f t="shared" si="40"/>
        <v>0</v>
      </c>
      <c r="AR103" t="s">
        <v>428</v>
      </c>
      <c r="AS103" t="s">
        <v>1005</v>
      </c>
      <c r="AT103">
        <v>1</v>
      </c>
      <c r="AV103">
        <v>3</v>
      </c>
      <c r="AW103" s="91">
        <v>2</v>
      </c>
      <c r="AX103" s="93">
        <v>732</v>
      </c>
      <c r="AY103" s="97">
        <f t="shared" si="41"/>
        <v>2732</v>
      </c>
      <c r="BA103" s="7" t="s">
        <v>1252</v>
      </c>
      <c r="BC103" s="1">
        <f t="shared" si="29"/>
        <v>30</v>
      </c>
      <c r="BD103" s="1">
        <f t="shared" si="26"/>
        <v>7</v>
      </c>
      <c r="BE103" s="1">
        <f t="shared" si="30"/>
        <v>50</v>
      </c>
      <c r="BF103" s="57">
        <v>4493</v>
      </c>
      <c r="BG103" s="1">
        <f t="shared" si="27"/>
        <v>4523</v>
      </c>
      <c r="BH103" s="1">
        <v>0</v>
      </c>
      <c r="BI103" s="1">
        <v>0</v>
      </c>
      <c r="BJ103" s="1">
        <v>4245</v>
      </c>
      <c r="BK103" s="1">
        <v>228</v>
      </c>
      <c r="BL103" s="1">
        <v>37</v>
      </c>
      <c r="BM103" s="1">
        <v>12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1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</row>
    <row r="104" spans="1:89" hidden="1" outlineLevel="1">
      <c r="A104" t="s">
        <v>429</v>
      </c>
      <c r="B104" t="s">
        <v>1005</v>
      </c>
      <c r="C104" s="1">
        <f t="shared" si="31"/>
        <v>6897</v>
      </c>
      <c r="D104" s="7">
        <f>IF(N104&gt;0, RANK(N104,(N104:P104,Q104:AE104)),0)</f>
        <v>3</v>
      </c>
      <c r="E104" s="7">
        <f>IF(O104&gt;0,RANK(O104,(N104:P104,Q104:AE104)),0)</f>
        <v>1</v>
      </c>
      <c r="F104" s="7">
        <f>IF(P104&gt;0,RANK(P104,(N104:P104,Q104:AE104)),0)</f>
        <v>7</v>
      </c>
      <c r="G104" s="1">
        <f t="shared" si="22"/>
        <v>991</v>
      </c>
      <c r="H104" s="2">
        <f t="shared" si="32"/>
        <v>0.14368566043207193</v>
      </c>
      <c r="I104" s="2"/>
      <c r="J104" s="2">
        <f t="shared" si="33"/>
        <v>0.15992460490068144</v>
      </c>
      <c r="K104" s="2">
        <f t="shared" si="34"/>
        <v>0.48296360736552124</v>
      </c>
      <c r="L104" s="2">
        <f t="shared" si="35"/>
        <v>2.4648397854139482E-3</v>
      </c>
      <c r="M104" s="2">
        <f t="shared" si="36"/>
        <v>0.35464694794838331</v>
      </c>
      <c r="N104" s="59">
        <v>1103</v>
      </c>
      <c r="O104" s="59">
        <v>3331</v>
      </c>
      <c r="P104" s="59">
        <v>17</v>
      </c>
      <c r="Q104" s="57">
        <v>37</v>
      </c>
      <c r="T104" s="57">
        <f t="shared" si="24"/>
        <v>2340</v>
      </c>
      <c r="X104" s="57">
        <f t="shared" si="28"/>
        <v>35</v>
      </c>
      <c r="Y104" s="59"/>
      <c r="Z104" s="59"/>
      <c r="AA104" s="59">
        <v>33</v>
      </c>
      <c r="AB104" s="1">
        <v>0</v>
      </c>
      <c r="AC104" s="1">
        <v>1</v>
      </c>
      <c r="AD104" s="1">
        <v>0</v>
      </c>
      <c r="AE104" s="59"/>
      <c r="AF104" s="59"/>
      <c r="AG104" s="59"/>
      <c r="AI104" s="7">
        <f>IF(Q104&gt;0,RANK(Q104,(N104:P104,Q104:AE104)),0)</f>
        <v>4</v>
      </c>
      <c r="AJ104" s="7">
        <f>IF(R104&gt;0,RANK(R104,(N104:P104,Q104:AE104)),0)</f>
        <v>0</v>
      </c>
      <c r="AK104" s="7">
        <f>IF(T104&gt;0,RANK(T104,(N104:P104,Q104:AE104)),0)</f>
        <v>2</v>
      </c>
      <c r="AL104" s="7">
        <f>IF(S104&gt;0,RANK(S104,(N104:P104,Q104:AE104)),0)</f>
        <v>0</v>
      </c>
      <c r="AM104" s="2">
        <f t="shared" si="37"/>
        <v>5.3646512976656515E-3</v>
      </c>
      <c r="AN104" s="2">
        <f t="shared" si="38"/>
        <v>0</v>
      </c>
      <c r="AO104" s="2">
        <f t="shared" si="39"/>
        <v>0.33927794693344931</v>
      </c>
      <c r="AP104" s="2">
        <f t="shared" si="40"/>
        <v>0</v>
      </c>
      <c r="AR104" t="s">
        <v>429</v>
      </c>
      <c r="AS104" t="s">
        <v>1005</v>
      </c>
      <c r="AT104">
        <v>1</v>
      </c>
      <c r="AV104">
        <v>3</v>
      </c>
      <c r="AW104" s="91">
        <v>2</v>
      </c>
      <c r="AX104" s="93">
        <v>733</v>
      </c>
      <c r="AY104" s="97">
        <f t="shared" si="41"/>
        <v>2733</v>
      </c>
      <c r="BA104" s="7" t="s">
        <v>1252</v>
      </c>
      <c r="BC104" s="1">
        <f t="shared" si="29"/>
        <v>34</v>
      </c>
      <c r="BD104" s="1">
        <f t="shared" si="26"/>
        <v>16</v>
      </c>
      <c r="BE104" s="1">
        <f t="shared" si="30"/>
        <v>70</v>
      </c>
      <c r="BF104" s="57">
        <v>2376</v>
      </c>
      <c r="BG104" s="1">
        <f t="shared" si="27"/>
        <v>2411</v>
      </c>
      <c r="BH104" s="1">
        <v>1</v>
      </c>
      <c r="BI104" s="1">
        <v>0</v>
      </c>
      <c r="BJ104" s="1">
        <v>2171</v>
      </c>
      <c r="BK104" s="1">
        <v>169</v>
      </c>
      <c r="BL104" s="1">
        <v>50</v>
      </c>
      <c r="BM104" s="1">
        <v>17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1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1</v>
      </c>
      <c r="CI104" s="1">
        <v>0</v>
      </c>
      <c r="CJ104" s="1">
        <v>1</v>
      </c>
      <c r="CK104" s="1">
        <v>0</v>
      </c>
    </row>
    <row r="105" spans="1:89" hidden="1" outlineLevel="1">
      <c r="A105" t="s">
        <v>430</v>
      </c>
      <c r="B105" t="s">
        <v>1005</v>
      </c>
      <c r="C105" s="1">
        <f t="shared" si="31"/>
        <v>7598</v>
      </c>
      <c r="D105" s="7">
        <f>IF(N105&gt;0, RANK(N105,(N105:P105,Q105:AE105)),0)</f>
        <v>3</v>
      </c>
      <c r="E105" s="7">
        <f>IF(O105&gt;0,RANK(O105,(N105:P105,Q105:AE105)),0)</f>
        <v>1</v>
      </c>
      <c r="F105" s="7">
        <f>IF(P105&gt;0,RANK(P105,(N105:P105,Q105:AE105)),0)</f>
        <v>7</v>
      </c>
      <c r="G105" s="1">
        <f t="shared" si="22"/>
        <v>2235</v>
      </c>
      <c r="H105" s="2">
        <f t="shared" si="32"/>
        <v>0.29415635693603581</v>
      </c>
      <c r="I105" s="2"/>
      <c r="J105" s="2">
        <f t="shared" si="33"/>
        <v>0.14227428270597525</v>
      </c>
      <c r="K105" s="2">
        <f t="shared" si="34"/>
        <v>0.56857067649381421</v>
      </c>
      <c r="L105" s="2">
        <f t="shared" si="35"/>
        <v>1.1845222426954461E-3</v>
      </c>
      <c r="M105" s="2">
        <f t="shared" si="36"/>
        <v>0.28797051855751504</v>
      </c>
      <c r="N105" s="59">
        <v>1081</v>
      </c>
      <c r="O105" s="59">
        <v>4320</v>
      </c>
      <c r="P105" s="59">
        <v>9</v>
      </c>
      <c r="Q105" s="57">
        <v>52</v>
      </c>
      <c r="T105" s="57">
        <f t="shared" si="24"/>
        <v>2085</v>
      </c>
      <c r="X105" s="57">
        <f t="shared" si="28"/>
        <v>23</v>
      </c>
      <c r="Y105" s="59"/>
      <c r="Z105" s="59"/>
      <c r="AA105" s="59">
        <v>27</v>
      </c>
      <c r="AB105" s="1">
        <v>0</v>
      </c>
      <c r="AC105" s="1">
        <v>1</v>
      </c>
      <c r="AD105" s="1">
        <v>0</v>
      </c>
      <c r="AE105" s="59"/>
      <c r="AF105" s="59"/>
      <c r="AG105" s="59"/>
      <c r="AI105" s="7">
        <f>IF(Q105&gt;0,RANK(Q105,(N105:P105,Q105:AE105)),0)</f>
        <v>4</v>
      </c>
      <c r="AJ105" s="7">
        <f>IF(R105&gt;0,RANK(R105,(N105:P105,Q105:AE105)),0)</f>
        <v>0</v>
      </c>
      <c r="AK105" s="7">
        <f>IF(T105&gt;0,RANK(T105,(N105:P105,Q105:AE105)),0)</f>
        <v>2</v>
      </c>
      <c r="AL105" s="7">
        <f>IF(S105&gt;0,RANK(S105,(N105:P105,Q105:AE105)),0)</f>
        <v>0</v>
      </c>
      <c r="AM105" s="2">
        <f t="shared" si="37"/>
        <v>6.8439062911292443E-3</v>
      </c>
      <c r="AN105" s="2">
        <f t="shared" si="38"/>
        <v>0</v>
      </c>
      <c r="AO105" s="2">
        <f t="shared" si="39"/>
        <v>0.27441431955777834</v>
      </c>
      <c r="AP105" s="2">
        <f t="shared" si="40"/>
        <v>0</v>
      </c>
      <c r="AR105" t="s">
        <v>430</v>
      </c>
      <c r="AS105" t="s">
        <v>1005</v>
      </c>
      <c r="AT105">
        <v>1</v>
      </c>
      <c r="AV105">
        <v>3</v>
      </c>
      <c r="AW105" s="91">
        <v>2</v>
      </c>
      <c r="AX105" s="93">
        <v>734</v>
      </c>
      <c r="AY105" s="97">
        <f t="shared" si="41"/>
        <v>2734</v>
      </c>
      <c r="BA105" s="7" t="s">
        <v>1252</v>
      </c>
      <c r="BC105" s="1">
        <f t="shared" si="29"/>
        <v>32</v>
      </c>
      <c r="BD105" s="1">
        <f t="shared" si="26"/>
        <v>9</v>
      </c>
      <c r="BE105" s="1">
        <f t="shared" si="30"/>
        <v>56</v>
      </c>
      <c r="BF105" s="57">
        <v>2109</v>
      </c>
      <c r="BG105" s="1">
        <f t="shared" si="27"/>
        <v>2142</v>
      </c>
      <c r="BH105" s="1">
        <v>1</v>
      </c>
      <c r="BI105" s="1">
        <v>0</v>
      </c>
      <c r="BJ105" s="1">
        <v>1908</v>
      </c>
      <c r="BK105" s="1">
        <v>177</v>
      </c>
      <c r="BL105" s="1">
        <v>41</v>
      </c>
      <c r="BM105" s="1">
        <v>14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1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</row>
    <row r="106" spans="1:89" hidden="1" outlineLevel="1">
      <c r="A106" t="s">
        <v>431</v>
      </c>
      <c r="B106" t="s">
        <v>1005</v>
      </c>
      <c r="C106" s="1">
        <f t="shared" si="31"/>
        <v>7388</v>
      </c>
      <c r="D106" s="7">
        <f>IF(N106&gt;0, RANK(N106,(N106:P106,Q106:AE106)),0)</f>
        <v>1</v>
      </c>
      <c r="E106" s="7">
        <f>IF(O106&gt;0,RANK(O106,(N106:P106,Q106:AE106)),0)</f>
        <v>2</v>
      </c>
      <c r="F106" s="7">
        <f>IF(P106&gt;0,RANK(P106,(N106:P106,Q106:AE106)),0)</f>
        <v>7</v>
      </c>
      <c r="G106" s="1">
        <f t="shared" si="22"/>
        <v>30</v>
      </c>
      <c r="H106" s="2">
        <f t="shared" si="32"/>
        <v>4.0606388738494859E-3</v>
      </c>
      <c r="I106" s="2"/>
      <c r="J106" s="2">
        <f t="shared" si="33"/>
        <v>0.34826746074715753</v>
      </c>
      <c r="K106" s="2">
        <f t="shared" si="34"/>
        <v>0.34420682187330809</v>
      </c>
      <c r="L106" s="2">
        <f t="shared" si="35"/>
        <v>1.0828370330265296E-3</v>
      </c>
      <c r="M106" s="2">
        <f t="shared" si="36"/>
        <v>0.30644288034650785</v>
      </c>
      <c r="N106" s="59">
        <v>2573</v>
      </c>
      <c r="O106" s="59">
        <v>2543</v>
      </c>
      <c r="P106" s="59">
        <v>8</v>
      </c>
      <c r="Q106" s="57">
        <v>44</v>
      </c>
      <c r="T106" s="57">
        <f t="shared" si="24"/>
        <v>2165</v>
      </c>
      <c r="X106" s="57">
        <f t="shared" si="28"/>
        <v>26</v>
      </c>
      <c r="Y106" s="59"/>
      <c r="Z106" s="59"/>
      <c r="AA106" s="59">
        <v>26</v>
      </c>
      <c r="AB106" s="1">
        <v>0</v>
      </c>
      <c r="AC106" s="1">
        <v>3</v>
      </c>
      <c r="AD106" s="1">
        <v>0</v>
      </c>
      <c r="AE106" s="59"/>
      <c r="AF106" s="59"/>
      <c r="AG106" s="59"/>
      <c r="AI106" s="7">
        <f>IF(Q106&gt;0,RANK(Q106,(N106:P106,Q106:AE106)),0)</f>
        <v>4</v>
      </c>
      <c r="AJ106" s="7">
        <f>IF(R106&gt;0,RANK(R106,(N106:P106,Q106:AE106)),0)</f>
        <v>0</v>
      </c>
      <c r="AK106" s="7">
        <f>IF(T106&gt;0,RANK(T106,(N106:P106,Q106:AE106)),0)</f>
        <v>3</v>
      </c>
      <c r="AL106" s="7">
        <f>IF(S106&gt;0,RANK(S106,(N106:P106,Q106:AE106)),0)</f>
        <v>0</v>
      </c>
      <c r="AM106" s="2">
        <f t="shared" si="37"/>
        <v>5.9556036816459119E-3</v>
      </c>
      <c r="AN106" s="2">
        <f t="shared" si="38"/>
        <v>0</v>
      </c>
      <c r="AO106" s="2">
        <f t="shared" si="39"/>
        <v>0.29304277206280455</v>
      </c>
      <c r="AP106" s="2">
        <f t="shared" si="40"/>
        <v>0</v>
      </c>
      <c r="AR106" t="s">
        <v>431</v>
      </c>
      <c r="AS106" t="s">
        <v>1005</v>
      </c>
      <c r="AT106">
        <v>1</v>
      </c>
      <c r="AV106">
        <v>3</v>
      </c>
      <c r="AW106" s="91">
        <v>2</v>
      </c>
      <c r="AX106" s="93">
        <v>735</v>
      </c>
      <c r="AY106" s="97">
        <f t="shared" si="41"/>
        <v>2735</v>
      </c>
      <c r="BA106" s="7" t="s">
        <v>1252</v>
      </c>
      <c r="BC106" s="1">
        <f t="shared" si="29"/>
        <v>28</v>
      </c>
      <c r="BD106" s="1">
        <f t="shared" si="26"/>
        <v>14</v>
      </c>
      <c r="BE106" s="1">
        <f t="shared" si="30"/>
        <v>57</v>
      </c>
      <c r="BF106" s="57">
        <v>2194</v>
      </c>
      <c r="BG106" s="1">
        <f t="shared" si="27"/>
        <v>2222</v>
      </c>
      <c r="BH106" s="1">
        <v>0</v>
      </c>
      <c r="BI106" s="1">
        <v>0</v>
      </c>
      <c r="BJ106" s="1">
        <v>1953</v>
      </c>
      <c r="BK106" s="1">
        <v>212</v>
      </c>
      <c r="BL106" s="1">
        <v>42</v>
      </c>
      <c r="BM106" s="1">
        <v>14</v>
      </c>
      <c r="BN106" s="1">
        <v>0</v>
      </c>
      <c r="BO106" s="1">
        <v>1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</row>
    <row r="107" spans="1:89" hidden="1" outlineLevel="1">
      <c r="A107" t="s">
        <v>432</v>
      </c>
      <c r="B107" t="s">
        <v>1005</v>
      </c>
      <c r="C107" s="1">
        <f t="shared" si="31"/>
        <v>4731</v>
      </c>
      <c r="D107" s="7">
        <f>IF(N107&gt;0, RANK(N107,(N107:P107,Q107:AE107)),0)</f>
        <v>3</v>
      </c>
      <c r="E107" s="7">
        <f>IF(O107&gt;0,RANK(O107,(N107:P107,Q107:AE107)),0)</f>
        <v>1</v>
      </c>
      <c r="F107" s="7">
        <f>IF(P107&gt;0,RANK(P107,(N107:P107,Q107:AE107)),0)</f>
        <v>7</v>
      </c>
      <c r="G107" s="1">
        <f t="shared" si="22"/>
        <v>71</v>
      </c>
      <c r="H107" s="2">
        <f t="shared" si="32"/>
        <v>1.5007398013105052E-2</v>
      </c>
      <c r="I107" s="2"/>
      <c r="J107" s="2">
        <f t="shared" si="33"/>
        <v>0.2270133164235891</v>
      </c>
      <c r="K107" s="2">
        <f t="shared" si="34"/>
        <v>0.38216021982667514</v>
      </c>
      <c r="L107" s="2">
        <f t="shared" si="35"/>
        <v>1.6909744240118367E-3</v>
      </c>
      <c r="M107" s="2">
        <f t="shared" si="36"/>
        <v>0.38913548932572389</v>
      </c>
      <c r="N107" s="59">
        <v>1074</v>
      </c>
      <c r="O107" s="59">
        <v>1808</v>
      </c>
      <c r="P107" s="59">
        <v>8</v>
      </c>
      <c r="Q107" s="57">
        <v>46</v>
      </c>
      <c r="T107" s="57">
        <f t="shared" si="24"/>
        <v>1737</v>
      </c>
      <c r="X107" s="57">
        <f t="shared" si="28"/>
        <v>42</v>
      </c>
      <c r="Y107" s="59"/>
      <c r="Z107" s="59"/>
      <c r="AA107" s="59">
        <v>16</v>
      </c>
      <c r="AB107" s="1">
        <v>0</v>
      </c>
      <c r="AC107" s="1">
        <v>0</v>
      </c>
      <c r="AD107" s="1">
        <v>0</v>
      </c>
      <c r="AE107" s="59"/>
      <c r="AF107" s="59"/>
      <c r="AG107" s="59"/>
      <c r="AI107" s="7">
        <f>IF(Q107&gt;0,RANK(Q107,(N107:P107,Q107:AE107)),0)</f>
        <v>4</v>
      </c>
      <c r="AJ107" s="7">
        <f>IF(R107&gt;0,RANK(R107,(N107:P107,Q107:AE107)),0)</f>
        <v>0</v>
      </c>
      <c r="AK107" s="7">
        <f>IF(T107&gt;0,RANK(T107,(N107:P107,Q107:AE107)),0)</f>
        <v>2</v>
      </c>
      <c r="AL107" s="7">
        <f>IF(S107&gt;0,RANK(S107,(N107:P107,Q107:AE107)),0)</f>
        <v>0</v>
      </c>
      <c r="AM107" s="2">
        <f t="shared" si="37"/>
        <v>9.7231029380680616E-3</v>
      </c>
      <c r="AN107" s="2">
        <f t="shared" si="38"/>
        <v>0</v>
      </c>
      <c r="AO107" s="2">
        <f t="shared" si="39"/>
        <v>0.36715282181357006</v>
      </c>
      <c r="AP107" s="2">
        <f t="shared" si="40"/>
        <v>0</v>
      </c>
      <c r="AR107" t="s">
        <v>432</v>
      </c>
      <c r="AS107" t="s">
        <v>1005</v>
      </c>
      <c r="AT107">
        <v>1</v>
      </c>
      <c r="AV107">
        <v>3</v>
      </c>
      <c r="AW107" s="91">
        <v>2</v>
      </c>
      <c r="AX107" s="93">
        <v>736</v>
      </c>
      <c r="AY107" s="97">
        <f t="shared" si="41"/>
        <v>2736</v>
      </c>
      <c r="BA107" s="7" t="s">
        <v>1252</v>
      </c>
      <c r="BC107" s="1">
        <f t="shared" si="29"/>
        <v>28</v>
      </c>
      <c r="BD107" s="1">
        <f t="shared" si="26"/>
        <v>18</v>
      </c>
      <c r="BE107" s="1">
        <f t="shared" si="30"/>
        <v>70</v>
      </c>
      <c r="BF107" s="57">
        <v>1779</v>
      </c>
      <c r="BG107" s="1">
        <f t="shared" si="27"/>
        <v>1810</v>
      </c>
      <c r="BH107" s="1">
        <v>1</v>
      </c>
      <c r="BI107" s="1">
        <v>2</v>
      </c>
      <c r="BJ107" s="1">
        <v>1556</v>
      </c>
      <c r="BK107" s="1">
        <v>181</v>
      </c>
      <c r="BL107" s="1">
        <v>46</v>
      </c>
      <c r="BM107" s="1">
        <v>24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</row>
    <row r="108" spans="1:89" hidden="1" outlineLevel="1">
      <c r="A108" t="s">
        <v>433</v>
      </c>
      <c r="B108" t="s">
        <v>1005</v>
      </c>
      <c r="C108" s="1">
        <f t="shared" si="31"/>
        <v>3719</v>
      </c>
      <c r="D108" s="7">
        <f>IF(N108&gt;0, RANK(N108,(N108:P108,Q108:AE108)),0)</f>
        <v>3</v>
      </c>
      <c r="E108" s="7">
        <f>IF(O108&gt;0,RANK(O108,(N108:P108,Q108:AE108)),0)</f>
        <v>2</v>
      </c>
      <c r="F108" s="7">
        <f>IF(P108&gt;0,RANK(P108,(N108:P108,Q108:AE108)),0)</f>
        <v>7</v>
      </c>
      <c r="G108" s="1">
        <f t="shared" si="22"/>
        <v>1412</v>
      </c>
      <c r="H108" s="2">
        <f t="shared" si="32"/>
        <v>0.37967195482656629</v>
      </c>
      <c r="I108" s="2"/>
      <c r="J108" s="2">
        <f t="shared" si="33"/>
        <v>0.18284485076633503</v>
      </c>
      <c r="K108" s="2">
        <f t="shared" si="34"/>
        <v>0.20462489916644258</v>
      </c>
      <c r="L108" s="2">
        <f t="shared" si="35"/>
        <v>3.7644528098951329E-3</v>
      </c>
      <c r="M108" s="2">
        <f t="shared" si="36"/>
        <v>0.60876579725732727</v>
      </c>
      <c r="N108" s="59">
        <v>680</v>
      </c>
      <c r="O108" s="59">
        <v>761</v>
      </c>
      <c r="P108" s="59">
        <v>14</v>
      </c>
      <c r="Q108" s="57">
        <v>29</v>
      </c>
      <c r="T108" s="57">
        <f t="shared" si="24"/>
        <v>2173</v>
      </c>
      <c r="X108" s="57">
        <f t="shared" si="28"/>
        <v>29</v>
      </c>
      <c r="Y108" s="59"/>
      <c r="Z108" s="59"/>
      <c r="AA108" s="59">
        <v>32</v>
      </c>
      <c r="AB108" s="1">
        <v>1</v>
      </c>
      <c r="AC108" s="1">
        <v>0</v>
      </c>
      <c r="AD108" s="1">
        <v>0</v>
      </c>
      <c r="AE108" s="59"/>
      <c r="AF108" s="59"/>
      <c r="AG108" s="59"/>
      <c r="AI108" s="7">
        <f>IF(Q108&gt;0,RANK(Q108,(N108:P108,Q108:AE108)),0)</f>
        <v>5</v>
      </c>
      <c r="AJ108" s="7">
        <f>IF(R108&gt;0,RANK(R108,(N108:P108,Q108:AE108)),0)</f>
        <v>0</v>
      </c>
      <c r="AK108" s="7">
        <f>IF(T108&gt;0,RANK(T108,(N108:P108,Q108:AE108)),0)</f>
        <v>1</v>
      </c>
      <c r="AL108" s="7">
        <f>IF(S108&gt;0,RANK(S108,(N108:P108,Q108:AE108)),0)</f>
        <v>0</v>
      </c>
      <c r="AM108" s="2">
        <f t="shared" si="37"/>
        <v>7.7977951062113467E-3</v>
      </c>
      <c r="AN108" s="2">
        <f t="shared" si="38"/>
        <v>0</v>
      </c>
      <c r="AO108" s="2">
        <f t="shared" si="39"/>
        <v>0.5842968539930089</v>
      </c>
      <c r="AP108" s="2">
        <f t="shared" si="40"/>
        <v>0</v>
      </c>
      <c r="AR108" t="s">
        <v>433</v>
      </c>
      <c r="AS108" t="s">
        <v>1005</v>
      </c>
      <c r="AT108">
        <v>1</v>
      </c>
      <c r="AV108">
        <v>3</v>
      </c>
      <c r="AW108" s="91">
        <v>2</v>
      </c>
      <c r="AX108" s="93">
        <v>737</v>
      </c>
      <c r="AY108" s="97">
        <f t="shared" si="41"/>
        <v>2737</v>
      </c>
      <c r="BA108" s="7" t="s">
        <v>1252</v>
      </c>
      <c r="BC108" s="1">
        <f t="shared" si="29"/>
        <v>78</v>
      </c>
      <c r="BD108" s="1">
        <f t="shared" si="26"/>
        <v>18</v>
      </c>
      <c r="BE108" s="1">
        <f t="shared" si="30"/>
        <v>108</v>
      </c>
      <c r="BF108" s="57">
        <v>2203</v>
      </c>
      <c r="BG108" s="1">
        <f t="shared" si="27"/>
        <v>2281</v>
      </c>
      <c r="BH108" s="1">
        <v>0</v>
      </c>
      <c r="BI108" s="1">
        <v>0</v>
      </c>
      <c r="BJ108" s="1">
        <v>1957</v>
      </c>
      <c r="BK108" s="1">
        <v>216</v>
      </c>
      <c r="BL108" s="1">
        <v>96</v>
      </c>
      <c r="BM108" s="1">
        <v>12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</row>
    <row r="109" spans="1:89" hidden="1" outlineLevel="1">
      <c r="A109" t="s">
        <v>434</v>
      </c>
      <c r="B109" t="s">
        <v>1005</v>
      </c>
      <c r="C109" s="1">
        <f t="shared" si="31"/>
        <v>4173</v>
      </c>
      <c r="D109" s="7">
        <f>IF(N109&gt;0, RANK(N109,(N109:P109,Q109:AE109)),0)</f>
        <v>2</v>
      </c>
      <c r="E109" s="7">
        <f>IF(O109&gt;0,RANK(O109,(N109:P109,Q109:AE109)),0)</f>
        <v>3</v>
      </c>
      <c r="F109" s="7">
        <f>IF(P109&gt;0,RANK(P109,(N109:P109,Q109:AE109)),0)</f>
        <v>7</v>
      </c>
      <c r="G109" s="1">
        <f t="shared" si="22"/>
        <v>2376</v>
      </c>
      <c r="H109" s="2">
        <f t="shared" si="32"/>
        <v>0.56937455068296194</v>
      </c>
      <c r="I109" s="2"/>
      <c r="J109" s="2">
        <f t="shared" si="33"/>
        <v>0.1440210879463216</v>
      </c>
      <c r="K109" s="2">
        <f t="shared" si="34"/>
        <v>9.7292115983704769E-2</v>
      </c>
      <c r="L109" s="2">
        <f t="shared" si="35"/>
        <v>3.1152647975077881E-3</v>
      </c>
      <c r="M109" s="2">
        <f t="shared" si="36"/>
        <v>0.75557153127246579</v>
      </c>
      <c r="N109" s="59">
        <v>601</v>
      </c>
      <c r="O109" s="59">
        <v>406</v>
      </c>
      <c r="P109" s="59">
        <v>13</v>
      </c>
      <c r="Q109" s="57">
        <v>55</v>
      </c>
      <c r="T109" s="57">
        <f t="shared" si="24"/>
        <v>2977</v>
      </c>
      <c r="X109" s="57">
        <f t="shared" si="28"/>
        <v>80</v>
      </c>
      <c r="Y109" s="59"/>
      <c r="Z109" s="59"/>
      <c r="AA109" s="59">
        <v>41</v>
      </c>
      <c r="AB109" s="1">
        <v>0</v>
      </c>
      <c r="AC109" s="1">
        <v>0</v>
      </c>
      <c r="AD109" s="1">
        <v>0</v>
      </c>
      <c r="AE109" s="59"/>
      <c r="AF109" s="59"/>
      <c r="AG109" s="59"/>
      <c r="AI109" s="7">
        <f>IF(Q109&gt;0,RANK(Q109,(N109:P109,Q109:AE109)),0)</f>
        <v>5</v>
      </c>
      <c r="AJ109" s="7">
        <f>IF(R109&gt;0,RANK(R109,(N109:P109,Q109:AE109)),0)</f>
        <v>0</v>
      </c>
      <c r="AK109" s="7">
        <f>IF(T109&gt;0,RANK(T109,(N109:P109,Q109:AE109)),0)</f>
        <v>1</v>
      </c>
      <c r="AL109" s="7">
        <f>IF(S109&gt;0,RANK(S109,(N109:P109,Q109:AE109)),0)</f>
        <v>0</v>
      </c>
      <c r="AM109" s="2">
        <f t="shared" si="37"/>
        <v>1.3179966450994488E-2</v>
      </c>
      <c r="AN109" s="2">
        <f t="shared" si="38"/>
        <v>0</v>
      </c>
      <c r="AO109" s="2">
        <f t="shared" si="39"/>
        <v>0.71339563862928346</v>
      </c>
      <c r="AP109" s="2">
        <f t="shared" si="40"/>
        <v>0</v>
      </c>
      <c r="AR109" t="s">
        <v>434</v>
      </c>
      <c r="AS109" t="s">
        <v>1005</v>
      </c>
      <c r="AT109">
        <v>1</v>
      </c>
      <c r="AV109">
        <v>3</v>
      </c>
      <c r="AW109" s="91">
        <v>2</v>
      </c>
      <c r="AX109" s="93">
        <v>738</v>
      </c>
      <c r="AY109" s="97">
        <f t="shared" si="41"/>
        <v>2738</v>
      </c>
      <c r="BA109" s="7" t="s">
        <v>1252</v>
      </c>
      <c r="BC109" s="1">
        <f t="shared" si="29"/>
        <v>53</v>
      </c>
      <c r="BD109" s="1">
        <f t="shared" si="26"/>
        <v>69</v>
      </c>
      <c r="BE109" s="1">
        <f t="shared" si="30"/>
        <v>133</v>
      </c>
      <c r="BF109" s="57">
        <v>3057</v>
      </c>
      <c r="BG109" s="1">
        <f t="shared" si="27"/>
        <v>3110</v>
      </c>
      <c r="BH109" s="1">
        <v>0</v>
      </c>
      <c r="BI109" s="1">
        <v>0</v>
      </c>
      <c r="BJ109" s="1">
        <v>2634</v>
      </c>
      <c r="BK109" s="1">
        <v>343</v>
      </c>
      <c r="BL109" s="1">
        <v>122</v>
      </c>
      <c r="BM109" s="1">
        <v>10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1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</row>
    <row r="110" spans="1:89" hidden="1" outlineLevel="1">
      <c r="A110" t="s">
        <v>435</v>
      </c>
      <c r="B110" t="s">
        <v>1005</v>
      </c>
      <c r="C110" s="1">
        <f t="shared" si="31"/>
        <v>4505</v>
      </c>
      <c r="D110" s="7">
        <f>IF(N110&gt;0, RANK(N110,(N110:P110,Q110:AE110)),0)</f>
        <v>2</v>
      </c>
      <c r="E110" s="7">
        <f>IF(O110&gt;0,RANK(O110,(N110:P110,Q110:AE110)),0)</f>
        <v>3</v>
      </c>
      <c r="F110" s="7">
        <f>IF(P110&gt;0,RANK(P110,(N110:P110,Q110:AE110)),0)</f>
        <v>7</v>
      </c>
      <c r="G110" s="1">
        <f t="shared" si="22"/>
        <v>2319</v>
      </c>
      <c r="H110" s="2">
        <f t="shared" si="32"/>
        <v>0.51476137624861262</v>
      </c>
      <c r="I110" s="2"/>
      <c r="J110" s="2">
        <f t="shared" si="33"/>
        <v>0.16714761376248613</v>
      </c>
      <c r="K110" s="2">
        <f t="shared" si="34"/>
        <v>0.11786903440621532</v>
      </c>
      <c r="L110" s="2">
        <f t="shared" si="35"/>
        <v>2.6637069922308544E-3</v>
      </c>
      <c r="M110" s="2">
        <f t="shared" si="36"/>
        <v>0.71231964483906773</v>
      </c>
      <c r="N110" s="59">
        <v>753</v>
      </c>
      <c r="O110" s="59">
        <v>531</v>
      </c>
      <c r="P110" s="59">
        <v>12</v>
      </c>
      <c r="Q110" s="57">
        <v>26</v>
      </c>
      <c r="T110" s="57">
        <f t="shared" si="24"/>
        <v>3072</v>
      </c>
      <c r="X110" s="57">
        <f t="shared" si="28"/>
        <v>71</v>
      </c>
      <c r="Y110" s="59"/>
      <c r="Z110" s="59"/>
      <c r="AA110" s="59">
        <v>40</v>
      </c>
      <c r="AB110" s="1">
        <v>0</v>
      </c>
      <c r="AC110" s="1">
        <v>0</v>
      </c>
      <c r="AD110" s="1">
        <v>0</v>
      </c>
      <c r="AE110" s="59"/>
      <c r="AF110" s="59"/>
      <c r="AG110" s="59"/>
      <c r="AI110" s="7">
        <f>IF(Q110&gt;0,RANK(Q110,(N110:P110,Q110:AE110)),0)</f>
        <v>6</v>
      </c>
      <c r="AJ110" s="7">
        <f>IF(R110&gt;0,RANK(R110,(N110:P110,Q110:AE110)),0)</f>
        <v>0</v>
      </c>
      <c r="AK110" s="7">
        <f>IF(T110&gt;0,RANK(T110,(N110:P110,Q110:AE110)),0)</f>
        <v>1</v>
      </c>
      <c r="AL110" s="7">
        <f>IF(S110&gt;0,RANK(S110,(N110:P110,Q110:AE110)),0)</f>
        <v>0</v>
      </c>
      <c r="AM110" s="2">
        <f t="shared" si="37"/>
        <v>5.7713651498335185E-3</v>
      </c>
      <c r="AN110" s="2">
        <f t="shared" si="38"/>
        <v>0</v>
      </c>
      <c r="AO110" s="2">
        <f t="shared" si="39"/>
        <v>0.68190899001109873</v>
      </c>
      <c r="AP110" s="2">
        <f t="shared" si="40"/>
        <v>0</v>
      </c>
      <c r="AR110" t="s">
        <v>435</v>
      </c>
      <c r="AS110" t="s">
        <v>1005</v>
      </c>
      <c r="AT110">
        <v>1</v>
      </c>
      <c r="AV110">
        <v>3</v>
      </c>
      <c r="AW110" s="91">
        <v>2</v>
      </c>
      <c r="AX110" s="93">
        <v>739</v>
      </c>
      <c r="AY110" s="97">
        <f t="shared" si="41"/>
        <v>2739</v>
      </c>
      <c r="BA110" s="7" t="s">
        <v>1252</v>
      </c>
      <c r="BC110" s="1">
        <f t="shared" si="29"/>
        <v>95</v>
      </c>
      <c r="BD110" s="1">
        <f t="shared" si="26"/>
        <v>59</v>
      </c>
      <c r="BE110" s="1">
        <f t="shared" si="30"/>
        <v>166</v>
      </c>
      <c r="BF110" s="57">
        <v>3143</v>
      </c>
      <c r="BG110" s="1">
        <f t="shared" si="27"/>
        <v>3238</v>
      </c>
      <c r="BH110" s="1">
        <v>0</v>
      </c>
      <c r="BI110" s="1">
        <v>0</v>
      </c>
      <c r="BJ110" s="1">
        <v>2675</v>
      </c>
      <c r="BK110" s="1">
        <v>397</v>
      </c>
      <c r="BL110" s="1">
        <v>154</v>
      </c>
      <c r="BM110" s="1">
        <v>11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1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</row>
    <row r="111" spans="1:89" hidden="1" outlineLevel="1">
      <c r="A111" t="s">
        <v>436</v>
      </c>
      <c r="B111" t="s">
        <v>1005</v>
      </c>
      <c r="C111" s="1">
        <f>SUM(N111:AG111)</f>
        <v>3699</v>
      </c>
      <c r="D111" s="7">
        <f>IF(N111&gt;0, RANK(N111,(N111:P111,Q111:AE111)),0)</f>
        <v>2</v>
      </c>
      <c r="E111" s="7">
        <f>IF(O111&gt;0,RANK(O111,(N111:P111,Q111:AE111)),0)</f>
        <v>3</v>
      </c>
      <c r="F111" s="7">
        <f>IF(P111&gt;0,RANK(P111,(N111:P111,Q111:AE111)),0)</f>
        <v>7</v>
      </c>
      <c r="G111" s="1">
        <f t="shared" si="22"/>
        <v>1610</v>
      </c>
      <c r="H111" s="2">
        <f>IF(C111&gt;0,G111/C111,0)</f>
        <v>0.43525277101919435</v>
      </c>
      <c r="I111" s="2"/>
      <c r="J111" s="2">
        <f t="shared" ref="J111:L112" si="53">IF($C111=0,"-",N111/$C111)</f>
        <v>0.17734522844011896</v>
      </c>
      <c r="K111" s="2">
        <f t="shared" si="53"/>
        <v>0.17599351175993511</v>
      </c>
      <c r="L111" s="2">
        <f t="shared" si="53"/>
        <v>4.0551500405515001E-3</v>
      </c>
      <c r="M111" s="2">
        <f>IF(C111=0,"-",(1-J111-K111-L111))</f>
        <v>0.64260610975939447</v>
      </c>
      <c r="N111" s="59">
        <v>656</v>
      </c>
      <c r="O111" s="59">
        <v>651</v>
      </c>
      <c r="P111" s="59">
        <v>15</v>
      </c>
      <c r="Q111" s="57">
        <v>26</v>
      </c>
      <c r="T111" s="57">
        <f t="shared" si="24"/>
        <v>2266</v>
      </c>
      <c r="X111" s="57">
        <f t="shared" si="28"/>
        <v>59</v>
      </c>
      <c r="Y111" s="59"/>
      <c r="Z111" s="59"/>
      <c r="AA111" s="59">
        <v>26</v>
      </c>
      <c r="AB111" s="1">
        <v>0</v>
      </c>
      <c r="AC111" s="1">
        <v>0</v>
      </c>
      <c r="AD111" s="1">
        <v>0</v>
      </c>
      <c r="AE111" s="59"/>
      <c r="AF111" s="59"/>
      <c r="AG111" s="59"/>
      <c r="AI111" s="7">
        <f>IF(Q111&gt;0,RANK(Q111,(N111:P111,Q111:AE111)),0)</f>
        <v>5</v>
      </c>
      <c r="AJ111" s="7">
        <f>IF(R111&gt;0,RANK(R111,(N111:P111,Q111:AE111)),0)</f>
        <v>0</v>
      </c>
      <c r="AK111" s="7">
        <f>IF(T111&gt;0,RANK(T111,(N111:P111,Q111:AE111)),0)</f>
        <v>1</v>
      </c>
      <c r="AL111" s="7">
        <f>IF(S111&gt;0,RANK(S111,(N111:P111,Q111:AE111)),0)</f>
        <v>0</v>
      </c>
      <c r="AM111" s="2">
        <f>IF($C111=0,"-",Q111/$C111)</f>
        <v>7.0289267369559342E-3</v>
      </c>
      <c r="AN111" s="2">
        <f>IF($C111=0,"-",R111/$C111)</f>
        <v>0</v>
      </c>
      <c r="AO111" s="2">
        <f>IF($C111=0,"-",T111/$C111)</f>
        <v>0.61259799945931337</v>
      </c>
      <c r="AP111" s="2">
        <f>IF($C111=0,"-",S111/$C111)</f>
        <v>0</v>
      </c>
      <c r="AR111" t="s">
        <v>436</v>
      </c>
      <c r="AS111" t="s">
        <v>1005</v>
      </c>
      <c r="AT111">
        <v>1</v>
      </c>
      <c r="AV111">
        <v>3</v>
      </c>
      <c r="AW111" s="91">
        <v>2</v>
      </c>
      <c r="AX111" s="93">
        <v>740</v>
      </c>
      <c r="AY111" s="97">
        <f t="shared" si="21"/>
        <v>2740</v>
      </c>
      <c r="BA111" s="7" t="s">
        <v>1252</v>
      </c>
      <c r="BC111" s="1">
        <f t="shared" si="29"/>
        <v>81</v>
      </c>
      <c r="BD111" s="1">
        <f t="shared" si="26"/>
        <v>47</v>
      </c>
      <c r="BE111" s="1">
        <f t="shared" si="30"/>
        <v>140</v>
      </c>
      <c r="BF111" s="57">
        <v>2325</v>
      </c>
      <c r="BG111" s="1">
        <f t="shared" si="27"/>
        <v>2409</v>
      </c>
      <c r="BH111" s="1">
        <v>1</v>
      </c>
      <c r="BI111" s="1">
        <v>2</v>
      </c>
      <c r="BJ111" s="1">
        <v>2051</v>
      </c>
      <c r="BK111" s="1">
        <v>215</v>
      </c>
      <c r="BL111" s="1">
        <v>128</v>
      </c>
      <c r="BM111" s="1">
        <v>12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</row>
    <row r="112" spans="1:89" collapsed="1">
      <c r="A112" t="s">
        <v>2519</v>
      </c>
      <c r="B112" t="s">
        <v>2255</v>
      </c>
      <c r="C112" s="1">
        <f>SUM(N112:AG112)</f>
        <v>255962</v>
      </c>
      <c r="D112" s="7">
        <f>IF(N112&gt;0, RANK(N112,(N112:P112,Q112:AE112)),0)</f>
        <v>3</v>
      </c>
      <c r="E112" s="7">
        <f>IF(O112&gt;0,RANK(O112,(N112:P112,Q112:AE112)),0)</f>
        <v>2</v>
      </c>
      <c r="F112" s="7">
        <f>IF(P112&gt;0,RANK(P112,(N112:P112,Q112:AE112)),0)</f>
        <v>7</v>
      </c>
      <c r="G112" s="1">
        <f t="shared" si="22"/>
        <v>10252</v>
      </c>
      <c r="H112" s="2">
        <f>IF(C112&gt;0,G112/C112,0)</f>
        <v>4.0052820340519296E-2</v>
      </c>
      <c r="I112" s="2"/>
      <c r="J112" s="2">
        <f t="shared" si="53"/>
        <v>0.23458560255037858</v>
      </c>
      <c r="K112" s="2">
        <f t="shared" si="53"/>
        <v>0.35489252310889896</v>
      </c>
      <c r="L112" s="2">
        <f t="shared" si="53"/>
        <v>1.789328103390347E-3</v>
      </c>
      <c r="M112" s="2">
        <f>IF(C112=0,"-",(1-J112-K112-L112))</f>
        <v>0.40873254623733218</v>
      </c>
      <c r="N112" s="59">
        <f>SUM(N72:N111)</f>
        <v>60045</v>
      </c>
      <c r="O112" s="59">
        <f>SUM(O72:O111)</f>
        <v>90839</v>
      </c>
      <c r="P112" s="59">
        <f>SUM(P72:P111)</f>
        <v>458</v>
      </c>
      <c r="Q112" s="59">
        <f>SUM(Q72:Q111)</f>
        <v>1459</v>
      </c>
      <c r="R112" s="59"/>
      <c r="S112" s="59"/>
      <c r="T112" s="59">
        <f>SUM(T72:T111)</f>
        <v>101091</v>
      </c>
      <c r="X112" s="59">
        <f>SUM(X72:X111)</f>
        <v>1121</v>
      </c>
      <c r="Y112" s="59"/>
      <c r="Z112" s="59"/>
      <c r="AA112" s="59">
        <f>SUM(AA72:AA111)</f>
        <v>927</v>
      </c>
      <c r="AB112" s="1">
        <f>SUM(AB72:AB111)</f>
        <v>13</v>
      </c>
      <c r="AC112" s="1">
        <f>SUM(AC72:AC111)</f>
        <v>6</v>
      </c>
      <c r="AD112" s="1">
        <f>SUM(AD72:AD111)</f>
        <v>3</v>
      </c>
      <c r="AE112" s="59"/>
      <c r="AF112" s="59"/>
      <c r="AG112" s="59"/>
      <c r="AI112" s="7">
        <f>IF(Q112&gt;0,RANK(Q112,(N112:P112,Q112:AE112)),0)</f>
        <v>4</v>
      </c>
      <c r="AJ112" s="7">
        <f>IF(R112&gt;0,RANK(R112,(N112:P112,Q112:AE112)),0)</f>
        <v>0</v>
      </c>
      <c r="AK112" s="7">
        <f>IF(T112&gt;0,RANK(T112,(N112:P112,Q112:AE112)),0)</f>
        <v>1</v>
      </c>
      <c r="AL112" s="7">
        <f>IF(S112&gt;0,RANK(S112,(N112:P112,Q112:AE112)),0)</f>
        <v>0</v>
      </c>
      <c r="AM112" s="2">
        <f>IF($C112=0,"-",Q112/$C112)</f>
        <v>5.7000648533766735E-3</v>
      </c>
      <c r="AN112" s="2">
        <f>IF($C112=0,"-",R112/$C112)</f>
        <v>0</v>
      </c>
      <c r="AO112" s="2">
        <f>IF($C112=0,"-",T112/$C112)</f>
        <v>0.39494534344941828</v>
      </c>
      <c r="AP112" s="2">
        <f>IF($C112=0,"-",S112/$C112)</f>
        <v>0</v>
      </c>
      <c r="AR112" t="s">
        <v>2519</v>
      </c>
      <c r="AS112" t="s">
        <v>2255</v>
      </c>
      <c r="AV112">
        <v>3</v>
      </c>
      <c r="AW112" s="91">
        <v>2</v>
      </c>
      <c r="AX112" s="93"/>
      <c r="AY112" s="91">
        <v>2</v>
      </c>
      <c r="BA112" s="7" t="s">
        <v>1761</v>
      </c>
      <c r="BC112" s="1">
        <f t="shared" ref="BC112:BM112" si="54">SUM(BC72:BC111)</f>
        <v>1525</v>
      </c>
      <c r="BD112" s="1">
        <f t="shared" si="54"/>
        <v>510</v>
      </c>
      <c r="BE112" s="1">
        <f t="shared" si="54"/>
        <v>2668</v>
      </c>
      <c r="BF112" s="1">
        <f t="shared" si="54"/>
        <v>102234</v>
      </c>
      <c r="BG112" s="1">
        <f t="shared" si="54"/>
        <v>103788</v>
      </c>
      <c r="BH112" s="1">
        <f t="shared" si="54"/>
        <v>8</v>
      </c>
      <c r="BI112" s="1">
        <f t="shared" si="54"/>
        <v>21</v>
      </c>
      <c r="BJ112" s="1">
        <f t="shared" si="54"/>
        <v>92931</v>
      </c>
      <c r="BK112" s="1">
        <f t="shared" si="54"/>
        <v>8160</v>
      </c>
      <c r="BL112" s="1">
        <f t="shared" si="54"/>
        <v>2035</v>
      </c>
      <c r="BM112" s="1">
        <f t="shared" si="54"/>
        <v>602</v>
      </c>
      <c r="BN112" s="1">
        <f t="shared" ref="BN112:CK112" si="55">SUM(BN72:BN111)</f>
        <v>1</v>
      </c>
      <c r="BO112" s="1">
        <f t="shared" si="55"/>
        <v>1</v>
      </c>
      <c r="BP112" s="1">
        <f t="shared" si="55"/>
        <v>1</v>
      </c>
      <c r="BQ112" s="1">
        <f t="shared" si="55"/>
        <v>1</v>
      </c>
      <c r="BR112" s="1">
        <f t="shared" si="55"/>
        <v>1</v>
      </c>
      <c r="BS112" s="1">
        <f t="shared" si="55"/>
        <v>1</v>
      </c>
      <c r="BT112" s="1">
        <f t="shared" si="55"/>
        <v>1</v>
      </c>
      <c r="BU112" s="1">
        <f t="shared" si="55"/>
        <v>2</v>
      </c>
      <c r="BV112" s="1">
        <f t="shared" si="55"/>
        <v>1</v>
      </c>
      <c r="BW112" s="1">
        <f t="shared" si="55"/>
        <v>1</v>
      </c>
      <c r="BX112" s="1">
        <f t="shared" si="55"/>
        <v>1</v>
      </c>
      <c r="BY112" s="1">
        <f t="shared" si="55"/>
        <v>1</v>
      </c>
      <c r="BZ112" s="1">
        <f t="shared" si="55"/>
        <v>1</v>
      </c>
      <c r="CA112" s="1">
        <f t="shared" si="55"/>
        <v>1</v>
      </c>
      <c r="CB112" s="1">
        <f t="shared" si="55"/>
        <v>2</v>
      </c>
      <c r="CC112" s="1">
        <f t="shared" si="55"/>
        <v>1</v>
      </c>
      <c r="CD112" s="1">
        <f t="shared" si="55"/>
        <v>2</v>
      </c>
      <c r="CE112" s="1">
        <f t="shared" si="55"/>
        <v>2</v>
      </c>
      <c r="CF112" s="1">
        <f t="shared" si="55"/>
        <v>2</v>
      </c>
      <c r="CG112" s="1">
        <f t="shared" si="55"/>
        <v>2</v>
      </c>
      <c r="CH112" s="1">
        <f t="shared" si="55"/>
        <v>1</v>
      </c>
      <c r="CI112" s="1">
        <f t="shared" si="55"/>
        <v>1</v>
      </c>
      <c r="CJ112" s="1">
        <f t="shared" si="55"/>
        <v>1</v>
      </c>
      <c r="CK112" s="1">
        <f t="shared" si="55"/>
        <v>2</v>
      </c>
    </row>
    <row r="113" spans="1:64">
      <c r="E113" s="7"/>
      <c r="I113" s="2"/>
      <c r="N113" s="59"/>
      <c r="O113" s="59"/>
      <c r="P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I113" s="7"/>
      <c r="AJ113" s="7"/>
      <c r="AK113" s="7"/>
      <c r="AL113" s="7"/>
      <c r="AW113" s="91"/>
      <c r="AX113" s="93"/>
      <c r="AY113" s="97"/>
      <c r="BF113" s="1" t="s">
        <v>2450</v>
      </c>
    </row>
    <row r="114" spans="1:64" hidden="1" outlineLevel="1">
      <c r="A114" t="s">
        <v>736</v>
      </c>
      <c r="B114" t="s">
        <v>735</v>
      </c>
      <c r="C114" s="1">
        <f t="shared" ref="C114:C129" si="56">SUM(N114:AG114)</f>
        <v>20600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>IF(P114&gt;0,RANK(P114,(N114:P114,Q114:AE114)),0)</f>
        <v>5</v>
      </c>
      <c r="G114" s="1">
        <f t="shared" ref="G114:G129" si="57">IF(C114&gt;0,MAX(N114:P114)-LARGE(N114:P114,2),0)</f>
        <v>4414</v>
      </c>
      <c r="H114" s="2">
        <f t="shared" ref="H114:H129" si="58">IF(C114&gt;0,G114/C114,0)</f>
        <v>0.21427184466019417</v>
      </c>
      <c r="I114" s="2"/>
      <c r="J114" s="2">
        <f t="shared" ref="J114:J129" si="59">IF($C114=0,"-",N114/$C114)</f>
        <v>0.57208737864077674</v>
      </c>
      <c r="K114" s="2">
        <f t="shared" ref="K114:K129" si="60">IF($C114=0,"-",O114/$C114)</f>
        <v>0.35781553398058252</v>
      </c>
      <c r="L114" s="2">
        <f t="shared" ref="L114:L129" si="61">IF($C114=0,"-",P114/$C114)</f>
        <v>5.2912621359223304E-3</v>
      </c>
      <c r="M114" s="2">
        <f t="shared" ref="M114:M129" si="62">IF(C114=0,"-",(1-J114-K114-L114))</f>
        <v>6.4805825242718398E-2</v>
      </c>
      <c r="N114" s="59">
        <v>11785</v>
      </c>
      <c r="O114" s="59">
        <v>7371</v>
      </c>
      <c r="P114" s="59">
        <v>109</v>
      </c>
      <c r="Q114" s="57">
        <v>925</v>
      </c>
      <c r="S114" s="57">
        <v>358</v>
      </c>
      <c r="X114" s="59">
        <f>BF114-SUM(AA114:AG114)-P114</f>
        <v>44</v>
      </c>
      <c r="Y114" s="59"/>
      <c r="Z114" s="59"/>
      <c r="AA114" s="59">
        <v>0</v>
      </c>
      <c r="AB114" s="59">
        <v>4</v>
      </c>
      <c r="AC114" s="59">
        <v>1</v>
      </c>
      <c r="AD114" s="59">
        <v>3</v>
      </c>
      <c r="AE114" s="59"/>
      <c r="AF114" s="59"/>
      <c r="AG114" s="59"/>
      <c r="AI114" s="7">
        <f>IF(Q114&gt;0,RANK(Q114,(N114:P114,Q114:AE114)),0)</f>
        <v>3</v>
      </c>
      <c r="AJ114" s="7">
        <f>IF(R114&gt;0,RANK(R114,(N114:P114,Q114:AE114)),0)</f>
        <v>0</v>
      </c>
      <c r="AK114" s="7">
        <f>IF(T114&gt;0,RANK(T114,(N114:P114,Q114:AE114)),0)</f>
        <v>0</v>
      </c>
      <c r="AL114" s="7">
        <f>IF(S114&gt;0,RANK(S114,(N114:P114,Q114:AE114)),0)</f>
        <v>4</v>
      </c>
      <c r="AM114" s="2">
        <f t="shared" ref="AM114:AM129" si="63">IF($C114=0,"-",Q114/$C114)</f>
        <v>4.4902912621359224E-2</v>
      </c>
      <c r="AN114" s="2">
        <f t="shared" ref="AN114:AN129" si="64">IF($C114=0,"-",R114/$C114)</f>
        <v>0</v>
      </c>
      <c r="AO114" s="2">
        <f t="shared" ref="AO114:AO129" si="65">IF($C114=0,"-",T114/$C114)</f>
        <v>0</v>
      </c>
      <c r="AP114" s="2">
        <f t="shared" ref="AP114:AP129" si="66">IF($C114=0,"-",S114/$C114)</f>
        <v>1.7378640776699029E-2</v>
      </c>
      <c r="AR114" t="s">
        <v>736</v>
      </c>
      <c r="AS114" t="s">
        <v>735</v>
      </c>
      <c r="AT114">
        <v>1</v>
      </c>
      <c r="AV114">
        <v>3</v>
      </c>
      <c r="AW114" s="91">
        <v>4</v>
      </c>
      <c r="AX114" s="93">
        <v>1</v>
      </c>
      <c r="AY114" s="97">
        <f t="shared" si="21"/>
        <v>4001</v>
      </c>
      <c r="BA114" s="7" t="s">
        <v>1261</v>
      </c>
      <c r="BF114" s="1">
        <v>161</v>
      </c>
    </row>
    <row r="115" spans="1:64" hidden="1" outlineLevel="1">
      <c r="A115" t="s">
        <v>2493</v>
      </c>
      <c r="B115" t="s">
        <v>735</v>
      </c>
      <c r="C115" s="1">
        <f t="shared" si="56"/>
        <v>39740</v>
      </c>
      <c r="D115" s="7">
        <f>IF(N115&gt;0, RANK(N115,(N115:P115,Q115:AE115)),0)</f>
        <v>2</v>
      </c>
      <c r="E115" s="7">
        <f>IF(O115&gt;0,RANK(O115,(N115:P115,Q115:AE115)),0)</f>
        <v>1</v>
      </c>
      <c r="F115" s="7">
        <f>IF(P115&gt;0,RANK(P115,(N115:P115,Q115:AE115)),0)</f>
        <v>6</v>
      </c>
      <c r="G115" s="1">
        <f t="shared" si="57"/>
        <v>10326</v>
      </c>
      <c r="H115" s="2">
        <f t="shared" si="58"/>
        <v>0.25983895319577255</v>
      </c>
      <c r="I115" s="2"/>
      <c r="J115" s="2">
        <f t="shared" si="59"/>
        <v>0.33012078510317061</v>
      </c>
      <c r="K115" s="2">
        <f t="shared" si="60"/>
        <v>0.5899597382989431</v>
      </c>
      <c r="L115" s="2">
        <f t="shared" si="61"/>
        <v>1.1071967790639156E-3</v>
      </c>
      <c r="M115" s="2">
        <f t="shared" si="62"/>
        <v>7.8812279818822314E-2</v>
      </c>
      <c r="N115" s="59">
        <v>13119</v>
      </c>
      <c r="O115" s="59">
        <v>23445</v>
      </c>
      <c r="P115" s="59">
        <v>44</v>
      </c>
      <c r="Q115" s="57">
        <v>2352</v>
      </c>
      <c r="S115" s="57">
        <v>645</v>
      </c>
      <c r="X115" s="59">
        <f t="shared" ref="X115:X128" si="67">BF115-SUM(AA115:AG115)-P115</f>
        <v>125</v>
      </c>
      <c r="Y115" s="59"/>
      <c r="Z115" s="59"/>
      <c r="AA115" s="59">
        <v>0</v>
      </c>
      <c r="AB115" s="59">
        <v>1</v>
      </c>
      <c r="AC115" s="59">
        <v>0</v>
      </c>
      <c r="AD115" s="59">
        <v>9</v>
      </c>
      <c r="AE115" s="59"/>
      <c r="AF115" s="59"/>
      <c r="AG115" s="59"/>
      <c r="AI115" s="7">
        <f>IF(Q115&gt;0,RANK(Q115,(N115:P115,Q115:AE115)),0)</f>
        <v>3</v>
      </c>
      <c r="AJ115" s="7">
        <f>IF(R115&gt;0,RANK(R115,(N115:P115,Q115:AE115)),0)</f>
        <v>0</v>
      </c>
      <c r="AK115" s="7">
        <f>IF(T115&gt;0,RANK(T115,(N115:P115,Q115:AE115)),0)</f>
        <v>0</v>
      </c>
      <c r="AL115" s="7">
        <f>IF(S115&gt;0,RANK(S115,(N115:P115,Q115:AE115)),0)</f>
        <v>4</v>
      </c>
      <c r="AM115" s="2">
        <f t="shared" si="63"/>
        <v>5.9184700553598389E-2</v>
      </c>
      <c r="AN115" s="2">
        <f t="shared" si="64"/>
        <v>0</v>
      </c>
      <c r="AO115" s="2">
        <f t="shared" si="65"/>
        <v>0</v>
      </c>
      <c r="AP115" s="2">
        <f t="shared" si="66"/>
        <v>1.6230498238550578E-2</v>
      </c>
      <c r="AR115" t="s">
        <v>2493</v>
      </c>
      <c r="AS115" t="s">
        <v>735</v>
      </c>
      <c r="AT115">
        <v>8</v>
      </c>
      <c r="AV115">
        <v>3</v>
      </c>
      <c r="AW115" s="91">
        <v>4</v>
      </c>
      <c r="AX115" s="93">
        <v>3</v>
      </c>
      <c r="AY115" s="97">
        <f t="shared" si="21"/>
        <v>4003</v>
      </c>
      <c r="BA115" s="7" t="s">
        <v>1261</v>
      </c>
      <c r="BF115" s="1">
        <v>179</v>
      </c>
    </row>
    <row r="116" spans="1:64" s="10" customFormat="1" hidden="1" outlineLevel="1">
      <c r="A116" s="10" t="s">
        <v>915</v>
      </c>
      <c r="B116" s="10" t="s">
        <v>735</v>
      </c>
      <c r="C116" s="1">
        <f t="shared" si="56"/>
        <v>38709</v>
      </c>
      <c r="D116" s="7">
        <f>IF(N116&gt;0, RANK(N116,(N116:P116,Q116:AE116)),0)</f>
        <v>2</v>
      </c>
      <c r="E116" s="7">
        <f>IF(O116&gt;0,RANK(O116,(N116:P116,Q116:AE116)),0)</f>
        <v>1</v>
      </c>
      <c r="F116" s="7">
        <f>IF(P116&gt;0,RANK(P116,(N116:P116,Q116:AE116)),0)</f>
        <v>6</v>
      </c>
      <c r="G116" s="1">
        <f t="shared" si="57"/>
        <v>1831</v>
      </c>
      <c r="H116" s="2">
        <f t="shared" si="58"/>
        <v>4.7301661112402797E-2</v>
      </c>
      <c r="I116" s="2"/>
      <c r="J116" s="2">
        <f t="shared" si="59"/>
        <v>0.44341109302746129</v>
      </c>
      <c r="K116" s="2">
        <f t="shared" si="60"/>
        <v>0.49071275413986409</v>
      </c>
      <c r="L116" s="2">
        <f t="shared" si="61"/>
        <v>1.2400217003797566E-3</v>
      </c>
      <c r="M116" s="2">
        <f t="shared" si="62"/>
        <v>6.4636131132294855E-2</v>
      </c>
      <c r="N116" s="59">
        <v>17164</v>
      </c>
      <c r="O116" s="59">
        <v>18995</v>
      </c>
      <c r="P116" s="59">
        <v>48</v>
      </c>
      <c r="Q116" s="57">
        <v>1631</v>
      </c>
      <c r="R116" s="57"/>
      <c r="S116" s="57">
        <v>781</v>
      </c>
      <c r="T116" s="57"/>
      <c r="U116" s="57"/>
      <c r="V116" s="57"/>
      <c r="W116" s="57"/>
      <c r="X116" s="59">
        <f t="shared" si="67"/>
        <v>85</v>
      </c>
      <c r="Y116" s="59"/>
      <c r="Z116" s="59"/>
      <c r="AA116" s="59">
        <v>0</v>
      </c>
      <c r="AB116" s="59">
        <v>2</v>
      </c>
      <c r="AC116" s="59">
        <v>1</v>
      </c>
      <c r="AD116" s="59">
        <v>2</v>
      </c>
      <c r="AE116" s="59"/>
      <c r="AF116" s="59"/>
      <c r="AG116" s="59"/>
      <c r="AH116" s="57"/>
      <c r="AI116" s="7">
        <f>IF(Q116&gt;0,RANK(Q116,(N116:P116,Q116:AE116)),0)</f>
        <v>3</v>
      </c>
      <c r="AJ116" s="7">
        <f>IF(R116&gt;0,RANK(R116,(N116:P116,Q116:AE116)),0)</f>
        <v>0</v>
      </c>
      <c r="AK116" s="7">
        <f>IF(T116&gt;0,RANK(T116,(N116:P116,Q116:AE116)),0)</f>
        <v>0</v>
      </c>
      <c r="AL116" s="7">
        <f>IF(S116&gt;0,RANK(S116,(N116:P116,Q116:AE116)),0)</f>
        <v>4</v>
      </c>
      <c r="AM116" s="2">
        <f t="shared" si="63"/>
        <v>4.2134904027487145E-2</v>
      </c>
      <c r="AN116" s="2">
        <f t="shared" si="64"/>
        <v>0</v>
      </c>
      <c r="AO116" s="2">
        <f t="shared" si="65"/>
        <v>0</v>
      </c>
      <c r="AP116" s="2">
        <f t="shared" si="66"/>
        <v>2.0176186416595625E-2</v>
      </c>
      <c r="AQ116" s="60"/>
      <c r="AR116" s="10" t="s">
        <v>915</v>
      </c>
      <c r="AS116" s="10" t="s">
        <v>735</v>
      </c>
      <c r="AV116">
        <v>3</v>
      </c>
      <c r="AW116" s="91">
        <v>4</v>
      </c>
      <c r="AX116" s="93">
        <v>5</v>
      </c>
      <c r="AY116" s="97">
        <f t="shared" si="21"/>
        <v>4005</v>
      </c>
      <c r="BA116" s="7" t="s">
        <v>1261</v>
      </c>
      <c r="BB116" s="57"/>
      <c r="BC116" s="57"/>
      <c r="BD116" s="57"/>
      <c r="BE116"/>
      <c r="BF116" s="57">
        <v>138</v>
      </c>
      <c r="BH116" s="57"/>
      <c r="BI116" s="57"/>
      <c r="BJ116" s="57"/>
      <c r="BK116" s="57"/>
      <c r="BL116" s="57"/>
    </row>
    <row r="117" spans="1:64" hidden="1" outlineLevel="1">
      <c r="A117" t="s">
        <v>695</v>
      </c>
      <c r="B117" t="s">
        <v>735</v>
      </c>
      <c r="C117" s="1">
        <f t="shared" si="56"/>
        <v>17724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>IF(P117&gt;0,RANK(P117,(N117:P117,Q117:AE117)),0)</f>
        <v>5</v>
      </c>
      <c r="G117" s="1">
        <f t="shared" si="57"/>
        <v>6642</v>
      </c>
      <c r="H117" s="2">
        <f t="shared" si="58"/>
        <v>0.37474610697359512</v>
      </c>
      <c r="I117" s="2"/>
      <c r="J117" s="2">
        <f t="shared" si="59"/>
        <v>0.27409162717219587</v>
      </c>
      <c r="K117" s="2">
        <f t="shared" si="60"/>
        <v>0.64883773414579105</v>
      </c>
      <c r="L117" s="2">
        <f t="shared" si="61"/>
        <v>3.1031369893929138E-3</v>
      </c>
      <c r="M117" s="2">
        <f t="shared" si="62"/>
        <v>7.396750169262023E-2</v>
      </c>
      <c r="N117" s="59">
        <v>4858</v>
      </c>
      <c r="O117" s="59">
        <v>11500</v>
      </c>
      <c r="P117" s="59">
        <v>55</v>
      </c>
      <c r="Q117" s="57">
        <v>1039</v>
      </c>
      <c r="S117" s="57">
        <v>246</v>
      </c>
      <c r="X117" s="59">
        <f t="shared" si="67"/>
        <v>24</v>
      </c>
      <c r="Y117" s="59"/>
      <c r="Z117" s="59"/>
      <c r="AA117" s="59">
        <v>0</v>
      </c>
      <c r="AB117" s="59">
        <v>0</v>
      </c>
      <c r="AC117" s="59">
        <v>0</v>
      </c>
      <c r="AD117" s="59">
        <v>2</v>
      </c>
      <c r="AE117" s="59"/>
      <c r="AF117" s="59"/>
      <c r="AG117" s="59"/>
      <c r="AI117" s="7">
        <f>IF(Q117&gt;0,RANK(Q117,(N117:P117,Q117:AE117)),0)</f>
        <v>3</v>
      </c>
      <c r="AJ117" s="7">
        <f>IF(R117&gt;0,RANK(R117,(N117:P117,Q117:AE117)),0)</f>
        <v>0</v>
      </c>
      <c r="AK117" s="7">
        <f>IF(T117&gt;0,RANK(T117,(N117:P117,Q117:AE117)),0)</f>
        <v>0</v>
      </c>
      <c r="AL117" s="7">
        <f>IF(S117&gt;0,RANK(S117,(N117:P117,Q117:AE117)),0)</f>
        <v>4</v>
      </c>
      <c r="AM117" s="2">
        <f t="shared" si="63"/>
        <v>5.8621078763258859E-2</v>
      </c>
      <c r="AN117" s="2">
        <f t="shared" si="64"/>
        <v>0</v>
      </c>
      <c r="AO117" s="2">
        <f t="shared" si="65"/>
        <v>0</v>
      </c>
      <c r="AP117" s="2">
        <f t="shared" si="66"/>
        <v>1.3879485443466486E-2</v>
      </c>
      <c r="AR117" t="s">
        <v>695</v>
      </c>
      <c r="AS117" t="s">
        <v>735</v>
      </c>
      <c r="AT117">
        <v>1</v>
      </c>
      <c r="AV117">
        <v>3</v>
      </c>
      <c r="AW117" s="91">
        <v>4</v>
      </c>
      <c r="AX117" s="93">
        <v>7</v>
      </c>
      <c r="AY117" s="97">
        <f t="shared" si="21"/>
        <v>4007</v>
      </c>
      <c r="BA117" s="7" t="s">
        <v>1261</v>
      </c>
      <c r="BB117" s="57"/>
      <c r="BC117" s="57"/>
      <c r="BD117" s="57"/>
      <c r="BF117" s="1">
        <v>81</v>
      </c>
    </row>
    <row r="118" spans="1:64" hidden="1" outlineLevel="1">
      <c r="A118" t="s">
        <v>1883</v>
      </c>
      <c r="B118" t="s">
        <v>735</v>
      </c>
      <c r="C118" s="1">
        <f t="shared" si="56"/>
        <v>9084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>IF(P118&gt;0,RANK(P118,(N118:P118,Q118:AE118)),0)</f>
        <v>6</v>
      </c>
      <c r="G118" s="1">
        <f t="shared" si="57"/>
        <v>4029</v>
      </c>
      <c r="H118" s="2">
        <f t="shared" si="58"/>
        <v>0.44352708058124174</v>
      </c>
      <c r="I118" s="2"/>
      <c r="J118" s="2">
        <f t="shared" si="59"/>
        <v>0.24152355790400704</v>
      </c>
      <c r="K118" s="2">
        <f t="shared" si="60"/>
        <v>0.68505063848524883</v>
      </c>
      <c r="L118" s="2">
        <f t="shared" si="61"/>
        <v>2.7520915896081023E-3</v>
      </c>
      <c r="M118" s="2">
        <f t="shared" si="62"/>
        <v>7.0673712021136037E-2</v>
      </c>
      <c r="N118" s="59">
        <v>2194</v>
      </c>
      <c r="O118" s="59">
        <v>6223</v>
      </c>
      <c r="P118" s="59">
        <v>25</v>
      </c>
      <c r="Q118" s="57">
        <v>493</v>
      </c>
      <c r="S118" s="57">
        <v>118</v>
      </c>
      <c r="X118" s="59">
        <f t="shared" si="67"/>
        <v>31</v>
      </c>
      <c r="Y118" s="59"/>
      <c r="Z118" s="59"/>
      <c r="AA118" s="59">
        <v>0</v>
      </c>
      <c r="AB118" s="59">
        <v>0</v>
      </c>
      <c r="AC118" s="59">
        <v>0</v>
      </c>
      <c r="AD118" s="59">
        <v>0</v>
      </c>
      <c r="AE118" s="59"/>
      <c r="AF118" s="59"/>
      <c r="AG118" s="59"/>
      <c r="AI118" s="7">
        <f>IF(Q118&gt;0,RANK(Q118,(N118:P118,Q118:AE118)),0)</f>
        <v>3</v>
      </c>
      <c r="AJ118" s="7">
        <f>IF(R118&gt;0,RANK(R118,(N118:P118,Q118:AE118)),0)</f>
        <v>0</v>
      </c>
      <c r="AK118" s="7">
        <f>IF(T118&gt;0,RANK(T118,(N118:P118,Q118:AE118)),0)</f>
        <v>0</v>
      </c>
      <c r="AL118" s="7">
        <f>IF(S118&gt;0,RANK(S118,(N118:P118,Q118:AE118)),0)</f>
        <v>4</v>
      </c>
      <c r="AM118" s="2">
        <f t="shared" si="63"/>
        <v>5.4271246147071774E-2</v>
      </c>
      <c r="AN118" s="2">
        <f t="shared" si="64"/>
        <v>0</v>
      </c>
      <c r="AO118" s="2">
        <f t="shared" si="65"/>
        <v>0</v>
      </c>
      <c r="AP118" s="2">
        <f t="shared" si="66"/>
        <v>1.2989872302950243E-2</v>
      </c>
      <c r="AR118" t="s">
        <v>1883</v>
      </c>
      <c r="AS118" t="s">
        <v>735</v>
      </c>
      <c r="AT118">
        <v>1</v>
      </c>
      <c r="AV118">
        <v>3</v>
      </c>
      <c r="AW118" s="91">
        <v>4</v>
      </c>
      <c r="AX118" s="93">
        <v>9</v>
      </c>
      <c r="AY118" s="97">
        <f t="shared" si="21"/>
        <v>4009</v>
      </c>
      <c r="BA118" s="7" t="s">
        <v>1261</v>
      </c>
      <c r="BB118" s="57"/>
      <c r="BC118" s="57"/>
      <c r="BD118" s="57"/>
      <c r="BF118" s="1">
        <v>56</v>
      </c>
    </row>
    <row r="119" spans="1:64" hidden="1" outlineLevel="1">
      <c r="A119" t="s">
        <v>1991</v>
      </c>
      <c r="B119" t="s">
        <v>735</v>
      </c>
      <c r="C119" s="1">
        <f t="shared" si="56"/>
        <v>2421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>IF(P119&gt;0,RANK(P119,(N119:P119,Q119:AE119)),0)</f>
        <v>5</v>
      </c>
      <c r="G119" s="1">
        <f t="shared" si="57"/>
        <v>374</v>
      </c>
      <c r="H119" s="2">
        <f t="shared" si="58"/>
        <v>0.15448161916563405</v>
      </c>
      <c r="I119" s="2"/>
      <c r="J119" s="2">
        <f t="shared" si="59"/>
        <v>0.39116067740603055</v>
      </c>
      <c r="K119" s="2">
        <f t="shared" si="60"/>
        <v>0.54564229657166463</v>
      </c>
      <c r="L119" s="2">
        <f t="shared" si="61"/>
        <v>5.3696819496076003E-3</v>
      </c>
      <c r="M119" s="2">
        <f t="shared" si="62"/>
        <v>5.7827344072697212E-2</v>
      </c>
      <c r="N119" s="59">
        <v>947</v>
      </c>
      <c r="O119" s="59">
        <v>1321</v>
      </c>
      <c r="P119" s="59">
        <v>13</v>
      </c>
      <c r="Q119" s="57">
        <v>115</v>
      </c>
      <c r="S119" s="57">
        <v>22</v>
      </c>
      <c r="X119" s="59">
        <f t="shared" si="67"/>
        <v>3</v>
      </c>
      <c r="Y119" s="59"/>
      <c r="Z119" s="59"/>
      <c r="AA119" s="59">
        <v>0</v>
      </c>
      <c r="AB119" s="59">
        <v>0</v>
      </c>
      <c r="AC119" s="59">
        <v>0</v>
      </c>
      <c r="AD119" s="59">
        <v>0</v>
      </c>
      <c r="AE119" s="59"/>
      <c r="AF119" s="59"/>
      <c r="AG119" s="59"/>
      <c r="AI119" s="7">
        <f>IF(Q119&gt;0,RANK(Q119,(N119:P119,Q119:AE119)),0)</f>
        <v>3</v>
      </c>
      <c r="AJ119" s="7">
        <f>IF(R119&gt;0,RANK(R119,(N119:P119,Q119:AE119)),0)</f>
        <v>0</v>
      </c>
      <c r="AK119" s="7">
        <f>IF(T119&gt;0,RANK(T119,(N119:P119,Q119:AE119)),0)</f>
        <v>0</v>
      </c>
      <c r="AL119" s="7">
        <f>IF(S119&gt;0,RANK(S119,(N119:P119,Q119:AE119)),0)</f>
        <v>4</v>
      </c>
      <c r="AM119" s="2">
        <f t="shared" si="63"/>
        <v>4.7501032631144156E-2</v>
      </c>
      <c r="AN119" s="2">
        <f t="shared" si="64"/>
        <v>0</v>
      </c>
      <c r="AO119" s="2">
        <f t="shared" si="65"/>
        <v>0</v>
      </c>
      <c r="AP119" s="2">
        <f t="shared" si="66"/>
        <v>9.0871540685667079E-3</v>
      </c>
      <c r="AR119" t="s">
        <v>1991</v>
      </c>
      <c r="AS119" t="s">
        <v>735</v>
      </c>
      <c r="AT119">
        <v>1</v>
      </c>
      <c r="AV119">
        <v>3</v>
      </c>
      <c r="AW119" s="91">
        <v>4</v>
      </c>
      <c r="AX119" s="93">
        <v>11</v>
      </c>
      <c r="AY119" s="97">
        <f t="shared" si="21"/>
        <v>4011</v>
      </c>
      <c r="BA119" s="7" t="s">
        <v>1261</v>
      </c>
      <c r="BB119" s="57"/>
      <c r="BC119" s="57"/>
      <c r="BD119" s="57"/>
      <c r="BF119" s="1">
        <v>16</v>
      </c>
    </row>
    <row r="120" spans="1:64" hidden="1" outlineLevel="1">
      <c r="A120" t="s">
        <v>1181</v>
      </c>
      <c r="B120" t="s">
        <v>735</v>
      </c>
      <c r="C120" s="1">
        <f t="shared" si="56"/>
        <v>4481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>IF(P120&gt;0,RANK(P120,(N120:P120,Q120:AE120)),0)</f>
        <v>6</v>
      </c>
      <c r="G120" s="1">
        <f t="shared" si="57"/>
        <v>1918</v>
      </c>
      <c r="H120" s="2">
        <f t="shared" si="58"/>
        <v>0.42802945771033252</v>
      </c>
      <c r="I120" s="2"/>
      <c r="J120" s="2">
        <f t="shared" si="59"/>
        <v>0.24213345235438519</v>
      </c>
      <c r="K120" s="2">
        <f t="shared" si="60"/>
        <v>0.67016291006471773</v>
      </c>
      <c r="L120" s="2">
        <f t="shared" si="61"/>
        <v>6.6949341664806962E-4</v>
      </c>
      <c r="M120" s="2">
        <f t="shared" si="62"/>
        <v>8.7034144164248983E-2</v>
      </c>
      <c r="N120" s="59">
        <v>1085</v>
      </c>
      <c r="O120" s="59">
        <v>3003</v>
      </c>
      <c r="P120" s="59">
        <v>3</v>
      </c>
      <c r="Q120" s="57">
        <v>295</v>
      </c>
      <c r="S120" s="57">
        <v>77</v>
      </c>
      <c r="X120" s="59">
        <f t="shared" si="67"/>
        <v>18</v>
      </c>
      <c r="Y120" s="59"/>
      <c r="Z120" s="59"/>
      <c r="AA120" s="59">
        <v>0</v>
      </c>
      <c r="AB120" s="59">
        <v>0</v>
      </c>
      <c r="AC120" s="59">
        <v>0</v>
      </c>
      <c r="AD120" s="59">
        <v>0</v>
      </c>
      <c r="AE120" s="59"/>
      <c r="AF120" s="59"/>
      <c r="AG120" s="59"/>
      <c r="AI120" s="7">
        <f>IF(Q120&gt;0,RANK(Q120,(N120:P120,Q120:AE120)),0)</f>
        <v>3</v>
      </c>
      <c r="AJ120" s="7">
        <f>IF(R120&gt;0,RANK(R120,(N120:P120,Q120:AE120)),0)</f>
        <v>0</v>
      </c>
      <c r="AK120" s="7">
        <f>IF(T120&gt;0,RANK(T120,(N120:P120,Q120:AE120)),0)</f>
        <v>0</v>
      </c>
      <c r="AL120" s="7">
        <f>IF(S120&gt;0,RANK(S120,(N120:P120,Q120:AE120)),0)</f>
        <v>4</v>
      </c>
      <c r="AM120" s="2">
        <f t="shared" si="63"/>
        <v>6.5833519303726842E-2</v>
      </c>
      <c r="AN120" s="2">
        <f t="shared" si="64"/>
        <v>0</v>
      </c>
      <c r="AO120" s="2">
        <f t="shared" si="65"/>
        <v>0</v>
      </c>
      <c r="AP120" s="2">
        <f t="shared" si="66"/>
        <v>1.7183664360633788E-2</v>
      </c>
      <c r="AR120" t="s">
        <v>1181</v>
      </c>
      <c r="AS120" t="s">
        <v>735</v>
      </c>
      <c r="AV120">
        <v>3</v>
      </c>
      <c r="AW120" s="91">
        <v>4</v>
      </c>
      <c r="AX120" s="93">
        <v>12</v>
      </c>
      <c r="AY120" s="97">
        <f t="shared" si="21"/>
        <v>4012</v>
      </c>
      <c r="BA120" s="7" t="s">
        <v>1261</v>
      </c>
      <c r="BB120" s="57"/>
      <c r="BC120" s="57"/>
      <c r="BD120" s="57"/>
      <c r="BF120" s="1">
        <v>21</v>
      </c>
    </row>
    <row r="121" spans="1:64" hidden="1" outlineLevel="1">
      <c r="A121" t="s">
        <v>856</v>
      </c>
      <c r="B121" t="s">
        <v>735</v>
      </c>
      <c r="C121" s="1">
        <f t="shared" si="56"/>
        <v>982821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>IF(P121&gt;0,RANK(P121,(N121:P121,Q121:AE121)),0)</f>
        <v>5</v>
      </c>
      <c r="G121" s="1">
        <f t="shared" si="57"/>
        <v>280056</v>
      </c>
      <c r="H121" s="2">
        <f t="shared" si="58"/>
        <v>0.28495117625691757</v>
      </c>
      <c r="I121" s="2"/>
      <c r="J121" s="2">
        <f t="shared" si="59"/>
        <v>0.32458809895189461</v>
      </c>
      <c r="K121" s="2">
        <f t="shared" si="60"/>
        <v>0.60953927520881224</v>
      </c>
      <c r="L121" s="2">
        <f t="shared" si="61"/>
        <v>4.1411406553177026E-3</v>
      </c>
      <c r="M121" s="2">
        <f t="shared" si="62"/>
        <v>6.1731485183975504E-2</v>
      </c>
      <c r="N121" s="59">
        <v>319012</v>
      </c>
      <c r="O121" s="59">
        <v>599068</v>
      </c>
      <c r="P121" s="59">
        <v>4070</v>
      </c>
      <c r="Q121" s="57">
        <v>45596</v>
      </c>
      <c r="S121" s="57">
        <v>12095</v>
      </c>
      <c r="X121" s="59">
        <f t="shared" si="67"/>
        <v>2855</v>
      </c>
      <c r="Y121" s="59"/>
      <c r="Z121" s="59"/>
      <c r="AA121" s="59">
        <v>5</v>
      </c>
      <c r="AB121" s="59">
        <v>16</v>
      </c>
      <c r="AC121" s="59">
        <v>9</v>
      </c>
      <c r="AD121" s="59">
        <v>95</v>
      </c>
      <c r="AE121" s="59"/>
      <c r="AF121" s="59"/>
      <c r="AG121" s="59"/>
      <c r="AI121" s="7">
        <f>IF(Q121&gt;0,RANK(Q121,(N121:P121,Q121:AE121)),0)</f>
        <v>3</v>
      </c>
      <c r="AJ121" s="7">
        <f>IF(R121&gt;0,RANK(R121,(N121:P121,Q121:AE121)),0)</f>
        <v>0</v>
      </c>
      <c r="AK121" s="7">
        <f>IF(T121&gt;0,RANK(T121,(N121:P121,Q121:AE121)),0)</f>
        <v>0</v>
      </c>
      <c r="AL121" s="7">
        <f>IF(S121&gt;0,RANK(S121,(N121:P121,Q121:AE121)),0)</f>
        <v>4</v>
      </c>
      <c r="AM121" s="2">
        <f t="shared" si="63"/>
        <v>4.6392985090876158E-2</v>
      </c>
      <c r="AN121" s="2">
        <f t="shared" si="64"/>
        <v>0</v>
      </c>
      <c r="AO121" s="2">
        <f t="shared" si="65"/>
        <v>0</v>
      </c>
      <c r="AP121" s="2">
        <f t="shared" si="66"/>
        <v>1.2306411849156663E-2</v>
      </c>
      <c r="AR121" t="s">
        <v>856</v>
      </c>
      <c r="AS121" t="s">
        <v>735</v>
      </c>
      <c r="AV121">
        <v>3</v>
      </c>
      <c r="AW121" s="91">
        <v>4</v>
      </c>
      <c r="AX121" s="93">
        <v>13</v>
      </c>
      <c r="AY121" s="97">
        <f t="shared" si="21"/>
        <v>4013</v>
      </c>
      <c r="BA121" s="7" t="s">
        <v>1261</v>
      </c>
      <c r="BB121" s="57"/>
      <c r="BC121" s="57"/>
      <c r="BD121" s="57"/>
      <c r="BF121" s="1">
        <v>7050</v>
      </c>
    </row>
    <row r="122" spans="1:64" hidden="1" outlineLevel="1">
      <c r="A122" t="s">
        <v>283</v>
      </c>
      <c r="B122" t="s">
        <v>735</v>
      </c>
      <c r="C122" s="1">
        <f t="shared" si="56"/>
        <v>53481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>IF(P122&gt;0,RANK(P122,(N122:P122,Q122:AE122)),0)</f>
        <v>6</v>
      </c>
      <c r="G122" s="1">
        <f t="shared" si="57"/>
        <v>24065</v>
      </c>
      <c r="H122" s="2">
        <f t="shared" si="58"/>
        <v>0.44997288756754733</v>
      </c>
      <c r="I122" s="2"/>
      <c r="J122" s="2">
        <f t="shared" si="59"/>
        <v>0.23002561657411044</v>
      </c>
      <c r="K122" s="2">
        <f t="shared" si="60"/>
        <v>0.67999850414165774</v>
      </c>
      <c r="L122" s="2">
        <f t="shared" si="61"/>
        <v>9.9100615171743246E-4</v>
      </c>
      <c r="M122" s="2">
        <f t="shared" si="62"/>
        <v>8.8984873132514353E-2</v>
      </c>
      <c r="N122" s="59">
        <v>12302</v>
      </c>
      <c r="O122" s="59">
        <v>36367</v>
      </c>
      <c r="P122" s="59">
        <v>53</v>
      </c>
      <c r="Q122" s="57">
        <v>3638</v>
      </c>
      <c r="S122" s="57">
        <v>960</v>
      </c>
      <c r="X122" s="59">
        <f t="shared" si="67"/>
        <v>152</v>
      </c>
      <c r="Y122" s="59"/>
      <c r="Z122" s="59"/>
      <c r="AA122" s="59">
        <v>0</v>
      </c>
      <c r="AB122" s="59">
        <v>0</v>
      </c>
      <c r="AC122" s="59">
        <v>0</v>
      </c>
      <c r="AD122" s="59">
        <v>9</v>
      </c>
      <c r="AE122" s="59"/>
      <c r="AF122" s="59"/>
      <c r="AG122" s="59"/>
      <c r="AI122" s="7">
        <f>IF(Q122&gt;0,RANK(Q122,(N122:P122,Q122:AE122)),0)</f>
        <v>3</v>
      </c>
      <c r="AJ122" s="7">
        <f>IF(R122&gt;0,RANK(R122,(N122:P122,Q122:AE122)),0)</f>
        <v>0</v>
      </c>
      <c r="AK122" s="7">
        <f>IF(T122&gt;0,RANK(T122,(N122:P122,Q122:AE122)),0)</f>
        <v>0</v>
      </c>
      <c r="AL122" s="7">
        <f>IF(S122&gt;0,RANK(S122,(N122:P122,Q122:AE122)),0)</f>
        <v>4</v>
      </c>
      <c r="AM122" s="2">
        <f t="shared" si="63"/>
        <v>6.8024158112226771E-2</v>
      </c>
      <c r="AN122" s="2">
        <f t="shared" si="64"/>
        <v>0</v>
      </c>
      <c r="AO122" s="2">
        <f t="shared" si="65"/>
        <v>0</v>
      </c>
      <c r="AP122" s="2">
        <f t="shared" si="66"/>
        <v>1.7950300106579907E-2</v>
      </c>
      <c r="AR122" t="s">
        <v>283</v>
      </c>
      <c r="AS122" t="s">
        <v>735</v>
      </c>
      <c r="AT122">
        <v>2</v>
      </c>
      <c r="AV122">
        <v>3</v>
      </c>
      <c r="AW122" s="91">
        <v>4</v>
      </c>
      <c r="AX122" s="93">
        <v>15</v>
      </c>
      <c r="AY122" s="97">
        <f t="shared" si="21"/>
        <v>4015</v>
      </c>
      <c r="BA122" s="7" t="s">
        <v>1261</v>
      </c>
      <c r="BB122" s="57"/>
      <c r="BC122" s="57"/>
      <c r="BD122" s="57"/>
      <c r="BF122" s="1">
        <v>214</v>
      </c>
    </row>
    <row r="123" spans="1:64" hidden="1" outlineLevel="1">
      <c r="A123" t="s">
        <v>628</v>
      </c>
      <c r="B123" t="s">
        <v>735</v>
      </c>
      <c r="C123" s="1">
        <f t="shared" si="56"/>
        <v>29288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>IF(P123&gt;0,RANK(P123,(N123:P123,Q123:AE123)),0)</f>
        <v>5</v>
      </c>
      <c r="G123" s="1">
        <f t="shared" si="57"/>
        <v>5420</v>
      </c>
      <c r="H123" s="2">
        <f t="shared" si="58"/>
        <v>0.18505872712373669</v>
      </c>
      <c r="I123" s="2"/>
      <c r="J123" s="2">
        <f t="shared" si="59"/>
        <v>0.36660065555859056</v>
      </c>
      <c r="K123" s="2">
        <f t="shared" si="60"/>
        <v>0.55165938268232728</v>
      </c>
      <c r="L123" s="2">
        <f t="shared" si="61"/>
        <v>7.6823272329964495E-3</v>
      </c>
      <c r="M123" s="2">
        <f t="shared" si="62"/>
        <v>7.4057634526085714E-2</v>
      </c>
      <c r="N123" s="59">
        <v>10737</v>
      </c>
      <c r="O123" s="59">
        <v>16157</v>
      </c>
      <c r="P123" s="59">
        <v>225</v>
      </c>
      <c r="Q123" s="57">
        <v>1672</v>
      </c>
      <c r="S123" s="57">
        <v>430</v>
      </c>
      <c r="X123" s="59">
        <f t="shared" si="67"/>
        <v>65</v>
      </c>
      <c r="Y123" s="59"/>
      <c r="Z123" s="59"/>
      <c r="AA123" s="59">
        <v>0</v>
      </c>
      <c r="AB123" s="59">
        <v>1</v>
      </c>
      <c r="AC123" s="59">
        <v>0</v>
      </c>
      <c r="AD123" s="59">
        <v>1</v>
      </c>
      <c r="AE123" s="59"/>
      <c r="AF123" s="59"/>
      <c r="AG123" s="59"/>
      <c r="AI123" s="7">
        <f>IF(Q123&gt;0,RANK(Q123,(N123:P123,Q123:AE123)),0)</f>
        <v>3</v>
      </c>
      <c r="AJ123" s="7">
        <f>IF(R123&gt;0,RANK(R123,(N123:P123,Q123:AE123)),0)</f>
        <v>0</v>
      </c>
      <c r="AK123" s="7">
        <f>IF(T123&gt;0,RANK(T123,(N123:P123,Q123:AE123)),0)</f>
        <v>0</v>
      </c>
      <c r="AL123" s="7">
        <f>IF(S123&gt;0,RANK(S123,(N123:P123,Q123:AE123)),0)</f>
        <v>4</v>
      </c>
      <c r="AM123" s="2">
        <f t="shared" si="63"/>
        <v>5.7088227260311389E-2</v>
      </c>
      <c r="AN123" s="2">
        <f t="shared" si="64"/>
        <v>0</v>
      </c>
      <c r="AO123" s="2">
        <f t="shared" si="65"/>
        <v>0</v>
      </c>
      <c r="AP123" s="2">
        <f t="shared" si="66"/>
        <v>1.4681780934170991E-2</v>
      </c>
      <c r="AR123" t="s">
        <v>628</v>
      </c>
      <c r="AS123" t="s">
        <v>735</v>
      </c>
      <c r="AV123">
        <v>3</v>
      </c>
      <c r="AW123" s="91">
        <v>4</v>
      </c>
      <c r="AX123" s="93">
        <v>17</v>
      </c>
      <c r="AY123" s="97">
        <f t="shared" si="21"/>
        <v>4017</v>
      </c>
      <c r="BA123" s="7" t="s">
        <v>1261</v>
      </c>
      <c r="BB123" s="57"/>
      <c r="BC123" s="57"/>
      <c r="BD123" s="57"/>
      <c r="BF123" s="1">
        <v>292</v>
      </c>
    </row>
    <row r="124" spans="1:64" hidden="1" outlineLevel="1">
      <c r="A124" t="s">
        <v>1531</v>
      </c>
      <c r="B124" t="s">
        <v>735</v>
      </c>
      <c r="C124" s="1">
        <f t="shared" si="56"/>
        <v>312599</v>
      </c>
      <c r="D124" s="7">
        <f>IF(N124&gt;0, RANK(N124,(N124:P124,Q124:AE124)),0)</f>
        <v>2</v>
      </c>
      <c r="E124" s="7">
        <f>IF(O124&gt;0,RANK(O124,(N124:P124,Q124:AE124)),0)</f>
        <v>1</v>
      </c>
      <c r="F124" s="7">
        <f>IF(P124&gt;0,RANK(P124,(N124:P124,Q124:AE124)),0)</f>
        <v>6</v>
      </c>
      <c r="G124" s="1">
        <f t="shared" si="57"/>
        <v>24583</v>
      </c>
      <c r="H124" s="2">
        <f t="shared" si="58"/>
        <v>7.8640686630475465E-2</v>
      </c>
      <c r="I124" s="2"/>
      <c r="J124" s="2">
        <f t="shared" si="59"/>
        <v>0.42961109920377222</v>
      </c>
      <c r="K124" s="2">
        <f t="shared" si="60"/>
        <v>0.50825178583424768</v>
      </c>
      <c r="L124" s="2">
        <f t="shared" si="61"/>
        <v>2.3032703239613691E-4</v>
      </c>
      <c r="M124" s="2">
        <f t="shared" si="62"/>
        <v>6.1906787929583908E-2</v>
      </c>
      <c r="N124" s="59">
        <v>134296</v>
      </c>
      <c r="O124" s="59">
        <v>158879</v>
      </c>
      <c r="P124" s="59">
        <v>72</v>
      </c>
      <c r="Q124" s="57">
        <v>12538</v>
      </c>
      <c r="S124" s="57">
        <v>5929</v>
      </c>
      <c r="X124" s="59">
        <f t="shared" si="67"/>
        <v>854</v>
      </c>
      <c r="Y124" s="59"/>
      <c r="Z124" s="59"/>
      <c r="AA124" s="59">
        <v>1</v>
      </c>
      <c r="AB124" s="59">
        <v>6</v>
      </c>
      <c r="AC124" s="59">
        <v>2</v>
      </c>
      <c r="AD124" s="59">
        <v>22</v>
      </c>
      <c r="AE124" s="59"/>
      <c r="AF124" s="59"/>
      <c r="AG124" s="59"/>
      <c r="AI124" s="7">
        <f>IF(Q124&gt;0,RANK(Q124,(N124:P124,Q124:AE124)),0)</f>
        <v>3</v>
      </c>
      <c r="AJ124" s="7">
        <f>IF(R124&gt;0,RANK(R124,(N124:P124,Q124:AE124)),0)</f>
        <v>0</v>
      </c>
      <c r="AK124" s="7">
        <f>IF(T124&gt;0,RANK(T124,(N124:P124,Q124:AE124)),0)</f>
        <v>0</v>
      </c>
      <c r="AL124" s="7">
        <f>IF(S124&gt;0,RANK(S124,(N124:P124,Q124:AE124)),0)</f>
        <v>4</v>
      </c>
      <c r="AM124" s="2">
        <f t="shared" si="63"/>
        <v>4.0108893502538392E-2</v>
      </c>
      <c r="AN124" s="2">
        <f t="shared" si="64"/>
        <v>0</v>
      </c>
      <c r="AO124" s="2">
        <f t="shared" si="65"/>
        <v>0</v>
      </c>
      <c r="AP124" s="2">
        <f t="shared" si="66"/>
        <v>1.8966791320509664E-2</v>
      </c>
      <c r="AR124" t="s">
        <v>1531</v>
      </c>
      <c r="AS124" t="s">
        <v>735</v>
      </c>
      <c r="AV124">
        <v>3</v>
      </c>
      <c r="AW124" s="91">
        <v>4</v>
      </c>
      <c r="AX124" s="93">
        <v>19</v>
      </c>
      <c r="AY124" s="97">
        <f t="shared" si="21"/>
        <v>4019</v>
      </c>
      <c r="BA124" s="7" t="s">
        <v>1261</v>
      </c>
      <c r="BB124" s="57"/>
      <c r="BC124" s="57"/>
      <c r="BD124" s="57"/>
      <c r="BF124" s="1">
        <v>957</v>
      </c>
    </row>
    <row r="125" spans="1:64" hidden="1" outlineLevel="1">
      <c r="A125" t="s">
        <v>1704</v>
      </c>
      <c r="B125" t="s">
        <v>735</v>
      </c>
      <c r="C125" s="1">
        <f t="shared" si="56"/>
        <v>78070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>IF(P125&gt;0,RANK(P125,(N125:P125,Q125:AE125)),0)</f>
        <v>5</v>
      </c>
      <c r="G125" s="1">
        <f t="shared" si="57"/>
        <v>22994</v>
      </c>
      <c r="H125" s="2">
        <f t="shared" si="58"/>
        <v>0.29453054950685281</v>
      </c>
      <c r="I125" s="2"/>
      <c r="J125" s="2">
        <f t="shared" si="59"/>
        <v>0.31838094018188806</v>
      </c>
      <c r="K125" s="2">
        <f t="shared" si="60"/>
        <v>0.61291148968874087</v>
      </c>
      <c r="L125" s="2">
        <f t="shared" si="61"/>
        <v>3.9323683873446905E-3</v>
      </c>
      <c r="M125" s="2">
        <f t="shared" si="62"/>
        <v>6.4775201742026431E-2</v>
      </c>
      <c r="N125" s="59">
        <v>24856</v>
      </c>
      <c r="O125" s="59">
        <v>47850</v>
      </c>
      <c r="P125" s="59">
        <v>307</v>
      </c>
      <c r="Q125" s="57">
        <v>3714</v>
      </c>
      <c r="S125" s="57">
        <v>1062</v>
      </c>
      <c r="X125" s="59">
        <f t="shared" si="67"/>
        <v>272</v>
      </c>
      <c r="Y125" s="59"/>
      <c r="Z125" s="59"/>
      <c r="AA125" s="59">
        <v>1</v>
      </c>
      <c r="AB125" s="59">
        <v>1</v>
      </c>
      <c r="AC125" s="59">
        <v>0</v>
      </c>
      <c r="AD125" s="59">
        <v>7</v>
      </c>
      <c r="AE125" s="59"/>
      <c r="AF125" s="59"/>
      <c r="AG125" s="59"/>
      <c r="AI125" s="7">
        <f>IF(Q125&gt;0,RANK(Q125,(N125:P125,Q125:AE125)),0)</f>
        <v>3</v>
      </c>
      <c r="AJ125" s="7">
        <f>IF(R125&gt;0,RANK(R125,(N125:P125,Q125:AE125)),0)</f>
        <v>0</v>
      </c>
      <c r="AK125" s="7">
        <f>IF(T125&gt;0,RANK(T125,(N125:P125,Q125:AE125)),0)</f>
        <v>0</v>
      </c>
      <c r="AL125" s="7">
        <f>IF(S125&gt;0,RANK(S125,(N125:P125,Q125:AE125)),0)</f>
        <v>4</v>
      </c>
      <c r="AM125" s="2">
        <f t="shared" si="63"/>
        <v>4.7572691174586908E-2</v>
      </c>
      <c r="AN125" s="2">
        <f t="shared" si="64"/>
        <v>0</v>
      </c>
      <c r="AO125" s="2">
        <f t="shared" si="65"/>
        <v>0</v>
      </c>
      <c r="AP125" s="2">
        <f t="shared" si="66"/>
        <v>1.3603176636351992E-2</v>
      </c>
      <c r="AR125" t="s">
        <v>1704</v>
      </c>
      <c r="AS125" t="s">
        <v>735</v>
      </c>
      <c r="AV125">
        <v>3</v>
      </c>
      <c r="AW125" s="91">
        <v>4</v>
      </c>
      <c r="AX125" s="93">
        <v>21</v>
      </c>
      <c r="AY125" s="97">
        <f t="shared" si="21"/>
        <v>4021</v>
      </c>
      <c r="BA125" s="7" t="s">
        <v>1261</v>
      </c>
      <c r="BB125" s="57"/>
      <c r="BC125" s="57"/>
      <c r="BD125" s="57"/>
      <c r="BF125" s="1">
        <v>588</v>
      </c>
    </row>
    <row r="126" spans="1:64" hidden="1" outlineLevel="1">
      <c r="A126" t="s">
        <v>2198</v>
      </c>
      <c r="B126" t="s">
        <v>735</v>
      </c>
      <c r="C126" s="1">
        <f t="shared" si="56"/>
        <v>9916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>IF(P126&gt;0,RANK(P126,(N126:P126,Q126:AE126)),0)</f>
        <v>6</v>
      </c>
      <c r="G126" s="1">
        <f t="shared" si="57"/>
        <v>2017</v>
      </c>
      <c r="H126" s="2">
        <f t="shared" si="58"/>
        <v>0.20340863251311012</v>
      </c>
      <c r="I126" s="2"/>
      <c r="J126" s="2">
        <f t="shared" si="59"/>
        <v>0.57583703106091166</v>
      </c>
      <c r="K126" s="2">
        <f t="shared" si="60"/>
        <v>0.37242839854780152</v>
      </c>
      <c r="L126" s="2">
        <f t="shared" si="61"/>
        <v>1.3110125050423559E-3</v>
      </c>
      <c r="M126" s="2">
        <f t="shared" si="62"/>
        <v>5.0423557886244461E-2</v>
      </c>
      <c r="N126" s="59">
        <v>5710</v>
      </c>
      <c r="O126" s="59">
        <v>3693</v>
      </c>
      <c r="P126" s="59">
        <v>13</v>
      </c>
      <c r="Q126" s="57">
        <v>324</v>
      </c>
      <c r="S126" s="57">
        <v>154</v>
      </c>
      <c r="X126" s="59">
        <f t="shared" si="67"/>
        <v>22</v>
      </c>
      <c r="Y126" s="59"/>
      <c r="Z126" s="59"/>
      <c r="AA126" s="59">
        <v>0</v>
      </c>
      <c r="AB126" s="59">
        <v>0</v>
      </c>
      <c r="AC126" s="59">
        <v>0</v>
      </c>
      <c r="AD126" s="59">
        <v>0</v>
      </c>
      <c r="AE126" s="59"/>
      <c r="AF126" s="59"/>
      <c r="AG126" s="59"/>
      <c r="AI126" s="7">
        <f>IF(Q126&gt;0,RANK(Q126,(N126:P126,Q126:AE126)),0)</f>
        <v>3</v>
      </c>
      <c r="AJ126" s="7">
        <f>IF(R126&gt;0,RANK(R126,(N126:P126,Q126:AE126)),0)</f>
        <v>0</v>
      </c>
      <c r="AK126" s="7">
        <f>IF(T126&gt;0,RANK(T126,(N126:P126,Q126:AE126)),0)</f>
        <v>0</v>
      </c>
      <c r="AL126" s="7">
        <f>IF(S126&gt;0,RANK(S126,(N126:P126,Q126:AE126)),0)</f>
        <v>4</v>
      </c>
      <c r="AM126" s="2">
        <f t="shared" si="63"/>
        <v>3.2674465510286403E-2</v>
      </c>
      <c r="AN126" s="2">
        <f t="shared" si="64"/>
        <v>0</v>
      </c>
      <c r="AO126" s="2">
        <f t="shared" si="65"/>
        <v>0</v>
      </c>
      <c r="AP126" s="2">
        <f t="shared" si="66"/>
        <v>1.5530455828963292E-2</v>
      </c>
      <c r="AR126" t="s">
        <v>2198</v>
      </c>
      <c r="AS126" t="s">
        <v>735</v>
      </c>
      <c r="AV126">
        <v>3</v>
      </c>
      <c r="AW126" s="91">
        <v>4</v>
      </c>
      <c r="AX126" s="93">
        <v>23</v>
      </c>
      <c r="AY126" s="97">
        <f t="shared" si="21"/>
        <v>4023</v>
      </c>
      <c r="BA126" s="7" t="s">
        <v>1261</v>
      </c>
      <c r="BB126" s="57"/>
      <c r="BC126" s="57"/>
      <c r="BD126" s="57"/>
      <c r="BF126" s="1">
        <v>35</v>
      </c>
    </row>
    <row r="127" spans="1:64" hidden="1" outlineLevel="1">
      <c r="A127" t="s">
        <v>514</v>
      </c>
      <c r="B127" t="s">
        <v>735</v>
      </c>
      <c r="C127" s="1">
        <f t="shared" si="56"/>
        <v>80464</v>
      </c>
      <c r="D127" s="7">
        <f>IF(N127&gt;0, RANK(N127,(N127:P127,Q127:AE127)),0)</f>
        <v>2</v>
      </c>
      <c r="E127" s="7">
        <f>IF(O127&gt;0,RANK(O127,(N127:P127,Q127:AE127)),0)</f>
        <v>1</v>
      </c>
      <c r="F127" s="7">
        <f>IF(P127&gt;0,RANK(P127,(N127:P127,Q127:AE127)),0)</f>
        <v>5</v>
      </c>
      <c r="G127" s="1">
        <f t="shared" si="57"/>
        <v>30457</v>
      </c>
      <c r="H127" s="2">
        <f t="shared" si="58"/>
        <v>0.3785171008152714</v>
      </c>
      <c r="I127" s="2"/>
      <c r="J127" s="2">
        <f t="shared" si="59"/>
        <v>0.26889043547424935</v>
      </c>
      <c r="K127" s="2">
        <f t="shared" si="60"/>
        <v>0.64740753628952075</v>
      </c>
      <c r="L127" s="2">
        <f t="shared" si="61"/>
        <v>1.1035991250745674E-2</v>
      </c>
      <c r="M127" s="2">
        <f t="shared" si="62"/>
        <v>7.2666036985484184E-2</v>
      </c>
      <c r="N127" s="59">
        <v>21636</v>
      </c>
      <c r="O127" s="59">
        <v>52093</v>
      </c>
      <c r="P127" s="59">
        <v>888</v>
      </c>
      <c r="Q127" s="57">
        <v>4306</v>
      </c>
      <c r="S127" s="57">
        <v>1324</v>
      </c>
      <c r="X127" s="59">
        <f t="shared" si="67"/>
        <v>201</v>
      </c>
      <c r="Y127" s="59"/>
      <c r="Z127" s="59"/>
      <c r="AA127" s="59">
        <v>0</v>
      </c>
      <c r="AB127" s="59">
        <v>8</v>
      </c>
      <c r="AC127" s="59">
        <v>1</v>
      </c>
      <c r="AD127" s="59">
        <v>7</v>
      </c>
      <c r="AE127" s="59"/>
      <c r="AF127" s="59"/>
      <c r="AG127" s="59"/>
      <c r="AI127" s="7">
        <f>IF(Q127&gt;0,RANK(Q127,(N127:P127,Q127:AE127)),0)</f>
        <v>3</v>
      </c>
      <c r="AJ127" s="7">
        <f>IF(R127&gt;0,RANK(R127,(N127:P127,Q127:AE127)),0)</f>
        <v>0</v>
      </c>
      <c r="AK127" s="7">
        <f>IF(T127&gt;0,RANK(T127,(N127:P127,Q127:AE127)),0)</f>
        <v>0</v>
      </c>
      <c r="AL127" s="7">
        <f>IF(S127&gt;0,RANK(S127,(N127:P127,Q127:AE127)),0)</f>
        <v>4</v>
      </c>
      <c r="AM127" s="2">
        <f t="shared" si="63"/>
        <v>5.351461523165639E-2</v>
      </c>
      <c r="AN127" s="2">
        <f t="shared" si="64"/>
        <v>0</v>
      </c>
      <c r="AO127" s="2">
        <f t="shared" si="65"/>
        <v>0</v>
      </c>
      <c r="AP127" s="2">
        <f t="shared" si="66"/>
        <v>1.64545635315172E-2</v>
      </c>
      <c r="AR127" t="s">
        <v>514</v>
      </c>
      <c r="AS127" t="s">
        <v>735</v>
      </c>
      <c r="AV127">
        <v>3</v>
      </c>
      <c r="AW127" s="91">
        <v>4</v>
      </c>
      <c r="AX127" s="93">
        <v>25</v>
      </c>
      <c r="AY127" s="97">
        <f t="shared" si="21"/>
        <v>4025</v>
      </c>
      <c r="BA127" s="7" t="s">
        <v>1261</v>
      </c>
      <c r="BB127" s="57"/>
      <c r="BC127" s="57"/>
      <c r="BD127" s="57"/>
      <c r="BF127" s="1">
        <v>1105</v>
      </c>
    </row>
    <row r="128" spans="1:64" hidden="1" outlineLevel="1">
      <c r="A128" t="s">
        <v>2266</v>
      </c>
      <c r="B128" t="s">
        <v>735</v>
      </c>
      <c r="C128" s="1">
        <f t="shared" si="56"/>
        <v>33936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>IF(P128&gt;0,RANK(P128,(N128:P128,Q128:AE128)),0)</f>
        <v>6</v>
      </c>
      <c r="G128" s="1">
        <f t="shared" si="57"/>
        <v>7340</v>
      </c>
      <c r="H128" s="2">
        <f t="shared" si="58"/>
        <v>0.21628948609146628</v>
      </c>
      <c r="I128" s="2"/>
      <c r="J128" s="2">
        <f t="shared" si="59"/>
        <v>0.36274163130598774</v>
      </c>
      <c r="K128" s="2">
        <f t="shared" si="60"/>
        <v>0.57903111739745405</v>
      </c>
      <c r="L128" s="2">
        <f t="shared" si="61"/>
        <v>3.8307402168788306E-4</v>
      </c>
      <c r="M128" s="2">
        <f t="shared" si="62"/>
        <v>5.7844177274870373E-2</v>
      </c>
      <c r="N128" s="59">
        <v>12310</v>
      </c>
      <c r="O128" s="59">
        <v>19650</v>
      </c>
      <c r="P128" s="59">
        <v>13</v>
      </c>
      <c r="Q128" s="57">
        <v>1459</v>
      </c>
      <c r="S128" s="57">
        <v>402</v>
      </c>
      <c r="X128" s="59">
        <f t="shared" si="67"/>
        <v>99</v>
      </c>
      <c r="Y128" s="59"/>
      <c r="Z128" s="59"/>
      <c r="AA128" s="59">
        <v>0</v>
      </c>
      <c r="AB128" s="59">
        <v>0</v>
      </c>
      <c r="AC128" s="59">
        <v>0</v>
      </c>
      <c r="AD128" s="59">
        <v>3</v>
      </c>
      <c r="AE128" s="59"/>
      <c r="AF128" s="59"/>
      <c r="AG128" s="59"/>
      <c r="AI128" s="7">
        <f>IF(Q128&gt;0,RANK(Q128,(N128:P128,Q128:AE128)),0)</f>
        <v>3</v>
      </c>
      <c r="AJ128" s="7">
        <f>IF(R128&gt;0,RANK(R128,(N128:P128,Q128:AE128)),0)</f>
        <v>0</v>
      </c>
      <c r="AK128" s="7">
        <f>IF(T128&gt;0,RANK(T128,(N128:P128,Q128:AE128)),0)</f>
        <v>0</v>
      </c>
      <c r="AL128" s="7">
        <f>IF(S128&gt;0,RANK(S128,(N128:P128,Q128:AE128)),0)</f>
        <v>4</v>
      </c>
      <c r="AM128" s="2">
        <f t="shared" si="63"/>
        <v>4.2992692126355495E-2</v>
      </c>
      <c r="AN128" s="2">
        <f t="shared" si="64"/>
        <v>0</v>
      </c>
      <c r="AO128" s="2">
        <f t="shared" si="65"/>
        <v>0</v>
      </c>
      <c r="AP128" s="2">
        <f t="shared" si="66"/>
        <v>1.1845827439886845E-2</v>
      </c>
      <c r="AR128" t="s">
        <v>2266</v>
      </c>
      <c r="AS128" t="s">
        <v>735</v>
      </c>
      <c r="AT128">
        <v>7</v>
      </c>
      <c r="AV128">
        <v>3</v>
      </c>
      <c r="AW128" s="91">
        <v>4</v>
      </c>
      <c r="AX128" s="93">
        <v>27</v>
      </c>
      <c r="AY128" s="97">
        <f t="shared" si="21"/>
        <v>4027</v>
      </c>
      <c r="BA128" s="7" t="s">
        <v>1261</v>
      </c>
      <c r="BB128" s="57"/>
      <c r="BC128" s="57"/>
      <c r="BD128" s="57"/>
      <c r="BF128" s="1">
        <v>115</v>
      </c>
    </row>
    <row r="129" spans="1:58" collapsed="1">
      <c r="A129" t="s">
        <v>1710</v>
      </c>
      <c r="B129" t="s">
        <v>2255</v>
      </c>
      <c r="C129" s="1">
        <f t="shared" si="56"/>
        <v>1713334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>IF(P129&gt;0,RANK(P129,(N129:P129,Q129:AE129)),0)</f>
        <v>5</v>
      </c>
      <c r="G129" s="1">
        <f t="shared" si="57"/>
        <v>413604</v>
      </c>
      <c r="H129" s="2">
        <f t="shared" si="58"/>
        <v>0.24140301890933116</v>
      </c>
      <c r="I129" s="2"/>
      <c r="J129" s="2">
        <f t="shared" si="59"/>
        <v>0.34553157761417214</v>
      </c>
      <c r="K129" s="2">
        <f t="shared" si="60"/>
        <v>0.58693459652350333</v>
      </c>
      <c r="L129" s="2">
        <f t="shared" si="61"/>
        <v>3.4657574063200755E-3</v>
      </c>
      <c r="M129" s="2">
        <f t="shared" si="62"/>
        <v>6.4068068456004518E-2</v>
      </c>
      <c r="N129" s="59">
        <f>SUM(N114:N128)</f>
        <v>592011</v>
      </c>
      <c r="O129" s="59">
        <f>SUM(O114:O128)</f>
        <v>1005615</v>
      </c>
      <c r="P129" s="59">
        <f>SUM(P114:P128)</f>
        <v>5938</v>
      </c>
      <c r="Q129" s="59">
        <f>SUM(Q114:Q128)</f>
        <v>80097</v>
      </c>
      <c r="S129" s="59">
        <f>SUM(S114:S128)</f>
        <v>24603</v>
      </c>
      <c r="X129" s="59">
        <f>SUM(X114:X128)</f>
        <v>4850</v>
      </c>
      <c r="Y129" s="59"/>
      <c r="Z129" s="59"/>
      <c r="AA129" s="59">
        <f>SUM(AA114:AA128)</f>
        <v>7</v>
      </c>
      <c r="AB129" s="59">
        <f>SUM(AB114:AB128)</f>
        <v>39</v>
      </c>
      <c r="AC129" s="59">
        <f>SUM(AC114:AC128)</f>
        <v>14</v>
      </c>
      <c r="AD129" s="59">
        <f>SUM(AD114:AD128)</f>
        <v>160</v>
      </c>
      <c r="AE129" s="59"/>
      <c r="AF129" s="59"/>
      <c r="AG129" s="59"/>
      <c r="AI129" s="7">
        <f>IF(Q129&gt;0,RANK(Q129,(N129:P129,Q129:AE129)),0)</f>
        <v>3</v>
      </c>
      <c r="AJ129" s="7">
        <f>IF(R129&gt;0,RANK(R129,(N129:P129,Q129:AE129)),0)</f>
        <v>0</v>
      </c>
      <c r="AK129" s="7">
        <f>IF(T129&gt;0,RANK(T129,(N129:P129,Q129:AE129)),0)</f>
        <v>0</v>
      </c>
      <c r="AL129" s="7">
        <f>IF(S129&gt;0,RANK(S129,(N129:P129,Q129:AE129)),0)</f>
        <v>4</v>
      </c>
      <c r="AM129" s="2">
        <f t="shared" si="63"/>
        <v>4.674920359953167E-2</v>
      </c>
      <c r="AN129" s="2">
        <f t="shared" si="64"/>
        <v>0</v>
      </c>
      <c r="AO129" s="2">
        <f t="shared" si="65"/>
        <v>0</v>
      </c>
      <c r="AP129" s="2">
        <f t="shared" si="66"/>
        <v>1.4359722039018662E-2</v>
      </c>
      <c r="AR129" t="s">
        <v>1710</v>
      </c>
      <c r="AS129" t="s">
        <v>2255</v>
      </c>
      <c r="AV129">
        <v>3</v>
      </c>
      <c r="AW129" s="91">
        <v>4</v>
      </c>
      <c r="AX129" s="93"/>
      <c r="AY129" s="91">
        <v>4</v>
      </c>
      <c r="BA129" s="7" t="s">
        <v>1761</v>
      </c>
      <c r="BF129" s="1">
        <f>SUM(BF114:BF128)</f>
        <v>11008</v>
      </c>
    </row>
    <row r="130" spans="1:58">
      <c r="E130" s="7"/>
      <c r="I130" s="2"/>
      <c r="N130" s="59"/>
      <c r="O130" s="59"/>
      <c r="P130" s="59"/>
      <c r="Y130" s="59"/>
      <c r="Z130" s="59"/>
      <c r="AA130" s="59"/>
      <c r="AB130" s="59"/>
      <c r="AC130" s="59"/>
      <c r="AD130" s="59"/>
      <c r="AE130" s="59"/>
      <c r="AF130" s="59"/>
      <c r="AG130" s="59"/>
      <c r="AI130" s="7"/>
      <c r="AJ130" s="7"/>
      <c r="AK130" s="7"/>
      <c r="AL130" s="7"/>
      <c r="AW130" s="91"/>
      <c r="AX130" s="93"/>
      <c r="AY130" s="97"/>
    </row>
    <row r="131" spans="1:58" hidden="1" outlineLevel="1">
      <c r="A131" s="5" t="s">
        <v>801</v>
      </c>
      <c r="B131" s="5" t="s">
        <v>1676</v>
      </c>
      <c r="C131" s="1">
        <f t="shared" ref="C131:C162" si="68">SUM(N131:AG131)</f>
        <v>4878</v>
      </c>
      <c r="D131" s="7">
        <f>IF(N131&gt;0, RANK(N131,(N131:P131,Q131:AE131)),0)</f>
        <v>1</v>
      </c>
      <c r="E131" s="7">
        <f>IF(O131&gt;0,RANK(O131,(N131:P131,Q131:AE131)),0)</f>
        <v>2</v>
      </c>
      <c r="F131" s="7">
        <f>IF(P131&gt;0,RANK(P131,(N131:P131,Q131:AE131)),0)</f>
        <v>4</v>
      </c>
      <c r="G131" s="1">
        <f>IF(C131&gt;0,MAX(N131:P131)-LARGE(N131:P131,2),0)</f>
        <v>493</v>
      </c>
      <c r="H131" s="2">
        <f>IF(C131&gt;0,G131/C131,0)</f>
        <v>0.10106601066010661</v>
      </c>
      <c r="I131" s="2"/>
      <c r="J131" s="2">
        <f t="shared" ref="J131:J162" si="69">IF($C131=0,"-",N131/$C131)</f>
        <v>0.53854038540385407</v>
      </c>
      <c r="K131" s="2">
        <f t="shared" ref="K131:K162" si="70">IF($C131=0,"-",O131/$C131)</f>
        <v>0.43747437474374745</v>
      </c>
      <c r="L131" s="2">
        <f t="shared" ref="L131:L162" si="71">IF($C131=0,"-",P131/$C131)</f>
        <v>1.025010250102501E-2</v>
      </c>
      <c r="M131" s="2">
        <f t="shared" ref="M131:M162" si="72">IF(C131=0,"-",(1-J131-K131-L131))</f>
        <v>1.3735137351373466E-2</v>
      </c>
      <c r="N131" s="59">
        <v>2627</v>
      </c>
      <c r="O131" s="59">
        <v>2134</v>
      </c>
      <c r="P131" s="59">
        <v>50</v>
      </c>
      <c r="S131" s="57">
        <v>66</v>
      </c>
      <c r="X131" s="57">
        <v>1</v>
      </c>
      <c r="Y131" s="59"/>
      <c r="Z131" s="59"/>
      <c r="AA131" s="59"/>
      <c r="AB131" s="59"/>
      <c r="AC131" s="59"/>
      <c r="AD131" s="59"/>
      <c r="AE131" s="59"/>
      <c r="AF131" s="59"/>
      <c r="AG131" s="59"/>
      <c r="AI131" s="7">
        <f>IF(Q131&gt;0,RANK(Q131,(N131:P131,Q131:AE131)),0)</f>
        <v>0</v>
      </c>
      <c r="AJ131" s="7">
        <f>IF(R131&gt;0,RANK(R131,(N131:P131,Q131:AE131)),0)</f>
        <v>0</v>
      </c>
      <c r="AK131" s="7">
        <f>IF(T131&gt;0,RANK(T131,(N131:P131,Q131:AE131)),0)</f>
        <v>0</v>
      </c>
      <c r="AL131" s="7">
        <f>IF(S131&gt;0,RANK(S131,(N131:P131,Q131:AE131)),0)</f>
        <v>3</v>
      </c>
      <c r="AM131" s="2">
        <f t="shared" ref="AM131:AM162" si="73">IF($C131=0,"-",Q131/$C131)</f>
        <v>0</v>
      </c>
      <c r="AN131" s="2">
        <f t="shared" ref="AN131:AN162" si="74">IF($C131=0,"-",R131/$C131)</f>
        <v>0</v>
      </c>
      <c r="AO131" s="2">
        <f t="shared" ref="AO131:AO162" si="75">IF($C131=0,"-",T131/$C131)</f>
        <v>0</v>
      </c>
      <c r="AP131" s="2">
        <f t="shared" ref="AP131:AP162" si="76">IF($C131=0,"-",S131/$C131)</f>
        <v>1.3530135301353014E-2</v>
      </c>
      <c r="AR131" s="5" t="s">
        <v>801</v>
      </c>
      <c r="AS131" s="5" t="s">
        <v>1676</v>
      </c>
      <c r="AT131">
        <v>1</v>
      </c>
      <c r="AV131">
        <v>3</v>
      </c>
      <c r="AW131" s="91">
        <v>5</v>
      </c>
      <c r="AX131" s="93">
        <v>1</v>
      </c>
      <c r="AY131" s="97">
        <f t="shared" si="21"/>
        <v>5001</v>
      </c>
      <c r="BA131" s="7" t="s">
        <v>1261</v>
      </c>
    </row>
    <row r="132" spans="1:58" hidden="1" outlineLevel="1">
      <c r="A132" s="5" t="s">
        <v>1284</v>
      </c>
      <c r="B132" s="5" t="s">
        <v>1676</v>
      </c>
      <c r="C132" s="1">
        <f t="shared" si="68"/>
        <v>5626</v>
      </c>
      <c r="D132" s="7">
        <f>IF(N132&gt;0, RANK(N132,(N132:P132,Q132:AE132)),0)</f>
        <v>2</v>
      </c>
      <c r="E132" s="7">
        <f>IF(O132&gt;0,RANK(O132,(N132:P132,Q132:AE132)),0)</f>
        <v>1</v>
      </c>
      <c r="F132" s="7">
        <f>IF(P132&gt;0,RANK(P132,(N132:P132,Q132:AE132)),0)</f>
        <v>3</v>
      </c>
      <c r="G132" s="1">
        <f>IF(C132&gt;0,MAX(N132:P132)-LARGE(N132:P132,2),0)</f>
        <v>938</v>
      </c>
      <c r="H132" s="2">
        <f>IF(C132&gt;0,G132/C132,0)</f>
        <v>0.16672591539281906</v>
      </c>
      <c r="I132" s="2"/>
      <c r="J132" s="2">
        <f t="shared" si="69"/>
        <v>0.3977959473871312</v>
      </c>
      <c r="K132" s="2">
        <f t="shared" si="70"/>
        <v>0.5645218627799502</v>
      </c>
      <c r="L132" s="2">
        <f t="shared" si="71"/>
        <v>2.2573764664059724E-2</v>
      </c>
      <c r="M132" s="2">
        <f t="shared" si="72"/>
        <v>1.5108425168858877E-2</v>
      </c>
      <c r="N132" s="59">
        <v>2238</v>
      </c>
      <c r="O132" s="59">
        <v>3176</v>
      </c>
      <c r="P132" s="59">
        <v>127</v>
      </c>
      <c r="S132" s="57">
        <v>83</v>
      </c>
      <c r="X132" s="57">
        <v>2</v>
      </c>
      <c r="Y132" s="59"/>
      <c r="Z132" s="59"/>
      <c r="AA132" s="59"/>
      <c r="AB132" s="59"/>
      <c r="AC132" s="59"/>
      <c r="AD132" s="59"/>
      <c r="AE132" s="59"/>
      <c r="AF132" s="59"/>
      <c r="AG132" s="59"/>
      <c r="AI132" s="7">
        <f>IF(Q132&gt;0,RANK(Q132,(N132:P132,Q132:AE132)),0)</f>
        <v>0</v>
      </c>
      <c r="AJ132" s="7">
        <f>IF(R132&gt;0,RANK(R132,(N132:P132,Q132:AE132)),0)</f>
        <v>0</v>
      </c>
      <c r="AK132" s="7">
        <f>IF(T132&gt;0,RANK(T132,(N132:P132,Q132:AE132)),0)</f>
        <v>0</v>
      </c>
      <c r="AL132" s="7">
        <f>IF(S132&gt;0,RANK(S132,(N132:P132,Q132:AE132)),0)</f>
        <v>4</v>
      </c>
      <c r="AM132" s="2">
        <f t="shared" si="73"/>
        <v>0</v>
      </c>
      <c r="AN132" s="2">
        <f t="shared" si="74"/>
        <v>0</v>
      </c>
      <c r="AO132" s="2">
        <f t="shared" si="75"/>
        <v>0</v>
      </c>
      <c r="AP132" s="2">
        <f t="shared" si="76"/>
        <v>1.4752932811944543E-2</v>
      </c>
      <c r="AR132" s="5" t="s">
        <v>1284</v>
      </c>
      <c r="AS132" s="5" t="s">
        <v>1676</v>
      </c>
      <c r="AT132">
        <v>4</v>
      </c>
      <c r="AV132">
        <v>3</v>
      </c>
      <c r="AW132" s="91">
        <v>5</v>
      </c>
      <c r="AX132" s="93">
        <v>3</v>
      </c>
      <c r="AY132" s="97">
        <f t="shared" si="21"/>
        <v>5003</v>
      </c>
      <c r="BA132" s="7" t="s">
        <v>1261</v>
      </c>
    </row>
    <row r="133" spans="1:58" hidden="1" outlineLevel="1">
      <c r="A133" s="5" t="s">
        <v>1893</v>
      </c>
      <c r="B133" s="5" t="s">
        <v>1676</v>
      </c>
      <c r="C133" s="1">
        <f t="shared" si="68"/>
        <v>14850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>IF(P133&gt;0,RANK(P133,(N133:P133,Q133:AE133)),0)</f>
        <v>3</v>
      </c>
      <c r="G133" s="1">
        <f>IF(C133&gt;0,MAX(N133:P133)-LARGE(N133:P133,2),0)</f>
        <v>6433</v>
      </c>
      <c r="H133" s="2">
        <f>IF(C133&gt;0,G133/C133,0)</f>
        <v>0.43319865319865319</v>
      </c>
      <c r="I133" s="2"/>
      <c r="J133" s="2">
        <f t="shared" si="69"/>
        <v>0.24956228956228957</v>
      </c>
      <c r="K133" s="2">
        <f t="shared" si="70"/>
        <v>0.68276094276094279</v>
      </c>
      <c r="L133" s="2">
        <f t="shared" si="71"/>
        <v>4.9427609427609424E-2</v>
      </c>
      <c r="M133" s="2">
        <f t="shared" si="72"/>
        <v>1.8249158249158244E-2</v>
      </c>
      <c r="N133" s="59">
        <v>3706</v>
      </c>
      <c r="O133" s="59">
        <v>10139</v>
      </c>
      <c r="P133" s="59">
        <v>734</v>
      </c>
      <c r="S133" s="57">
        <v>266</v>
      </c>
      <c r="X133" s="57">
        <v>5</v>
      </c>
      <c r="Y133" s="59"/>
      <c r="Z133" s="59"/>
      <c r="AA133" s="59"/>
      <c r="AB133" s="59"/>
      <c r="AC133" s="59"/>
      <c r="AD133" s="59"/>
      <c r="AE133" s="59"/>
      <c r="AF133" s="59"/>
      <c r="AG133" s="59"/>
      <c r="AI133" s="7">
        <f>IF(Q133&gt;0,RANK(Q133,(N133:P133,Q133:AE133)),0)</f>
        <v>0</v>
      </c>
      <c r="AJ133" s="7">
        <f>IF(R133&gt;0,RANK(R133,(N133:P133,Q133:AE133)),0)</f>
        <v>0</v>
      </c>
      <c r="AK133" s="7">
        <f>IF(T133&gt;0,RANK(T133,(N133:P133,Q133:AE133)),0)</f>
        <v>0</v>
      </c>
      <c r="AL133" s="7">
        <f>IF(S133&gt;0,RANK(S133,(N133:P133,Q133:AE133)),0)</f>
        <v>4</v>
      </c>
      <c r="AM133" s="2">
        <f t="shared" si="73"/>
        <v>0</v>
      </c>
      <c r="AN133" s="2">
        <f t="shared" si="74"/>
        <v>0</v>
      </c>
      <c r="AO133" s="2">
        <f t="shared" si="75"/>
        <v>0</v>
      </c>
      <c r="AP133" s="2">
        <f t="shared" si="76"/>
        <v>1.7912457912457911E-2</v>
      </c>
      <c r="AR133" s="5" t="s">
        <v>1893</v>
      </c>
      <c r="AS133" s="5" t="s">
        <v>1676</v>
      </c>
      <c r="AT133">
        <v>1</v>
      </c>
      <c r="AV133">
        <v>3</v>
      </c>
      <c r="AW133" s="91">
        <v>5</v>
      </c>
      <c r="AX133" s="93">
        <v>5</v>
      </c>
      <c r="AY133" s="97">
        <f t="shared" si="21"/>
        <v>5005</v>
      </c>
      <c r="BA133" s="7" t="s">
        <v>1261</v>
      </c>
    </row>
    <row r="134" spans="1:58" hidden="1" outlineLevel="1">
      <c r="A134" s="5" t="s">
        <v>486</v>
      </c>
      <c r="B134" s="5" t="s">
        <v>1676</v>
      </c>
      <c r="C134" s="1">
        <f t="shared" si="68"/>
        <v>53310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>IF(P134&gt;0,RANK(P134,(N134:P134,Q134:AE134)),0)</f>
        <v>3</v>
      </c>
      <c r="G134" s="1">
        <f>IF(C134&gt;0,MAX(N134:P134)-LARGE(N134:P134,2),0)</f>
        <v>27949</v>
      </c>
      <c r="H134" s="2">
        <f>IF(C134&gt;0,G134/C134,0)</f>
        <v>0.52427311948977673</v>
      </c>
      <c r="I134" s="2"/>
      <c r="J134" s="2">
        <f t="shared" si="69"/>
        <v>0.21896454698930781</v>
      </c>
      <c r="K134" s="2">
        <f t="shared" si="70"/>
        <v>0.74323766647908462</v>
      </c>
      <c r="L134" s="2">
        <f t="shared" si="71"/>
        <v>2.6805477396360907E-2</v>
      </c>
      <c r="M134" s="2">
        <f t="shared" si="72"/>
        <v>1.0992309135246684E-2</v>
      </c>
      <c r="N134" s="59">
        <v>11673</v>
      </c>
      <c r="O134" s="59">
        <v>39622</v>
      </c>
      <c r="P134" s="59">
        <v>1429</v>
      </c>
      <c r="S134" s="57">
        <v>562</v>
      </c>
      <c r="X134" s="57">
        <v>24</v>
      </c>
      <c r="Y134" s="59"/>
      <c r="Z134" s="59"/>
      <c r="AA134" s="59"/>
      <c r="AB134" s="59"/>
      <c r="AC134" s="59"/>
      <c r="AD134" s="59"/>
      <c r="AE134" s="59"/>
      <c r="AF134" s="59"/>
      <c r="AG134" s="59"/>
      <c r="AI134" s="7">
        <f>IF(Q134&gt;0,RANK(Q134,(N134:P134,Q134:AE134)),0)</f>
        <v>0</v>
      </c>
      <c r="AJ134" s="7">
        <f>IF(R134&gt;0,RANK(R134,(N134:P134,Q134:AE134)),0)</f>
        <v>0</v>
      </c>
      <c r="AK134" s="7">
        <f>IF(T134&gt;0,RANK(T134,(N134:P134,Q134:AE134)),0)</f>
        <v>0</v>
      </c>
      <c r="AL134" s="7">
        <f>IF(S134&gt;0,RANK(S134,(N134:P134,Q134:AE134)),0)</f>
        <v>4</v>
      </c>
      <c r="AM134" s="2">
        <f t="shared" si="73"/>
        <v>0</v>
      </c>
      <c r="AN134" s="2">
        <f t="shared" si="74"/>
        <v>0</v>
      </c>
      <c r="AO134" s="2">
        <f t="shared" si="75"/>
        <v>0</v>
      </c>
      <c r="AP134" s="2">
        <f t="shared" si="76"/>
        <v>1.0542112174076159E-2</v>
      </c>
      <c r="AR134" s="5" t="s">
        <v>486</v>
      </c>
      <c r="AS134" s="5" t="s">
        <v>1676</v>
      </c>
      <c r="AT134">
        <v>3</v>
      </c>
      <c r="AV134">
        <v>3</v>
      </c>
      <c r="AW134" s="91">
        <v>5</v>
      </c>
      <c r="AX134" s="93">
        <v>7</v>
      </c>
      <c r="AY134" s="97">
        <f t="shared" si="21"/>
        <v>5007</v>
      </c>
      <c r="BA134" s="7" t="s">
        <v>1261</v>
      </c>
    </row>
    <row r="135" spans="1:58" hidden="1" outlineLevel="1">
      <c r="A135" s="6" t="s">
        <v>1250</v>
      </c>
      <c r="B135" s="5" t="s">
        <v>1676</v>
      </c>
      <c r="C135" s="1">
        <f t="shared" si="68"/>
        <v>14962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>IF(P135&gt;0,RANK(P135,(N135:P135,Q135:AE135)),0)</f>
        <v>3</v>
      </c>
      <c r="G135" s="1">
        <f t="shared" ref="G135:G198" si="77">IF(C135&gt;0,MAX(N135:P135)-LARGE(N135:P135,2),0)</f>
        <v>6566</v>
      </c>
      <c r="H135" s="2">
        <f t="shared" ref="H135:H198" si="78">IF(C135&gt;0,G135/C135,0)</f>
        <v>0.43884507418794277</v>
      </c>
      <c r="I135" s="2"/>
      <c r="J135" s="2">
        <f t="shared" si="69"/>
        <v>0.23439379762063894</v>
      </c>
      <c r="K135" s="2">
        <f t="shared" si="70"/>
        <v>0.67323887180858177</v>
      </c>
      <c r="L135" s="2">
        <f t="shared" si="71"/>
        <v>7.7663413982087953E-2</v>
      </c>
      <c r="M135" s="2">
        <f t="shared" si="72"/>
        <v>1.4703916588691329E-2</v>
      </c>
      <c r="N135" s="59">
        <v>3507</v>
      </c>
      <c r="O135" s="59">
        <v>10073</v>
      </c>
      <c r="P135" s="59">
        <v>1162</v>
      </c>
      <c r="S135" s="57">
        <v>215</v>
      </c>
      <c r="X135" s="57">
        <v>5</v>
      </c>
      <c r="Y135" s="59"/>
      <c r="Z135" s="59"/>
      <c r="AA135" s="59"/>
      <c r="AB135" s="59"/>
      <c r="AC135" s="59"/>
      <c r="AD135" s="59"/>
      <c r="AE135" s="59"/>
      <c r="AF135" s="59"/>
      <c r="AG135" s="59"/>
      <c r="AI135" s="7">
        <f>IF(Q135&gt;0,RANK(Q135,(N135:P135,Q135:AE135)),0)</f>
        <v>0</v>
      </c>
      <c r="AJ135" s="7">
        <f>IF(R135&gt;0,RANK(R135,(N135:P135,Q135:AE135)),0)</f>
        <v>0</v>
      </c>
      <c r="AK135" s="7">
        <f>IF(T135&gt;0,RANK(T135,(N135:P135,Q135:AE135)),0)</f>
        <v>0</v>
      </c>
      <c r="AL135" s="7">
        <f>IF(S135&gt;0,RANK(S135,(N135:P135,Q135:AE135)),0)</f>
        <v>4</v>
      </c>
      <c r="AM135" s="2">
        <f t="shared" si="73"/>
        <v>0</v>
      </c>
      <c r="AN135" s="2">
        <f t="shared" si="74"/>
        <v>0</v>
      </c>
      <c r="AO135" s="2">
        <f t="shared" si="75"/>
        <v>0</v>
      </c>
      <c r="AP135" s="2">
        <f t="shared" si="76"/>
        <v>1.4369736666221093E-2</v>
      </c>
      <c r="AR135" s="6" t="s">
        <v>1250</v>
      </c>
      <c r="AS135" s="5" t="s">
        <v>1676</v>
      </c>
      <c r="AT135">
        <v>3</v>
      </c>
      <c r="AV135">
        <v>3</v>
      </c>
      <c r="AW135" s="91">
        <v>5</v>
      </c>
      <c r="AX135" s="93">
        <v>9</v>
      </c>
      <c r="AY135" s="97">
        <f t="shared" si="21"/>
        <v>5009</v>
      </c>
      <c r="BA135" s="7" t="s">
        <v>1261</v>
      </c>
    </row>
    <row r="136" spans="1:58" hidden="1" outlineLevel="1">
      <c r="A136" s="6" t="s">
        <v>1056</v>
      </c>
      <c r="B136" s="5" t="s">
        <v>1676</v>
      </c>
      <c r="C136" s="1">
        <f t="shared" si="68"/>
        <v>2872</v>
      </c>
      <c r="D136" s="7">
        <f>IF(N136&gt;0, RANK(N136,(N136:P136,Q136:AE136)),0)</f>
        <v>2</v>
      </c>
      <c r="E136" s="7">
        <f>IF(O136&gt;0,RANK(O136,(N136:P136,Q136:AE136)),0)</f>
        <v>1</v>
      </c>
      <c r="F136" s="7">
        <f>IF(P136&gt;0,RANK(P136,(N136:P136,Q136:AE136)),0)</f>
        <v>3</v>
      </c>
      <c r="G136" s="1">
        <f t="shared" si="77"/>
        <v>332</v>
      </c>
      <c r="H136" s="2">
        <f t="shared" si="78"/>
        <v>0.11559888579387187</v>
      </c>
      <c r="I136" s="2"/>
      <c r="J136" s="2">
        <f t="shared" si="69"/>
        <v>0.42827298050139273</v>
      </c>
      <c r="K136" s="2">
        <f t="shared" si="70"/>
        <v>0.54387186629526463</v>
      </c>
      <c r="L136" s="2">
        <f t="shared" si="71"/>
        <v>1.3927576601671309E-2</v>
      </c>
      <c r="M136" s="2">
        <f t="shared" si="72"/>
        <v>1.3927576601671333E-2</v>
      </c>
      <c r="N136" s="59">
        <v>1230</v>
      </c>
      <c r="O136" s="59">
        <v>1562</v>
      </c>
      <c r="P136" s="59">
        <v>40</v>
      </c>
      <c r="S136" s="57">
        <v>40</v>
      </c>
      <c r="X136" s="57">
        <v>0</v>
      </c>
      <c r="Y136" s="59"/>
      <c r="Z136" s="59"/>
      <c r="AA136" s="59"/>
      <c r="AB136" s="59"/>
      <c r="AC136" s="59"/>
      <c r="AD136" s="59"/>
      <c r="AE136" s="59"/>
      <c r="AF136" s="59"/>
      <c r="AG136" s="59"/>
      <c r="AI136" s="7">
        <f>IF(Q136&gt;0,RANK(Q136,(N136:P136,Q136:AE136)),0)</f>
        <v>0</v>
      </c>
      <c r="AJ136" s="7">
        <f>IF(R136&gt;0,RANK(R136,(N136:P136,Q136:AE136)),0)</f>
        <v>0</v>
      </c>
      <c r="AK136" s="7">
        <f>IF(T136&gt;0,RANK(T136,(N136:P136,Q136:AE136)),0)</f>
        <v>0</v>
      </c>
      <c r="AL136" s="7">
        <f>IF(S136&gt;0,RANK(S136,(N136:P136,Q136:AE136)),0)</f>
        <v>3</v>
      </c>
      <c r="AM136" s="2">
        <f t="shared" si="73"/>
        <v>0</v>
      </c>
      <c r="AN136" s="2">
        <f t="shared" si="74"/>
        <v>0</v>
      </c>
      <c r="AO136" s="2">
        <f t="shared" si="75"/>
        <v>0</v>
      </c>
      <c r="AP136" s="2">
        <f t="shared" si="76"/>
        <v>1.3927576601671309E-2</v>
      </c>
      <c r="AR136" s="6" t="s">
        <v>1056</v>
      </c>
      <c r="AS136" s="5" t="s">
        <v>1676</v>
      </c>
      <c r="AT136">
        <v>4</v>
      </c>
      <c r="AV136">
        <v>3</v>
      </c>
      <c r="AW136" s="91">
        <v>5</v>
      </c>
      <c r="AX136" s="93">
        <v>11</v>
      </c>
      <c r="AY136" s="97">
        <f t="shared" si="21"/>
        <v>5011</v>
      </c>
      <c r="BA136" s="7" t="s">
        <v>1261</v>
      </c>
    </row>
    <row r="137" spans="1:58" hidden="1" outlineLevel="1">
      <c r="A137" s="6" t="s">
        <v>852</v>
      </c>
      <c r="B137" s="5" t="s">
        <v>1676</v>
      </c>
      <c r="C137" s="1">
        <f t="shared" si="68"/>
        <v>1600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>IF(P137&gt;0,RANK(P137,(N137:P137,Q137:AE137)),0)</f>
        <v>3</v>
      </c>
      <c r="G137" s="1">
        <f t="shared" si="77"/>
        <v>383</v>
      </c>
      <c r="H137" s="2">
        <f t="shared" si="78"/>
        <v>0.239375</v>
      </c>
      <c r="I137" s="2"/>
      <c r="J137" s="2">
        <f t="shared" si="69"/>
        <v>0.34562500000000002</v>
      </c>
      <c r="K137" s="2">
        <f t="shared" si="70"/>
        <v>0.58499999999999996</v>
      </c>
      <c r="L137" s="2">
        <f t="shared" si="71"/>
        <v>4.4374999999999998E-2</v>
      </c>
      <c r="M137" s="2">
        <f t="shared" si="72"/>
        <v>2.4999999999999967E-2</v>
      </c>
      <c r="N137" s="59">
        <v>553</v>
      </c>
      <c r="O137" s="59">
        <v>936</v>
      </c>
      <c r="P137" s="59">
        <v>71</v>
      </c>
      <c r="S137" s="57">
        <v>40</v>
      </c>
      <c r="X137" s="57">
        <v>0</v>
      </c>
      <c r="Y137" s="59"/>
      <c r="Z137" s="59"/>
      <c r="AA137" s="59"/>
      <c r="AB137" s="59"/>
      <c r="AC137" s="59"/>
      <c r="AD137" s="59"/>
      <c r="AE137" s="59"/>
      <c r="AF137" s="59"/>
      <c r="AG137" s="59"/>
      <c r="AI137" s="7">
        <f>IF(Q137&gt;0,RANK(Q137,(N137:P137,Q137:AE137)),0)</f>
        <v>0</v>
      </c>
      <c r="AJ137" s="7">
        <f>IF(R137&gt;0,RANK(R137,(N137:P137,Q137:AE137)),0)</f>
        <v>0</v>
      </c>
      <c r="AK137" s="7">
        <f>IF(T137&gt;0,RANK(T137,(N137:P137,Q137:AE137)),0)</f>
        <v>0</v>
      </c>
      <c r="AL137" s="7">
        <f>IF(S137&gt;0,RANK(S137,(N137:P137,Q137:AE137)),0)</f>
        <v>4</v>
      </c>
      <c r="AM137" s="2">
        <f t="shared" si="73"/>
        <v>0</v>
      </c>
      <c r="AN137" s="2">
        <f t="shared" si="74"/>
        <v>0</v>
      </c>
      <c r="AO137" s="2">
        <f t="shared" si="75"/>
        <v>0</v>
      </c>
      <c r="AP137" s="2">
        <f t="shared" si="76"/>
        <v>2.5000000000000001E-2</v>
      </c>
      <c r="AR137" s="6" t="s">
        <v>852</v>
      </c>
      <c r="AS137" s="5" t="s">
        <v>1676</v>
      </c>
      <c r="AT137">
        <v>4</v>
      </c>
      <c r="AV137">
        <v>3</v>
      </c>
      <c r="AW137" s="91">
        <v>5</v>
      </c>
      <c r="AX137" s="93">
        <v>13</v>
      </c>
      <c r="AY137" s="97">
        <f t="shared" si="21"/>
        <v>5013</v>
      </c>
      <c r="BA137" s="7" t="s">
        <v>1261</v>
      </c>
    </row>
    <row r="138" spans="1:58" hidden="1" outlineLevel="1">
      <c r="A138" s="6" t="s">
        <v>1199</v>
      </c>
      <c r="B138" s="5" t="s">
        <v>1676</v>
      </c>
      <c r="C138" s="1">
        <f t="shared" si="68"/>
        <v>8286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>IF(P138&gt;0,RANK(P138,(N138:P138,Q138:AE138)),0)</f>
        <v>3</v>
      </c>
      <c r="G138" s="1">
        <f t="shared" si="77"/>
        <v>2613</v>
      </c>
      <c r="H138" s="2">
        <f t="shared" si="78"/>
        <v>0.31535119478638668</v>
      </c>
      <c r="I138" s="2"/>
      <c r="J138" s="2">
        <f t="shared" si="69"/>
        <v>0.31269611392710595</v>
      </c>
      <c r="K138" s="2">
        <f t="shared" si="70"/>
        <v>0.62804730871349268</v>
      </c>
      <c r="L138" s="2">
        <f t="shared" si="71"/>
        <v>3.2102341298575914E-2</v>
      </c>
      <c r="M138" s="2">
        <f t="shared" si="72"/>
        <v>2.7154236060825461E-2</v>
      </c>
      <c r="N138" s="59">
        <v>2591</v>
      </c>
      <c r="O138" s="59">
        <v>5204</v>
      </c>
      <c r="P138" s="59">
        <v>266</v>
      </c>
      <c r="S138" s="57">
        <v>225</v>
      </c>
      <c r="Y138" s="59"/>
      <c r="Z138" s="59"/>
      <c r="AA138" s="59"/>
      <c r="AB138" s="59"/>
      <c r="AC138" s="59"/>
      <c r="AD138" s="59"/>
      <c r="AE138" s="59"/>
      <c r="AF138" s="59"/>
      <c r="AG138" s="59"/>
      <c r="AI138" s="7">
        <f>IF(Q138&gt;0,RANK(Q138,(N138:P138,Q138:AE138)),0)</f>
        <v>0</v>
      </c>
      <c r="AJ138" s="7">
        <f>IF(R138&gt;0,RANK(R138,(N138:P138,Q138:AE138)),0)</f>
        <v>0</v>
      </c>
      <c r="AK138" s="7">
        <f>IF(T138&gt;0,RANK(T138,(N138:P138,Q138:AE138)),0)</f>
        <v>0</v>
      </c>
      <c r="AL138" s="7">
        <f>IF(S138&gt;0,RANK(S138,(N138:P138,Q138:AE138)),0)</f>
        <v>4</v>
      </c>
      <c r="AM138" s="2">
        <f t="shared" si="73"/>
        <v>0</v>
      </c>
      <c r="AN138" s="2">
        <f t="shared" si="74"/>
        <v>0</v>
      </c>
      <c r="AO138" s="2">
        <f t="shared" si="75"/>
        <v>0</v>
      </c>
      <c r="AP138" s="2">
        <f t="shared" si="76"/>
        <v>2.7154236060825489E-2</v>
      </c>
      <c r="AR138" s="6" t="s">
        <v>1199</v>
      </c>
      <c r="AS138" s="5" t="s">
        <v>1676</v>
      </c>
      <c r="AT138">
        <v>3</v>
      </c>
      <c r="AV138">
        <v>3</v>
      </c>
      <c r="AW138" s="91">
        <v>5</v>
      </c>
      <c r="AX138" s="93">
        <v>15</v>
      </c>
      <c r="AY138" s="97">
        <f t="shared" si="21"/>
        <v>5015</v>
      </c>
      <c r="BA138" s="7" t="s">
        <v>1261</v>
      </c>
    </row>
    <row r="139" spans="1:58" hidden="1" outlineLevel="1">
      <c r="A139" s="6" t="s">
        <v>797</v>
      </c>
      <c r="B139" s="5" t="s">
        <v>1676</v>
      </c>
      <c r="C139" s="1">
        <f t="shared" si="68"/>
        <v>3018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>IF(P139&gt;0,RANK(P139,(N139:P139,Q139:AE139)),0)</f>
        <v>3</v>
      </c>
      <c r="G139" s="1">
        <f t="shared" si="77"/>
        <v>845</v>
      </c>
      <c r="H139" s="2">
        <f t="shared" si="78"/>
        <v>0.27998674618952951</v>
      </c>
      <c r="I139" s="2"/>
      <c r="J139" s="2">
        <f t="shared" si="69"/>
        <v>0.63253810470510274</v>
      </c>
      <c r="K139" s="2">
        <f t="shared" si="70"/>
        <v>0.35255135851557323</v>
      </c>
      <c r="L139" s="2">
        <f t="shared" si="71"/>
        <v>8.2836315440689198E-3</v>
      </c>
      <c r="M139" s="2">
        <f t="shared" si="72"/>
        <v>6.6269052352551042E-3</v>
      </c>
      <c r="N139" s="59">
        <v>1909</v>
      </c>
      <c r="O139" s="59">
        <v>1064</v>
      </c>
      <c r="P139" s="59">
        <v>25</v>
      </c>
      <c r="S139" s="57">
        <v>19</v>
      </c>
      <c r="X139" s="57">
        <v>1</v>
      </c>
      <c r="Y139" s="59"/>
      <c r="Z139" s="59"/>
      <c r="AA139" s="59"/>
      <c r="AB139" s="59"/>
      <c r="AC139" s="59"/>
      <c r="AD139" s="59"/>
      <c r="AE139" s="59"/>
      <c r="AF139" s="59"/>
      <c r="AG139" s="59"/>
      <c r="AI139" s="7">
        <f>IF(Q139&gt;0,RANK(Q139,(N139:P139,Q139:AE139)),0)</f>
        <v>0</v>
      </c>
      <c r="AJ139" s="7">
        <f>IF(R139&gt;0,RANK(R139,(N139:P139,Q139:AE139)),0)</f>
        <v>0</v>
      </c>
      <c r="AK139" s="7">
        <f>IF(T139&gt;0,RANK(T139,(N139:P139,Q139:AE139)),0)</f>
        <v>0</v>
      </c>
      <c r="AL139" s="7">
        <f>IF(S139&gt;0,RANK(S139,(N139:P139,Q139:AE139)),0)</f>
        <v>4</v>
      </c>
      <c r="AM139" s="2">
        <f t="shared" si="73"/>
        <v>0</v>
      </c>
      <c r="AN139" s="2">
        <f t="shared" si="74"/>
        <v>0</v>
      </c>
      <c r="AO139" s="2">
        <f t="shared" si="75"/>
        <v>0</v>
      </c>
      <c r="AP139" s="2">
        <f t="shared" si="76"/>
        <v>6.2955599734923788E-3</v>
      </c>
      <c r="AR139" s="6" t="s">
        <v>797</v>
      </c>
      <c r="AS139" s="5" t="s">
        <v>1676</v>
      </c>
      <c r="AT139">
        <v>4</v>
      </c>
      <c r="AV139">
        <v>3</v>
      </c>
      <c r="AW139" s="91">
        <v>5</v>
      </c>
      <c r="AX139" s="93">
        <v>17</v>
      </c>
      <c r="AY139" s="97">
        <f t="shared" si="21"/>
        <v>5017</v>
      </c>
      <c r="BA139" s="7" t="s">
        <v>1261</v>
      </c>
    </row>
    <row r="140" spans="1:58" hidden="1" outlineLevel="1">
      <c r="A140" s="6" t="s">
        <v>513</v>
      </c>
      <c r="B140" s="5" t="s">
        <v>1676</v>
      </c>
      <c r="C140" s="1">
        <f t="shared" si="68"/>
        <v>7604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>IF(P140&gt;0,RANK(P140,(N140:P140,Q140:AE140)),0)</f>
        <v>3</v>
      </c>
      <c r="G140" s="1">
        <f t="shared" si="77"/>
        <v>400</v>
      </c>
      <c r="H140" s="2">
        <f t="shared" si="78"/>
        <v>5.2603892688058915E-2</v>
      </c>
      <c r="I140" s="2"/>
      <c r="J140" s="2">
        <f t="shared" si="69"/>
        <v>0.49736980536559705</v>
      </c>
      <c r="K140" s="2">
        <f t="shared" si="70"/>
        <v>0.44476591267753812</v>
      </c>
      <c r="L140" s="2">
        <f t="shared" si="71"/>
        <v>3.2745923198316679E-2</v>
      </c>
      <c r="M140" s="2">
        <f t="shared" si="72"/>
        <v>2.5118358758548148E-2</v>
      </c>
      <c r="N140" s="59">
        <v>3782</v>
      </c>
      <c r="O140" s="59">
        <v>3382</v>
      </c>
      <c r="P140" s="59">
        <v>249</v>
      </c>
      <c r="S140" s="57">
        <v>191</v>
      </c>
      <c r="X140" s="57">
        <v>0</v>
      </c>
      <c r="Y140" s="59"/>
      <c r="Z140" s="59"/>
      <c r="AA140" s="59"/>
      <c r="AB140" s="59"/>
      <c r="AC140" s="59"/>
      <c r="AD140" s="59"/>
      <c r="AE140" s="59"/>
      <c r="AF140" s="59"/>
      <c r="AG140" s="59"/>
      <c r="AI140" s="7">
        <f>IF(Q140&gt;0,RANK(Q140,(N140:P140,Q140:AE140)),0)</f>
        <v>0</v>
      </c>
      <c r="AJ140" s="7">
        <f>IF(R140&gt;0,RANK(R140,(N140:P140,Q140:AE140)),0)</f>
        <v>0</v>
      </c>
      <c r="AK140" s="7">
        <f>IF(T140&gt;0,RANK(T140,(N140:P140,Q140:AE140)),0)</f>
        <v>0</v>
      </c>
      <c r="AL140" s="7">
        <f>IF(S140&gt;0,RANK(S140,(N140:P140,Q140:AE140)),0)</f>
        <v>4</v>
      </c>
      <c r="AM140" s="2">
        <f t="shared" si="73"/>
        <v>0</v>
      </c>
      <c r="AN140" s="2">
        <f t="shared" si="74"/>
        <v>0</v>
      </c>
      <c r="AO140" s="2">
        <f t="shared" si="75"/>
        <v>0</v>
      </c>
      <c r="AP140" s="2">
        <f t="shared" si="76"/>
        <v>2.5118358758548131E-2</v>
      </c>
      <c r="AR140" s="6" t="s">
        <v>513</v>
      </c>
      <c r="AS140" s="5" t="s">
        <v>1676</v>
      </c>
      <c r="AT140">
        <v>4</v>
      </c>
      <c r="AV140">
        <v>3</v>
      </c>
      <c r="AW140" s="91">
        <v>5</v>
      </c>
      <c r="AX140" s="93">
        <v>19</v>
      </c>
      <c r="AY140" s="97">
        <f t="shared" si="21"/>
        <v>5019</v>
      </c>
      <c r="BA140" s="7" t="s">
        <v>1261</v>
      </c>
    </row>
    <row r="141" spans="1:58" hidden="1" outlineLevel="1">
      <c r="A141" s="6" t="s">
        <v>1323</v>
      </c>
      <c r="B141" s="5" t="s">
        <v>1676</v>
      </c>
      <c r="C141" s="1">
        <f t="shared" si="68"/>
        <v>4140</v>
      </c>
      <c r="D141" s="7">
        <f>IF(N141&gt;0, RANK(N141,(N141:P141,Q141:AE141)),0)</f>
        <v>2</v>
      </c>
      <c r="E141" s="7">
        <f>IF(O141&gt;0,RANK(O141,(N141:P141,Q141:AE141)),0)</f>
        <v>1</v>
      </c>
      <c r="F141" s="7">
        <f>IF(P141&gt;0,RANK(P141,(N141:P141,Q141:AE141)),0)</f>
        <v>3</v>
      </c>
      <c r="G141" s="1">
        <f t="shared" si="77"/>
        <v>7</v>
      </c>
      <c r="H141" s="2">
        <f t="shared" si="78"/>
        <v>1.6908212560386474E-3</v>
      </c>
      <c r="I141" s="2"/>
      <c r="J141" s="2">
        <f t="shared" si="69"/>
        <v>0.47608695652173916</v>
      </c>
      <c r="K141" s="2">
        <f t="shared" si="70"/>
        <v>0.4777777777777778</v>
      </c>
      <c r="L141" s="2">
        <f t="shared" si="71"/>
        <v>2.6086956521739129E-2</v>
      </c>
      <c r="M141" s="2">
        <f t="shared" si="72"/>
        <v>2.0048309178743912E-2</v>
      </c>
      <c r="N141" s="59">
        <v>1971</v>
      </c>
      <c r="O141" s="59">
        <v>1978</v>
      </c>
      <c r="P141" s="59">
        <v>108</v>
      </c>
      <c r="S141" s="57">
        <v>82</v>
      </c>
      <c r="X141" s="57">
        <v>1</v>
      </c>
      <c r="Y141" s="59"/>
      <c r="Z141" s="59"/>
      <c r="AA141" s="59"/>
      <c r="AB141" s="59"/>
      <c r="AC141" s="59"/>
      <c r="AD141" s="59"/>
      <c r="AE141" s="59"/>
      <c r="AF141" s="59"/>
      <c r="AG141" s="59"/>
      <c r="AI141" s="7">
        <f>IF(Q141&gt;0,RANK(Q141,(N141:P141,Q141:AE141)),0)</f>
        <v>0</v>
      </c>
      <c r="AJ141" s="7">
        <f>IF(R141&gt;0,RANK(R141,(N141:P141,Q141:AE141)),0)</f>
        <v>0</v>
      </c>
      <c r="AK141" s="7">
        <f>IF(T141&gt;0,RANK(T141,(N141:P141,Q141:AE141)),0)</f>
        <v>0</v>
      </c>
      <c r="AL141" s="7">
        <f>IF(S141&gt;0,RANK(S141,(N141:P141,Q141:AE141)),0)</f>
        <v>4</v>
      </c>
      <c r="AM141" s="2">
        <f t="shared" si="73"/>
        <v>0</v>
      </c>
      <c r="AN141" s="2">
        <f t="shared" si="74"/>
        <v>0</v>
      </c>
      <c r="AO141" s="2">
        <f t="shared" si="75"/>
        <v>0</v>
      </c>
      <c r="AP141" s="2">
        <f t="shared" si="76"/>
        <v>1.9806763285024155E-2</v>
      </c>
      <c r="AR141" s="6" t="s">
        <v>1323</v>
      </c>
      <c r="AS141" s="5" t="s">
        <v>1676</v>
      </c>
      <c r="AT141">
        <v>1</v>
      </c>
      <c r="AV141">
        <v>3</v>
      </c>
      <c r="AW141" s="91">
        <v>5</v>
      </c>
      <c r="AX141" s="93">
        <v>21</v>
      </c>
      <c r="AY141" s="97">
        <f t="shared" si="21"/>
        <v>5021</v>
      </c>
      <c r="BA141" s="7" t="s">
        <v>1261</v>
      </c>
    </row>
    <row r="142" spans="1:58" hidden="1" outlineLevel="1">
      <c r="A142" s="6" t="s">
        <v>1064</v>
      </c>
      <c r="B142" s="5" t="s">
        <v>1676</v>
      </c>
      <c r="C142" s="1">
        <f t="shared" si="68"/>
        <v>9108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>IF(P142&gt;0,RANK(P142,(N142:P142,Q142:AE142)),0)</f>
        <v>3</v>
      </c>
      <c r="G142" s="1">
        <f t="shared" si="77"/>
        <v>3626</v>
      </c>
      <c r="H142" s="2">
        <f t="shared" si="78"/>
        <v>0.39811155028546336</v>
      </c>
      <c r="I142" s="2"/>
      <c r="J142" s="2">
        <f t="shared" si="69"/>
        <v>0.27206851119894598</v>
      </c>
      <c r="K142" s="2">
        <f t="shared" si="70"/>
        <v>0.67018006148440934</v>
      </c>
      <c r="L142" s="2">
        <f t="shared" si="71"/>
        <v>3.414580588493632E-2</v>
      </c>
      <c r="M142" s="2">
        <f t="shared" si="72"/>
        <v>2.3605621431708301E-2</v>
      </c>
      <c r="N142" s="59">
        <v>2478</v>
      </c>
      <c r="O142" s="59">
        <v>6104</v>
      </c>
      <c r="P142" s="59">
        <v>311</v>
      </c>
      <c r="S142" s="57">
        <v>213</v>
      </c>
      <c r="X142" s="57">
        <v>2</v>
      </c>
      <c r="Y142" s="59"/>
      <c r="Z142" s="59"/>
      <c r="AA142" s="59"/>
      <c r="AB142" s="59"/>
      <c r="AC142" s="59"/>
      <c r="AD142" s="59"/>
      <c r="AE142" s="59"/>
      <c r="AF142" s="59"/>
      <c r="AG142" s="59"/>
      <c r="AI142" s="7">
        <f>IF(Q142&gt;0,RANK(Q142,(N142:P142,Q142:AE142)),0)</f>
        <v>0</v>
      </c>
      <c r="AJ142" s="7">
        <f>IF(R142&gt;0,RANK(R142,(N142:P142,Q142:AE142)),0)</f>
        <v>0</v>
      </c>
      <c r="AK142" s="7">
        <f>IF(T142&gt;0,RANK(T142,(N142:P142,Q142:AE142)),0)</f>
        <v>0</v>
      </c>
      <c r="AL142" s="7">
        <f>IF(S142&gt;0,RANK(S142,(N142:P142,Q142:AE142)),0)</f>
        <v>4</v>
      </c>
      <c r="AM142" s="2">
        <f t="shared" si="73"/>
        <v>0</v>
      </c>
      <c r="AN142" s="2">
        <f t="shared" si="74"/>
        <v>0</v>
      </c>
      <c r="AO142" s="2">
        <f t="shared" si="75"/>
        <v>0</v>
      </c>
      <c r="AP142" s="2">
        <f t="shared" si="76"/>
        <v>2.3386034255599472E-2</v>
      </c>
      <c r="AR142" s="6" t="s">
        <v>1064</v>
      </c>
      <c r="AS142" s="5" t="s">
        <v>1676</v>
      </c>
      <c r="AT142">
        <v>1</v>
      </c>
      <c r="AV142">
        <v>3</v>
      </c>
      <c r="AW142" s="91">
        <v>5</v>
      </c>
      <c r="AX142" s="93">
        <v>23</v>
      </c>
      <c r="AY142" s="97">
        <f t="shared" si="21"/>
        <v>5023</v>
      </c>
      <c r="BA142" s="7" t="s">
        <v>1261</v>
      </c>
    </row>
    <row r="143" spans="1:58" hidden="1" outlineLevel="1">
      <c r="A143" s="6" t="s">
        <v>1509</v>
      </c>
      <c r="B143" s="5" t="s">
        <v>1676</v>
      </c>
      <c r="C143" s="1">
        <f t="shared" si="68"/>
        <v>2403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>IF(P143&gt;0,RANK(P143,(N143:P143,Q143:AE143)),0)</f>
        <v>4</v>
      </c>
      <c r="G143" s="1">
        <f t="shared" si="77"/>
        <v>649</v>
      </c>
      <c r="H143" s="2">
        <f t="shared" si="78"/>
        <v>0.2700790678318768</v>
      </c>
      <c r="I143" s="2"/>
      <c r="J143" s="2">
        <f t="shared" si="69"/>
        <v>0.34831460674157305</v>
      </c>
      <c r="K143" s="2">
        <f t="shared" si="70"/>
        <v>0.61839367457344985</v>
      </c>
      <c r="L143" s="2">
        <f t="shared" si="71"/>
        <v>1.4981273408239701E-2</v>
      </c>
      <c r="M143" s="2">
        <f t="shared" si="72"/>
        <v>1.8310445276737454E-2</v>
      </c>
      <c r="N143" s="59">
        <v>837</v>
      </c>
      <c r="O143" s="59">
        <v>1486</v>
      </c>
      <c r="P143" s="59">
        <v>36</v>
      </c>
      <c r="S143" s="57">
        <v>44</v>
      </c>
      <c r="X143" s="57">
        <v>0</v>
      </c>
      <c r="Y143" s="59"/>
      <c r="Z143" s="59"/>
      <c r="AA143" s="59"/>
      <c r="AB143" s="59"/>
      <c r="AC143" s="59"/>
      <c r="AD143" s="59"/>
      <c r="AE143" s="59"/>
      <c r="AF143" s="59"/>
      <c r="AG143" s="59"/>
      <c r="AI143" s="7">
        <f>IF(Q143&gt;0,RANK(Q143,(N143:P143,Q143:AE143)),0)</f>
        <v>0</v>
      </c>
      <c r="AJ143" s="7">
        <f>IF(R143&gt;0,RANK(R143,(N143:P143,Q143:AE143)),0)</f>
        <v>0</v>
      </c>
      <c r="AK143" s="7">
        <f>IF(T143&gt;0,RANK(T143,(N143:P143,Q143:AE143)),0)</f>
        <v>0</v>
      </c>
      <c r="AL143" s="7">
        <f>IF(S143&gt;0,RANK(S143,(N143:P143,Q143:AE143)),0)</f>
        <v>3</v>
      </c>
      <c r="AM143" s="2">
        <f t="shared" si="73"/>
        <v>0</v>
      </c>
      <c r="AN143" s="2">
        <f t="shared" si="74"/>
        <v>0</v>
      </c>
      <c r="AO143" s="2">
        <f t="shared" si="75"/>
        <v>0</v>
      </c>
      <c r="AP143" s="2">
        <f t="shared" si="76"/>
        <v>1.8310445276737412E-2</v>
      </c>
      <c r="AR143" s="6" t="s">
        <v>1509</v>
      </c>
      <c r="AS143" s="5" t="s">
        <v>1676</v>
      </c>
      <c r="AT143">
        <v>4</v>
      </c>
      <c r="AV143">
        <v>3</v>
      </c>
      <c r="AW143" s="91">
        <v>5</v>
      </c>
      <c r="AX143" s="93">
        <v>25</v>
      </c>
      <c r="AY143" s="97">
        <f t="shared" si="21"/>
        <v>5025</v>
      </c>
      <c r="BA143" s="7" t="s">
        <v>1261</v>
      </c>
    </row>
    <row r="144" spans="1:58" hidden="1" outlineLevel="1">
      <c r="A144" s="6" t="s">
        <v>848</v>
      </c>
      <c r="B144" s="5" t="s">
        <v>1676</v>
      </c>
      <c r="C144" s="1">
        <f t="shared" si="68"/>
        <v>7002</v>
      </c>
      <c r="D144" s="7">
        <f>IF(N144&gt;0, RANK(N144,(N144:P144,Q144:AE144)),0)</f>
        <v>2</v>
      </c>
      <c r="E144" s="7">
        <f>IF(O144&gt;0,RANK(O144,(N144:P144,Q144:AE144)),0)</f>
        <v>1</v>
      </c>
      <c r="F144" s="7">
        <f>IF(P144&gt;0,RANK(P144,(N144:P144,Q144:AE144)),0)</f>
        <v>3</v>
      </c>
      <c r="G144" s="1">
        <f t="shared" si="77"/>
        <v>1787</v>
      </c>
      <c r="H144" s="2">
        <f t="shared" si="78"/>
        <v>0.25521279634390176</v>
      </c>
      <c r="I144" s="2"/>
      <c r="J144" s="2">
        <f t="shared" si="69"/>
        <v>0.33676092544987146</v>
      </c>
      <c r="K144" s="2">
        <f t="shared" si="70"/>
        <v>0.59197372179377317</v>
      </c>
      <c r="L144" s="2">
        <f t="shared" si="71"/>
        <v>5.5984004570122821E-2</v>
      </c>
      <c r="M144" s="2">
        <f t="shared" si="72"/>
        <v>1.528134818623255E-2</v>
      </c>
      <c r="N144" s="59">
        <v>2358</v>
      </c>
      <c r="O144" s="59">
        <v>4145</v>
      </c>
      <c r="P144" s="59">
        <v>392</v>
      </c>
      <c r="S144" s="57">
        <v>107</v>
      </c>
      <c r="X144" s="57">
        <v>0</v>
      </c>
      <c r="Y144" s="59"/>
      <c r="Z144" s="59"/>
      <c r="AA144" s="59"/>
      <c r="AB144" s="59"/>
      <c r="AC144" s="59"/>
      <c r="AD144" s="59"/>
      <c r="AE144" s="59"/>
      <c r="AF144" s="59"/>
      <c r="AG144" s="59"/>
      <c r="AI144" s="7">
        <f>IF(Q144&gt;0,RANK(Q144,(N144:P144,Q144:AE144)),0)</f>
        <v>0</v>
      </c>
      <c r="AJ144" s="7">
        <f>IF(R144&gt;0,RANK(R144,(N144:P144,Q144:AE144)),0)</f>
        <v>0</v>
      </c>
      <c r="AK144" s="7">
        <f>IF(T144&gt;0,RANK(T144,(N144:P144,Q144:AE144)),0)</f>
        <v>0</v>
      </c>
      <c r="AL144" s="7">
        <f>IF(S144&gt;0,RANK(S144,(N144:P144,Q144:AE144)),0)</f>
        <v>4</v>
      </c>
      <c r="AM144" s="2">
        <f t="shared" si="73"/>
        <v>0</v>
      </c>
      <c r="AN144" s="2">
        <f t="shared" si="74"/>
        <v>0</v>
      </c>
      <c r="AO144" s="2">
        <f t="shared" si="75"/>
        <v>0</v>
      </c>
      <c r="AP144" s="2">
        <f t="shared" si="76"/>
        <v>1.5281348186232505E-2</v>
      </c>
      <c r="AR144" s="6" t="s">
        <v>848</v>
      </c>
      <c r="AS144" s="5" t="s">
        <v>1676</v>
      </c>
      <c r="AT144">
        <v>4</v>
      </c>
      <c r="AV144">
        <v>3</v>
      </c>
      <c r="AW144" s="91">
        <v>5</v>
      </c>
      <c r="AX144" s="93">
        <v>27</v>
      </c>
      <c r="AY144" s="97">
        <f t="shared" si="21"/>
        <v>5027</v>
      </c>
      <c r="BA144" s="7" t="s">
        <v>1261</v>
      </c>
    </row>
    <row r="145" spans="1:53" hidden="1" outlineLevel="1">
      <c r="A145" s="6" t="s">
        <v>2282</v>
      </c>
      <c r="B145" s="5" t="s">
        <v>1676</v>
      </c>
      <c r="C145" s="1">
        <f t="shared" si="68"/>
        <v>6103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>IF(P145&gt;0,RANK(P145,(N145:P145,Q145:AE145)),0)</f>
        <v>3</v>
      </c>
      <c r="G145" s="1">
        <f t="shared" si="77"/>
        <v>424</v>
      </c>
      <c r="H145" s="2">
        <f t="shared" si="78"/>
        <v>6.9474029165983942E-2</v>
      </c>
      <c r="I145" s="2"/>
      <c r="J145" s="2">
        <f t="shared" si="69"/>
        <v>0.43437653612977223</v>
      </c>
      <c r="K145" s="2">
        <f t="shared" si="70"/>
        <v>0.50385056529575623</v>
      </c>
      <c r="L145" s="2">
        <f t="shared" si="71"/>
        <v>3.8177945272816649E-2</v>
      </c>
      <c r="M145" s="2">
        <f t="shared" si="72"/>
        <v>2.3594953301654897E-2</v>
      </c>
      <c r="N145" s="59">
        <v>2651</v>
      </c>
      <c r="O145" s="59">
        <v>3075</v>
      </c>
      <c r="P145" s="59">
        <v>233</v>
      </c>
      <c r="S145" s="57">
        <v>143</v>
      </c>
      <c r="X145" s="57">
        <v>1</v>
      </c>
      <c r="Y145" s="59"/>
      <c r="Z145" s="59"/>
      <c r="AA145" s="59"/>
      <c r="AB145" s="59"/>
      <c r="AC145" s="59"/>
      <c r="AD145" s="59"/>
      <c r="AE145" s="59"/>
      <c r="AF145" s="59"/>
      <c r="AG145" s="59"/>
      <c r="AI145" s="7">
        <f>IF(Q145&gt;0,RANK(Q145,(N145:P145,Q145:AE145)),0)</f>
        <v>0</v>
      </c>
      <c r="AJ145" s="7">
        <f>IF(R145&gt;0,RANK(R145,(N145:P145,Q145:AE145)),0)</f>
        <v>0</v>
      </c>
      <c r="AK145" s="7">
        <f>IF(T145&gt;0,RANK(T145,(N145:P145,Q145:AE145)),0)</f>
        <v>0</v>
      </c>
      <c r="AL145" s="7">
        <f>IF(S145&gt;0,RANK(S145,(N145:P145,Q145:AE145)),0)</f>
        <v>4</v>
      </c>
      <c r="AM145" s="2">
        <f t="shared" si="73"/>
        <v>0</v>
      </c>
      <c r="AN145" s="2">
        <f t="shared" si="74"/>
        <v>0</v>
      </c>
      <c r="AO145" s="2">
        <f t="shared" si="75"/>
        <v>0</v>
      </c>
      <c r="AP145" s="2">
        <f t="shared" si="76"/>
        <v>2.3431099459282321E-2</v>
      </c>
      <c r="AR145" s="6" t="s">
        <v>2282</v>
      </c>
      <c r="AS145" s="5" t="s">
        <v>1676</v>
      </c>
      <c r="AT145">
        <v>2</v>
      </c>
      <c r="AV145">
        <v>3</v>
      </c>
      <c r="AW145" s="91">
        <v>5</v>
      </c>
      <c r="AX145" s="93">
        <v>29</v>
      </c>
      <c r="AY145" s="97">
        <f t="shared" si="21"/>
        <v>5029</v>
      </c>
      <c r="BA145" s="7" t="s">
        <v>1261</v>
      </c>
    </row>
    <row r="146" spans="1:53" hidden="1" outlineLevel="1">
      <c r="A146" s="6" t="s">
        <v>31</v>
      </c>
      <c r="B146" s="5" t="s">
        <v>1676</v>
      </c>
      <c r="C146" s="1">
        <f t="shared" si="68"/>
        <v>21413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>IF(P146&gt;0,RANK(P146,(N146:P146,Q146:AE146)),0)</f>
        <v>3</v>
      </c>
      <c r="G146" s="1">
        <f t="shared" si="77"/>
        <v>3460</v>
      </c>
      <c r="H146" s="2">
        <f t="shared" si="78"/>
        <v>0.16158408443468922</v>
      </c>
      <c r="I146" s="2"/>
      <c r="J146" s="2">
        <f t="shared" si="69"/>
        <v>0.39933685144538367</v>
      </c>
      <c r="K146" s="2">
        <f t="shared" si="70"/>
        <v>0.56092093588007286</v>
      </c>
      <c r="L146" s="2">
        <f t="shared" si="71"/>
        <v>2.1809181338439267E-2</v>
      </c>
      <c r="M146" s="2">
        <f t="shared" si="72"/>
        <v>1.7933031336104209E-2</v>
      </c>
      <c r="N146" s="59">
        <v>8551</v>
      </c>
      <c r="O146" s="59">
        <v>12011</v>
      </c>
      <c r="P146" s="59">
        <v>467</v>
      </c>
      <c r="S146" s="57">
        <v>378</v>
      </c>
      <c r="X146" s="57">
        <v>6</v>
      </c>
      <c r="Y146" s="59"/>
      <c r="Z146" s="59"/>
      <c r="AA146" s="59"/>
      <c r="AB146" s="59"/>
      <c r="AC146" s="59"/>
      <c r="AD146" s="59"/>
      <c r="AE146" s="59"/>
      <c r="AF146" s="59"/>
      <c r="AG146" s="59"/>
      <c r="AI146" s="7">
        <f>IF(Q146&gt;0,RANK(Q146,(N146:P146,Q146:AE146)),0)</f>
        <v>0</v>
      </c>
      <c r="AJ146" s="7">
        <f>IF(R146&gt;0,RANK(R146,(N146:P146,Q146:AE146)),0)</f>
        <v>0</v>
      </c>
      <c r="AK146" s="7">
        <f>IF(T146&gt;0,RANK(T146,(N146:P146,Q146:AE146)),0)</f>
        <v>0</v>
      </c>
      <c r="AL146" s="7">
        <f>IF(S146&gt;0,RANK(S146,(N146:P146,Q146:AE146)),0)</f>
        <v>4</v>
      </c>
      <c r="AM146" s="2">
        <f t="shared" si="73"/>
        <v>0</v>
      </c>
      <c r="AN146" s="2">
        <f t="shared" si="74"/>
        <v>0</v>
      </c>
      <c r="AO146" s="2">
        <f t="shared" si="75"/>
        <v>0</v>
      </c>
      <c r="AP146" s="2">
        <f t="shared" si="76"/>
        <v>1.7652827721477606E-2</v>
      </c>
      <c r="AR146" s="6" t="s">
        <v>31</v>
      </c>
      <c r="AS146" s="5" t="s">
        <v>1676</v>
      </c>
      <c r="AT146">
        <v>1</v>
      </c>
      <c r="AV146">
        <v>3</v>
      </c>
      <c r="AW146" s="91">
        <v>5</v>
      </c>
      <c r="AX146" s="93">
        <v>31</v>
      </c>
      <c r="AY146" s="97">
        <f t="shared" si="21"/>
        <v>5031</v>
      </c>
      <c r="BA146" s="7" t="s">
        <v>1261</v>
      </c>
    </row>
    <row r="147" spans="1:53" hidden="1" outlineLevel="1">
      <c r="A147" s="6" t="s">
        <v>1000</v>
      </c>
      <c r="B147" s="5" t="s">
        <v>1676</v>
      </c>
      <c r="C147" s="1">
        <f t="shared" si="68"/>
        <v>14772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>IF(P147&gt;0,RANK(P147,(N147:P147,Q147:AE147)),0)</f>
        <v>3</v>
      </c>
      <c r="G147" s="1">
        <f t="shared" si="77"/>
        <v>8090</v>
      </c>
      <c r="H147" s="2">
        <f t="shared" si="78"/>
        <v>0.54765773084213376</v>
      </c>
      <c r="I147" s="2"/>
      <c r="J147" s="2">
        <f t="shared" si="69"/>
        <v>0.20538857297590035</v>
      </c>
      <c r="K147" s="2">
        <f t="shared" si="70"/>
        <v>0.75304630381803417</v>
      </c>
      <c r="L147" s="2">
        <f t="shared" si="71"/>
        <v>2.2678039534253996E-2</v>
      </c>
      <c r="M147" s="2">
        <f t="shared" si="72"/>
        <v>1.8887083671811428E-2</v>
      </c>
      <c r="N147" s="59">
        <v>3034</v>
      </c>
      <c r="O147" s="59">
        <v>11124</v>
      </c>
      <c r="P147" s="59">
        <v>335</v>
      </c>
      <c r="S147" s="57">
        <v>273</v>
      </c>
      <c r="X147" s="57">
        <v>6</v>
      </c>
      <c r="Y147" s="59"/>
      <c r="Z147" s="59"/>
      <c r="AA147" s="59"/>
      <c r="AB147" s="59"/>
      <c r="AC147" s="59"/>
      <c r="AD147" s="59"/>
      <c r="AE147" s="59"/>
      <c r="AF147" s="59"/>
      <c r="AG147" s="59"/>
      <c r="AI147" s="7">
        <f>IF(Q147&gt;0,RANK(Q147,(N147:P147,Q147:AE147)),0)</f>
        <v>0</v>
      </c>
      <c r="AJ147" s="7">
        <f>IF(R147&gt;0,RANK(R147,(N147:P147,Q147:AE147)),0)</f>
        <v>0</v>
      </c>
      <c r="AK147" s="7">
        <f>IF(T147&gt;0,RANK(T147,(N147:P147,Q147:AE147)),0)</f>
        <v>0</v>
      </c>
      <c r="AL147" s="7">
        <f>IF(S147&gt;0,RANK(S147,(N147:P147,Q147:AE147)),0)</f>
        <v>4</v>
      </c>
      <c r="AM147" s="2">
        <f t="shared" si="73"/>
        <v>0</v>
      </c>
      <c r="AN147" s="2">
        <f t="shared" si="74"/>
        <v>0</v>
      </c>
      <c r="AO147" s="2">
        <f t="shared" si="75"/>
        <v>0</v>
      </c>
      <c r="AP147" s="2">
        <f t="shared" si="76"/>
        <v>1.8480909829406988E-2</v>
      </c>
      <c r="AR147" s="6" t="s">
        <v>1000</v>
      </c>
      <c r="AS147" s="5" t="s">
        <v>1676</v>
      </c>
      <c r="AT147">
        <v>3</v>
      </c>
      <c r="AV147">
        <v>3</v>
      </c>
      <c r="AW147" s="91">
        <v>5</v>
      </c>
      <c r="AX147" s="93">
        <v>33</v>
      </c>
      <c r="AY147" s="97">
        <f t="shared" si="21"/>
        <v>5033</v>
      </c>
      <c r="BA147" s="7" t="s">
        <v>1261</v>
      </c>
    </row>
    <row r="148" spans="1:53" hidden="1" outlineLevel="1">
      <c r="A148" s="6" t="s">
        <v>2457</v>
      </c>
      <c r="B148" s="5" t="s">
        <v>1676</v>
      </c>
      <c r="C148" s="1">
        <f t="shared" si="68"/>
        <v>11527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>IF(P148&gt;0,RANK(P148,(N148:P148,Q148:AE148)),0)</f>
        <v>3</v>
      </c>
      <c r="G148" s="1">
        <f t="shared" si="77"/>
        <v>1399</v>
      </c>
      <c r="H148" s="2">
        <f t="shared" si="78"/>
        <v>0.12136722477661144</v>
      </c>
      <c r="I148" s="2"/>
      <c r="J148" s="2">
        <f t="shared" si="69"/>
        <v>0.539515919146352</v>
      </c>
      <c r="K148" s="2">
        <f t="shared" si="70"/>
        <v>0.41814869436974061</v>
      </c>
      <c r="L148" s="2">
        <f t="shared" si="71"/>
        <v>2.3857031317775657E-2</v>
      </c>
      <c r="M148" s="2">
        <f t="shared" si="72"/>
        <v>1.8478355166131732E-2</v>
      </c>
      <c r="N148" s="59">
        <v>6219</v>
      </c>
      <c r="O148" s="59">
        <v>4820</v>
      </c>
      <c r="P148" s="59">
        <v>275</v>
      </c>
      <c r="S148" s="57">
        <v>194</v>
      </c>
      <c r="X148" s="57">
        <v>19</v>
      </c>
      <c r="Y148" s="59"/>
      <c r="Z148" s="59"/>
      <c r="AA148" s="59"/>
      <c r="AB148" s="59"/>
      <c r="AC148" s="59"/>
      <c r="AD148" s="59"/>
      <c r="AE148" s="59"/>
      <c r="AF148" s="59"/>
      <c r="AG148" s="59"/>
      <c r="AI148" s="7">
        <f>IF(Q148&gt;0,RANK(Q148,(N148:P148,Q148:AE148)),0)</f>
        <v>0</v>
      </c>
      <c r="AJ148" s="7">
        <f>IF(R148&gt;0,RANK(R148,(N148:P148,Q148:AE148)),0)</f>
        <v>0</v>
      </c>
      <c r="AK148" s="7">
        <f>IF(T148&gt;0,RANK(T148,(N148:P148,Q148:AE148)),0)</f>
        <v>0</v>
      </c>
      <c r="AL148" s="7">
        <f>IF(S148&gt;0,RANK(S148,(N148:P148,Q148:AE148)),0)</f>
        <v>4</v>
      </c>
      <c r="AM148" s="2">
        <f t="shared" si="73"/>
        <v>0</v>
      </c>
      <c r="AN148" s="2">
        <f t="shared" si="74"/>
        <v>0</v>
      </c>
      <c r="AO148" s="2">
        <f t="shared" si="75"/>
        <v>0</v>
      </c>
      <c r="AP148" s="2">
        <f t="shared" si="76"/>
        <v>1.6830051184176281E-2</v>
      </c>
      <c r="AR148" s="6" t="s">
        <v>2457</v>
      </c>
      <c r="AS148" s="5" t="s">
        <v>1676</v>
      </c>
      <c r="AT148">
        <v>1</v>
      </c>
      <c r="AV148">
        <v>3</v>
      </c>
      <c r="AW148" s="91">
        <v>5</v>
      </c>
      <c r="AX148" s="93">
        <v>35</v>
      </c>
      <c r="AY148" s="97">
        <f t="shared" si="21"/>
        <v>5035</v>
      </c>
      <c r="BA148" s="7" t="s">
        <v>1261</v>
      </c>
    </row>
    <row r="149" spans="1:53" hidden="1" outlineLevel="1">
      <c r="A149" s="6" t="s">
        <v>562</v>
      </c>
      <c r="B149" s="5" t="s">
        <v>1676</v>
      </c>
      <c r="C149" s="1">
        <f t="shared" si="68"/>
        <v>5139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>IF(P149&gt;0,RANK(P149,(N149:P149,Q149:AE149)),0)</f>
        <v>3</v>
      </c>
      <c r="G149" s="1">
        <f t="shared" si="77"/>
        <v>298</v>
      </c>
      <c r="H149" s="2">
        <f t="shared" si="78"/>
        <v>5.7987935395991438E-2</v>
      </c>
      <c r="I149" s="2"/>
      <c r="J149" s="2">
        <f t="shared" si="69"/>
        <v>0.45339560225724851</v>
      </c>
      <c r="K149" s="2">
        <f t="shared" si="70"/>
        <v>0.51138353765323996</v>
      </c>
      <c r="L149" s="2">
        <f t="shared" si="71"/>
        <v>2.3156256080949601E-2</v>
      </c>
      <c r="M149" s="2">
        <f t="shared" si="72"/>
        <v>1.2064604008561929E-2</v>
      </c>
      <c r="N149" s="59">
        <v>2330</v>
      </c>
      <c r="O149" s="59">
        <v>2628</v>
      </c>
      <c r="P149" s="59">
        <v>119</v>
      </c>
      <c r="S149" s="57">
        <v>62</v>
      </c>
      <c r="X149" s="57">
        <v>0</v>
      </c>
      <c r="Y149" s="59"/>
      <c r="Z149" s="59"/>
      <c r="AA149" s="59"/>
      <c r="AB149" s="59"/>
      <c r="AC149" s="59"/>
      <c r="AD149" s="59"/>
      <c r="AE149" s="59"/>
      <c r="AF149" s="59"/>
      <c r="AG149" s="59"/>
      <c r="AI149" s="7">
        <f>IF(Q149&gt;0,RANK(Q149,(N149:P149,Q149:AE149)),0)</f>
        <v>0</v>
      </c>
      <c r="AJ149" s="7">
        <f>IF(R149&gt;0,RANK(R149,(N149:P149,Q149:AE149)),0)</f>
        <v>0</v>
      </c>
      <c r="AK149" s="7">
        <f>IF(T149&gt;0,RANK(T149,(N149:P149,Q149:AE149)),0)</f>
        <v>0</v>
      </c>
      <c r="AL149" s="7">
        <f>IF(S149&gt;0,RANK(S149,(N149:P149,Q149:AE149)),0)</f>
        <v>4</v>
      </c>
      <c r="AM149" s="2">
        <f t="shared" si="73"/>
        <v>0</v>
      </c>
      <c r="AN149" s="2">
        <f t="shared" si="74"/>
        <v>0</v>
      </c>
      <c r="AO149" s="2">
        <f t="shared" si="75"/>
        <v>0</v>
      </c>
      <c r="AP149" s="2">
        <f t="shared" si="76"/>
        <v>1.2064604008561977E-2</v>
      </c>
      <c r="AR149" s="6" t="s">
        <v>562</v>
      </c>
      <c r="AS149" s="5" t="s">
        <v>1676</v>
      </c>
      <c r="AT149">
        <v>1</v>
      </c>
      <c r="AV149">
        <v>3</v>
      </c>
      <c r="AW149" s="91">
        <v>5</v>
      </c>
      <c r="AX149" s="93">
        <v>37</v>
      </c>
      <c r="AY149" s="97">
        <f t="shared" si="21"/>
        <v>5037</v>
      </c>
      <c r="BA149" s="7" t="s">
        <v>1261</v>
      </c>
    </row>
    <row r="150" spans="1:53" hidden="1" outlineLevel="1">
      <c r="A150" s="6" t="s">
        <v>1725</v>
      </c>
      <c r="B150" s="5" t="s">
        <v>1676</v>
      </c>
      <c r="C150" s="1">
        <f t="shared" si="68"/>
        <v>2455</v>
      </c>
      <c r="D150" s="7">
        <f>IF(N150&gt;0, RANK(N150,(N150:P150,Q150:AE150)),0)</f>
        <v>2</v>
      </c>
      <c r="E150" s="7">
        <f>IF(O150&gt;0,RANK(O150,(N150:P150,Q150:AE150)),0)</f>
        <v>1</v>
      </c>
      <c r="F150" s="7">
        <f>IF(P150&gt;0,RANK(P150,(N150:P150,Q150:AE150)),0)</f>
        <v>3</v>
      </c>
      <c r="G150" s="1">
        <f t="shared" si="77"/>
        <v>142</v>
      </c>
      <c r="H150" s="2">
        <f t="shared" si="78"/>
        <v>5.7841140529531571E-2</v>
      </c>
      <c r="I150" s="2"/>
      <c r="J150" s="2">
        <f t="shared" si="69"/>
        <v>0.44602851323828918</v>
      </c>
      <c r="K150" s="2">
        <f t="shared" si="70"/>
        <v>0.50386965376782078</v>
      </c>
      <c r="L150" s="2">
        <f t="shared" si="71"/>
        <v>3.4215885947046845E-2</v>
      </c>
      <c r="M150" s="2">
        <f t="shared" si="72"/>
        <v>1.5885947046843193E-2</v>
      </c>
      <c r="N150" s="59">
        <v>1095</v>
      </c>
      <c r="O150" s="59">
        <v>1237</v>
      </c>
      <c r="P150" s="59">
        <v>84</v>
      </c>
      <c r="S150" s="57">
        <v>39</v>
      </c>
      <c r="X150" s="57">
        <v>0</v>
      </c>
      <c r="Y150" s="59"/>
      <c r="Z150" s="59"/>
      <c r="AA150" s="59"/>
      <c r="AB150" s="59"/>
      <c r="AC150" s="59"/>
      <c r="AD150" s="59"/>
      <c r="AE150" s="59"/>
      <c r="AF150" s="59"/>
      <c r="AG150" s="59"/>
      <c r="AI150" s="7">
        <f>IF(Q150&gt;0,RANK(Q150,(N150:P150,Q150:AE150)),0)</f>
        <v>0</v>
      </c>
      <c r="AJ150" s="7">
        <f>IF(R150&gt;0,RANK(R150,(N150:P150,Q150:AE150)),0)</f>
        <v>0</v>
      </c>
      <c r="AK150" s="7">
        <f>IF(T150&gt;0,RANK(T150,(N150:P150,Q150:AE150)),0)</f>
        <v>0</v>
      </c>
      <c r="AL150" s="7">
        <f>IF(S150&gt;0,RANK(S150,(N150:P150,Q150:AE150)),0)</f>
        <v>4</v>
      </c>
      <c r="AM150" s="2">
        <f t="shared" si="73"/>
        <v>0</v>
      </c>
      <c r="AN150" s="2">
        <f t="shared" si="74"/>
        <v>0</v>
      </c>
      <c r="AO150" s="2">
        <f t="shared" si="75"/>
        <v>0</v>
      </c>
      <c r="AP150" s="2">
        <f t="shared" si="76"/>
        <v>1.5885947046843176E-2</v>
      </c>
      <c r="AR150" s="6" t="s">
        <v>1725</v>
      </c>
      <c r="AS150" s="5" t="s">
        <v>1676</v>
      </c>
      <c r="AT150">
        <v>4</v>
      </c>
      <c r="AV150">
        <v>3</v>
      </c>
      <c r="AW150" s="91">
        <v>5</v>
      </c>
      <c r="AX150" s="93">
        <v>39</v>
      </c>
      <c r="AY150" s="97">
        <f t="shared" si="21"/>
        <v>5039</v>
      </c>
      <c r="BA150" s="7" t="s">
        <v>1261</v>
      </c>
    </row>
    <row r="151" spans="1:53" hidden="1" outlineLevel="1">
      <c r="A151" s="6" t="s">
        <v>1127</v>
      </c>
      <c r="B151" s="5" t="s">
        <v>1676</v>
      </c>
      <c r="C151" s="1">
        <f t="shared" si="68"/>
        <v>3531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>IF(P151&gt;0,RANK(P151,(N151:P151,Q151:AE151)),0)</f>
        <v>4</v>
      </c>
      <c r="G151" s="1">
        <f t="shared" si="77"/>
        <v>937</v>
      </c>
      <c r="H151" s="2">
        <f t="shared" si="78"/>
        <v>0.26536391956952704</v>
      </c>
      <c r="I151" s="2"/>
      <c r="J151" s="2">
        <f t="shared" si="69"/>
        <v>0.61653922401585948</v>
      </c>
      <c r="K151" s="2">
        <f t="shared" si="70"/>
        <v>0.35117530444633249</v>
      </c>
      <c r="L151" s="2">
        <f t="shared" si="71"/>
        <v>1.5293118096856415E-2</v>
      </c>
      <c r="M151" s="2">
        <f t="shared" si="72"/>
        <v>1.6992353440951617E-2</v>
      </c>
      <c r="N151" s="59">
        <v>2177</v>
      </c>
      <c r="O151" s="59">
        <v>1240</v>
      </c>
      <c r="P151" s="59">
        <v>54</v>
      </c>
      <c r="S151" s="57">
        <v>60</v>
      </c>
      <c r="X151" s="57">
        <v>0</v>
      </c>
      <c r="Y151" s="59"/>
      <c r="Z151" s="59"/>
      <c r="AA151" s="59"/>
      <c r="AB151" s="59"/>
      <c r="AC151" s="59"/>
      <c r="AD151" s="59"/>
      <c r="AE151" s="59"/>
      <c r="AF151" s="59"/>
      <c r="AG151" s="59"/>
      <c r="AI151" s="7">
        <f>IF(Q151&gt;0,RANK(Q151,(N151:P151,Q151:AE151)),0)</f>
        <v>0</v>
      </c>
      <c r="AJ151" s="7">
        <f>IF(R151&gt;0,RANK(R151,(N151:P151,Q151:AE151)),0)</f>
        <v>0</v>
      </c>
      <c r="AK151" s="7">
        <f>IF(T151&gt;0,RANK(T151,(N151:P151,Q151:AE151)),0)</f>
        <v>0</v>
      </c>
      <c r="AL151" s="7">
        <f>IF(S151&gt;0,RANK(S151,(N151:P151,Q151:AE151)),0)</f>
        <v>3</v>
      </c>
      <c r="AM151" s="2">
        <f t="shared" si="73"/>
        <v>0</v>
      </c>
      <c r="AN151" s="2">
        <f t="shared" si="74"/>
        <v>0</v>
      </c>
      <c r="AO151" s="2">
        <f t="shared" si="75"/>
        <v>0</v>
      </c>
      <c r="AP151" s="2">
        <f t="shared" si="76"/>
        <v>1.6992353440951572E-2</v>
      </c>
      <c r="AR151" s="6" t="s">
        <v>1127</v>
      </c>
      <c r="AS151" s="5" t="s">
        <v>1676</v>
      </c>
      <c r="AT151">
        <v>4</v>
      </c>
      <c r="AV151">
        <v>3</v>
      </c>
      <c r="AW151" s="91">
        <v>5</v>
      </c>
      <c r="AX151" s="93">
        <v>41</v>
      </c>
      <c r="AY151" s="97">
        <f t="shared" si="21"/>
        <v>5041</v>
      </c>
      <c r="BA151" s="7" t="s">
        <v>1261</v>
      </c>
    </row>
    <row r="152" spans="1:53" hidden="1" outlineLevel="1">
      <c r="A152" s="6" t="s">
        <v>1372</v>
      </c>
      <c r="B152" s="5" t="s">
        <v>1676</v>
      </c>
      <c r="C152" s="1">
        <f t="shared" si="68"/>
        <v>4414</v>
      </c>
      <c r="D152" s="7">
        <f>IF(N152&gt;0, RANK(N152,(N152:P152,Q152:AE152)),0)</f>
        <v>2</v>
      </c>
      <c r="E152" s="7">
        <f>IF(O152&gt;0,RANK(O152,(N152:P152,Q152:AE152)),0)</f>
        <v>1</v>
      </c>
      <c r="F152" s="7">
        <f>IF(P152&gt;0,RANK(P152,(N152:P152,Q152:AE152)),0)</f>
        <v>3</v>
      </c>
      <c r="G152" s="1">
        <f t="shared" si="77"/>
        <v>389</v>
      </c>
      <c r="H152" s="2">
        <f t="shared" si="78"/>
        <v>8.8128681468056191E-2</v>
      </c>
      <c r="I152" s="2"/>
      <c r="J152" s="2">
        <f t="shared" si="69"/>
        <v>0.44404168554599005</v>
      </c>
      <c r="K152" s="2">
        <f t="shared" si="70"/>
        <v>0.53217036701404619</v>
      </c>
      <c r="L152" s="2">
        <f t="shared" si="71"/>
        <v>1.2460353420933394E-2</v>
      </c>
      <c r="M152" s="2">
        <f t="shared" si="72"/>
        <v>1.1327594019030314E-2</v>
      </c>
      <c r="N152" s="59">
        <v>1960</v>
      </c>
      <c r="O152" s="59">
        <v>2349</v>
      </c>
      <c r="P152" s="59">
        <v>55</v>
      </c>
      <c r="S152" s="57">
        <v>50</v>
      </c>
      <c r="X152" s="57">
        <v>0</v>
      </c>
      <c r="Y152" s="59"/>
      <c r="Z152" s="59"/>
      <c r="AA152" s="59"/>
      <c r="AB152" s="59"/>
      <c r="AC152" s="59"/>
      <c r="AD152" s="59"/>
      <c r="AE152" s="59"/>
      <c r="AF152" s="59"/>
      <c r="AG152" s="59"/>
      <c r="AI152" s="7">
        <f>IF(Q152&gt;0,RANK(Q152,(N152:P152,Q152:AE152)),0)</f>
        <v>0</v>
      </c>
      <c r="AJ152" s="7">
        <f>IF(R152&gt;0,RANK(R152,(N152:P152,Q152:AE152)),0)</f>
        <v>0</v>
      </c>
      <c r="AK152" s="7">
        <f>IF(T152&gt;0,RANK(T152,(N152:P152,Q152:AE152)),0)</f>
        <v>0</v>
      </c>
      <c r="AL152" s="7">
        <f>IF(S152&gt;0,RANK(S152,(N152:P152,Q152:AE152)),0)</f>
        <v>4</v>
      </c>
      <c r="AM152" s="2">
        <f t="shared" si="73"/>
        <v>0</v>
      </c>
      <c r="AN152" s="2">
        <f t="shared" si="74"/>
        <v>0</v>
      </c>
      <c r="AO152" s="2">
        <f t="shared" si="75"/>
        <v>0</v>
      </c>
      <c r="AP152" s="2">
        <f t="shared" si="76"/>
        <v>1.1327594019030359E-2</v>
      </c>
      <c r="AR152" s="6" t="s">
        <v>1372</v>
      </c>
      <c r="AS152" s="5" t="s">
        <v>1676</v>
      </c>
      <c r="AT152">
        <v>4</v>
      </c>
      <c r="AV152">
        <v>3</v>
      </c>
      <c r="AW152" s="91">
        <v>5</v>
      </c>
      <c r="AX152" s="93">
        <v>43</v>
      </c>
      <c r="AY152" s="97">
        <f t="shared" si="21"/>
        <v>5043</v>
      </c>
      <c r="BA152" s="7" t="s">
        <v>1261</v>
      </c>
    </row>
    <row r="153" spans="1:53" hidden="1" outlineLevel="1">
      <c r="A153" s="6" t="s">
        <v>921</v>
      </c>
      <c r="B153" s="5" t="s">
        <v>1676</v>
      </c>
      <c r="C153" s="1">
        <f t="shared" si="68"/>
        <v>27071</v>
      </c>
      <c r="D153" s="7">
        <f>IF(N153&gt;0, RANK(N153,(N153:P153,Q153:AE153)),0)</f>
        <v>2</v>
      </c>
      <c r="E153" s="7">
        <f>IF(O153&gt;0,RANK(O153,(N153:P153,Q153:AE153)),0)</f>
        <v>1</v>
      </c>
      <c r="F153" s="7">
        <f>IF(P153&gt;0,RANK(P153,(N153:P153,Q153:AE153)),0)</f>
        <v>3</v>
      </c>
      <c r="G153" s="1">
        <f t="shared" si="77"/>
        <v>8005</v>
      </c>
      <c r="H153" s="2">
        <f t="shared" si="78"/>
        <v>0.29570388977134204</v>
      </c>
      <c r="I153" s="2"/>
      <c r="J153" s="2">
        <f t="shared" si="69"/>
        <v>0.33005799564109195</v>
      </c>
      <c r="K153" s="2">
        <f t="shared" si="70"/>
        <v>0.62576188541243394</v>
      </c>
      <c r="L153" s="2">
        <f t="shared" si="71"/>
        <v>2.489749178087252E-2</v>
      </c>
      <c r="M153" s="2">
        <f t="shared" si="72"/>
        <v>1.9282627165601592E-2</v>
      </c>
      <c r="N153" s="59">
        <v>8935</v>
      </c>
      <c r="O153" s="59">
        <v>16940</v>
      </c>
      <c r="P153" s="59">
        <v>674</v>
      </c>
      <c r="S153" s="57">
        <v>512</v>
      </c>
      <c r="X153" s="57">
        <v>10</v>
      </c>
      <c r="Y153" s="59"/>
      <c r="Z153" s="59"/>
      <c r="AA153" s="59"/>
      <c r="AB153" s="59"/>
      <c r="AC153" s="59"/>
      <c r="AD153" s="59"/>
      <c r="AE153" s="59"/>
      <c r="AF153" s="59"/>
      <c r="AG153" s="59"/>
      <c r="AI153" s="7">
        <f>IF(Q153&gt;0,RANK(Q153,(N153:P153,Q153:AE153)),0)</f>
        <v>0</v>
      </c>
      <c r="AJ153" s="7">
        <f>IF(R153&gt;0,RANK(R153,(N153:P153,Q153:AE153)),0)</f>
        <v>0</v>
      </c>
      <c r="AK153" s="7">
        <f>IF(T153&gt;0,RANK(T153,(N153:P153,Q153:AE153)),0)</f>
        <v>0</v>
      </c>
      <c r="AL153" s="7">
        <f>IF(S153&gt;0,RANK(S153,(N153:P153,Q153:AE153)),0)</f>
        <v>4</v>
      </c>
      <c r="AM153" s="2">
        <f t="shared" si="73"/>
        <v>0</v>
      </c>
      <c r="AN153" s="2">
        <f t="shared" si="74"/>
        <v>0</v>
      </c>
      <c r="AO153" s="2">
        <f t="shared" si="75"/>
        <v>0</v>
      </c>
      <c r="AP153" s="2">
        <f t="shared" si="76"/>
        <v>1.8913228177754794E-2</v>
      </c>
      <c r="AR153" s="6" t="s">
        <v>921</v>
      </c>
      <c r="AS153" s="5" t="s">
        <v>1676</v>
      </c>
      <c r="AT153">
        <v>2</v>
      </c>
      <c r="AV153">
        <v>3</v>
      </c>
      <c r="AW153" s="91">
        <v>5</v>
      </c>
      <c r="AX153" s="93">
        <v>45</v>
      </c>
      <c r="AY153" s="97">
        <f t="shared" si="21"/>
        <v>5045</v>
      </c>
      <c r="BA153" s="7" t="s">
        <v>1261</v>
      </c>
    </row>
    <row r="154" spans="1:53" hidden="1" outlineLevel="1">
      <c r="A154" s="6" t="s">
        <v>2072</v>
      </c>
      <c r="B154" s="5" t="s">
        <v>1676</v>
      </c>
      <c r="C154" s="1">
        <f t="shared" si="68"/>
        <v>5254</v>
      </c>
      <c r="D154" s="7">
        <f>IF(N154&gt;0, RANK(N154,(N154:P154,Q154:AE154)),0)</f>
        <v>2</v>
      </c>
      <c r="E154" s="7">
        <f>IF(O154&gt;0,RANK(O154,(N154:P154,Q154:AE154)),0)</f>
        <v>1</v>
      </c>
      <c r="F154" s="7">
        <f>IF(P154&gt;0,RANK(P154,(N154:P154,Q154:AE154)),0)</f>
        <v>3</v>
      </c>
      <c r="G154" s="1">
        <f t="shared" si="77"/>
        <v>1987</v>
      </c>
      <c r="H154" s="2">
        <f t="shared" si="78"/>
        <v>0.37818804720213173</v>
      </c>
      <c r="I154" s="2"/>
      <c r="J154" s="2">
        <f t="shared" si="69"/>
        <v>0.28530643319375715</v>
      </c>
      <c r="K154" s="2">
        <f t="shared" si="70"/>
        <v>0.66349448039588887</v>
      </c>
      <c r="L154" s="2">
        <f t="shared" si="71"/>
        <v>3.1975637609440423E-2</v>
      </c>
      <c r="M154" s="2">
        <f t="shared" si="72"/>
        <v>1.9223448800913555E-2</v>
      </c>
      <c r="N154" s="59">
        <v>1499</v>
      </c>
      <c r="O154" s="59">
        <v>3486</v>
      </c>
      <c r="P154" s="59">
        <v>168</v>
      </c>
      <c r="S154" s="57">
        <v>100</v>
      </c>
      <c r="X154" s="57">
        <v>1</v>
      </c>
      <c r="Y154" s="59"/>
      <c r="Z154" s="59"/>
      <c r="AA154" s="59"/>
      <c r="AB154" s="59"/>
      <c r="AC154" s="59"/>
      <c r="AD154" s="59"/>
      <c r="AE154" s="59"/>
      <c r="AF154" s="59"/>
      <c r="AG154" s="59"/>
      <c r="AI154" s="7">
        <f>IF(Q154&gt;0,RANK(Q154,(N154:P154,Q154:AE154)),0)</f>
        <v>0</v>
      </c>
      <c r="AJ154" s="7">
        <f>IF(R154&gt;0,RANK(R154,(N154:P154,Q154:AE154)),0)</f>
        <v>0</v>
      </c>
      <c r="AK154" s="7">
        <f>IF(T154&gt;0,RANK(T154,(N154:P154,Q154:AE154)),0)</f>
        <v>0</v>
      </c>
      <c r="AL154" s="7">
        <f>IF(S154&gt;0,RANK(S154,(N154:P154,Q154:AE154)),0)</f>
        <v>4</v>
      </c>
      <c r="AM154" s="2">
        <f t="shared" si="73"/>
        <v>0</v>
      </c>
      <c r="AN154" s="2">
        <f t="shared" si="74"/>
        <v>0</v>
      </c>
      <c r="AO154" s="2">
        <f t="shared" si="75"/>
        <v>0</v>
      </c>
      <c r="AP154" s="2">
        <f t="shared" si="76"/>
        <v>1.9033117624666921E-2</v>
      </c>
      <c r="AR154" s="6" t="s">
        <v>2072</v>
      </c>
      <c r="AS154" s="5" t="s">
        <v>1676</v>
      </c>
      <c r="AT154">
        <v>3</v>
      </c>
      <c r="AV154">
        <v>3</v>
      </c>
      <c r="AW154" s="91">
        <v>5</v>
      </c>
      <c r="AX154" s="93">
        <v>47</v>
      </c>
      <c r="AY154" s="97">
        <f t="shared" si="21"/>
        <v>5047</v>
      </c>
      <c r="BA154" s="7" t="s">
        <v>1261</v>
      </c>
    </row>
    <row r="155" spans="1:53" hidden="1" outlineLevel="1">
      <c r="A155" s="6" t="s">
        <v>1683</v>
      </c>
      <c r="B155" s="5" t="s">
        <v>1676</v>
      </c>
      <c r="C155" s="1">
        <f t="shared" si="68"/>
        <v>3534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>IF(P155&gt;0,RANK(P155,(N155:P155,Q155:AE155)),0)</f>
        <v>3</v>
      </c>
      <c r="G155" s="1">
        <f t="shared" si="77"/>
        <v>647</v>
      </c>
      <c r="H155" s="2">
        <f t="shared" si="78"/>
        <v>0.18307866440294285</v>
      </c>
      <c r="I155" s="2"/>
      <c r="J155" s="2">
        <f t="shared" si="69"/>
        <v>0.37323146576117716</v>
      </c>
      <c r="K155" s="2">
        <f t="shared" si="70"/>
        <v>0.55631013016412001</v>
      </c>
      <c r="L155" s="2">
        <f t="shared" si="71"/>
        <v>4.8670062252405208E-2</v>
      </c>
      <c r="M155" s="2">
        <f t="shared" si="72"/>
        <v>2.1788341822297622E-2</v>
      </c>
      <c r="N155" s="59">
        <v>1319</v>
      </c>
      <c r="O155" s="59">
        <v>1966</v>
      </c>
      <c r="P155" s="59">
        <v>172</v>
      </c>
      <c r="S155" s="57">
        <v>77</v>
      </c>
      <c r="X155" s="57">
        <v>0</v>
      </c>
      <c r="Y155" s="59"/>
      <c r="Z155" s="59"/>
      <c r="AA155" s="59"/>
      <c r="AB155" s="59"/>
      <c r="AC155" s="59"/>
      <c r="AD155" s="59"/>
      <c r="AE155" s="59"/>
      <c r="AF155" s="59"/>
      <c r="AG155" s="59"/>
      <c r="AI155" s="7">
        <f>IF(Q155&gt;0,RANK(Q155,(N155:P155,Q155:AE155)),0)</f>
        <v>0</v>
      </c>
      <c r="AJ155" s="7">
        <f>IF(R155&gt;0,RANK(R155,(N155:P155,Q155:AE155)),0)</f>
        <v>0</v>
      </c>
      <c r="AK155" s="7">
        <f>IF(T155&gt;0,RANK(T155,(N155:P155,Q155:AE155)),0)</f>
        <v>0</v>
      </c>
      <c r="AL155" s="7">
        <f>IF(S155&gt;0,RANK(S155,(N155:P155,Q155:AE155)),0)</f>
        <v>4</v>
      </c>
      <c r="AM155" s="2">
        <f t="shared" si="73"/>
        <v>0</v>
      </c>
      <c r="AN155" s="2">
        <f t="shared" si="74"/>
        <v>0</v>
      </c>
      <c r="AO155" s="2">
        <f t="shared" si="75"/>
        <v>0</v>
      </c>
      <c r="AP155" s="2">
        <f t="shared" si="76"/>
        <v>2.1788341822297681E-2</v>
      </c>
      <c r="AR155" s="6" t="s">
        <v>1683</v>
      </c>
      <c r="AS155" s="5" t="s">
        <v>1676</v>
      </c>
      <c r="AT155">
        <v>1</v>
      </c>
      <c r="AV155">
        <v>3</v>
      </c>
      <c r="AW155" s="91">
        <v>5</v>
      </c>
      <c r="AX155" s="93">
        <v>49</v>
      </c>
      <c r="AY155" s="97">
        <f t="shared" si="21"/>
        <v>5049</v>
      </c>
      <c r="BA155" s="7" t="s">
        <v>1261</v>
      </c>
    </row>
    <row r="156" spans="1:53" hidden="1" outlineLevel="1">
      <c r="A156" s="6" t="s">
        <v>1568</v>
      </c>
      <c r="B156" s="5" t="s">
        <v>1676</v>
      </c>
      <c r="C156" s="1">
        <f t="shared" si="68"/>
        <v>30404</v>
      </c>
      <c r="D156" s="7">
        <f>IF(N156&gt;0, RANK(N156,(N156:P156,Q156:AE156)),0)</f>
        <v>2</v>
      </c>
      <c r="E156" s="7">
        <f>IF(O156&gt;0,RANK(O156,(N156:P156,Q156:AE156)),0)</f>
        <v>1</v>
      </c>
      <c r="F156" s="7">
        <f>IF(P156&gt;0,RANK(P156,(N156:P156,Q156:AE156)),0)</f>
        <v>3</v>
      </c>
      <c r="G156" s="1">
        <f t="shared" si="77"/>
        <v>8756</v>
      </c>
      <c r="H156" s="2">
        <f t="shared" si="78"/>
        <v>0.28798842257597684</v>
      </c>
      <c r="I156" s="2"/>
      <c r="J156" s="2">
        <f t="shared" si="69"/>
        <v>0.32772003683725826</v>
      </c>
      <c r="K156" s="2">
        <f t="shared" si="70"/>
        <v>0.61570845941323515</v>
      </c>
      <c r="L156" s="2">
        <f t="shared" si="71"/>
        <v>3.5784765162478624E-2</v>
      </c>
      <c r="M156" s="2">
        <f t="shared" si="72"/>
        <v>2.0786738587027967E-2</v>
      </c>
      <c r="N156" s="59">
        <v>9964</v>
      </c>
      <c r="O156" s="59">
        <v>18720</v>
      </c>
      <c r="P156" s="59">
        <v>1088</v>
      </c>
      <c r="S156" s="57">
        <v>606</v>
      </c>
      <c r="X156" s="57">
        <v>26</v>
      </c>
      <c r="Y156" s="59"/>
      <c r="Z156" s="59"/>
      <c r="AA156" s="59"/>
      <c r="AB156" s="59"/>
      <c r="AC156" s="59"/>
      <c r="AD156" s="59"/>
      <c r="AE156" s="59"/>
      <c r="AF156" s="59"/>
      <c r="AG156" s="59"/>
      <c r="AI156" s="7">
        <f>IF(Q156&gt;0,RANK(Q156,(N156:P156,Q156:AE156)),0)</f>
        <v>0</v>
      </c>
      <c r="AJ156" s="7">
        <f>IF(R156&gt;0,RANK(R156,(N156:P156,Q156:AE156)),0)</f>
        <v>0</v>
      </c>
      <c r="AK156" s="7">
        <f>IF(T156&gt;0,RANK(T156,(N156:P156,Q156:AE156)),0)</f>
        <v>0</v>
      </c>
      <c r="AL156" s="7">
        <f>IF(S156&gt;0,RANK(S156,(N156:P156,Q156:AE156)),0)</f>
        <v>4</v>
      </c>
      <c r="AM156" s="2">
        <f t="shared" si="73"/>
        <v>0</v>
      </c>
      <c r="AN156" s="2">
        <f t="shared" si="74"/>
        <v>0</v>
      </c>
      <c r="AO156" s="2">
        <f t="shared" si="75"/>
        <v>0</v>
      </c>
      <c r="AP156" s="2">
        <f t="shared" si="76"/>
        <v>1.9931587948954086E-2</v>
      </c>
      <c r="AR156" s="6" t="s">
        <v>1568</v>
      </c>
      <c r="AS156" s="5" t="s">
        <v>1676</v>
      </c>
      <c r="AT156">
        <v>4</v>
      </c>
      <c r="AV156">
        <v>3</v>
      </c>
      <c r="AW156" s="91">
        <v>5</v>
      </c>
      <c r="AX156" s="93">
        <v>51</v>
      </c>
      <c r="AY156" s="97">
        <f t="shared" si="21"/>
        <v>5051</v>
      </c>
      <c r="BA156" s="7" t="s">
        <v>1261</v>
      </c>
    </row>
    <row r="157" spans="1:53" hidden="1" outlineLevel="1">
      <c r="A157" s="6" t="s">
        <v>1340</v>
      </c>
      <c r="B157" s="5" t="s">
        <v>1676</v>
      </c>
      <c r="C157" s="1">
        <f t="shared" si="68"/>
        <v>5196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>IF(P157&gt;0,RANK(P157,(N157:P157,Q157:AE157)),0)</f>
        <v>3</v>
      </c>
      <c r="G157" s="1">
        <f t="shared" si="77"/>
        <v>1786</v>
      </c>
      <c r="H157" s="2">
        <f t="shared" si="78"/>
        <v>0.34372594303310239</v>
      </c>
      <c r="I157" s="2"/>
      <c r="J157" s="2">
        <f t="shared" si="69"/>
        <v>0.30196304849884525</v>
      </c>
      <c r="K157" s="2">
        <f t="shared" si="70"/>
        <v>0.6456889915319477</v>
      </c>
      <c r="L157" s="2">
        <f t="shared" si="71"/>
        <v>3.1755196304849888E-2</v>
      </c>
      <c r="M157" s="2">
        <f t="shared" si="72"/>
        <v>2.059276366435716E-2</v>
      </c>
      <c r="N157" s="59">
        <v>1569</v>
      </c>
      <c r="O157" s="59">
        <v>3355</v>
      </c>
      <c r="P157" s="59">
        <v>165</v>
      </c>
      <c r="S157" s="57">
        <v>102</v>
      </c>
      <c r="X157" s="57">
        <v>5</v>
      </c>
      <c r="Y157" s="59"/>
      <c r="Z157" s="59"/>
      <c r="AA157" s="59"/>
      <c r="AB157" s="59"/>
      <c r="AC157" s="59"/>
      <c r="AD157" s="59"/>
      <c r="AE157" s="59"/>
      <c r="AF157" s="59"/>
      <c r="AG157" s="59"/>
      <c r="AI157" s="7">
        <f>IF(Q157&gt;0,RANK(Q157,(N157:P157,Q157:AE157)),0)</f>
        <v>0</v>
      </c>
      <c r="AJ157" s="7">
        <f>IF(R157&gt;0,RANK(R157,(N157:P157,Q157:AE157)),0)</f>
        <v>0</v>
      </c>
      <c r="AK157" s="7">
        <f>IF(T157&gt;0,RANK(T157,(N157:P157,Q157:AE157)),0)</f>
        <v>0</v>
      </c>
      <c r="AL157" s="7">
        <f>IF(S157&gt;0,RANK(S157,(N157:P157,Q157:AE157)),0)</f>
        <v>4</v>
      </c>
      <c r="AM157" s="2">
        <f t="shared" si="73"/>
        <v>0</v>
      </c>
      <c r="AN157" s="2">
        <f t="shared" si="74"/>
        <v>0</v>
      </c>
      <c r="AO157" s="2">
        <f t="shared" si="75"/>
        <v>0</v>
      </c>
      <c r="AP157" s="2">
        <f t="shared" si="76"/>
        <v>1.9630484988452657E-2</v>
      </c>
      <c r="AR157" s="6" t="s">
        <v>1340</v>
      </c>
      <c r="AS157" s="5" t="s">
        <v>1676</v>
      </c>
      <c r="AT157">
        <v>4</v>
      </c>
      <c r="AV157">
        <v>3</v>
      </c>
      <c r="AW157" s="91">
        <v>5</v>
      </c>
      <c r="AX157" s="93">
        <v>53</v>
      </c>
      <c r="AY157" s="97">
        <f t="shared" si="21"/>
        <v>5053</v>
      </c>
      <c r="BA157" s="7" t="s">
        <v>1261</v>
      </c>
    </row>
    <row r="158" spans="1:53" hidden="1" outlineLevel="1">
      <c r="A158" s="6" t="s">
        <v>1961</v>
      </c>
      <c r="B158" s="5" t="s">
        <v>1676</v>
      </c>
      <c r="C158" s="1">
        <f t="shared" si="68"/>
        <v>9131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>IF(P158&gt;0,RANK(P158,(N158:P158,Q158:AE158)),0)</f>
        <v>3</v>
      </c>
      <c r="G158" s="1">
        <f t="shared" si="77"/>
        <v>2074</v>
      </c>
      <c r="H158" s="2">
        <f t="shared" si="78"/>
        <v>0.22713832000876136</v>
      </c>
      <c r="I158" s="2"/>
      <c r="J158" s="2">
        <f t="shared" si="69"/>
        <v>0.36304895411236449</v>
      </c>
      <c r="K158" s="2">
        <f t="shared" si="70"/>
        <v>0.59018727412112582</v>
      </c>
      <c r="L158" s="2">
        <f t="shared" si="71"/>
        <v>2.5517467966268755E-2</v>
      </c>
      <c r="M158" s="2">
        <f t="shared" si="72"/>
        <v>2.1246303800240944E-2</v>
      </c>
      <c r="N158" s="59">
        <v>3315</v>
      </c>
      <c r="O158" s="59">
        <v>5389</v>
      </c>
      <c r="P158" s="59">
        <v>233</v>
      </c>
      <c r="S158" s="57">
        <v>194</v>
      </c>
      <c r="X158" s="57">
        <v>0</v>
      </c>
      <c r="Y158" s="59"/>
      <c r="Z158" s="59"/>
      <c r="AA158" s="59"/>
      <c r="AB158" s="59"/>
      <c r="AC158" s="59"/>
      <c r="AD158" s="59"/>
      <c r="AE158" s="59"/>
      <c r="AF158" s="59"/>
      <c r="AG158" s="59"/>
      <c r="AI158" s="7">
        <f>IF(Q158&gt;0,RANK(Q158,(N158:P158,Q158:AE158)),0)</f>
        <v>0</v>
      </c>
      <c r="AJ158" s="7">
        <f>IF(R158&gt;0,RANK(R158,(N158:P158,Q158:AE158)),0)</f>
        <v>0</v>
      </c>
      <c r="AK158" s="7">
        <f>IF(T158&gt;0,RANK(T158,(N158:P158,Q158:AE158)),0)</f>
        <v>0</v>
      </c>
      <c r="AL158" s="7">
        <f>IF(S158&gt;0,RANK(S158,(N158:P158,Q158:AE158)),0)</f>
        <v>4</v>
      </c>
      <c r="AM158" s="2">
        <f t="shared" si="73"/>
        <v>0</v>
      </c>
      <c r="AN158" s="2">
        <f t="shared" si="74"/>
        <v>0</v>
      </c>
      <c r="AO158" s="2">
        <f t="shared" si="75"/>
        <v>0</v>
      </c>
      <c r="AP158" s="2">
        <f t="shared" si="76"/>
        <v>2.1246303800240937E-2</v>
      </c>
      <c r="AR158" s="6" t="s">
        <v>1961</v>
      </c>
      <c r="AS158" s="5" t="s">
        <v>1676</v>
      </c>
      <c r="AT158">
        <v>1</v>
      </c>
      <c r="AV158">
        <v>3</v>
      </c>
      <c r="AW158" s="91">
        <v>5</v>
      </c>
      <c r="AX158" s="93">
        <v>55</v>
      </c>
      <c r="AY158" s="97">
        <f t="shared" si="21"/>
        <v>5055</v>
      </c>
      <c r="BA158" s="7" t="s">
        <v>1261</v>
      </c>
    </row>
    <row r="159" spans="1:53" hidden="1" outlineLevel="1">
      <c r="A159" s="6" t="s">
        <v>128</v>
      </c>
      <c r="B159" s="5" t="s">
        <v>1676</v>
      </c>
      <c r="C159" s="1">
        <f t="shared" si="68"/>
        <v>4861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>IF(P159&gt;0,RANK(P159,(N159:P159,Q159:AE159)),0)</f>
        <v>3</v>
      </c>
      <c r="G159" s="1">
        <f t="shared" si="77"/>
        <v>931</v>
      </c>
      <c r="H159" s="2">
        <f t="shared" si="78"/>
        <v>0.19152437770006173</v>
      </c>
      <c r="I159" s="2"/>
      <c r="J159" s="2">
        <f t="shared" si="69"/>
        <v>0.37626002880065829</v>
      </c>
      <c r="K159" s="2">
        <f t="shared" si="70"/>
        <v>0.56778440650072004</v>
      </c>
      <c r="L159" s="2">
        <f t="shared" si="71"/>
        <v>3.4149351985188231E-2</v>
      </c>
      <c r="M159" s="2">
        <f t="shared" si="72"/>
        <v>2.1806212713433387E-2</v>
      </c>
      <c r="N159" s="59">
        <v>1829</v>
      </c>
      <c r="O159" s="59">
        <v>2760</v>
      </c>
      <c r="P159" s="59">
        <v>166</v>
      </c>
      <c r="S159" s="57">
        <v>104</v>
      </c>
      <c r="X159" s="57">
        <v>2</v>
      </c>
      <c r="Y159" s="59"/>
      <c r="Z159" s="59"/>
      <c r="AA159" s="59"/>
      <c r="AB159" s="59"/>
      <c r="AC159" s="59"/>
      <c r="AD159" s="59"/>
      <c r="AE159" s="59"/>
      <c r="AF159" s="59"/>
      <c r="AG159" s="59"/>
      <c r="AI159" s="7">
        <f>IF(Q159&gt;0,RANK(Q159,(N159:P159,Q159:AE159)),0)</f>
        <v>0</v>
      </c>
      <c r="AJ159" s="7">
        <f>IF(R159&gt;0,RANK(R159,(N159:P159,Q159:AE159)),0)</f>
        <v>0</v>
      </c>
      <c r="AK159" s="7">
        <f>IF(T159&gt;0,RANK(T159,(N159:P159,Q159:AE159)),0)</f>
        <v>0</v>
      </c>
      <c r="AL159" s="7">
        <f>IF(S159&gt;0,RANK(S159,(N159:P159,Q159:AE159)),0)</f>
        <v>4</v>
      </c>
      <c r="AM159" s="2">
        <f t="shared" si="73"/>
        <v>0</v>
      </c>
      <c r="AN159" s="2">
        <f t="shared" si="74"/>
        <v>0</v>
      </c>
      <c r="AO159" s="2">
        <f t="shared" si="75"/>
        <v>0</v>
      </c>
      <c r="AP159" s="2">
        <f t="shared" si="76"/>
        <v>2.1394774737708292E-2</v>
      </c>
      <c r="AR159" s="6" t="s">
        <v>128</v>
      </c>
      <c r="AS159" s="5" t="s">
        <v>1676</v>
      </c>
      <c r="AT159">
        <v>4</v>
      </c>
      <c r="AV159">
        <v>3</v>
      </c>
      <c r="AW159" s="91">
        <v>5</v>
      </c>
      <c r="AX159" s="93">
        <v>57</v>
      </c>
      <c r="AY159" s="97">
        <f t="shared" si="21"/>
        <v>5057</v>
      </c>
      <c r="BA159" s="7" t="s">
        <v>1261</v>
      </c>
    </row>
    <row r="160" spans="1:53" hidden="1" outlineLevel="1">
      <c r="A160" s="6" t="s">
        <v>928</v>
      </c>
      <c r="B160" s="5" t="s">
        <v>1676</v>
      </c>
      <c r="C160" s="1">
        <f t="shared" si="68"/>
        <v>8348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>IF(P160&gt;0,RANK(P160,(N160:P160,Q160:AE160)),0)</f>
        <v>3</v>
      </c>
      <c r="G160" s="1">
        <f t="shared" si="77"/>
        <v>1661</v>
      </c>
      <c r="H160" s="2">
        <f t="shared" si="78"/>
        <v>0.19896981312889314</v>
      </c>
      <c r="I160" s="2"/>
      <c r="J160" s="2">
        <f t="shared" si="69"/>
        <v>0.36691423095352182</v>
      </c>
      <c r="K160" s="2">
        <f t="shared" si="70"/>
        <v>0.56588404408241499</v>
      </c>
      <c r="L160" s="2">
        <f t="shared" si="71"/>
        <v>4.3004312410158119E-2</v>
      </c>
      <c r="M160" s="2">
        <f t="shared" si="72"/>
        <v>2.4197412553905062E-2</v>
      </c>
      <c r="N160" s="59">
        <v>3063</v>
      </c>
      <c r="O160" s="59">
        <v>4724</v>
      </c>
      <c r="P160" s="59">
        <v>359</v>
      </c>
      <c r="S160" s="57">
        <v>195</v>
      </c>
      <c r="X160" s="57">
        <v>7</v>
      </c>
      <c r="Y160" s="59"/>
      <c r="Z160" s="59"/>
      <c r="AA160" s="59"/>
      <c r="AB160" s="59"/>
      <c r="AC160" s="59"/>
      <c r="AD160" s="59"/>
      <c r="AE160" s="59"/>
      <c r="AF160" s="59"/>
      <c r="AG160" s="59"/>
      <c r="AI160" s="7">
        <f>IF(Q160&gt;0,RANK(Q160,(N160:P160,Q160:AE160)),0)</f>
        <v>0</v>
      </c>
      <c r="AJ160" s="7">
        <f>IF(R160&gt;0,RANK(R160,(N160:P160,Q160:AE160)),0)</f>
        <v>0</v>
      </c>
      <c r="AK160" s="7">
        <f>IF(T160&gt;0,RANK(T160,(N160:P160,Q160:AE160)),0)</f>
        <v>0</v>
      </c>
      <c r="AL160" s="7">
        <f>IF(S160&gt;0,RANK(S160,(N160:P160,Q160:AE160)),0)</f>
        <v>4</v>
      </c>
      <c r="AM160" s="2">
        <f t="shared" si="73"/>
        <v>0</v>
      </c>
      <c r="AN160" s="2">
        <f t="shared" si="74"/>
        <v>0</v>
      </c>
      <c r="AO160" s="2">
        <f t="shared" si="75"/>
        <v>0</v>
      </c>
      <c r="AP160" s="2">
        <f t="shared" si="76"/>
        <v>2.3358888356492573E-2</v>
      </c>
      <c r="AR160" s="6" t="s">
        <v>928</v>
      </c>
      <c r="AS160" s="5" t="s">
        <v>1676</v>
      </c>
      <c r="AT160">
        <v>4</v>
      </c>
      <c r="AV160">
        <v>3</v>
      </c>
      <c r="AW160" s="91">
        <v>5</v>
      </c>
      <c r="AX160" s="93">
        <v>59</v>
      </c>
      <c r="AY160" s="97">
        <f t="shared" si="21"/>
        <v>5059</v>
      </c>
      <c r="BA160" s="7" t="s">
        <v>1261</v>
      </c>
    </row>
    <row r="161" spans="1:53" hidden="1" outlineLevel="1">
      <c r="A161" s="6" t="s">
        <v>2284</v>
      </c>
      <c r="B161" s="5" t="s">
        <v>1676</v>
      </c>
      <c r="C161" s="1">
        <f t="shared" si="68"/>
        <v>3132</v>
      </c>
      <c r="D161" s="7">
        <f>IF(N161&gt;0, RANK(N161,(N161:P161,Q161:AE161)),0)</f>
        <v>2</v>
      </c>
      <c r="E161" s="7">
        <f>IF(O161&gt;0,RANK(O161,(N161:P161,Q161:AE161)),0)</f>
        <v>1</v>
      </c>
      <c r="F161" s="7">
        <f>IF(P161&gt;0,RANK(P161,(N161:P161,Q161:AE161)),0)</f>
        <v>3</v>
      </c>
      <c r="G161" s="1">
        <f t="shared" si="77"/>
        <v>581</v>
      </c>
      <c r="H161" s="2">
        <f t="shared" si="78"/>
        <v>0.18550446998722861</v>
      </c>
      <c r="I161" s="2"/>
      <c r="J161" s="2">
        <f t="shared" si="69"/>
        <v>0.37931034482758619</v>
      </c>
      <c r="K161" s="2">
        <f t="shared" si="70"/>
        <v>0.56481481481481477</v>
      </c>
      <c r="L161" s="2">
        <f t="shared" si="71"/>
        <v>3.3844189016602813E-2</v>
      </c>
      <c r="M161" s="2">
        <f t="shared" si="72"/>
        <v>2.203065134099623E-2</v>
      </c>
      <c r="N161" s="59">
        <v>1188</v>
      </c>
      <c r="O161" s="59">
        <v>1769</v>
      </c>
      <c r="P161" s="59">
        <v>106</v>
      </c>
      <c r="S161" s="57">
        <v>69</v>
      </c>
      <c r="X161" s="57">
        <v>0</v>
      </c>
      <c r="Y161" s="59"/>
      <c r="Z161" s="59"/>
      <c r="AA161" s="59"/>
      <c r="AB161" s="59"/>
      <c r="AC161" s="59"/>
      <c r="AD161" s="59"/>
      <c r="AE161" s="59"/>
      <c r="AF161" s="59"/>
      <c r="AG161" s="59"/>
      <c r="AI161" s="7">
        <f>IF(Q161&gt;0,RANK(Q161,(N161:P161,Q161:AE161)),0)</f>
        <v>0</v>
      </c>
      <c r="AJ161" s="7">
        <f>IF(R161&gt;0,RANK(R161,(N161:P161,Q161:AE161)),0)</f>
        <v>0</v>
      </c>
      <c r="AK161" s="7">
        <f>IF(T161&gt;0,RANK(T161,(N161:P161,Q161:AE161)),0)</f>
        <v>0</v>
      </c>
      <c r="AL161" s="7">
        <f>IF(S161&gt;0,RANK(S161,(N161:P161,Q161:AE161)),0)</f>
        <v>4</v>
      </c>
      <c r="AM161" s="2">
        <f t="shared" si="73"/>
        <v>0</v>
      </c>
      <c r="AN161" s="2">
        <f t="shared" si="74"/>
        <v>0</v>
      </c>
      <c r="AO161" s="2">
        <f t="shared" si="75"/>
        <v>0</v>
      </c>
      <c r="AP161" s="2">
        <f t="shared" si="76"/>
        <v>2.2030651340996167E-2</v>
      </c>
      <c r="AR161" s="6" t="s">
        <v>2284</v>
      </c>
      <c r="AS161" s="5" t="s">
        <v>1676</v>
      </c>
      <c r="AT161">
        <v>4</v>
      </c>
      <c r="AV161">
        <v>3</v>
      </c>
      <c r="AW161" s="91">
        <v>5</v>
      </c>
      <c r="AX161" s="93">
        <v>61</v>
      </c>
      <c r="AY161" s="97">
        <f t="shared" si="21"/>
        <v>5061</v>
      </c>
      <c r="BA161" s="7" t="s">
        <v>1261</v>
      </c>
    </row>
    <row r="162" spans="1:53" hidden="1" outlineLevel="1">
      <c r="A162" s="6" t="s">
        <v>1378</v>
      </c>
      <c r="B162" s="5" t="s">
        <v>1676</v>
      </c>
      <c r="C162" s="1">
        <f t="shared" si="68"/>
        <v>9217</v>
      </c>
      <c r="D162" s="7">
        <f>IF(N162&gt;0, RANK(N162,(N162:P162,Q162:AE162)),0)</f>
        <v>2</v>
      </c>
      <c r="E162" s="7">
        <f>IF(O162&gt;0,RANK(O162,(N162:P162,Q162:AE162)),0)</f>
        <v>1</v>
      </c>
      <c r="F162" s="7">
        <f>IF(P162&gt;0,RANK(P162,(N162:P162,Q162:AE162)),0)</f>
        <v>3</v>
      </c>
      <c r="G162" s="1">
        <f t="shared" si="77"/>
        <v>2142</v>
      </c>
      <c r="H162" s="2">
        <f t="shared" si="78"/>
        <v>0.23239665834870349</v>
      </c>
      <c r="I162" s="2"/>
      <c r="J162" s="2">
        <f t="shared" si="69"/>
        <v>0.3523923185418249</v>
      </c>
      <c r="K162" s="2">
        <f t="shared" si="70"/>
        <v>0.58478897689052833</v>
      </c>
      <c r="L162" s="2">
        <f t="shared" si="71"/>
        <v>4.7737875664532928E-2</v>
      </c>
      <c r="M162" s="2">
        <f t="shared" si="72"/>
        <v>1.5080828903113783E-2</v>
      </c>
      <c r="N162" s="59">
        <v>3248</v>
      </c>
      <c r="O162" s="59">
        <v>5390</v>
      </c>
      <c r="P162" s="59">
        <v>440</v>
      </c>
      <c r="S162" s="57">
        <v>135</v>
      </c>
      <c r="X162" s="57">
        <v>4</v>
      </c>
      <c r="Y162" s="59"/>
      <c r="Z162" s="59"/>
      <c r="AA162" s="59"/>
      <c r="AB162" s="59"/>
      <c r="AC162" s="59"/>
      <c r="AD162" s="59"/>
      <c r="AE162" s="59"/>
      <c r="AF162" s="59"/>
      <c r="AG162" s="59"/>
      <c r="AI162" s="7">
        <f>IF(Q162&gt;0,RANK(Q162,(N162:P162,Q162:AE162)),0)</f>
        <v>0</v>
      </c>
      <c r="AJ162" s="7">
        <f>IF(R162&gt;0,RANK(R162,(N162:P162,Q162:AE162)),0)</f>
        <v>0</v>
      </c>
      <c r="AK162" s="7">
        <f>IF(T162&gt;0,RANK(T162,(N162:P162,Q162:AE162)),0)</f>
        <v>0</v>
      </c>
      <c r="AL162" s="7">
        <f>IF(S162&gt;0,RANK(S162,(N162:P162,Q162:AE162)),0)</f>
        <v>4</v>
      </c>
      <c r="AM162" s="2">
        <f t="shared" si="73"/>
        <v>0</v>
      </c>
      <c r="AN162" s="2">
        <f t="shared" si="74"/>
        <v>0</v>
      </c>
      <c r="AO162" s="2">
        <f t="shared" si="75"/>
        <v>0</v>
      </c>
      <c r="AP162" s="2">
        <f t="shared" si="76"/>
        <v>1.4646848215254421E-2</v>
      </c>
      <c r="AR162" s="6" t="s">
        <v>1378</v>
      </c>
      <c r="AS162" s="5" t="s">
        <v>1676</v>
      </c>
      <c r="AT162">
        <v>1</v>
      </c>
      <c r="AV162">
        <v>3</v>
      </c>
      <c r="AW162" s="91">
        <v>5</v>
      </c>
      <c r="AX162" s="93">
        <v>63</v>
      </c>
      <c r="AY162" s="97">
        <f t="shared" si="21"/>
        <v>5063</v>
      </c>
      <c r="BA162" s="7" t="s">
        <v>1261</v>
      </c>
    </row>
    <row r="163" spans="1:53" hidden="1" outlineLevel="1">
      <c r="A163" s="6" t="s">
        <v>967</v>
      </c>
      <c r="B163" s="5" t="s">
        <v>1676</v>
      </c>
      <c r="C163" s="1">
        <f t="shared" ref="C163:C194" si="79">SUM(N163:AG163)</f>
        <v>4526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>IF(P163&gt;0,RANK(P163,(N163:P163,Q163:AE163)),0)</f>
        <v>3</v>
      </c>
      <c r="G163" s="1">
        <f t="shared" si="77"/>
        <v>892</v>
      </c>
      <c r="H163" s="2">
        <f t="shared" si="78"/>
        <v>0.19708351745470615</v>
      </c>
      <c r="I163" s="2"/>
      <c r="J163" s="2">
        <f t="shared" ref="J163:J194" si="80">IF($C163=0,"-",N163/$C163)</f>
        <v>0.33605832965090587</v>
      </c>
      <c r="K163" s="2">
        <f t="shared" ref="K163:K194" si="81">IF($C163=0,"-",O163/$C163)</f>
        <v>0.53314184710561197</v>
      </c>
      <c r="L163" s="2">
        <f t="shared" ref="L163:L194" si="82">IF($C163=0,"-",P163/$C163)</f>
        <v>0.10141405214317278</v>
      </c>
      <c r="M163" s="2">
        <f t="shared" ref="M163:M194" si="83">IF(C163=0,"-",(1-J163-K163-L163))</f>
        <v>2.9385771100309377E-2</v>
      </c>
      <c r="N163" s="59">
        <v>1521</v>
      </c>
      <c r="O163" s="59">
        <v>2413</v>
      </c>
      <c r="P163" s="59">
        <v>459</v>
      </c>
      <c r="S163" s="57">
        <v>131</v>
      </c>
      <c r="X163" s="57">
        <v>2</v>
      </c>
      <c r="Y163" s="59"/>
      <c r="Z163" s="59"/>
      <c r="AA163" s="59"/>
      <c r="AB163" s="59"/>
      <c r="AC163" s="59"/>
      <c r="AD163" s="59"/>
      <c r="AE163" s="59"/>
      <c r="AF163" s="59"/>
      <c r="AG163" s="59"/>
      <c r="AI163" s="7">
        <f>IF(Q163&gt;0,RANK(Q163,(N163:P163,Q163:AE163)),0)</f>
        <v>0</v>
      </c>
      <c r="AJ163" s="7">
        <f>IF(R163&gt;0,RANK(R163,(N163:P163,Q163:AE163)),0)</f>
        <v>0</v>
      </c>
      <c r="AK163" s="7">
        <f>IF(T163&gt;0,RANK(T163,(N163:P163,Q163:AE163)),0)</f>
        <v>0</v>
      </c>
      <c r="AL163" s="7">
        <f>IF(S163&gt;0,RANK(S163,(N163:P163,Q163:AE163)),0)</f>
        <v>4</v>
      </c>
      <c r="AM163" s="2">
        <f t="shared" ref="AM163:AM194" si="84">IF($C163=0,"-",Q163/$C163)</f>
        <v>0</v>
      </c>
      <c r="AN163" s="2">
        <f t="shared" ref="AN163:AN194" si="85">IF($C163=0,"-",R163/$C163)</f>
        <v>0</v>
      </c>
      <c r="AO163" s="2">
        <f t="shared" ref="AO163:AO194" si="86">IF($C163=0,"-",T163/$C163)</f>
        <v>0</v>
      </c>
      <c r="AP163" s="2">
        <f t="shared" ref="AP163:AP194" si="87">IF($C163=0,"-",S163/$C163)</f>
        <v>2.894387980556783E-2</v>
      </c>
      <c r="AR163" s="6" t="s">
        <v>967</v>
      </c>
      <c r="AS163" s="5" t="s">
        <v>1676</v>
      </c>
      <c r="AT163">
        <v>1</v>
      </c>
      <c r="AV163">
        <v>3</v>
      </c>
      <c r="AW163" s="91">
        <v>5</v>
      </c>
      <c r="AX163" s="93">
        <v>65</v>
      </c>
      <c r="AY163" s="97">
        <f t="shared" si="21"/>
        <v>5065</v>
      </c>
      <c r="BA163" s="7" t="s">
        <v>1261</v>
      </c>
    </row>
    <row r="164" spans="1:53" hidden="1" outlineLevel="1">
      <c r="A164" s="6" t="s">
        <v>666</v>
      </c>
      <c r="B164" s="5" t="s">
        <v>1676</v>
      </c>
      <c r="C164" s="1">
        <f t="shared" si="79"/>
        <v>3934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>IF(P164&gt;0,RANK(P164,(N164:P164,Q164:AE164)),0)</f>
        <v>3</v>
      </c>
      <c r="G164" s="1">
        <f t="shared" si="77"/>
        <v>41</v>
      </c>
      <c r="H164" s="2">
        <f t="shared" si="78"/>
        <v>1.0421962379257754E-2</v>
      </c>
      <c r="I164" s="2"/>
      <c r="J164" s="2">
        <f t="shared" si="80"/>
        <v>0.4804270462633452</v>
      </c>
      <c r="K164" s="2">
        <f t="shared" si="81"/>
        <v>0.47000508388408746</v>
      </c>
      <c r="L164" s="2">
        <f t="shared" si="82"/>
        <v>2.6436197254702594E-2</v>
      </c>
      <c r="M164" s="2">
        <f t="shared" si="83"/>
        <v>2.3131672597864743E-2</v>
      </c>
      <c r="N164" s="59">
        <v>1890</v>
      </c>
      <c r="O164" s="59">
        <v>1849</v>
      </c>
      <c r="P164" s="59">
        <v>104</v>
      </c>
      <c r="S164" s="57">
        <v>91</v>
      </c>
      <c r="X164" s="57">
        <v>0</v>
      </c>
      <c r="Y164" s="59"/>
      <c r="Z164" s="59"/>
      <c r="AA164" s="59"/>
      <c r="AB164" s="59"/>
      <c r="AC164" s="59"/>
      <c r="AD164" s="59"/>
      <c r="AE164" s="59"/>
      <c r="AF164" s="59"/>
      <c r="AG164" s="59"/>
      <c r="AI164" s="7">
        <f>IF(Q164&gt;0,RANK(Q164,(N164:P164,Q164:AE164)),0)</f>
        <v>0</v>
      </c>
      <c r="AJ164" s="7">
        <f>IF(R164&gt;0,RANK(R164,(N164:P164,Q164:AE164)),0)</f>
        <v>0</v>
      </c>
      <c r="AK164" s="7">
        <f>IF(T164&gt;0,RANK(T164,(N164:P164,Q164:AE164)),0)</f>
        <v>0</v>
      </c>
      <c r="AL164" s="7">
        <f>IF(S164&gt;0,RANK(S164,(N164:P164,Q164:AE164)),0)</f>
        <v>4</v>
      </c>
      <c r="AM164" s="2">
        <f t="shared" si="84"/>
        <v>0</v>
      </c>
      <c r="AN164" s="2">
        <f t="shared" si="85"/>
        <v>0</v>
      </c>
      <c r="AO164" s="2">
        <f t="shared" si="86"/>
        <v>0</v>
      </c>
      <c r="AP164" s="2">
        <f t="shared" si="87"/>
        <v>2.3131672597864767E-2</v>
      </c>
      <c r="AR164" s="6" t="s">
        <v>666</v>
      </c>
      <c r="AS164" s="5" t="s">
        <v>1676</v>
      </c>
      <c r="AT164">
        <v>1</v>
      </c>
      <c r="AV164">
        <v>3</v>
      </c>
      <c r="AW164" s="91">
        <v>5</v>
      </c>
      <c r="AX164" s="93">
        <v>67</v>
      </c>
      <c r="AY164" s="97">
        <f t="shared" si="21"/>
        <v>5067</v>
      </c>
      <c r="BA164" s="7" t="s">
        <v>1261</v>
      </c>
    </row>
    <row r="165" spans="1:53" hidden="1" outlineLevel="1">
      <c r="A165" s="6" t="s">
        <v>330</v>
      </c>
      <c r="B165" s="5" t="s">
        <v>1676</v>
      </c>
      <c r="C165" s="1">
        <f t="shared" si="79"/>
        <v>18617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>IF(P165&gt;0,RANK(P165,(N165:P165,Q165:AE165)),0)</f>
        <v>3</v>
      </c>
      <c r="G165" s="1">
        <f t="shared" si="77"/>
        <v>4420</v>
      </c>
      <c r="H165" s="2">
        <f t="shared" si="78"/>
        <v>0.2374174141913305</v>
      </c>
      <c r="I165" s="2"/>
      <c r="J165" s="2">
        <f t="shared" si="80"/>
        <v>0.60509212010528013</v>
      </c>
      <c r="K165" s="2">
        <f t="shared" si="81"/>
        <v>0.36767470591394963</v>
      </c>
      <c r="L165" s="2">
        <f t="shared" si="82"/>
        <v>1.4825159800182629E-2</v>
      </c>
      <c r="M165" s="2">
        <f t="shared" si="83"/>
        <v>1.2408014180587613E-2</v>
      </c>
      <c r="N165" s="59">
        <v>11265</v>
      </c>
      <c r="O165" s="59">
        <v>6845</v>
      </c>
      <c r="P165" s="59">
        <v>276</v>
      </c>
      <c r="S165" s="57">
        <v>221</v>
      </c>
      <c r="X165" s="57">
        <v>10</v>
      </c>
      <c r="Y165" s="59"/>
      <c r="Z165" s="59"/>
      <c r="AA165" s="59"/>
      <c r="AB165" s="59"/>
      <c r="AC165" s="59"/>
      <c r="AD165" s="59"/>
      <c r="AE165" s="59"/>
      <c r="AF165" s="59"/>
      <c r="AG165" s="59"/>
      <c r="AI165" s="7">
        <f>IF(Q165&gt;0,RANK(Q165,(N165:P165,Q165:AE165)),0)</f>
        <v>0</v>
      </c>
      <c r="AJ165" s="7">
        <f>IF(R165&gt;0,RANK(R165,(N165:P165,Q165:AE165)),0)</f>
        <v>0</v>
      </c>
      <c r="AK165" s="7">
        <f>IF(T165&gt;0,RANK(T165,(N165:P165,Q165:AE165)),0)</f>
        <v>0</v>
      </c>
      <c r="AL165" s="7">
        <f>IF(S165&gt;0,RANK(S165,(N165:P165,Q165:AE165)),0)</f>
        <v>4</v>
      </c>
      <c r="AM165" s="2">
        <f t="shared" si="84"/>
        <v>0</v>
      </c>
      <c r="AN165" s="2">
        <f t="shared" si="85"/>
        <v>0</v>
      </c>
      <c r="AO165" s="2">
        <f t="shared" si="86"/>
        <v>0</v>
      </c>
      <c r="AP165" s="2">
        <f t="shared" si="87"/>
        <v>1.1870870709566526E-2</v>
      </c>
      <c r="AR165" s="6" t="s">
        <v>330</v>
      </c>
      <c r="AS165" s="5" t="s">
        <v>1676</v>
      </c>
      <c r="AT165">
        <v>4</v>
      </c>
      <c r="AV165">
        <v>3</v>
      </c>
      <c r="AW165" s="91">
        <v>5</v>
      </c>
      <c r="AX165" s="93">
        <v>69</v>
      </c>
      <c r="AY165" s="97">
        <f t="shared" si="21"/>
        <v>5069</v>
      </c>
      <c r="BA165" s="7" t="s">
        <v>1261</v>
      </c>
    </row>
    <row r="166" spans="1:53" hidden="1" outlineLevel="1">
      <c r="A166" s="6" t="s">
        <v>2162</v>
      </c>
      <c r="B166" s="5" t="s">
        <v>1676</v>
      </c>
      <c r="C166" s="1">
        <f t="shared" si="79"/>
        <v>5937</v>
      </c>
      <c r="D166" s="7">
        <f>IF(N166&gt;0, RANK(N166,(N166:P166,Q166:AE166)),0)</f>
        <v>2</v>
      </c>
      <c r="E166" s="7">
        <f>IF(O166&gt;0,RANK(O166,(N166:P166,Q166:AE166)),0)</f>
        <v>1</v>
      </c>
      <c r="F166" s="7">
        <f>IF(P166&gt;0,RANK(P166,(N166:P166,Q166:AE166)),0)</f>
        <v>3</v>
      </c>
      <c r="G166" s="1">
        <f t="shared" si="77"/>
        <v>1647</v>
      </c>
      <c r="H166" s="2">
        <f t="shared" si="78"/>
        <v>0.27741283476503287</v>
      </c>
      <c r="I166" s="2"/>
      <c r="J166" s="2">
        <f t="shared" si="80"/>
        <v>0.32625905339397004</v>
      </c>
      <c r="K166" s="2">
        <f t="shared" si="81"/>
        <v>0.60367188815900286</v>
      </c>
      <c r="L166" s="2">
        <f t="shared" si="82"/>
        <v>5.2888664308573356E-2</v>
      </c>
      <c r="M166" s="2">
        <f t="shared" si="83"/>
        <v>1.7180394138453799E-2</v>
      </c>
      <c r="N166" s="59">
        <v>1937</v>
      </c>
      <c r="O166" s="59">
        <v>3584</v>
      </c>
      <c r="P166" s="59">
        <v>314</v>
      </c>
      <c r="S166" s="57">
        <v>102</v>
      </c>
      <c r="X166" s="57">
        <v>0</v>
      </c>
      <c r="Y166" s="59"/>
      <c r="Z166" s="59"/>
      <c r="AA166" s="59"/>
      <c r="AB166" s="59"/>
      <c r="AC166" s="59"/>
      <c r="AD166" s="59"/>
      <c r="AE166" s="59"/>
      <c r="AF166" s="59"/>
      <c r="AG166" s="59"/>
      <c r="AI166" s="7">
        <f>IF(Q166&gt;0,RANK(Q166,(N166:P166,Q166:AE166)),0)</f>
        <v>0</v>
      </c>
      <c r="AJ166" s="7">
        <f>IF(R166&gt;0,RANK(R166,(N166:P166,Q166:AE166)),0)</f>
        <v>0</v>
      </c>
      <c r="AK166" s="7">
        <f>IF(T166&gt;0,RANK(T166,(N166:P166,Q166:AE166)),0)</f>
        <v>0</v>
      </c>
      <c r="AL166" s="7">
        <f>IF(S166&gt;0,RANK(S166,(N166:P166,Q166:AE166)),0)</f>
        <v>4</v>
      </c>
      <c r="AM166" s="2">
        <f t="shared" si="84"/>
        <v>0</v>
      </c>
      <c r="AN166" s="2">
        <f t="shared" si="85"/>
        <v>0</v>
      </c>
      <c r="AO166" s="2">
        <f t="shared" si="86"/>
        <v>0</v>
      </c>
      <c r="AP166" s="2">
        <f t="shared" si="87"/>
        <v>1.7180394138453764E-2</v>
      </c>
      <c r="AR166" s="6" t="s">
        <v>2162</v>
      </c>
      <c r="AS166" s="5" t="s">
        <v>1676</v>
      </c>
      <c r="AT166">
        <v>3</v>
      </c>
      <c r="AV166">
        <v>3</v>
      </c>
      <c r="AW166" s="91">
        <v>5</v>
      </c>
      <c r="AX166" s="93">
        <v>71</v>
      </c>
      <c r="AY166" s="97">
        <f t="shared" si="21"/>
        <v>5071</v>
      </c>
      <c r="BA166" s="7" t="s">
        <v>1261</v>
      </c>
    </row>
    <row r="167" spans="1:53" hidden="1" outlineLevel="1">
      <c r="A167" s="6" t="s">
        <v>909</v>
      </c>
      <c r="B167" s="5" t="s">
        <v>1676</v>
      </c>
      <c r="C167" s="1">
        <f t="shared" si="79"/>
        <v>2064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>IF(P167&gt;0,RANK(P167,(N167:P167,Q167:AE167)),0)</f>
        <v>3</v>
      </c>
      <c r="G167" s="1">
        <f t="shared" si="77"/>
        <v>372</v>
      </c>
      <c r="H167" s="2">
        <f t="shared" si="78"/>
        <v>0.18023255813953487</v>
      </c>
      <c r="I167" s="2"/>
      <c r="J167" s="2">
        <f t="shared" si="80"/>
        <v>0.3861434108527132</v>
      </c>
      <c r="K167" s="2">
        <f t="shared" si="81"/>
        <v>0.56637596899224807</v>
      </c>
      <c r="L167" s="2">
        <f t="shared" si="82"/>
        <v>2.9554263565891473E-2</v>
      </c>
      <c r="M167" s="2">
        <f t="shared" si="83"/>
        <v>1.792635658914726E-2</v>
      </c>
      <c r="N167" s="59">
        <v>797</v>
      </c>
      <c r="O167" s="59">
        <v>1169</v>
      </c>
      <c r="P167" s="59">
        <v>61</v>
      </c>
      <c r="S167" s="57">
        <v>37</v>
      </c>
      <c r="X167" s="57">
        <v>0</v>
      </c>
      <c r="Y167" s="59"/>
      <c r="Z167" s="59"/>
      <c r="AA167" s="59"/>
      <c r="AB167" s="59"/>
      <c r="AC167" s="59"/>
      <c r="AD167" s="59"/>
      <c r="AE167" s="59"/>
      <c r="AF167" s="59"/>
      <c r="AG167" s="59"/>
      <c r="AI167" s="7">
        <f>IF(Q167&gt;0,RANK(Q167,(N167:P167,Q167:AE167)),0)</f>
        <v>0</v>
      </c>
      <c r="AJ167" s="7">
        <f>IF(R167&gt;0,RANK(R167,(N167:P167,Q167:AE167)),0)</f>
        <v>0</v>
      </c>
      <c r="AK167" s="7">
        <f>IF(T167&gt;0,RANK(T167,(N167:P167,Q167:AE167)),0)</f>
        <v>0</v>
      </c>
      <c r="AL167" s="7">
        <f>IF(S167&gt;0,RANK(S167,(N167:P167,Q167:AE167)),0)</f>
        <v>4</v>
      </c>
      <c r="AM167" s="2">
        <f t="shared" si="84"/>
        <v>0</v>
      </c>
      <c r="AN167" s="2">
        <f t="shared" si="85"/>
        <v>0</v>
      </c>
      <c r="AO167" s="2">
        <f t="shared" si="86"/>
        <v>0</v>
      </c>
      <c r="AP167" s="2">
        <f t="shared" si="87"/>
        <v>1.7926356589147287E-2</v>
      </c>
      <c r="AR167" s="6" t="s">
        <v>909</v>
      </c>
      <c r="AS167" s="5" t="s">
        <v>1676</v>
      </c>
      <c r="AT167">
        <v>4</v>
      </c>
      <c r="AV167">
        <v>3</v>
      </c>
      <c r="AW167" s="91">
        <v>5</v>
      </c>
      <c r="AX167" s="93">
        <v>73</v>
      </c>
      <c r="AY167" s="97">
        <f t="shared" si="21"/>
        <v>5073</v>
      </c>
      <c r="BA167" s="7" t="s">
        <v>1261</v>
      </c>
    </row>
    <row r="168" spans="1:53" hidden="1" outlineLevel="1">
      <c r="A168" s="6" t="s">
        <v>1314</v>
      </c>
      <c r="B168" s="5" t="s">
        <v>1676</v>
      </c>
      <c r="C168" s="1">
        <f t="shared" si="79"/>
        <v>4623</v>
      </c>
      <c r="D168" s="7">
        <f>IF(N168&gt;0, RANK(N168,(N168:P168,Q168:AE168)),0)</f>
        <v>1</v>
      </c>
      <c r="E168" s="7">
        <f>IF(O168&gt;0,RANK(O168,(N168:P168,Q168:AE168)),0)</f>
        <v>2</v>
      </c>
      <c r="F168" s="7">
        <f>IF(P168&gt;0,RANK(P168,(N168:P168,Q168:AE168)),0)</f>
        <v>3</v>
      </c>
      <c r="G168" s="1">
        <f t="shared" si="77"/>
        <v>35</v>
      </c>
      <c r="H168" s="2">
        <f t="shared" si="78"/>
        <v>7.5708414449491669E-3</v>
      </c>
      <c r="I168" s="2"/>
      <c r="J168" s="2">
        <f t="shared" si="80"/>
        <v>0.47501622323166776</v>
      </c>
      <c r="K168" s="2">
        <f t="shared" si="81"/>
        <v>0.46744538178671857</v>
      </c>
      <c r="L168" s="2">
        <f t="shared" si="82"/>
        <v>4.0882543802725504E-2</v>
      </c>
      <c r="M168" s="2">
        <f t="shared" si="83"/>
        <v>1.6655851178888223E-2</v>
      </c>
      <c r="N168" s="59">
        <v>2196</v>
      </c>
      <c r="O168" s="59">
        <v>2161</v>
      </c>
      <c r="P168" s="59">
        <v>189</v>
      </c>
      <c r="S168" s="57">
        <v>75</v>
      </c>
      <c r="X168" s="57">
        <v>2</v>
      </c>
      <c r="Y168" s="59"/>
      <c r="Z168" s="59"/>
      <c r="AA168" s="59"/>
      <c r="AB168" s="59"/>
      <c r="AC168" s="59"/>
      <c r="AD168" s="59"/>
      <c r="AE168" s="59"/>
      <c r="AF168" s="59"/>
      <c r="AG168" s="59"/>
      <c r="AI168" s="7">
        <f>IF(Q168&gt;0,RANK(Q168,(N168:P168,Q168:AE168)),0)</f>
        <v>0</v>
      </c>
      <c r="AJ168" s="7">
        <f>IF(R168&gt;0,RANK(R168,(N168:P168,Q168:AE168)),0)</f>
        <v>0</v>
      </c>
      <c r="AK168" s="7">
        <f>IF(T168&gt;0,RANK(T168,(N168:P168,Q168:AE168)),0)</f>
        <v>0</v>
      </c>
      <c r="AL168" s="7">
        <f>IF(S168&gt;0,RANK(S168,(N168:P168,Q168:AE168)),0)</f>
        <v>4</v>
      </c>
      <c r="AM168" s="2">
        <f t="shared" si="84"/>
        <v>0</v>
      </c>
      <c r="AN168" s="2">
        <f t="shared" si="85"/>
        <v>0</v>
      </c>
      <c r="AO168" s="2">
        <f t="shared" si="86"/>
        <v>0</v>
      </c>
      <c r="AP168" s="2">
        <f t="shared" si="87"/>
        <v>1.6223231667748216E-2</v>
      </c>
      <c r="AR168" s="6" t="s">
        <v>1314</v>
      </c>
      <c r="AS168" s="5" t="s">
        <v>1676</v>
      </c>
      <c r="AT168">
        <v>1</v>
      </c>
      <c r="AV168">
        <v>3</v>
      </c>
      <c r="AW168" s="91">
        <v>5</v>
      </c>
      <c r="AX168" s="93">
        <v>75</v>
      </c>
      <c r="AY168" s="97">
        <f t="shared" ref="AY168:AY231" si="88">1000*AW168+AX168</f>
        <v>5075</v>
      </c>
      <c r="BA168" s="7" t="s">
        <v>1261</v>
      </c>
    </row>
    <row r="169" spans="1:53" hidden="1" outlineLevel="1">
      <c r="A169" s="6" t="s">
        <v>738</v>
      </c>
      <c r="B169" s="5" t="s">
        <v>1676</v>
      </c>
      <c r="C169" s="1">
        <f t="shared" si="79"/>
        <v>2973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>IF(P169&gt;0,RANK(P169,(N169:P169,Q169:AE169)),0)</f>
        <v>4</v>
      </c>
      <c r="G169" s="1">
        <f t="shared" si="77"/>
        <v>1003</v>
      </c>
      <c r="H169" s="2">
        <f t="shared" si="78"/>
        <v>0.33736966027581566</v>
      </c>
      <c r="I169" s="2"/>
      <c r="J169" s="2">
        <f t="shared" si="80"/>
        <v>0.65556676757484023</v>
      </c>
      <c r="K169" s="2">
        <f t="shared" si="81"/>
        <v>0.31819710729902456</v>
      </c>
      <c r="L169" s="2">
        <f t="shared" si="82"/>
        <v>1.0427177934746047E-2</v>
      </c>
      <c r="M169" s="2">
        <f t="shared" si="83"/>
        <v>1.5808947191389165E-2</v>
      </c>
      <c r="N169" s="59">
        <v>1949</v>
      </c>
      <c r="O169" s="59">
        <v>946</v>
      </c>
      <c r="P169" s="59">
        <v>31</v>
      </c>
      <c r="S169" s="57">
        <v>43</v>
      </c>
      <c r="X169" s="57">
        <v>4</v>
      </c>
      <c r="Y169" s="59"/>
      <c r="Z169" s="59"/>
      <c r="AA169" s="59"/>
      <c r="AB169" s="59"/>
      <c r="AC169" s="59"/>
      <c r="AD169" s="59"/>
      <c r="AE169" s="59"/>
      <c r="AF169" s="59"/>
      <c r="AG169" s="59"/>
      <c r="AI169" s="7">
        <f>IF(Q169&gt;0,RANK(Q169,(N169:P169,Q169:AE169)),0)</f>
        <v>0</v>
      </c>
      <c r="AJ169" s="7">
        <f>IF(R169&gt;0,RANK(R169,(N169:P169,Q169:AE169)),0)</f>
        <v>0</v>
      </c>
      <c r="AK169" s="7">
        <f>IF(T169&gt;0,RANK(T169,(N169:P169,Q169:AE169)),0)</f>
        <v>0</v>
      </c>
      <c r="AL169" s="7">
        <f>IF(S169&gt;0,RANK(S169,(N169:P169,Q169:AE169)),0)</f>
        <v>3</v>
      </c>
      <c r="AM169" s="2">
        <f t="shared" si="84"/>
        <v>0</v>
      </c>
      <c r="AN169" s="2">
        <f t="shared" si="85"/>
        <v>0</v>
      </c>
      <c r="AO169" s="2">
        <f t="shared" si="86"/>
        <v>0</v>
      </c>
      <c r="AP169" s="2">
        <f t="shared" si="87"/>
        <v>1.4463504877228389E-2</v>
      </c>
      <c r="AR169" s="6" t="s">
        <v>738</v>
      </c>
      <c r="AS169" s="5" t="s">
        <v>1676</v>
      </c>
      <c r="AT169">
        <v>1</v>
      </c>
      <c r="AV169">
        <v>3</v>
      </c>
      <c r="AW169" s="91">
        <v>5</v>
      </c>
      <c r="AX169" s="93">
        <v>77</v>
      </c>
      <c r="AY169" s="97">
        <f t="shared" si="88"/>
        <v>5077</v>
      </c>
      <c r="BA169" s="7" t="s">
        <v>1261</v>
      </c>
    </row>
    <row r="170" spans="1:53" hidden="1" outlineLevel="1">
      <c r="A170" s="6" t="s">
        <v>196</v>
      </c>
      <c r="B170" s="5" t="s">
        <v>1676</v>
      </c>
      <c r="C170" s="1">
        <f t="shared" si="79"/>
        <v>3223</v>
      </c>
      <c r="D170" s="7">
        <f>IF(N170&gt;0, RANK(N170,(N170:P170,Q170:AE170)),0)</f>
        <v>1</v>
      </c>
      <c r="E170" s="7">
        <f>IF(O170&gt;0,RANK(O170,(N170:P170,Q170:AE170)),0)</f>
        <v>2</v>
      </c>
      <c r="F170" s="7">
        <f>IF(P170&gt;0,RANK(P170,(N170:P170,Q170:AE170)),0)</f>
        <v>5</v>
      </c>
      <c r="G170" s="1">
        <f t="shared" si="77"/>
        <v>9</v>
      </c>
      <c r="H170" s="2">
        <f t="shared" si="78"/>
        <v>2.7924294135898233E-3</v>
      </c>
      <c r="I170" s="2"/>
      <c r="J170" s="2">
        <f t="shared" si="80"/>
        <v>0.45547626434998451</v>
      </c>
      <c r="K170" s="2">
        <f t="shared" si="81"/>
        <v>0.45268383493639464</v>
      </c>
      <c r="L170" s="2">
        <f t="shared" si="82"/>
        <v>2.2029165373875271E-2</v>
      </c>
      <c r="M170" s="2">
        <f t="shared" si="83"/>
        <v>6.9810735339745536E-2</v>
      </c>
      <c r="N170" s="59">
        <v>1468</v>
      </c>
      <c r="O170" s="59">
        <v>1459</v>
      </c>
      <c r="P170" s="59">
        <v>71</v>
      </c>
      <c r="S170" s="57">
        <v>95</v>
      </c>
      <c r="X170" s="57">
        <v>130</v>
      </c>
      <c r="Y170" s="59"/>
      <c r="Z170" s="59"/>
      <c r="AA170" s="59"/>
      <c r="AB170" s="59"/>
      <c r="AC170" s="59"/>
      <c r="AD170" s="59"/>
      <c r="AE170" s="59"/>
      <c r="AF170" s="59"/>
      <c r="AG170" s="59"/>
      <c r="AI170" s="7">
        <f>IF(Q170&gt;0,RANK(Q170,(N170:P170,Q170:AE170)),0)</f>
        <v>0</v>
      </c>
      <c r="AJ170" s="7">
        <f>IF(R170&gt;0,RANK(R170,(N170:P170,Q170:AE170)),0)</f>
        <v>0</v>
      </c>
      <c r="AK170" s="7">
        <f>IF(T170&gt;0,RANK(T170,(N170:P170,Q170:AE170)),0)</f>
        <v>0</v>
      </c>
      <c r="AL170" s="7">
        <f>IF(S170&gt;0,RANK(S170,(N170:P170,Q170:AE170)),0)</f>
        <v>4</v>
      </c>
      <c r="AM170" s="2">
        <f t="shared" si="84"/>
        <v>0</v>
      </c>
      <c r="AN170" s="2">
        <f t="shared" si="85"/>
        <v>0</v>
      </c>
      <c r="AO170" s="2">
        <f t="shared" si="86"/>
        <v>0</v>
      </c>
      <c r="AP170" s="2">
        <f t="shared" si="87"/>
        <v>2.9475643810114801E-2</v>
      </c>
      <c r="AR170" s="6" t="s">
        <v>196</v>
      </c>
      <c r="AS170" s="5" t="s">
        <v>1676</v>
      </c>
      <c r="AT170">
        <v>4</v>
      </c>
      <c r="AV170">
        <v>3</v>
      </c>
      <c r="AW170" s="91">
        <v>5</v>
      </c>
      <c r="AX170" s="93">
        <v>79</v>
      </c>
      <c r="AY170" s="97">
        <f t="shared" si="88"/>
        <v>5079</v>
      </c>
      <c r="BA170" s="7" t="s">
        <v>1261</v>
      </c>
    </row>
    <row r="171" spans="1:53" hidden="1" outlineLevel="1">
      <c r="A171" s="6" t="s">
        <v>1637</v>
      </c>
      <c r="B171" s="5" t="s">
        <v>1676</v>
      </c>
      <c r="C171" s="1">
        <f t="shared" si="79"/>
        <v>3609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>IF(P171&gt;0,RANK(P171,(N171:P171,Q171:AE171)),0)</f>
        <v>3</v>
      </c>
      <c r="G171" s="1">
        <f t="shared" si="77"/>
        <v>671</v>
      </c>
      <c r="H171" s="2">
        <f t="shared" si="78"/>
        <v>0.18592407869215849</v>
      </c>
      <c r="I171" s="2"/>
      <c r="J171" s="2">
        <f t="shared" si="80"/>
        <v>0.38126904959822666</v>
      </c>
      <c r="K171" s="2">
        <f t="shared" si="81"/>
        <v>0.56719312829038515</v>
      </c>
      <c r="L171" s="2">
        <f t="shared" si="82"/>
        <v>3.1587697423108893E-2</v>
      </c>
      <c r="M171" s="2">
        <f t="shared" si="83"/>
        <v>1.9950124688279239E-2</v>
      </c>
      <c r="N171" s="59">
        <v>1376</v>
      </c>
      <c r="O171" s="59">
        <v>2047</v>
      </c>
      <c r="P171" s="59">
        <v>114</v>
      </c>
      <c r="S171" s="57">
        <v>72</v>
      </c>
      <c r="X171" s="57">
        <v>0</v>
      </c>
      <c r="Y171" s="59"/>
      <c r="Z171" s="59"/>
      <c r="AA171" s="59"/>
      <c r="AB171" s="59"/>
      <c r="AC171" s="59"/>
      <c r="AD171" s="59"/>
      <c r="AE171" s="59"/>
      <c r="AF171" s="59"/>
      <c r="AG171" s="59"/>
      <c r="AI171" s="7">
        <f>IF(Q171&gt;0,RANK(Q171,(N171:P171,Q171:AE171)),0)</f>
        <v>0</v>
      </c>
      <c r="AJ171" s="7">
        <f>IF(R171&gt;0,RANK(R171,(N171:P171,Q171:AE171)),0)</f>
        <v>0</v>
      </c>
      <c r="AK171" s="7">
        <f>IF(T171&gt;0,RANK(T171,(N171:P171,Q171:AE171)),0)</f>
        <v>0</v>
      </c>
      <c r="AL171" s="7">
        <f>IF(S171&gt;0,RANK(S171,(N171:P171,Q171:AE171)),0)</f>
        <v>4</v>
      </c>
      <c r="AM171" s="2">
        <f t="shared" si="84"/>
        <v>0</v>
      </c>
      <c r="AN171" s="2">
        <f t="shared" si="85"/>
        <v>0</v>
      </c>
      <c r="AO171" s="2">
        <f t="shared" si="86"/>
        <v>0</v>
      </c>
      <c r="AP171" s="2">
        <f t="shared" si="87"/>
        <v>1.9950124688279301E-2</v>
      </c>
      <c r="AR171" s="6" t="s">
        <v>1637</v>
      </c>
      <c r="AS171" s="5" t="s">
        <v>1676</v>
      </c>
      <c r="AT171">
        <v>4</v>
      </c>
      <c r="AV171">
        <v>3</v>
      </c>
      <c r="AW171" s="91">
        <v>5</v>
      </c>
      <c r="AX171" s="93">
        <v>81</v>
      </c>
      <c r="AY171" s="97">
        <f t="shared" si="88"/>
        <v>5081</v>
      </c>
      <c r="BA171" s="7" t="s">
        <v>1261</v>
      </c>
    </row>
    <row r="172" spans="1:53" hidden="1" outlineLevel="1">
      <c r="A172" s="6" t="s">
        <v>726</v>
      </c>
      <c r="B172" s="5" t="s">
        <v>1676</v>
      </c>
      <c r="C172" s="1">
        <f t="shared" si="79"/>
        <v>6242</v>
      </c>
      <c r="D172" s="7">
        <f>IF(N172&gt;0, RANK(N172,(N172:P172,Q172:AE172)),0)</f>
        <v>2</v>
      </c>
      <c r="E172" s="7">
        <f>IF(O172&gt;0,RANK(O172,(N172:P172,Q172:AE172)),0)</f>
        <v>1</v>
      </c>
      <c r="F172" s="7">
        <f>IF(P172&gt;0,RANK(P172,(N172:P172,Q172:AE172)),0)</f>
        <v>3</v>
      </c>
      <c r="G172" s="1">
        <f t="shared" si="77"/>
        <v>2126</v>
      </c>
      <c r="H172" s="2">
        <f t="shared" si="78"/>
        <v>0.34059596283242549</v>
      </c>
      <c r="I172" s="2"/>
      <c r="J172" s="2">
        <f t="shared" si="80"/>
        <v>0.30070490227491187</v>
      </c>
      <c r="K172" s="2">
        <f t="shared" si="81"/>
        <v>0.64130086510733741</v>
      </c>
      <c r="L172" s="2">
        <f t="shared" si="82"/>
        <v>3.6526754245434154E-2</v>
      </c>
      <c r="M172" s="2">
        <f t="shared" si="83"/>
        <v>2.1467478372316565E-2</v>
      </c>
      <c r="N172" s="59">
        <v>1877</v>
      </c>
      <c r="O172" s="59">
        <v>4003</v>
      </c>
      <c r="P172" s="59">
        <v>228</v>
      </c>
      <c r="S172" s="57">
        <v>133</v>
      </c>
      <c r="X172" s="57">
        <v>1</v>
      </c>
      <c r="Y172" s="59"/>
      <c r="Z172" s="59"/>
      <c r="AA172" s="59"/>
      <c r="AB172" s="59"/>
      <c r="AC172" s="59"/>
      <c r="AD172" s="59"/>
      <c r="AE172" s="59"/>
      <c r="AF172" s="59"/>
      <c r="AG172" s="59"/>
      <c r="AI172" s="7">
        <f>IF(Q172&gt;0,RANK(Q172,(N172:P172,Q172:AE172)),0)</f>
        <v>0</v>
      </c>
      <c r="AJ172" s="7">
        <f>IF(R172&gt;0,RANK(R172,(N172:P172,Q172:AE172)),0)</f>
        <v>0</v>
      </c>
      <c r="AK172" s="7">
        <f>IF(T172&gt;0,RANK(T172,(N172:P172,Q172:AE172)),0)</f>
        <v>0</v>
      </c>
      <c r="AL172" s="7">
        <f>IF(S172&gt;0,RANK(S172,(N172:P172,Q172:AE172)),0)</f>
        <v>4</v>
      </c>
      <c r="AM172" s="2">
        <f t="shared" si="84"/>
        <v>0</v>
      </c>
      <c r="AN172" s="2">
        <f t="shared" si="85"/>
        <v>0</v>
      </c>
      <c r="AO172" s="2">
        <f t="shared" si="86"/>
        <v>0</v>
      </c>
      <c r="AP172" s="2">
        <f t="shared" si="87"/>
        <v>2.1307273309836592E-2</v>
      </c>
      <c r="AR172" s="6" t="s">
        <v>726</v>
      </c>
      <c r="AS172" s="5" t="s">
        <v>1676</v>
      </c>
      <c r="AT172">
        <v>4</v>
      </c>
      <c r="AV172">
        <v>3</v>
      </c>
      <c r="AW172" s="91">
        <v>5</v>
      </c>
      <c r="AX172" s="93">
        <v>83</v>
      </c>
      <c r="AY172" s="97">
        <f t="shared" si="88"/>
        <v>5083</v>
      </c>
      <c r="BA172" s="7" t="s">
        <v>1261</v>
      </c>
    </row>
    <row r="173" spans="1:53" hidden="1" outlineLevel="1">
      <c r="A173" s="6" t="s">
        <v>831</v>
      </c>
      <c r="B173" s="5" t="s">
        <v>1676</v>
      </c>
      <c r="C173" s="1">
        <f t="shared" si="79"/>
        <v>16362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>IF(P173&gt;0,RANK(P173,(N173:P173,Q173:AE173)),0)</f>
        <v>3</v>
      </c>
      <c r="G173" s="1">
        <f t="shared" si="77"/>
        <v>6653</v>
      </c>
      <c r="H173" s="2">
        <f t="shared" si="78"/>
        <v>0.40661288351057329</v>
      </c>
      <c r="I173" s="2"/>
      <c r="J173" s="2">
        <f t="shared" si="80"/>
        <v>0.27814448111477813</v>
      </c>
      <c r="K173" s="2">
        <f t="shared" si="81"/>
        <v>0.68475736462535142</v>
      </c>
      <c r="L173" s="2">
        <f t="shared" si="82"/>
        <v>2.102432465468769E-2</v>
      </c>
      <c r="M173" s="2">
        <f t="shared" si="83"/>
        <v>1.6073829605182707E-2</v>
      </c>
      <c r="N173" s="59">
        <v>4551</v>
      </c>
      <c r="O173" s="59">
        <v>11204</v>
      </c>
      <c r="P173" s="59">
        <v>344</v>
      </c>
      <c r="S173" s="57">
        <v>256</v>
      </c>
      <c r="X173" s="57">
        <v>7</v>
      </c>
      <c r="Y173" s="59"/>
      <c r="Z173" s="59"/>
      <c r="AA173" s="59"/>
      <c r="AB173" s="59"/>
      <c r="AC173" s="59"/>
      <c r="AD173" s="59"/>
      <c r="AE173" s="59"/>
      <c r="AF173" s="59"/>
      <c r="AG173" s="59"/>
      <c r="AI173" s="7">
        <f>IF(Q173&gt;0,RANK(Q173,(N173:P173,Q173:AE173)),0)</f>
        <v>0</v>
      </c>
      <c r="AJ173" s="7">
        <f>IF(R173&gt;0,RANK(R173,(N173:P173,Q173:AE173)),0)</f>
        <v>0</v>
      </c>
      <c r="AK173" s="7">
        <f>IF(T173&gt;0,RANK(T173,(N173:P173,Q173:AE173)),0)</f>
        <v>0</v>
      </c>
      <c r="AL173" s="7">
        <f>IF(S173&gt;0,RANK(S173,(N173:P173,Q173:AE173)),0)</f>
        <v>4</v>
      </c>
      <c r="AM173" s="2">
        <f t="shared" si="84"/>
        <v>0</v>
      </c>
      <c r="AN173" s="2">
        <f t="shared" si="85"/>
        <v>0</v>
      </c>
      <c r="AO173" s="2">
        <f t="shared" si="86"/>
        <v>0</v>
      </c>
      <c r="AP173" s="2">
        <f t="shared" si="87"/>
        <v>1.564600904534898E-2</v>
      </c>
      <c r="AR173" s="6" t="s">
        <v>831</v>
      </c>
      <c r="AS173" s="5" t="s">
        <v>1676</v>
      </c>
      <c r="AT173">
        <v>1</v>
      </c>
      <c r="AV173">
        <v>3</v>
      </c>
      <c r="AW173" s="91">
        <v>5</v>
      </c>
      <c r="AX173" s="93">
        <v>85</v>
      </c>
      <c r="AY173" s="97">
        <f t="shared" si="88"/>
        <v>5085</v>
      </c>
      <c r="BA173" s="7" t="s">
        <v>1261</v>
      </c>
    </row>
    <row r="174" spans="1:53" hidden="1" outlineLevel="1">
      <c r="A174" s="6" t="s">
        <v>1370</v>
      </c>
      <c r="B174" s="5" t="s">
        <v>1676</v>
      </c>
      <c r="C174" s="1">
        <f t="shared" si="79"/>
        <v>5067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>IF(P174&gt;0,RANK(P174,(N174:P174,Q174:AE174)),0)</f>
        <v>3</v>
      </c>
      <c r="G174" s="1">
        <f t="shared" si="77"/>
        <v>1860</v>
      </c>
      <c r="H174" s="2">
        <f t="shared" si="78"/>
        <v>0.36708111308466546</v>
      </c>
      <c r="I174" s="2"/>
      <c r="J174" s="2">
        <f t="shared" si="80"/>
        <v>0.29366489046773236</v>
      </c>
      <c r="K174" s="2">
        <f t="shared" si="81"/>
        <v>0.66074600355239788</v>
      </c>
      <c r="L174" s="2">
        <f t="shared" si="82"/>
        <v>2.8616538385632523E-2</v>
      </c>
      <c r="M174" s="2">
        <f t="shared" si="83"/>
        <v>1.6972567594237237E-2</v>
      </c>
      <c r="N174" s="59">
        <v>1488</v>
      </c>
      <c r="O174" s="59">
        <v>3348</v>
      </c>
      <c r="P174" s="59">
        <v>145</v>
      </c>
      <c r="S174" s="57">
        <v>81</v>
      </c>
      <c r="X174" s="57">
        <v>5</v>
      </c>
      <c r="Y174" s="59"/>
      <c r="Z174" s="59"/>
      <c r="AA174" s="59"/>
      <c r="AB174" s="59"/>
      <c r="AC174" s="59"/>
      <c r="AD174" s="59"/>
      <c r="AE174" s="59"/>
      <c r="AF174" s="59"/>
      <c r="AG174" s="59"/>
      <c r="AI174" s="7">
        <f>IF(Q174&gt;0,RANK(Q174,(N174:P174,Q174:AE174)),0)</f>
        <v>0</v>
      </c>
      <c r="AJ174" s="7">
        <f>IF(R174&gt;0,RANK(R174,(N174:P174,Q174:AE174)),0)</f>
        <v>0</v>
      </c>
      <c r="AK174" s="7">
        <f>IF(T174&gt;0,RANK(T174,(N174:P174,Q174:AE174)),0)</f>
        <v>0</v>
      </c>
      <c r="AL174" s="7">
        <f>IF(S174&gt;0,RANK(S174,(N174:P174,Q174:AE174)),0)</f>
        <v>4</v>
      </c>
      <c r="AM174" s="2">
        <f t="shared" si="84"/>
        <v>0</v>
      </c>
      <c r="AN174" s="2">
        <f t="shared" si="85"/>
        <v>0</v>
      </c>
      <c r="AO174" s="2">
        <f t="shared" si="86"/>
        <v>0</v>
      </c>
      <c r="AP174" s="2">
        <f t="shared" si="87"/>
        <v>1.5985790408525755E-2</v>
      </c>
      <c r="AR174" s="6" t="s">
        <v>1370</v>
      </c>
      <c r="AS174" s="5" t="s">
        <v>1676</v>
      </c>
      <c r="AT174">
        <v>3</v>
      </c>
      <c r="AV174">
        <v>3</v>
      </c>
      <c r="AW174" s="91">
        <v>5</v>
      </c>
      <c r="AX174" s="93">
        <v>87</v>
      </c>
      <c r="AY174" s="97">
        <f t="shared" si="88"/>
        <v>5087</v>
      </c>
      <c r="BA174" s="7" t="s">
        <v>1261</v>
      </c>
    </row>
    <row r="175" spans="1:53" hidden="1" outlineLevel="1">
      <c r="A175" s="6" t="s">
        <v>2572</v>
      </c>
      <c r="B175" s="5" t="s">
        <v>1676</v>
      </c>
      <c r="C175" s="1">
        <f t="shared" si="79"/>
        <v>5745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>IF(P175&gt;0,RANK(P175,(N175:P175,Q175:AE175)),0)</f>
        <v>3</v>
      </c>
      <c r="G175" s="1">
        <f t="shared" si="77"/>
        <v>2374</v>
      </c>
      <c r="H175" s="2">
        <f t="shared" si="78"/>
        <v>0.41322889469103569</v>
      </c>
      <c r="I175" s="2"/>
      <c r="J175" s="2">
        <f t="shared" si="80"/>
        <v>0.24577893820713664</v>
      </c>
      <c r="K175" s="2">
        <f t="shared" si="81"/>
        <v>0.65900783289817233</v>
      </c>
      <c r="L175" s="2">
        <f t="shared" si="82"/>
        <v>6.0922541340295906E-2</v>
      </c>
      <c r="M175" s="2">
        <f t="shared" si="83"/>
        <v>3.4290687554395065E-2</v>
      </c>
      <c r="N175" s="59">
        <v>1412</v>
      </c>
      <c r="O175" s="59">
        <v>3786</v>
      </c>
      <c r="P175" s="59">
        <v>350</v>
      </c>
      <c r="S175" s="57">
        <v>166</v>
      </c>
      <c r="X175" s="57">
        <v>31</v>
      </c>
      <c r="Y175" s="59"/>
      <c r="Z175" s="59"/>
      <c r="AA175" s="59"/>
      <c r="AB175" s="59"/>
      <c r="AC175" s="59"/>
      <c r="AD175" s="59"/>
      <c r="AE175" s="59"/>
      <c r="AF175" s="59"/>
      <c r="AG175" s="59"/>
      <c r="AI175" s="7">
        <f>IF(Q175&gt;0,RANK(Q175,(N175:P175,Q175:AE175)),0)</f>
        <v>0</v>
      </c>
      <c r="AJ175" s="7">
        <f>IF(R175&gt;0,RANK(R175,(N175:P175,Q175:AE175)),0)</f>
        <v>0</v>
      </c>
      <c r="AK175" s="7">
        <f>IF(T175&gt;0,RANK(T175,(N175:P175,Q175:AE175)),0)</f>
        <v>0</v>
      </c>
      <c r="AL175" s="7">
        <f>IF(S175&gt;0,RANK(S175,(N175:P175,Q175:AE175)),0)</f>
        <v>4</v>
      </c>
      <c r="AM175" s="2">
        <f t="shared" si="84"/>
        <v>0</v>
      </c>
      <c r="AN175" s="2">
        <f t="shared" si="85"/>
        <v>0</v>
      </c>
      <c r="AO175" s="2">
        <f t="shared" si="86"/>
        <v>0</v>
      </c>
      <c r="AP175" s="2">
        <f t="shared" si="87"/>
        <v>2.8894691035683203E-2</v>
      </c>
      <c r="AR175" s="6" t="s">
        <v>2572</v>
      </c>
      <c r="AS175" s="5" t="s">
        <v>1676</v>
      </c>
      <c r="AT175">
        <v>3</v>
      </c>
      <c r="AV175">
        <v>3</v>
      </c>
      <c r="AW175" s="91">
        <v>5</v>
      </c>
      <c r="AX175" s="93">
        <v>89</v>
      </c>
      <c r="AY175" s="97">
        <f t="shared" si="88"/>
        <v>5089</v>
      </c>
      <c r="BA175" s="7" t="s">
        <v>1261</v>
      </c>
    </row>
    <row r="176" spans="1:53" hidden="1" outlineLevel="1">
      <c r="A176" s="6" t="s">
        <v>537</v>
      </c>
      <c r="B176" s="5" t="s">
        <v>1676</v>
      </c>
      <c r="C176" s="1">
        <f t="shared" si="79"/>
        <v>10590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>IF(P176&gt;0,RANK(P176,(N176:P176,Q176:AE176)),0)</f>
        <v>3</v>
      </c>
      <c r="G176" s="1">
        <f t="shared" si="77"/>
        <v>3962</v>
      </c>
      <c r="H176" s="2">
        <f t="shared" si="78"/>
        <v>0.37412653446647781</v>
      </c>
      <c r="I176" s="2"/>
      <c r="J176" s="2">
        <f t="shared" si="80"/>
        <v>0.29386213408876299</v>
      </c>
      <c r="K176" s="2">
        <f t="shared" si="81"/>
        <v>0.66798866855524075</v>
      </c>
      <c r="L176" s="2">
        <f t="shared" si="82"/>
        <v>2.2379603399433429E-2</v>
      </c>
      <c r="M176" s="2">
        <f t="shared" si="83"/>
        <v>1.5769593956562772E-2</v>
      </c>
      <c r="N176" s="59">
        <v>3112</v>
      </c>
      <c r="O176" s="59">
        <v>7074</v>
      </c>
      <c r="P176" s="59">
        <v>237</v>
      </c>
      <c r="S176" s="57">
        <v>166</v>
      </c>
      <c r="X176" s="57">
        <v>1</v>
      </c>
      <c r="Y176" s="59"/>
      <c r="Z176" s="59"/>
      <c r="AA176" s="59"/>
      <c r="AB176" s="59"/>
      <c r="AC176" s="59"/>
      <c r="AD176" s="59"/>
      <c r="AE176" s="59"/>
      <c r="AF176" s="59"/>
      <c r="AG176" s="59"/>
      <c r="AI176" s="7">
        <f>IF(Q176&gt;0,RANK(Q176,(N176:P176,Q176:AE176)),0)</f>
        <v>0</v>
      </c>
      <c r="AJ176" s="7">
        <f>IF(R176&gt;0,RANK(R176,(N176:P176,Q176:AE176)),0)</f>
        <v>0</v>
      </c>
      <c r="AK176" s="7">
        <f>IF(T176&gt;0,RANK(T176,(N176:P176,Q176:AE176)),0)</f>
        <v>0</v>
      </c>
      <c r="AL176" s="7">
        <f>IF(S176&gt;0,RANK(S176,(N176:P176,Q176:AE176)),0)</f>
        <v>4</v>
      </c>
      <c r="AM176" s="2">
        <f t="shared" si="84"/>
        <v>0</v>
      </c>
      <c r="AN176" s="2">
        <f t="shared" si="85"/>
        <v>0</v>
      </c>
      <c r="AO176" s="2">
        <f t="shared" si="86"/>
        <v>0</v>
      </c>
      <c r="AP176" s="2">
        <f t="shared" si="87"/>
        <v>1.5675165250236073E-2</v>
      </c>
      <c r="AR176" s="6" t="s">
        <v>537</v>
      </c>
      <c r="AS176" s="5" t="s">
        <v>1676</v>
      </c>
      <c r="AT176">
        <v>4</v>
      </c>
      <c r="AV176">
        <v>3</v>
      </c>
      <c r="AW176" s="91">
        <v>5</v>
      </c>
      <c r="AX176" s="93">
        <v>91</v>
      </c>
      <c r="AY176" s="97">
        <f t="shared" si="88"/>
        <v>5091</v>
      </c>
      <c r="BA176" s="7" t="s">
        <v>1261</v>
      </c>
    </row>
    <row r="177" spans="1:53" hidden="1" outlineLevel="1">
      <c r="A177" s="6" t="s">
        <v>1148</v>
      </c>
      <c r="B177" s="5" t="s">
        <v>1676</v>
      </c>
      <c r="C177" s="1">
        <f t="shared" si="79"/>
        <v>10697</v>
      </c>
      <c r="D177" s="7">
        <f>IF(N177&gt;0, RANK(N177,(N177:P177,Q177:AE177)),0)</f>
        <v>1</v>
      </c>
      <c r="E177" s="7">
        <f>IF(O177&gt;0,RANK(O177,(N177:P177,Q177:AE177)),0)</f>
        <v>2</v>
      </c>
      <c r="F177" s="7">
        <f>IF(P177&gt;0,RANK(P177,(N177:P177,Q177:AE177)),0)</f>
        <v>4</v>
      </c>
      <c r="G177" s="1">
        <f t="shared" si="77"/>
        <v>1257</v>
      </c>
      <c r="H177" s="2">
        <f t="shared" si="78"/>
        <v>0.11750958212582967</v>
      </c>
      <c r="I177" s="2"/>
      <c r="J177" s="2">
        <f t="shared" si="80"/>
        <v>0.52921379826119475</v>
      </c>
      <c r="K177" s="2">
        <f t="shared" si="81"/>
        <v>0.41170421613536506</v>
      </c>
      <c r="L177" s="2">
        <f t="shared" si="82"/>
        <v>2.8138730485182763E-2</v>
      </c>
      <c r="M177" s="2">
        <f t="shared" si="83"/>
        <v>3.0943255118257428E-2</v>
      </c>
      <c r="N177" s="59">
        <v>5661</v>
      </c>
      <c r="O177" s="59">
        <v>4404</v>
      </c>
      <c r="P177" s="59">
        <v>301</v>
      </c>
      <c r="S177" s="57">
        <v>328</v>
      </c>
      <c r="X177" s="57">
        <v>3</v>
      </c>
      <c r="Y177" s="59"/>
      <c r="Z177" s="59"/>
      <c r="AA177" s="59"/>
      <c r="AB177" s="59"/>
      <c r="AC177" s="59"/>
      <c r="AD177" s="59"/>
      <c r="AE177" s="59"/>
      <c r="AF177" s="59"/>
      <c r="AG177" s="59"/>
      <c r="AI177" s="7">
        <f>IF(Q177&gt;0,RANK(Q177,(N177:P177,Q177:AE177)),0)</f>
        <v>0</v>
      </c>
      <c r="AJ177" s="7">
        <f>IF(R177&gt;0,RANK(R177,(N177:P177,Q177:AE177)),0)</f>
        <v>0</v>
      </c>
      <c r="AK177" s="7">
        <f>IF(T177&gt;0,RANK(T177,(N177:P177,Q177:AE177)),0)</f>
        <v>0</v>
      </c>
      <c r="AL177" s="7">
        <f>IF(S177&gt;0,RANK(S177,(N177:P177,Q177:AE177)),0)</f>
        <v>3</v>
      </c>
      <c r="AM177" s="2">
        <f t="shared" si="84"/>
        <v>0</v>
      </c>
      <c r="AN177" s="2">
        <f t="shared" si="85"/>
        <v>0</v>
      </c>
      <c r="AO177" s="2">
        <f t="shared" si="86"/>
        <v>0</v>
      </c>
      <c r="AP177" s="2">
        <f t="shared" si="87"/>
        <v>3.0662802654949986E-2</v>
      </c>
      <c r="AR177" s="6" t="s">
        <v>1148</v>
      </c>
      <c r="AS177" s="5" t="s">
        <v>1676</v>
      </c>
      <c r="AT177">
        <v>1</v>
      </c>
      <c r="AV177">
        <v>3</v>
      </c>
      <c r="AW177" s="91">
        <v>5</v>
      </c>
      <c r="AX177" s="93">
        <v>93</v>
      </c>
      <c r="AY177" s="97">
        <f t="shared" si="88"/>
        <v>5093</v>
      </c>
      <c r="BA177" s="7" t="s">
        <v>1261</v>
      </c>
    </row>
    <row r="178" spans="1:53" hidden="1" outlineLevel="1">
      <c r="A178" s="6" t="s">
        <v>1570</v>
      </c>
      <c r="B178" s="5" t="s">
        <v>1676</v>
      </c>
      <c r="C178" s="1">
        <f t="shared" si="79"/>
        <v>2695</v>
      </c>
      <c r="D178" s="7">
        <f>IF(N178&gt;0, RANK(N178,(N178:P178,Q178:AE178)),0)</f>
        <v>1</v>
      </c>
      <c r="E178" s="7">
        <f>IF(O178&gt;0,RANK(O178,(N178:P178,Q178:AE178)),0)</f>
        <v>2</v>
      </c>
      <c r="F178" s="7">
        <f>IF(P178&gt;0,RANK(P178,(N178:P178,Q178:AE178)),0)</f>
        <v>3</v>
      </c>
      <c r="G178" s="1">
        <f t="shared" si="77"/>
        <v>612</v>
      </c>
      <c r="H178" s="2">
        <f t="shared" si="78"/>
        <v>0.22708719851576994</v>
      </c>
      <c r="I178" s="2"/>
      <c r="J178" s="2">
        <f t="shared" si="80"/>
        <v>0.60259740259740258</v>
      </c>
      <c r="K178" s="2">
        <f t="shared" si="81"/>
        <v>0.37551020408163266</v>
      </c>
      <c r="L178" s="2">
        <f t="shared" si="82"/>
        <v>1.2244897959183673E-2</v>
      </c>
      <c r="M178" s="2">
        <f t="shared" si="83"/>
        <v>9.6474953617810919E-3</v>
      </c>
      <c r="N178" s="59">
        <v>1624</v>
      </c>
      <c r="O178" s="59">
        <v>1012</v>
      </c>
      <c r="P178" s="59">
        <v>33</v>
      </c>
      <c r="S178" s="57">
        <v>26</v>
      </c>
      <c r="X178" s="57">
        <v>0</v>
      </c>
      <c r="Y178" s="59"/>
      <c r="Z178" s="59"/>
      <c r="AA178" s="59"/>
      <c r="AB178" s="59"/>
      <c r="AC178" s="59"/>
      <c r="AD178" s="59"/>
      <c r="AE178" s="59"/>
      <c r="AF178" s="59"/>
      <c r="AG178" s="59"/>
      <c r="AI178" s="7">
        <f>IF(Q178&gt;0,RANK(Q178,(N178:P178,Q178:AE178)),0)</f>
        <v>0</v>
      </c>
      <c r="AJ178" s="7">
        <f>IF(R178&gt;0,RANK(R178,(N178:P178,Q178:AE178)),0)</f>
        <v>0</v>
      </c>
      <c r="AK178" s="7">
        <f>IF(T178&gt;0,RANK(T178,(N178:P178,Q178:AE178)),0)</f>
        <v>0</v>
      </c>
      <c r="AL178" s="7">
        <f>IF(S178&gt;0,RANK(S178,(N178:P178,Q178:AE178)),0)</f>
        <v>4</v>
      </c>
      <c r="AM178" s="2">
        <f t="shared" si="84"/>
        <v>0</v>
      </c>
      <c r="AN178" s="2">
        <f t="shared" si="85"/>
        <v>0</v>
      </c>
      <c r="AO178" s="2">
        <f t="shared" si="86"/>
        <v>0</v>
      </c>
      <c r="AP178" s="2">
        <f t="shared" si="87"/>
        <v>9.6474953617810763E-3</v>
      </c>
      <c r="AR178" s="6" t="s">
        <v>1570</v>
      </c>
      <c r="AS178" s="5" t="s">
        <v>1676</v>
      </c>
      <c r="AT178">
        <v>1</v>
      </c>
      <c r="AV178">
        <v>3</v>
      </c>
      <c r="AW178" s="91">
        <v>5</v>
      </c>
      <c r="AX178" s="93">
        <v>95</v>
      </c>
      <c r="AY178" s="97">
        <f t="shared" si="88"/>
        <v>5095</v>
      </c>
      <c r="BA178" s="7" t="s">
        <v>1261</v>
      </c>
    </row>
    <row r="179" spans="1:53" hidden="1" outlineLevel="1">
      <c r="A179" s="6" t="s">
        <v>1309</v>
      </c>
      <c r="B179" s="5" t="s">
        <v>1676</v>
      </c>
      <c r="C179" s="1">
        <f t="shared" si="79"/>
        <v>2976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>IF(P179&gt;0,RANK(P179,(N179:P179,Q179:AE179)),0)</f>
        <v>3</v>
      </c>
      <c r="G179" s="1">
        <f t="shared" si="77"/>
        <v>798</v>
      </c>
      <c r="H179" s="2">
        <f t="shared" si="78"/>
        <v>0.26814516129032256</v>
      </c>
      <c r="I179" s="2"/>
      <c r="J179" s="2">
        <f t="shared" si="80"/>
        <v>0.33165322580645162</v>
      </c>
      <c r="K179" s="2">
        <f t="shared" si="81"/>
        <v>0.59979838709677424</v>
      </c>
      <c r="L179" s="2">
        <f t="shared" si="82"/>
        <v>4.3682795698924734E-2</v>
      </c>
      <c r="M179" s="2">
        <f t="shared" si="83"/>
        <v>2.4865591397849399E-2</v>
      </c>
      <c r="N179" s="59">
        <v>987</v>
      </c>
      <c r="O179" s="59">
        <v>1785</v>
      </c>
      <c r="P179" s="59">
        <v>130</v>
      </c>
      <c r="S179" s="57">
        <v>73</v>
      </c>
      <c r="X179" s="57">
        <v>1</v>
      </c>
      <c r="Y179" s="59"/>
      <c r="Z179" s="59"/>
      <c r="AA179" s="59"/>
      <c r="AB179" s="59"/>
      <c r="AC179" s="59"/>
      <c r="AD179" s="59"/>
      <c r="AE179" s="59"/>
      <c r="AF179" s="59"/>
      <c r="AG179" s="59"/>
      <c r="AI179" s="7">
        <f>IF(Q179&gt;0,RANK(Q179,(N179:P179,Q179:AE179)),0)</f>
        <v>0</v>
      </c>
      <c r="AJ179" s="7">
        <f>IF(R179&gt;0,RANK(R179,(N179:P179,Q179:AE179)),0)</f>
        <v>0</v>
      </c>
      <c r="AK179" s="7">
        <f>IF(T179&gt;0,RANK(T179,(N179:P179,Q179:AE179)),0)</f>
        <v>0</v>
      </c>
      <c r="AL179" s="7">
        <f>IF(S179&gt;0,RANK(S179,(N179:P179,Q179:AE179)),0)</f>
        <v>4</v>
      </c>
      <c r="AM179" s="2">
        <f t="shared" si="84"/>
        <v>0</v>
      </c>
      <c r="AN179" s="2">
        <f t="shared" si="85"/>
        <v>0</v>
      </c>
      <c r="AO179" s="2">
        <f t="shared" si="86"/>
        <v>0</v>
      </c>
      <c r="AP179" s="2">
        <f t="shared" si="87"/>
        <v>2.4529569892473117E-2</v>
      </c>
      <c r="AR179" s="6" t="s">
        <v>1309</v>
      </c>
      <c r="AS179" s="5" t="s">
        <v>1676</v>
      </c>
      <c r="AT179">
        <v>4</v>
      </c>
      <c r="AV179">
        <v>3</v>
      </c>
      <c r="AW179" s="91">
        <v>5</v>
      </c>
      <c r="AX179" s="93">
        <v>97</v>
      </c>
      <c r="AY179" s="97">
        <f t="shared" si="88"/>
        <v>5097</v>
      </c>
      <c r="BA179" s="7" t="s">
        <v>1261</v>
      </c>
    </row>
    <row r="180" spans="1:53" hidden="1" outlineLevel="1">
      <c r="A180" s="6" t="s">
        <v>1475</v>
      </c>
      <c r="B180" s="5" t="s">
        <v>1676</v>
      </c>
      <c r="C180" s="1">
        <f t="shared" si="79"/>
        <v>2475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>IF(P180&gt;0,RANK(P180,(N180:P180,Q180:AE180)),0)</f>
        <v>3</v>
      </c>
      <c r="G180" s="1">
        <f t="shared" si="77"/>
        <v>203</v>
      </c>
      <c r="H180" s="2">
        <f t="shared" si="78"/>
        <v>8.2020202020202021E-2</v>
      </c>
      <c r="I180" s="2"/>
      <c r="J180" s="2">
        <f t="shared" si="80"/>
        <v>0.4303030303030303</v>
      </c>
      <c r="K180" s="2">
        <f t="shared" si="81"/>
        <v>0.51232323232323229</v>
      </c>
      <c r="L180" s="2">
        <f t="shared" si="82"/>
        <v>3.7979797979797981E-2</v>
      </c>
      <c r="M180" s="2">
        <f t="shared" si="83"/>
        <v>1.9393939393939429E-2</v>
      </c>
      <c r="N180" s="59">
        <v>1065</v>
      </c>
      <c r="O180" s="59">
        <v>1268</v>
      </c>
      <c r="P180" s="59">
        <v>94</v>
      </c>
      <c r="S180" s="57">
        <v>48</v>
      </c>
      <c r="X180" s="57">
        <v>0</v>
      </c>
      <c r="Y180" s="59"/>
      <c r="Z180" s="59"/>
      <c r="AA180" s="59"/>
      <c r="AB180" s="59"/>
      <c r="AC180" s="59"/>
      <c r="AD180" s="59"/>
      <c r="AE180" s="59"/>
      <c r="AF180" s="59"/>
      <c r="AG180" s="59"/>
      <c r="AI180" s="7">
        <f>IF(Q180&gt;0,RANK(Q180,(N180:P180,Q180:AE180)),0)</f>
        <v>0</v>
      </c>
      <c r="AJ180" s="7">
        <f>IF(R180&gt;0,RANK(R180,(N180:P180,Q180:AE180)),0)</f>
        <v>0</v>
      </c>
      <c r="AK180" s="7">
        <f>IF(T180&gt;0,RANK(T180,(N180:P180,Q180:AE180)),0)</f>
        <v>0</v>
      </c>
      <c r="AL180" s="7">
        <f>IF(S180&gt;0,RANK(S180,(N180:P180,Q180:AE180)),0)</f>
        <v>4</v>
      </c>
      <c r="AM180" s="2">
        <f t="shared" si="84"/>
        <v>0</v>
      </c>
      <c r="AN180" s="2">
        <f t="shared" si="85"/>
        <v>0</v>
      </c>
      <c r="AO180" s="2">
        <f t="shared" si="86"/>
        <v>0</v>
      </c>
      <c r="AP180" s="2">
        <f t="shared" si="87"/>
        <v>1.9393939393939394E-2</v>
      </c>
      <c r="AR180" s="6" t="s">
        <v>1475</v>
      </c>
      <c r="AS180" s="5" t="s">
        <v>1676</v>
      </c>
      <c r="AT180">
        <v>4</v>
      </c>
      <c r="AV180">
        <v>3</v>
      </c>
      <c r="AW180" s="91">
        <v>5</v>
      </c>
      <c r="AX180" s="93">
        <v>99</v>
      </c>
      <c r="AY180" s="97">
        <f t="shared" si="88"/>
        <v>5099</v>
      </c>
      <c r="BA180" s="7" t="s">
        <v>1261</v>
      </c>
    </row>
    <row r="181" spans="1:53" hidden="1" outlineLevel="1">
      <c r="A181" s="6" t="s">
        <v>2517</v>
      </c>
      <c r="B181" s="5" t="s">
        <v>1676</v>
      </c>
      <c r="C181" s="1">
        <f t="shared" si="79"/>
        <v>3361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>IF(P181&gt;0,RANK(P181,(N181:P181,Q181:AE181)),0)</f>
        <v>3</v>
      </c>
      <c r="G181" s="1">
        <f t="shared" si="77"/>
        <v>1297</v>
      </c>
      <c r="H181" s="2">
        <f t="shared" si="78"/>
        <v>0.38589705444808092</v>
      </c>
      <c r="I181" s="2"/>
      <c r="J181" s="2">
        <f t="shared" si="80"/>
        <v>0.26242189824457007</v>
      </c>
      <c r="K181" s="2">
        <f t="shared" si="81"/>
        <v>0.64831895269265105</v>
      </c>
      <c r="L181" s="2">
        <f t="shared" si="82"/>
        <v>5.8315977387682238E-2</v>
      </c>
      <c r="M181" s="2">
        <f t="shared" si="83"/>
        <v>3.0943171675096637E-2</v>
      </c>
      <c r="N181" s="59">
        <v>882</v>
      </c>
      <c r="O181" s="59">
        <v>2179</v>
      </c>
      <c r="P181" s="59">
        <v>196</v>
      </c>
      <c r="S181" s="57">
        <v>104</v>
      </c>
      <c r="X181" s="57">
        <v>0</v>
      </c>
      <c r="Y181" s="59"/>
      <c r="Z181" s="59"/>
      <c r="AA181" s="59"/>
      <c r="AB181" s="59"/>
      <c r="AC181" s="59"/>
      <c r="AD181" s="59"/>
      <c r="AE181" s="59"/>
      <c r="AF181" s="59"/>
      <c r="AG181" s="59"/>
      <c r="AI181" s="7">
        <f>IF(Q181&gt;0,RANK(Q181,(N181:P181,Q181:AE181)),0)</f>
        <v>0</v>
      </c>
      <c r="AJ181" s="7">
        <f>IF(R181&gt;0,RANK(R181,(N181:P181,Q181:AE181)),0)</f>
        <v>0</v>
      </c>
      <c r="AK181" s="7">
        <f>IF(T181&gt;0,RANK(T181,(N181:P181,Q181:AE181)),0)</f>
        <v>0</v>
      </c>
      <c r="AL181" s="7">
        <f>IF(S181&gt;0,RANK(S181,(N181:P181,Q181:AE181)),0)</f>
        <v>4</v>
      </c>
      <c r="AM181" s="2">
        <f t="shared" si="84"/>
        <v>0</v>
      </c>
      <c r="AN181" s="2">
        <f t="shared" si="85"/>
        <v>0</v>
      </c>
      <c r="AO181" s="2">
        <f t="shared" si="86"/>
        <v>0</v>
      </c>
      <c r="AP181" s="2">
        <f t="shared" si="87"/>
        <v>3.0943171675096696E-2</v>
      </c>
      <c r="AR181" s="6" t="s">
        <v>2517</v>
      </c>
      <c r="AS181" s="5" t="s">
        <v>1676</v>
      </c>
      <c r="AT181">
        <v>3</v>
      </c>
      <c r="AV181">
        <v>3</v>
      </c>
      <c r="AW181" s="91">
        <v>5</v>
      </c>
      <c r="AX181" s="93">
        <v>101</v>
      </c>
      <c r="AY181" s="97">
        <f t="shared" si="88"/>
        <v>5101</v>
      </c>
      <c r="BA181" s="7" t="s">
        <v>1261</v>
      </c>
    </row>
    <row r="182" spans="1:53" hidden="1" outlineLevel="1">
      <c r="A182" s="6" t="s">
        <v>1903</v>
      </c>
      <c r="B182" s="5" t="s">
        <v>1676</v>
      </c>
      <c r="C182" s="1">
        <f t="shared" si="79"/>
        <v>7772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>IF(P182&gt;0,RANK(P182,(N182:P182,Q182:AE182)),0)</f>
        <v>3</v>
      </c>
      <c r="G182" s="1">
        <f t="shared" si="77"/>
        <v>413</v>
      </c>
      <c r="H182" s="2">
        <f t="shared" si="78"/>
        <v>5.3139475038600101E-2</v>
      </c>
      <c r="I182" s="2"/>
      <c r="J182" s="2">
        <f t="shared" si="80"/>
        <v>0.44981986618630981</v>
      </c>
      <c r="K182" s="2">
        <f t="shared" si="81"/>
        <v>0.50295934122490993</v>
      </c>
      <c r="L182" s="2">
        <f t="shared" si="82"/>
        <v>2.676273803396809E-2</v>
      </c>
      <c r="M182" s="2">
        <f t="shared" si="83"/>
        <v>2.0458054554812224E-2</v>
      </c>
      <c r="N182" s="59">
        <v>3496</v>
      </c>
      <c r="O182" s="59">
        <v>3909</v>
      </c>
      <c r="P182" s="59">
        <v>208</v>
      </c>
      <c r="S182" s="57">
        <v>156</v>
      </c>
      <c r="X182" s="57">
        <v>3</v>
      </c>
      <c r="Y182" s="59"/>
      <c r="Z182" s="59"/>
      <c r="AA182" s="59"/>
      <c r="AB182" s="59"/>
      <c r="AC182" s="59"/>
      <c r="AD182" s="59"/>
      <c r="AE182" s="59"/>
      <c r="AF182" s="59"/>
      <c r="AG182" s="59"/>
      <c r="AI182" s="7">
        <f>IF(Q182&gt;0,RANK(Q182,(N182:P182,Q182:AE182)),0)</f>
        <v>0</v>
      </c>
      <c r="AJ182" s="7">
        <f>IF(R182&gt;0,RANK(R182,(N182:P182,Q182:AE182)),0)</f>
        <v>0</v>
      </c>
      <c r="AK182" s="7">
        <f>IF(T182&gt;0,RANK(T182,(N182:P182,Q182:AE182)),0)</f>
        <v>0</v>
      </c>
      <c r="AL182" s="7">
        <f>IF(S182&gt;0,RANK(S182,(N182:P182,Q182:AE182)),0)</f>
        <v>4</v>
      </c>
      <c r="AM182" s="2">
        <f t="shared" si="84"/>
        <v>0</v>
      </c>
      <c r="AN182" s="2">
        <f t="shared" si="85"/>
        <v>0</v>
      </c>
      <c r="AO182" s="2">
        <f t="shared" si="86"/>
        <v>0</v>
      </c>
      <c r="AP182" s="2">
        <f t="shared" si="87"/>
        <v>2.0072053525476068E-2</v>
      </c>
      <c r="AR182" s="6" t="s">
        <v>1903</v>
      </c>
      <c r="AS182" s="5" t="s">
        <v>1676</v>
      </c>
      <c r="AT182">
        <v>4</v>
      </c>
      <c r="AV182">
        <v>3</v>
      </c>
      <c r="AW182" s="91">
        <v>5</v>
      </c>
      <c r="AX182" s="93">
        <v>103</v>
      </c>
      <c r="AY182" s="97">
        <f t="shared" si="88"/>
        <v>5103</v>
      </c>
      <c r="BA182" s="7" t="s">
        <v>1261</v>
      </c>
    </row>
    <row r="183" spans="1:53" hidden="1" outlineLevel="1">
      <c r="A183" s="6" t="s">
        <v>953</v>
      </c>
      <c r="B183" s="5" t="s">
        <v>1676</v>
      </c>
      <c r="C183" s="1">
        <f t="shared" si="79"/>
        <v>3105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>IF(P183&gt;0,RANK(P183,(N183:P183,Q183:AE183)),0)</f>
        <v>3</v>
      </c>
      <c r="G183" s="1">
        <f t="shared" si="77"/>
        <v>706</v>
      </c>
      <c r="H183" s="2">
        <f t="shared" si="78"/>
        <v>0.22737520128824476</v>
      </c>
      <c r="I183" s="2"/>
      <c r="J183" s="2">
        <f t="shared" si="80"/>
        <v>0.34492753623188405</v>
      </c>
      <c r="K183" s="2">
        <f t="shared" si="81"/>
        <v>0.57230273752012883</v>
      </c>
      <c r="L183" s="2">
        <f t="shared" si="82"/>
        <v>5.6360708534621579E-2</v>
      </c>
      <c r="M183" s="2">
        <f t="shared" si="83"/>
        <v>2.6409017713365596E-2</v>
      </c>
      <c r="N183" s="59">
        <v>1071</v>
      </c>
      <c r="O183" s="59">
        <v>1777</v>
      </c>
      <c r="P183" s="59">
        <v>175</v>
      </c>
      <c r="S183" s="57">
        <v>81</v>
      </c>
      <c r="X183" s="57">
        <v>1</v>
      </c>
      <c r="Y183" s="59"/>
      <c r="Z183" s="59"/>
      <c r="AA183" s="59"/>
      <c r="AB183" s="59"/>
      <c r="AC183" s="59"/>
      <c r="AD183" s="59"/>
      <c r="AE183" s="59"/>
      <c r="AF183" s="59"/>
      <c r="AG183" s="59"/>
      <c r="AI183" s="7">
        <f>IF(Q183&gt;0,RANK(Q183,(N183:P183,Q183:AE183)),0)</f>
        <v>0</v>
      </c>
      <c r="AJ183" s="7">
        <f>IF(R183&gt;0,RANK(R183,(N183:P183,Q183:AE183)),0)</f>
        <v>0</v>
      </c>
      <c r="AK183" s="7">
        <f>IF(T183&gt;0,RANK(T183,(N183:P183,Q183:AE183)),0)</f>
        <v>0</v>
      </c>
      <c r="AL183" s="7">
        <f>IF(S183&gt;0,RANK(S183,(N183:P183,Q183:AE183)),0)</f>
        <v>4</v>
      </c>
      <c r="AM183" s="2">
        <f t="shared" si="84"/>
        <v>0</v>
      </c>
      <c r="AN183" s="2">
        <f t="shared" si="85"/>
        <v>0</v>
      </c>
      <c r="AO183" s="2">
        <f t="shared" si="86"/>
        <v>0</v>
      </c>
      <c r="AP183" s="2">
        <f t="shared" si="87"/>
        <v>2.6086956521739129E-2</v>
      </c>
      <c r="AR183" s="6" t="s">
        <v>953</v>
      </c>
      <c r="AS183" s="5" t="s">
        <v>1676</v>
      </c>
      <c r="AT183">
        <v>2</v>
      </c>
      <c r="AV183">
        <v>3</v>
      </c>
      <c r="AW183" s="91">
        <v>5</v>
      </c>
      <c r="AX183" s="93">
        <v>105</v>
      </c>
      <c r="AY183" s="97">
        <f t="shared" si="88"/>
        <v>5105</v>
      </c>
      <c r="BA183" s="7" t="s">
        <v>1261</v>
      </c>
    </row>
    <row r="184" spans="1:53" hidden="1" outlineLevel="1">
      <c r="A184" s="6" t="s">
        <v>1167</v>
      </c>
      <c r="B184" s="5" t="s">
        <v>1676</v>
      </c>
      <c r="C184" s="1">
        <f t="shared" si="79"/>
        <v>6332</v>
      </c>
      <c r="D184" s="7">
        <f>IF(N184&gt;0, RANK(N184,(N184:P184,Q184:AE184)),0)</f>
        <v>1</v>
      </c>
      <c r="E184" s="7">
        <f>IF(O184&gt;0,RANK(O184,(N184:P184,Q184:AE184)),0)</f>
        <v>2</v>
      </c>
      <c r="F184" s="7">
        <f>IF(P184&gt;0,RANK(P184,(N184:P184,Q184:AE184)),0)</f>
        <v>3</v>
      </c>
      <c r="G184" s="1">
        <f t="shared" si="77"/>
        <v>2371</v>
      </c>
      <c r="H184" s="2">
        <f t="shared" si="78"/>
        <v>0.37444725205306378</v>
      </c>
      <c r="I184" s="2"/>
      <c r="J184" s="2">
        <f t="shared" si="80"/>
        <v>0.66377132027795327</v>
      </c>
      <c r="K184" s="2">
        <f t="shared" si="81"/>
        <v>0.28932406822488943</v>
      </c>
      <c r="L184" s="2">
        <f t="shared" si="82"/>
        <v>2.5584333543903978E-2</v>
      </c>
      <c r="M184" s="2">
        <f t="shared" si="83"/>
        <v>2.1320277953253322E-2</v>
      </c>
      <c r="N184" s="59">
        <v>4203</v>
      </c>
      <c r="O184" s="59">
        <v>1832</v>
      </c>
      <c r="P184" s="59">
        <v>162</v>
      </c>
      <c r="S184" s="57">
        <v>133</v>
      </c>
      <c r="X184" s="57">
        <v>2</v>
      </c>
      <c r="Y184" s="59"/>
      <c r="Z184" s="59"/>
      <c r="AA184" s="59"/>
      <c r="AB184" s="59"/>
      <c r="AC184" s="59"/>
      <c r="AD184" s="59"/>
      <c r="AE184" s="59"/>
      <c r="AF184" s="59"/>
      <c r="AG184" s="59"/>
      <c r="AI184" s="7">
        <f>IF(Q184&gt;0,RANK(Q184,(N184:P184,Q184:AE184)),0)</f>
        <v>0</v>
      </c>
      <c r="AJ184" s="7">
        <f>IF(R184&gt;0,RANK(R184,(N184:P184,Q184:AE184)),0)</f>
        <v>0</v>
      </c>
      <c r="AK184" s="7">
        <f>IF(T184&gt;0,RANK(T184,(N184:P184,Q184:AE184)),0)</f>
        <v>0</v>
      </c>
      <c r="AL184" s="7">
        <f>IF(S184&gt;0,RANK(S184,(N184:P184,Q184:AE184)),0)</f>
        <v>4</v>
      </c>
      <c r="AM184" s="2">
        <f t="shared" si="84"/>
        <v>0</v>
      </c>
      <c r="AN184" s="2">
        <f t="shared" si="85"/>
        <v>0</v>
      </c>
      <c r="AO184" s="2">
        <f t="shared" si="86"/>
        <v>0</v>
      </c>
      <c r="AP184" s="2">
        <f t="shared" si="87"/>
        <v>2.1004421983575491E-2</v>
      </c>
      <c r="AR184" s="6" t="s">
        <v>1167</v>
      </c>
      <c r="AS184" s="5" t="s">
        <v>1676</v>
      </c>
      <c r="AT184">
        <v>1</v>
      </c>
      <c r="AV184">
        <v>3</v>
      </c>
      <c r="AW184" s="91">
        <v>5</v>
      </c>
      <c r="AX184" s="93">
        <v>107</v>
      </c>
      <c r="AY184" s="97">
        <f t="shared" si="88"/>
        <v>5107</v>
      </c>
      <c r="BA184" s="7" t="s">
        <v>1261</v>
      </c>
    </row>
    <row r="185" spans="1:53" hidden="1" outlineLevel="1">
      <c r="A185" s="6" t="s">
        <v>1027</v>
      </c>
      <c r="B185" s="5" t="s">
        <v>1676</v>
      </c>
      <c r="C185" s="1">
        <f t="shared" si="79"/>
        <v>3098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>IF(P185&gt;0,RANK(P185,(N185:P185,Q185:AE185)),0)</f>
        <v>3</v>
      </c>
      <c r="G185" s="1">
        <f t="shared" si="77"/>
        <v>807</v>
      </c>
      <c r="H185" s="2">
        <f t="shared" si="78"/>
        <v>0.2604906391220142</v>
      </c>
      <c r="I185" s="2"/>
      <c r="J185" s="2">
        <f t="shared" si="80"/>
        <v>0.33925112976113619</v>
      </c>
      <c r="K185" s="2">
        <f t="shared" si="81"/>
        <v>0.59974176888315045</v>
      </c>
      <c r="L185" s="2">
        <f t="shared" si="82"/>
        <v>4.0994189799870885E-2</v>
      </c>
      <c r="M185" s="2">
        <f t="shared" si="83"/>
        <v>2.0012911555842415E-2</v>
      </c>
      <c r="N185" s="59">
        <v>1051</v>
      </c>
      <c r="O185" s="59">
        <v>1858</v>
      </c>
      <c r="P185" s="59">
        <v>127</v>
      </c>
      <c r="S185" s="57">
        <v>58</v>
      </c>
      <c r="X185" s="57">
        <v>4</v>
      </c>
      <c r="Y185" s="59"/>
      <c r="Z185" s="59"/>
      <c r="AA185" s="59"/>
      <c r="AB185" s="59"/>
      <c r="AC185" s="59"/>
      <c r="AD185" s="59"/>
      <c r="AE185" s="59"/>
      <c r="AF185" s="59"/>
      <c r="AG185" s="59"/>
      <c r="AI185" s="7">
        <f>IF(Q185&gt;0,RANK(Q185,(N185:P185,Q185:AE185)),0)</f>
        <v>0</v>
      </c>
      <c r="AJ185" s="7">
        <f>IF(R185&gt;0,RANK(R185,(N185:P185,Q185:AE185)),0)</f>
        <v>0</v>
      </c>
      <c r="AK185" s="7">
        <f>IF(T185&gt;0,RANK(T185,(N185:P185,Q185:AE185)),0)</f>
        <v>0</v>
      </c>
      <c r="AL185" s="7">
        <f>IF(S185&gt;0,RANK(S185,(N185:P185,Q185:AE185)),0)</f>
        <v>4</v>
      </c>
      <c r="AM185" s="2">
        <f t="shared" si="84"/>
        <v>0</v>
      </c>
      <c r="AN185" s="2">
        <f t="shared" si="85"/>
        <v>0</v>
      </c>
      <c r="AO185" s="2">
        <f t="shared" si="86"/>
        <v>0</v>
      </c>
      <c r="AP185" s="2">
        <f t="shared" si="87"/>
        <v>1.8721755971594579E-2</v>
      </c>
      <c r="AR185" s="6" t="s">
        <v>1027</v>
      </c>
      <c r="AS185" s="5" t="s">
        <v>1676</v>
      </c>
      <c r="AT185">
        <v>4</v>
      </c>
      <c r="AV185">
        <v>3</v>
      </c>
      <c r="AW185" s="91">
        <v>5</v>
      </c>
      <c r="AX185" s="93">
        <v>109</v>
      </c>
      <c r="AY185" s="97">
        <f t="shared" si="88"/>
        <v>5109</v>
      </c>
      <c r="BA185" s="7" t="s">
        <v>1261</v>
      </c>
    </row>
    <row r="186" spans="1:53" hidden="1" outlineLevel="1">
      <c r="A186" s="6" t="s">
        <v>629</v>
      </c>
      <c r="B186" s="5" t="s">
        <v>1676</v>
      </c>
      <c r="C186" s="1">
        <f t="shared" si="79"/>
        <v>6473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3</v>
      </c>
      <c r="G186" s="1">
        <f t="shared" si="77"/>
        <v>392</v>
      </c>
      <c r="H186" s="2">
        <f t="shared" si="78"/>
        <v>6.0559246099181216E-2</v>
      </c>
      <c r="I186" s="2"/>
      <c r="J186" s="2">
        <f t="shared" si="80"/>
        <v>0.44106287656418969</v>
      </c>
      <c r="K186" s="2">
        <f t="shared" si="81"/>
        <v>0.50162212266337092</v>
      </c>
      <c r="L186" s="2">
        <f t="shared" si="82"/>
        <v>3.3214892630928472E-2</v>
      </c>
      <c r="M186" s="2">
        <f t="shared" si="83"/>
        <v>2.4100108141510868E-2</v>
      </c>
      <c r="N186" s="59">
        <v>2855</v>
      </c>
      <c r="O186" s="59">
        <v>3247</v>
      </c>
      <c r="P186" s="59">
        <v>215</v>
      </c>
      <c r="S186" s="57">
        <v>138</v>
      </c>
      <c r="X186" s="57">
        <v>18</v>
      </c>
      <c r="Y186" s="59"/>
      <c r="Z186" s="59"/>
      <c r="AA186" s="59"/>
      <c r="AB186" s="59"/>
      <c r="AC186" s="59"/>
      <c r="AD186" s="59"/>
      <c r="AE186" s="59"/>
      <c r="AF186" s="59"/>
      <c r="AG186" s="59"/>
      <c r="AI186" s="7">
        <f>IF(Q186&gt;0,RANK(Q186,(N186:P186,Q186:AE186)),0)</f>
        <v>0</v>
      </c>
      <c r="AJ186" s="7">
        <f>IF(R186&gt;0,RANK(R186,(N186:P186,Q186:AE186)),0)</f>
        <v>0</v>
      </c>
      <c r="AK186" s="7">
        <f>IF(T186&gt;0,RANK(T186,(N186:P186,Q186:AE186)),0)</f>
        <v>0</v>
      </c>
      <c r="AL186" s="7">
        <f>IF(S186&gt;0,RANK(S186,(N186:P186,Q186:AE186)),0)</f>
        <v>4</v>
      </c>
      <c r="AM186" s="2">
        <f t="shared" si="84"/>
        <v>0</v>
      </c>
      <c r="AN186" s="2">
        <f t="shared" si="85"/>
        <v>0</v>
      </c>
      <c r="AO186" s="2">
        <f t="shared" si="86"/>
        <v>0</v>
      </c>
      <c r="AP186" s="2">
        <f t="shared" si="87"/>
        <v>2.131932643287502E-2</v>
      </c>
      <c r="AR186" s="6" t="s">
        <v>629</v>
      </c>
      <c r="AS186" s="5" t="s">
        <v>1676</v>
      </c>
      <c r="AT186">
        <v>1</v>
      </c>
      <c r="AV186">
        <v>3</v>
      </c>
      <c r="AW186" s="91">
        <v>5</v>
      </c>
      <c r="AX186" s="93">
        <v>111</v>
      </c>
      <c r="AY186" s="97">
        <f t="shared" si="88"/>
        <v>5111</v>
      </c>
      <c r="BA186" s="7" t="s">
        <v>1261</v>
      </c>
    </row>
    <row r="187" spans="1:53" hidden="1" outlineLevel="1">
      <c r="A187" s="6" t="s">
        <v>2180</v>
      </c>
      <c r="B187" s="5" t="s">
        <v>1676</v>
      </c>
      <c r="C187" s="1">
        <f t="shared" si="79"/>
        <v>6437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3</v>
      </c>
      <c r="G187" s="1">
        <f t="shared" si="77"/>
        <v>2708</v>
      </c>
      <c r="H187" s="2">
        <f t="shared" si="78"/>
        <v>0.42069286934907568</v>
      </c>
      <c r="I187" s="2"/>
      <c r="J187" s="2">
        <f t="shared" si="80"/>
        <v>0.25508777380767439</v>
      </c>
      <c r="K187" s="2">
        <f t="shared" si="81"/>
        <v>0.67578064315675002</v>
      </c>
      <c r="L187" s="2">
        <f t="shared" si="82"/>
        <v>4.8159080316917818E-2</v>
      </c>
      <c r="M187" s="2">
        <f t="shared" si="83"/>
        <v>2.0972502718657721E-2</v>
      </c>
      <c r="N187" s="59">
        <v>1642</v>
      </c>
      <c r="O187" s="59">
        <v>4350</v>
      </c>
      <c r="P187" s="59">
        <v>310</v>
      </c>
      <c r="S187" s="57">
        <v>132</v>
      </c>
      <c r="X187" s="57">
        <v>3</v>
      </c>
      <c r="Y187" s="59"/>
      <c r="Z187" s="59"/>
      <c r="AA187" s="59"/>
      <c r="AB187" s="59"/>
      <c r="AC187" s="59"/>
      <c r="AD187" s="59"/>
      <c r="AE187" s="59"/>
      <c r="AF187" s="59"/>
      <c r="AG187" s="59"/>
      <c r="AI187" s="7">
        <f>IF(Q187&gt;0,RANK(Q187,(N187:P187,Q187:AE187)),0)</f>
        <v>0</v>
      </c>
      <c r="AJ187" s="7">
        <f>IF(R187&gt;0,RANK(R187,(N187:P187,Q187:AE187)),0)</f>
        <v>0</v>
      </c>
      <c r="AK187" s="7">
        <f>IF(T187&gt;0,RANK(T187,(N187:P187,Q187:AE187)),0)</f>
        <v>0</v>
      </c>
      <c r="AL187" s="7">
        <f>IF(S187&gt;0,RANK(S187,(N187:P187,Q187:AE187)),0)</f>
        <v>4</v>
      </c>
      <c r="AM187" s="2">
        <f t="shared" si="84"/>
        <v>0</v>
      </c>
      <c r="AN187" s="2">
        <f t="shared" si="85"/>
        <v>0</v>
      </c>
      <c r="AO187" s="2">
        <f t="shared" si="86"/>
        <v>0</v>
      </c>
      <c r="AP187" s="2">
        <f t="shared" si="87"/>
        <v>2.0506447102687588E-2</v>
      </c>
      <c r="AR187" s="6" t="s">
        <v>2180</v>
      </c>
      <c r="AS187" s="5" t="s">
        <v>1676</v>
      </c>
      <c r="AT187">
        <v>4</v>
      </c>
      <c r="AV187">
        <v>3</v>
      </c>
      <c r="AW187" s="91">
        <v>5</v>
      </c>
      <c r="AX187" s="93">
        <v>113</v>
      </c>
      <c r="AY187" s="97">
        <f t="shared" si="88"/>
        <v>5113</v>
      </c>
      <c r="BA187" s="7" t="s">
        <v>1261</v>
      </c>
    </row>
    <row r="188" spans="1:53" hidden="1" outlineLevel="1">
      <c r="A188" s="6" t="s">
        <v>766</v>
      </c>
      <c r="B188" s="5" t="s">
        <v>1676</v>
      </c>
      <c r="C188" s="1">
        <f t="shared" si="79"/>
        <v>15588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>IF(P188&gt;0,RANK(P188,(N188:P188,Q188:AE188)),0)</f>
        <v>3</v>
      </c>
      <c r="G188" s="1">
        <f t="shared" si="77"/>
        <v>5636</v>
      </c>
      <c r="H188" s="2">
        <f t="shared" si="78"/>
        <v>0.36156017449319988</v>
      </c>
      <c r="I188" s="2"/>
      <c r="J188" s="2">
        <f t="shared" si="80"/>
        <v>0.24294328971003337</v>
      </c>
      <c r="K188" s="2">
        <f t="shared" si="81"/>
        <v>0.60450346420323331</v>
      </c>
      <c r="L188" s="2">
        <f t="shared" si="82"/>
        <v>0.13959455991788555</v>
      </c>
      <c r="M188" s="2">
        <f t="shared" si="83"/>
        <v>1.2958686168847711E-2</v>
      </c>
      <c r="N188" s="59">
        <v>3787</v>
      </c>
      <c r="O188" s="59">
        <v>9423</v>
      </c>
      <c r="P188" s="59">
        <v>2176</v>
      </c>
      <c r="S188" s="57">
        <v>194</v>
      </c>
      <c r="X188" s="57">
        <v>8</v>
      </c>
      <c r="Y188" s="59"/>
      <c r="Z188" s="59"/>
      <c r="AA188" s="59"/>
      <c r="AB188" s="59"/>
      <c r="AC188" s="59"/>
      <c r="AD188" s="59"/>
      <c r="AE188" s="59"/>
      <c r="AF188" s="59"/>
      <c r="AG188" s="59"/>
      <c r="AI188" s="7">
        <f>IF(Q188&gt;0,RANK(Q188,(N188:P188,Q188:AE188)),0)</f>
        <v>0</v>
      </c>
      <c r="AJ188" s="7">
        <f>IF(R188&gt;0,RANK(R188,(N188:P188,Q188:AE188)),0)</f>
        <v>0</v>
      </c>
      <c r="AK188" s="7">
        <f>IF(T188&gt;0,RANK(T188,(N188:P188,Q188:AE188)),0)</f>
        <v>0</v>
      </c>
      <c r="AL188" s="7">
        <f>IF(S188&gt;0,RANK(S188,(N188:P188,Q188:AE188)),0)</f>
        <v>4</v>
      </c>
      <c r="AM188" s="2">
        <f t="shared" si="84"/>
        <v>0</v>
      </c>
      <c r="AN188" s="2">
        <f t="shared" si="85"/>
        <v>0</v>
      </c>
      <c r="AO188" s="2">
        <f t="shared" si="86"/>
        <v>0</v>
      </c>
      <c r="AP188" s="2">
        <f t="shared" si="87"/>
        <v>1.2445470875032076E-2</v>
      </c>
      <c r="AR188" s="6" t="s">
        <v>766</v>
      </c>
      <c r="AS188" s="5" t="s">
        <v>1676</v>
      </c>
      <c r="AT188">
        <v>3</v>
      </c>
      <c r="AV188">
        <v>3</v>
      </c>
      <c r="AW188" s="91">
        <v>5</v>
      </c>
      <c r="AX188" s="93">
        <v>115</v>
      </c>
      <c r="AY188" s="97">
        <f t="shared" si="88"/>
        <v>5115</v>
      </c>
      <c r="BA188" s="7" t="s">
        <v>1261</v>
      </c>
    </row>
    <row r="189" spans="1:53" hidden="1" outlineLevel="1">
      <c r="A189" s="6" t="s">
        <v>2286</v>
      </c>
      <c r="B189" s="5" t="s">
        <v>1676</v>
      </c>
      <c r="C189" s="1">
        <f t="shared" si="79"/>
        <v>2516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>IF(P189&gt;0,RANK(P189,(N189:P189,Q189:AE189)),0)</f>
        <v>3</v>
      </c>
      <c r="G189" s="1">
        <f t="shared" si="77"/>
        <v>57</v>
      </c>
      <c r="H189" s="2">
        <f t="shared" si="78"/>
        <v>2.2655007949125595E-2</v>
      </c>
      <c r="I189" s="2"/>
      <c r="J189" s="2">
        <f t="shared" si="80"/>
        <v>0.47138314785373608</v>
      </c>
      <c r="K189" s="2">
        <f t="shared" si="81"/>
        <v>0.4940381558028617</v>
      </c>
      <c r="L189" s="2">
        <f t="shared" si="82"/>
        <v>2.2655007949125595E-2</v>
      </c>
      <c r="M189" s="2">
        <f t="shared" si="83"/>
        <v>1.1923688394276676E-2</v>
      </c>
      <c r="N189" s="59">
        <v>1186</v>
      </c>
      <c r="O189" s="59">
        <v>1243</v>
      </c>
      <c r="P189" s="59">
        <v>57</v>
      </c>
      <c r="S189" s="57">
        <v>28</v>
      </c>
      <c r="X189" s="57">
        <v>2</v>
      </c>
      <c r="Y189" s="59"/>
      <c r="Z189" s="59"/>
      <c r="AA189" s="59"/>
      <c r="AB189" s="59"/>
      <c r="AC189" s="59"/>
      <c r="AD189" s="59"/>
      <c r="AE189" s="59"/>
      <c r="AF189" s="59"/>
      <c r="AG189" s="59"/>
      <c r="AI189" s="7">
        <f>IF(Q189&gt;0,RANK(Q189,(N189:P189,Q189:AE189)),0)</f>
        <v>0</v>
      </c>
      <c r="AJ189" s="7">
        <f>IF(R189&gt;0,RANK(R189,(N189:P189,Q189:AE189)),0)</f>
        <v>0</v>
      </c>
      <c r="AK189" s="7">
        <f>IF(T189&gt;0,RANK(T189,(N189:P189,Q189:AE189)),0)</f>
        <v>0</v>
      </c>
      <c r="AL189" s="7">
        <f>IF(S189&gt;0,RANK(S189,(N189:P189,Q189:AE189)),0)</f>
        <v>4</v>
      </c>
      <c r="AM189" s="2">
        <f t="shared" si="84"/>
        <v>0</v>
      </c>
      <c r="AN189" s="2">
        <f t="shared" si="85"/>
        <v>0</v>
      </c>
      <c r="AO189" s="2">
        <f t="shared" si="86"/>
        <v>0</v>
      </c>
      <c r="AP189" s="2">
        <f t="shared" si="87"/>
        <v>1.1128775834658187E-2</v>
      </c>
      <c r="AR189" s="6" t="s">
        <v>2286</v>
      </c>
      <c r="AS189" s="5" t="s">
        <v>1676</v>
      </c>
      <c r="AT189">
        <v>1</v>
      </c>
      <c r="AV189">
        <v>3</v>
      </c>
      <c r="AW189" s="91">
        <v>5</v>
      </c>
      <c r="AX189" s="93">
        <v>117</v>
      </c>
      <c r="AY189" s="97">
        <f t="shared" si="88"/>
        <v>5117</v>
      </c>
      <c r="BA189" s="7" t="s">
        <v>1261</v>
      </c>
    </row>
    <row r="190" spans="1:53" hidden="1" outlineLevel="1">
      <c r="A190" s="6" t="s">
        <v>394</v>
      </c>
      <c r="B190" s="5" t="s">
        <v>1676</v>
      </c>
      <c r="C190" s="1">
        <f t="shared" si="79"/>
        <v>110705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>IF(P190&gt;0,RANK(P190,(N190:P190,Q190:AE190)),0)</f>
        <v>4</v>
      </c>
      <c r="G190" s="1">
        <f t="shared" si="77"/>
        <v>6853</v>
      </c>
      <c r="H190" s="2">
        <f t="shared" si="78"/>
        <v>6.1903256402149859E-2</v>
      </c>
      <c r="I190" s="2"/>
      <c r="J190" s="2">
        <f t="shared" si="80"/>
        <v>0.51445734158348766</v>
      </c>
      <c r="K190" s="2">
        <f t="shared" si="81"/>
        <v>0.45255408518133777</v>
      </c>
      <c r="L190" s="2">
        <f t="shared" si="82"/>
        <v>1.521159839212321E-2</v>
      </c>
      <c r="M190" s="2">
        <f t="shared" si="83"/>
        <v>1.7776974843051359E-2</v>
      </c>
      <c r="N190" s="59">
        <v>56953</v>
      </c>
      <c r="O190" s="59">
        <v>50100</v>
      </c>
      <c r="P190" s="59">
        <v>1684</v>
      </c>
      <c r="S190" s="57">
        <v>1883</v>
      </c>
      <c r="X190" s="57">
        <v>85</v>
      </c>
      <c r="Y190" s="59"/>
      <c r="Z190" s="59"/>
      <c r="AA190" s="59"/>
      <c r="AB190" s="59"/>
      <c r="AC190" s="59"/>
      <c r="AD190" s="59"/>
      <c r="AE190" s="59"/>
      <c r="AF190" s="59"/>
      <c r="AG190" s="59"/>
      <c r="AI190" s="7">
        <f>IF(Q190&gt;0,RANK(Q190,(N190:P190,Q190:AE190)),0)</f>
        <v>0</v>
      </c>
      <c r="AJ190" s="7">
        <f>IF(R190&gt;0,RANK(R190,(N190:P190,Q190:AE190)),0)</f>
        <v>0</v>
      </c>
      <c r="AK190" s="7">
        <f>IF(T190&gt;0,RANK(T190,(N190:P190,Q190:AE190)),0)</f>
        <v>0</v>
      </c>
      <c r="AL190" s="7">
        <f>IF(S190&gt;0,RANK(S190,(N190:P190,Q190:AE190)),0)</f>
        <v>3</v>
      </c>
      <c r="AM190" s="2">
        <f t="shared" si="84"/>
        <v>0</v>
      </c>
      <c r="AN190" s="2">
        <f t="shared" si="85"/>
        <v>0</v>
      </c>
      <c r="AO190" s="2">
        <f t="shared" si="86"/>
        <v>0</v>
      </c>
      <c r="AP190" s="2">
        <f t="shared" si="87"/>
        <v>1.7009168510907367E-2</v>
      </c>
      <c r="AR190" s="6" t="s">
        <v>394</v>
      </c>
      <c r="AS190" s="5" t="s">
        <v>1676</v>
      </c>
      <c r="AT190">
        <v>2</v>
      </c>
      <c r="AV190">
        <v>3</v>
      </c>
      <c r="AW190" s="91">
        <v>5</v>
      </c>
      <c r="AX190" s="93">
        <v>119</v>
      </c>
      <c r="AY190" s="97">
        <f t="shared" si="88"/>
        <v>5119</v>
      </c>
      <c r="BA190" s="7" t="s">
        <v>1261</v>
      </c>
    </row>
    <row r="191" spans="1:53" hidden="1" outlineLevel="1">
      <c r="A191" s="6" t="s">
        <v>1215</v>
      </c>
      <c r="B191" s="5" t="s">
        <v>1676</v>
      </c>
      <c r="C191" s="1">
        <f t="shared" si="79"/>
        <v>4535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>IF(P191&gt;0,RANK(P191,(N191:P191,Q191:AE191)),0)</f>
        <v>3</v>
      </c>
      <c r="G191" s="1">
        <f t="shared" si="77"/>
        <v>396</v>
      </c>
      <c r="H191" s="2">
        <f t="shared" si="78"/>
        <v>8.7320837927232636E-2</v>
      </c>
      <c r="I191" s="2"/>
      <c r="J191" s="2">
        <f t="shared" si="80"/>
        <v>0.42249173098125686</v>
      </c>
      <c r="K191" s="2">
        <f t="shared" si="81"/>
        <v>0.50981256890848947</v>
      </c>
      <c r="L191" s="2">
        <f t="shared" si="82"/>
        <v>4.3880926130099231E-2</v>
      </c>
      <c r="M191" s="2">
        <f t="shared" si="83"/>
        <v>2.381477398015449E-2</v>
      </c>
      <c r="N191" s="59">
        <v>1916</v>
      </c>
      <c r="O191" s="59">
        <v>2312</v>
      </c>
      <c r="P191" s="59">
        <v>199</v>
      </c>
      <c r="S191" s="57">
        <v>105</v>
      </c>
      <c r="X191" s="57">
        <v>3</v>
      </c>
      <c r="Y191" s="59"/>
      <c r="Z191" s="59"/>
      <c r="AA191" s="59"/>
      <c r="AB191" s="59"/>
      <c r="AC191" s="59"/>
      <c r="AD191" s="59"/>
      <c r="AE191" s="59"/>
      <c r="AF191" s="59"/>
      <c r="AG191" s="59"/>
      <c r="AI191" s="7">
        <f>IF(Q191&gt;0,RANK(Q191,(N191:P191,Q191:AE191)),0)</f>
        <v>0</v>
      </c>
      <c r="AJ191" s="7">
        <f>IF(R191&gt;0,RANK(R191,(N191:P191,Q191:AE191)),0)</f>
        <v>0</v>
      </c>
      <c r="AK191" s="7">
        <f>IF(T191&gt;0,RANK(T191,(N191:P191,Q191:AE191)),0)</f>
        <v>0</v>
      </c>
      <c r="AL191" s="7">
        <f>IF(S191&gt;0,RANK(S191,(N191:P191,Q191:AE191)),0)</f>
        <v>4</v>
      </c>
      <c r="AM191" s="2">
        <f t="shared" si="84"/>
        <v>0</v>
      </c>
      <c r="AN191" s="2">
        <f t="shared" si="85"/>
        <v>0</v>
      </c>
      <c r="AO191" s="2">
        <f t="shared" si="86"/>
        <v>0</v>
      </c>
      <c r="AP191" s="2">
        <f t="shared" si="87"/>
        <v>2.3153252480705624E-2</v>
      </c>
      <c r="AR191" s="6" t="s">
        <v>1215</v>
      </c>
      <c r="AS191" s="5" t="s">
        <v>1676</v>
      </c>
      <c r="AT191">
        <v>1</v>
      </c>
      <c r="AV191">
        <v>3</v>
      </c>
      <c r="AW191" s="91">
        <v>5</v>
      </c>
      <c r="AX191" s="93">
        <v>121</v>
      </c>
      <c r="AY191" s="97">
        <f t="shared" si="88"/>
        <v>5121</v>
      </c>
      <c r="BA191" s="7" t="s">
        <v>1261</v>
      </c>
    </row>
    <row r="192" spans="1:53" hidden="1" outlineLevel="1">
      <c r="A192" s="6" t="s">
        <v>1165</v>
      </c>
      <c r="B192" s="5" t="s">
        <v>1676</v>
      </c>
      <c r="C192" s="1">
        <f t="shared" si="79"/>
        <v>6922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>IF(P192&gt;0,RANK(P192,(N192:P192,Q192:AE192)),0)</f>
        <v>3</v>
      </c>
      <c r="G192" s="1">
        <f t="shared" si="77"/>
        <v>1455</v>
      </c>
      <c r="H192" s="2">
        <f t="shared" si="78"/>
        <v>0.21019936434556485</v>
      </c>
      <c r="I192" s="2"/>
      <c r="J192" s="2">
        <f t="shared" si="80"/>
        <v>0.58725801791389776</v>
      </c>
      <c r="K192" s="2">
        <f t="shared" si="81"/>
        <v>0.37705865356833285</v>
      </c>
      <c r="L192" s="2">
        <f t="shared" si="82"/>
        <v>1.9791967639410574E-2</v>
      </c>
      <c r="M192" s="2">
        <f t="shared" si="83"/>
        <v>1.5891360878358823E-2</v>
      </c>
      <c r="N192" s="59">
        <v>4065</v>
      </c>
      <c r="O192" s="59">
        <v>2610</v>
      </c>
      <c r="P192" s="59">
        <v>137</v>
      </c>
      <c r="S192" s="57">
        <v>104</v>
      </c>
      <c r="X192" s="57">
        <v>6</v>
      </c>
      <c r="Y192" s="59"/>
      <c r="Z192" s="59"/>
      <c r="AA192" s="59"/>
      <c r="AB192" s="59"/>
      <c r="AC192" s="59"/>
      <c r="AD192" s="59"/>
      <c r="AE192" s="59"/>
      <c r="AF192" s="59"/>
      <c r="AG192" s="59"/>
      <c r="AI192" s="7">
        <f>IF(Q192&gt;0,RANK(Q192,(N192:P192,Q192:AE192)),0)</f>
        <v>0</v>
      </c>
      <c r="AJ192" s="7">
        <f>IF(R192&gt;0,RANK(R192,(N192:P192,Q192:AE192)),0)</f>
        <v>0</v>
      </c>
      <c r="AK192" s="7">
        <f>IF(T192&gt;0,RANK(T192,(N192:P192,Q192:AE192)),0)</f>
        <v>0</v>
      </c>
      <c r="AL192" s="7">
        <f>IF(S192&gt;0,RANK(S192,(N192:P192,Q192:AE192)),0)</f>
        <v>4</v>
      </c>
      <c r="AM192" s="2">
        <f t="shared" si="84"/>
        <v>0</v>
      </c>
      <c r="AN192" s="2">
        <f t="shared" si="85"/>
        <v>0</v>
      </c>
      <c r="AO192" s="2">
        <f t="shared" si="86"/>
        <v>0</v>
      </c>
      <c r="AP192" s="2">
        <f t="shared" si="87"/>
        <v>1.5024559375902918E-2</v>
      </c>
      <c r="AR192" s="6" t="s">
        <v>1165</v>
      </c>
      <c r="AS192" s="5" t="s">
        <v>1676</v>
      </c>
      <c r="AT192">
        <v>1</v>
      </c>
      <c r="AV192">
        <v>3</v>
      </c>
      <c r="AW192" s="91">
        <v>5</v>
      </c>
      <c r="AX192" s="93">
        <v>123</v>
      </c>
      <c r="AY192" s="97">
        <f t="shared" si="88"/>
        <v>5123</v>
      </c>
      <c r="BA192" s="7" t="s">
        <v>1261</v>
      </c>
    </row>
    <row r="193" spans="1:53" hidden="1" outlineLevel="1">
      <c r="A193" s="6" t="s">
        <v>1797</v>
      </c>
      <c r="B193" s="5" t="s">
        <v>1676</v>
      </c>
      <c r="C193" s="1">
        <f t="shared" si="79"/>
        <v>35102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>IF(P193&gt;0,RANK(P193,(N193:P193,Q193:AE193)),0)</f>
        <v>3</v>
      </c>
      <c r="G193" s="1">
        <f t="shared" si="77"/>
        <v>13449</v>
      </c>
      <c r="H193" s="2">
        <f t="shared" si="78"/>
        <v>0.38314056179135092</v>
      </c>
      <c r="I193" s="2"/>
      <c r="J193" s="2">
        <f t="shared" si="80"/>
        <v>0.28588114637342604</v>
      </c>
      <c r="K193" s="2">
        <f t="shared" si="81"/>
        <v>0.66902170816477691</v>
      </c>
      <c r="L193" s="2">
        <f t="shared" si="82"/>
        <v>2.7177938578998348E-2</v>
      </c>
      <c r="M193" s="2">
        <f t="shared" si="83"/>
        <v>1.7919206882798647E-2</v>
      </c>
      <c r="N193" s="59">
        <v>10035</v>
      </c>
      <c r="O193" s="59">
        <v>23484</v>
      </c>
      <c r="P193" s="59">
        <v>954</v>
      </c>
      <c r="S193" s="57">
        <v>607</v>
      </c>
      <c r="X193" s="57">
        <v>22</v>
      </c>
      <c r="Y193" s="59"/>
      <c r="Z193" s="59"/>
      <c r="AA193" s="59"/>
      <c r="AB193" s="59"/>
      <c r="AC193" s="59"/>
      <c r="AD193" s="59"/>
      <c r="AE193" s="59"/>
      <c r="AF193" s="59"/>
      <c r="AG193" s="59"/>
      <c r="AI193" s="7">
        <f>IF(Q193&gt;0,RANK(Q193,(N193:P193,Q193:AE193)),0)</f>
        <v>0</v>
      </c>
      <c r="AJ193" s="7">
        <f>IF(R193&gt;0,RANK(R193,(N193:P193,Q193:AE193)),0)</f>
        <v>0</v>
      </c>
      <c r="AK193" s="7">
        <f>IF(T193&gt;0,RANK(T193,(N193:P193,Q193:AE193)),0)</f>
        <v>0</v>
      </c>
      <c r="AL193" s="7">
        <f>IF(S193&gt;0,RANK(S193,(N193:P193,Q193:AE193)),0)</f>
        <v>4</v>
      </c>
      <c r="AM193" s="2">
        <f t="shared" si="84"/>
        <v>0</v>
      </c>
      <c r="AN193" s="2">
        <f t="shared" si="85"/>
        <v>0</v>
      </c>
      <c r="AO193" s="2">
        <f t="shared" si="86"/>
        <v>0</v>
      </c>
      <c r="AP193" s="2">
        <f t="shared" si="87"/>
        <v>1.7292461967979032E-2</v>
      </c>
      <c r="AR193" s="6" t="s">
        <v>1797</v>
      </c>
      <c r="AS193" s="5" t="s">
        <v>1676</v>
      </c>
      <c r="AT193">
        <v>2</v>
      </c>
      <c r="AV193">
        <v>3</v>
      </c>
      <c r="AW193" s="91">
        <v>5</v>
      </c>
      <c r="AX193" s="93">
        <v>125</v>
      </c>
      <c r="AY193" s="97">
        <f t="shared" si="88"/>
        <v>5125</v>
      </c>
      <c r="BA193" s="7" t="s">
        <v>1261</v>
      </c>
    </row>
    <row r="194" spans="1:53" hidden="1" outlineLevel="1">
      <c r="A194" s="6" t="s">
        <v>727</v>
      </c>
      <c r="B194" s="5" t="s">
        <v>1676</v>
      </c>
      <c r="C194" s="1">
        <f t="shared" si="79"/>
        <v>3221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>IF(P194&gt;0,RANK(P194,(N194:P194,Q194:AE194)),0)</f>
        <v>3</v>
      </c>
      <c r="G194" s="1">
        <f t="shared" si="77"/>
        <v>1413</v>
      </c>
      <c r="H194" s="2">
        <f t="shared" si="78"/>
        <v>0.43868363862154608</v>
      </c>
      <c r="I194" s="2"/>
      <c r="J194" s="2">
        <f t="shared" si="80"/>
        <v>0.25488978578081339</v>
      </c>
      <c r="K194" s="2">
        <f t="shared" si="81"/>
        <v>0.69357342440235947</v>
      </c>
      <c r="L194" s="2">
        <f t="shared" si="82"/>
        <v>3.3219497050605402E-2</v>
      </c>
      <c r="M194" s="2">
        <f t="shared" si="83"/>
        <v>1.8317292766221675E-2</v>
      </c>
      <c r="N194" s="59">
        <v>821</v>
      </c>
      <c r="O194" s="59">
        <v>2234</v>
      </c>
      <c r="P194" s="59">
        <v>107</v>
      </c>
      <c r="S194" s="57">
        <v>59</v>
      </c>
      <c r="X194" s="57">
        <v>0</v>
      </c>
      <c r="Y194" s="59"/>
      <c r="Z194" s="59"/>
      <c r="AA194" s="59"/>
      <c r="AB194" s="59"/>
      <c r="AC194" s="59"/>
      <c r="AD194" s="59"/>
      <c r="AE194" s="59"/>
      <c r="AF194" s="59"/>
      <c r="AG194" s="59"/>
      <c r="AI194" s="7">
        <f>IF(Q194&gt;0,RANK(Q194,(N194:P194,Q194:AE194)),0)</f>
        <v>0</v>
      </c>
      <c r="AJ194" s="7">
        <f>IF(R194&gt;0,RANK(R194,(N194:P194,Q194:AE194)),0)</f>
        <v>0</v>
      </c>
      <c r="AK194" s="7">
        <f>IF(T194&gt;0,RANK(T194,(N194:P194,Q194:AE194)),0)</f>
        <v>0</v>
      </c>
      <c r="AL194" s="7">
        <f>IF(S194&gt;0,RANK(S194,(N194:P194,Q194:AE194)),0)</f>
        <v>4</v>
      </c>
      <c r="AM194" s="2">
        <f t="shared" si="84"/>
        <v>0</v>
      </c>
      <c r="AN194" s="2">
        <f t="shared" si="85"/>
        <v>0</v>
      </c>
      <c r="AO194" s="2">
        <f t="shared" si="86"/>
        <v>0</v>
      </c>
      <c r="AP194" s="2">
        <f t="shared" si="87"/>
        <v>1.8317292766221672E-2</v>
      </c>
      <c r="AR194" s="6" t="s">
        <v>727</v>
      </c>
      <c r="AS194" s="5" t="s">
        <v>1676</v>
      </c>
      <c r="AT194">
        <v>4</v>
      </c>
      <c r="AV194">
        <v>3</v>
      </c>
      <c r="AW194" s="91">
        <v>5</v>
      </c>
      <c r="AX194" s="93">
        <v>127</v>
      </c>
      <c r="AY194" s="97">
        <f t="shared" si="88"/>
        <v>5127</v>
      </c>
      <c r="BA194" s="7" t="s">
        <v>1261</v>
      </c>
    </row>
    <row r="195" spans="1:53" hidden="1" outlineLevel="1">
      <c r="A195" s="6" t="s">
        <v>1223</v>
      </c>
      <c r="B195" s="5" t="s">
        <v>1676</v>
      </c>
      <c r="C195" s="1">
        <f t="shared" ref="C195:C206" si="89">SUM(N195:AG195)</f>
        <v>3355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3</v>
      </c>
      <c r="G195" s="1">
        <f t="shared" si="77"/>
        <v>1222</v>
      </c>
      <c r="H195" s="2">
        <f t="shared" si="78"/>
        <v>0.36423248882265274</v>
      </c>
      <c r="I195" s="2"/>
      <c r="J195" s="2">
        <f t="shared" ref="J195:J206" si="90">IF($C195=0,"-",N195/$C195)</f>
        <v>0.26616989567809241</v>
      </c>
      <c r="K195" s="2">
        <f t="shared" ref="K195:K206" si="91">IF($C195=0,"-",O195/$C195)</f>
        <v>0.63040238450074515</v>
      </c>
      <c r="L195" s="2">
        <f t="shared" ref="L195:L206" si="92">IF($C195=0,"-",P195/$C195)</f>
        <v>7.7496274217585689E-2</v>
      </c>
      <c r="M195" s="2">
        <f t="shared" ref="M195:M206" si="93">IF(C195=0,"-",(1-J195-K195-L195))</f>
        <v>2.59314456035767E-2</v>
      </c>
      <c r="N195" s="59">
        <v>893</v>
      </c>
      <c r="O195" s="59">
        <v>2115</v>
      </c>
      <c r="P195" s="59">
        <v>260</v>
      </c>
      <c r="S195" s="57">
        <v>85</v>
      </c>
      <c r="X195" s="57">
        <v>2</v>
      </c>
      <c r="Y195" s="59"/>
      <c r="Z195" s="59"/>
      <c r="AA195" s="59"/>
      <c r="AB195" s="59"/>
      <c r="AC195" s="59"/>
      <c r="AD195" s="59"/>
      <c r="AE195" s="59"/>
      <c r="AF195" s="59"/>
      <c r="AG195" s="59"/>
      <c r="AI195" s="7">
        <f>IF(Q195&gt;0,RANK(Q195,(N195:P195,Q195:AE195)),0)</f>
        <v>0</v>
      </c>
      <c r="AJ195" s="7">
        <f>IF(R195&gt;0,RANK(R195,(N195:P195,Q195:AE195)),0)</f>
        <v>0</v>
      </c>
      <c r="AK195" s="7">
        <f>IF(T195&gt;0,RANK(T195,(N195:P195,Q195:AE195)),0)</f>
        <v>0</v>
      </c>
      <c r="AL195" s="7">
        <f>IF(S195&gt;0,RANK(S195,(N195:P195,Q195:AE195)),0)</f>
        <v>4</v>
      </c>
      <c r="AM195" s="2">
        <f t="shared" ref="AM195:AM206" si="94">IF($C195=0,"-",Q195/$C195)</f>
        <v>0</v>
      </c>
      <c r="AN195" s="2">
        <f t="shared" ref="AN195:AN206" si="95">IF($C195=0,"-",R195/$C195)</f>
        <v>0</v>
      </c>
      <c r="AO195" s="2">
        <f t="shared" ref="AO195:AO206" si="96">IF($C195=0,"-",T195/$C195)</f>
        <v>0</v>
      </c>
      <c r="AP195" s="2">
        <f t="shared" ref="AP195:AP206" si="97">IF($C195=0,"-",S195/$C195)</f>
        <v>2.533532041728763E-2</v>
      </c>
      <c r="AR195" s="6" t="s">
        <v>1223</v>
      </c>
      <c r="AS195" s="5" t="s">
        <v>1676</v>
      </c>
      <c r="AT195">
        <v>1</v>
      </c>
      <c r="AV195">
        <v>3</v>
      </c>
      <c r="AW195" s="91">
        <v>5</v>
      </c>
      <c r="AX195" s="93">
        <v>129</v>
      </c>
      <c r="AY195" s="97">
        <f t="shared" si="88"/>
        <v>5129</v>
      </c>
      <c r="BA195" s="7" t="s">
        <v>1261</v>
      </c>
    </row>
    <row r="196" spans="1:53" hidden="1" outlineLevel="1">
      <c r="A196" s="6" t="s">
        <v>2189</v>
      </c>
      <c r="B196" s="5" t="s">
        <v>1676</v>
      </c>
      <c r="C196" s="1">
        <f t="shared" si="89"/>
        <v>30699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3</v>
      </c>
      <c r="G196" s="1">
        <f t="shared" si="77"/>
        <v>14369</v>
      </c>
      <c r="H196" s="2">
        <f t="shared" si="78"/>
        <v>0.46806084888758592</v>
      </c>
      <c r="I196" s="2"/>
      <c r="J196" s="2">
        <f t="shared" si="90"/>
        <v>0.24681585719404542</v>
      </c>
      <c r="K196" s="2">
        <f t="shared" si="91"/>
        <v>0.71487670608163134</v>
      </c>
      <c r="L196" s="2">
        <f t="shared" si="92"/>
        <v>2.0261246294667579E-2</v>
      </c>
      <c r="M196" s="2">
        <f t="shared" si="93"/>
        <v>1.8046190429655662E-2</v>
      </c>
      <c r="N196" s="59">
        <v>7577</v>
      </c>
      <c r="O196" s="59">
        <v>21946</v>
      </c>
      <c r="P196" s="59">
        <v>622</v>
      </c>
      <c r="S196" s="57">
        <v>534</v>
      </c>
      <c r="X196" s="57">
        <v>20</v>
      </c>
      <c r="Y196" s="59"/>
      <c r="Z196" s="59"/>
      <c r="AA196" s="59"/>
      <c r="AB196" s="59"/>
      <c r="AC196" s="59"/>
      <c r="AD196" s="59"/>
      <c r="AE196" s="59"/>
      <c r="AF196" s="59"/>
      <c r="AG196" s="59"/>
      <c r="AI196" s="7">
        <f>IF(Q196&gt;0,RANK(Q196,(N196:P196,Q196:AE196)),0)</f>
        <v>0</v>
      </c>
      <c r="AJ196" s="7">
        <f>IF(R196&gt;0,RANK(R196,(N196:P196,Q196:AE196)),0)</f>
        <v>0</v>
      </c>
      <c r="AK196" s="7">
        <f>IF(T196&gt;0,RANK(T196,(N196:P196,Q196:AE196)),0)</f>
        <v>0</v>
      </c>
      <c r="AL196" s="7">
        <f>IF(S196&gt;0,RANK(S196,(N196:P196,Q196:AE196)),0)</f>
        <v>4</v>
      </c>
      <c r="AM196" s="2">
        <f t="shared" si="94"/>
        <v>0</v>
      </c>
      <c r="AN196" s="2">
        <f t="shared" si="95"/>
        <v>0</v>
      </c>
      <c r="AO196" s="2">
        <f t="shared" si="96"/>
        <v>0</v>
      </c>
      <c r="AP196" s="2">
        <f t="shared" si="97"/>
        <v>1.7394703410534545E-2</v>
      </c>
      <c r="AR196" s="6" t="s">
        <v>2189</v>
      </c>
      <c r="AS196" s="5" t="s">
        <v>1676</v>
      </c>
      <c r="AT196">
        <v>3</v>
      </c>
      <c r="AV196">
        <v>3</v>
      </c>
      <c r="AW196" s="91">
        <v>5</v>
      </c>
      <c r="AX196" s="93">
        <v>131</v>
      </c>
      <c r="AY196" s="97">
        <f t="shared" si="88"/>
        <v>5131</v>
      </c>
      <c r="BA196" s="7" t="s">
        <v>1261</v>
      </c>
    </row>
    <row r="197" spans="1:53" hidden="1" outlineLevel="1">
      <c r="A197" s="6" t="s">
        <v>1217</v>
      </c>
      <c r="B197" s="5" t="s">
        <v>1676</v>
      </c>
      <c r="C197" s="1">
        <f t="shared" si="89"/>
        <v>3271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>IF(P197&gt;0,RANK(P197,(N197:P197,Q197:AE197)),0)</f>
        <v>3</v>
      </c>
      <c r="G197" s="1">
        <f t="shared" si="77"/>
        <v>1175</v>
      </c>
      <c r="H197" s="2">
        <f t="shared" si="78"/>
        <v>0.35921736472026905</v>
      </c>
      <c r="I197" s="2"/>
      <c r="J197" s="2">
        <f t="shared" si="90"/>
        <v>0.28951391011922961</v>
      </c>
      <c r="K197" s="2">
        <f t="shared" si="91"/>
        <v>0.64873127483949866</v>
      </c>
      <c r="L197" s="2">
        <f t="shared" si="92"/>
        <v>3.9437480892693368E-2</v>
      </c>
      <c r="M197" s="2">
        <f t="shared" si="93"/>
        <v>2.2317334148578304E-2</v>
      </c>
      <c r="N197" s="59">
        <v>947</v>
      </c>
      <c r="O197" s="59">
        <v>2122</v>
      </c>
      <c r="P197" s="59">
        <v>129</v>
      </c>
      <c r="S197" s="57">
        <v>73</v>
      </c>
      <c r="X197" s="57">
        <v>0</v>
      </c>
      <c r="Y197" s="59"/>
      <c r="Z197" s="59"/>
      <c r="AA197" s="59"/>
      <c r="AB197" s="59"/>
      <c r="AC197" s="59"/>
      <c r="AD197" s="59"/>
      <c r="AE197" s="59"/>
      <c r="AF197" s="59"/>
      <c r="AG197" s="59"/>
      <c r="AI197" s="7">
        <f>IF(Q197&gt;0,RANK(Q197,(N197:P197,Q197:AE197)),0)</f>
        <v>0</v>
      </c>
      <c r="AJ197" s="7">
        <f>IF(R197&gt;0,RANK(R197,(N197:P197,Q197:AE197)),0)</f>
        <v>0</v>
      </c>
      <c r="AK197" s="7">
        <f>IF(T197&gt;0,RANK(T197,(N197:P197,Q197:AE197)),0)</f>
        <v>0</v>
      </c>
      <c r="AL197" s="7">
        <f>IF(S197&gt;0,RANK(S197,(N197:P197,Q197:AE197)),0)</f>
        <v>4</v>
      </c>
      <c r="AM197" s="2">
        <f t="shared" si="94"/>
        <v>0</v>
      </c>
      <c r="AN197" s="2">
        <f t="shared" si="95"/>
        <v>0</v>
      </c>
      <c r="AO197" s="2">
        <f t="shared" si="96"/>
        <v>0</v>
      </c>
      <c r="AP197" s="2">
        <f t="shared" si="97"/>
        <v>2.2317334148578418E-2</v>
      </c>
      <c r="AR197" s="6" t="s">
        <v>1217</v>
      </c>
      <c r="AS197" s="5" t="s">
        <v>1676</v>
      </c>
      <c r="AT197">
        <v>4</v>
      </c>
      <c r="AV197">
        <v>3</v>
      </c>
      <c r="AW197" s="91">
        <v>5</v>
      </c>
      <c r="AX197" s="93">
        <v>133</v>
      </c>
      <c r="AY197" s="97">
        <f t="shared" si="88"/>
        <v>5133</v>
      </c>
      <c r="BA197" s="7" t="s">
        <v>1261</v>
      </c>
    </row>
    <row r="198" spans="1:53" hidden="1" outlineLevel="1">
      <c r="A198" s="6" t="s">
        <v>2190</v>
      </c>
      <c r="B198" s="5" t="s">
        <v>1676</v>
      </c>
      <c r="C198" s="1">
        <f t="shared" si="89"/>
        <v>6014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>IF(P198&gt;0,RANK(P198,(N198:P198,Q198:AE198)),0)</f>
        <v>3</v>
      </c>
      <c r="G198" s="1">
        <f t="shared" si="77"/>
        <v>1332</v>
      </c>
      <c r="H198" s="2">
        <f t="shared" si="78"/>
        <v>0.22148320585300965</v>
      </c>
      <c r="I198" s="2"/>
      <c r="J198" s="2">
        <f t="shared" si="90"/>
        <v>0.34835384103757899</v>
      </c>
      <c r="K198" s="2">
        <f t="shared" si="91"/>
        <v>0.56983704689058867</v>
      </c>
      <c r="L198" s="2">
        <f t="shared" si="92"/>
        <v>5.7366145660126371E-2</v>
      </c>
      <c r="M198" s="2">
        <f t="shared" si="93"/>
        <v>2.4442966411705909E-2</v>
      </c>
      <c r="N198" s="59">
        <v>2095</v>
      </c>
      <c r="O198" s="59">
        <v>3427</v>
      </c>
      <c r="P198" s="59">
        <v>345</v>
      </c>
      <c r="S198" s="57">
        <v>145</v>
      </c>
      <c r="X198" s="57">
        <v>2</v>
      </c>
      <c r="Y198" s="59"/>
      <c r="Z198" s="59"/>
      <c r="AA198" s="59"/>
      <c r="AB198" s="59"/>
      <c r="AC198" s="59"/>
      <c r="AD198" s="59"/>
      <c r="AE198" s="59"/>
      <c r="AF198" s="59"/>
      <c r="AG198" s="59"/>
      <c r="AI198" s="7">
        <f>IF(Q198&gt;0,RANK(Q198,(N198:P198,Q198:AE198)),0)</f>
        <v>0</v>
      </c>
      <c r="AJ198" s="7">
        <f>IF(R198&gt;0,RANK(R198,(N198:P198,Q198:AE198)),0)</f>
        <v>0</v>
      </c>
      <c r="AK198" s="7">
        <f>IF(T198&gt;0,RANK(T198,(N198:P198,Q198:AE198)),0)</f>
        <v>0</v>
      </c>
      <c r="AL198" s="7">
        <f>IF(S198&gt;0,RANK(S198,(N198:P198,Q198:AE198)),0)</f>
        <v>4</v>
      </c>
      <c r="AM198" s="2">
        <f t="shared" si="94"/>
        <v>0</v>
      </c>
      <c r="AN198" s="2">
        <f t="shared" si="95"/>
        <v>0</v>
      </c>
      <c r="AO198" s="2">
        <f t="shared" si="96"/>
        <v>0</v>
      </c>
      <c r="AP198" s="2">
        <f t="shared" si="97"/>
        <v>2.411040904556036E-2</v>
      </c>
      <c r="AR198" s="6" t="s">
        <v>2190</v>
      </c>
      <c r="AS198" s="5" t="s">
        <v>1676</v>
      </c>
      <c r="AT198">
        <v>1</v>
      </c>
      <c r="AV198">
        <v>3</v>
      </c>
      <c r="AW198" s="91">
        <v>5</v>
      </c>
      <c r="AX198" s="93">
        <v>135</v>
      </c>
      <c r="AY198" s="97">
        <f t="shared" si="88"/>
        <v>5135</v>
      </c>
      <c r="BA198" s="7" t="s">
        <v>1261</v>
      </c>
    </row>
    <row r="199" spans="1:53" hidden="1" outlineLevel="1">
      <c r="A199" s="6" t="s">
        <v>2290</v>
      </c>
      <c r="B199" s="5" t="s">
        <v>1676</v>
      </c>
      <c r="C199" s="1">
        <f t="shared" si="89"/>
        <v>4960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>IF(P199&gt;0,RANK(P199,(N199:P199,Q199:AE199)),0)</f>
        <v>3</v>
      </c>
      <c r="G199" s="1">
        <f t="shared" ref="G199:G262" si="98">IF(C199&gt;0,MAX(N199:P199)-LARGE(N199:P199,2),0)</f>
        <v>1008</v>
      </c>
      <c r="H199" s="2">
        <f t="shared" ref="H199:H262" si="99">IF(C199&gt;0,G199/C199,0)</f>
        <v>0.20322580645161289</v>
      </c>
      <c r="I199" s="2"/>
      <c r="J199" s="2">
        <f t="shared" si="90"/>
        <v>0.34233870967741936</v>
      </c>
      <c r="K199" s="2">
        <f t="shared" si="91"/>
        <v>0.54556451612903223</v>
      </c>
      <c r="L199" s="2">
        <f t="shared" si="92"/>
        <v>8.2661290322580641E-2</v>
      </c>
      <c r="M199" s="2">
        <f t="shared" si="93"/>
        <v>2.9435483870967824E-2</v>
      </c>
      <c r="N199" s="59">
        <v>1698</v>
      </c>
      <c r="O199" s="59">
        <v>2706</v>
      </c>
      <c r="P199" s="59">
        <v>410</v>
      </c>
      <c r="S199" s="57">
        <v>146</v>
      </c>
      <c r="X199" s="57">
        <v>0</v>
      </c>
      <c r="Y199" s="59"/>
      <c r="Z199" s="59"/>
      <c r="AA199" s="59"/>
      <c r="AB199" s="59"/>
      <c r="AC199" s="59"/>
      <c r="AD199" s="59"/>
      <c r="AE199" s="59"/>
      <c r="AF199" s="59"/>
      <c r="AG199" s="59"/>
      <c r="AI199" s="7">
        <f>IF(Q199&gt;0,RANK(Q199,(N199:P199,Q199:AE199)),0)</f>
        <v>0</v>
      </c>
      <c r="AJ199" s="7">
        <f>IF(R199&gt;0,RANK(R199,(N199:P199,Q199:AE199)),0)</f>
        <v>0</v>
      </c>
      <c r="AK199" s="7">
        <f>IF(T199&gt;0,RANK(T199,(N199:P199,Q199:AE199)),0)</f>
        <v>0</v>
      </c>
      <c r="AL199" s="7">
        <f>IF(S199&gt;0,RANK(S199,(N199:P199,Q199:AE199)),0)</f>
        <v>4</v>
      </c>
      <c r="AM199" s="2">
        <f t="shared" si="94"/>
        <v>0</v>
      </c>
      <c r="AN199" s="2">
        <f t="shared" si="95"/>
        <v>0</v>
      </c>
      <c r="AO199" s="2">
        <f t="shared" si="96"/>
        <v>0</v>
      </c>
      <c r="AP199" s="2">
        <f t="shared" si="97"/>
        <v>2.9435483870967741E-2</v>
      </c>
      <c r="AR199" s="6" t="s">
        <v>2290</v>
      </c>
      <c r="AS199" s="5" t="s">
        <v>1676</v>
      </c>
      <c r="AT199">
        <v>1</v>
      </c>
      <c r="AV199">
        <v>3</v>
      </c>
      <c r="AW199" s="91">
        <v>5</v>
      </c>
      <c r="AX199" s="93">
        <v>137</v>
      </c>
      <c r="AY199" s="97">
        <f t="shared" si="88"/>
        <v>5137</v>
      </c>
      <c r="BA199" s="7" t="s">
        <v>1261</v>
      </c>
    </row>
    <row r="200" spans="1:53" hidden="1" outlineLevel="1">
      <c r="A200" s="6" t="s">
        <v>2105</v>
      </c>
      <c r="B200" s="5" t="s">
        <v>1676</v>
      </c>
      <c r="C200" s="1">
        <f t="shared" si="89"/>
        <v>12073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3</v>
      </c>
      <c r="G200" s="1">
        <f t="shared" si="98"/>
        <v>3190</v>
      </c>
      <c r="H200" s="2">
        <f t="shared" si="99"/>
        <v>0.26422595875093186</v>
      </c>
      <c r="I200" s="2"/>
      <c r="J200" s="2">
        <f t="shared" si="90"/>
        <v>0.33819266131036196</v>
      </c>
      <c r="K200" s="2">
        <f t="shared" si="91"/>
        <v>0.60241862006129376</v>
      </c>
      <c r="L200" s="2">
        <f t="shared" si="92"/>
        <v>4.2491509980949228E-2</v>
      </c>
      <c r="M200" s="2">
        <f t="shared" si="93"/>
        <v>1.6897208647395044E-2</v>
      </c>
      <c r="N200" s="59">
        <v>4083</v>
      </c>
      <c r="O200" s="59">
        <v>7273</v>
      </c>
      <c r="P200" s="59">
        <v>513</v>
      </c>
      <c r="S200" s="57">
        <v>204</v>
      </c>
      <c r="X200" s="57">
        <v>0</v>
      </c>
      <c r="Y200" s="59"/>
      <c r="Z200" s="59"/>
      <c r="AA200" s="59"/>
      <c r="AB200" s="59"/>
      <c r="AC200" s="59"/>
      <c r="AD200" s="59"/>
      <c r="AE200" s="59"/>
      <c r="AF200" s="59"/>
      <c r="AG200" s="59"/>
      <c r="AI200" s="7">
        <f>IF(Q200&gt;0,RANK(Q200,(N200:P200,Q200:AE200)),0)</f>
        <v>0</v>
      </c>
      <c r="AJ200" s="7">
        <f>IF(R200&gt;0,RANK(R200,(N200:P200,Q200:AE200)),0)</f>
        <v>0</v>
      </c>
      <c r="AK200" s="7">
        <f>IF(T200&gt;0,RANK(T200,(N200:P200,Q200:AE200)),0)</f>
        <v>0</v>
      </c>
      <c r="AL200" s="7">
        <f>IF(S200&gt;0,RANK(S200,(N200:P200,Q200:AE200)),0)</f>
        <v>4</v>
      </c>
      <c r="AM200" s="2">
        <f t="shared" si="94"/>
        <v>0</v>
      </c>
      <c r="AN200" s="2">
        <f t="shared" si="95"/>
        <v>0</v>
      </c>
      <c r="AO200" s="2">
        <f t="shared" si="96"/>
        <v>0</v>
      </c>
      <c r="AP200" s="2">
        <f t="shared" si="97"/>
        <v>1.6897208647395013E-2</v>
      </c>
      <c r="AR200" s="6" t="s">
        <v>2105</v>
      </c>
      <c r="AS200" s="5" t="s">
        <v>1676</v>
      </c>
      <c r="AT200">
        <v>4</v>
      </c>
      <c r="AV200">
        <v>3</v>
      </c>
      <c r="AW200" s="91">
        <v>5</v>
      </c>
      <c r="AX200" s="93">
        <v>139</v>
      </c>
      <c r="AY200" s="97">
        <f t="shared" si="88"/>
        <v>5139</v>
      </c>
      <c r="BA200" s="7" t="s">
        <v>1261</v>
      </c>
    </row>
    <row r="201" spans="1:53" hidden="1" outlineLevel="1">
      <c r="A201" s="6" t="s">
        <v>1017</v>
      </c>
      <c r="B201" s="5" t="s">
        <v>1676</v>
      </c>
      <c r="C201" s="1">
        <f t="shared" si="89"/>
        <v>5439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>IF(P201&gt;0,RANK(P201,(N201:P201,Q201:AE201)),0)</f>
        <v>3</v>
      </c>
      <c r="G201" s="1">
        <f t="shared" si="98"/>
        <v>1098</v>
      </c>
      <c r="H201" s="2">
        <f t="shared" si="99"/>
        <v>0.20187534473248758</v>
      </c>
      <c r="I201" s="2"/>
      <c r="J201" s="2">
        <f t="shared" si="90"/>
        <v>0.33701047986762273</v>
      </c>
      <c r="K201" s="2">
        <f t="shared" si="91"/>
        <v>0.53888582460011036</v>
      </c>
      <c r="L201" s="2">
        <f t="shared" si="92"/>
        <v>9.7812097812097806E-2</v>
      </c>
      <c r="M201" s="2">
        <f t="shared" si="93"/>
        <v>2.6291597720169049E-2</v>
      </c>
      <c r="N201" s="59">
        <v>1833</v>
      </c>
      <c r="O201" s="59">
        <v>2931</v>
      </c>
      <c r="P201" s="59">
        <v>532</v>
      </c>
      <c r="S201" s="57">
        <v>143</v>
      </c>
      <c r="X201" s="57">
        <v>0</v>
      </c>
      <c r="Y201" s="59"/>
      <c r="Z201" s="59"/>
      <c r="AA201" s="59"/>
      <c r="AB201" s="59"/>
      <c r="AC201" s="59"/>
      <c r="AD201" s="59"/>
      <c r="AE201" s="59"/>
      <c r="AF201" s="59"/>
      <c r="AG201" s="59"/>
      <c r="AI201" s="7">
        <f>IF(Q201&gt;0,RANK(Q201,(N201:P201,Q201:AE201)),0)</f>
        <v>0</v>
      </c>
      <c r="AJ201" s="7">
        <f>IF(R201&gt;0,RANK(R201,(N201:P201,Q201:AE201)),0)</f>
        <v>0</v>
      </c>
      <c r="AK201" s="7">
        <f>IF(T201&gt;0,RANK(T201,(N201:P201,Q201:AE201)),0)</f>
        <v>0</v>
      </c>
      <c r="AL201" s="7">
        <f>IF(S201&gt;0,RANK(S201,(N201:P201,Q201:AE201)),0)</f>
        <v>4</v>
      </c>
      <c r="AM201" s="2">
        <f t="shared" si="94"/>
        <v>0</v>
      </c>
      <c r="AN201" s="2">
        <f t="shared" si="95"/>
        <v>0</v>
      </c>
      <c r="AO201" s="2">
        <f t="shared" si="96"/>
        <v>0</v>
      </c>
      <c r="AP201" s="2">
        <f t="shared" si="97"/>
        <v>2.629159772016915E-2</v>
      </c>
      <c r="AR201" s="6" t="s">
        <v>1017</v>
      </c>
      <c r="AS201" s="5" t="s">
        <v>1676</v>
      </c>
      <c r="AT201">
        <v>2</v>
      </c>
      <c r="AV201">
        <v>3</v>
      </c>
      <c r="AW201" s="91">
        <v>5</v>
      </c>
      <c r="AX201" s="93">
        <v>141</v>
      </c>
      <c r="AY201" s="97">
        <f t="shared" si="88"/>
        <v>5141</v>
      </c>
      <c r="BA201" s="7" t="s">
        <v>1261</v>
      </c>
    </row>
    <row r="202" spans="1:53" hidden="1" outlineLevel="1">
      <c r="A202" s="6" t="s">
        <v>2232</v>
      </c>
      <c r="B202" s="5" t="s">
        <v>1676</v>
      </c>
      <c r="C202" s="1">
        <f t="shared" si="89"/>
        <v>44960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>IF(P202&gt;0,RANK(P202,(N202:P202,Q202:AE202)),0)</f>
        <v>4</v>
      </c>
      <c r="G202" s="1">
        <f t="shared" si="98"/>
        <v>12942</v>
      </c>
      <c r="H202" s="2">
        <f t="shared" si="99"/>
        <v>0.287855871886121</v>
      </c>
      <c r="I202" s="2"/>
      <c r="J202" s="2">
        <f t="shared" si="90"/>
        <v>0.33429715302491103</v>
      </c>
      <c r="K202" s="2">
        <f t="shared" si="91"/>
        <v>0.62215302491103208</v>
      </c>
      <c r="L202" s="2">
        <f t="shared" si="92"/>
        <v>1.7704626334519573E-2</v>
      </c>
      <c r="M202" s="2">
        <f t="shared" si="93"/>
        <v>2.5845195729537314E-2</v>
      </c>
      <c r="N202" s="59">
        <v>15030</v>
      </c>
      <c r="O202" s="59">
        <v>27972</v>
      </c>
      <c r="P202" s="59">
        <v>796</v>
      </c>
      <c r="S202" s="57">
        <v>1158</v>
      </c>
      <c r="X202" s="57">
        <v>4</v>
      </c>
      <c r="Y202" s="59"/>
      <c r="Z202" s="59"/>
      <c r="AA202" s="59"/>
      <c r="AB202" s="59"/>
      <c r="AC202" s="59"/>
      <c r="AD202" s="59"/>
      <c r="AE202" s="59"/>
      <c r="AF202" s="59"/>
      <c r="AG202" s="59"/>
      <c r="AI202" s="7">
        <f>IF(Q202&gt;0,RANK(Q202,(N202:P202,Q202:AE202)),0)</f>
        <v>0</v>
      </c>
      <c r="AJ202" s="7">
        <f>IF(R202&gt;0,RANK(R202,(N202:P202,Q202:AE202)),0)</f>
        <v>0</v>
      </c>
      <c r="AK202" s="7">
        <f>IF(T202&gt;0,RANK(T202,(N202:P202,Q202:AE202)),0)</f>
        <v>0</v>
      </c>
      <c r="AL202" s="7">
        <f>IF(S202&gt;0,RANK(S202,(N202:P202,Q202:AE202)),0)</f>
        <v>3</v>
      </c>
      <c r="AM202" s="2">
        <f t="shared" si="94"/>
        <v>0</v>
      </c>
      <c r="AN202" s="2">
        <f t="shared" si="95"/>
        <v>0</v>
      </c>
      <c r="AO202" s="2">
        <f t="shared" si="96"/>
        <v>0</v>
      </c>
      <c r="AP202" s="2">
        <f t="shared" si="97"/>
        <v>2.5756227758007118E-2</v>
      </c>
      <c r="AR202" s="6" t="s">
        <v>2232</v>
      </c>
      <c r="AS202" s="5" t="s">
        <v>1676</v>
      </c>
      <c r="AT202">
        <v>3</v>
      </c>
      <c r="AV202">
        <v>3</v>
      </c>
      <c r="AW202" s="91">
        <v>5</v>
      </c>
      <c r="AX202" s="93">
        <v>143</v>
      </c>
      <c r="AY202" s="97">
        <f t="shared" si="88"/>
        <v>5143</v>
      </c>
      <c r="BA202" s="7" t="s">
        <v>1261</v>
      </c>
    </row>
    <row r="203" spans="1:53" hidden="1" outlineLevel="1">
      <c r="A203" s="6" t="s">
        <v>1806</v>
      </c>
      <c r="B203" s="5" t="s">
        <v>1676</v>
      </c>
      <c r="C203" s="1">
        <f t="shared" si="89"/>
        <v>19707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>IF(P203&gt;0,RANK(P203,(N203:P203,Q203:AE203)),0)</f>
        <v>3</v>
      </c>
      <c r="G203" s="1">
        <f t="shared" si="98"/>
        <v>7528</v>
      </c>
      <c r="H203" s="2">
        <f t="shared" si="99"/>
        <v>0.38199624498909018</v>
      </c>
      <c r="I203" s="2"/>
      <c r="J203" s="2">
        <f t="shared" si="90"/>
        <v>0.28390927081747602</v>
      </c>
      <c r="K203" s="2">
        <f t="shared" si="91"/>
        <v>0.66590551580656621</v>
      </c>
      <c r="L203" s="2">
        <f t="shared" si="92"/>
        <v>2.9228193027858122E-2</v>
      </c>
      <c r="M203" s="2">
        <f t="shared" si="93"/>
        <v>2.0957020348099705E-2</v>
      </c>
      <c r="N203" s="59">
        <v>5595</v>
      </c>
      <c r="O203" s="59">
        <v>13123</v>
      </c>
      <c r="P203" s="59">
        <v>576</v>
      </c>
      <c r="S203" s="57">
        <v>404</v>
      </c>
      <c r="X203" s="57">
        <v>9</v>
      </c>
      <c r="Y203" s="59"/>
      <c r="Z203" s="59"/>
      <c r="AA203" s="59"/>
      <c r="AB203" s="59"/>
      <c r="AC203" s="59"/>
      <c r="AD203" s="59"/>
      <c r="AE203" s="59"/>
      <c r="AF203" s="59"/>
      <c r="AG203" s="59"/>
      <c r="AI203" s="7">
        <f>IF(Q203&gt;0,RANK(Q203,(N203:P203,Q203:AE203)),0)</f>
        <v>0</v>
      </c>
      <c r="AJ203" s="7">
        <f>IF(R203&gt;0,RANK(R203,(N203:P203,Q203:AE203)),0)</f>
        <v>0</v>
      </c>
      <c r="AK203" s="7">
        <f>IF(T203&gt;0,RANK(T203,(N203:P203,Q203:AE203)),0)</f>
        <v>0</v>
      </c>
      <c r="AL203" s="7">
        <f>IF(S203&gt;0,RANK(S203,(N203:P203,Q203:AE203)),0)</f>
        <v>4</v>
      </c>
      <c r="AM203" s="2">
        <f t="shared" si="94"/>
        <v>0</v>
      </c>
      <c r="AN203" s="2">
        <f t="shared" si="95"/>
        <v>0</v>
      </c>
      <c r="AO203" s="2">
        <f t="shared" si="96"/>
        <v>0</v>
      </c>
      <c r="AP203" s="2">
        <f t="shared" si="97"/>
        <v>2.0500329832039376E-2</v>
      </c>
      <c r="AR203" s="6" t="s">
        <v>1806</v>
      </c>
      <c r="AS203" s="5" t="s">
        <v>1676</v>
      </c>
      <c r="AT203">
        <v>2</v>
      </c>
      <c r="AV203">
        <v>3</v>
      </c>
      <c r="AW203" s="91">
        <v>5</v>
      </c>
      <c r="AX203" s="93">
        <v>145</v>
      </c>
      <c r="AY203" s="97">
        <f t="shared" si="88"/>
        <v>5145</v>
      </c>
      <c r="BA203" s="7" t="s">
        <v>1261</v>
      </c>
    </row>
    <row r="204" spans="1:53" hidden="1" outlineLevel="1">
      <c r="A204" s="6" t="s">
        <v>714</v>
      </c>
      <c r="B204" s="5" t="s">
        <v>1676</v>
      </c>
      <c r="C204" s="1">
        <f t="shared" si="89"/>
        <v>2201</v>
      </c>
      <c r="D204" s="7">
        <f>IF(N204&gt;0, RANK(N204,(N204:P204,Q204:AE204)),0)</f>
        <v>1</v>
      </c>
      <c r="E204" s="7">
        <f>IF(O204&gt;0,RANK(O204,(N204:P204,Q204:AE204)),0)</f>
        <v>2</v>
      </c>
      <c r="F204" s="7">
        <f>IF(P204&gt;0,RANK(P204,(N204:P204,Q204:AE204)),0)</f>
        <v>4</v>
      </c>
      <c r="G204" s="1">
        <f t="shared" si="98"/>
        <v>753</v>
      </c>
      <c r="H204" s="2">
        <f t="shared" si="99"/>
        <v>0.3421172194457065</v>
      </c>
      <c r="I204" s="2"/>
      <c r="J204" s="2">
        <f t="shared" si="90"/>
        <v>0.64652430713312126</v>
      </c>
      <c r="K204" s="2">
        <f t="shared" si="91"/>
        <v>0.30440708768741481</v>
      </c>
      <c r="L204" s="2">
        <f t="shared" si="92"/>
        <v>2.22626079054975E-2</v>
      </c>
      <c r="M204" s="2">
        <f t="shared" si="93"/>
        <v>2.6805997273966431E-2</v>
      </c>
      <c r="N204" s="59">
        <v>1423</v>
      </c>
      <c r="O204" s="59">
        <v>670</v>
      </c>
      <c r="P204" s="59">
        <v>49</v>
      </c>
      <c r="S204" s="57">
        <v>59</v>
      </c>
      <c r="X204" s="57">
        <v>0</v>
      </c>
      <c r="Y204" s="59"/>
      <c r="Z204" s="59"/>
      <c r="AA204" s="59"/>
      <c r="AB204" s="59"/>
      <c r="AC204" s="59"/>
      <c r="AD204" s="59"/>
      <c r="AE204" s="59"/>
      <c r="AF204" s="59"/>
      <c r="AG204" s="59"/>
      <c r="AI204" s="7">
        <f>IF(Q204&gt;0,RANK(Q204,(N204:P204,Q204:AE204)),0)</f>
        <v>0</v>
      </c>
      <c r="AJ204" s="7">
        <f>IF(R204&gt;0,RANK(R204,(N204:P204,Q204:AE204)),0)</f>
        <v>0</v>
      </c>
      <c r="AK204" s="7">
        <f>IF(T204&gt;0,RANK(T204,(N204:P204,Q204:AE204)),0)</f>
        <v>0</v>
      </c>
      <c r="AL204" s="7">
        <f>IF(S204&gt;0,RANK(S204,(N204:P204,Q204:AE204)),0)</f>
        <v>3</v>
      </c>
      <c r="AM204" s="2">
        <f t="shared" si="94"/>
        <v>0</v>
      </c>
      <c r="AN204" s="2">
        <f t="shared" si="95"/>
        <v>0</v>
      </c>
      <c r="AO204" s="2">
        <f t="shared" si="96"/>
        <v>0</v>
      </c>
      <c r="AP204" s="2">
        <f t="shared" si="97"/>
        <v>2.6805997273966379E-2</v>
      </c>
      <c r="AR204" s="6" t="s">
        <v>714</v>
      </c>
      <c r="AS204" s="5" t="s">
        <v>1676</v>
      </c>
      <c r="AT204">
        <v>1</v>
      </c>
      <c r="AV204">
        <v>3</v>
      </c>
      <c r="AW204" s="91">
        <v>5</v>
      </c>
      <c r="AX204" s="93">
        <v>147</v>
      </c>
      <c r="AY204" s="97">
        <f t="shared" si="88"/>
        <v>5147</v>
      </c>
      <c r="BA204" s="7" t="s">
        <v>1261</v>
      </c>
    </row>
    <row r="205" spans="1:53" hidden="1" outlineLevel="1">
      <c r="A205" s="6" t="s">
        <v>1478</v>
      </c>
      <c r="B205" s="5" t="s">
        <v>1676</v>
      </c>
      <c r="C205" s="1">
        <f t="shared" si="89"/>
        <v>4595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>IF(P205&gt;0,RANK(P205,(N205:P205,Q205:AE205)),0)</f>
        <v>3</v>
      </c>
      <c r="G205" s="1">
        <f t="shared" si="98"/>
        <v>993</v>
      </c>
      <c r="H205" s="2">
        <f t="shared" si="99"/>
        <v>0.21610446137105549</v>
      </c>
      <c r="I205" s="2"/>
      <c r="J205" s="2">
        <f t="shared" si="90"/>
        <v>0.31273122959738847</v>
      </c>
      <c r="K205" s="2">
        <f t="shared" si="91"/>
        <v>0.52883569096844396</v>
      </c>
      <c r="L205" s="2">
        <f t="shared" si="92"/>
        <v>0.13514689880304678</v>
      </c>
      <c r="M205" s="2">
        <f t="shared" si="93"/>
        <v>2.3286180631120729E-2</v>
      </c>
      <c r="N205" s="59">
        <v>1437</v>
      </c>
      <c r="O205" s="59">
        <v>2430</v>
      </c>
      <c r="P205" s="59">
        <v>621</v>
      </c>
      <c r="S205" s="57">
        <v>107</v>
      </c>
      <c r="X205" s="57">
        <v>0</v>
      </c>
      <c r="Y205" s="59"/>
      <c r="Z205" s="59"/>
      <c r="AA205" s="59"/>
      <c r="AB205" s="59"/>
      <c r="AC205" s="59"/>
      <c r="AD205" s="59"/>
      <c r="AE205" s="59"/>
      <c r="AF205" s="59"/>
      <c r="AG205" s="59"/>
      <c r="AI205" s="7">
        <f>IF(Q205&gt;0,RANK(Q205,(N205:P205,Q205:AE205)),0)</f>
        <v>0</v>
      </c>
      <c r="AJ205" s="7">
        <f>IF(R205&gt;0,RANK(R205,(N205:P205,Q205:AE205)),0)</f>
        <v>0</v>
      </c>
      <c r="AK205" s="7">
        <f>IF(T205&gt;0,RANK(T205,(N205:P205,Q205:AE205)),0)</f>
        <v>0</v>
      </c>
      <c r="AL205" s="7">
        <f>IF(S205&gt;0,RANK(S205,(N205:P205,Q205:AE205)),0)</f>
        <v>4</v>
      </c>
      <c r="AM205" s="2">
        <f t="shared" si="94"/>
        <v>0</v>
      </c>
      <c r="AN205" s="2">
        <f t="shared" si="95"/>
        <v>0</v>
      </c>
      <c r="AO205" s="2">
        <f t="shared" si="96"/>
        <v>0</v>
      </c>
      <c r="AP205" s="2">
        <f t="shared" si="97"/>
        <v>2.3286180631120784E-2</v>
      </c>
      <c r="AR205" s="6" t="s">
        <v>1478</v>
      </c>
      <c r="AS205" s="5" t="s">
        <v>1676</v>
      </c>
      <c r="AT205">
        <v>2</v>
      </c>
      <c r="AV205">
        <v>3</v>
      </c>
      <c r="AW205" s="91">
        <v>5</v>
      </c>
      <c r="AX205" s="93">
        <v>149</v>
      </c>
      <c r="AY205" s="97">
        <f t="shared" si="88"/>
        <v>5149</v>
      </c>
      <c r="BA205" s="7" t="s">
        <v>1261</v>
      </c>
    </row>
    <row r="206" spans="1:53" collapsed="1">
      <c r="A206" s="6" t="s">
        <v>801</v>
      </c>
      <c r="B206" s="5" t="s">
        <v>2255</v>
      </c>
      <c r="C206" s="1">
        <f t="shared" si="89"/>
        <v>779957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>IF(P206&gt;0,RANK(P206,(N206:P206,Q206:AE206)),0)</f>
        <v>3</v>
      </c>
      <c r="G206" s="1">
        <f t="shared" si="98"/>
        <v>163462</v>
      </c>
      <c r="H206" s="2">
        <f t="shared" si="99"/>
        <v>0.20957822033778786</v>
      </c>
      <c r="I206" s="2"/>
      <c r="J206" s="2">
        <f t="shared" si="90"/>
        <v>0.36945113640880201</v>
      </c>
      <c r="K206" s="2">
        <f t="shared" si="91"/>
        <v>0.57902935674658984</v>
      </c>
      <c r="L206" s="2">
        <f t="shared" si="92"/>
        <v>3.2353065617719952E-2</v>
      </c>
      <c r="M206" s="2">
        <f t="shared" si="93"/>
        <v>1.9166441226888202E-2</v>
      </c>
      <c r="N206" s="59">
        <f>SUM(N131:N205)</f>
        <v>288156</v>
      </c>
      <c r="O206" s="59">
        <f>SUM(O131:O205)</f>
        <v>451618</v>
      </c>
      <c r="P206" s="59">
        <f>SUM(P131:P205)</f>
        <v>25234</v>
      </c>
      <c r="S206" s="59">
        <f>SUM(S131:S205)</f>
        <v>14430</v>
      </c>
      <c r="X206" s="59">
        <f>SUM(X131:X205)</f>
        <v>519</v>
      </c>
      <c r="Y206" s="59"/>
      <c r="Z206" s="59"/>
      <c r="AA206" s="59"/>
      <c r="AB206" s="59"/>
      <c r="AC206" s="59"/>
      <c r="AD206" s="59"/>
      <c r="AE206" s="59"/>
      <c r="AF206" s="59"/>
      <c r="AG206" s="59"/>
      <c r="AI206" s="7">
        <f>IF(Q206&gt;0,RANK(Q206,(N206:P206,Q206:AE206)),0)</f>
        <v>0</v>
      </c>
      <c r="AJ206" s="7">
        <f>IF(R206&gt;0,RANK(R206,(N206:P206,Q206:AE206)),0)</f>
        <v>0</v>
      </c>
      <c r="AK206" s="7">
        <f>IF(T206&gt;0,RANK(T206,(N206:P206,Q206:AE206)),0)</f>
        <v>0</v>
      </c>
      <c r="AL206" s="7">
        <f>IF(S206&gt;0,RANK(S206,(N206:P206,Q206:AE206)),0)</f>
        <v>4</v>
      </c>
      <c r="AM206" s="2">
        <f t="shared" si="94"/>
        <v>0</v>
      </c>
      <c r="AN206" s="2">
        <f t="shared" si="95"/>
        <v>0</v>
      </c>
      <c r="AO206" s="2">
        <f t="shared" si="96"/>
        <v>0</v>
      </c>
      <c r="AP206" s="2">
        <f t="shared" si="97"/>
        <v>1.8501019928021674E-2</v>
      </c>
      <c r="AR206" s="6" t="s">
        <v>801</v>
      </c>
      <c r="AS206" s="5" t="s">
        <v>2255</v>
      </c>
      <c r="AV206">
        <v>3</v>
      </c>
      <c r="AW206" s="91">
        <v>5</v>
      </c>
      <c r="AX206" s="93"/>
      <c r="AY206" s="91">
        <v>5</v>
      </c>
      <c r="BA206" s="7" t="s">
        <v>1761</v>
      </c>
    </row>
    <row r="207" spans="1:53">
      <c r="A207" s="6"/>
      <c r="B207" s="6"/>
      <c r="C207" s="1"/>
      <c r="E207" s="7"/>
      <c r="F207" s="7"/>
      <c r="I207" s="2"/>
      <c r="N207" s="59"/>
      <c r="O207" s="59"/>
      <c r="P207" s="59"/>
      <c r="Y207" s="59"/>
      <c r="Z207" s="59"/>
      <c r="AA207" s="59"/>
      <c r="AB207" s="59"/>
      <c r="AC207" s="59"/>
      <c r="AD207" s="59"/>
      <c r="AE207" s="59"/>
      <c r="AF207" s="59"/>
      <c r="AG207" s="59"/>
      <c r="AI207" s="7"/>
      <c r="AJ207" s="7"/>
      <c r="AK207" s="7"/>
      <c r="AL207" s="7"/>
      <c r="AR207" s="6"/>
      <c r="AS207" s="6"/>
      <c r="AW207" s="91"/>
      <c r="AX207" s="93"/>
      <c r="AY207" s="97"/>
    </row>
    <row r="208" spans="1:53" ht="13" hidden="1" customHeight="1" outlineLevel="1">
      <c r="A208" s="6" t="s">
        <v>348</v>
      </c>
      <c r="B208" s="6" t="s">
        <v>2016</v>
      </c>
      <c r="C208" s="1">
        <f t="shared" ref="C208:C239" si="100">SUM(N208:AG208)</f>
        <v>458419</v>
      </c>
      <c r="D208" s="7">
        <f>IF(N208&gt;0, RANK(N208,(N208:P208,Q208:AE208)),0)</f>
        <v>1</v>
      </c>
      <c r="E208" s="7">
        <f>IF(O208&gt;0,RANK(O208,(N208:P208,Q208:AE208)),0)</f>
        <v>2</v>
      </c>
      <c r="F208" s="7">
        <f>IF(P208&gt;0,RANK(P208,(N208:P208,Q208:AE208)),0)</f>
        <v>0</v>
      </c>
      <c r="G208" s="1">
        <f t="shared" si="98"/>
        <v>237643</v>
      </c>
      <c r="H208" s="2">
        <f t="shared" si="99"/>
        <v>0.51839692508382074</v>
      </c>
      <c r="I208" s="2"/>
      <c r="J208" s="2">
        <f t="shared" ref="J208:J239" si="101">IF($C208=0,"-",N208/$C208)</f>
        <v>0.73869538566246162</v>
      </c>
      <c r="K208" s="2">
        <f t="shared" ref="K208:K239" si="102">IF($C208=0,"-",O208/$C208)</f>
        <v>0.22029846057864094</v>
      </c>
      <c r="L208" s="2">
        <f t="shared" ref="L208:L239" si="103">IF($C208=0,"-",P208/$C208)</f>
        <v>0</v>
      </c>
      <c r="M208" s="2">
        <f t="shared" ref="M208:M239" si="104">IF(C208=0,"-",(1-J208-K208-L208))</f>
        <v>4.1006153758897435E-2</v>
      </c>
      <c r="N208" s="59">
        <v>338632</v>
      </c>
      <c r="O208" s="59">
        <v>100989</v>
      </c>
      <c r="P208" s="59"/>
      <c r="Q208" s="117">
        <v>5334</v>
      </c>
      <c r="R208" s="117">
        <v>3362</v>
      </c>
      <c r="S208" s="57">
        <v>5560</v>
      </c>
      <c r="U208" s="117">
        <v>4537</v>
      </c>
      <c r="V208" s="117"/>
      <c r="Y208" s="59"/>
      <c r="Z208" s="59"/>
      <c r="AA208" s="59">
        <v>0</v>
      </c>
      <c r="AB208" s="59">
        <v>3</v>
      </c>
      <c r="AC208" s="59">
        <v>2</v>
      </c>
      <c r="AD208" s="59">
        <v>0</v>
      </c>
      <c r="AE208" s="59"/>
      <c r="AF208" s="59"/>
      <c r="AG208" s="59"/>
      <c r="AI208" s="7">
        <f>IF(Q208&gt;0,RANK(Q208,(N208:P208,Q208:AE208)),0)</f>
        <v>4</v>
      </c>
      <c r="AJ208" s="7">
        <f>IF(R208&gt;0,RANK(R208,(N208:P208,Q208:AE208)),0)</f>
        <v>6</v>
      </c>
      <c r="AK208" s="7">
        <f>IF(T208&gt;0,RANK(T208,(N208:P208,Q208:AE208)),0)</f>
        <v>0</v>
      </c>
      <c r="AL208" s="7">
        <f>IF(S208&gt;0,RANK(S208,(N208:P208,Q208:AE208)),0)</f>
        <v>3</v>
      </c>
      <c r="AM208" s="2">
        <f t="shared" ref="AM208:AM239" si="105">IF($C208=0,"-",Q208/$C208)</f>
        <v>1.163564337429295E-2</v>
      </c>
      <c r="AN208" s="2">
        <f t="shared" ref="AN208:AN239" si="106">IF($C208=0,"-",R208/$C208)</f>
        <v>7.3339019543256275E-3</v>
      </c>
      <c r="AO208" s="2">
        <f t="shared" ref="AO208:AO239" si="107">IF($C208=0,"-",T208/$C208)</f>
        <v>0</v>
      </c>
      <c r="AP208" s="2">
        <f t="shared" ref="AP208:AP239" si="108">IF($C208=0,"-",S208/$C208)</f>
        <v>1.2128642137433221E-2</v>
      </c>
      <c r="AR208" s="6" t="s">
        <v>348</v>
      </c>
      <c r="AS208" s="6" t="s">
        <v>2016</v>
      </c>
      <c r="AT208">
        <v>0</v>
      </c>
      <c r="AV208">
        <v>3</v>
      </c>
      <c r="AW208" s="91">
        <v>6</v>
      </c>
      <c r="AX208" s="93">
        <v>1</v>
      </c>
      <c r="AY208" s="97">
        <f t="shared" si="88"/>
        <v>6001</v>
      </c>
      <c r="BA208" s="7" t="s">
        <v>1261</v>
      </c>
    </row>
    <row r="209" spans="1:53" ht="13" hidden="1" customHeight="1" outlineLevel="1">
      <c r="A209" s="6" t="s">
        <v>1427</v>
      </c>
      <c r="B209" s="6" t="s">
        <v>2016</v>
      </c>
      <c r="C209" s="1">
        <f t="shared" si="100"/>
        <v>555</v>
      </c>
      <c r="D209" s="7">
        <f>IF(N209&gt;0, RANK(N209,(N209:P209,Q209:AE209)),0)</f>
        <v>1</v>
      </c>
      <c r="E209" s="7">
        <f>IF(O209&gt;0,RANK(O209,(N209:P209,Q209:AE209)),0)</f>
        <v>2</v>
      </c>
      <c r="F209" s="7">
        <f>IF(P209&gt;0,RANK(P209,(N209:P209,Q209:AE209)),0)</f>
        <v>0</v>
      </c>
      <c r="G209" s="1">
        <f t="shared" si="98"/>
        <v>38</v>
      </c>
      <c r="H209" s="2">
        <f t="shared" si="99"/>
        <v>6.8468468468468463E-2</v>
      </c>
      <c r="I209" s="2"/>
      <c r="J209" s="2">
        <f t="shared" si="101"/>
        <v>0.50810810810810814</v>
      </c>
      <c r="K209" s="2">
        <f t="shared" si="102"/>
        <v>0.43963963963963965</v>
      </c>
      <c r="L209" s="2">
        <f t="shared" si="103"/>
        <v>0</v>
      </c>
      <c r="M209" s="2">
        <f t="shared" si="104"/>
        <v>5.2252252252252218E-2</v>
      </c>
      <c r="N209" s="59">
        <v>282</v>
      </c>
      <c r="O209" s="59">
        <v>244</v>
      </c>
      <c r="P209" s="59"/>
      <c r="Q209" s="117">
        <v>14</v>
      </c>
      <c r="R209" s="117">
        <v>4</v>
      </c>
      <c r="S209" s="57">
        <v>4</v>
      </c>
      <c r="U209" s="117">
        <v>7</v>
      </c>
      <c r="V209" s="117"/>
      <c r="Y209" s="59"/>
      <c r="Z209" s="59"/>
      <c r="AA209" s="59">
        <v>0</v>
      </c>
      <c r="AB209" s="59">
        <v>0</v>
      </c>
      <c r="AC209" s="59">
        <v>0</v>
      </c>
      <c r="AD209" s="59">
        <v>0</v>
      </c>
      <c r="AE209" s="59"/>
      <c r="AF209" s="59"/>
      <c r="AG209" s="59"/>
      <c r="AI209" s="7">
        <f>IF(Q209&gt;0,RANK(Q209,(N209:P209,Q209:AE209)),0)</f>
        <v>3</v>
      </c>
      <c r="AJ209" s="7">
        <f>IF(R209&gt;0,RANK(R209,(N209:P209,Q209:AE209)),0)</f>
        <v>5</v>
      </c>
      <c r="AK209" s="7">
        <f>IF(T209&gt;0,RANK(T209,(N209:P209,Q209:AE209)),0)</f>
        <v>0</v>
      </c>
      <c r="AL209" s="7">
        <f>IF(S209&gt;0,RANK(S209,(N209:P209,Q209:AE209)),0)</f>
        <v>5</v>
      </c>
      <c r="AM209" s="2">
        <f t="shared" si="105"/>
        <v>2.5225225225225224E-2</v>
      </c>
      <c r="AN209" s="2">
        <f t="shared" si="106"/>
        <v>7.2072072072072073E-3</v>
      </c>
      <c r="AO209" s="2">
        <f t="shared" si="107"/>
        <v>0</v>
      </c>
      <c r="AP209" s="2">
        <f t="shared" si="108"/>
        <v>7.2072072072072073E-3</v>
      </c>
      <c r="AR209" s="6" t="s">
        <v>1427</v>
      </c>
      <c r="AS209" s="6" t="s">
        <v>2016</v>
      </c>
      <c r="AT209">
        <v>3</v>
      </c>
      <c r="AV209">
        <v>3</v>
      </c>
      <c r="AW209" s="91">
        <v>6</v>
      </c>
      <c r="AX209" s="93">
        <v>3</v>
      </c>
      <c r="AY209" s="97">
        <f t="shared" si="88"/>
        <v>6003</v>
      </c>
      <c r="BA209" s="7" t="s">
        <v>1261</v>
      </c>
    </row>
    <row r="210" spans="1:53" ht="13" hidden="1" customHeight="1" outlineLevel="1">
      <c r="A210" s="6" t="s">
        <v>1787</v>
      </c>
      <c r="B210" s="6" t="s">
        <v>2016</v>
      </c>
      <c r="C210" s="1">
        <f t="shared" si="100"/>
        <v>16141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>IF(P210&gt;0,RANK(P210,(N210:P210,Q210:AE210)),0)</f>
        <v>0</v>
      </c>
      <c r="G210" s="1">
        <f t="shared" si="98"/>
        <v>4480</v>
      </c>
      <c r="H210" s="2">
        <f t="shared" si="99"/>
        <v>0.27755405489127066</v>
      </c>
      <c r="I210" s="2"/>
      <c r="J210" s="2">
        <f t="shared" si="101"/>
        <v>0.31825785267331641</v>
      </c>
      <c r="K210" s="2">
        <f t="shared" si="102"/>
        <v>0.59581190756458713</v>
      </c>
      <c r="L210" s="2">
        <f t="shared" si="103"/>
        <v>0</v>
      </c>
      <c r="M210" s="2">
        <f t="shared" si="104"/>
        <v>8.5930239762096461E-2</v>
      </c>
      <c r="N210" s="59">
        <v>5137</v>
      </c>
      <c r="O210" s="59">
        <v>9617</v>
      </c>
      <c r="P210" s="59"/>
      <c r="Q210" s="117">
        <v>480</v>
      </c>
      <c r="R210" s="117">
        <v>364</v>
      </c>
      <c r="S210" s="57">
        <v>209</v>
      </c>
      <c r="U210" s="117">
        <v>334</v>
      </c>
      <c r="V210" s="117"/>
      <c r="Y210" s="59"/>
      <c r="Z210" s="59"/>
      <c r="AA210" s="59">
        <v>0</v>
      </c>
      <c r="AB210" s="59">
        <v>0</v>
      </c>
      <c r="AC210" s="59">
        <v>0</v>
      </c>
      <c r="AD210" s="59">
        <v>0</v>
      </c>
      <c r="AE210" s="59"/>
      <c r="AF210" s="59"/>
      <c r="AG210" s="59"/>
      <c r="AI210" s="7">
        <f>IF(Q210&gt;0,RANK(Q210,(N210:P210,Q210:AE210)),0)</f>
        <v>3</v>
      </c>
      <c r="AJ210" s="7">
        <f>IF(R210&gt;0,RANK(R210,(N210:P210,Q210:AE210)),0)</f>
        <v>4</v>
      </c>
      <c r="AK210" s="7">
        <f>IF(T210&gt;0,RANK(T210,(N210:P210,Q210:AE210)),0)</f>
        <v>0</v>
      </c>
      <c r="AL210" s="7">
        <f>IF(S210&gt;0,RANK(S210,(N210:P210,Q210:AE210)),0)</f>
        <v>6</v>
      </c>
      <c r="AM210" s="2">
        <f t="shared" si="105"/>
        <v>2.9737934452636144E-2</v>
      </c>
      <c r="AN210" s="2">
        <f t="shared" si="106"/>
        <v>2.2551266959915741E-2</v>
      </c>
      <c r="AO210" s="2">
        <f t="shared" si="107"/>
        <v>0</v>
      </c>
      <c r="AP210" s="2">
        <f t="shared" si="108"/>
        <v>1.2948392292918654E-2</v>
      </c>
      <c r="AR210" s="6" t="s">
        <v>1787</v>
      </c>
      <c r="AS210" s="6" t="s">
        <v>2016</v>
      </c>
      <c r="AT210">
        <v>3</v>
      </c>
      <c r="AV210">
        <v>3</v>
      </c>
      <c r="AW210" s="91">
        <v>6</v>
      </c>
      <c r="AX210" s="93">
        <v>5</v>
      </c>
      <c r="AY210" s="97">
        <f t="shared" si="88"/>
        <v>6005</v>
      </c>
      <c r="BA210" s="7" t="s">
        <v>1261</v>
      </c>
    </row>
    <row r="211" spans="1:53" ht="13" hidden="1" customHeight="1" outlineLevel="1">
      <c r="A211" s="6" t="s">
        <v>1241</v>
      </c>
      <c r="B211" s="6" t="s">
        <v>2016</v>
      </c>
      <c r="C211" s="1">
        <f t="shared" si="100"/>
        <v>75250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0</v>
      </c>
      <c r="G211" s="1">
        <f t="shared" si="98"/>
        <v>13131</v>
      </c>
      <c r="H211" s="2">
        <f t="shared" si="99"/>
        <v>0.1744983388704319</v>
      </c>
      <c r="I211" s="2"/>
      <c r="J211" s="2">
        <f t="shared" si="101"/>
        <v>0.36979401993355482</v>
      </c>
      <c r="K211" s="2">
        <f t="shared" si="102"/>
        <v>0.54429235880398674</v>
      </c>
      <c r="L211" s="2">
        <f t="shared" si="103"/>
        <v>0</v>
      </c>
      <c r="M211" s="2">
        <f t="shared" si="104"/>
        <v>8.5913621262458495E-2</v>
      </c>
      <c r="N211" s="59">
        <v>27827</v>
      </c>
      <c r="O211" s="59">
        <v>40958</v>
      </c>
      <c r="P211" s="59"/>
      <c r="Q211" s="117">
        <v>2181</v>
      </c>
      <c r="R211" s="117">
        <v>1393</v>
      </c>
      <c r="S211" s="57">
        <v>1435</v>
      </c>
      <c r="U211" s="117">
        <v>1456</v>
      </c>
      <c r="V211" s="117"/>
      <c r="Y211" s="59"/>
      <c r="Z211" s="59"/>
      <c r="AA211" s="59">
        <v>0</v>
      </c>
      <c r="AB211" s="59">
        <v>0</v>
      </c>
      <c r="AC211" s="59">
        <v>0</v>
      </c>
      <c r="AD211" s="59">
        <v>0</v>
      </c>
      <c r="AE211" s="59"/>
      <c r="AF211" s="59"/>
      <c r="AG211" s="59"/>
      <c r="AI211" s="7">
        <f>IF(Q211&gt;0,RANK(Q211,(N211:P211,Q211:AE211)),0)</f>
        <v>3</v>
      </c>
      <c r="AJ211" s="7">
        <f>IF(R211&gt;0,RANK(R211,(N211:P211,Q211:AE211)),0)</f>
        <v>6</v>
      </c>
      <c r="AK211" s="7">
        <f>IF(T211&gt;0,RANK(T211,(N211:P211,Q211:AE211)),0)</f>
        <v>0</v>
      </c>
      <c r="AL211" s="7">
        <f>IF(S211&gt;0,RANK(S211,(N211:P211,Q211:AE211)),0)</f>
        <v>5</v>
      </c>
      <c r="AM211" s="2">
        <f t="shared" si="105"/>
        <v>2.8983388704318935E-2</v>
      </c>
      <c r="AN211" s="2">
        <f t="shared" si="106"/>
        <v>1.8511627906976743E-2</v>
      </c>
      <c r="AO211" s="2">
        <f t="shared" si="107"/>
        <v>0</v>
      </c>
      <c r="AP211" s="2">
        <f t="shared" si="108"/>
        <v>1.9069767441860466E-2</v>
      </c>
      <c r="AR211" s="6" t="s">
        <v>1241</v>
      </c>
      <c r="AS211" s="6" t="s">
        <v>2016</v>
      </c>
      <c r="AT211">
        <v>0</v>
      </c>
      <c r="AV211">
        <v>3</v>
      </c>
      <c r="AW211" s="91">
        <v>6</v>
      </c>
      <c r="AX211" s="93">
        <v>7</v>
      </c>
      <c r="AY211" s="97">
        <f t="shared" si="88"/>
        <v>6007</v>
      </c>
      <c r="BA211" s="7" t="s">
        <v>1261</v>
      </c>
    </row>
    <row r="212" spans="1:53" ht="13" hidden="1" customHeight="1" outlineLevel="1">
      <c r="A212" s="6" t="s">
        <v>1689</v>
      </c>
      <c r="B212" s="6" t="s">
        <v>2016</v>
      </c>
      <c r="C212" s="1">
        <f t="shared" si="100"/>
        <v>19649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>IF(P212&gt;0,RANK(P212,(N212:P212,Q212:AE212)),0)</f>
        <v>0</v>
      </c>
      <c r="G212" s="1">
        <f t="shared" si="98"/>
        <v>5201</v>
      </c>
      <c r="H212" s="2">
        <f t="shared" si="99"/>
        <v>0.26469540434627714</v>
      </c>
      <c r="I212" s="2"/>
      <c r="J212" s="2">
        <f t="shared" si="101"/>
        <v>0.32032164486742326</v>
      </c>
      <c r="K212" s="2">
        <f t="shared" si="102"/>
        <v>0.58501704921370046</v>
      </c>
      <c r="L212" s="2">
        <f t="shared" si="103"/>
        <v>0</v>
      </c>
      <c r="M212" s="2">
        <f t="shared" si="104"/>
        <v>9.4661305918876226E-2</v>
      </c>
      <c r="N212" s="59">
        <v>6294</v>
      </c>
      <c r="O212" s="59">
        <v>11495</v>
      </c>
      <c r="P212" s="59"/>
      <c r="Q212" s="117">
        <v>617</v>
      </c>
      <c r="R212" s="117">
        <v>593</v>
      </c>
      <c r="S212" s="57">
        <v>326</v>
      </c>
      <c r="U212" s="117">
        <v>324</v>
      </c>
      <c r="V212" s="117"/>
      <c r="Y212" s="59"/>
      <c r="Z212" s="59"/>
      <c r="AA212" s="59">
        <v>0</v>
      </c>
      <c r="AB212" s="59">
        <v>0</v>
      </c>
      <c r="AC212" s="59">
        <v>0</v>
      </c>
      <c r="AD212" s="59">
        <v>0</v>
      </c>
      <c r="AE212" s="59"/>
      <c r="AF212" s="59"/>
      <c r="AG212" s="59"/>
      <c r="AI212" s="7">
        <f>IF(Q212&gt;0,RANK(Q212,(N212:P212,Q212:AE212)),0)</f>
        <v>3</v>
      </c>
      <c r="AJ212" s="7">
        <f>IF(R212&gt;0,RANK(R212,(N212:P212,Q212:AE212)),0)</f>
        <v>4</v>
      </c>
      <c r="AK212" s="7">
        <f>IF(T212&gt;0,RANK(T212,(N212:P212,Q212:AE212)),0)</f>
        <v>0</v>
      </c>
      <c r="AL212" s="7">
        <f>IF(S212&gt;0,RANK(S212,(N212:P212,Q212:AE212)),0)</f>
        <v>5</v>
      </c>
      <c r="AM212" s="2">
        <f t="shared" si="105"/>
        <v>3.1401089113949822E-2</v>
      </c>
      <c r="AN212" s="2">
        <f t="shared" si="106"/>
        <v>3.0179652908544963E-2</v>
      </c>
      <c r="AO212" s="2">
        <f t="shared" si="107"/>
        <v>0</v>
      </c>
      <c r="AP212" s="2">
        <f t="shared" si="108"/>
        <v>1.6591175123415951E-2</v>
      </c>
      <c r="AR212" s="6" t="s">
        <v>1689</v>
      </c>
      <c r="AS212" s="6" t="s">
        <v>2016</v>
      </c>
      <c r="AT212">
        <v>3</v>
      </c>
      <c r="AV212">
        <v>3</v>
      </c>
      <c r="AW212" s="91">
        <v>6</v>
      </c>
      <c r="AX212" s="93">
        <v>9</v>
      </c>
      <c r="AY212" s="97">
        <f t="shared" si="88"/>
        <v>6009</v>
      </c>
      <c r="BA212" s="7" t="s">
        <v>1261</v>
      </c>
    </row>
    <row r="213" spans="1:53" ht="13" hidden="1" customHeight="1" outlineLevel="1">
      <c r="A213" s="6" t="s">
        <v>2508</v>
      </c>
      <c r="B213" s="6" t="s">
        <v>2016</v>
      </c>
      <c r="C213" s="1">
        <f t="shared" si="100"/>
        <v>5188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>IF(P213&gt;0,RANK(P213,(N213:P213,Q213:AE213)),0)</f>
        <v>0</v>
      </c>
      <c r="G213" s="1">
        <f t="shared" si="98"/>
        <v>1721</v>
      </c>
      <c r="H213" s="2">
        <f t="shared" si="99"/>
        <v>0.33172706245181188</v>
      </c>
      <c r="I213" s="2"/>
      <c r="J213" s="2">
        <f t="shared" si="101"/>
        <v>0.30204317656129531</v>
      </c>
      <c r="K213" s="2">
        <f t="shared" si="102"/>
        <v>0.63377023901310714</v>
      </c>
      <c r="L213" s="2">
        <f t="shared" si="103"/>
        <v>0</v>
      </c>
      <c r="M213" s="2">
        <f t="shared" si="104"/>
        <v>6.4186584425597548E-2</v>
      </c>
      <c r="N213" s="59">
        <v>1567</v>
      </c>
      <c r="O213" s="59">
        <v>3288</v>
      </c>
      <c r="P213" s="59"/>
      <c r="Q213" s="117">
        <v>109</v>
      </c>
      <c r="R213" s="117">
        <v>76</v>
      </c>
      <c r="S213" s="57">
        <v>67</v>
      </c>
      <c r="U213" s="117">
        <v>81</v>
      </c>
      <c r="V213" s="117"/>
      <c r="Y213" s="59"/>
      <c r="Z213" s="59"/>
      <c r="AA213" s="59">
        <v>0</v>
      </c>
      <c r="AB213" s="59">
        <v>0</v>
      </c>
      <c r="AC213" s="59">
        <v>0</v>
      </c>
      <c r="AD213" s="59">
        <v>0</v>
      </c>
      <c r="AE213" s="59"/>
      <c r="AF213" s="59"/>
      <c r="AG213" s="59"/>
      <c r="AI213" s="7">
        <f>IF(Q213&gt;0,RANK(Q213,(N213:P213,Q213:AE213)),0)</f>
        <v>3</v>
      </c>
      <c r="AJ213" s="7">
        <f>IF(R213&gt;0,RANK(R213,(N213:P213,Q213:AE213)),0)</f>
        <v>5</v>
      </c>
      <c r="AK213" s="7">
        <f>IF(T213&gt;0,RANK(T213,(N213:P213,Q213:AE213)),0)</f>
        <v>0</v>
      </c>
      <c r="AL213" s="7">
        <f>IF(S213&gt;0,RANK(S213,(N213:P213,Q213:AE213)),0)</f>
        <v>6</v>
      </c>
      <c r="AM213" s="2">
        <f t="shared" si="105"/>
        <v>2.1010023130300693E-2</v>
      </c>
      <c r="AN213" s="2">
        <f t="shared" si="106"/>
        <v>1.4649190439475714E-2</v>
      </c>
      <c r="AO213" s="2">
        <f t="shared" si="107"/>
        <v>0</v>
      </c>
      <c r="AP213" s="2">
        <f t="shared" si="108"/>
        <v>1.2914417887432536E-2</v>
      </c>
      <c r="AR213" s="6" t="s">
        <v>2508</v>
      </c>
      <c r="AS213" s="6" t="s">
        <v>2016</v>
      </c>
      <c r="AT213">
        <v>2</v>
      </c>
      <c r="AV213">
        <v>3</v>
      </c>
      <c r="AW213" s="91">
        <v>6</v>
      </c>
      <c r="AX213" s="93">
        <v>11</v>
      </c>
      <c r="AY213" s="97">
        <f t="shared" si="88"/>
        <v>6011</v>
      </c>
      <c r="BA213" s="7" t="s">
        <v>1261</v>
      </c>
    </row>
    <row r="214" spans="1:53" ht="13" hidden="1" customHeight="1" outlineLevel="1">
      <c r="A214" s="6" t="s">
        <v>1820</v>
      </c>
      <c r="B214" s="6" t="s">
        <v>2016</v>
      </c>
      <c r="C214" s="1">
        <f t="shared" si="100"/>
        <v>345489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>IF(P214&gt;0,RANK(P214,(N214:P214,Q214:AE214)),0)</f>
        <v>0</v>
      </c>
      <c r="G214" s="1">
        <f t="shared" si="98"/>
        <v>82336</v>
      </c>
      <c r="H214" s="2">
        <f t="shared" si="99"/>
        <v>0.23831728361829174</v>
      </c>
      <c r="I214" s="2"/>
      <c r="J214" s="2">
        <f t="shared" si="101"/>
        <v>0.59703782175409348</v>
      </c>
      <c r="K214" s="2">
        <f t="shared" si="102"/>
        <v>0.35872053813580174</v>
      </c>
      <c r="L214" s="2">
        <f t="shared" si="103"/>
        <v>0</v>
      </c>
      <c r="M214" s="2">
        <f t="shared" si="104"/>
        <v>4.4241640110104785E-2</v>
      </c>
      <c r="N214" s="59">
        <v>206270</v>
      </c>
      <c r="O214" s="59">
        <v>123934</v>
      </c>
      <c r="P214" s="59"/>
      <c r="Q214" s="117">
        <v>4996</v>
      </c>
      <c r="R214" s="117">
        <v>3492</v>
      </c>
      <c r="S214" s="57">
        <v>3607</v>
      </c>
      <c r="U214" s="117">
        <v>3181</v>
      </c>
      <c r="V214" s="117"/>
      <c r="Y214" s="59"/>
      <c r="Z214" s="59"/>
      <c r="AA214" s="59">
        <v>0</v>
      </c>
      <c r="AB214" s="59">
        <v>2</v>
      </c>
      <c r="AC214" s="59">
        <v>7</v>
      </c>
      <c r="AD214" s="59">
        <v>0</v>
      </c>
      <c r="AE214" s="59"/>
      <c r="AF214" s="59"/>
      <c r="AG214" s="59"/>
      <c r="AI214" s="7">
        <f>IF(Q214&gt;0,RANK(Q214,(N214:P214,Q214:AE214)),0)</f>
        <v>3</v>
      </c>
      <c r="AJ214" s="7">
        <f>IF(R214&gt;0,RANK(R214,(N214:P214,Q214:AE214)),0)</f>
        <v>5</v>
      </c>
      <c r="AK214" s="7">
        <f>IF(T214&gt;0,RANK(T214,(N214:P214,Q214:AE214)),0)</f>
        <v>0</v>
      </c>
      <c r="AL214" s="7">
        <f>IF(S214&gt;0,RANK(S214,(N214:P214,Q214:AE214)),0)</f>
        <v>4</v>
      </c>
      <c r="AM214" s="2">
        <f t="shared" si="105"/>
        <v>1.4460663002295298E-2</v>
      </c>
      <c r="AN214" s="2">
        <f t="shared" si="106"/>
        <v>1.010741297117998E-2</v>
      </c>
      <c r="AO214" s="2">
        <f t="shared" si="107"/>
        <v>0</v>
      </c>
      <c r="AP214" s="2">
        <f t="shared" si="108"/>
        <v>1.0440274509463398E-2</v>
      </c>
      <c r="AR214" s="6" t="s">
        <v>1820</v>
      </c>
      <c r="AS214" s="6" t="s">
        <v>2016</v>
      </c>
      <c r="AT214">
        <v>0</v>
      </c>
      <c r="AV214">
        <v>3</v>
      </c>
      <c r="AW214" s="91">
        <v>6</v>
      </c>
      <c r="AX214" s="93">
        <v>13</v>
      </c>
      <c r="AY214" s="97">
        <f t="shared" si="88"/>
        <v>6013</v>
      </c>
      <c r="BA214" s="7" t="s">
        <v>1261</v>
      </c>
    </row>
    <row r="215" spans="1:53" ht="13" hidden="1" customHeight="1" outlineLevel="1">
      <c r="A215" s="6" t="s">
        <v>1716</v>
      </c>
      <c r="B215" s="6" t="s">
        <v>2016</v>
      </c>
      <c r="C215" s="1">
        <f t="shared" si="100"/>
        <v>8167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>IF(P215&gt;0,RANK(P215,(N215:P215,Q215:AE215)),0)</f>
        <v>0</v>
      </c>
      <c r="G215" s="1">
        <f t="shared" si="98"/>
        <v>1028</v>
      </c>
      <c r="H215" s="2">
        <f t="shared" si="99"/>
        <v>0.12587241337088281</v>
      </c>
      <c r="I215" s="2"/>
      <c r="J215" s="2">
        <f t="shared" si="101"/>
        <v>0.39329006979306969</v>
      </c>
      <c r="K215" s="2">
        <f t="shared" si="102"/>
        <v>0.51916248316395253</v>
      </c>
      <c r="L215" s="2">
        <f t="shared" si="103"/>
        <v>0</v>
      </c>
      <c r="M215" s="2">
        <f t="shared" si="104"/>
        <v>8.7547447042977788E-2</v>
      </c>
      <c r="N215" s="59">
        <v>3212</v>
      </c>
      <c r="O215" s="59">
        <v>4240</v>
      </c>
      <c r="P215" s="59"/>
      <c r="Q215" s="117">
        <v>245</v>
      </c>
      <c r="R215" s="117">
        <v>177</v>
      </c>
      <c r="S215" s="57">
        <v>154</v>
      </c>
      <c r="U215" s="117">
        <v>139</v>
      </c>
      <c r="V215" s="117"/>
      <c r="Y215" s="59"/>
      <c r="Z215" s="59"/>
      <c r="AA215" s="59">
        <v>0</v>
      </c>
      <c r="AB215" s="59">
        <v>0</v>
      </c>
      <c r="AC215" s="59">
        <v>0</v>
      </c>
      <c r="AD215" s="59">
        <v>0</v>
      </c>
      <c r="AE215" s="59"/>
      <c r="AF215" s="59"/>
      <c r="AG215" s="59"/>
      <c r="AI215" s="7">
        <f>IF(Q215&gt;0,RANK(Q215,(N215:P215,Q215:AE215)),0)</f>
        <v>3</v>
      </c>
      <c r="AJ215" s="7">
        <f>IF(R215&gt;0,RANK(R215,(N215:P215,Q215:AE215)),0)</f>
        <v>4</v>
      </c>
      <c r="AK215" s="7">
        <f>IF(T215&gt;0,RANK(T215,(N215:P215,Q215:AE215)),0)</f>
        <v>0</v>
      </c>
      <c r="AL215" s="7">
        <f>IF(S215&gt;0,RANK(S215,(N215:P215,Q215:AE215)),0)</f>
        <v>5</v>
      </c>
      <c r="AM215" s="2">
        <f t="shared" si="105"/>
        <v>2.9998775560181216E-2</v>
      </c>
      <c r="AN215" s="2">
        <f t="shared" si="106"/>
        <v>2.1672584792457452E-2</v>
      </c>
      <c r="AO215" s="2">
        <f t="shared" si="107"/>
        <v>0</v>
      </c>
      <c r="AP215" s="2">
        <f t="shared" si="108"/>
        <v>1.8856373209256764E-2</v>
      </c>
      <c r="AR215" s="6" t="s">
        <v>1716</v>
      </c>
      <c r="AS215" s="6" t="s">
        <v>2016</v>
      </c>
      <c r="AT215">
        <v>1</v>
      </c>
      <c r="AV215">
        <v>3</v>
      </c>
      <c r="AW215" s="91">
        <v>6</v>
      </c>
      <c r="AX215" s="93">
        <v>15</v>
      </c>
      <c r="AY215" s="97">
        <f t="shared" si="88"/>
        <v>6015</v>
      </c>
      <c r="BA215" s="7" t="s">
        <v>1261</v>
      </c>
    </row>
    <row r="216" spans="1:53" ht="13" hidden="1" customHeight="1" outlineLevel="1">
      <c r="A216" s="6" t="s">
        <v>2086</v>
      </c>
      <c r="B216" s="6" t="s">
        <v>2016</v>
      </c>
      <c r="C216" s="1">
        <f t="shared" si="100"/>
        <v>76760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0</v>
      </c>
      <c r="G216" s="1">
        <f t="shared" si="98"/>
        <v>21686</v>
      </c>
      <c r="H216" s="2">
        <f t="shared" si="99"/>
        <v>0.28251693590411675</v>
      </c>
      <c r="I216" s="2"/>
      <c r="J216" s="2">
        <f t="shared" si="101"/>
        <v>0.3267978113600834</v>
      </c>
      <c r="K216" s="2">
        <f t="shared" si="102"/>
        <v>0.6093147472642001</v>
      </c>
      <c r="L216" s="2">
        <f t="shared" si="103"/>
        <v>0</v>
      </c>
      <c r="M216" s="2">
        <f t="shared" si="104"/>
        <v>6.3887441375716558E-2</v>
      </c>
      <c r="N216" s="59">
        <v>25085</v>
      </c>
      <c r="O216" s="59">
        <v>46771</v>
      </c>
      <c r="P216" s="59"/>
      <c r="Q216" s="117">
        <v>1822</v>
      </c>
      <c r="R216" s="117">
        <v>1043</v>
      </c>
      <c r="S216" s="57">
        <v>910</v>
      </c>
      <c r="U216" s="117">
        <v>1129</v>
      </c>
      <c r="V216" s="117"/>
      <c r="Y216" s="59"/>
      <c r="Z216" s="59"/>
      <c r="AA216" s="59">
        <v>0</v>
      </c>
      <c r="AB216" s="59">
        <v>0</v>
      </c>
      <c r="AC216" s="59">
        <v>0</v>
      </c>
      <c r="AD216" s="59">
        <v>0</v>
      </c>
      <c r="AE216" s="59"/>
      <c r="AF216" s="59"/>
      <c r="AG216" s="59"/>
      <c r="AI216" s="7">
        <f>IF(Q216&gt;0,RANK(Q216,(N216:P216,Q216:AE216)),0)</f>
        <v>3</v>
      </c>
      <c r="AJ216" s="7">
        <f>IF(R216&gt;0,RANK(R216,(N216:P216,Q216:AE216)),0)</f>
        <v>5</v>
      </c>
      <c r="AK216" s="7">
        <f>IF(T216&gt;0,RANK(T216,(N216:P216,Q216:AE216)),0)</f>
        <v>0</v>
      </c>
      <c r="AL216" s="7">
        <f>IF(S216&gt;0,RANK(S216,(N216:P216,Q216:AE216)),0)</f>
        <v>6</v>
      </c>
      <c r="AM216" s="2">
        <f t="shared" si="105"/>
        <v>2.3736321000521105E-2</v>
      </c>
      <c r="AN216" s="2">
        <f t="shared" si="106"/>
        <v>1.3587806149035956E-2</v>
      </c>
      <c r="AO216" s="2">
        <f t="shared" si="107"/>
        <v>0</v>
      </c>
      <c r="AP216" s="2">
        <f t="shared" si="108"/>
        <v>1.1855132881709224E-2</v>
      </c>
      <c r="AR216" s="6" t="s">
        <v>2086</v>
      </c>
      <c r="AS216" s="6" t="s">
        <v>2016</v>
      </c>
      <c r="AT216">
        <v>4</v>
      </c>
      <c r="AV216">
        <v>3</v>
      </c>
      <c r="AW216" s="91">
        <v>6</v>
      </c>
      <c r="AX216" s="93">
        <v>17</v>
      </c>
      <c r="AY216" s="97">
        <f t="shared" si="88"/>
        <v>6017</v>
      </c>
      <c r="BA216" s="7" t="s">
        <v>1261</v>
      </c>
    </row>
    <row r="217" spans="1:53" ht="13" hidden="1" customHeight="1" outlineLevel="1">
      <c r="A217" s="6" t="s">
        <v>2064</v>
      </c>
      <c r="B217" s="6" t="s">
        <v>2016</v>
      </c>
      <c r="C217" s="1">
        <f t="shared" si="100"/>
        <v>199498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>IF(P217&gt;0,RANK(P217,(N217:P217,Q217:AE217)),0)</f>
        <v>0</v>
      </c>
      <c r="G217" s="1">
        <f t="shared" si="98"/>
        <v>38878</v>
      </c>
      <c r="H217" s="2">
        <f t="shared" si="99"/>
        <v>0.19487914665811187</v>
      </c>
      <c r="I217" s="2"/>
      <c r="J217" s="2">
        <f t="shared" si="101"/>
        <v>0.37446490691636009</v>
      </c>
      <c r="K217" s="2">
        <f t="shared" si="102"/>
        <v>0.56934405357447193</v>
      </c>
      <c r="L217" s="2">
        <f t="shared" si="103"/>
        <v>0</v>
      </c>
      <c r="M217" s="2">
        <f t="shared" si="104"/>
        <v>5.6191039509167928E-2</v>
      </c>
      <c r="N217" s="59">
        <v>74705</v>
      </c>
      <c r="O217" s="59">
        <v>113583</v>
      </c>
      <c r="P217" s="59"/>
      <c r="Q217" s="117">
        <v>3067</v>
      </c>
      <c r="R217" s="117">
        <v>2633</v>
      </c>
      <c r="S217" s="57">
        <v>2431</v>
      </c>
      <c r="U217" s="117">
        <v>3079</v>
      </c>
      <c r="V217" s="117"/>
      <c r="Y217" s="59"/>
      <c r="Z217" s="59"/>
      <c r="AA217" s="59">
        <v>0</v>
      </c>
      <c r="AB217" s="59">
        <v>0</v>
      </c>
      <c r="AC217" s="59">
        <v>0</v>
      </c>
      <c r="AD217" s="59">
        <v>0</v>
      </c>
      <c r="AE217" s="59"/>
      <c r="AF217" s="59"/>
      <c r="AG217" s="59"/>
      <c r="AI217" s="7">
        <f>IF(Q217&gt;0,RANK(Q217,(N217:P217,Q217:AE217)),0)</f>
        <v>4</v>
      </c>
      <c r="AJ217" s="7">
        <f>IF(R217&gt;0,RANK(R217,(N217:P217,Q217:AE217)),0)</f>
        <v>5</v>
      </c>
      <c r="AK217" s="7">
        <f>IF(T217&gt;0,RANK(T217,(N217:P217,Q217:AE217)),0)</f>
        <v>0</v>
      </c>
      <c r="AL217" s="7">
        <f>IF(S217&gt;0,RANK(S217,(N217:P217,Q217:AE217)),0)</f>
        <v>6</v>
      </c>
      <c r="AM217" s="2">
        <f t="shared" si="105"/>
        <v>1.5373587705139901E-2</v>
      </c>
      <c r="AN217" s="2">
        <f t="shared" si="106"/>
        <v>1.31981272995218E-2</v>
      </c>
      <c r="AO217" s="2">
        <f t="shared" si="107"/>
        <v>0</v>
      </c>
      <c r="AP217" s="2">
        <f t="shared" si="108"/>
        <v>1.2185585820409227E-2</v>
      </c>
      <c r="AR217" s="6" t="s">
        <v>2064</v>
      </c>
      <c r="AS217" s="6" t="s">
        <v>2016</v>
      </c>
      <c r="AT217">
        <v>0</v>
      </c>
      <c r="AV217">
        <v>3</v>
      </c>
      <c r="AW217" s="91">
        <v>6</v>
      </c>
      <c r="AX217" s="93">
        <v>19</v>
      </c>
      <c r="AY217" s="97">
        <f t="shared" si="88"/>
        <v>6019</v>
      </c>
      <c r="BA217" s="7" t="s">
        <v>1261</v>
      </c>
    </row>
    <row r="218" spans="1:53" ht="13" hidden="1" customHeight="1" outlineLevel="1">
      <c r="A218" s="6" t="s">
        <v>2057</v>
      </c>
      <c r="B218" s="6" t="s">
        <v>2016</v>
      </c>
      <c r="C218" s="1">
        <f t="shared" si="100"/>
        <v>7930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0</v>
      </c>
      <c r="G218" s="1">
        <f t="shared" si="98"/>
        <v>3237</v>
      </c>
      <c r="H218" s="2">
        <f t="shared" si="99"/>
        <v>0.40819672131147539</v>
      </c>
      <c r="I218" s="2"/>
      <c r="J218" s="2">
        <f t="shared" si="101"/>
        <v>0.25472887767969737</v>
      </c>
      <c r="K218" s="2">
        <f t="shared" si="102"/>
        <v>0.66292559899117276</v>
      </c>
      <c r="L218" s="2">
        <f t="shared" si="103"/>
        <v>0</v>
      </c>
      <c r="M218" s="2">
        <f t="shared" si="104"/>
        <v>8.2345523329129811E-2</v>
      </c>
      <c r="N218" s="59">
        <v>2020</v>
      </c>
      <c r="O218" s="59">
        <v>5257</v>
      </c>
      <c r="P218" s="59"/>
      <c r="Q218" s="117">
        <v>208</v>
      </c>
      <c r="R218" s="117">
        <v>174</v>
      </c>
      <c r="S218" s="57">
        <v>128</v>
      </c>
      <c r="U218" s="117">
        <v>143</v>
      </c>
      <c r="V218" s="117"/>
      <c r="Y218" s="59"/>
      <c r="Z218" s="59"/>
      <c r="AA218" s="59">
        <v>0</v>
      </c>
      <c r="AB218" s="59">
        <v>0</v>
      </c>
      <c r="AC218" s="59">
        <v>0</v>
      </c>
      <c r="AD218" s="59">
        <v>0</v>
      </c>
      <c r="AE218" s="59"/>
      <c r="AF218" s="59"/>
      <c r="AG218" s="59"/>
      <c r="AI218" s="7">
        <f>IF(Q218&gt;0,RANK(Q218,(N218:P218,Q218:AE218)),0)</f>
        <v>3</v>
      </c>
      <c r="AJ218" s="7">
        <f>IF(R218&gt;0,RANK(R218,(N218:P218,Q218:AE218)),0)</f>
        <v>4</v>
      </c>
      <c r="AK218" s="7">
        <f>IF(T218&gt;0,RANK(T218,(N218:P218,Q218:AE218)),0)</f>
        <v>0</v>
      </c>
      <c r="AL218" s="7">
        <f>IF(S218&gt;0,RANK(S218,(N218:P218,Q218:AE218)),0)</f>
        <v>6</v>
      </c>
      <c r="AM218" s="2">
        <f t="shared" si="105"/>
        <v>2.6229508196721311E-2</v>
      </c>
      <c r="AN218" s="2">
        <f t="shared" si="106"/>
        <v>2.1941992433795712E-2</v>
      </c>
      <c r="AO218" s="2">
        <f t="shared" si="107"/>
        <v>0</v>
      </c>
      <c r="AP218" s="2">
        <f t="shared" si="108"/>
        <v>1.6141235813366961E-2</v>
      </c>
      <c r="AR218" s="6" t="s">
        <v>2057</v>
      </c>
      <c r="AS218" s="6" t="s">
        <v>2016</v>
      </c>
      <c r="AT218">
        <v>2</v>
      </c>
      <c r="AV218">
        <v>3</v>
      </c>
      <c r="AW218" s="91">
        <v>6</v>
      </c>
      <c r="AX218" s="93">
        <v>21</v>
      </c>
      <c r="AY218" s="97">
        <f t="shared" si="88"/>
        <v>6021</v>
      </c>
      <c r="BA218" s="7" t="s">
        <v>1261</v>
      </c>
    </row>
    <row r="219" spans="1:53" ht="13" hidden="1" customHeight="1" outlineLevel="1">
      <c r="A219" s="6" t="s">
        <v>27</v>
      </c>
      <c r="B219" s="6" t="s">
        <v>2016</v>
      </c>
      <c r="C219" s="1">
        <f t="shared" si="100"/>
        <v>49671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>IF(P219&gt;0,RANK(P219,(N219:P219,Q219:AE219)),0)</f>
        <v>0</v>
      </c>
      <c r="G219" s="1">
        <f t="shared" si="98"/>
        <v>8422</v>
      </c>
      <c r="H219" s="2">
        <f t="shared" si="99"/>
        <v>0.16955567635038554</v>
      </c>
      <c r="I219" s="2"/>
      <c r="J219" s="2">
        <f t="shared" si="101"/>
        <v>0.5452074651204929</v>
      </c>
      <c r="K219" s="2">
        <f t="shared" si="102"/>
        <v>0.3756517887701073</v>
      </c>
      <c r="L219" s="2">
        <f t="shared" si="103"/>
        <v>0</v>
      </c>
      <c r="M219" s="2">
        <f t="shared" si="104"/>
        <v>7.9140746109399807E-2</v>
      </c>
      <c r="N219" s="59">
        <v>27081</v>
      </c>
      <c r="O219" s="59">
        <v>18659</v>
      </c>
      <c r="P219" s="59"/>
      <c r="Q219" s="117">
        <v>1284</v>
      </c>
      <c r="R219" s="117">
        <v>420</v>
      </c>
      <c r="S219" s="57">
        <v>1574</v>
      </c>
      <c r="U219" s="117">
        <v>653</v>
      </c>
      <c r="V219" s="117"/>
      <c r="Y219" s="59"/>
      <c r="Z219" s="59"/>
      <c r="AA219" s="59">
        <v>0</v>
      </c>
      <c r="AB219" s="59">
        <v>0</v>
      </c>
      <c r="AC219" s="59">
        <v>0</v>
      </c>
      <c r="AD219" s="59">
        <v>0</v>
      </c>
      <c r="AE219" s="59"/>
      <c r="AF219" s="59"/>
      <c r="AG219" s="59"/>
      <c r="AI219" s="7">
        <f>IF(Q219&gt;0,RANK(Q219,(N219:P219,Q219:AE219)),0)</f>
        <v>4</v>
      </c>
      <c r="AJ219" s="7">
        <f>IF(R219&gt;0,RANK(R219,(N219:P219,Q219:AE219)),0)</f>
        <v>6</v>
      </c>
      <c r="AK219" s="7">
        <f>IF(T219&gt;0,RANK(T219,(N219:P219,Q219:AE219)),0)</f>
        <v>0</v>
      </c>
      <c r="AL219" s="7">
        <f>IF(S219&gt;0,RANK(S219,(N219:P219,Q219:AE219)),0)</f>
        <v>3</v>
      </c>
      <c r="AM219" s="2">
        <f t="shared" si="105"/>
        <v>2.5850093615993237E-2</v>
      </c>
      <c r="AN219" s="2">
        <f t="shared" si="106"/>
        <v>8.4556380986893758E-3</v>
      </c>
      <c r="AO219" s="2">
        <f t="shared" si="107"/>
        <v>0</v>
      </c>
      <c r="AP219" s="2">
        <f t="shared" si="108"/>
        <v>3.1688510398421611E-2</v>
      </c>
      <c r="AR219" s="6" t="s">
        <v>27</v>
      </c>
      <c r="AS219" s="6" t="s">
        <v>2016</v>
      </c>
      <c r="AT219">
        <v>1</v>
      </c>
      <c r="AV219">
        <v>3</v>
      </c>
      <c r="AW219" s="91">
        <v>6</v>
      </c>
      <c r="AX219" s="93">
        <v>23</v>
      </c>
      <c r="AY219" s="97">
        <f t="shared" si="88"/>
        <v>6023</v>
      </c>
      <c r="BA219" s="7" t="s">
        <v>1261</v>
      </c>
    </row>
    <row r="220" spans="1:53" ht="13" hidden="1" customHeight="1" outlineLevel="1">
      <c r="A220" s="6" t="s">
        <v>1195</v>
      </c>
      <c r="B220" s="6" t="s">
        <v>2016</v>
      </c>
      <c r="C220" s="1">
        <f t="shared" si="100"/>
        <v>26627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>IF(P220&gt;0,RANK(P220,(N220:P220,Q220:AE220)),0)</f>
        <v>0</v>
      </c>
      <c r="G220" s="1">
        <f t="shared" si="98"/>
        <v>4915</v>
      </c>
      <c r="H220" s="2">
        <f t="shared" si="99"/>
        <v>0.18458707327149135</v>
      </c>
      <c r="I220" s="2"/>
      <c r="J220" s="2">
        <f t="shared" si="101"/>
        <v>0.55590190408232243</v>
      </c>
      <c r="K220" s="2">
        <f t="shared" si="102"/>
        <v>0.37131483081083111</v>
      </c>
      <c r="L220" s="2">
        <f t="shared" si="103"/>
        <v>0</v>
      </c>
      <c r="M220" s="2">
        <f t="shared" si="104"/>
        <v>7.2783265106846462E-2</v>
      </c>
      <c r="N220" s="59">
        <v>14802</v>
      </c>
      <c r="O220" s="59">
        <v>9887</v>
      </c>
      <c r="P220" s="59"/>
      <c r="Q220" s="117">
        <v>511</v>
      </c>
      <c r="R220" s="117">
        <v>341</v>
      </c>
      <c r="S220" s="57">
        <v>516</v>
      </c>
      <c r="U220" s="117">
        <v>570</v>
      </c>
      <c r="V220" s="117"/>
      <c r="Y220" s="59"/>
      <c r="Z220" s="59"/>
      <c r="AA220" s="59">
        <v>0</v>
      </c>
      <c r="AB220" s="59">
        <v>0</v>
      </c>
      <c r="AC220" s="59">
        <v>0</v>
      </c>
      <c r="AD220" s="59">
        <v>0</v>
      </c>
      <c r="AE220" s="59"/>
      <c r="AF220" s="59"/>
      <c r="AG220" s="59"/>
      <c r="AI220" s="7">
        <f>IF(Q220&gt;0,RANK(Q220,(N220:P220,Q220:AE220)),0)</f>
        <v>5</v>
      </c>
      <c r="AJ220" s="7">
        <f>IF(R220&gt;0,RANK(R220,(N220:P220,Q220:AE220)),0)</f>
        <v>6</v>
      </c>
      <c r="AK220" s="7">
        <f>IF(T220&gt;0,RANK(T220,(N220:P220,Q220:AE220)),0)</f>
        <v>0</v>
      </c>
      <c r="AL220" s="7">
        <f>IF(S220&gt;0,RANK(S220,(N220:P220,Q220:AE220)),0)</f>
        <v>4</v>
      </c>
      <c r="AM220" s="2">
        <f t="shared" si="105"/>
        <v>1.9191046681939383E-2</v>
      </c>
      <c r="AN220" s="2">
        <f t="shared" si="106"/>
        <v>1.280654974274233E-2</v>
      </c>
      <c r="AO220" s="2">
        <f t="shared" si="107"/>
        <v>0</v>
      </c>
      <c r="AP220" s="2">
        <f t="shared" si="108"/>
        <v>1.9378826003680474E-2</v>
      </c>
      <c r="AR220" s="6" t="s">
        <v>1195</v>
      </c>
      <c r="AS220" s="6" t="s">
        <v>2016</v>
      </c>
      <c r="AT220">
        <v>51</v>
      </c>
      <c r="AV220">
        <v>3</v>
      </c>
      <c r="AW220" s="91">
        <v>6</v>
      </c>
      <c r="AX220" s="93">
        <v>25</v>
      </c>
      <c r="AY220" s="97">
        <f t="shared" si="88"/>
        <v>6025</v>
      </c>
      <c r="BA220" s="7" t="s">
        <v>1261</v>
      </c>
    </row>
    <row r="221" spans="1:53" ht="13" hidden="1" customHeight="1" outlineLevel="1">
      <c r="A221" s="6" t="s">
        <v>1619</v>
      </c>
      <c r="B221" s="6" t="s">
        <v>2016</v>
      </c>
      <c r="C221" s="1">
        <f t="shared" si="100"/>
        <v>6962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0</v>
      </c>
      <c r="G221" s="1">
        <f t="shared" si="98"/>
        <v>1556</v>
      </c>
      <c r="H221" s="2">
        <f t="shared" si="99"/>
        <v>0.22349899454179833</v>
      </c>
      <c r="I221" s="2"/>
      <c r="J221" s="2">
        <f t="shared" si="101"/>
        <v>0.33797759264579141</v>
      </c>
      <c r="K221" s="2">
        <f t="shared" si="102"/>
        <v>0.56147658718758975</v>
      </c>
      <c r="L221" s="2">
        <f t="shared" si="103"/>
        <v>0</v>
      </c>
      <c r="M221" s="2">
        <f t="shared" si="104"/>
        <v>0.10054582016661884</v>
      </c>
      <c r="N221" s="59">
        <v>2353</v>
      </c>
      <c r="O221" s="59">
        <v>3909</v>
      </c>
      <c r="P221" s="59"/>
      <c r="Q221" s="117">
        <v>241</v>
      </c>
      <c r="R221" s="117">
        <v>169</v>
      </c>
      <c r="S221" s="57">
        <v>120</v>
      </c>
      <c r="U221" s="117">
        <v>170</v>
      </c>
      <c r="V221" s="117"/>
      <c r="Y221" s="59"/>
      <c r="Z221" s="59"/>
      <c r="AA221" s="59">
        <v>0</v>
      </c>
      <c r="AB221" s="59">
        <v>0</v>
      </c>
      <c r="AC221" s="59">
        <v>0</v>
      </c>
      <c r="AD221" s="59">
        <v>0</v>
      </c>
      <c r="AE221" s="59"/>
      <c r="AF221" s="59"/>
      <c r="AG221" s="59"/>
      <c r="AI221" s="7">
        <f>IF(Q221&gt;0,RANK(Q221,(N221:P221,Q221:AE221)),0)</f>
        <v>3</v>
      </c>
      <c r="AJ221" s="7">
        <f>IF(R221&gt;0,RANK(R221,(N221:P221,Q221:AE221)),0)</f>
        <v>5</v>
      </c>
      <c r="AK221" s="7">
        <f>IF(T221&gt;0,RANK(T221,(N221:P221,Q221:AE221)),0)</f>
        <v>0</v>
      </c>
      <c r="AL221" s="7">
        <f>IF(S221&gt;0,RANK(S221,(N221:P221,Q221:AE221)),0)</f>
        <v>6</v>
      </c>
      <c r="AM221" s="2">
        <f t="shared" si="105"/>
        <v>3.4616489514507326E-2</v>
      </c>
      <c r="AN221" s="2">
        <f t="shared" si="106"/>
        <v>2.4274633725940822E-2</v>
      </c>
      <c r="AO221" s="2">
        <f t="shared" si="107"/>
        <v>0</v>
      </c>
      <c r="AP221" s="2">
        <f t="shared" si="108"/>
        <v>1.7236426314277506E-2</v>
      </c>
      <c r="AR221" s="6" t="s">
        <v>1619</v>
      </c>
      <c r="AS221" s="6" t="s">
        <v>2016</v>
      </c>
      <c r="AT221">
        <v>25</v>
      </c>
      <c r="AV221">
        <v>3</v>
      </c>
      <c r="AW221" s="91">
        <v>6</v>
      </c>
      <c r="AX221" s="93">
        <v>27</v>
      </c>
      <c r="AY221" s="97">
        <f t="shared" si="88"/>
        <v>6027</v>
      </c>
      <c r="BA221" s="7" t="s">
        <v>1261</v>
      </c>
    </row>
    <row r="222" spans="1:53" ht="13" hidden="1" customHeight="1" outlineLevel="1">
      <c r="A222" s="6" t="s">
        <v>331</v>
      </c>
      <c r="B222" s="6" t="s">
        <v>2016</v>
      </c>
      <c r="C222" s="1">
        <f t="shared" si="100"/>
        <v>171712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98"/>
        <v>55084</v>
      </c>
      <c r="H222" s="2">
        <f t="shared" si="99"/>
        <v>0.32079295564666416</v>
      </c>
      <c r="I222" s="2"/>
      <c r="J222" s="2">
        <f t="shared" si="101"/>
        <v>0.29912877376071562</v>
      </c>
      <c r="K222" s="2">
        <f t="shared" si="102"/>
        <v>0.61992172940737977</v>
      </c>
      <c r="L222" s="2">
        <f t="shared" si="103"/>
        <v>0</v>
      </c>
      <c r="M222" s="2">
        <f t="shared" si="104"/>
        <v>8.0949496831904666E-2</v>
      </c>
      <c r="N222" s="59">
        <v>51364</v>
      </c>
      <c r="O222" s="59">
        <v>106448</v>
      </c>
      <c r="P222" s="59"/>
      <c r="Q222" s="117">
        <v>4522</v>
      </c>
      <c r="R222" s="117">
        <v>3302</v>
      </c>
      <c r="S222" s="57">
        <v>2435</v>
      </c>
      <c r="U222" s="117">
        <v>3641</v>
      </c>
      <c r="V222" s="117"/>
      <c r="Y222" s="59"/>
      <c r="Z222" s="59"/>
      <c r="AA222" s="59">
        <v>0</v>
      </c>
      <c r="AB222" s="59">
        <v>0</v>
      </c>
      <c r="AC222" s="59">
        <v>0</v>
      </c>
      <c r="AD222" s="59">
        <v>0</v>
      </c>
      <c r="AE222" s="59"/>
      <c r="AF222" s="59"/>
      <c r="AG222" s="59"/>
      <c r="AI222" s="7">
        <f>IF(Q222&gt;0,RANK(Q222,(N222:P222,Q222:AE222)),0)</f>
        <v>3</v>
      </c>
      <c r="AJ222" s="7">
        <f>IF(R222&gt;0,RANK(R222,(N222:P222,Q222:AE222)),0)</f>
        <v>5</v>
      </c>
      <c r="AK222" s="7">
        <f>IF(T222&gt;0,RANK(T222,(N222:P222,Q222:AE222)),0)</f>
        <v>0</v>
      </c>
      <c r="AL222" s="7">
        <f>IF(S222&gt;0,RANK(S222,(N222:P222,Q222:AE222)),0)</f>
        <v>6</v>
      </c>
      <c r="AM222" s="2">
        <f t="shared" si="105"/>
        <v>2.6334793142005219E-2</v>
      </c>
      <c r="AN222" s="2">
        <f t="shared" si="106"/>
        <v>1.9229873276183376E-2</v>
      </c>
      <c r="AO222" s="2">
        <f t="shared" si="107"/>
        <v>0</v>
      </c>
      <c r="AP222" s="2">
        <f t="shared" si="108"/>
        <v>1.418072120760343E-2</v>
      </c>
      <c r="AR222" s="6" t="s">
        <v>331</v>
      </c>
      <c r="AS222" s="6" t="s">
        <v>2016</v>
      </c>
      <c r="AT222">
        <v>0</v>
      </c>
      <c r="AV222">
        <v>3</v>
      </c>
      <c r="AW222" s="91">
        <v>6</v>
      </c>
      <c r="AX222" s="93">
        <v>29</v>
      </c>
      <c r="AY222" s="97">
        <f t="shared" si="88"/>
        <v>6029</v>
      </c>
      <c r="BA222" s="7" t="s">
        <v>1261</v>
      </c>
    </row>
    <row r="223" spans="1:53" ht="13" hidden="1" customHeight="1" outlineLevel="1">
      <c r="A223" s="6" t="s">
        <v>633</v>
      </c>
      <c r="B223" s="6" t="s">
        <v>2016</v>
      </c>
      <c r="C223" s="1">
        <f t="shared" si="100"/>
        <v>26109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0</v>
      </c>
      <c r="G223" s="1">
        <f t="shared" si="98"/>
        <v>8546</v>
      </c>
      <c r="H223" s="2">
        <f t="shared" si="99"/>
        <v>0.32732008119805434</v>
      </c>
      <c r="I223" s="2"/>
      <c r="J223" s="2">
        <f t="shared" si="101"/>
        <v>0.29936037381745756</v>
      </c>
      <c r="K223" s="2">
        <f t="shared" si="102"/>
        <v>0.62668045501551184</v>
      </c>
      <c r="L223" s="2">
        <f t="shared" si="103"/>
        <v>0</v>
      </c>
      <c r="M223" s="2">
        <f t="shared" si="104"/>
        <v>7.3959171167030657E-2</v>
      </c>
      <c r="N223" s="59">
        <v>7816</v>
      </c>
      <c r="O223" s="59">
        <v>16362</v>
      </c>
      <c r="P223" s="59"/>
      <c r="Q223" s="117">
        <v>520</v>
      </c>
      <c r="R223" s="117">
        <v>560</v>
      </c>
      <c r="S223" s="57">
        <v>309</v>
      </c>
      <c r="U223" s="117">
        <v>542</v>
      </c>
      <c r="V223" s="117"/>
      <c r="Y223" s="59"/>
      <c r="Z223" s="59"/>
      <c r="AA223" s="59">
        <v>0</v>
      </c>
      <c r="AB223" s="59">
        <v>0</v>
      </c>
      <c r="AC223" s="59">
        <v>0</v>
      </c>
      <c r="AD223" s="59">
        <v>0</v>
      </c>
      <c r="AE223" s="59"/>
      <c r="AF223" s="59"/>
      <c r="AG223" s="59"/>
      <c r="AI223" s="7">
        <f>IF(Q223&gt;0,RANK(Q223,(N223:P223,Q223:AE223)),0)</f>
        <v>5</v>
      </c>
      <c r="AJ223" s="7">
        <f>IF(R223&gt;0,RANK(R223,(N223:P223,Q223:AE223)),0)</f>
        <v>3</v>
      </c>
      <c r="AK223" s="7">
        <f>IF(T223&gt;0,RANK(T223,(N223:P223,Q223:AE223)),0)</f>
        <v>0</v>
      </c>
      <c r="AL223" s="7">
        <f>IF(S223&gt;0,RANK(S223,(N223:P223,Q223:AE223)),0)</f>
        <v>6</v>
      </c>
      <c r="AM223" s="2">
        <f t="shared" si="105"/>
        <v>1.9916503887548356E-2</v>
      </c>
      <c r="AN223" s="2">
        <f t="shared" si="106"/>
        <v>2.1448542648128999E-2</v>
      </c>
      <c r="AO223" s="2">
        <f t="shared" si="107"/>
        <v>0</v>
      </c>
      <c r="AP223" s="2">
        <f t="shared" si="108"/>
        <v>1.1834999425485465E-2</v>
      </c>
      <c r="AR223" s="6" t="s">
        <v>633</v>
      </c>
      <c r="AS223" s="6" t="s">
        <v>2016</v>
      </c>
      <c r="AT223">
        <v>20</v>
      </c>
      <c r="AV223">
        <v>3</v>
      </c>
      <c r="AW223" s="91">
        <v>6</v>
      </c>
      <c r="AX223" s="93">
        <v>31</v>
      </c>
      <c r="AY223" s="97">
        <f t="shared" si="88"/>
        <v>6031</v>
      </c>
      <c r="BA223" s="7" t="s">
        <v>1261</v>
      </c>
    </row>
    <row r="224" spans="1:53" ht="13" hidden="1" customHeight="1" outlineLevel="1">
      <c r="A224" s="6" t="s">
        <v>634</v>
      </c>
      <c r="B224" s="6" t="s">
        <v>2016</v>
      </c>
      <c r="C224" s="1">
        <f t="shared" si="100"/>
        <v>20954</v>
      </c>
      <c r="D224" s="7">
        <f>IF(N224&gt;0, RANK(N224,(N224:P224,Q224:AE224)),0)</f>
        <v>1</v>
      </c>
      <c r="E224" s="7">
        <f>IF(O224&gt;0,RANK(O224,(N224:P224,Q224:AE224)),0)</f>
        <v>2</v>
      </c>
      <c r="F224" s="7">
        <f>IF(P224&gt;0,RANK(P224,(N224:P224,Q224:AE224)),0)</f>
        <v>0</v>
      </c>
      <c r="G224" s="1">
        <f t="shared" si="98"/>
        <v>1731</v>
      </c>
      <c r="H224" s="2">
        <f t="shared" si="99"/>
        <v>8.2609525627565142E-2</v>
      </c>
      <c r="I224" s="2"/>
      <c r="J224" s="2">
        <f t="shared" si="101"/>
        <v>0.48988259998091055</v>
      </c>
      <c r="K224" s="2">
        <f t="shared" si="102"/>
        <v>0.40727307435334542</v>
      </c>
      <c r="L224" s="2">
        <f t="shared" si="103"/>
        <v>0</v>
      </c>
      <c r="M224" s="2">
        <f t="shared" si="104"/>
        <v>0.10284432566574403</v>
      </c>
      <c r="N224" s="59">
        <v>10265</v>
      </c>
      <c r="O224" s="59">
        <v>8534</v>
      </c>
      <c r="P224" s="59"/>
      <c r="Q224" s="117">
        <v>625</v>
      </c>
      <c r="R224" s="117">
        <v>585</v>
      </c>
      <c r="S224" s="57">
        <v>505</v>
      </c>
      <c r="U224" s="117">
        <v>440</v>
      </c>
      <c r="V224" s="117"/>
      <c r="Y224" s="59"/>
      <c r="Z224" s="59"/>
      <c r="AA224" s="59">
        <v>0</v>
      </c>
      <c r="AB224" s="59">
        <v>0</v>
      </c>
      <c r="AC224" s="59">
        <v>0</v>
      </c>
      <c r="AD224" s="59">
        <v>0</v>
      </c>
      <c r="AE224" s="59"/>
      <c r="AF224" s="59"/>
      <c r="AG224" s="59"/>
      <c r="AI224" s="7">
        <f>IF(Q224&gt;0,RANK(Q224,(N224:P224,Q224:AE224)),0)</f>
        <v>3</v>
      </c>
      <c r="AJ224" s="7">
        <f>IF(R224&gt;0,RANK(R224,(N224:P224,Q224:AE224)),0)</f>
        <v>4</v>
      </c>
      <c r="AK224" s="7">
        <f>IF(T224&gt;0,RANK(T224,(N224:P224,Q224:AE224)),0)</f>
        <v>0</v>
      </c>
      <c r="AL224" s="7">
        <f>IF(S224&gt;0,RANK(S224,(N224:P224,Q224:AE224)),0)</f>
        <v>5</v>
      </c>
      <c r="AM224" s="2">
        <f t="shared" si="105"/>
        <v>2.9827240622315548E-2</v>
      </c>
      <c r="AN224" s="2">
        <f t="shared" si="106"/>
        <v>2.7918297222487353E-2</v>
      </c>
      <c r="AO224" s="2">
        <f t="shared" si="107"/>
        <v>0</v>
      </c>
      <c r="AP224" s="2">
        <f t="shared" si="108"/>
        <v>2.4100410422830964E-2</v>
      </c>
      <c r="AR224" s="6" t="s">
        <v>634</v>
      </c>
      <c r="AS224" s="6" t="s">
        <v>2016</v>
      </c>
      <c r="AT224">
        <v>1</v>
      </c>
      <c r="AV224">
        <v>3</v>
      </c>
      <c r="AW224" s="91">
        <v>6</v>
      </c>
      <c r="AX224" s="93">
        <v>33</v>
      </c>
      <c r="AY224" s="97">
        <f t="shared" si="88"/>
        <v>6033</v>
      </c>
      <c r="BA224" s="7" t="s">
        <v>1261</v>
      </c>
    </row>
    <row r="225" spans="1:53" ht="13" hidden="1" customHeight="1" outlineLevel="1">
      <c r="A225" s="6" t="s">
        <v>1043</v>
      </c>
      <c r="B225" s="6" t="s">
        <v>2016</v>
      </c>
      <c r="C225" s="1">
        <f t="shared" si="100"/>
        <v>9198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>IF(P225&gt;0,RANK(P225,(N225:P225,Q225:AE225)),0)</f>
        <v>0</v>
      </c>
      <c r="G225" s="1">
        <f t="shared" si="98"/>
        <v>3927</v>
      </c>
      <c r="H225" s="2">
        <f t="shared" si="99"/>
        <v>0.4269406392694064</v>
      </c>
      <c r="I225" s="2"/>
      <c r="J225" s="2">
        <f t="shared" si="101"/>
        <v>0.23918243096325287</v>
      </c>
      <c r="K225" s="2">
        <f t="shared" si="102"/>
        <v>0.66612307023265926</v>
      </c>
      <c r="L225" s="2">
        <f t="shared" si="103"/>
        <v>0</v>
      </c>
      <c r="M225" s="2">
        <f t="shared" si="104"/>
        <v>9.4694498804087868E-2</v>
      </c>
      <c r="N225" s="59">
        <v>2200</v>
      </c>
      <c r="O225" s="59">
        <v>6127</v>
      </c>
      <c r="P225" s="59"/>
      <c r="Q225" s="117">
        <v>374</v>
      </c>
      <c r="R225" s="117">
        <v>155</v>
      </c>
      <c r="S225" s="57">
        <v>157</v>
      </c>
      <c r="U225" s="117">
        <v>185</v>
      </c>
      <c r="V225" s="117"/>
      <c r="Y225" s="59"/>
      <c r="Z225" s="59"/>
      <c r="AA225" s="59">
        <v>0</v>
      </c>
      <c r="AB225" s="59">
        <v>0</v>
      </c>
      <c r="AC225" s="59">
        <v>0</v>
      </c>
      <c r="AD225" s="59">
        <v>0</v>
      </c>
      <c r="AE225" s="59"/>
      <c r="AF225" s="59"/>
      <c r="AG225" s="59"/>
      <c r="AI225" s="7">
        <f>IF(Q225&gt;0,RANK(Q225,(N225:P225,Q225:AE225)),0)</f>
        <v>3</v>
      </c>
      <c r="AJ225" s="7">
        <f>IF(R225&gt;0,RANK(R225,(N225:P225,Q225:AE225)),0)</f>
        <v>6</v>
      </c>
      <c r="AK225" s="7">
        <f>IF(T225&gt;0,RANK(T225,(N225:P225,Q225:AE225)),0)</f>
        <v>0</v>
      </c>
      <c r="AL225" s="7">
        <f>IF(S225&gt;0,RANK(S225,(N225:P225,Q225:AE225)),0)</f>
        <v>5</v>
      </c>
      <c r="AM225" s="2">
        <f t="shared" si="105"/>
        <v>4.0661013263752988E-2</v>
      </c>
      <c r="AN225" s="2">
        <f t="shared" si="106"/>
        <v>1.6851489454229179E-2</v>
      </c>
      <c r="AO225" s="2">
        <f t="shared" si="107"/>
        <v>0</v>
      </c>
      <c r="AP225" s="2">
        <f t="shared" si="108"/>
        <v>1.7068928027832136E-2</v>
      </c>
      <c r="AR225" s="6" t="s">
        <v>1043</v>
      </c>
      <c r="AS225" s="6" t="s">
        <v>2016</v>
      </c>
      <c r="AT225">
        <v>4</v>
      </c>
      <c r="AV225">
        <v>3</v>
      </c>
      <c r="AW225" s="91">
        <v>6</v>
      </c>
      <c r="AX225" s="93">
        <v>35</v>
      </c>
      <c r="AY225" s="97">
        <f t="shared" si="88"/>
        <v>6035</v>
      </c>
      <c r="BA225" s="7" t="s">
        <v>1261</v>
      </c>
    </row>
    <row r="226" spans="1:53" ht="13" hidden="1" customHeight="1" outlineLevel="1">
      <c r="A226" s="6" t="s">
        <v>105</v>
      </c>
      <c r="B226" s="6" t="s">
        <v>2016</v>
      </c>
      <c r="C226" s="1">
        <f t="shared" si="100"/>
        <v>2299940</v>
      </c>
      <c r="D226" s="7">
        <f>IF(N226&gt;0, RANK(N226,(N226:P226,Q226:AE226)),0)</f>
        <v>1</v>
      </c>
      <c r="E226" s="7">
        <f>IF(O226&gt;0,RANK(O226,(N226:P226,Q226:AE226)),0)</f>
        <v>2</v>
      </c>
      <c r="F226" s="7">
        <f>IF(P226&gt;0,RANK(P226,(N226:P226,Q226:AE226)),0)</f>
        <v>0</v>
      </c>
      <c r="G226" s="1">
        <f t="shared" si="98"/>
        <v>683097</v>
      </c>
      <c r="H226" s="2">
        <f t="shared" si="99"/>
        <v>0.29700644364635598</v>
      </c>
      <c r="I226" s="2"/>
      <c r="J226" s="2">
        <f t="shared" si="101"/>
        <v>0.62282059531987788</v>
      </c>
      <c r="K226" s="2">
        <f t="shared" si="102"/>
        <v>0.3258141516735219</v>
      </c>
      <c r="L226" s="2">
        <f t="shared" si="103"/>
        <v>0</v>
      </c>
      <c r="M226" s="2">
        <f t="shared" si="104"/>
        <v>5.136525300660022E-2</v>
      </c>
      <c r="N226" s="59">
        <v>1432450</v>
      </c>
      <c r="O226" s="59">
        <v>749353</v>
      </c>
      <c r="P226" s="59"/>
      <c r="Q226" s="117">
        <v>33431</v>
      </c>
      <c r="R226" s="117">
        <v>23198</v>
      </c>
      <c r="S226" s="57">
        <v>29323</v>
      </c>
      <c r="U226" s="117">
        <v>32168</v>
      </c>
      <c r="V226" s="117"/>
      <c r="Y226" s="59"/>
      <c r="Z226" s="59"/>
      <c r="AA226" s="59">
        <v>0</v>
      </c>
      <c r="AB226" s="59">
        <v>0</v>
      </c>
      <c r="AC226" s="59">
        <v>15</v>
      </c>
      <c r="AD226" s="59">
        <v>2</v>
      </c>
      <c r="AE226" s="59"/>
      <c r="AF226" s="59"/>
      <c r="AG226" s="59"/>
      <c r="AI226" s="7">
        <f>IF(Q226&gt;0,RANK(Q226,(N226:P226,Q226:AE226)),0)</f>
        <v>3</v>
      </c>
      <c r="AJ226" s="7">
        <f>IF(R226&gt;0,RANK(R226,(N226:P226,Q226:AE226)),0)</f>
        <v>6</v>
      </c>
      <c r="AK226" s="7">
        <f>IF(T226&gt;0,RANK(T226,(N226:P226,Q226:AE226)),0)</f>
        <v>0</v>
      </c>
      <c r="AL226" s="7">
        <f>IF(S226&gt;0,RANK(S226,(N226:P226,Q226:AE226)),0)</f>
        <v>5</v>
      </c>
      <c r="AM226" s="2">
        <f t="shared" si="105"/>
        <v>1.4535596580780368E-2</v>
      </c>
      <c r="AN226" s="2">
        <f t="shared" si="106"/>
        <v>1.0086350078697705E-2</v>
      </c>
      <c r="AO226" s="2">
        <f t="shared" si="107"/>
        <v>0</v>
      </c>
      <c r="AP226" s="2">
        <f t="shared" si="108"/>
        <v>1.2749463029470333E-2</v>
      </c>
      <c r="AR226" s="6" t="s">
        <v>105</v>
      </c>
      <c r="AS226" s="6" t="s">
        <v>2016</v>
      </c>
      <c r="AT226">
        <v>0</v>
      </c>
      <c r="AV226">
        <v>3</v>
      </c>
      <c r="AW226" s="91">
        <v>6</v>
      </c>
      <c r="AX226" s="93">
        <v>37</v>
      </c>
      <c r="AY226" s="97">
        <f t="shared" si="88"/>
        <v>6037</v>
      </c>
      <c r="BA226" s="7" t="s">
        <v>1261</v>
      </c>
    </row>
    <row r="227" spans="1:53" ht="13" hidden="1" customHeight="1" outlineLevel="1">
      <c r="A227" s="6" t="s">
        <v>316</v>
      </c>
      <c r="B227" s="6" t="s">
        <v>2016</v>
      </c>
      <c r="C227" s="1">
        <f t="shared" si="100"/>
        <v>34046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>IF(P227&gt;0,RANK(P227,(N227:P227,Q227:AE227)),0)</f>
        <v>0</v>
      </c>
      <c r="G227" s="1">
        <f t="shared" si="98"/>
        <v>11105</v>
      </c>
      <c r="H227" s="2">
        <f t="shared" si="99"/>
        <v>0.32617634964459846</v>
      </c>
      <c r="I227" s="2"/>
      <c r="J227" s="2">
        <f t="shared" si="101"/>
        <v>0.30276684485695821</v>
      </c>
      <c r="K227" s="2">
        <f t="shared" si="102"/>
        <v>0.62894319450155667</v>
      </c>
      <c r="L227" s="2">
        <f t="shared" si="103"/>
        <v>0</v>
      </c>
      <c r="M227" s="2">
        <f t="shared" si="104"/>
        <v>6.828996064148507E-2</v>
      </c>
      <c r="N227" s="59">
        <v>10308</v>
      </c>
      <c r="O227" s="59">
        <v>21413</v>
      </c>
      <c r="P227" s="59"/>
      <c r="Q227" s="117">
        <v>632</v>
      </c>
      <c r="R227" s="117">
        <v>601</v>
      </c>
      <c r="S227" s="57">
        <v>462</v>
      </c>
      <c r="U227" s="117">
        <v>630</v>
      </c>
      <c r="V227" s="117"/>
      <c r="Y227" s="59"/>
      <c r="Z227" s="59"/>
      <c r="AA227" s="59">
        <v>0</v>
      </c>
      <c r="AB227" s="59">
        <v>0</v>
      </c>
      <c r="AC227" s="59">
        <v>0</v>
      </c>
      <c r="AD227" s="59">
        <v>0</v>
      </c>
      <c r="AE227" s="59"/>
      <c r="AF227" s="59"/>
      <c r="AG227" s="59"/>
      <c r="AI227" s="7">
        <f>IF(Q227&gt;0,RANK(Q227,(N227:P227,Q227:AE227)),0)</f>
        <v>3</v>
      </c>
      <c r="AJ227" s="7">
        <f>IF(R227&gt;0,RANK(R227,(N227:P227,Q227:AE227)),0)</f>
        <v>5</v>
      </c>
      <c r="AK227" s="7">
        <f>IF(T227&gt;0,RANK(T227,(N227:P227,Q227:AE227)),0)</f>
        <v>0</v>
      </c>
      <c r="AL227" s="7">
        <f>IF(S227&gt;0,RANK(S227,(N227:P227,Q227:AE227)),0)</f>
        <v>6</v>
      </c>
      <c r="AM227" s="2">
        <f t="shared" si="105"/>
        <v>1.8563120484050989E-2</v>
      </c>
      <c r="AN227" s="2">
        <f t="shared" si="106"/>
        <v>1.7652587675497856E-2</v>
      </c>
      <c r="AO227" s="2">
        <f t="shared" si="107"/>
        <v>0</v>
      </c>
      <c r="AP227" s="2">
        <f t="shared" si="108"/>
        <v>1.3569876050049933E-2</v>
      </c>
      <c r="AR227" s="6" t="s">
        <v>316</v>
      </c>
      <c r="AS227" s="6" t="s">
        <v>2016</v>
      </c>
      <c r="AT227">
        <v>0</v>
      </c>
      <c r="AV227">
        <v>3</v>
      </c>
      <c r="AW227" s="91">
        <v>6</v>
      </c>
      <c r="AX227" s="93">
        <v>39</v>
      </c>
      <c r="AY227" s="97">
        <f t="shared" si="88"/>
        <v>6039</v>
      </c>
      <c r="BA227" s="7" t="s">
        <v>1261</v>
      </c>
    </row>
    <row r="228" spans="1:53" ht="13" hidden="1" customHeight="1" outlineLevel="1">
      <c r="A228" s="6" t="s">
        <v>2156</v>
      </c>
      <c r="B228" s="6" t="s">
        <v>2016</v>
      </c>
      <c r="C228" s="1">
        <f t="shared" si="100"/>
        <v>112924</v>
      </c>
      <c r="D228" s="7">
        <f>IF(N228&gt;0, RANK(N228,(N228:P228,Q228:AE228)),0)</f>
        <v>1</v>
      </c>
      <c r="E228" s="7">
        <f>IF(O228&gt;0,RANK(O228,(N228:P228,Q228:AE228)),0)</f>
        <v>2</v>
      </c>
      <c r="F228" s="7">
        <f>IF(P228&gt;0,RANK(P228,(N228:P228,Q228:AE228)),0)</f>
        <v>0</v>
      </c>
      <c r="G228" s="1">
        <f t="shared" si="98"/>
        <v>47235</v>
      </c>
      <c r="H228" s="2">
        <f t="shared" si="99"/>
        <v>0.41829017746448938</v>
      </c>
      <c r="I228" s="2"/>
      <c r="J228" s="2">
        <f t="shared" si="101"/>
        <v>0.69281994970068361</v>
      </c>
      <c r="K228" s="2">
        <f t="shared" si="102"/>
        <v>0.27452977223619424</v>
      </c>
      <c r="L228" s="2">
        <f t="shared" si="103"/>
        <v>0</v>
      </c>
      <c r="M228" s="2">
        <f t="shared" si="104"/>
        <v>3.2650278063122151E-2</v>
      </c>
      <c r="N228" s="59">
        <v>78236</v>
      </c>
      <c r="O228" s="59">
        <v>31001</v>
      </c>
      <c r="P228" s="59"/>
      <c r="Q228" s="117">
        <v>1237</v>
      </c>
      <c r="R228" s="117">
        <v>756</v>
      </c>
      <c r="S228" s="57">
        <v>982</v>
      </c>
      <c r="U228" s="117">
        <v>710</v>
      </c>
      <c r="V228" s="117"/>
      <c r="Y228" s="59"/>
      <c r="Z228" s="59"/>
      <c r="AA228" s="59">
        <v>0</v>
      </c>
      <c r="AB228" s="59">
        <v>1</v>
      </c>
      <c r="AC228" s="59">
        <v>1</v>
      </c>
      <c r="AD228" s="59">
        <v>0</v>
      </c>
      <c r="AE228" s="59"/>
      <c r="AF228" s="59"/>
      <c r="AG228" s="59"/>
      <c r="AI228" s="7">
        <f>IF(Q228&gt;0,RANK(Q228,(N228:P228,Q228:AE228)),0)</f>
        <v>3</v>
      </c>
      <c r="AJ228" s="7">
        <f>IF(R228&gt;0,RANK(R228,(N228:P228,Q228:AE228)),0)</f>
        <v>5</v>
      </c>
      <c r="AK228" s="7">
        <f>IF(T228&gt;0,RANK(T228,(N228:P228,Q228:AE228)),0)</f>
        <v>0</v>
      </c>
      <c r="AL228" s="7">
        <f>IF(S228&gt;0,RANK(S228,(N228:P228,Q228:AE228)),0)</f>
        <v>4</v>
      </c>
      <c r="AM228" s="2">
        <f t="shared" si="105"/>
        <v>1.0954270128582055E-2</v>
      </c>
      <c r="AN228" s="2">
        <f t="shared" si="106"/>
        <v>6.6947681626580713E-3</v>
      </c>
      <c r="AO228" s="2">
        <f t="shared" si="107"/>
        <v>0</v>
      </c>
      <c r="AP228" s="2">
        <f t="shared" si="108"/>
        <v>8.6961142007013562E-3</v>
      </c>
      <c r="AR228" s="6" t="s">
        <v>2156</v>
      </c>
      <c r="AS228" s="6" t="s">
        <v>2016</v>
      </c>
      <c r="AT228">
        <v>6</v>
      </c>
      <c r="AV228">
        <v>3</v>
      </c>
      <c r="AW228" s="91">
        <v>6</v>
      </c>
      <c r="AX228" s="93">
        <v>41</v>
      </c>
      <c r="AY228" s="97">
        <f t="shared" si="88"/>
        <v>6041</v>
      </c>
      <c r="BA228" s="7" t="s">
        <v>1261</v>
      </c>
    </row>
    <row r="229" spans="1:53" ht="13" hidden="1" customHeight="1" outlineLevel="1">
      <c r="A229" s="6" t="s">
        <v>1189</v>
      </c>
      <c r="B229" s="6" t="s">
        <v>2016</v>
      </c>
      <c r="C229" s="1">
        <f t="shared" si="100"/>
        <v>8178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0</v>
      </c>
      <c r="G229" s="1">
        <f t="shared" si="98"/>
        <v>2346</v>
      </c>
      <c r="H229" s="2">
        <f t="shared" si="99"/>
        <v>0.28686720469552457</v>
      </c>
      <c r="I229" s="2"/>
      <c r="J229" s="2">
        <f t="shared" si="101"/>
        <v>0.31707018831010025</v>
      </c>
      <c r="K229" s="2">
        <f t="shared" si="102"/>
        <v>0.60393739300562488</v>
      </c>
      <c r="L229" s="2">
        <f t="shared" si="103"/>
        <v>0</v>
      </c>
      <c r="M229" s="2">
        <f t="shared" si="104"/>
        <v>7.8992418684274868E-2</v>
      </c>
      <c r="N229" s="59">
        <v>2593</v>
      </c>
      <c r="O229" s="59">
        <v>4939</v>
      </c>
      <c r="P229" s="59"/>
      <c r="Q229" s="117">
        <v>223</v>
      </c>
      <c r="R229" s="117">
        <v>158</v>
      </c>
      <c r="S229" s="57">
        <v>147</v>
      </c>
      <c r="U229" s="117">
        <v>118</v>
      </c>
      <c r="V229" s="117"/>
      <c r="Y229" s="59"/>
      <c r="Z229" s="59"/>
      <c r="AA229" s="59">
        <v>0</v>
      </c>
      <c r="AB229" s="59">
        <v>0</v>
      </c>
      <c r="AC229" s="59">
        <v>0</v>
      </c>
      <c r="AD229" s="59">
        <v>0</v>
      </c>
      <c r="AE229" s="59"/>
      <c r="AF229" s="59"/>
      <c r="AG229" s="59"/>
      <c r="AI229" s="7">
        <f>IF(Q229&gt;0,RANK(Q229,(N229:P229,Q229:AE229)),0)</f>
        <v>3</v>
      </c>
      <c r="AJ229" s="7">
        <f>IF(R229&gt;0,RANK(R229,(N229:P229,Q229:AE229)),0)</f>
        <v>4</v>
      </c>
      <c r="AK229" s="7">
        <f>IF(T229&gt;0,RANK(T229,(N229:P229,Q229:AE229)),0)</f>
        <v>0</v>
      </c>
      <c r="AL229" s="7">
        <f>IF(S229&gt;0,RANK(S229,(N229:P229,Q229:AE229)),0)</f>
        <v>5</v>
      </c>
      <c r="AM229" s="2">
        <f t="shared" si="105"/>
        <v>2.72682807532404E-2</v>
      </c>
      <c r="AN229" s="2">
        <f t="shared" si="106"/>
        <v>1.9320127170457325E-2</v>
      </c>
      <c r="AO229" s="2">
        <f t="shared" si="107"/>
        <v>0</v>
      </c>
      <c r="AP229" s="2">
        <f t="shared" si="108"/>
        <v>1.797505502567865E-2</v>
      </c>
      <c r="AR229" s="6" t="s">
        <v>1189</v>
      </c>
      <c r="AS229" s="6" t="s">
        <v>2016</v>
      </c>
      <c r="AT229">
        <v>19</v>
      </c>
      <c r="AV229">
        <v>3</v>
      </c>
      <c r="AW229" s="91">
        <v>6</v>
      </c>
      <c r="AX229" s="93">
        <v>43</v>
      </c>
      <c r="AY229" s="97">
        <f t="shared" si="88"/>
        <v>6043</v>
      </c>
      <c r="BA229" s="7" t="s">
        <v>1261</v>
      </c>
    </row>
    <row r="230" spans="1:53" ht="13" hidden="1" customHeight="1" outlineLevel="1">
      <c r="A230" s="6" t="s">
        <v>1388</v>
      </c>
      <c r="B230" s="6" t="s">
        <v>2016</v>
      </c>
      <c r="C230" s="1">
        <f t="shared" si="100"/>
        <v>31580</v>
      </c>
      <c r="D230" s="7">
        <f>IF(N230&gt;0, RANK(N230,(N230:P230,Q230:AE230)),0)</f>
        <v>1</v>
      </c>
      <c r="E230" s="7">
        <f>IF(O230&gt;0,RANK(O230,(N230:P230,Q230:AE230)),0)</f>
        <v>2</v>
      </c>
      <c r="F230" s="7">
        <f>IF(P230&gt;0,RANK(P230,(N230:P230,Q230:AE230)),0)</f>
        <v>0</v>
      </c>
      <c r="G230" s="1">
        <f t="shared" si="98"/>
        <v>9996</v>
      </c>
      <c r="H230" s="2">
        <f t="shared" si="99"/>
        <v>0.31652944901836605</v>
      </c>
      <c r="I230" s="2"/>
      <c r="J230" s="2">
        <f t="shared" si="101"/>
        <v>0.61500949968334384</v>
      </c>
      <c r="K230" s="2">
        <f t="shared" si="102"/>
        <v>0.29848005066497785</v>
      </c>
      <c r="L230" s="2">
        <f t="shared" si="103"/>
        <v>0</v>
      </c>
      <c r="M230" s="2">
        <f t="shared" si="104"/>
        <v>8.6510449651678312E-2</v>
      </c>
      <c r="N230" s="59">
        <v>19422</v>
      </c>
      <c r="O230" s="59">
        <v>9426</v>
      </c>
      <c r="P230" s="59"/>
      <c r="Q230" s="117">
        <v>749</v>
      </c>
      <c r="R230" s="117">
        <v>643</v>
      </c>
      <c r="S230" s="57">
        <v>867</v>
      </c>
      <c r="U230" s="117">
        <v>472</v>
      </c>
      <c r="V230" s="117"/>
      <c r="Y230" s="59"/>
      <c r="Z230" s="59"/>
      <c r="AA230" s="59">
        <v>1</v>
      </c>
      <c r="AB230" s="59">
        <v>0</v>
      </c>
      <c r="AC230" s="59">
        <v>0</v>
      </c>
      <c r="AD230" s="59">
        <v>0</v>
      </c>
      <c r="AE230" s="59"/>
      <c r="AF230" s="59"/>
      <c r="AG230" s="59"/>
      <c r="AI230" s="7">
        <f>IF(Q230&gt;0,RANK(Q230,(N230:P230,Q230:AE230)),0)</f>
        <v>4</v>
      </c>
      <c r="AJ230" s="7">
        <f>IF(R230&gt;0,RANK(R230,(N230:P230,Q230:AE230)),0)</f>
        <v>5</v>
      </c>
      <c r="AK230" s="7">
        <f>IF(T230&gt;0,RANK(T230,(N230:P230,Q230:AE230)),0)</f>
        <v>0</v>
      </c>
      <c r="AL230" s="7">
        <f>IF(S230&gt;0,RANK(S230,(N230:P230,Q230:AE230)),0)</f>
        <v>3</v>
      </c>
      <c r="AM230" s="2">
        <f t="shared" si="105"/>
        <v>2.3717542748575047E-2</v>
      </c>
      <c r="AN230" s="2">
        <f t="shared" si="106"/>
        <v>2.0360987967067763E-2</v>
      </c>
      <c r="AO230" s="2">
        <f t="shared" si="107"/>
        <v>0</v>
      </c>
      <c r="AP230" s="2">
        <f t="shared" si="108"/>
        <v>2.7454084863837873E-2</v>
      </c>
      <c r="AR230" s="6" t="s">
        <v>1388</v>
      </c>
      <c r="AS230" s="6" t="s">
        <v>2016</v>
      </c>
      <c r="AT230">
        <v>1</v>
      </c>
      <c r="AV230">
        <v>3</v>
      </c>
      <c r="AW230" s="91">
        <v>6</v>
      </c>
      <c r="AX230" s="93">
        <v>45</v>
      </c>
      <c r="AY230" s="97">
        <f t="shared" si="88"/>
        <v>6045</v>
      </c>
      <c r="BA230" s="7" t="s">
        <v>1261</v>
      </c>
    </row>
    <row r="231" spans="1:53" ht="13" hidden="1" customHeight="1" outlineLevel="1">
      <c r="A231" s="6" t="s">
        <v>810</v>
      </c>
      <c r="B231" s="6" t="s">
        <v>2016</v>
      </c>
      <c r="C231" s="1">
        <f t="shared" si="100"/>
        <v>47426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>IF(P231&gt;0,RANK(P231,(N231:P231,Q231:AE231)),0)</f>
        <v>0</v>
      </c>
      <c r="G231" s="1">
        <f t="shared" si="98"/>
        <v>6222</v>
      </c>
      <c r="H231" s="2">
        <f t="shared" si="99"/>
        <v>0.13119385990806731</v>
      </c>
      <c r="I231" s="2"/>
      <c r="J231" s="2">
        <f t="shared" si="101"/>
        <v>0.40184708809513769</v>
      </c>
      <c r="K231" s="2">
        <f t="shared" si="102"/>
        <v>0.53304094800320501</v>
      </c>
      <c r="L231" s="2">
        <f t="shared" si="103"/>
        <v>0</v>
      </c>
      <c r="M231" s="2">
        <f t="shared" si="104"/>
        <v>6.5111963901657299E-2</v>
      </c>
      <c r="N231" s="59">
        <v>19058</v>
      </c>
      <c r="O231" s="59">
        <v>25280</v>
      </c>
      <c r="P231" s="59"/>
      <c r="Q231" s="117">
        <v>854</v>
      </c>
      <c r="R231" s="117">
        <v>827</v>
      </c>
      <c r="S231" s="57">
        <v>576</v>
      </c>
      <c r="U231" s="117">
        <v>831</v>
      </c>
      <c r="V231" s="117"/>
      <c r="Y231" s="59"/>
      <c r="Z231" s="59"/>
      <c r="AA231" s="59">
        <v>0</v>
      </c>
      <c r="AB231" s="59">
        <v>0</v>
      </c>
      <c r="AC231" s="59">
        <v>0</v>
      </c>
      <c r="AD231" s="59">
        <v>0</v>
      </c>
      <c r="AE231" s="59"/>
      <c r="AF231" s="59"/>
      <c r="AG231" s="59"/>
      <c r="AI231" s="7">
        <f>IF(Q231&gt;0,RANK(Q231,(N231:P231,Q231:AE231)),0)</f>
        <v>3</v>
      </c>
      <c r="AJ231" s="7">
        <f>IF(R231&gt;0,RANK(R231,(N231:P231,Q231:AE231)),0)</f>
        <v>5</v>
      </c>
      <c r="AK231" s="7">
        <f>IF(T231&gt;0,RANK(T231,(N231:P231,Q231:AE231)),0)</f>
        <v>0</v>
      </c>
      <c r="AL231" s="7">
        <f>IF(S231&gt;0,RANK(S231,(N231:P231,Q231:AE231)),0)</f>
        <v>6</v>
      </c>
      <c r="AM231" s="2">
        <f t="shared" si="105"/>
        <v>1.8007000379538649E-2</v>
      </c>
      <c r="AN231" s="2">
        <f t="shared" si="106"/>
        <v>1.7437692405009909E-2</v>
      </c>
      <c r="AO231" s="2">
        <f t="shared" si="107"/>
        <v>0</v>
      </c>
      <c r="AP231" s="2">
        <f t="shared" si="108"/>
        <v>1.2145236789946444E-2</v>
      </c>
      <c r="AR231" s="6" t="s">
        <v>810</v>
      </c>
      <c r="AS231" s="6" t="s">
        <v>2016</v>
      </c>
      <c r="AT231">
        <v>18</v>
      </c>
      <c r="AV231">
        <v>3</v>
      </c>
      <c r="AW231" s="91">
        <v>6</v>
      </c>
      <c r="AX231" s="93">
        <v>47</v>
      </c>
      <c r="AY231" s="97">
        <f t="shared" si="88"/>
        <v>6047</v>
      </c>
      <c r="BA231" s="7" t="s">
        <v>1261</v>
      </c>
    </row>
    <row r="232" spans="1:53" ht="13" hidden="1" customHeight="1" outlineLevel="1">
      <c r="A232" s="6" t="s">
        <v>2197</v>
      </c>
      <c r="B232" s="6" t="s">
        <v>2016</v>
      </c>
      <c r="C232" s="1">
        <f t="shared" si="100"/>
        <v>3777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>IF(P232&gt;0,RANK(P232,(N232:P232,Q232:AE232)),0)</f>
        <v>0</v>
      </c>
      <c r="G232" s="1">
        <f t="shared" si="98"/>
        <v>1879</v>
      </c>
      <c r="H232" s="2">
        <f t="shared" si="99"/>
        <v>0.4974847762774689</v>
      </c>
      <c r="I232" s="2"/>
      <c r="J232" s="2">
        <f t="shared" si="101"/>
        <v>0.20836642838231401</v>
      </c>
      <c r="K232" s="2">
        <f t="shared" si="102"/>
        <v>0.7058512046597829</v>
      </c>
      <c r="L232" s="2">
        <f t="shared" si="103"/>
        <v>0</v>
      </c>
      <c r="M232" s="2">
        <f t="shared" si="104"/>
        <v>8.5782366957903089E-2</v>
      </c>
      <c r="N232" s="59">
        <v>787</v>
      </c>
      <c r="O232" s="59">
        <v>2666</v>
      </c>
      <c r="P232" s="59"/>
      <c r="Q232" s="117">
        <v>116</v>
      </c>
      <c r="R232" s="117">
        <v>84</v>
      </c>
      <c r="S232" s="57">
        <v>56</v>
      </c>
      <c r="U232" s="117">
        <v>68</v>
      </c>
      <c r="V232" s="117"/>
      <c r="Y232" s="59"/>
      <c r="Z232" s="59"/>
      <c r="AA232" s="59">
        <v>0</v>
      </c>
      <c r="AB232" s="59">
        <v>0</v>
      </c>
      <c r="AC232" s="59">
        <v>0</v>
      </c>
      <c r="AD232" s="59">
        <v>0</v>
      </c>
      <c r="AE232" s="59"/>
      <c r="AF232" s="59"/>
      <c r="AG232" s="59"/>
      <c r="AI232" s="7">
        <f>IF(Q232&gt;0,RANK(Q232,(N232:P232,Q232:AE232)),0)</f>
        <v>3</v>
      </c>
      <c r="AJ232" s="7">
        <f>IF(R232&gt;0,RANK(R232,(N232:P232,Q232:AE232)),0)</f>
        <v>4</v>
      </c>
      <c r="AK232" s="7">
        <f>IF(T232&gt;0,RANK(T232,(N232:P232,Q232:AE232)),0)</f>
        <v>0</v>
      </c>
      <c r="AL232" s="7">
        <f>IF(S232&gt;0,RANK(S232,(N232:P232,Q232:AE232)),0)</f>
        <v>6</v>
      </c>
      <c r="AM232" s="2">
        <f t="shared" si="105"/>
        <v>3.071220545406407E-2</v>
      </c>
      <c r="AN232" s="2">
        <f t="shared" si="106"/>
        <v>2.2239872915011914E-2</v>
      </c>
      <c r="AO232" s="2">
        <f t="shared" si="107"/>
        <v>0</v>
      </c>
      <c r="AP232" s="2">
        <f t="shared" si="108"/>
        <v>1.4826581943341277E-2</v>
      </c>
      <c r="AR232" s="6" t="s">
        <v>2197</v>
      </c>
      <c r="AS232" s="6" t="s">
        <v>2016</v>
      </c>
      <c r="AT232">
        <v>4</v>
      </c>
      <c r="AV232">
        <v>3</v>
      </c>
      <c r="AW232" s="91">
        <v>6</v>
      </c>
      <c r="AX232" s="93">
        <v>49</v>
      </c>
      <c r="AY232" s="97">
        <f t="shared" ref="AY232:AY295" si="109">1000*AW232+AX232</f>
        <v>6049</v>
      </c>
      <c r="BA232" s="7" t="s">
        <v>1261</v>
      </c>
    </row>
    <row r="233" spans="1:53" ht="13" hidden="1" customHeight="1" outlineLevel="1">
      <c r="A233" s="6" t="s">
        <v>1798</v>
      </c>
      <c r="B233" s="6" t="s">
        <v>2016</v>
      </c>
      <c r="C233" s="1">
        <f t="shared" si="100"/>
        <v>4369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>IF(P233&gt;0,RANK(P233,(N233:P233,Q233:AE233)),0)</f>
        <v>0</v>
      </c>
      <c r="G233" s="1">
        <f t="shared" si="98"/>
        <v>290</v>
      </c>
      <c r="H233" s="2">
        <f t="shared" si="99"/>
        <v>6.6376745250629435E-2</v>
      </c>
      <c r="I233" s="2"/>
      <c r="J233" s="2">
        <f t="shared" si="101"/>
        <v>0.43442435339894714</v>
      </c>
      <c r="K233" s="2">
        <f t="shared" si="102"/>
        <v>0.50080109864957656</v>
      </c>
      <c r="L233" s="2">
        <f t="shared" si="103"/>
        <v>0</v>
      </c>
      <c r="M233" s="2">
        <f t="shared" si="104"/>
        <v>6.4774547951476302E-2</v>
      </c>
      <c r="N233" s="59">
        <v>1898</v>
      </c>
      <c r="O233" s="59">
        <v>2188</v>
      </c>
      <c r="P233" s="59"/>
      <c r="Q233" s="117">
        <v>90</v>
      </c>
      <c r="R233" s="117">
        <v>72</v>
      </c>
      <c r="S233" s="57">
        <v>68</v>
      </c>
      <c r="U233" s="117">
        <v>52</v>
      </c>
      <c r="V233" s="117"/>
      <c r="Y233" s="59"/>
      <c r="Z233" s="59"/>
      <c r="AA233" s="59">
        <v>1</v>
      </c>
      <c r="AB233" s="59">
        <v>0</v>
      </c>
      <c r="AC233" s="59">
        <v>0</v>
      </c>
      <c r="AD233" s="59">
        <v>0</v>
      </c>
      <c r="AE233" s="59"/>
      <c r="AF233" s="59"/>
      <c r="AG233" s="59"/>
      <c r="AI233" s="7">
        <f>IF(Q233&gt;0,RANK(Q233,(N233:P233,Q233:AE233)),0)</f>
        <v>3</v>
      </c>
      <c r="AJ233" s="7">
        <f>IF(R233&gt;0,RANK(R233,(N233:P233,Q233:AE233)),0)</f>
        <v>4</v>
      </c>
      <c r="AK233" s="7">
        <f>IF(T233&gt;0,RANK(T233,(N233:P233,Q233:AE233)),0)</f>
        <v>0</v>
      </c>
      <c r="AL233" s="7">
        <f>IF(S233&gt;0,RANK(S233,(N233:P233,Q233:AE233)),0)</f>
        <v>5</v>
      </c>
      <c r="AM233" s="2">
        <f t="shared" si="105"/>
        <v>2.0599679560540169E-2</v>
      </c>
      <c r="AN233" s="2">
        <f t="shared" si="106"/>
        <v>1.6479743648432136E-2</v>
      </c>
      <c r="AO233" s="2">
        <f t="shared" si="107"/>
        <v>0</v>
      </c>
      <c r="AP233" s="2">
        <f t="shared" si="108"/>
        <v>1.556420233463035E-2</v>
      </c>
      <c r="AR233" s="6" t="s">
        <v>1798</v>
      </c>
      <c r="AS233" s="6" t="s">
        <v>2016</v>
      </c>
      <c r="AT233">
        <v>25</v>
      </c>
      <c r="AV233">
        <v>3</v>
      </c>
      <c r="AW233" s="91">
        <v>6</v>
      </c>
      <c r="AX233" s="93">
        <v>51</v>
      </c>
      <c r="AY233" s="97">
        <f t="shared" si="109"/>
        <v>6051</v>
      </c>
      <c r="BA233" s="7" t="s">
        <v>1261</v>
      </c>
    </row>
    <row r="234" spans="1:53" ht="13" hidden="1" customHeight="1" outlineLevel="1">
      <c r="A234" s="6" t="s">
        <v>2376</v>
      </c>
      <c r="B234" s="6" t="s">
        <v>2016</v>
      </c>
      <c r="C234" s="1">
        <f t="shared" si="100"/>
        <v>99203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>IF(P234&gt;0,RANK(P234,(N234:P234,Q234:AE234)),0)</f>
        <v>0</v>
      </c>
      <c r="G234" s="1">
        <f t="shared" si="98"/>
        <v>23853</v>
      </c>
      <c r="H234" s="2">
        <f t="shared" si="99"/>
        <v>0.24044635746902815</v>
      </c>
      <c r="I234" s="2"/>
      <c r="J234" s="2">
        <f t="shared" si="101"/>
        <v>0.5904458534520125</v>
      </c>
      <c r="K234" s="2">
        <f t="shared" si="102"/>
        <v>0.34999949598298441</v>
      </c>
      <c r="L234" s="2">
        <f t="shared" si="103"/>
        <v>0</v>
      </c>
      <c r="M234" s="2">
        <f t="shared" si="104"/>
        <v>5.9554650565003087E-2</v>
      </c>
      <c r="N234" s="59">
        <v>58574</v>
      </c>
      <c r="O234" s="59">
        <v>34721</v>
      </c>
      <c r="P234" s="59"/>
      <c r="Q234" s="117">
        <v>1914</v>
      </c>
      <c r="R234" s="117">
        <v>1182</v>
      </c>
      <c r="S234" s="57">
        <v>1315</v>
      </c>
      <c r="U234" s="117">
        <v>1497</v>
      </c>
      <c r="V234" s="117"/>
      <c r="Y234" s="59"/>
      <c r="Z234" s="59"/>
      <c r="AA234" s="59">
        <v>0</v>
      </c>
      <c r="AB234" s="59">
        <v>0</v>
      </c>
      <c r="AC234" s="59">
        <v>0</v>
      </c>
      <c r="AD234" s="59">
        <v>0</v>
      </c>
      <c r="AE234" s="59"/>
      <c r="AF234" s="59"/>
      <c r="AG234" s="59"/>
      <c r="AI234" s="7">
        <f>IF(Q234&gt;0,RANK(Q234,(N234:P234,Q234:AE234)),0)</f>
        <v>3</v>
      </c>
      <c r="AJ234" s="7">
        <f>IF(R234&gt;0,RANK(R234,(N234:P234,Q234:AE234)),0)</f>
        <v>6</v>
      </c>
      <c r="AK234" s="7">
        <f>IF(T234&gt;0,RANK(T234,(N234:P234,Q234:AE234)),0)</f>
        <v>0</v>
      </c>
      <c r="AL234" s="7">
        <f>IF(S234&gt;0,RANK(S234,(N234:P234,Q234:AE234)),0)</f>
        <v>5</v>
      </c>
      <c r="AM234" s="2">
        <f t="shared" si="105"/>
        <v>1.9293771357721038E-2</v>
      </c>
      <c r="AN234" s="2">
        <f t="shared" si="106"/>
        <v>1.191496224912553E-2</v>
      </c>
      <c r="AO234" s="2">
        <f t="shared" si="107"/>
        <v>0</v>
      </c>
      <c r="AP234" s="2">
        <f t="shared" si="108"/>
        <v>1.3255647510659959E-2</v>
      </c>
      <c r="AR234" s="6" t="s">
        <v>2376</v>
      </c>
      <c r="AS234" s="6" t="s">
        <v>2016</v>
      </c>
      <c r="AT234">
        <v>17</v>
      </c>
      <c r="AV234">
        <v>3</v>
      </c>
      <c r="AW234" s="91">
        <v>6</v>
      </c>
      <c r="AX234" s="93">
        <v>53</v>
      </c>
      <c r="AY234" s="97">
        <f t="shared" si="109"/>
        <v>6053</v>
      </c>
      <c r="BA234" s="7" t="s">
        <v>1261</v>
      </c>
    </row>
    <row r="235" spans="1:53" ht="13" hidden="1" customHeight="1" outlineLevel="1">
      <c r="A235" s="6" t="s">
        <v>1474</v>
      </c>
      <c r="B235" s="6" t="s">
        <v>2016</v>
      </c>
      <c r="C235" s="1">
        <f t="shared" si="100"/>
        <v>46674</v>
      </c>
      <c r="D235" s="7">
        <f>IF(N235&gt;0, RANK(N235,(N235:P235,Q235:AE235)),0)</f>
        <v>1</v>
      </c>
      <c r="E235" s="7">
        <f>IF(O235&gt;0,RANK(O235,(N235:P235,Q235:AE235)),0)</f>
        <v>2</v>
      </c>
      <c r="F235" s="7">
        <f>IF(P235&gt;0,RANK(P235,(N235:P235,Q235:AE235)),0)</f>
        <v>0</v>
      </c>
      <c r="G235" s="1">
        <f t="shared" si="98"/>
        <v>8451</v>
      </c>
      <c r="H235" s="2">
        <f t="shared" si="99"/>
        <v>0.18106440416505978</v>
      </c>
      <c r="I235" s="2"/>
      <c r="J235" s="2">
        <f t="shared" si="101"/>
        <v>0.56121180957278138</v>
      </c>
      <c r="K235" s="2">
        <f t="shared" si="102"/>
        <v>0.38014740540772163</v>
      </c>
      <c r="L235" s="2">
        <f t="shared" si="103"/>
        <v>0</v>
      </c>
      <c r="M235" s="2">
        <f t="shared" si="104"/>
        <v>5.8640785019496988E-2</v>
      </c>
      <c r="N235" s="59">
        <v>26194</v>
      </c>
      <c r="O235" s="59">
        <v>17743</v>
      </c>
      <c r="P235" s="59"/>
      <c r="Q235" s="117">
        <v>836</v>
      </c>
      <c r="R235" s="117">
        <v>658</v>
      </c>
      <c r="S235" s="57">
        <v>732</v>
      </c>
      <c r="U235" s="117">
        <v>511</v>
      </c>
      <c r="V235" s="117"/>
      <c r="Y235" s="59"/>
      <c r="Z235" s="59"/>
      <c r="AA235" s="59">
        <v>0</v>
      </c>
      <c r="AB235" s="59">
        <v>0</v>
      </c>
      <c r="AC235" s="59">
        <v>0</v>
      </c>
      <c r="AD235" s="59">
        <v>0</v>
      </c>
      <c r="AE235" s="59"/>
      <c r="AF235" s="59"/>
      <c r="AG235" s="59"/>
      <c r="AI235" s="7">
        <f>IF(Q235&gt;0,RANK(Q235,(N235:P235,Q235:AE235)),0)</f>
        <v>3</v>
      </c>
      <c r="AJ235" s="7">
        <f>IF(R235&gt;0,RANK(R235,(N235:P235,Q235:AE235)),0)</f>
        <v>5</v>
      </c>
      <c r="AK235" s="7">
        <f>IF(T235&gt;0,RANK(T235,(N235:P235,Q235:AE235)),0)</f>
        <v>0</v>
      </c>
      <c r="AL235" s="7">
        <f>IF(S235&gt;0,RANK(S235,(N235:P235,Q235:AE235)),0)</f>
        <v>4</v>
      </c>
      <c r="AM235" s="2">
        <f t="shared" si="105"/>
        <v>1.7911471054548572E-2</v>
      </c>
      <c r="AN235" s="2">
        <f t="shared" si="106"/>
        <v>1.4097784633843253E-2</v>
      </c>
      <c r="AO235" s="2">
        <f t="shared" si="107"/>
        <v>0</v>
      </c>
      <c r="AP235" s="2">
        <f t="shared" si="108"/>
        <v>1.5683249775035352E-2</v>
      </c>
      <c r="AR235" s="6" t="s">
        <v>1474</v>
      </c>
      <c r="AS235" s="6" t="s">
        <v>2016</v>
      </c>
      <c r="AT235">
        <v>1</v>
      </c>
      <c r="AV235">
        <v>3</v>
      </c>
      <c r="AW235" s="91">
        <v>6</v>
      </c>
      <c r="AX235" s="93">
        <v>55</v>
      </c>
      <c r="AY235" s="97">
        <f t="shared" si="109"/>
        <v>6055</v>
      </c>
      <c r="BA235" s="7" t="s">
        <v>1261</v>
      </c>
    </row>
    <row r="236" spans="1:53" ht="13" hidden="1" customHeight="1" outlineLevel="1">
      <c r="A236" s="6" t="s">
        <v>1475</v>
      </c>
      <c r="B236" s="6" t="s">
        <v>2016</v>
      </c>
      <c r="C236" s="1">
        <f t="shared" si="100"/>
        <v>45340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>IF(P236&gt;0,RANK(P236,(N236:P236,Q236:AE236)),0)</f>
        <v>0</v>
      </c>
      <c r="G236" s="1">
        <f t="shared" si="98"/>
        <v>5371</v>
      </c>
      <c r="H236" s="2">
        <f t="shared" si="99"/>
        <v>0.11846052051168945</v>
      </c>
      <c r="I236" s="2"/>
      <c r="J236" s="2">
        <f t="shared" si="101"/>
        <v>0.40811645346272607</v>
      </c>
      <c r="K236" s="2">
        <f t="shared" si="102"/>
        <v>0.5265769739744155</v>
      </c>
      <c r="L236" s="2">
        <f t="shared" si="103"/>
        <v>0</v>
      </c>
      <c r="M236" s="2">
        <f t="shared" si="104"/>
        <v>6.5306572562858434E-2</v>
      </c>
      <c r="N236" s="59">
        <v>18504</v>
      </c>
      <c r="O236" s="59">
        <v>23875</v>
      </c>
      <c r="P236" s="59"/>
      <c r="Q236" s="117">
        <v>1367</v>
      </c>
      <c r="R236" s="117">
        <v>310</v>
      </c>
      <c r="S236" s="57">
        <v>860</v>
      </c>
      <c r="U236" s="117">
        <v>424</v>
      </c>
      <c r="V236" s="117"/>
      <c r="Y236" s="59"/>
      <c r="Z236" s="59"/>
      <c r="AA236" s="59">
        <v>0</v>
      </c>
      <c r="AB236" s="59">
        <v>0</v>
      </c>
      <c r="AC236" s="59">
        <v>0</v>
      </c>
      <c r="AD236" s="59">
        <v>0</v>
      </c>
      <c r="AE236" s="59"/>
      <c r="AF236" s="59"/>
      <c r="AG236" s="59"/>
      <c r="AI236" s="7">
        <f>IF(Q236&gt;0,RANK(Q236,(N236:P236,Q236:AE236)),0)</f>
        <v>3</v>
      </c>
      <c r="AJ236" s="7">
        <f>IF(R236&gt;0,RANK(R236,(N236:P236,Q236:AE236)),0)</f>
        <v>6</v>
      </c>
      <c r="AK236" s="7">
        <f>IF(T236&gt;0,RANK(T236,(N236:P236,Q236:AE236)),0)</f>
        <v>0</v>
      </c>
      <c r="AL236" s="7">
        <f>IF(S236&gt;0,RANK(S236,(N236:P236,Q236:AE236)),0)</f>
        <v>4</v>
      </c>
      <c r="AM236" s="2">
        <f t="shared" si="105"/>
        <v>3.014997794441994E-2</v>
      </c>
      <c r="AN236" s="2">
        <f t="shared" si="106"/>
        <v>6.8372298191442431E-3</v>
      </c>
      <c r="AO236" s="2">
        <f t="shared" si="107"/>
        <v>0</v>
      </c>
      <c r="AP236" s="2">
        <f t="shared" si="108"/>
        <v>1.8967798853109837E-2</v>
      </c>
      <c r="AR236" s="6" t="s">
        <v>1475</v>
      </c>
      <c r="AS236" s="6" t="s">
        <v>2016</v>
      </c>
      <c r="AT236">
        <v>4</v>
      </c>
      <c r="AV236">
        <v>3</v>
      </c>
      <c r="AW236" s="91">
        <v>6</v>
      </c>
      <c r="AX236" s="93">
        <v>57</v>
      </c>
      <c r="AY236" s="97">
        <f t="shared" si="109"/>
        <v>6057</v>
      </c>
      <c r="BA236" s="7" t="s">
        <v>1261</v>
      </c>
    </row>
    <row r="237" spans="1:53" ht="13" hidden="1" customHeight="1" outlineLevel="1">
      <c r="A237" s="6" t="s">
        <v>1476</v>
      </c>
      <c r="B237" s="6" t="s">
        <v>2016</v>
      </c>
      <c r="C237" s="1">
        <f t="shared" si="100"/>
        <v>872335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>IF(P237&gt;0,RANK(P237,(N237:P237,Q237:AE237)),0)</f>
        <v>0</v>
      </c>
      <c r="G237" s="1">
        <f t="shared" si="98"/>
        <v>179279</v>
      </c>
      <c r="H237" s="2">
        <f t="shared" si="99"/>
        <v>0.20551622943020742</v>
      </c>
      <c r="I237" s="2"/>
      <c r="J237" s="2">
        <f t="shared" si="101"/>
        <v>0.37081740386434109</v>
      </c>
      <c r="K237" s="2">
        <f t="shared" si="102"/>
        <v>0.57633363329454856</v>
      </c>
      <c r="L237" s="2">
        <f t="shared" si="103"/>
        <v>0</v>
      </c>
      <c r="M237" s="2">
        <f t="shared" si="104"/>
        <v>5.2848962841110403E-2</v>
      </c>
      <c r="N237" s="59">
        <v>323477</v>
      </c>
      <c r="O237" s="59">
        <v>502756</v>
      </c>
      <c r="P237" s="59"/>
      <c r="Q237" s="117">
        <v>14625</v>
      </c>
      <c r="R237" s="117">
        <v>10432</v>
      </c>
      <c r="S237" s="57">
        <v>10137</v>
      </c>
      <c r="U237" s="117">
        <v>10904</v>
      </c>
      <c r="V237" s="117"/>
      <c r="Y237" s="59"/>
      <c r="Z237" s="59"/>
      <c r="AA237" s="59">
        <v>0</v>
      </c>
      <c r="AB237" s="59">
        <v>2</v>
      </c>
      <c r="AC237" s="59">
        <v>2</v>
      </c>
      <c r="AD237" s="59">
        <v>0</v>
      </c>
      <c r="AE237" s="59"/>
      <c r="AF237" s="59"/>
      <c r="AG237" s="59"/>
      <c r="AI237" s="7">
        <f>IF(Q237&gt;0,RANK(Q237,(N237:P237,Q237:AE237)),0)</f>
        <v>3</v>
      </c>
      <c r="AJ237" s="7">
        <f>IF(R237&gt;0,RANK(R237,(N237:P237,Q237:AE237)),0)</f>
        <v>5</v>
      </c>
      <c r="AK237" s="7">
        <f>IF(T237&gt;0,RANK(T237,(N237:P237,Q237:AE237)),0)</f>
        <v>0</v>
      </c>
      <c r="AL237" s="7">
        <f>IF(S237&gt;0,RANK(S237,(N237:P237,Q237:AE237)),0)</f>
        <v>6</v>
      </c>
      <c r="AM237" s="2">
        <f t="shared" si="105"/>
        <v>1.6765348174726451E-2</v>
      </c>
      <c r="AN237" s="2">
        <f t="shared" si="106"/>
        <v>1.1958708523674965E-2</v>
      </c>
      <c r="AO237" s="2">
        <f t="shared" si="107"/>
        <v>0</v>
      </c>
      <c r="AP237" s="2">
        <f t="shared" si="108"/>
        <v>1.1620535688697576E-2</v>
      </c>
      <c r="AR237" s="6" t="s">
        <v>1476</v>
      </c>
      <c r="AS237" s="6" t="s">
        <v>2016</v>
      </c>
      <c r="AT237">
        <v>0</v>
      </c>
      <c r="AV237">
        <v>3</v>
      </c>
      <c r="AW237" s="91">
        <v>6</v>
      </c>
      <c r="AX237" s="93">
        <v>59</v>
      </c>
      <c r="AY237" s="97">
        <f t="shared" si="109"/>
        <v>6059</v>
      </c>
      <c r="BA237" s="7" t="s">
        <v>1261</v>
      </c>
    </row>
    <row r="238" spans="1:53" ht="13" hidden="1" customHeight="1" outlineLevel="1">
      <c r="A238" s="6" t="s">
        <v>1358</v>
      </c>
      <c r="B238" s="6" t="s">
        <v>2016</v>
      </c>
      <c r="C238" s="1">
        <f t="shared" si="100"/>
        <v>141268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>IF(P238&gt;0,RANK(P238,(N238:P238,Q238:AE238)),0)</f>
        <v>0</v>
      </c>
      <c r="G238" s="1">
        <f t="shared" si="98"/>
        <v>37574</v>
      </c>
      <c r="H238" s="2">
        <f t="shared" si="99"/>
        <v>0.26597672508990006</v>
      </c>
      <c r="I238" s="2"/>
      <c r="J238" s="2">
        <f t="shared" si="101"/>
        <v>0.33504402978735454</v>
      </c>
      <c r="K238" s="2">
        <f t="shared" si="102"/>
        <v>0.60102075487725459</v>
      </c>
      <c r="L238" s="2">
        <f t="shared" si="103"/>
        <v>0</v>
      </c>
      <c r="M238" s="2">
        <f t="shared" si="104"/>
        <v>6.3935215335390927E-2</v>
      </c>
      <c r="N238" s="59">
        <v>47331</v>
      </c>
      <c r="O238" s="59">
        <v>84905</v>
      </c>
      <c r="P238" s="59"/>
      <c r="Q238" s="117">
        <v>3239</v>
      </c>
      <c r="R238" s="117">
        <v>2142</v>
      </c>
      <c r="S238" s="57">
        <v>1518</v>
      </c>
      <c r="U238" s="117">
        <v>2132</v>
      </c>
      <c r="V238" s="117"/>
      <c r="Y238" s="59"/>
      <c r="Z238" s="59"/>
      <c r="AA238" s="59">
        <v>0</v>
      </c>
      <c r="AB238" s="59">
        <v>0</v>
      </c>
      <c r="AC238" s="59">
        <v>1</v>
      </c>
      <c r="AD238" s="59">
        <v>0</v>
      </c>
      <c r="AE238" s="59"/>
      <c r="AF238" s="59"/>
      <c r="AG238" s="59"/>
      <c r="AI238" s="7">
        <f>IF(Q238&gt;0,RANK(Q238,(N238:P238,Q238:AE238)),0)</f>
        <v>3</v>
      </c>
      <c r="AJ238" s="7">
        <f>IF(R238&gt;0,RANK(R238,(N238:P238,Q238:AE238)),0)</f>
        <v>4</v>
      </c>
      <c r="AK238" s="7">
        <f>IF(T238&gt;0,RANK(T238,(N238:P238,Q238:AE238)),0)</f>
        <v>0</v>
      </c>
      <c r="AL238" s="7">
        <f>IF(S238&gt;0,RANK(S238,(N238:P238,Q238:AE238)),0)</f>
        <v>6</v>
      </c>
      <c r="AM238" s="2">
        <f t="shared" si="105"/>
        <v>2.2928051646515842E-2</v>
      </c>
      <c r="AN238" s="2">
        <f t="shared" si="106"/>
        <v>1.5162669535917547E-2</v>
      </c>
      <c r="AO238" s="2">
        <f t="shared" si="107"/>
        <v>0</v>
      </c>
      <c r="AP238" s="2">
        <f t="shared" si="108"/>
        <v>1.0745533312569017E-2</v>
      </c>
      <c r="AR238" s="6" t="s">
        <v>1358</v>
      </c>
      <c r="AS238" s="6" t="s">
        <v>2016</v>
      </c>
      <c r="AT238">
        <v>4</v>
      </c>
      <c r="AV238">
        <v>3</v>
      </c>
      <c r="AW238" s="91">
        <v>6</v>
      </c>
      <c r="AX238" s="93">
        <v>61</v>
      </c>
      <c r="AY238" s="97">
        <f t="shared" si="109"/>
        <v>6061</v>
      </c>
      <c r="BA238" s="7" t="s">
        <v>1261</v>
      </c>
    </row>
    <row r="239" spans="1:53" ht="13" hidden="1" customHeight="1" outlineLevel="1">
      <c r="A239" s="6" t="s">
        <v>2587</v>
      </c>
      <c r="B239" s="6" t="s">
        <v>2016</v>
      </c>
      <c r="C239" s="1">
        <f t="shared" si="100"/>
        <v>9164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0</v>
      </c>
      <c r="G239" s="1">
        <f t="shared" si="98"/>
        <v>2587</v>
      </c>
      <c r="H239" s="2">
        <f t="shared" si="99"/>
        <v>0.28230030554343083</v>
      </c>
      <c r="I239" s="2"/>
      <c r="J239" s="2">
        <f t="shared" si="101"/>
        <v>0.32016586643387168</v>
      </c>
      <c r="K239" s="2">
        <f t="shared" si="102"/>
        <v>0.60246617197730246</v>
      </c>
      <c r="L239" s="2">
        <f t="shared" si="103"/>
        <v>0</v>
      </c>
      <c r="M239" s="2">
        <f t="shared" si="104"/>
        <v>7.7367961588825862E-2</v>
      </c>
      <c r="N239" s="59">
        <v>2934</v>
      </c>
      <c r="O239" s="59">
        <v>5521</v>
      </c>
      <c r="P239" s="59"/>
      <c r="Q239" s="117">
        <v>257</v>
      </c>
      <c r="R239" s="117">
        <v>161</v>
      </c>
      <c r="S239" s="57">
        <v>131</v>
      </c>
      <c r="U239" s="117">
        <v>160</v>
      </c>
      <c r="V239" s="117"/>
      <c r="Y239" s="59"/>
      <c r="Z239" s="59"/>
      <c r="AA239" s="59">
        <v>0</v>
      </c>
      <c r="AB239" s="59">
        <v>0</v>
      </c>
      <c r="AC239" s="59">
        <v>0</v>
      </c>
      <c r="AD239" s="59">
        <v>0</v>
      </c>
      <c r="AE239" s="59"/>
      <c r="AF239" s="59"/>
      <c r="AG239" s="59"/>
      <c r="AI239" s="7">
        <f>IF(Q239&gt;0,RANK(Q239,(N239:P239,Q239:AE239)),0)</f>
        <v>3</v>
      </c>
      <c r="AJ239" s="7">
        <f>IF(R239&gt;0,RANK(R239,(N239:P239,Q239:AE239)),0)</f>
        <v>4</v>
      </c>
      <c r="AK239" s="7">
        <f>IF(T239&gt;0,RANK(T239,(N239:P239,Q239:AE239)),0)</f>
        <v>0</v>
      </c>
      <c r="AL239" s="7">
        <f>IF(S239&gt;0,RANK(S239,(N239:P239,Q239:AE239)),0)</f>
        <v>6</v>
      </c>
      <c r="AM239" s="2">
        <f t="shared" si="105"/>
        <v>2.804452204277608E-2</v>
      </c>
      <c r="AN239" s="2">
        <f t="shared" si="106"/>
        <v>1.7568747271933652E-2</v>
      </c>
      <c r="AO239" s="2">
        <f t="shared" si="107"/>
        <v>0</v>
      </c>
      <c r="AP239" s="2">
        <f t="shared" si="108"/>
        <v>1.4295067656045395E-2</v>
      </c>
      <c r="AR239" s="6" t="s">
        <v>2587</v>
      </c>
      <c r="AS239" s="6" t="s">
        <v>2016</v>
      </c>
      <c r="AT239">
        <v>4</v>
      </c>
      <c r="AV239">
        <v>3</v>
      </c>
      <c r="AW239" s="91">
        <v>6</v>
      </c>
      <c r="AX239" s="93">
        <v>63</v>
      </c>
      <c r="AY239" s="97">
        <f t="shared" si="109"/>
        <v>6063</v>
      </c>
      <c r="BA239" s="7" t="s">
        <v>1261</v>
      </c>
    </row>
    <row r="240" spans="1:53" ht="13" hidden="1" customHeight="1" outlineLevel="1">
      <c r="A240" s="6" t="s">
        <v>167</v>
      </c>
      <c r="B240" s="6" t="s">
        <v>2016</v>
      </c>
      <c r="C240" s="1">
        <f t="shared" ref="C240:C266" si="110">SUM(N240:AG240)</f>
        <v>481044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>IF(P240&gt;0,RANK(P240,(N240:P240,Q240:AE240)),0)</f>
        <v>0</v>
      </c>
      <c r="G240" s="1">
        <f t="shared" si="98"/>
        <v>60320</v>
      </c>
      <c r="H240" s="2">
        <f t="shared" si="99"/>
        <v>0.12539393485834976</v>
      </c>
      <c r="I240" s="2"/>
      <c r="J240" s="2">
        <f t="shared" ref="J240:J266" si="111">IF($C240=0,"-",N240/$C240)</f>
        <v>0.40623726727700582</v>
      </c>
      <c r="K240" s="2">
        <f t="shared" ref="K240:K266" si="112">IF($C240=0,"-",O240/$C240)</f>
        <v>0.53163120213535564</v>
      </c>
      <c r="L240" s="2">
        <f t="shared" ref="L240:L266" si="113">IF($C240=0,"-",P240/$C240)</f>
        <v>0</v>
      </c>
      <c r="M240" s="2">
        <f t="shared" ref="M240:M266" si="114">IF(C240=0,"-",(1-J240-K240-L240))</f>
        <v>6.2131530587638539E-2</v>
      </c>
      <c r="N240" s="59">
        <v>195418</v>
      </c>
      <c r="O240" s="59">
        <v>255738</v>
      </c>
      <c r="P240" s="59"/>
      <c r="Q240" s="117">
        <v>8321</v>
      </c>
      <c r="R240" s="117">
        <v>8117</v>
      </c>
      <c r="S240" s="57">
        <v>6046</v>
      </c>
      <c r="U240" s="117">
        <v>7404</v>
      </c>
      <c r="V240" s="117"/>
      <c r="Y240" s="59"/>
      <c r="Z240" s="59"/>
      <c r="AA240" s="59">
        <v>0</v>
      </c>
      <c r="AB240" s="59">
        <v>0</v>
      </c>
      <c r="AC240" s="59">
        <v>0</v>
      </c>
      <c r="AD240" s="59">
        <v>0</v>
      </c>
      <c r="AE240" s="59"/>
      <c r="AF240" s="59"/>
      <c r="AG240" s="59"/>
      <c r="AI240" s="7">
        <f>IF(Q240&gt;0,RANK(Q240,(N240:P240,Q240:AE240)),0)</f>
        <v>3</v>
      </c>
      <c r="AJ240" s="7">
        <f>IF(R240&gt;0,RANK(R240,(N240:P240,Q240:AE240)),0)</f>
        <v>4</v>
      </c>
      <c r="AK240" s="7">
        <f>IF(T240&gt;0,RANK(T240,(N240:P240,Q240:AE240)),0)</f>
        <v>0</v>
      </c>
      <c r="AL240" s="7">
        <f>IF(S240&gt;0,RANK(S240,(N240:P240,Q240:AE240)),0)</f>
        <v>6</v>
      </c>
      <c r="AM240" s="2">
        <f t="shared" ref="AM240:AM266" si="115">IF($C240=0,"-",Q240/$C240)</f>
        <v>1.7297793964793241E-2</v>
      </c>
      <c r="AN240" s="2">
        <f t="shared" ref="AN240:AN266" si="116">IF($C240=0,"-",R240/$C240)</f>
        <v>1.6873716333640997E-2</v>
      </c>
      <c r="AO240" s="2">
        <f t="shared" ref="AO240:AO266" si="117">IF($C240=0,"-",T240/$C240)</f>
        <v>0</v>
      </c>
      <c r="AP240" s="2">
        <f t="shared" ref="AP240:AP266" si="118">IF($C240=0,"-",S240/$C240)</f>
        <v>1.2568496852678758E-2</v>
      </c>
      <c r="AR240" s="6" t="s">
        <v>167</v>
      </c>
      <c r="AS240" s="6" t="s">
        <v>2016</v>
      </c>
      <c r="AT240">
        <v>0</v>
      </c>
      <c r="AV240">
        <v>3</v>
      </c>
      <c r="AW240" s="91">
        <v>6</v>
      </c>
      <c r="AX240" s="93">
        <v>65</v>
      </c>
      <c r="AY240" s="97">
        <f t="shared" si="109"/>
        <v>6065</v>
      </c>
      <c r="BA240" s="7" t="s">
        <v>1261</v>
      </c>
    </row>
    <row r="241" spans="1:53" ht="13" hidden="1" customHeight="1" outlineLevel="1">
      <c r="A241" s="6" t="s">
        <v>1584</v>
      </c>
      <c r="B241" s="6" t="s">
        <v>2016</v>
      </c>
      <c r="C241" s="1">
        <f t="shared" si="110"/>
        <v>417506</v>
      </c>
      <c r="D241" s="7">
        <f>IF(N241&gt;0, RANK(N241,(N241:P241,Q241:AE241)),0)</f>
        <v>1</v>
      </c>
      <c r="E241" s="7">
        <f>IF(O241&gt;0,RANK(O241,(N241:P241,Q241:AE241)),0)</f>
        <v>2</v>
      </c>
      <c r="F241" s="7">
        <f>IF(P241&gt;0,RANK(P241,(N241:P241,Q241:AE241)),0)</f>
        <v>0</v>
      </c>
      <c r="G241" s="1">
        <f t="shared" si="98"/>
        <v>28864</v>
      </c>
      <c r="H241" s="2">
        <f t="shared" si="99"/>
        <v>6.9134335793976612E-2</v>
      </c>
      <c r="I241" s="2"/>
      <c r="J241" s="2">
        <f t="shared" si="111"/>
        <v>0.50337959214957395</v>
      </c>
      <c r="K241" s="2">
        <f t="shared" si="112"/>
        <v>0.4342452563555973</v>
      </c>
      <c r="L241" s="2">
        <f t="shared" si="113"/>
        <v>0</v>
      </c>
      <c r="M241" s="2">
        <f t="shared" si="114"/>
        <v>6.2375151494828751E-2</v>
      </c>
      <c r="N241" s="59">
        <v>210164</v>
      </c>
      <c r="O241" s="59">
        <v>181300</v>
      </c>
      <c r="P241" s="59"/>
      <c r="Q241" s="117">
        <v>8667</v>
      </c>
      <c r="R241" s="117">
        <v>6833</v>
      </c>
      <c r="S241" s="57">
        <v>4981</v>
      </c>
      <c r="U241" s="117">
        <v>5560</v>
      </c>
      <c r="V241" s="117"/>
      <c r="Y241" s="59"/>
      <c r="Z241" s="59"/>
      <c r="AA241" s="59">
        <v>0</v>
      </c>
      <c r="AB241" s="59">
        <v>0</v>
      </c>
      <c r="AC241" s="59">
        <v>0</v>
      </c>
      <c r="AD241" s="59">
        <v>1</v>
      </c>
      <c r="AE241" s="59"/>
      <c r="AF241" s="59"/>
      <c r="AG241" s="59"/>
      <c r="AI241" s="7">
        <f>IF(Q241&gt;0,RANK(Q241,(N241:P241,Q241:AE241)),0)</f>
        <v>3</v>
      </c>
      <c r="AJ241" s="7">
        <f>IF(R241&gt;0,RANK(R241,(N241:P241,Q241:AE241)),0)</f>
        <v>4</v>
      </c>
      <c r="AK241" s="7">
        <f>IF(T241&gt;0,RANK(T241,(N241:P241,Q241:AE241)),0)</f>
        <v>0</v>
      </c>
      <c r="AL241" s="7">
        <f>IF(S241&gt;0,RANK(S241,(N241:P241,Q241:AE241)),0)</f>
        <v>6</v>
      </c>
      <c r="AM241" s="2">
        <f t="shared" si="115"/>
        <v>2.0758983104434428E-2</v>
      </c>
      <c r="AN241" s="2">
        <f t="shared" si="116"/>
        <v>1.6366231862536107E-2</v>
      </c>
      <c r="AO241" s="2">
        <f t="shared" si="117"/>
        <v>0</v>
      </c>
      <c r="AP241" s="2">
        <f t="shared" si="118"/>
        <v>1.1930367467772918E-2</v>
      </c>
      <c r="AR241" s="6" t="s">
        <v>1584</v>
      </c>
      <c r="AS241" s="6" t="s">
        <v>2016</v>
      </c>
      <c r="AT241">
        <v>0</v>
      </c>
      <c r="AV241">
        <v>3</v>
      </c>
      <c r="AW241" s="91">
        <v>6</v>
      </c>
      <c r="AX241" s="93">
        <v>67</v>
      </c>
      <c r="AY241" s="97">
        <f t="shared" si="109"/>
        <v>6067</v>
      </c>
      <c r="BA241" s="7" t="s">
        <v>1261</v>
      </c>
    </row>
    <row r="242" spans="1:53" ht="13" hidden="1" customHeight="1" outlineLevel="1">
      <c r="A242" s="6" t="s">
        <v>1361</v>
      </c>
      <c r="B242" s="6" t="s">
        <v>2016</v>
      </c>
      <c r="C242" s="1">
        <f t="shared" si="110"/>
        <v>15936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>IF(P242&gt;0,RANK(P242,(N242:P242,Q242:AE242)),0)</f>
        <v>0</v>
      </c>
      <c r="G242" s="1">
        <f t="shared" si="98"/>
        <v>932</v>
      </c>
      <c r="H242" s="2">
        <f t="shared" si="99"/>
        <v>5.8483935742971886E-2</v>
      </c>
      <c r="I242" s="2"/>
      <c r="J242" s="2">
        <f t="shared" si="111"/>
        <v>0.49629769076305219</v>
      </c>
      <c r="K242" s="2">
        <f t="shared" si="112"/>
        <v>0.4378137550200803</v>
      </c>
      <c r="L242" s="2">
        <f t="shared" si="113"/>
        <v>0</v>
      </c>
      <c r="M242" s="2">
        <f t="shared" si="114"/>
        <v>6.5888554216867512E-2</v>
      </c>
      <c r="N242" s="59">
        <v>7909</v>
      </c>
      <c r="O242" s="59">
        <v>6977</v>
      </c>
      <c r="P242" s="59"/>
      <c r="Q242" s="117">
        <v>337</v>
      </c>
      <c r="R242" s="117">
        <v>215</v>
      </c>
      <c r="S242" s="57">
        <v>191</v>
      </c>
      <c r="U242" s="117">
        <v>307</v>
      </c>
      <c r="V242" s="117"/>
      <c r="Y242" s="59"/>
      <c r="Z242" s="59"/>
      <c r="AA242" s="59">
        <v>0</v>
      </c>
      <c r="AB242" s="59">
        <v>0</v>
      </c>
      <c r="AC242" s="59">
        <v>0</v>
      </c>
      <c r="AD242" s="59">
        <v>0</v>
      </c>
      <c r="AE242" s="59"/>
      <c r="AF242" s="59"/>
      <c r="AG242" s="59"/>
      <c r="AI242" s="7">
        <f>IF(Q242&gt;0,RANK(Q242,(N242:P242,Q242:AE242)),0)</f>
        <v>3</v>
      </c>
      <c r="AJ242" s="7">
        <f>IF(R242&gt;0,RANK(R242,(N242:P242,Q242:AE242)),0)</f>
        <v>5</v>
      </c>
      <c r="AK242" s="7">
        <f>IF(T242&gt;0,RANK(T242,(N242:P242,Q242:AE242)),0)</f>
        <v>0</v>
      </c>
      <c r="AL242" s="7">
        <f>IF(S242&gt;0,RANK(S242,(N242:P242,Q242:AE242)),0)</f>
        <v>6</v>
      </c>
      <c r="AM242" s="2">
        <f t="shared" si="115"/>
        <v>2.1147088353413654E-2</v>
      </c>
      <c r="AN242" s="2">
        <f t="shared" si="116"/>
        <v>1.3491465863453815E-2</v>
      </c>
      <c r="AO242" s="2">
        <f t="shared" si="117"/>
        <v>0</v>
      </c>
      <c r="AP242" s="2">
        <f t="shared" si="118"/>
        <v>1.1985441767068273E-2</v>
      </c>
      <c r="AR242" s="6" t="s">
        <v>1361</v>
      </c>
      <c r="AS242" s="6" t="s">
        <v>2016</v>
      </c>
      <c r="AT242">
        <v>17</v>
      </c>
      <c r="AV242">
        <v>3</v>
      </c>
      <c r="AW242" s="91">
        <v>6</v>
      </c>
      <c r="AX242" s="93">
        <v>69</v>
      </c>
      <c r="AY242" s="97">
        <f t="shared" si="109"/>
        <v>6069</v>
      </c>
      <c r="BA242" s="7" t="s">
        <v>1261</v>
      </c>
    </row>
    <row r="243" spans="1:53" ht="13" hidden="1" customHeight="1" outlineLevel="1">
      <c r="A243" s="6" t="s">
        <v>1625</v>
      </c>
      <c r="B243" s="6" t="s">
        <v>2016</v>
      </c>
      <c r="C243" s="1">
        <f t="shared" si="110"/>
        <v>434370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>IF(P243&gt;0,RANK(P243,(N243:P243,Q243:AE243)),0)</f>
        <v>0</v>
      </c>
      <c r="G243" s="1">
        <f t="shared" si="98"/>
        <v>31277</v>
      </c>
      <c r="H243" s="2">
        <f t="shared" si="99"/>
        <v>7.2005433156065099E-2</v>
      </c>
      <c r="I243" s="2"/>
      <c r="J243" s="2">
        <f t="shared" si="111"/>
        <v>0.42628174137256258</v>
      </c>
      <c r="K243" s="2">
        <f t="shared" si="112"/>
        <v>0.49828717452862764</v>
      </c>
      <c r="L243" s="2">
        <f t="shared" si="113"/>
        <v>0</v>
      </c>
      <c r="M243" s="2">
        <f t="shared" si="114"/>
        <v>7.5431084098809775E-2</v>
      </c>
      <c r="N243" s="59">
        <v>185164</v>
      </c>
      <c r="O243" s="59">
        <v>216441</v>
      </c>
      <c r="P243" s="59"/>
      <c r="Q243" s="117">
        <v>10424</v>
      </c>
      <c r="R243" s="117">
        <v>8111</v>
      </c>
      <c r="S243" s="57">
        <v>6302</v>
      </c>
      <c r="U243" s="117">
        <v>7926</v>
      </c>
      <c r="V243" s="117"/>
      <c r="Y243" s="59"/>
      <c r="Z243" s="59"/>
      <c r="AA243" s="59">
        <v>2</v>
      </c>
      <c r="AB243" s="59">
        <v>0</v>
      </c>
      <c r="AC243" s="59">
        <v>0</v>
      </c>
      <c r="AD243" s="59">
        <v>0</v>
      </c>
      <c r="AE243" s="59"/>
      <c r="AF243" s="59"/>
      <c r="AG243" s="59"/>
      <c r="AI243" s="7">
        <f>IF(Q243&gt;0,RANK(Q243,(N243:P243,Q243:AE243)),0)</f>
        <v>3</v>
      </c>
      <c r="AJ243" s="7">
        <f>IF(R243&gt;0,RANK(R243,(N243:P243,Q243:AE243)),0)</f>
        <v>4</v>
      </c>
      <c r="AK243" s="7">
        <f>IF(T243&gt;0,RANK(T243,(N243:P243,Q243:AE243)),0)</f>
        <v>0</v>
      </c>
      <c r="AL243" s="7">
        <f>IF(S243&gt;0,RANK(S243,(N243:P243,Q243:AE243)),0)</f>
        <v>6</v>
      </c>
      <c r="AM243" s="2">
        <f t="shared" si="115"/>
        <v>2.3997974077399453E-2</v>
      </c>
      <c r="AN243" s="2">
        <f t="shared" si="116"/>
        <v>1.8673020696641111E-2</v>
      </c>
      <c r="AO243" s="2">
        <f t="shared" si="117"/>
        <v>0</v>
      </c>
      <c r="AP243" s="2">
        <f t="shared" si="118"/>
        <v>1.4508368441651128E-2</v>
      </c>
      <c r="AR243" s="6" t="s">
        <v>1625</v>
      </c>
      <c r="AS243" s="6" t="s">
        <v>2016</v>
      </c>
      <c r="AT243">
        <v>0</v>
      </c>
      <c r="AV243">
        <v>3</v>
      </c>
      <c r="AW243" s="91">
        <v>6</v>
      </c>
      <c r="AX243" s="93">
        <v>71</v>
      </c>
      <c r="AY243" s="97">
        <f t="shared" si="109"/>
        <v>6071</v>
      </c>
      <c r="BA243" s="7" t="s">
        <v>1261</v>
      </c>
    </row>
    <row r="244" spans="1:53" ht="13" hidden="1" customHeight="1" outlineLevel="1">
      <c r="A244" s="6" t="s">
        <v>1552</v>
      </c>
      <c r="B244" s="6" t="s">
        <v>2016</v>
      </c>
      <c r="C244" s="1">
        <f t="shared" si="110"/>
        <v>896806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>IF(P244&gt;0,RANK(P244,(N244:P244,Q244:AE244)),0)</f>
        <v>0</v>
      </c>
      <c r="G244" s="1">
        <f t="shared" si="98"/>
        <v>64495</v>
      </c>
      <c r="H244" s="2">
        <f t="shared" si="99"/>
        <v>7.191633419044921E-2</v>
      </c>
      <c r="I244" s="2"/>
      <c r="J244" s="2">
        <f t="shared" si="111"/>
        <v>0.43466033902538564</v>
      </c>
      <c r="K244" s="2">
        <f t="shared" si="112"/>
        <v>0.50657667321583488</v>
      </c>
      <c r="L244" s="2">
        <f t="shared" si="113"/>
        <v>0</v>
      </c>
      <c r="M244" s="2">
        <f t="shared" si="114"/>
        <v>5.8762987758779528E-2</v>
      </c>
      <c r="N244" s="59">
        <v>389806</v>
      </c>
      <c r="O244" s="59">
        <v>454301</v>
      </c>
      <c r="P244" s="59"/>
      <c r="Q244" s="117">
        <v>16578</v>
      </c>
      <c r="R244" s="117">
        <v>11725</v>
      </c>
      <c r="S244" s="57">
        <v>11808</v>
      </c>
      <c r="U244" s="117">
        <v>12585</v>
      </c>
      <c r="V244" s="117"/>
      <c r="Y244" s="59"/>
      <c r="Z244" s="59"/>
      <c r="AA244" s="59">
        <v>1</v>
      </c>
      <c r="AB244" s="59">
        <v>0</v>
      </c>
      <c r="AC244" s="59">
        <v>0</v>
      </c>
      <c r="AD244" s="59">
        <v>2</v>
      </c>
      <c r="AE244" s="59"/>
      <c r="AF244" s="59"/>
      <c r="AG244" s="59"/>
      <c r="AI244" s="7">
        <f>IF(Q244&gt;0,RANK(Q244,(N244:P244,Q244:AE244)),0)</f>
        <v>3</v>
      </c>
      <c r="AJ244" s="7">
        <f>IF(R244&gt;0,RANK(R244,(N244:P244,Q244:AE244)),0)</f>
        <v>6</v>
      </c>
      <c r="AK244" s="7">
        <f>IF(T244&gt;0,RANK(T244,(N244:P244,Q244:AE244)),0)</f>
        <v>0</v>
      </c>
      <c r="AL244" s="7">
        <f>IF(S244&gt;0,RANK(S244,(N244:P244,Q244:AE244)),0)</f>
        <v>5</v>
      </c>
      <c r="AM244" s="2">
        <f t="shared" si="115"/>
        <v>1.8485603352341531E-2</v>
      </c>
      <c r="AN244" s="2">
        <f t="shared" si="116"/>
        <v>1.3074176577765982E-2</v>
      </c>
      <c r="AO244" s="2">
        <f t="shared" si="117"/>
        <v>0</v>
      </c>
      <c r="AP244" s="2">
        <f t="shared" si="118"/>
        <v>1.3166727252047823E-2</v>
      </c>
      <c r="AR244" s="6" t="s">
        <v>1552</v>
      </c>
      <c r="AS244" s="6" t="s">
        <v>2016</v>
      </c>
      <c r="AT244">
        <v>0</v>
      </c>
      <c r="AV244">
        <v>3</v>
      </c>
      <c r="AW244" s="91">
        <v>6</v>
      </c>
      <c r="AX244" s="93">
        <v>73</v>
      </c>
      <c r="AY244" s="97">
        <f t="shared" si="109"/>
        <v>6073</v>
      </c>
      <c r="BA244" s="7" t="s">
        <v>1261</v>
      </c>
    </row>
    <row r="245" spans="1:53" ht="13" hidden="1" customHeight="1" outlineLevel="1">
      <c r="A245" s="6" t="s">
        <v>1553</v>
      </c>
      <c r="B245" s="6" t="s">
        <v>2016</v>
      </c>
      <c r="C245" s="1">
        <f t="shared" si="110"/>
        <v>266578</v>
      </c>
      <c r="D245" s="7">
        <f>IF(N245&gt;0, RANK(N245,(N245:P245,Q245:AE245)),0)</f>
        <v>1</v>
      </c>
      <c r="E245" s="7">
        <f>IF(O245&gt;0,RANK(O245,(N245:P245,Q245:AE245)),0)</f>
        <v>2</v>
      </c>
      <c r="F245" s="7">
        <f>IF(P245&gt;0,RANK(P245,(N245:P245,Q245:AE245)),0)</f>
        <v>0</v>
      </c>
      <c r="G245" s="1">
        <f t="shared" si="98"/>
        <v>170144</v>
      </c>
      <c r="H245" s="2">
        <f t="shared" si="99"/>
        <v>0.63825221886277184</v>
      </c>
      <c r="I245" s="2"/>
      <c r="J245" s="2">
        <f t="shared" si="111"/>
        <v>0.79996098702818685</v>
      </c>
      <c r="K245" s="2">
        <f t="shared" si="112"/>
        <v>0.16170876816541499</v>
      </c>
      <c r="L245" s="2">
        <f t="shared" si="113"/>
        <v>0</v>
      </c>
      <c r="M245" s="2">
        <f t="shared" si="114"/>
        <v>3.8330244806398156E-2</v>
      </c>
      <c r="N245" s="59">
        <v>213252</v>
      </c>
      <c r="O245" s="59">
        <v>43108</v>
      </c>
      <c r="P245" s="59"/>
      <c r="Q245" s="117">
        <v>2780</v>
      </c>
      <c r="R245" s="117">
        <v>1630</v>
      </c>
      <c r="S245" s="57">
        <v>3863</v>
      </c>
      <c r="U245" s="117">
        <v>1937</v>
      </c>
      <c r="V245" s="117"/>
      <c r="Y245" s="59"/>
      <c r="Z245" s="59"/>
      <c r="AA245" s="59">
        <v>0</v>
      </c>
      <c r="AB245" s="59">
        <v>0</v>
      </c>
      <c r="AC245" s="59">
        <v>8</v>
      </c>
      <c r="AD245" s="59">
        <v>0</v>
      </c>
      <c r="AE245" s="59"/>
      <c r="AF245" s="59"/>
      <c r="AG245" s="59"/>
      <c r="AI245" s="7">
        <f>IF(Q245&gt;0,RANK(Q245,(N245:P245,Q245:AE245)),0)</f>
        <v>4</v>
      </c>
      <c r="AJ245" s="7">
        <f>IF(R245&gt;0,RANK(R245,(N245:P245,Q245:AE245)),0)</f>
        <v>6</v>
      </c>
      <c r="AK245" s="7">
        <f>IF(T245&gt;0,RANK(T245,(N245:P245,Q245:AE245)),0)</f>
        <v>0</v>
      </c>
      <c r="AL245" s="7">
        <f>IF(S245&gt;0,RANK(S245,(N245:P245,Q245:AE245)),0)</f>
        <v>3</v>
      </c>
      <c r="AM245" s="2">
        <f t="shared" si="115"/>
        <v>1.0428467465432256E-2</v>
      </c>
      <c r="AN245" s="2">
        <f t="shared" si="116"/>
        <v>6.1145330822498477E-3</v>
      </c>
      <c r="AO245" s="2">
        <f t="shared" si="117"/>
        <v>0</v>
      </c>
      <c r="AP245" s="2">
        <f t="shared" si="118"/>
        <v>1.4491068280203167E-2</v>
      </c>
      <c r="AR245" s="6" t="s">
        <v>1553</v>
      </c>
      <c r="AS245" s="6" t="s">
        <v>2016</v>
      </c>
      <c r="AT245">
        <v>0</v>
      </c>
      <c r="AV245">
        <v>3</v>
      </c>
      <c r="AW245" s="91">
        <v>6</v>
      </c>
      <c r="AX245" s="93">
        <v>75</v>
      </c>
      <c r="AY245" s="97">
        <f t="shared" si="109"/>
        <v>6075</v>
      </c>
      <c r="BA245" s="7" t="s">
        <v>1261</v>
      </c>
    </row>
    <row r="246" spans="1:53" ht="13" hidden="1" customHeight="1" outlineLevel="1">
      <c r="A246" s="6" t="s">
        <v>991</v>
      </c>
      <c r="B246" s="6" t="s">
        <v>2016</v>
      </c>
      <c r="C246" s="1">
        <f t="shared" si="110"/>
        <v>157640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>IF(P246&gt;0,RANK(P246,(N246:P246,Q246:AE246)),0)</f>
        <v>0</v>
      </c>
      <c r="G246" s="1">
        <f t="shared" si="98"/>
        <v>6311</v>
      </c>
      <c r="H246" s="2">
        <f t="shared" si="99"/>
        <v>4.0034255265161127E-2</v>
      </c>
      <c r="I246" s="2"/>
      <c r="J246" s="2">
        <f t="shared" si="111"/>
        <v>0.44424638416645523</v>
      </c>
      <c r="K246" s="2">
        <f t="shared" si="112"/>
        <v>0.48428063943161637</v>
      </c>
      <c r="L246" s="2">
        <f t="shared" si="113"/>
        <v>0</v>
      </c>
      <c r="M246" s="2">
        <f t="shared" si="114"/>
        <v>7.1472976401928401E-2</v>
      </c>
      <c r="N246" s="59">
        <v>70031</v>
      </c>
      <c r="O246" s="59">
        <v>76342</v>
      </c>
      <c r="P246" s="59"/>
      <c r="Q246" s="117">
        <v>3358</v>
      </c>
      <c r="R246" s="117">
        <v>2608</v>
      </c>
      <c r="S246" s="57">
        <v>2122</v>
      </c>
      <c r="U246" s="117">
        <v>3175</v>
      </c>
      <c r="V246" s="117"/>
      <c r="Y246" s="59"/>
      <c r="Z246" s="59"/>
      <c r="AA246" s="59">
        <v>4</v>
      </c>
      <c r="AB246" s="59">
        <v>0</v>
      </c>
      <c r="AC246" s="59">
        <v>0</v>
      </c>
      <c r="AD246" s="59">
        <v>0</v>
      </c>
      <c r="AE246" s="59"/>
      <c r="AF246" s="59"/>
      <c r="AG246" s="59"/>
      <c r="AI246" s="7">
        <f>IF(Q246&gt;0,RANK(Q246,(N246:P246,Q246:AE246)),0)</f>
        <v>3</v>
      </c>
      <c r="AJ246" s="7">
        <f>IF(R246&gt;0,RANK(R246,(N246:P246,Q246:AE246)),0)</f>
        <v>5</v>
      </c>
      <c r="AK246" s="7">
        <f>IF(T246&gt;0,RANK(T246,(N246:P246,Q246:AE246)),0)</f>
        <v>0</v>
      </c>
      <c r="AL246" s="7">
        <f>IF(S246&gt;0,RANK(S246,(N246:P246,Q246:AE246)),0)</f>
        <v>6</v>
      </c>
      <c r="AM246" s="2">
        <f t="shared" si="115"/>
        <v>2.1301700076122813E-2</v>
      </c>
      <c r="AN246" s="2">
        <f t="shared" si="116"/>
        <v>1.6544024359299671E-2</v>
      </c>
      <c r="AO246" s="2">
        <f t="shared" si="117"/>
        <v>0</v>
      </c>
      <c r="AP246" s="2">
        <f t="shared" si="118"/>
        <v>1.3461050494798274E-2</v>
      </c>
      <c r="AR246" s="6" t="s">
        <v>991</v>
      </c>
      <c r="AS246" s="6" t="s">
        <v>2016</v>
      </c>
      <c r="AT246">
        <v>0</v>
      </c>
      <c r="AV246">
        <v>3</v>
      </c>
      <c r="AW246" s="91">
        <v>6</v>
      </c>
      <c r="AX246" s="93">
        <v>77</v>
      </c>
      <c r="AY246" s="97">
        <f t="shared" si="109"/>
        <v>6077</v>
      </c>
      <c r="BA246" s="7" t="s">
        <v>1261</v>
      </c>
    </row>
    <row r="247" spans="1:53" ht="13" hidden="1" customHeight="1" outlineLevel="1">
      <c r="A247" s="6" t="s">
        <v>1958</v>
      </c>
      <c r="B247" s="6" t="s">
        <v>2016</v>
      </c>
      <c r="C247" s="1">
        <f t="shared" si="110"/>
        <v>104906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>IF(P247&gt;0,RANK(P247,(N247:P247,Q247:AE247)),0)</f>
        <v>0</v>
      </c>
      <c r="G247" s="1">
        <f t="shared" si="98"/>
        <v>8896</v>
      </c>
      <c r="H247" s="2">
        <f t="shared" si="99"/>
        <v>8.4799725468514664E-2</v>
      </c>
      <c r="I247" s="2"/>
      <c r="J247" s="2">
        <f t="shared" si="111"/>
        <v>0.42703944483632966</v>
      </c>
      <c r="K247" s="2">
        <f t="shared" si="112"/>
        <v>0.51183917030484438</v>
      </c>
      <c r="L247" s="2">
        <f t="shared" si="113"/>
        <v>0</v>
      </c>
      <c r="M247" s="2">
        <f t="shared" si="114"/>
        <v>6.11213848588259E-2</v>
      </c>
      <c r="N247" s="59">
        <v>44799</v>
      </c>
      <c r="O247" s="59">
        <v>53695</v>
      </c>
      <c r="P247" s="59"/>
      <c r="Q247" s="117">
        <v>2521</v>
      </c>
      <c r="R247" s="117">
        <v>1347</v>
      </c>
      <c r="S247" s="57">
        <v>1250</v>
      </c>
      <c r="U247" s="117">
        <v>1293</v>
      </c>
      <c r="V247" s="117"/>
      <c r="Y247" s="59"/>
      <c r="Z247" s="59"/>
      <c r="AA247" s="59">
        <v>0</v>
      </c>
      <c r="AB247" s="59">
        <v>0</v>
      </c>
      <c r="AC247" s="59">
        <v>1</v>
      </c>
      <c r="AD247" s="59">
        <v>0</v>
      </c>
      <c r="AE247" s="59"/>
      <c r="AF247" s="59"/>
      <c r="AG247" s="59"/>
      <c r="AI247" s="7">
        <f>IF(Q247&gt;0,RANK(Q247,(N247:P247,Q247:AE247)),0)</f>
        <v>3</v>
      </c>
      <c r="AJ247" s="7">
        <f>IF(R247&gt;0,RANK(R247,(N247:P247,Q247:AE247)),0)</f>
        <v>4</v>
      </c>
      <c r="AK247" s="7">
        <f>IF(T247&gt;0,RANK(T247,(N247:P247,Q247:AE247)),0)</f>
        <v>0</v>
      </c>
      <c r="AL247" s="7">
        <f>IF(S247&gt;0,RANK(S247,(N247:P247,Q247:AE247)),0)</f>
        <v>6</v>
      </c>
      <c r="AM247" s="2">
        <f t="shared" si="115"/>
        <v>2.4031037309591444E-2</v>
      </c>
      <c r="AN247" s="2">
        <f t="shared" si="116"/>
        <v>1.2840066345108954E-2</v>
      </c>
      <c r="AO247" s="2">
        <f t="shared" si="117"/>
        <v>0</v>
      </c>
      <c r="AP247" s="2">
        <f t="shared" si="118"/>
        <v>1.191542905076926E-2</v>
      </c>
      <c r="AR247" s="6" t="s">
        <v>1958</v>
      </c>
      <c r="AS247" s="6" t="s">
        <v>2016</v>
      </c>
      <c r="AT247">
        <v>0</v>
      </c>
      <c r="AV247">
        <v>3</v>
      </c>
      <c r="AW247" s="91">
        <v>6</v>
      </c>
      <c r="AX247" s="93">
        <v>79</v>
      </c>
      <c r="AY247" s="97">
        <f t="shared" si="109"/>
        <v>6079</v>
      </c>
      <c r="BA247" s="7" t="s">
        <v>1261</v>
      </c>
    </row>
    <row r="248" spans="1:53" ht="13" hidden="1" customHeight="1" outlineLevel="1">
      <c r="A248" s="6" t="s">
        <v>1216</v>
      </c>
      <c r="B248" s="6" t="s">
        <v>2016</v>
      </c>
      <c r="C248" s="1">
        <f t="shared" si="110"/>
        <v>220522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>IF(P248&gt;0,RANK(P248,(N248:P248,Q248:AE248)),0)</f>
        <v>0</v>
      </c>
      <c r="G248" s="1">
        <f t="shared" si="98"/>
        <v>80734</v>
      </c>
      <c r="H248" s="2">
        <f t="shared" si="99"/>
        <v>0.36610406217973718</v>
      </c>
      <c r="I248" s="2"/>
      <c r="J248" s="2">
        <f t="shared" si="111"/>
        <v>0.66450059404503858</v>
      </c>
      <c r="K248" s="2">
        <f t="shared" si="112"/>
        <v>0.29839653186530141</v>
      </c>
      <c r="L248" s="2">
        <f t="shared" si="113"/>
        <v>0</v>
      </c>
      <c r="M248" s="2">
        <f t="shared" si="114"/>
        <v>3.710287408966001E-2</v>
      </c>
      <c r="N248" s="59">
        <v>146537</v>
      </c>
      <c r="O248" s="59">
        <v>65803</v>
      </c>
      <c r="P248" s="59"/>
      <c r="Q248" s="117">
        <v>2605</v>
      </c>
      <c r="R248" s="117">
        <v>1886</v>
      </c>
      <c r="S248" s="57">
        <v>2208</v>
      </c>
      <c r="U248" s="117">
        <v>1480</v>
      </c>
      <c r="V248" s="117"/>
      <c r="Y248" s="59"/>
      <c r="Z248" s="59"/>
      <c r="AA248" s="59">
        <v>0</v>
      </c>
      <c r="AB248" s="59">
        <v>0</v>
      </c>
      <c r="AC248" s="59">
        <v>3</v>
      </c>
      <c r="AD248" s="59">
        <v>0</v>
      </c>
      <c r="AE248" s="59"/>
      <c r="AF248" s="59"/>
      <c r="AG248" s="59"/>
      <c r="AI248" s="7">
        <f>IF(Q248&gt;0,RANK(Q248,(N248:P248,Q248:AE248)),0)</f>
        <v>3</v>
      </c>
      <c r="AJ248" s="7">
        <f>IF(R248&gt;0,RANK(R248,(N248:P248,Q248:AE248)),0)</f>
        <v>5</v>
      </c>
      <c r="AK248" s="7">
        <f>IF(T248&gt;0,RANK(T248,(N248:P248,Q248:AE248)),0)</f>
        <v>0</v>
      </c>
      <c r="AL248" s="7">
        <f>IF(S248&gt;0,RANK(S248,(N248:P248,Q248:AE248)),0)</f>
        <v>4</v>
      </c>
      <c r="AM248" s="2">
        <f t="shared" si="115"/>
        <v>1.1812880347539021E-2</v>
      </c>
      <c r="AN248" s="2">
        <f t="shared" si="116"/>
        <v>8.5524346777192291E-3</v>
      </c>
      <c r="AO248" s="2">
        <f t="shared" si="117"/>
        <v>0</v>
      </c>
      <c r="AP248" s="2">
        <f t="shared" si="118"/>
        <v>1.0012606451963977E-2</v>
      </c>
      <c r="AR248" s="6" t="s">
        <v>1216</v>
      </c>
      <c r="AS248" s="6" t="s">
        <v>2016</v>
      </c>
      <c r="AT248">
        <v>0</v>
      </c>
      <c r="AV248">
        <v>3</v>
      </c>
      <c r="AW248" s="91">
        <v>6</v>
      </c>
      <c r="AX248" s="93">
        <v>81</v>
      </c>
      <c r="AY248" s="97">
        <f t="shared" si="109"/>
        <v>6081</v>
      </c>
      <c r="BA248" s="7" t="s">
        <v>1261</v>
      </c>
    </row>
    <row r="249" spans="1:53" ht="13" hidden="1" customHeight="1" outlineLevel="1">
      <c r="A249" s="6" t="s">
        <v>1627</v>
      </c>
      <c r="B249" s="6" t="s">
        <v>2016</v>
      </c>
      <c r="C249" s="1">
        <f t="shared" si="110"/>
        <v>130266</v>
      </c>
      <c r="D249" s="7">
        <f>IF(N249&gt;0, RANK(N249,(N249:P249,Q249:AE249)),0)</f>
        <v>1</v>
      </c>
      <c r="E249" s="7">
        <f>IF(O249&gt;0,RANK(O249,(N249:P249,Q249:AE249)),0)</f>
        <v>2</v>
      </c>
      <c r="F249" s="7">
        <f>IF(P249&gt;0,RANK(P249,(N249:P249,Q249:AE249)),0)</f>
        <v>0</v>
      </c>
      <c r="G249" s="1">
        <f t="shared" si="98"/>
        <v>5954</v>
      </c>
      <c r="H249" s="2">
        <f t="shared" si="99"/>
        <v>4.5706477515238049E-2</v>
      </c>
      <c r="I249" s="2"/>
      <c r="J249" s="2">
        <f t="shared" si="111"/>
        <v>0.49722107073219413</v>
      </c>
      <c r="K249" s="2">
        <f t="shared" si="112"/>
        <v>0.45151459321695608</v>
      </c>
      <c r="L249" s="2">
        <f t="shared" si="113"/>
        <v>0</v>
      </c>
      <c r="M249" s="2">
        <f t="shared" si="114"/>
        <v>5.126433605084979E-2</v>
      </c>
      <c r="N249" s="59">
        <v>64771</v>
      </c>
      <c r="O249" s="59">
        <v>58817</v>
      </c>
      <c r="P249" s="59"/>
      <c r="Q249" s="117">
        <v>2243</v>
      </c>
      <c r="R249" s="117">
        <v>1425</v>
      </c>
      <c r="S249" s="57">
        <v>1432</v>
      </c>
      <c r="U249" s="117">
        <v>1578</v>
      </c>
      <c r="V249" s="117"/>
      <c r="Y249" s="59"/>
      <c r="Z249" s="59"/>
      <c r="AA249" s="59">
        <v>0</v>
      </c>
      <c r="AB249" s="59">
        <v>0</v>
      </c>
      <c r="AC249" s="59">
        <v>0</v>
      </c>
      <c r="AD249" s="59">
        <v>0</v>
      </c>
      <c r="AE249" s="59"/>
      <c r="AF249" s="59"/>
      <c r="AG249" s="59"/>
      <c r="AI249" s="7">
        <f>IF(Q249&gt;0,RANK(Q249,(N249:P249,Q249:AE249)),0)</f>
        <v>3</v>
      </c>
      <c r="AJ249" s="7">
        <f>IF(R249&gt;0,RANK(R249,(N249:P249,Q249:AE249)),0)</f>
        <v>6</v>
      </c>
      <c r="AK249" s="7">
        <f>IF(T249&gt;0,RANK(T249,(N249:P249,Q249:AE249)),0)</f>
        <v>0</v>
      </c>
      <c r="AL249" s="7">
        <f>IF(S249&gt;0,RANK(S249,(N249:P249,Q249:AE249)),0)</f>
        <v>5</v>
      </c>
      <c r="AM249" s="2">
        <f t="shared" si="115"/>
        <v>1.7218614220134185E-2</v>
      </c>
      <c r="AN249" s="2">
        <f t="shared" si="116"/>
        <v>1.0939155266915388E-2</v>
      </c>
      <c r="AO249" s="2">
        <f t="shared" si="117"/>
        <v>0</v>
      </c>
      <c r="AP249" s="2">
        <f t="shared" si="118"/>
        <v>1.0992891468226552E-2</v>
      </c>
      <c r="AR249" s="6" t="s">
        <v>1627</v>
      </c>
      <c r="AS249" s="6" t="s">
        <v>2016</v>
      </c>
      <c r="AT249">
        <v>0</v>
      </c>
      <c r="AV249">
        <v>3</v>
      </c>
      <c r="AW249" s="91">
        <v>6</v>
      </c>
      <c r="AX249" s="93">
        <v>83</v>
      </c>
      <c r="AY249" s="97">
        <f t="shared" si="109"/>
        <v>6083</v>
      </c>
      <c r="BA249" s="7" t="s">
        <v>1261</v>
      </c>
    </row>
    <row r="250" spans="1:53" ht="13" hidden="1" customHeight="1" outlineLevel="1">
      <c r="A250" s="6" t="s">
        <v>2494</v>
      </c>
      <c r="B250" s="6" t="s">
        <v>2016</v>
      </c>
      <c r="C250" s="1">
        <f t="shared" si="110"/>
        <v>506981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>IF(P250&gt;0,RANK(P250,(N250:P250,Q250:AE250)),0)</f>
        <v>0</v>
      </c>
      <c r="G250" s="1">
        <f t="shared" si="98"/>
        <v>158748</v>
      </c>
      <c r="H250" s="2">
        <f t="shared" si="99"/>
        <v>0.31312416047149694</v>
      </c>
      <c r="I250" s="2"/>
      <c r="J250" s="2">
        <f t="shared" si="111"/>
        <v>0.6326351480627479</v>
      </c>
      <c r="K250" s="2">
        <f t="shared" si="112"/>
        <v>0.31951098759125096</v>
      </c>
      <c r="L250" s="2">
        <f t="shared" si="113"/>
        <v>0</v>
      </c>
      <c r="M250" s="2">
        <f t="shared" si="114"/>
        <v>4.785386434600114E-2</v>
      </c>
      <c r="N250" s="59">
        <v>320734</v>
      </c>
      <c r="O250" s="59">
        <v>161986</v>
      </c>
      <c r="P250" s="59"/>
      <c r="Q250" s="117">
        <v>8148</v>
      </c>
      <c r="R250" s="117">
        <v>5105</v>
      </c>
      <c r="S250" s="57">
        <v>5711</v>
      </c>
      <c r="U250" s="117">
        <v>5295</v>
      </c>
      <c r="V250" s="117"/>
      <c r="Y250" s="59"/>
      <c r="Z250" s="59"/>
      <c r="AA250" s="59">
        <v>0</v>
      </c>
      <c r="AB250" s="59">
        <v>1</v>
      </c>
      <c r="AC250" s="59">
        <v>1</v>
      </c>
      <c r="AD250" s="59">
        <v>0</v>
      </c>
      <c r="AE250" s="59"/>
      <c r="AF250" s="59"/>
      <c r="AG250" s="59"/>
      <c r="AI250" s="7">
        <f>IF(Q250&gt;0,RANK(Q250,(N250:P250,Q250:AE250)),0)</f>
        <v>3</v>
      </c>
      <c r="AJ250" s="7">
        <f>IF(R250&gt;0,RANK(R250,(N250:P250,Q250:AE250)),0)</f>
        <v>6</v>
      </c>
      <c r="AK250" s="7">
        <f>IF(T250&gt;0,RANK(T250,(N250:P250,Q250:AE250)),0)</f>
        <v>0</v>
      </c>
      <c r="AL250" s="7">
        <f>IF(S250&gt;0,RANK(S250,(N250:P250,Q250:AE250)),0)</f>
        <v>4</v>
      </c>
      <c r="AM250" s="2">
        <f t="shared" si="115"/>
        <v>1.6071608206224691E-2</v>
      </c>
      <c r="AN250" s="2">
        <f t="shared" si="116"/>
        <v>1.0069410885220551E-2</v>
      </c>
      <c r="AO250" s="2">
        <f t="shared" si="117"/>
        <v>0</v>
      </c>
      <c r="AP250" s="2">
        <f t="shared" si="118"/>
        <v>1.1264721952104715E-2</v>
      </c>
      <c r="AR250" s="6" t="s">
        <v>2494</v>
      </c>
      <c r="AS250" s="6" t="s">
        <v>2016</v>
      </c>
      <c r="AT250">
        <v>0</v>
      </c>
      <c r="AV250">
        <v>3</v>
      </c>
      <c r="AW250" s="91">
        <v>6</v>
      </c>
      <c r="AX250" s="93">
        <v>85</v>
      </c>
      <c r="AY250" s="97">
        <f t="shared" si="109"/>
        <v>6085</v>
      </c>
      <c r="BA250" s="7" t="s">
        <v>1261</v>
      </c>
    </row>
    <row r="251" spans="1:53" ht="13" hidden="1" customHeight="1" outlineLevel="1">
      <c r="A251" s="6" t="s">
        <v>2198</v>
      </c>
      <c r="B251" s="6" t="s">
        <v>2016</v>
      </c>
      <c r="C251" s="1">
        <f t="shared" si="110"/>
        <v>94923</v>
      </c>
      <c r="D251" s="7">
        <f>IF(N251&gt;0, RANK(N251,(N251:P251,Q251:AE251)),0)</f>
        <v>1</v>
      </c>
      <c r="E251" s="7">
        <f>IF(O251&gt;0,RANK(O251,(N251:P251,Q251:AE251)),0)</f>
        <v>2</v>
      </c>
      <c r="F251" s="7">
        <f>IF(P251&gt;0,RANK(P251,(N251:P251,Q251:AE251)),0)</f>
        <v>0</v>
      </c>
      <c r="G251" s="1">
        <f t="shared" si="98"/>
        <v>40984</v>
      </c>
      <c r="H251" s="2">
        <f t="shared" si="99"/>
        <v>0.43176047954657987</v>
      </c>
      <c r="I251" s="2"/>
      <c r="J251" s="2">
        <f t="shared" si="111"/>
        <v>0.68528175468537655</v>
      </c>
      <c r="K251" s="2">
        <f t="shared" si="112"/>
        <v>0.25352127513879669</v>
      </c>
      <c r="L251" s="2">
        <f t="shared" si="113"/>
        <v>0</v>
      </c>
      <c r="M251" s="2">
        <f t="shared" si="114"/>
        <v>6.1196970175826759E-2</v>
      </c>
      <c r="N251" s="59">
        <v>65049</v>
      </c>
      <c r="O251" s="59">
        <v>24065</v>
      </c>
      <c r="P251" s="59"/>
      <c r="Q251" s="117">
        <v>2048</v>
      </c>
      <c r="R251" s="117">
        <v>923</v>
      </c>
      <c r="S251" s="57">
        <v>1579</v>
      </c>
      <c r="U251" s="117">
        <v>1257</v>
      </c>
      <c r="V251" s="117"/>
      <c r="Y251" s="59"/>
      <c r="Z251" s="59"/>
      <c r="AA251" s="59">
        <v>0</v>
      </c>
      <c r="AB251" s="59">
        <v>2</v>
      </c>
      <c r="AC251" s="59">
        <v>0</v>
      </c>
      <c r="AD251" s="59">
        <v>0</v>
      </c>
      <c r="AE251" s="59"/>
      <c r="AF251" s="59"/>
      <c r="AG251" s="59"/>
      <c r="AI251" s="7">
        <f>IF(Q251&gt;0,RANK(Q251,(N251:P251,Q251:AE251)),0)</f>
        <v>3</v>
      </c>
      <c r="AJ251" s="7">
        <f>IF(R251&gt;0,RANK(R251,(N251:P251,Q251:AE251)),0)</f>
        <v>6</v>
      </c>
      <c r="AK251" s="7">
        <f>IF(T251&gt;0,RANK(T251,(N251:P251,Q251:AE251)),0)</f>
        <v>0</v>
      </c>
      <c r="AL251" s="7">
        <f>IF(S251&gt;0,RANK(S251,(N251:P251,Q251:AE251)),0)</f>
        <v>4</v>
      </c>
      <c r="AM251" s="2">
        <f t="shared" si="115"/>
        <v>2.1575382151849395E-2</v>
      </c>
      <c r="AN251" s="2">
        <f t="shared" si="116"/>
        <v>9.7236707647250925E-3</v>
      </c>
      <c r="AO251" s="2">
        <f t="shared" si="117"/>
        <v>0</v>
      </c>
      <c r="AP251" s="2">
        <f t="shared" si="118"/>
        <v>1.6634535360239351E-2</v>
      </c>
      <c r="AR251" s="6" t="s">
        <v>2198</v>
      </c>
      <c r="AS251" s="6" t="s">
        <v>2016</v>
      </c>
      <c r="AT251">
        <v>0</v>
      </c>
      <c r="AV251">
        <v>3</v>
      </c>
      <c r="AW251" s="91">
        <v>6</v>
      </c>
      <c r="AX251" s="93">
        <v>87</v>
      </c>
      <c r="AY251" s="97">
        <f t="shared" si="109"/>
        <v>6087</v>
      </c>
      <c r="BA251" s="7" t="s">
        <v>1261</v>
      </c>
    </row>
    <row r="252" spans="1:53" ht="13" hidden="1" customHeight="1" outlineLevel="1">
      <c r="A252" s="6" t="s">
        <v>1054</v>
      </c>
      <c r="B252" s="6" t="s">
        <v>2016</v>
      </c>
      <c r="C252" s="1">
        <f t="shared" si="110"/>
        <v>65171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0</v>
      </c>
      <c r="G252" s="1">
        <f t="shared" si="98"/>
        <v>25852</v>
      </c>
      <c r="H252" s="2">
        <f t="shared" si="99"/>
        <v>0.39667950468766783</v>
      </c>
      <c r="I252" s="2"/>
      <c r="J252" s="2">
        <f t="shared" si="111"/>
        <v>0.2639824461800494</v>
      </c>
      <c r="K252" s="2">
        <f t="shared" si="112"/>
        <v>0.66066195086771728</v>
      </c>
      <c r="L252" s="2">
        <f t="shared" si="113"/>
        <v>0</v>
      </c>
      <c r="M252" s="2">
        <f t="shared" si="114"/>
        <v>7.5355602952233314E-2</v>
      </c>
      <c r="N252" s="59">
        <v>17204</v>
      </c>
      <c r="O252" s="59">
        <v>43056</v>
      </c>
      <c r="P252" s="59"/>
      <c r="Q252" s="117">
        <v>1683</v>
      </c>
      <c r="R252" s="117">
        <v>1266</v>
      </c>
      <c r="S252" s="57">
        <v>902</v>
      </c>
      <c r="U252" s="117">
        <v>1060</v>
      </c>
      <c r="V252" s="117"/>
      <c r="Y252" s="59"/>
      <c r="Z252" s="59"/>
      <c r="AA252" s="59">
        <v>0</v>
      </c>
      <c r="AB252" s="59">
        <v>0</v>
      </c>
      <c r="AC252" s="59">
        <v>0</v>
      </c>
      <c r="AD252" s="59">
        <v>0</v>
      </c>
      <c r="AE252" s="59"/>
      <c r="AF252" s="59"/>
      <c r="AG252" s="59"/>
      <c r="AI252" s="7">
        <f>IF(Q252&gt;0,RANK(Q252,(N252:P252,Q252:AE252)),0)</f>
        <v>3</v>
      </c>
      <c r="AJ252" s="7">
        <f>IF(R252&gt;0,RANK(R252,(N252:P252,Q252:AE252)),0)</f>
        <v>4</v>
      </c>
      <c r="AK252" s="7">
        <f>IF(T252&gt;0,RANK(T252,(N252:P252,Q252:AE252)),0)</f>
        <v>0</v>
      </c>
      <c r="AL252" s="7">
        <f>IF(S252&gt;0,RANK(S252,(N252:P252,Q252:AE252)),0)</f>
        <v>6</v>
      </c>
      <c r="AM252" s="2">
        <f t="shared" si="115"/>
        <v>2.5824369735004835E-2</v>
      </c>
      <c r="AN252" s="2">
        <f t="shared" si="116"/>
        <v>1.9425818232035721E-2</v>
      </c>
      <c r="AO252" s="2">
        <f t="shared" si="117"/>
        <v>0</v>
      </c>
      <c r="AP252" s="2">
        <f t="shared" si="118"/>
        <v>1.3840511884120237E-2</v>
      </c>
      <c r="AR252" s="6" t="s">
        <v>1054</v>
      </c>
      <c r="AS252" s="6" t="s">
        <v>2016</v>
      </c>
      <c r="AT252">
        <v>2</v>
      </c>
      <c r="AV252">
        <v>3</v>
      </c>
      <c r="AW252" s="91">
        <v>6</v>
      </c>
      <c r="AX252" s="93">
        <v>89</v>
      </c>
      <c r="AY252" s="97">
        <f t="shared" si="109"/>
        <v>6089</v>
      </c>
      <c r="BA252" s="7" t="s">
        <v>1261</v>
      </c>
    </row>
    <row r="253" spans="1:53" ht="13" hidden="1" customHeight="1" outlineLevel="1">
      <c r="A253" s="6" t="s">
        <v>1351</v>
      </c>
      <c r="B253" s="6" t="s">
        <v>2016</v>
      </c>
      <c r="C253" s="1">
        <f t="shared" si="110"/>
        <v>1824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0</v>
      </c>
      <c r="G253" s="1">
        <f t="shared" si="98"/>
        <v>606</v>
      </c>
      <c r="H253" s="2">
        <f t="shared" si="99"/>
        <v>0.33223684210526316</v>
      </c>
      <c r="I253" s="2"/>
      <c r="J253" s="2">
        <f t="shared" si="111"/>
        <v>0.29002192982456143</v>
      </c>
      <c r="K253" s="2">
        <f t="shared" si="112"/>
        <v>0.62225877192982459</v>
      </c>
      <c r="L253" s="2">
        <f t="shared" si="113"/>
        <v>0</v>
      </c>
      <c r="M253" s="2">
        <f t="shared" si="114"/>
        <v>8.7719298245613975E-2</v>
      </c>
      <c r="N253" s="59">
        <v>529</v>
      </c>
      <c r="O253" s="59">
        <v>1135</v>
      </c>
      <c r="P253" s="59"/>
      <c r="Q253" s="117">
        <v>51</v>
      </c>
      <c r="R253" s="117">
        <v>45</v>
      </c>
      <c r="S253" s="57">
        <v>27</v>
      </c>
      <c r="U253" s="117">
        <v>37</v>
      </c>
      <c r="V253" s="117"/>
      <c r="Y253" s="59"/>
      <c r="Z253" s="59"/>
      <c r="AA253" s="59">
        <v>0</v>
      </c>
      <c r="AB253" s="59">
        <v>0</v>
      </c>
      <c r="AC253" s="59">
        <v>0</v>
      </c>
      <c r="AD253" s="59">
        <v>0</v>
      </c>
      <c r="AE253" s="59"/>
      <c r="AF253" s="59"/>
      <c r="AG253" s="59"/>
      <c r="AI253" s="7">
        <f>IF(Q253&gt;0,RANK(Q253,(N253:P253,Q253:AE253)),0)</f>
        <v>3</v>
      </c>
      <c r="AJ253" s="7">
        <f>IF(R253&gt;0,RANK(R253,(N253:P253,Q253:AE253)),0)</f>
        <v>4</v>
      </c>
      <c r="AK253" s="7">
        <f>IF(T253&gt;0,RANK(T253,(N253:P253,Q253:AE253)),0)</f>
        <v>0</v>
      </c>
      <c r="AL253" s="7">
        <f>IF(S253&gt;0,RANK(S253,(N253:P253,Q253:AE253)),0)</f>
        <v>6</v>
      </c>
      <c r="AM253" s="2">
        <f t="shared" si="115"/>
        <v>2.7960526315789474E-2</v>
      </c>
      <c r="AN253" s="2">
        <f t="shared" si="116"/>
        <v>2.4671052631578948E-2</v>
      </c>
      <c r="AO253" s="2">
        <f t="shared" si="117"/>
        <v>0</v>
      </c>
      <c r="AP253" s="2">
        <f t="shared" si="118"/>
        <v>1.4802631578947368E-2</v>
      </c>
      <c r="AR253" s="6" t="s">
        <v>1351</v>
      </c>
      <c r="AS253" s="6" t="s">
        <v>2016</v>
      </c>
      <c r="AT253">
        <v>4</v>
      </c>
      <c r="AV253">
        <v>3</v>
      </c>
      <c r="AW253" s="91">
        <v>6</v>
      </c>
      <c r="AX253" s="93">
        <v>91</v>
      </c>
      <c r="AY253" s="97">
        <f t="shared" si="109"/>
        <v>6091</v>
      </c>
      <c r="BA253" s="7" t="s">
        <v>1261</v>
      </c>
    </row>
    <row r="254" spans="1:53" ht="13" hidden="1" customHeight="1" outlineLevel="1">
      <c r="A254" s="6" t="s">
        <v>1352</v>
      </c>
      <c r="B254" s="6" t="s">
        <v>2016</v>
      </c>
      <c r="C254" s="1">
        <f t="shared" si="110"/>
        <v>18245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0</v>
      </c>
      <c r="G254" s="1">
        <f t="shared" si="98"/>
        <v>4298</v>
      </c>
      <c r="H254" s="2">
        <f t="shared" si="99"/>
        <v>0.2355713894217594</v>
      </c>
      <c r="I254" s="2"/>
      <c r="J254" s="2">
        <f t="shared" si="111"/>
        <v>0.33609208002192381</v>
      </c>
      <c r="K254" s="2">
        <f t="shared" si="112"/>
        <v>0.57166346944368318</v>
      </c>
      <c r="L254" s="2">
        <f t="shared" si="113"/>
        <v>0</v>
      </c>
      <c r="M254" s="2">
        <f t="shared" si="114"/>
        <v>9.2244450534393008E-2</v>
      </c>
      <c r="N254" s="59">
        <v>6132</v>
      </c>
      <c r="O254" s="59">
        <v>10430</v>
      </c>
      <c r="P254" s="59"/>
      <c r="Q254" s="117">
        <v>648</v>
      </c>
      <c r="R254" s="117">
        <v>405</v>
      </c>
      <c r="S254" s="57">
        <v>270</v>
      </c>
      <c r="U254" s="117">
        <v>360</v>
      </c>
      <c r="V254" s="117"/>
      <c r="Y254" s="59"/>
      <c r="Z254" s="59"/>
      <c r="AA254" s="59">
        <v>0</v>
      </c>
      <c r="AB254" s="59">
        <v>0</v>
      </c>
      <c r="AC254" s="59">
        <v>0</v>
      </c>
      <c r="AD254" s="59">
        <v>0</v>
      </c>
      <c r="AE254" s="59"/>
      <c r="AF254" s="59"/>
      <c r="AG254" s="59"/>
      <c r="AI254" s="7">
        <f>IF(Q254&gt;0,RANK(Q254,(N254:P254,Q254:AE254)),0)</f>
        <v>3</v>
      </c>
      <c r="AJ254" s="7">
        <f>IF(R254&gt;0,RANK(R254,(N254:P254,Q254:AE254)),0)</f>
        <v>4</v>
      </c>
      <c r="AK254" s="7">
        <f>IF(T254&gt;0,RANK(T254,(N254:P254,Q254:AE254)),0)</f>
        <v>0</v>
      </c>
      <c r="AL254" s="7">
        <f>IF(S254&gt;0,RANK(S254,(N254:P254,Q254:AE254)),0)</f>
        <v>6</v>
      </c>
      <c r="AM254" s="2">
        <f t="shared" si="115"/>
        <v>3.5516579884899972E-2</v>
      </c>
      <c r="AN254" s="2">
        <f t="shared" si="116"/>
        <v>2.2197862428062484E-2</v>
      </c>
      <c r="AO254" s="2">
        <f t="shared" si="117"/>
        <v>0</v>
      </c>
      <c r="AP254" s="2">
        <f t="shared" si="118"/>
        <v>1.4798574952041656E-2</v>
      </c>
      <c r="AR254" s="6" t="s">
        <v>1352</v>
      </c>
      <c r="AS254" s="6" t="s">
        <v>2016</v>
      </c>
      <c r="AT254">
        <v>2</v>
      </c>
      <c r="AV254">
        <v>3</v>
      </c>
      <c r="AW254" s="91">
        <v>6</v>
      </c>
      <c r="AX254" s="93">
        <v>93</v>
      </c>
      <c r="AY254" s="97">
        <f t="shared" si="109"/>
        <v>6093</v>
      </c>
      <c r="BA254" s="7" t="s">
        <v>1261</v>
      </c>
    </row>
    <row r="255" spans="1:53" ht="13" hidden="1" customHeight="1" outlineLevel="1">
      <c r="A255" s="6" t="s">
        <v>2388</v>
      </c>
      <c r="B255" s="6" t="s">
        <v>2016</v>
      </c>
      <c r="C255" s="1">
        <f t="shared" si="110"/>
        <v>117732</v>
      </c>
      <c r="D255" s="7">
        <f>IF(N255&gt;0, RANK(N255,(N255:P255,Q255:AE255)),0)</f>
        <v>1</v>
      </c>
      <c r="E255" s="7">
        <f>IF(O255&gt;0,RANK(O255,(N255:P255,Q255:AE255)),0)</f>
        <v>2</v>
      </c>
      <c r="F255" s="7">
        <f>IF(P255&gt;0,RANK(P255,(N255:P255,Q255:AE255)),0)</f>
        <v>0</v>
      </c>
      <c r="G255" s="1">
        <f t="shared" si="98"/>
        <v>18987</v>
      </c>
      <c r="H255" s="2">
        <f t="shared" si="99"/>
        <v>0.16127306085006626</v>
      </c>
      <c r="I255" s="2"/>
      <c r="J255" s="2">
        <f t="shared" si="111"/>
        <v>0.55177861583936394</v>
      </c>
      <c r="K255" s="2">
        <f t="shared" si="112"/>
        <v>0.39050555498929773</v>
      </c>
      <c r="L255" s="2">
        <f t="shared" si="113"/>
        <v>0</v>
      </c>
      <c r="M255" s="2">
        <f t="shared" si="114"/>
        <v>5.7715829171338329E-2</v>
      </c>
      <c r="N255" s="59">
        <v>64962</v>
      </c>
      <c r="O255" s="59">
        <v>45975</v>
      </c>
      <c r="P255" s="59"/>
      <c r="Q255" s="117">
        <v>2296</v>
      </c>
      <c r="R255" s="117">
        <v>1606</v>
      </c>
      <c r="S255" s="57">
        <v>1427</v>
      </c>
      <c r="U255" s="117">
        <v>1465</v>
      </c>
      <c r="V255" s="117"/>
      <c r="Y255" s="59"/>
      <c r="Z255" s="59"/>
      <c r="AA255" s="59">
        <v>1</v>
      </c>
      <c r="AB255" s="59">
        <v>0</v>
      </c>
      <c r="AC255" s="59">
        <v>0</v>
      </c>
      <c r="AD255" s="59">
        <v>0</v>
      </c>
      <c r="AE255" s="59"/>
      <c r="AF255" s="59"/>
      <c r="AG255" s="59"/>
      <c r="AI255" s="7">
        <f>IF(Q255&gt;0,RANK(Q255,(N255:P255,Q255:AE255)),0)</f>
        <v>3</v>
      </c>
      <c r="AJ255" s="7">
        <f>IF(R255&gt;0,RANK(R255,(N255:P255,Q255:AE255)),0)</f>
        <v>4</v>
      </c>
      <c r="AK255" s="7">
        <f>IF(T255&gt;0,RANK(T255,(N255:P255,Q255:AE255)),0)</f>
        <v>0</v>
      </c>
      <c r="AL255" s="7">
        <f>IF(S255&gt;0,RANK(S255,(N255:P255,Q255:AE255)),0)</f>
        <v>6</v>
      </c>
      <c r="AM255" s="2">
        <f t="shared" si="115"/>
        <v>1.9501919614038663E-2</v>
      </c>
      <c r="AN255" s="2">
        <f t="shared" si="116"/>
        <v>1.3641151088913804E-2</v>
      </c>
      <c r="AO255" s="2">
        <f t="shared" si="117"/>
        <v>0</v>
      </c>
      <c r="AP255" s="2">
        <f t="shared" si="118"/>
        <v>1.2120748819352427E-2</v>
      </c>
      <c r="AR255" s="6" t="s">
        <v>2388</v>
      </c>
      <c r="AS255" s="6" t="s">
        <v>2016</v>
      </c>
      <c r="AT255">
        <v>0</v>
      </c>
      <c r="AV255">
        <v>3</v>
      </c>
      <c r="AW255" s="91">
        <v>6</v>
      </c>
      <c r="AX255" s="93">
        <v>95</v>
      </c>
      <c r="AY255" s="97">
        <f t="shared" si="109"/>
        <v>6095</v>
      </c>
      <c r="BA255" s="7" t="s">
        <v>1261</v>
      </c>
    </row>
    <row r="256" spans="1:53" ht="13" hidden="1" customHeight="1" outlineLevel="1">
      <c r="A256" s="6" t="s">
        <v>1877</v>
      </c>
      <c r="B256" s="6" t="s">
        <v>2016</v>
      </c>
      <c r="C256" s="1">
        <f t="shared" si="110"/>
        <v>182167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>IF(P256&gt;0,RANK(P256,(N256:P256,Q256:AE256)),0)</f>
        <v>0</v>
      </c>
      <c r="G256" s="1">
        <f t="shared" si="98"/>
        <v>63318</v>
      </c>
      <c r="H256" s="2">
        <f t="shared" si="99"/>
        <v>0.34758216361909677</v>
      </c>
      <c r="I256" s="2"/>
      <c r="J256" s="2">
        <f t="shared" si="111"/>
        <v>0.6422458513342153</v>
      </c>
      <c r="K256" s="2">
        <f t="shared" si="112"/>
        <v>0.29466368771511853</v>
      </c>
      <c r="L256" s="2">
        <f t="shared" si="113"/>
        <v>0</v>
      </c>
      <c r="M256" s="2">
        <f t="shared" si="114"/>
        <v>6.3090460950666172E-2</v>
      </c>
      <c r="N256" s="59">
        <v>116996</v>
      </c>
      <c r="O256" s="59">
        <v>53678</v>
      </c>
      <c r="P256" s="59"/>
      <c r="Q256" s="117">
        <v>3720</v>
      </c>
      <c r="R256" s="117">
        <v>2686</v>
      </c>
      <c r="S256" s="57">
        <v>2806</v>
      </c>
      <c r="U256" s="117">
        <v>2281</v>
      </c>
      <c r="V256" s="117"/>
      <c r="Y256" s="59"/>
      <c r="Z256" s="59"/>
      <c r="AA256" s="59">
        <v>0</v>
      </c>
      <c r="AB256" s="59">
        <v>0</v>
      </c>
      <c r="AC256" s="59">
        <v>0</v>
      </c>
      <c r="AD256" s="59">
        <v>0</v>
      </c>
      <c r="AE256" s="59"/>
      <c r="AF256" s="59"/>
      <c r="AG256" s="59"/>
      <c r="AI256" s="7">
        <f>IF(Q256&gt;0,RANK(Q256,(N256:P256,Q256:AE256)),0)</f>
        <v>3</v>
      </c>
      <c r="AJ256" s="7">
        <f>IF(R256&gt;0,RANK(R256,(N256:P256,Q256:AE256)),0)</f>
        <v>5</v>
      </c>
      <c r="AK256" s="7">
        <f>IF(T256&gt;0,RANK(T256,(N256:P256,Q256:AE256)),0)</f>
        <v>0</v>
      </c>
      <c r="AL256" s="7">
        <f>IF(S256&gt;0,RANK(S256,(N256:P256,Q256:AE256)),0)</f>
        <v>4</v>
      </c>
      <c r="AM256" s="2">
        <f t="shared" si="115"/>
        <v>2.042082265174263E-2</v>
      </c>
      <c r="AN256" s="2">
        <f t="shared" si="116"/>
        <v>1.4744712269510943E-2</v>
      </c>
      <c r="AO256" s="2">
        <f t="shared" si="117"/>
        <v>0</v>
      </c>
      <c r="AP256" s="2">
        <f t="shared" si="118"/>
        <v>1.5403448484083286E-2</v>
      </c>
      <c r="AR256" s="6" t="s">
        <v>1877</v>
      </c>
      <c r="AS256" s="6" t="s">
        <v>2016</v>
      </c>
      <c r="AT256">
        <v>0</v>
      </c>
      <c r="AV256">
        <v>3</v>
      </c>
      <c r="AW256" s="91">
        <v>6</v>
      </c>
      <c r="AX256" s="93">
        <v>97</v>
      </c>
      <c r="AY256" s="97">
        <f t="shared" si="109"/>
        <v>6097</v>
      </c>
      <c r="BA256" s="7" t="s">
        <v>1261</v>
      </c>
    </row>
    <row r="257" spans="1:53" ht="13" hidden="1" customHeight="1" outlineLevel="1">
      <c r="A257" s="6" t="s">
        <v>1339</v>
      </c>
      <c r="B257" s="6" t="s">
        <v>2016</v>
      </c>
      <c r="C257" s="1">
        <f t="shared" si="110"/>
        <v>119252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>IF(P257&gt;0,RANK(P257,(N257:P257,Q257:AE257)),0)</f>
        <v>0</v>
      </c>
      <c r="G257" s="1">
        <f t="shared" si="98"/>
        <v>16656</v>
      </c>
      <c r="H257" s="2">
        <f t="shared" si="99"/>
        <v>0.13967061349075907</v>
      </c>
      <c r="I257" s="2"/>
      <c r="J257" s="2">
        <f t="shared" si="111"/>
        <v>0.39544829436822865</v>
      </c>
      <c r="K257" s="2">
        <f t="shared" si="112"/>
        <v>0.53511890785898764</v>
      </c>
      <c r="L257" s="2">
        <f t="shared" si="113"/>
        <v>0</v>
      </c>
      <c r="M257" s="2">
        <f t="shared" si="114"/>
        <v>6.9432797772783661E-2</v>
      </c>
      <c r="N257" s="59">
        <v>47158</v>
      </c>
      <c r="O257" s="59">
        <v>63814</v>
      </c>
      <c r="P257" s="59"/>
      <c r="Q257" s="117">
        <v>2455</v>
      </c>
      <c r="R257" s="117">
        <v>2007</v>
      </c>
      <c r="S257" s="57">
        <v>1789</v>
      </c>
      <c r="U257" s="117">
        <v>2029</v>
      </c>
      <c r="V257" s="117"/>
      <c r="Y257" s="59"/>
      <c r="Z257" s="59"/>
      <c r="AA257" s="59">
        <v>0</v>
      </c>
      <c r="AB257" s="59">
        <v>0</v>
      </c>
      <c r="AC257" s="59">
        <v>0</v>
      </c>
      <c r="AD257" s="59">
        <v>0</v>
      </c>
      <c r="AE257" s="59"/>
      <c r="AF257" s="59"/>
      <c r="AG257" s="59"/>
      <c r="AI257" s="7">
        <f>IF(Q257&gt;0,RANK(Q257,(N257:P257,Q257:AE257)),0)</f>
        <v>3</v>
      </c>
      <c r="AJ257" s="7">
        <f>IF(R257&gt;0,RANK(R257,(N257:P257,Q257:AE257)),0)</f>
        <v>5</v>
      </c>
      <c r="AK257" s="7">
        <f>IF(T257&gt;0,RANK(T257,(N257:P257,Q257:AE257)),0)</f>
        <v>0</v>
      </c>
      <c r="AL257" s="7">
        <f>IF(S257&gt;0,RANK(S257,(N257:P257,Q257:AE257)),0)</f>
        <v>6</v>
      </c>
      <c r="AM257" s="2">
        <f t="shared" si="115"/>
        <v>2.0586656827558447E-2</v>
      </c>
      <c r="AN257" s="2">
        <f t="shared" si="116"/>
        <v>1.6829906416663872E-2</v>
      </c>
      <c r="AO257" s="2">
        <f t="shared" si="117"/>
        <v>0</v>
      </c>
      <c r="AP257" s="2">
        <f t="shared" si="118"/>
        <v>1.5001844832791064E-2</v>
      </c>
      <c r="AR257" s="6" t="s">
        <v>1339</v>
      </c>
      <c r="AS257" s="6" t="s">
        <v>2016</v>
      </c>
      <c r="AT257">
        <v>0</v>
      </c>
      <c r="AV257">
        <v>3</v>
      </c>
      <c r="AW257" s="91">
        <v>6</v>
      </c>
      <c r="AX257" s="93">
        <v>99</v>
      </c>
      <c r="AY257" s="97">
        <f t="shared" si="109"/>
        <v>6099</v>
      </c>
      <c r="BA257" s="7" t="s">
        <v>1261</v>
      </c>
    </row>
    <row r="258" spans="1:53" ht="13" hidden="1" customHeight="1" outlineLevel="1">
      <c r="A258" s="6" t="s">
        <v>1055</v>
      </c>
      <c r="B258" s="6" t="s">
        <v>2016</v>
      </c>
      <c r="C258" s="1">
        <f t="shared" si="110"/>
        <v>25521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>IF(P258&gt;0,RANK(P258,(N258:P258,Q258:AE258)),0)</f>
        <v>0</v>
      </c>
      <c r="G258" s="1">
        <f t="shared" si="98"/>
        <v>7485</v>
      </c>
      <c r="H258" s="2">
        <f t="shared" si="99"/>
        <v>0.29328788056894323</v>
      </c>
      <c r="I258" s="2"/>
      <c r="J258" s="2">
        <f t="shared" si="111"/>
        <v>0.31820853414834843</v>
      </c>
      <c r="K258" s="2">
        <f t="shared" si="112"/>
        <v>0.61149641471729166</v>
      </c>
      <c r="L258" s="2">
        <f t="shared" si="113"/>
        <v>0</v>
      </c>
      <c r="M258" s="2">
        <f t="shared" si="114"/>
        <v>7.0295051134359854E-2</v>
      </c>
      <c r="N258" s="59">
        <v>8121</v>
      </c>
      <c r="O258" s="59">
        <v>15606</v>
      </c>
      <c r="P258" s="59"/>
      <c r="Q258" s="117">
        <v>607</v>
      </c>
      <c r="R258" s="117">
        <v>487</v>
      </c>
      <c r="S258" s="57">
        <v>292</v>
      </c>
      <c r="U258" s="117">
        <v>408</v>
      </c>
      <c r="V258" s="117"/>
      <c r="Y258" s="59"/>
      <c r="Z258" s="59"/>
      <c r="AA258" s="59">
        <v>0</v>
      </c>
      <c r="AB258" s="59">
        <v>0</v>
      </c>
      <c r="AC258" s="59">
        <v>0</v>
      </c>
      <c r="AD258" s="59">
        <v>0</v>
      </c>
      <c r="AE258" s="59"/>
      <c r="AF258" s="59"/>
      <c r="AG258" s="59"/>
      <c r="AI258" s="7">
        <f>IF(Q258&gt;0,RANK(Q258,(N258:P258,Q258:AE258)),0)</f>
        <v>3</v>
      </c>
      <c r="AJ258" s="7">
        <f>IF(R258&gt;0,RANK(R258,(N258:P258,Q258:AE258)),0)</f>
        <v>4</v>
      </c>
      <c r="AK258" s="7">
        <f>IF(T258&gt;0,RANK(T258,(N258:P258,Q258:AE258)),0)</f>
        <v>0</v>
      </c>
      <c r="AL258" s="7">
        <f>IF(S258&gt;0,RANK(S258,(N258:P258,Q258:AE258)),0)</f>
        <v>6</v>
      </c>
      <c r="AM258" s="2">
        <f t="shared" si="115"/>
        <v>2.3784334469652443E-2</v>
      </c>
      <c r="AN258" s="2">
        <f t="shared" si="116"/>
        <v>1.9082324360330707E-2</v>
      </c>
      <c r="AO258" s="2">
        <f t="shared" si="117"/>
        <v>0</v>
      </c>
      <c r="AP258" s="2">
        <f t="shared" si="118"/>
        <v>1.1441557932682889E-2</v>
      </c>
      <c r="AR258" s="6" t="s">
        <v>1055</v>
      </c>
      <c r="AS258" s="6" t="s">
        <v>2016</v>
      </c>
      <c r="AT258">
        <v>2</v>
      </c>
      <c r="AV258">
        <v>3</v>
      </c>
      <c r="AW258" s="91">
        <v>6</v>
      </c>
      <c r="AX258" s="93">
        <v>101</v>
      </c>
      <c r="AY258" s="97">
        <f t="shared" si="109"/>
        <v>6101</v>
      </c>
      <c r="BA258" s="7" t="s">
        <v>1261</v>
      </c>
    </row>
    <row r="259" spans="1:53" ht="13" hidden="1" customHeight="1" outlineLevel="1">
      <c r="A259" s="6" t="s">
        <v>2498</v>
      </c>
      <c r="B259" s="6" t="s">
        <v>2016</v>
      </c>
      <c r="C259" s="1">
        <f t="shared" si="110"/>
        <v>20166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>IF(P259&gt;0,RANK(P259,(N259:P259,Q259:AE259)),0)</f>
        <v>0</v>
      </c>
      <c r="G259" s="1">
        <f t="shared" si="98"/>
        <v>7598</v>
      </c>
      <c r="H259" s="2">
        <f t="shared" si="99"/>
        <v>0.37677278587721907</v>
      </c>
      <c r="I259" s="2"/>
      <c r="J259" s="2">
        <f t="shared" si="111"/>
        <v>0.26539720321332938</v>
      </c>
      <c r="K259" s="2">
        <f t="shared" si="112"/>
        <v>0.64216998909054845</v>
      </c>
      <c r="L259" s="2">
        <f t="shared" si="113"/>
        <v>0</v>
      </c>
      <c r="M259" s="2">
        <f t="shared" si="114"/>
        <v>9.2432807696122166E-2</v>
      </c>
      <c r="N259" s="59">
        <v>5352</v>
      </c>
      <c r="O259" s="59">
        <v>12950</v>
      </c>
      <c r="P259" s="59"/>
      <c r="Q259" s="117">
        <v>622</v>
      </c>
      <c r="R259" s="117">
        <v>524</v>
      </c>
      <c r="S259" s="57">
        <v>321</v>
      </c>
      <c r="U259" s="117">
        <v>397</v>
      </c>
      <c r="V259" s="117"/>
      <c r="Y259" s="59"/>
      <c r="Z259" s="59"/>
      <c r="AA259" s="59">
        <v>0</v>
      </c>
      <c r="AB259" s="59">
        <v>0</v>
      </c>
      <c r="AC259" s="59">
        <v>0</v>
      </c>
      <c r="AD259" s="59">
        <v>0</v>
      </c>
      <c r="AE259" s="59"/>
      <c r="AF259" s="59"/>
      <c r="AG259" s="59"/>
      <c r="AI259" s="7">
        <f>IF(Q259&gt;0,RANK(Q259,(N259:P259,Q259:AE259)),0)</f>
        <v>3</v>
      </c>
      <c r="AJ259" s="7">
        <f>IF(R259&gt;0,RANK(R259,(N259:P259,Q259:AE259)),0)</f>
        <v>4</v>
      </c>
      <c r="AK259" s="7">
        <f>IF(T259&gt;0,RANK(T259,(N259:P259,Q259:AE259)),0)</f>
        <v>0</v>
      </c>
      <c r="AL259" s="7">
        <f>IF(S259&gt;0,RANK(S259,(N259:P259,Q259:AE259)),0)</f>
        <v>6</v>
      </c>
      <c r="AM259" s="2">
        <f t="shared" si="115"/>
        <v>3.0843994842804721E-2</v>
      </c>
      <c r="AN259" s="2">
        <f t="shared" si="116"/>
        <v>2.5984330060497867E-2</v>
      </c>
      <c r="AO259" s="2">
        <f t="shared" si="117"/>
        <v>0</v>
      </c>
      <c r="AP259" s="2">
        <f t="shared" si="118"/>
        <v>1.5917881582862243E-2</v>
      </c>
      <c r="AR259" s="6" t="s">
        <v>2498</v>
      </c>
      <c r="AS259" s="6" t="s">
        <v>2016</v>
      </c>
      <c r="AT259">
        <v>2</v>
      </c>
      <c r="AV259">
        <v>3</v>
      </c>
      <c r="AW259" s="91">
        <v>6</v>
      </c>
      <c r="AX259" s="93">
        <v>103</v>
      </c>
      <c r="AY259" s="97">
        <f t="shared" si="109"/>
        <v>6103</v>
      </c>
      <c r="BA259" s="7" t="s">
        <v>1261</v>
      </c>
    </row>
    <row r="260" spans="1:53" ht="13" hidden="1" customHeight="1" outlineLevel="1">
      <c r="A260" s="6" t="s">
        <v>811</v>
      </c>
      <c r="B260" s="6" t="s">
        <v>2016</v>
      </c>
      <c r="C260" s="1">
        <f t="shared" si="110"/>
        <v>5478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>IF(P260&gt;0,RANK(P260,(N260:P260,Q260:AE260)),0)</f>
        <v>0</v>
      </c>
      <c r="G260" s="1">
        <f t="shared" si="98"/>
        <v>784</v>
      </c>
      <c r="H260" s="2">
        <f t="shared" si="99"/>
        <v>0.14311792625045638</v>
      </c>
      <c r="I260" s="2"/>
      <c r="J260" s="2">
        <f t="shared" si="111"/>
        <v>0.37039065352318362</v>
      </c>
      <c r="K260" s="2">
        <f t="shared" si="112"/>
        <v>0.51350857977364006</v>
      </c>
      <c r="L260" s="2">
        <f t="shared" si="113"/>
        <v>0</v>
      </c>
      <c r="M260" s="2">
        <f t="shared" si="114"/>
        <v>0.11610076670317637</v>
      </c>
      <c r="N260" s="59">
        <v>2029</v>
      </c>
      <c r="O260" s="59">
        <v>2813</v>
      </c>
      <c r="P260" s="59"/>
      <c r="Q260" s="117">
        <v>242</v>
      </c>
      <c r="R260" s="117">
        <v>112</v>
      </c>
      <c r="S260" s="57">
        <v>192</v>
      </c>
      <c r="U260" s="117">
        <v>90</v>
      </c>
      <c r="V260" s="117"/>
      <c r="Y260" s="59"/>
      <c r="Z260" s="59"/>
      <c r="AA260" s="59">
        <v>0</v>
      </c>
      <c r="AB260" s="59">
        <v>0</v>
      </c>
      <c r="AC260" s="59">
        <v>0</v>
      </c>
      <c r="AD260" s="59">
        <v>0</v>
      </c>
      <c r="AE260" s="59"/>
      <c r="AF260" s="59"/>
      <c r="AG260" s="59"/>
      <c r="AI260" s="7">
        <f>IF(Q260&gt;0,RANK(Q260,(N260:P260,Q260:AE260)),0)</f>
        <v>3</v>
      </c>
      <c r="AJ260" s="7">
        <f>IF(R260&gt;0,RANK(R260,(N260:P260,Q260:AE260)),0)</f>
        <v>5</v>
      </c>
      <c r="AK260" s="7">
        <f>IF(T260&gt;0,RANK(T260,(N260:P260,Q260:AE260)),0)</f>
        <v>0</v>
      </c>
      <c r="AL260" s="7">
        <f>IF(S260&gt;0,RANK(S260,(N260:P260,Q260:AE260)),0)</f>
        <v>4</v>
      </c>
      <c r="AM260" s="2">
        <f t="shared" si="115"/>
        <v>4.4176706827309238E-2</v>
      </c>
      <c r="AN260" s="2">
        <f t="shared" si="116"/>
        <v>2.044541803577948E-2</v>
      </c>
      <c r="AO260" s="2">
        <f t="shared" si="117"/>
        <v>0</v>
      </c>
      <c r="AP260" s="2">
        <f t="shared" si="118"/>
        <v>3.5049288061336253E-2</v>
      </c>
      <c r="AR260" s="6" t="s">
        <v>811</v>
      </c>
      <c r="AS260" s="6" t="s">
        <v>2016</v>
      </c>
      <c r="AT260">
        <v>2</v>
      </c>
      <c r="AV260">
        <v>3</v>
      </c>
      <c r="AW260" s="91">
        <v>6</v>
      </c>
      <c r="AX260" s="93">
        <v>105</v>
      </c>
      <c r="AY260" s="97">
        <f t="shared" si="109"/>
        <v>6105</v>
      </c>
      <c r="BA260" s="7" t="s">
        <v>1261</v>
      </c>
    </row>
    <row r="261" spans="1:53" ht="13" hidden="1" customHeight="1" outlineLevel="1">
      <c r="A261" s="6" t="s">
        <v>1211</v>
      </c>
      <c r="B261" s="6" t="s">
        <v>2016</v>
      </c>
      <c r="C261" s="1">
        <f t="shared" si="110"/>
        <v>80917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>IF(P261&gt;0,RANK(P261,(N261:P261,Q261:AE261)),0)</f>
        <v>0</v>
      </c>
      <c r="G261" s="1">
        <f t="shared" si="98"/>
        <v>26114</v>
      </c>
      <c r="H261" s="2">
        <f t="shared" si="99"/>
        <v>0.32272575602160236</v>
      </c>
      <c r="I261" s="2"/>
      <c r="J261" s="2">
        <f t="shared" si="111"/>
        <v>0.30577011011283167</v>
      </c>
      <c r="K261" s="2">
        <f t="shared" si="112"/>
        <v>0.62849586613443409</v>
      </c>
      <c r="L261" s="2">
        <f t="shared" si="113"/>
        <v>0</v>
      </c>
      <c r="M261" s="2">
        <f t="shared" si="114"/>
        <v>6.5734023752734294E-2</v>
      </c>
      <c r="N261" s="59">
        <v>24742</v>
      </c>
      <c r="O261" s="59">
        <v>50856</v>
      </c>
      <c r="P261" s="59"/>
      <c r="Q261" s="117">
        <v>1509</v>
      </c>
      <c r="R261" s="117">
        <v>1264</v>
      </c>
      <c r="S261" s="57">
        <v>921</v>
      </c>
      <c r="U261" s="117">
        <v>1625</v>
      </c>
      <c r="V261" s="117"/>
      <c r="Y261" s="59"/>
      <c r="Z261" s="59"/>
      <c r="AA261" s="59">
        <v>0</v>
      </c>
      <c r="AB261" s="59">
        <v>0</v>
      </c>
      <c r="AC261" s="59">
        <v>0</v>
      </c>
      <c r="AD261" s="59">
        <v>0</v>
      </c>
      <c r="AE261" s="59"/>
      <c r="AF261" s="59"/>
      <c r="AG261" s="59"/>
      <c r="AI261" s="7">
        <f>IF(Q261&gt;0,RANK(Q261,(N261:P261,Q261:AE261)),0)</f>
        <v>4</v>
      </c>
      <c r="AJ261" s="7">
        <f>IF(R261&gt;0,RANK(R261,(N261:P261,Q261:AE261)),0)</f>
        <v>5</v>
      </c>
      <c r="AK261" s="7">
        <f>IF(T261&gt;0,RANK(T261,(N261:P261,Q261:AE261)),0)</f>
        <v>0</v>
      </c>
      <c r="AL261" s="7">
        <f>IF(S261&gt;0,RANK(S261,(N261:P261,Q261:AE261)),0)</f>
        <v>6</v>
      </c>
      <c r="AM261" s="2">
        <f t="shared" si="115"/>
        <v>1.8648738831147968E-2</v>
      </c>
      <c r="AN261" s="2">
        <f t="shared" si="116"/>
        <v>1.5620944918867482E-2</v>
      </c>
      <c r="AO261" s="2">
        <f t="shared" si="117"/>
        <v>0</v>
      </c>
      <c r="AP261" s="2">
        <f t="shared" si="118"/>
        <v>1.1382033441674802E-2</v>
      </c>
      <c r="AR261" s="6" t="s">
        <v>1211</v>
      </c>
      <c r="AS261" s="6" t="s">
        <v>2016</v>
      </c>
      <c r="AT261">
        <v>21</v>
      </c>
      <c r="AV261">
        <v>3</v>
      </c>
      <c r="AW261" s="91">
        <v>6</v>
      </c>
      <c r="AX261" s="93">
        <v>107</v>
      </c>
      <c r="AY261" s="97">
        <f t="shared" si="109"/>
        <v>6107</v>
      </c>
      <c r="BA261" s="7" t="s">
        <v>1261</v>
      </c>
    </row>
    <row r="262" spans="1:53" ht="13" hidden="1" customHeight="1" outlineLevel="1">
      <c r="A262" s="6" t="s">
        <v>127</v>
      </c>
      <c r="B262" s="6" t="s">
        <v>2016</v>
      </c>
      <c r="C262" s="1">
        <f t="shared" si="110"/>
        <v>22290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>IF(P262&gt;0,RANK(P262,(N262:P262,Q262:AE262)),0)</f>
        <v>0</v>
      </c>
      <c r="G262" s="1">
        <f t="shared" si="98"/>
        <v>5627</v>
      </c>
      <c r="H262" s="2">
        <f t="shared" si="99"/>
        <v>0.252445042620009</v>
      </c>
      <c r="I262" s="2"/>
      <c r="J262" s="2">
        <f t="shared" si="111"/>
        <v>0.33333333333333331</v>
      </c>
      <c r="K262" s="2">
        <f t="shared" si="112"/>
        <v>0.58577837595334226</v>
      </c>
      <c r="L262" s="2">
        <f t="shared" si="113"/>
        <v>0</v>
      </c>
      <c r="M262" s="2">
        <f t="shared" si="114"/>
        <v>8.0888290713324484E-2</v>
      </c>
      <c r="N262" s="59">
        <v>7430</v>
      </c>
      <c r="O262" s="59">
        <v>13057</v>
      </c>
      <c r="P262" s="59"/>
      <c r="Q262" s="117">
        <v>564</v>
      </c>
      <c r="R262" s="117">
        <v>576</v>
      </c>
      <c r="S262" s="57">
        <v>359</v>
      </c>
      <c r="U262" s="117">
        <v>304</v>
      </c>
      <c r="V262" s="117"/>
      <c r="Y262" s="59"/>
      <c r="Z262" s="59"/>
      <c r="AA262" s="59">
        <v>0</v>
      </c>
      <c r="AB262" s="59">
        <v>0</v>
      </c>
      <c r="AC262" s="59">
        <v>0</v>
      </c>
      <c r="AD262" s="59">
        <v>0</v>
      </c>
      <c r="AE262" s="59"/>
      <c r="AF262" s="59"/>
      <c r="AG262" s="59"/>
      <c r="AI262" s="7">
        <f>IF(Q262&gt;0,RANK(Q262,(N262:P262,Q262:AE262)),0)</f>
        <v>4</v>
      </c>
      <c r="AJ262" s="7">
        <f>IF(R262&gt;0,RANK(R262,(N262:P262,Q262:AE262)),0)</f>
        <v>3</v>
      </c>
      <c r="AK262" s="7">
        <f>IF(T262&gt;0,RANK(T262,(N262:P262,Q262:AE262)),0)</f>
        <v>0</v>
      </c>
      <c r="AL262" s="7">
        <f>IF(S262&gt;0,RANK(S262,(N262:P262,Q262:AE262)),0)</f>
        <v>5</v>
      </c>
      <c r="AM262" s="2">
        <f t="shared" si="115"/>
        <v>2.5302826379542395E-2</v>
      </c>
      <c r="AN262" s="2">
        <f t="shared" si="116"/>
        <v>2.5841184387617767E-2</v>
      </c>
      <c r="AO262" s="2">
        <f t="shared" si="117"/>
        <v>0</v>
      </c>
      <c r="AP262" s="2">
        <f t="shared" si="118"/>
        <v>1.610587707492149E-2</v>
      </c>
      <c r="AR262" s="6" t="s">
        <v>127</v>
      </c>
      <c r="AS262" s="6" t="s">
        <v>2016</v>
      </c>
      <c r="AT262">
        <v>19</v>
      </c>
      <c r="AV262">
        <v>3</v>
      </c>
      <c r="AW262" s="91">
        <v>6</v>
      </c>
      <c r="AX262" s="93">
        <v>109</v>
      </c>
      <c r="AY262" s="97">
        <f t="shared" si="109"/>
        <v>6109</v>
      </c>
      <c r="BA262" s="7" t="s">
        <v>1261</v>
      </c>
    </row>
    <row r="263" spans="1:53" ht="13" hidden="1" customHeight="1" outlineLevel="1">
      <c r="A263" s="6" t="s">
        <v>312</v>
      </c>
      <c r="B263" s="6" t="s">
        <v>2016</v>
      </c>
      <c r="C263" s="1">
        <f t="shared" si="110"/>
        <v>257996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>IF(P263&gt;0,RANK(P263,(N263:P263,Q263:AE263)),0)</f>
        <v>0</v>
      </c>
      <c r="G263" s="1">
        <f t="shared" ref="G263:G326" si="119">IF(C263&gt;0,MAX(N263:P263)-LARGE(N263:P263,2),0)</f>
        <v>13282</v>
      </c>
      <c r="H263" s="2">
        <f t="shared" ref="H263:H326" si="120">IF(C263&gt;0,G263/C263,0)</f>
        <v>5.1481418316563048E-2</v>
      </c>
      <c r="I263" s="2"/>
      <c r="J263" s="2">
        <f t="shared" si="111"/>
        <v>0.44704956665994822</v>
      </c>
      <c r="K263" s="2">
        <f t="shared" si="112"/>
        <v>0.49853098497651127</v>
      </c>
      <c r="L263" s="2">
        <f t="shared" si="113"/>
        <v>0</v>
      </c>
      <c r="M263" s="2">
        <f t="shared" si="114"/>
        <v>5.4419448363540512E-2</v>
      </c>
      <c r="N263" s="59">
        <v>115337</v>
      </c>
      <c r="O263" s="59">
        <v>128619</v>
      </c>
      <c r="P263" s="59"/>
      <c r="Q263" s="117">
        <v>4586</v>
      </c>
      <c r="R263" s="117">
        <v>3394</v>
      </c>
      <c r="S263" s="57">
        <v>3095</v>
      </c>
      <c r="U263" s="117">
        <v>2965</v>
      </c>
      <c r="V263" s="117"/>
      <c r="Y263" s="59"/>
      <c r="Z263" s="59"/>
      <c r="AA263" s="59">
        <v>0</v>
      </c>
      <c r="AB263" s="59">
        <v>0</v>
      </c>
      <c r="AC263" s="59">
        <v>0</v>
      </c>
      <c r="AD263" s="59">
        <v>0</v>
      </c>
      <c r="AE263" s="59"/>
      <c r="AF263" s="59"/>
      <c r="AG263" s="59"/>
      <c r="AI263" s="7">
        <f>IF(Q263&gt;0,RANK(Q263,(N263:P263,Q263:AE263)),0)</f>
        <v>3</v>
      </c>
      <c r="AJ263" s="7">
        <f>IF(R263&gt;0,RANK(R263,(N263:P263,Q263:AE263)),0)</f>
        <v>4</v>
      </c>
      <c r="AK263" s="7">
        <f>IF(T263&gt;0,RANK(T263,(N263:P263,Q263:AE263)),0)</f>
        <v>0</v>
      </c>
      <c r="AL263" s="7">
        <f>IF(S263&gt;0,RANK(S263,(N263:P263,Q263:AE263)),0)</f>
        <v>5</v>
      </c>
      <c r="AM263" s="2">
        <f t="shared" si="115"/>
        <v>1.7775469387122281E-2</v>
      </c>
      <c r="AN263" s="2">
        <f t="shared" si="116"/>
        <v>1.3155242716941348E-2</v>
      </c>
      <c r="AO263" s="2">
        <f t="shared" si="117"/>
        <v>0</v>
      </c>
      <c r="AP263" s="2">
        <f t="shared" si="118"/>
        <v>1.1996310020310392E-2</v>
      </c>
      <c r="AR263" s="6" t="s">
        <v>312</v>
      </c>
      <c r="AS263" s="6" t="s">
        <v>2016</v>
      </c>
      <c r="AT263">
        <v>0</v>
      </c>
      <c r="AV263">
        <v>3</v>
      </c>
      <c r="AW263" s="91">
        <v>6</v>
      </c>
      <c r="AX263" s="93">
        <v>111</v>
      </c>
      <c r="AY263" s="97">
        <f t="shared" si="109"/>
        <v>6111</v>
      </c>
      <c r="BA263" s="7" t="s">
        <v>1261</v>
      </c>
    </row>
    <row r="264" spans="1:53" ht="13" hidden="1" customHeight="1" outlineLevel="1">
      <c r="A264" s="6" t="s">
        <v>2145</v>
      </c>
      <c r="B264" s="6" t="s">
        <v>2016</v>
      </c>
      <c r="C264" s="1">
        <f t="shared" si="110"/>
        <v>59285</v>
      </c>
      <c r="D264" s="7">
        <f>IF(N264&gt;0, RANK(N264,(N264:P264,Q264:AE264)),0)</f>
        <v>1</v>
      </c>
      <c r="E264" s="7">
        <f>IF(O264&gt;0,RANK(O264,(N264:P264,Q264:AE264)),0)</f>
        <v>2</v>
      </c>
      <c r="F264" s="7">
        <f>IF(P264&gt;0,RANK(P264,(N264:P264,Q264:AE264)),0)</f>
        <v>0</v>
      </c>
      <c r="G264" s="1">
        <f t="shared" si="119"/>
        <v>13662</v>
      </c>
      <c r="H264" s="2">
        <f t="shared" si="120"/>
        <v>0.2304461499536139</v>
      </c>
      <c r="I264" s="2"/>
      <c r="J264" s="2">
        <f t="shared" si="111"/>
        <v>0.58910348317449612</v>
      </c>
      <c r="K264" s="2">
        <f t="shared" si="112"/>
        <v>0.35865733322088217</v>
      </c>
      <c r="L264" s="2">
        <f t="shared" si="113"/>
        <v>0</v>
      </c>
      <c r="M264" s="2">
        <f t="shared" si="114"/>
        <v>5.2239183604621708E-2</v>
      </c>
      <c r="N264" s="59">
        <v>34925</v>
      </c>
      <c r="O264" s="59">
        <v>21263</v>
      </c>
      <c r="P264" s="59"/>
      <c r="Q264" s="117">
        <v>973</v>
      </c>
      <c r="R264" s="117">
        <v>683</v>
      </c>
      <c r="S264" s="57">
        <v>764</v>
      </c>
      <c r="U264" s="117">
        <v>677</v>
      </c>
      <c r="V264" s="117"/>
      <c r="Y264" s="59"/>
      <c r="Z264" s="59"/>
      <c r="AA264" s="59">
        <v>0</v>
      </c>
      <c r="AB264" s="59">
        <v>0</v>
      </c>
      <c r="AC264" s="59">
        <v>0</v>
      </c>
      <c r="AD264" s="59">
        <v>0</v>
      </c>
      <c r="AE264" s="59"/>
      <c r="AF264" s="59"/>
      <c r="AG264" s="59"/>
      <c r="AI264" s="7">
        <f>IF(Q264&gt;0,RANK(Q264,(N264:P264,Q264:AE264)),0)</f>
        <v>3</v>
      </c>
      <c r="AJ264" s="7">
        <f>IF(R264&gt;0,RANK(R264,(N264:P264,Q264:AE264)),0)</f>
        <v>5</v>
      </c>
      <c r="AK264" s="7">
        <f>IF(T264&gt;0,RANK(T264,(N264:P264,Q264:AE264)),0)</f>
        <v>0</v>
      </c>
      <c r="AL264" s="7">
        <f>IF(S264&gt;0,RANK(S264,(N264:P264,Q264:AE264)),0)</f>
        <v>4</v>
      </c>
      <c r="AM264" s="2">
        <f t="shared" si="115"/>
        <v>1.6412245930673863E-2</v>
      </c>
      <c r="AN264" s="2">
        <f t="shared" si="116"/>
        <v>1.1520620730370246E-2</v>
      </c>
      <c r="AO264" s="2">
        <f t="shared" si="117"/>
        <v>0</v>
      </c>
      <c r="AP264" s="2">
        <f t="shared" si="118"/>
        <v>1.2886902251834359E-2</v>
      </c>
      <c r="AR264" s="6" t="s">
        <v>2145</v>
      </c>
      <c r="AS264" s="6" t="s">
        <v>2016</v>
      </c>
      <c r="AT264">
        <v>0</v>
      </c>
      <c r="AV264">
        <v>3</v>
      </c>
      <c r="AW264" s="91">
        <v>6</v>
      </c>
      <c r="AX264" s="93">
        <v>113</v>
      </c>
      <c r="AY264" s="97">
        <f t="shared" si="109"/>
        <v>6113</v>
      </c>
      <c r="BA264" s="7" t="s">
        <v>1261</v>
      </c>
    </row>
    <row r="265" spans="1:53" ht="13" hidden="1" customHeight="1" outlineLevel="1">
      <c r="A265" s="6" t="s">
        <v>1906</v>
      </c>
      <c r="B265" s="6" t="s">
        <v>2016</v>
      </c>
      <c r="C265" s="1">
        <f t="shared" si="110"/>
        <v>16135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>IF(P265&gt;0,RANK(P265,(N265:P265,Q265:AE265)),0)</f>
        <v>0</v>
      </c>
      <c r="G265" s="1">
        <f t="shared" si="119"/>
        <v>4240</v>
      </c>
      <c r="H265" s="2">
        <f t="shared" si="120"/>
        <v>0.26278277037496128</v>
      </c>
      <c r="I265" s="2"/>
      <c r="J265" s="2">
        <f t="shared" si="111"/>
        <v>0.32302448094205144</v>
      </c>
      <c r="K265" s="2">
        <f t="shared" si="112"/>
        <v>0.58580725131701272</v>
      </c>
      <c r="L265" s="2">
        <f t="shared" si="113"/>
        <v>0</v>
      </c>
      <c r="M265" s="2">
        <f t="shared" si="114"/>
        <v>9.1168267740935782E-2</v>
      </c>
      <c r="N265" s="59">
        <v>5212</v>
      </c>
      <c r="O265" s="59">
        <v>9452</v>
      </c>
      <c r="P265" s="59"/>
      <c r="Q265" s="117">
        <v>536</v>
      </c>
      <c r="R265" s="117">
        <v>394</v>
      </c>
      <c r="S265" s="57">
        <v>231</v>
      </c>
      <c r="U265" s="117">
        <v>310</v>
      </c>
      <c r="V265" s="117"/>
      <c r="Y265" s="59"/>
      <c r="Z265" s="59"/>
      <c r="AA265" s="59">
        <v>0</v>
      </c>
      <c r="AB265" s="59">
        <v>0</v>
      </c>
      <c r="AC265" s="59">
        <v>0</v>
      </c>
      <c r="AD265" s="59">
        <v>0</v>
      </c>
      <c r="AE265" s="59"/>
      <c r="AF265" s="59"/>
      <c r="AG265" s="59"/>
      <c r="AI265" s="7">
        <f>IF(Q265&gt;0,RANK(Q265,(N265:P265,Q265:AE265)),0)</f>
        <v>3</v>
      </c>
      <c r="AJ265" s="7">
        <f>IF(R265&gt;0,RANK(R265,(N265:P265,Q265:AE265)),0)</f>
        <v>4</v>
      </c>
      <c r="AK265" s="7">
        <f>IF(T265&gt;0,RANK(T265,(N265:P265,Q265:AE265)),0)</f>
        <v>0</v>
      </c>
      <c r="AL265" s="7">
        <f>IF(S265&gt;0,RANK(S265,(N265:P265,Q265:AE265)),0)</f>
        <v>6</v>
      </c>
      <c r="AM265" s="2">
        <f t="shared" si="115"/>
        <v>3.3219708707778121E-2</v>
      </c>
      <c r="AN265" s="2">
        <f t="shared" si="116"/>
        <v>2.4418964982956304E-2</v>
      </c>
      <c r="AO265" s="2">
        <f t="shared" si="117"/>
        <v>0</v>
      </c>
      <c r="AP265" s="2">
        <f t="shared" si="118"/>
        <v>1.4316702819956615E-2</v>
      </c>
      <c r="AR265" s="6" t="s">
        <v>1906</v>
      </c>
      <c r="AS265" s="6" t="s">
        <v>2016</v>
      </c>
      <c r="AT265">
        <v>2</v>
      </c>
      <c r="AV265">
        <v>3</v>
      </c>
      <c r="AW265" s="91">
        <v>6</v>
      </c>
      <c r="AX265" s="93">
        <v>115</v>
      </c>
      <c r="AY265" s="97">
        <f t="shared" si="109"/>
        <v>6115</v>
      </c>
      <c r="BA265" s="7" t="s">
        <v>1261</v>
      </c>
    </row>
    <row r="266" spans="1:53" collapsed="1">
      <c r="A266" s="6" t="s">
        <v>2015</v>
      </c>
      <c r="B266" s="6" t="s">
        <v>2255</v>
      </c>
      <c r="C266" s="1">
        <f t="shared" si="110"/>
        <v>10000160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IF(P266&gt;0,RANK(P266,(N266:P266,Q266:AE266)),0)</f>
        <v>0</v>
      </c>
      <c r="G266" s="1">
        <f t="shared" si="119"/>
        <v>1001075</v>
      </c>
      <c r="H266" s="2">
        <f t="shared" si="120"/>
        <v>0.10010589830562711</v>
      </c>
      <c r="I266" s="2"/>
      <c r="J266" s="2">
        <f t="shared" si="111"/>
        <v>0.52183575062798992</v>
      </c>
      <c r="K266" s="2">
        <f t="shared" si="112"/>
        <v>0.42172985232236282</v>
      </c>
      <c r="L266" s="2">
        <f t="shared" si="113"/>
        <v>0</v>
      </c>
      <c r="M266" s="2">
        <f t="shared" si="114"/>
        <v>5.6434397049647256E-2</v>
      </c>
      <c r="N266" s="59">
        <f>SUM(N208:N265)</f>
        <v>5218441</v>
      </c>
      <c r="O266" s="59">
        <f>SUM(O208:O265)</f>
        <v>4217366</v>
      </c>
      <c r="P266" s="59"/>
      <c r="Q266" s="59">
        <f>SUM(Q208:Q265)</f>
        <v>175242</v>
      </c>
      <c r="R266" s="59">
        <f>SUM(R208:R265)</f>
        <v>125441</v>
      </c>
      <c r="S266" s="59">
        <f>SUM(S208:S265)</f>
        <v>128510</v>
      </c>
      <c r="U266" s="59">
        <f>SUM(U208:U265)</f>
        <v>135093</v>
      </c>
      <c r="V266" s="59"/>
      <c r="Y266" s="59"/>
      <c r="Z266" s="59"/>
      <c r="AA266" s="59">
        <f>SUM(AA208:AA265)</f>
        <v>10</v>
      </c>
      <c r="AB266" s="59">
        <f>SUM(AB208:AB265)</f>
        <v>11</v>
      </c>
      <c r="AC266" s="59">
        <f>SUM(AC208:AC265)</f>
        <v>41</v>
      </c>
      <c r="AD266" s="59">
        <f>SUM(AD208:AD265)</f>
        <v>5</v>
      </c>
      <c r="AE266" s="59"/>
      <c r="AF266" s="59"/>
      <c r="AG266" s="59"/>
      <c r="AI266" s="7">
        <f>IF(Q266&gt;0,RANK(Q266,(N266:P266,Q266:AE266)),0)</f>
        <v>3</v>
      </c>
      <c r="AJ266" s="7">
        <f>IF(R266&gt;0,RANK(R266,(N266:P266,Q266:AE266)),0)</f>
        <v>6</v>
      </c>
      <c r="AK266" s="7">
        <f>IF(T266&gt;0,RANK(T266,(N266:P266,Q266:AE266)),0)</f>
        <v>0</v>
      </c>
      <c r="AL266" s="7">
        <f>IF(S266&gt;0,RANK(S266,(N266:P266,Q266:AE266)),0)</f>
        <v>5</v>
      </c>
      <c r="AM266" s="2">
        <f t="shared" si="115"/>
        <v>1.7523919617286124E-2</v>
      </c>
      <c r="AN266" s="2">
        <f t="shared" si="116"/>
        <v>1.2543899297611238E-2</v>
      </c>
      <c r="AO266" s="2">
        <f t="shared" si="117"/>
        <v>0</v>
      </c>
      <c r="AP266" s="2">
        <f t="shared" si="118"/>
        <v>1.2850794387289803E-2</v>
      </c>
      <c r="AR266" s="6" t="s">
        <v>2015</v>
      </c>
      <c r="AS266" s="6" t="s">
        <v>2255</v>
      </c>
      <c r="AV266">
        <v>3</v>
      </c>
      <c r="AW266" s="91">
        <v>6</v>
      </c>
      <c r="AX266" s="93"/>
      <c r="AY266" s="91">
        <v>6</v>
      </c>
      <c r="BA266" s="7" t="s">
        <v>1761</v>
      </c>
    </row>
    <row r="267" spans="1:53">
      <c r="A267" s="6"/>
      <c r="B267" s="6"/>
      <c r="C267" s="1"/>
      <c r="E267" s="7"/>
      <c r="F267" s="7"/>
      <c r="I267" s="2"/>
      <c r="AF267" s="59"/>
      <c r="AG267" s="59"/>
      <c r="AI267" s="7"/>
      <c r="AJ267" s="7"/>
      <c r="AK267" s="7"/>
      <c r="AL267" s="7"/>
      <c r="AR267" s="6"/>
      <c r="AS267" s="6"/>
      <c r="AW267" s="91"/>
      <c r="AX267" s="93"/>
      <c r="AY267" s="97"/>
    </row>
    <row r="268" spans="1:53" hidden="1" outlineLevel="1">
      <c r="A268" t="s">
        <v>853</v>
      </c>
      <c r="B268" t="s">
        <v>73</v>
      </c>
      <c r="C268" s="1">
        <f t="shared" ref="C268:C299" si="121">SUM(N268:AG268)</f>
        <v>111081</v>
      </c>
      <c r="D268" s="7">
        <f>IF(N268&gt;0, RANK(N268,(N268:P268,Q268:AE268)),0)</f>
        <v>1</v>
      </c>
      <c r="E268" s="7">
        <f>IF(O268&gt;0,RANK(O268,(N268:P268,Q268:AE268)),0)</f>
        <v>2</v>
      </c>
      <c r="F268" s="7">
        <f>IF(P268&gt;0,RANK(P268,(N268:P268,Q268:AE268)),0)</f>
        <v>6</v>
      </c>
      <c r="G268" s="1">
        <f t="shared" si="119"/>
        <v>8155</v>
      </c>
      <c r="H268" s="2">
        <f t="shared" si="120"/>
        <v>7.3414895436663338E-2</v>
      </c>
      <c r="I268" s="2"/>
      <c r="J268" s="2">
        <f t="shared" ref="J268:J300" si="122">IF($C268=0,"-",N268/$C268)</f>
        <v>0.50054464759949946</v>
      </c>
      <c r="K268" s="2">
        <f t="shared" ref="K268:K300" si="123">IF($C268=0,"-",O268/$C268)</f>
        <v>0.42712975216283611</v>
      </c>
      <c r="L268" s="2">
        <f t="shared" ref="L268:L300" si="124">IF($C268=0,"-",P268/$C268)</f>
        <v>9.2725128509826161E-3</v>
      </c>
      <c r="M268" s="2">
        <f t="shared" ref="M268:M300" si="125">IF(C268=0,"-",(1-J268-K268-L268))</f>
        <v>6.3053087386681819E-2</v>
      </c>
      <c r="N268" s="57">
        <v>55601</v>
      </c>
      <c r="O268" s="57">
        <v>47446</v>
      </c>
      <c r="P268" s="57">
        <v>1030</v>
      </c>
      <c r="Q268" s="57">
        <v>1635</v>
      </c>
      <c r="S268" s="57">
        <v>2534</v>
      </c>
      <c r="V268" s="57">
        <v>2161</v>
      </c>
      <c r="AA268" s="57">
        <v>661</v>
      </c>
      <c r="AB268" s="57">
        <v>0</v>
      </c>
      <c r="AC268" s="57">
        <v>4</v>
      </c>
      <c r="AD268" s="57">
        <v>9</v>
      </c>
      <c r="AF268" s="59"/>
      <c r="AG268" s="59"/>
      <c r="AI268" s="7">
        <f>IF(Q268&gt;0,RANK(Q268,(N268:P268,Q268:AE268)),0)</f>
        <v>5</v>
      </c>
      <c r="AJ268" s="7">
        <f>IF(R268&gt;0,RANK(R268,(N268:P268,Q268:AE268)),0)</f>
        <v>0</v>
      </c>
      <c r="AK268" s="7">
        <f>IF(T268&gt;0,RANK(T268,(N268:P268,Q268:AE268)),0)</f>
        <v>0</v>
      </c>
      <c r="AL268" s="7">
        <f>IF(S268&gt;0,RANK(S268,(N268:P268,Q268:AE268)),0)</f>
        <v>3</v>
      </c>
      <c r="AM268" s="2">
        <f t="shared" ref="AM268:AM300" si="126">IF($C268=0,"-",Q268/$C268)</f>
        <v>1.4718988845977259E-2</v>
      </c>
      <c r="AN268" s="2">
        <f t="shared" ref="AN268:AN300" si="127">IF($C268=0,"-",R268/$C268)</f>
        <v>0</v>
      </c>
      <c r="AO268" s="2">
        <f t="shared" ref="AO268:AO300" si="128">IF($C268=0,"-",T268/$C268)</f>
        <v>0</v>
      </c>
      <c r="AP268" s="2">
        <f t="shared" ref="AP268:AP300" si="129">IF($C268=0,"-",S268/$C268)</f>
        <v>2.2812182101349467E-2</v>
      </c>
      <c r="AR268" t="s">
        <v>853</v>
      </c>
      <c r="AS268" t="s">
        <v>73</v>
      </c>
      <c r="AT268" s="1">
        <v>0</v>
      </c>
      <c r="AU268" s="1"/>
      <c r="AV268">
        <v>3</v>
      </c>
      <c r="AW268" s="91">
        <v>8</v>
      </c>
      <c r="AX268" s="93">
        <v>1</v>
      </c>
      <c r="AY268" s="97">
        <f t="shared" si="109"/>
        <v>8001</v>
      </c>
      <c r="AZ268" s="1"/>
      <c r="BA268" s="7" t="s">
        <v>1261</v>
      </c>
    </row>
    <row r="269" spans="1:53" hidden="1" outlineLevel="1">
      <c r="A269" t="s">
        <v>523</v>
      </c>
      <c r="B269" t="s">
        <v>73</v>
      </c>
      <c r="C269" s="1">
        <f t="shared" si="121"/>
        <v>4918</v>
      </c>
      <c r="D269" s="7">
        <f>IF(N269&gt;0, RANK(N269,(N269:P269,Q269:AE269)),0)</f>
        <v>1</v>
      </c>
      <c r="E269" s="7">
        <f>IF(O269&gt;0,RANK(O269,(N269:P269,Q269:AE269)),0)</f>
        <v>2</v>
      </c>
      <c r="F269" s="7">
        <f>IF(P269&gt;0,RANK(P269,(N269:P269,Q269:AE269)),0)</f>
        <v>5</v>
      </c>
      <c r="G269" s="1">
        <f t="shared" si="119"/>
        <v>679</v>
      </c>
      <c r="H269" s="2">
        <f t="shared" si="120"/>
        <v>0.13806425376169174</v>
      </c>
      <c r="I269" s="2"/>
      <c r="J269" s="2">
        <f t="shared" si="122"/>
        <v>0.54005693371289143</v>
      </c>
      <c r="K269" s="2">
        <f t="shared" si="123"/>
        <v>0.40199267995119969</v>
      </c>
      <c r="L269" s="2">
        <f t="shared" si="124"/>
        <v>6.5067100447336315E-3</v>
      </c>
      <c r="M269" s="2">
        <f t="shared" si="125"/>
        <v>5.1443676291175244E-2</v>
      </c>
      <c r="N269" s="57">
        <v>2656</v>
      </c>
      <c r="O269" s="57">
        <v>1977</v>
      </c>
      <c r="P269" s="57">
        <v>32</v>
      </c>
      <c r="Q269" s="57">
        <v>60</v>
      </c>
      <c r="S269" s="57">
        <v>136</v>
      </c>
      <c r="V269" s="57">
        <v>25</v>
      </c>
      <c r="AA269" s="57">
        <v>28</v>
      </c>
      <c r="AB269" s="57">
        <v>0</v>
      </c>
      <c r="AC269" s="57">
        <v>4</v>
      </c>
      <c r="AD269" s="57">
        <v>0</v>
      </c>
      <c r="AF269" s="59"/>
      <c r="AG269" s="59"/>
      <c r="AI269" s="7">
        <f>IF(Q269&gt;0,RANK(Q269,(N269:P269,Q269:AE269)),0)</f>
        <v>4</v>
      </c>
      <c r="AJ269" s="7">
        <f>IF(R269&gt;0,RANK(R269,(N269:P269,Q269:AE269)),0)</f>
        <v>0</v>
      </c>
      <c r="AK269" s="7">
        <f>IF(T269&gt;0,RANK(T269,(N269:P269,Q269:AE269)),0)</f>
        <v>0</v>
      </c>
      <c r="AL269" s="7">
        <f>IF(S269&gt;0,RANK(S269,(N269:P269,Q269:AE269)),0)</f>
        <v>3</v>
      </c>
      <c r="AM269" s="2">
        <f t="shared" si="126"/>
        <v>1.2200081333875559E-2</v>
      </c>
      <c r="AN269" s="2">
        <f t="shared" si="127"/>
        <v>0</v>
      </c>
      <c r="AO269" s="2">
        <f t="shared" si="128"/>
        <v>0</v>
      </c>
      <c r="AP269" s="2">
        <f t="shared" si="129"/>
        <v>2.7653517690117934E-2</v>
      </c>
      <c r="AR269" t="s">
        <v>523</v>
      </c>
      <c r="AS269" t="s">
        <v>73</v>
      </c>
      <c r="AT269" s="1">
        <v>3</v>
      </c>
      <c r="AU269" s="1"/>
      <c r="AV269">
        <v>3</v>
      </c>
      <c r="AW269" s="91">
        <v>8</v>
      </c>
      <c r="AX269" s="93">
        <v>3</v>
      </c>
      <c r="AY269" s="97">
        <f t="shared" si="109"/>
        <v>8003</v>
      </c>
      <c r="AZ269" s="1"/>
      <c r="BA269" s="7" t="s">
        <v>1261</v>
      </c>
    </row>
    <row r="270" spans="1:53" hidden="1" outlineLevel="1">
      <c r="A270" t="s">
        <v>524</v>
      </c>
      <c r="B270" t="s">
        <v>73</v>
      </c>
      <c r="C270" s="1">
        <f t="shared" si="121"/>
        <v>196374</v>
      </c>
      <c r="D270" s="7">
        <f>IF(N270&gt;0, RANK(N270,(N270:P270,Q270:AE270)),0)</f>
        <v>1</v>
      </c>
      <c r="E270" s="7">
        <f>IF(O270&gt;0,RANK(O270,(N270:P270,Q270:AE270)),0)</f>
        <v>2</v>
      </c>
      <c r="F270" s="7">
        <f>IF(P270&gt;0,RANK(P270,(N270:P270,Q270:AE270)),0)</f>
        <v>6</v>
      </c>
      <c r="G270" s="1">
        <f t="shared" si="119"/>
        <v>8283</v>
      </c>
      <c r="H270" s="2">
        <f t="shared" si="120"/>
        <v>4.2179718292645663E-2</v>
      </c>
      <c r="I270" s="2"/>
      <c r="J270" s="2">
        <f t="shared" si="122"/>
        <v>0.49517756933198898</v>
      </c>
      <c r="K270" s="2">
        <f t="shared" si="123"/>
        <v>0.45299785103934331</v>
      </c>
      <c r="L270" s="2">
        <f t="shared" si="124"/>
        <v>5.29092446046829E-3</v>
      </c>
      <c r="M270" s="2">
        <f t="shared" si="125"/>
        <v>4.653365516819942E-2</v>
      </c>
      <c r="N270" s="57">
        <v>97240</v>
      </c>
      <c r="O270" s="57">
        <v>88957</v>
      </c>
      <c r="P270" s="57">
        <v>1039</v>
      </c>
      <c r="Q270" s="57">
        <v>2652</v>
      </c>
      <c r="S270" s="57">
        <v>3848</v>
      </c>
      <c r="V270" s="57">
        <v>2049</v>
      </c>
      <c r="AA270" s="57">
        <v>585</v>
      </c>
      <c r="AB270" s="57">
        <v>1</v>
      </c>
      <c r="AC270" s="57">
        <v>1</v>
      </c>
      <c r="AD270" s="57">
        <v>2</v>
      </c>
      <c r="AF270" s="59"/>
      <c r="AG270" s="59"/>
      <c r="AI270" s="7">
        <f>IF(Q270&gt;0,RANK(Q270,(N270:P270,Q270:AE270)),0)</f>
        <v>4</v>
      </c>
      <c r="AJ270" s="7">
        <f>IF(R270&gt;0,RANK(R270,(N270:P270,Q270:AE270)),0)</f>
        <v>0</v>
      </c>
      <c r="AK270" s="7">
        <f>IF(T270&gt;0,RANK(T270,(N270:P270,Q270:AE270)),0)</f>
        <v>0</v>
      </c>
      <c r="AL270" s="7">
        <f>IF(S270&gt;0,RANK(S270,(N270:P270,Q270:AE270)),0)</f>
        <v>3</v>
      </c>
      <c r="AM270" s="2">
        <f t="shared" si="126"/>
        <v>1.3504842799963335E-2</v>
      </c>
      <c r="AN270" s="2">
        <f t="shared" si="127"/>
        <v>0</v>
      </c>
      <c r="AO270" s="2">
        <f t="shared" si="128"/>
        <v>0</v>
      </c>
      <c r="AP270" s="2">
        <f t="shared" si="129"/>
        <v>1.9595262101907585E-2</v>
      </c>
      <c r="AR270" t="s">
        <v>524</v>
      </c>
      <c r="AS270" t="s">
        <v>73</v>
      </c>
      <c r="AT270" s="1">
        <v>0</v>
      </c>
      <c r="AU270" s="1"/>
      <c r="AV270">
        <v>3</v>
      </c>
      <c r="AW270" s="91">
        <v>8</v>
      </c>
      <c r="AX270" s="93">
        <v>5</v>
      </c>
      <c r="AY270" s="97">
        <f t="shared" si="109"/>
        <v>8005</v>
      </c>
      <c r="AZ270" s="1"/>
      <c r="BA270" s="7" t="s">
        <v>1261</v>
      </c>
    </row>
    <row r="271" spans="1:53" hidden="1" outlineLevel="1">
      <c r="A271" t="s">
        <v>220</v>
      </c>
      <c r="B271" t="s">
        <v>73</v>
      </c>
      <c r="C271" s="1">
        <f t="shared" si="121"/>
        <v>5143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>IF(P271&gt;0,RANK(P271,(N271:P271,Q271:AE271)),0)</f>
        <v>6</v>
      </c>
      <c r="G271" s="1">
        <f t="shared" si="119"/>
        <v>923</v>
      </c>
      <c r="H271" s="2">
        <f t="shared" si="120"/>
        <v>0.17946723702119385</v>
      </c>
      <c r="I271" s="2"/>
      <c r="J271" s="2">
        <f t="shared" si="122"/>
        <v>0.37954501263853779</v>
      </c>
      <c r="K271" s="2">
        <f t="shared" si="123"/>
        <v>0.55901224965973162</v>
      </c>
      <c r="L271" s="2">
        <f t="shared" si="124"/>
        <v>4.4720979972778536E-3</v>
      </c>
      <c r="M271" s="2">
        <f t="shared" si="125"/>
        <v>5.6970639704452736E-2</v>
      </c>
      <c r="N271" s="57">
        <v>1952</v>
      </c>
      <c r="O271" s="57">
        <v>2875</v>
      </c>
      <c r="P271" s="57">
        <v>23</v>
      </c>
      <c r="Q271" s="57">
        <v>79</v>
      </c>
      <c r="S271" s="57">
        <v>156</v>
      </c>
      <c r="V271" s="57">
        <v>39</v>
      </c>
      <c r="AA271" s="57">
        <v>19</v>
      </c>
      <c r="AB271" s="57">
        <v>0</v>
      </c>
      <c r="AC271" s="57">
        <v>0</v>
      </c>
      <c r="AD271" s="57">
        <v>0</v>
      </c>
      <c r="AF271" s="59"/>
      <c r="AG271" s="59"/>
      <c r="AI271" s="7">
        <f>IF(Q271&gt;0,RANK(Q271,(N271:P271,Q271:AE271)),0)</f>
        <v>4</v>
      </c>
      <c r="AJ271" s="7">
        <f>IF(R271&gt;0,RANK(R271,(N271:P271,Q271:AE271)),0)</f>
        <v>0</v>
      </c>
      <c r="AK271" s="7">
        <f>IF(T271&gt;0,RANK(T271,(N271:P271,Q271:AE271)),0)</f>
        <v>0</v>
      </c>
      <c r="AL271" s="7">
        <f>IF(S271&gt;0,RANK(S271,(N271:P271,Q271:AE271)),0)</f>
        <v>3</v>
      </c>
      <c r="AM271" s="2">
        <f t="shared" si="126"/>
        <v>1.5360684425432626E-2</v>
      </c>
      <c r="AN271" s="2">
        <f t="shared" si="127"/>
        <v>0</v>
      </c>
      <c r="AO271" s="2">
        <f t="shared" si="128"/>
        <v>0</v>
      </c>
      <c r="AP271" s="2">
        <f t="shared" si="129"/>
        <v>3.0332490764145442E-2</v>
      </c>
      <c r="AR271" t="s">
        <v>220</v>
      </c>
      <c r="AS271" t="s">
        <v>73</v>
      </c>
      <c r="AT271" s="1">
        <v>3</v>
      </c>
      <c r="AU271" s="1"/>
      <c r="AV271">
        <v>3</v>
      </c>
      <c r="AW271" s="91">
        <v>8</v>
      </c>
      <c r="AX271" s="93">
        <v>7</v>
      </c>
      <c r="AY271" s="97">
        <f t="shared" si="109"/>
        <v>8007</v>
      </c>
      <c r="AZ271" s="1"/>
      <c r="BA271" s="7" t="s">
        <v>1261</v>
      </c>
    </row>
    <row r="272" spans="1:53" hidden="1" outlineLevel="1">
      <c r="A272" t="s">
        <v>1123</v>
      </c>
      <c r="B272" t="s">
        <v>73</v>
      </c>
      <c r="C272" s="1">
        <f t="shared" si="121"/>
        <v>1929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>IF(P272&gt;0,RANK(P272,(N272:P272,Q272:AE272)),0)</f>
        <v>4</v>
      </c>
      <c r="G272" s="1">
        <f t="shared" si="119"/>
        <v>700</v>
      </c>
      <c r="H272" s="2">
        <f t="shared" si="120"/>
        <v>0.36288232244686364</v>
      </c>
      <c r="I272" s="2"/>
      <c r="J272" s="2">
        <f t="shared" si="122"/>
        <v>0.28408501814411613</v>
      </c>
      <c r="K272" s="2">
        <f t="shared" si="123"/>
        <v>0.64696734059097982</v>
      </c>
      <c r="L272" s="2">
        <f t="shared" si="124"/>
        <v>1.0368066355624676E-2</v>
      </c>
      <c r="M272" s="2">
        <f t="shared" si="125"/>
        <v>5.8579574909279369E-2</v>
      </c>
      <c r="N272" s="57">
        <v>548</v>
      </c>
      <c r="O272" s="57">
        <v>1248</v>
      </c>
      <c r="P272" s="57">
        <v>20</v>
      </c>
      <c r="Q272" s="57">
        <v>17</v>
      </c>
      <c r="S272" s="57">
        <v>71</v>
      </c>
      <c r="V272" s="57">
        <v>17</v>
      </c>
      <c r="AA272" s="57">
        <v>8</v>
      </c>
      <c r="AB272" s="57">
        <v>0</v>
      </c>
      <c r="AC272" s="57">
        <v>0</v>
      </c>
      <c r="AD272" s="57">
        <v>0</v>
      </c>
      <c r="AF272" s="59"/>
      <c r="AG272" s="59"/>
      <c r="AI272" s="7">
        <f>IF(Q272&gt;0,RANK(Q272,(N272:P272,Q272:AE272)),0)</f>
        <v>5</v>
      </c>
      <c r="AJ272" s="7">
        <f>IF(R272&gt;0,RANK(R272,(N272:P272,Q272:AE272)),0)</f>
        <v>0</v>
      </c>
      <c r="AK272" s="7">
        <f>IF(T272&gt;0,RANK(T272,(N272:P272,Q272:AE272)),0)</f>
        <v>0</v>
      </c>
      <c r="AL272" s="7">
        <f>IF(S272&gt;0,RANK(S272,(N272:P272,Q272:AE272)),0)</f>
        <v>3</v>
      </c>
      <c r="AM272" s="2">
        <f t="shared" si="126"/>
        <v>8.812856402280975E-3</v>
      </c>
      <c r="AN272" s="2">
        <f t="shared" si="127"/>
        <v>0</v>
      </c>
      <c r="AO272" s="2">
        <f t="shared" si="128"/>
        <v>0</v>
      </c>
      <c r="AP272" s="2">
        <f t="shared" si="129"/>
        <v>3.6806635562467598E-2</v>
      </c>
      <c r="AR272" t="s">
        <v>1123</v>
      </c>
      <c r="AS272" t="s">
        <v>73</v>
      </c>
      <c r="AT272" s="1">
        <v>4</v>
      </c>
      <c r="AU272" s="1"/>
      <c r="AV272">
        <v>3</v>
      </c>
      <c r="AW272" s="91">
        <v>8</v>
      </c>
      <c r="AX272" s="93">
        <v>9</v>
      </c>
      <c r="AY272" s="97">
        <f t="shared" si="109"/>
        <v>8009</v>
      </c>
      <c r="AZ272" s="1"/>
      <c r="BA272" s="7" t="s">
        <v>1261</v>
      </c>
    </row>
    <row r="273" spans="1:53" hidden="1" outlineLevel="1">
      <c r="A273" t="s">
        <v>2123</v>
      </c>
      <c r="B273" t="s">
        <v>73</v>
      </c>
      <c r="C273" s="1">
        <f t="shared" si="121"/>
        <v>1585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>IF(P273&gt;0,RANK(P273,(N273:P273,Q273:AE273)),0)</f>
        <v>4</v>
      </c>
      <c r="G273" s="1">
        <f t="shared" si="119"/>
        <v>159</v>
      </c>
      <c r="H273" s="2">
        <f t="shared" si="120"/>
        <v>0.10031545741324921</v>
      </c>
      <c r="I273" s="2"/>
      <c r="J273" s="2">
        <f t="shared" si="122"/>
        <v>0.41135646687697158</v>
      </c>
      <c r="K273" s="2">
        <f t="shared" si="123"/>
        <v>0.51167192429022079</v>
      </c>
      <c r="L273" s="2">
        <f t="shared" si="124"/>
        <v>1.7034700315457414E-2</v>
      </c>
      <c r="M273" s="2">
        <f t="shared" si="125"/>
        <v>5.9936908517350215E-2</v>
      </c>
      <c r="N273" s="57">
        <v>652</v>
      </c>
      <c r="O273" s="57">
        <v>811</v>
      </c>
      <c r="P273" s="57">
        <v>27</v>
      </c>
      <c r="Q273" s="57">
        <v>23</v>
      </c>
      <c r="S273" s="57">
        <v>57</v>
      </c>
      <c r="V273" s="57">
        <v>12</v>
      </c>
      <c r="AA273" s="57">
        <v>3</v>
      </c>
      <c r="AB273" s="57">
        <v>0</v>
      </c>
      <c r="AC273" s="57">
        <v>0</v>
      </c>
      <c r="AD273" s="57">
        <v>0</v>
      </c>
      <c r="AF273" s="59"/>
      <c r="AG273" s="59"/>
      <c r="AI273" s="7">
        <f>IF(Q273&gt;0,RANK(Q273,(N273:P273,Q273:AE273)),0)</f>
        <v>5</v>
      </c>
      <c r="AJ273" s="7">
        <f>IF(R273&gt;0,RANK(R273,(N273:P273,Q273:AE273)),0)</f>
        <v>0</v>
      </c>
      <c r="AK273" s="7">
        <f>IF(T273&gt;0,RANK(T273,(N273:P273,Q273:AE273)),0)</f>
        <v>0</v>
      </c>
      <c r="AL273" s="7">
        <f>IF(S273&gt;0,RANK(S273,(N273:P273,Q273:AE273)),0)</f>
        <v>3</v>
      </c>
      <c r="AM273" s="2">
        <f t="shared" si="126"/>
        <v>1.4511041009463722E-2</v>
      </c>
      <c r="AN273" s="2">
        <f t="shared" si="127"/>
        <v>0</v>
      </c>
      <c r="AO273" s="2">
        <f t="shared" si="128"/>
        <v>0</v>
      </c>
      <c r="AP273" s="2">
        <f t="shared" si="129"/>
        <v>3.5962145110410092E-2</v>
      </c>
      <c r="AR273" t="s">
        <v>2123</v>
      </c>
      <c r="AS273" t="s">
        <v>73</v>
      </c>
      <c r="AT273" s="1">
        <v>4</v>
      </c>
      <c r="AU273" s="1"/>
      <c r="AV273">
        <v>3</v>
      </c>
      <c r="AW273" s="91">
        <v>8</v>
      </c>
      <c r="AX273" s="93">
        <v>11</v>
      </c>
      <c r="AY273" s="97">
        <f t="shared" si="109"/>
        <v>8011</v>
      </c>
      <c r="AZ273" s="1"/>
      <c r="BA273" s="7" t="s">
        <v>1261</v>
      </c>
    </row>
    <row r="274" spans="1:53" hidden="1" outlineLevel="1">
      <c r="A274" t="s">
        <v>1813</v>
      </c>
      <c r="B274" t="s">
        <v>73</v>
      </c>
      <c r="C274" s="1">
        <f t="shared" si="121"/>
        <v>125265</v>
      </c>
      <c r="D274" s="7">
        <f>IF(N274&gt;0, RANK(N274,(N274:P274,Q274:AE274)),0)</f>
        <v>1</v>
      </c>
      <c r="E274" s="7">
        <f>IF(O274&gt;0,RANK(O274,(N274:P274,Q274:AE274)),0)</f>
        <v>2</v>
      </c>
      <c r="F274" s="7">
        <f>IF(P274&gt;0,RANK(P274,(N274:P274,Q274:AE274)),0)</f>
        <v>6</v>
      </c>
      <c r="G274" s="1">
        <f t="shared" si="119"/>
        <v>48814</v>
      </c>
      <c r="H274" s="2">
        <f t="shared" si="120"/>
        <v>0.389685865964156</v>
      </c>
      <c r="I274" s="2"/>
      <c r="J274" s="2">
        <f t="shared" si="122"/>
        <v>0.67268590587953536</v>
      </c>
      <c r="K274" s="2">
        <f t="shared" si="123"/>
        <v>0.28300003991537942</v>
      </c>
      <c r="L274" s="2">
        <f t="shared" si="124"/>
        <v>3.72809643555662E-3</v>
      </c>
      <c r="M274" s="2">
        <f t="shared" si="125"/>
        <v>4.0585957769528599E-2</v>
      </c>
      <c r="N274" s="57">
        <v>84264</v>
      </c>
      <c r="O274" s="57">
        <v>35450</v>
      </c>
      <c r="P274" s="57">
        <v>467</v>
      </c>
      <c r="Q274" s="57">
        <v>1535</v>
      </c>
      <c r="S274" s="57">
        <v>2739</v>
      </c>
      <c r="V274" s="57">
        <v>623</v>
      </c>
      <c r="AA274" s="57">
        <v>186</v>
      </c>
      <c r="AB274" s="57">
        <v>0</v>
      </c>
      <c r="AC274" s="57">
        <v>0</v>
      </c>
      <c r="AD274" s="57">
        <v>1</v>
      </c>
      <c r="AF274" s="59"/>
      <c r="AG274" s="59"/>
      <c r="AI274" s="7">
        <f>IF(Q274&gt;0,RANK(Q274,(N274:P274,Q274:AE274)),0)</f>
        <v>4</v>
      </c>
      <c r="AJ274" s="7">
        <f>IF(R274&gt;0,RANK(R274,(N274:P274,Q274:AE274)),0)</f>
        <v>0</v>
      </c>
      <c r="AK274" s="7">
        <f>IF(T274&gt;0,RANK(T274,(N274:P274,Q274:AE274)),0)</f>
        <v>0</v>
      </c>
      <c r="AL274" s="7">
        <f>IF(S274&gt;0,RANK(S274,(N274:P274,Q274:AE274)),0)</f>
        <v>3</v>
      </c>
      <c r="AM274" s="2">
        <f t="shared" si="126"/>
        <v>1.2254021474474115E-2</v>
      </c>
      <c r="AN274" s="2">
        <f t="shared" si="127"/>
        <v>0</v>
      </c>
      <c r="AO274" s="2">
        <f t="shared" si="128"/>
        <v>0</v>
      </c>
      <c r="AP274" s="2">
        <f t="shared" si="129"/>
        <v>2.1865644832954136E-2</v>
      </c>
      <c r="AR274" t="s">
        <v>1813</v>
      </c>
      <c r="AS274" t="s">
        <v>73</v>
      </c>
      <c r="AT274">
        <v>0</v>
      </c>
      <c r="AV274">
        <v>3</v>
      </c>
      <c r="AW274" s="91">
        <v>8</v>
      </c>
      <c r="AX274" s="93">
        <v>13</v>
      </c>
      <c r="AY274" s="97">
        <f t="shared" si="109"/>
        <v>8013</v>
      </c>
      <c r="BA274" s="7" t="s">
        <v>1261</v>
      </c>
    </row>
    <row r="275" spans="1:53" hidden="1" outlineLevel="1">
      <c r="A275" t="s">
        <v>2107</v>
      </c>
      <c r="B275" t="s">
        <v>73</v>
      </c>
      <c r="C275" s="1">
        <f t="shared" si="121"/>
        <v>22643</v>
      </c>
      <c r="D275" s="7">
        <f>IF(N275&gt;0, RANK(N275,(N275:P275,Q275:AE275)),0)</f>
        <v>1</v>
      </c>
      <c r="E275" s="7">
        <f>IF(O275&gt;0,RANK(O275,(N275:P275,Q275:AE275)),0)</f>
        <v>2</v>
      </c>
      <c r="F275" s="7">
        <f>IF(P275&gt;0,RANK(P275,(N275:P275,Q275:AE275)),0)</f>
        <v>6</v>
      </c>
      <c r="G275" s="1">
        <f t="shared" si="119"/>
        <v>652</v>
      </c>
      <c r="H275" s="2">
        <f t="shared" si="120"/>
        <v>2.8794771010908448E-2</v>
      </c>
      <c r="I275" s="2"/>
      <c r="J275" s="2">
        <f>IF($C275=0,"-",N275/$C275)</f>
        <v>0.48730291922448438</v>
      </c>
      <c r="K275" s="2">
        <f>IF($C275=0,"-",O275/$C275)</f>
        <v>0.45850814821357594</v>
      </c>
      <c r="L275" s="2">
        <f>IF($C275=0,"-",P275/$C275)</f>
        <v>6.7128914013160797E-3</v>
      </c>
      <c r="M275" s="2">
        <f>IF(C275=0,"-",(1-J275-K275-L275))</f>
        <v>4.7476041160623553E-2</v>
      </c>
      <c r="N275" s="57">
        <v>11034</v>
      </c>
      <c r="O275" s="57">
        <v>10382</v>
      </c>
      <c r="P275" s="57">
        <v>152</v>
      </c>
      <c r="Q275" s="57">
        <v>329</v>
      </c>
      <c r="S275" s="57">
        <v>474</v>
      </c>
      <c r="V275" s="57">
        <v>214</v>
      </c>
      <c r="AA275" s="57">
        <v>58</v>
      </c>
      <c r="AB275" s="57">
        <v>0</v>
      </c>
      <c r="AC275" s="57">
        <v>0</v>
      </c>
      <c r="AD275" s="57">
        <v>0</v>
      </c>
      <c r="AF275" s="59"/>
      <c r="AG275" s="59"/>
      <c r="AI275" s="7">
        <f>IF(Q275&gt;0,RANK(Q275,(N275:P275,Q275:AE275)),0)</f>
        <v>4</v>
      </c>
      <c r="AJ275" s="7">
        <f>IF(R275&gt;0,RANK(R275,(N275:P275,Q275:AE275)),0)</f>
        <v>0</v>
      </c>
      <c r="AK275" s="7">
        <f>IF(T275&gt;0,RANK(T275,(N275:P275,Q275:AE275)),0)</f>
        <v>0</v>
      </c>
      <c r="AL275" s="7">
        <f>IF(S275&gt;0,RANK(S275,(N275:P275,Q275:AE275)),0)</f>
        <v>3</v>
      </c>
      <c r="AM275" s="2">
        <f>IF($C275=0,"-",Q275/$C275)</f>
        <v>1.4529876783111779E-2</v>
      </c>
      <c r="AN275" s="2">
        <f>IF($C275=0,"-",R275/$C275)</f>
        <v>0</v>
      </c>
      <c r="AO275" s="2">
        <f>IF($C275=0,"-",T275/$C275)</f>
        <v>0</v>
      </c>
      <c r="AP275" s="2">
        <f>IF($C275=0,"-",S275/$C275)</f>
        <v>2.0933621869893566E-2</v>
      </c>
      <c r="AR275" t="s">
        <v>2107</v>
      </c>
      <c r="AS275" t="s">
        <v>73</v>
      </c>
      <c r="AT275" s="1">
        <v>2</v>
      </c>
      <c r="AU275" s="1"/>
      <c r="AV275">
        <v>3</v>
      </c>
      <c r="AW275" s="91">
        <v>8</v>
      </c>
      <c r="AX275" s="93">
        <v>14</v>
      </c>
      <c r="AY275" s="97">
        <f t="shared" si="109"/>
        <v>8014</v>
      </c>
      <c r="AZ275" s="1"/>
      <c r="BA275" s="7" t="s">
        <v>1261</v>
      </c>
    </row>
    <row r="276" spans="1:53" hidden="1" outlineLevel="1">
      <c r="A276" t="s">
        <v>542</v>
      </c>
      <c r="B276" t="s">
        <v>73</v>
      </c>
      <c r="C276" s="1">
        <f t="shared" si="121"/>
        <v>8376</v>
      </c>
      <c r="D276" s="7">
        <f>IF(N276&gt;0, RANK(N276,(N276:P276,Q276:AE276)),0)</f>
        <v>1</v>
      </c>
      <c r="E276" s="7">
        <f>IF(O276&gt;0,RANK(O276,(N276:P276,Q276:AE276)),0)</f>
        <v>2</v>
      </c>
      <c r="F276" s="7">
        <f>IF(P276&gt;0,RANK(P276,(N276:P276,Q276:AE276)),0)</f>
        <v>5</v>
      </c>
      <c r="G276" s="1">
        <f t="shared" si="119"/>
        <v>44</v>
      </c>
      <c r="H276" s="2">
        <f t="shared" si="120"/>
        <v>5.2531041069723014E-3</v>
      </c>
      <c r="I276" s="2"/>
      <c r="J276" s="2">
        <f t="shared" si="122"/>
        <v>0.46991404011461319</v>
      </c>
      <c r="K276" s="2">
        <f t="shared" si="123"/>
        <v>0.46466093600764086</v>
      </c>
      <c r="L276" s="2">
        <f t="shared" si="124"/>
        <v>1.0028653295128941E-2</v>
      </c>
      <c r="M276" s="2">
        <f t="shared" si="125"/>
        <v>5.5396370582617073E-2</v>
      </c>
      <c r="N276" s="57">
        <v>3936</v>
      </c>
      <c r="O276" s="57">
        <v>3892</v>
      </c>
      <c r="P276" s="57">
        <v>84</v>
      </c>
      <c r="Q276" s="57">
        <v>95</v>
      </c>
      <c r="S276" s="57">
        <v>268</v>
      </c>
      <c r="V276" s="57">
        <v>72</v>
      </c>
      <c r="AA276" s="57">
        <v>29</v>
      </c>
      <c r="AB276" s="57">
        <v>0</v>
      </c>
      <c r="AC276" s="57">
        <v>0</v>
      </c>
      <c r="AD276" s="57">
        <v>0</v>
      </c>
      <c r="AF276" s="59"/>
      <c r="AG276" s="59"/>
      <c r="AI276" s="7">
        <f>IF(Q276&gt;0,RANK(Q276,(N276:P276,Q276:AE276)),0)</f>
        <v>4</v>
      </c>
      <c r="AJ276" s="7">
        <f>IF(R276&gt;0,RANK(R276,(N276:P276,Q276:AE276)),0)</f>
        <v>0</v>
      </c>
      <c r="AK276" s="7">
        <f>IF(T276&gt;0,RANK(T276,(N276:P276,Q276:AE276)),0)</f>
        <v>0</v>
      </c>
      <c r="AL276" s="7">
        <f>IF(S276&gt;0,RANK(S276,(N276:P276,Q276:AE276)),0)</f>
        <v>3</v>
      </c>
      <c r="AM276" s="2">
        <f t="shared" si="126"/>
        <v>1.1341929321872016E-2</v>
      </c>
      <c r="AN276" s="2">
        <f t="shared" si="127"/>
        <v>0</v>
      </c>
      <c r="AO276" s="2">
        <f t="shared" si="128"/>
        <v>0</v>
      </c>
      <c r="AP276" s="2">
        <f t="shared" si="129"/>
        <v>3.1996179560649478E-2</v>
      </c>
      <c r="AR276" t="s">
        <v>542</v>
      </c>
      <c r="AS276" t="s">
        <v>73</v>
      </c>
      <c r="AT276">
        <v>5</v>
      </c>
      <c r="AV276">
        <v>3</v>
      </c>
      <c r="AW276" s="91">
        <v>8</v>
      </c>
      <c r="AX276" s="93">
        <v>15</v>
      </c>
      <c r="AY276" s="97">
        <f t="shared" si="109"/>
        <v>8015</v>
      </c>
      <c r="BA276" s="7" t="s">
        <v>1261</v>
      </c>
    </row>
    <row r="277" spans="1:53" hidden="1" outlineLevel="1">
      <c r="A277" t="s">
        <v>841</v>
      </c>
      <c r="B277" t="s">
        <v>73</v>
      </c>
      <c r="C277" s="1">
        <f t="shared" si="121"/>
        <v>943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4</v>
      </c>
      <c r="G277" s="1">
        <f t="shared" si="119"/>
        <v>509</v>
      </c>
      <c r="H277" s="2">
        <f t="shared" si="120"/>
        <v>0.53976670201484622</v>
      </c>
      <c r="I277" s="2"/>
      <c r="J277" s="2">
        <f t="shared" si="122"/>
        <v>0.19830328738069988</v>
      </c>
      <c r="K277" s="2">
        <f t="shared" si="123"/>
        <v>0.73806998939554613</v>
      </c>
      <c r="L277" s="2">
        <f t="shared" si="124"/>
        <v>1.3785790031813362E-2</v>
      </c>
      <c r="M277" s="2">
        <f t="shared" si="125"/>
        <v>4.9840933191940592E-2</v>
      </c>
      <c r="N277" s="57">
        <v>187</v>
      </c>
      <c r="O277" s="57">
        <v>696</v>
      </c>
      <c r="P277" s="57">
        <v>13</v>
      </c>
      <c r="Q277" s="57">
        <v>10</v>
      </c>
      <c r="S277" s="57">
        <v>22</v>
      </c>
      <c r="V277" s="57">
        <v>12</v>
      </c>
      <c r="AA277" s="57">
        <v>3</v>
      </c>
      <c r="AB277" s="57">
        <v>0</v>
      </c>
      <c r="AC277" s="57">
        <v>0</v>
      </c>
      <c r="AD277" s="57">
        <v>0</v>
      </c>
      <c r="AF277" s="59"/>
      <c r="AG277" s="59"/>
      <c r="AI277" s="7">
        <f>IF(Q277&gt;0,RANK(Q277,(N277:P277,Q277:AE277)),0)</f>
        <v>6</v>
      </c>
      <c r="AJ277" s="7">
        <f>IF(R277&gt;0,RANK(R277,(N277:P277,Q277:AE277)),0)</f>
        <v>0</v>
      </c>
      <c r="AK277" s="7">
        <f>IF(T277&gt;0,RANK(T277,(N277:P277,Q277:AE277)),0)</f>
        <v>0</v>
      </c>
      <c r="AL277" s="7">
        <f>IF(S277&gt;0,RANK(S277,(N277:P277,Q277:AE277)),0)</f>
        <v>3</v>
      </c>
      <c r="AM277" s="2">
        <f t="shared" si="126"/>
        <v>1.0604453870625663E-2</v>
      </c>
      <c r="AN277" s="2">
        <f t="shared" si="127"/>
        <v>0</v>
      </c>
      <c r="AO277" s="2">
        <f t="shared" si="128"/>
        <v>0</v>
      </c>
      <c r="AP277" s="2">
        <f t="shared" si="129"/>
        <v>2.3329798515376459E-2</v>
      </c>
      <c r="AR277" t="s">
        <v>841</v>
      </c>
      <c r="AS277" t="s">
        <v>73</v>
      </c>
      <c r="AT277" s="1">
        <v>4</v>
      </c>
      <c r="AU277" s="1"/>
      <c r="AV277">
        <v>3</v>
      </c>
      <c r="AW277" s="91">
        <v>8</v>
      </c>
      <c r="AX277" s="93">
        <v>17</v>
      </c>
      <c r="AY277" s="97">
        <f t="shared" si="109"/>
        <v>8017</v>
      </c>
      <c r="BA277" s="7" t="s">
        <v>1261</v>
      </c>
    </row>
    <row r="278" spans="1:53" hidden="1" outlineLevel="1">
      <c r="A278" t="s">
        <v>398</v>
      </c>
      <c r="B278" t="s">
        <v>73</v>
      </c>
      <c r="C278" s="1">
        <f t="shared" si="121"/>
        <v>4561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>IF(P278&gt;0,RANK(P278,(N278:P278,Q278:AE278)),0)</f>
        <v>6</v>
      </c>
      <c r="G278" s="1">
        <f t="shared" si="119"/>
        <v>509</v>
      </c>
      <c r="H278" s="2">
        <f t="shared" si="120"/>
        <v>0.11159833369875027</v>
      </c>
      <c r="I278" s="2"/>
      <c r="J278" s="2">
        <f t="shared" si="122"/>
        <v>0.52291164218373165</v>
      </c>
      <c r="K278" s="2">
        <f t="shared" si="123"/>
        <v>0.41131330848498138</v>
      </c>
      <c r="L278" s="2">
        <f t="shared" si="124"/>
        <v>7.0160052620039468E-3</v>
      </c>
      <c r="M278" s="2">
        <f t="shared" si="125"/>
        <v>5.8759044069283027E-2</v>
      </c>
      <c r="N278" s="57">
        <v>2385</v>
      </c>
      <c r="O278" s="57">
        <v>1876</v>
      </c>
      <c r="P278" s="57">
        <v>32</v>
      </c>
      <c r="Q278" s="57">
        <v>67</v>
      </c>
      <c r="S278" s="57">
        <v>150</v>
      </c>
      <c r="V278" s="57">
        <v>43</v>
      </c>
      <c r="AA278" s="57">
        <v>8</v>
      </c>
      <c r="AB278" s="57">
        <v>0</v>
      </c>
      <c r="AC278" s="57">
        <v>0</v>
      </c>
      <c r="AD278" s="57">
        <v>0</v>
      </c>
      <c r="AF278" s="59"/>
      <c r="AG278" s="59"/>
      <c r="AI278" s="7">
        <f>IF(Q278&gt;0,RANK(Q278,(N278:P278,Q278:AE278)),0)</f>
        <v>4</v>
      </c>
      <c r="AJ278" s="7">
        <f>IF(R278&gt;0,RANK(R278,(N278:P278,Q278:AE278)),0)</f>
        <v>0</v>
      </c>
      <c r="AK278" s="7">
        <f>IF(T278&gt;0,RANK(T278,(N278:P278,Q278:AE278)),0)</f>
        <v>0</v>
      </c>
      <c r="AL278" s="7">
        <f>IF(S278&gt;0,RANK(S278,(N278:P278,Q278:AE278)),0)</f>
        <v>3</v>
      </c>
      <c r="AM278" s="2">
        <f t="shared" si="126"/>
        <v>1.4689761017320764E-2</v>
      </c>
      <c r="AN278" s="2">
        <f t="shared" si="127"/>
        <v>0</v>
      </c>
      <c r="AO278" s="2">
        <f t="shared" si="128"/>
        <v>0</v>
      </c>
      <c r="AP278" s="2">
        <f t="shared" si="129"/>
        <v>3.28875246656435E-2</v>
      </c>
      <c r="AR278" t="s">
        <v>398</v>
      </c>
      <c r="AS278" t="s">
        <v>73</v>
      </c>
      <c r="AT278">
        <v>2</v>
      </c>
      <c r="AV278">
        <v>3</v>
      </c>
      <c r="AW278" s="91">
        <v>8</v>
      </c>
      <c r="AX278" s="93">
        <v>19</v>
      </c>
      <c r="AY278" s="97">
        <f t="shared" si="109"/>
        <v>8019</v>
      </c>
      <c r="BA278" s="7" t="s">
        <v>1261</v>
      </c>
    </row>
    <row r="279" spans="1:53" hidden="1" outlineLevel="1">
      <c r="A279" t="s">
        <v>327</v>
      </c>
      <c r="B279" t="s">
        <v>73</v>
      </c>
      <c r="C279" s="1">
        <f t="shared" si="121"/>
        <v>3068</v>
      </c>
      <c r="D279" s="7">
        <f>IF(N279&gt;0, RANK(N279,(N279:P279,Q279:AE279)),0)</f>
        <v>1</v>
      </c>
      <c r="E279" s="7">
        <f>IF(O279&gt;0,RANK(O279,(N279:P279,Q279:AE279)),0)</f>
        <v>2</v>
      </c>
      <c r="F279" s="7">
        <f>IF(P279&gt;0,RANK(P279,(N279:P279,Q279:AE279)),0)</f>
        <v>5</v>
      </c>
      <c r="G279" s="1">
        <f t="shared" si="119"/>
        <v>313</v>
      </c>
      <c r="H279" s="2">
        <f t="shared" si="120"/>
        <v>0.10202086049543677</v>
      </c>
      <c r="I279" s="2"/>
      <c r="J279" s="2">
        <f t="shared" si="122"/>
        <v>0.52966101694915257</v>
      </c>
      <c r="K279" s="2">
        <f t="shared" si="123"/>
        <v>0.42764015645371578</v>
      </c>
      <c r="L279" s="2">
        <f t="shared" si="124"/>
        <v>6.192959582790091E-3</v>
      </c>
      <c r="M279" s="2">
        <f t="shared" si="125"/>
        <v>3.6505867014341553E-2</v>
      </c>
      <c r="N279" s="57">
        <v>1625</v>
      </c>
      <c r="O279" s="57">
        <v>1312</v>
      </c>
      <c r="P279" s="57">
        <v>19</v>
      </c>
      <c r="Q279" s="57">
        <v>29</v>
      </c>
      <c r="S279" s="57">
        <v>54</v>
      </c>
      <c r="V279" s="57">
        <v>19</v>
      </c>
      <c r="AA279" s="57">
        <v>10</v>
      </c>
      <c r="AB279" s="57">
        <v>0</v>
      </c>
      <c r="AC279" s="57">
        <v>0</v>
      </c>
      <c r="AD279" s="57">
        <v>0</v>
      </c>
      <c r="AF279" s="59"/>
      <c r="AG279" s="59"/>
      <c r="AI279" s="7">
        <f>IF(Q279&gt;0,RANK(Q279,(N279:P279,Q279:AE279)),0)</f>
        <v>4</v>
      </c>
      <c r="AJ279" s="7">
        <f>IF(R279&gt;0,RANK(R279,(N279:P279,Q279:AE279)),0)</f>
        <v>0</v>
      </c>
      <c r="AK279" s="7">
        <f>IF(T279&gt;0,RANK(T279,(N279:P279,Q279:AE279)),0)</f>
        <v>0</v>
      </c>
      <c r="AL279" s="7">
        <f>IF(S279&gt;0,RANK(S279,(N279:P279,Q279:AE279)),0)</f>
        <v>3</v>
      </c>
      <c r="AM279" s="2">
        <f t="shared" si="126"/>
        <v>9.4524119947848768E-3</v>
      </c>
      <c r="AN279" s="2">
        <f t="shared" si="127"/>
        <v>0</v>
      </c>
      <c r="AO279" s="2">
        <f t="shared" si="128"/>
        <v>0</v>
      </c>
      <c r="AP279" s="2">
        <f t="shared" si="129"/>
        <v>1.7601043024771838E-2</v>
      </c>
      <c r="AR279" t="s">
        <v>327</v>
      </c>
      <c r="AS279" t="s">
        <v>73</v>
      </c>
      <c r="AT279">
        <v>3</v>
      </c>
      <c r="AV279">
        <v>3</v>
      </c>
      <c r="AW279" s="91">
        <v>8</v>
      </c>
      <c r="AX279" s="93">
        <v>21</v>
      </c>
      <c r="AY279" s="97">
        <f t="shared" si="109"/>
        <v>8021</v>
      </c>
      <c r="BA279" s="7" t="s">
        <v>1261</v>
      </c>
    </row>
    <row r="280" spans="1:53" hidden="1" outlineLevel="1">
      <c r="A280" t="s">
        <v>1016</v>
      </c>
      <c r="B280" t="s">
        <v>73</v>
      </c>
      <c r="C280" s="1">
        <f t="shared" si="121"/>
        <v>1447</v>
      </c>
      <c r="D280" s="7">
        <f>IF(N280&gt;0, RANK(N280,(N280:P280,Q280:AE280)),0)</f>
        <v>1</v>
      </c>
      <c r="E280" s="7">
        <f>IF(O280&gt;0,RANK(O280,(N280:P280,Q280:AE280)),0)</f>
        <v>2</v>
      </c>
      <c r="F280" s="7">
        <f>IF(P280&gt;0,RANK(P280,(N280:P280,Q280:AE280)),0)</f>
        <v>6</v>
      </c>
      <c r="G280" s="1">
        <f t="shared" si="119"/>
        <v>656</v>
      </c>
      <c r="H280" s="2">
        <f t="shared" si="120"/>
        <v>0.45335176226675883</v>
      </c>
      <c r="I280" s="2"/>
      <c r="J280" s="2">
        <f t="shared" si="122"/>
        <v>0.69384934346924676</v>
      </c>
      <c r="K280" s="2">
        <f t="shared" si="123"/>
        <v>0.2404975812024879</v>
      </c>
      <c r="L280" s="2">
        <f t="shared" si="124"/>
        <v>6.9108500345542506E-3</v>
      </c>
      <c r="M280" s="2">
        <f t="shared" si="125"/>
        <v>5.8742225293711085E-2</v>
      </c>
      <c r="N280" s="57">
        <v>1004</v>
      </c>
      <c r="O280" s="57">
        <v>348</v>
      </c>
      <c r="P280" s="57">
        <v>10</v>
      </c>
      <c r="Q280" s="57">
        <v>10</v>
      </c>
      <c r="S280" s="57">
        <v>47</v>
      </c>
      <c r="V280" s="57">
        <v>16</v>
      </c>
      <c r="AA280" s="57">
        <v>12</v>
      </c>
      <c r="AB280" s="57">
        <v>0</v>
      </c>
      <c r="AC280" s="57">
        <v>0</v>
      </c>
      <c r="AD280" s="57">
        <v>0</v>
      </c>
      <c r="AF280" s="59"/>
      <c r="AG280" s="59"/>
      <c r="AI280" s="7">
        <f>IF(Q280&gt;0,RANK(Q280,(N280:P280,Q280:AE280)),0)</f>
        <v>6</v>
      </c>
      <c r="AJ280" s="7">
        <f>IF(R280&gt;0,RANK(R280,(N280:P280,Q280:AE280)),0)</f>
        <v>0</v>
      </c>
      <c r="AK280" s="7">
        <f>IF(T280&gt;0,RANK(T280,(N280:P280,Q280:AE280)),0)</f>
        <v>0</v>
      </c>
      <c r="AL280" s="7">
        <f>IF(S280&gt;0,RANK(S280,(N280:P280,Q280:AE280)),0)</f>
        <v>3</v>
      </c>
      <c r="AM280" s="2">
        <f t="shared" si="126"/>
        <v>6.9108500345542506E-3</v>
      </c>
      <c r="AN280" s="2">
        <f t="shared" si="127"/>
        <v>0</v>
      </c>
      <c r="AO280" s="2">
        <f t="shared" si="128"/>
        <v>0</v>
      </c>
      <c r="AP280" s="2">
        <f t="shared" si="129"/>
        <v>3.2480995162404977E-2</v>
      </c>
      <c r="AR280" t="s">
        <v>1016</v>
      </c>
      <c r="AS280" t="s">
        <v>73</v>
      </c>
      <c r="AT280">
        <v>3</v>
      </c>
      <c r="AV280">
        <v>3</v>
      </c>
      <c r="AW280" s="91">
        <v>8</v>
      </c>
      <c r="AX280" s="93">
        <v>23</v>
      </c>
      <c r="AY280" s="97">
        <f t="shared" si="109"/>
        <v>8023</v>
      </c>
      <c r="BA280" s="7" t="s">
        <v>1261</v>
      </c>
    </row>
    <row r="281" spans="1:53" hidden="1" outlineLevel="1">
      <c r="A281" t="s">
        <v>2317</v>
      </c>
      <c r="B281" t="s">
        <v>73</v>
      </c>
      <c r="C281" s="1">
        <f t="shared" si="121"/>
        <v>1299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>IF(P281&gt;0,RANK(P281,(N281:P281,Q281:AE281)),0)</f>
        <v>4</v>
      </c>
      <c r="G281" s="1">
        <f t="shared" si="119"/>
        <v>243</v>
      </c>
      <c r="H281" s="2">
        <f t="shared" si="120"/>
        <v>0.18706697459584296</v>
      </c>
      <c r="I281" s="2"/>
      <c r="J281" s="2">
        <f t="shared" si="122"/>
        <v>0.36489607390300233</v>
      </c>
      <c r="K281" s="2">
        <f t="shared" si="123"/>
        <v>0.55196304849884525</v>
      </c>
      <c r="L281" s="2">
        <f t="shared" si="124"/>
        <v>1.5396458814472672E-2</v>
      </c>
      <c r="M281" s="2">
        <f t="shared" si="125"/>
        <v>6.7744418783679802E-2</v>
      </c>
      <c r="N281" s="57">
        <v>474</v>
      </c>
      <c r="O281" s="57">
        <v>717</v>
      </c>
      <c r="P281" s="57">
        <v>20</v>
      </c>
      <c r="Q281" s="57">
        <v>19</v>
      </c>
      <c r="S281" s="57">
        <v>52</v>
      </c>
      <c r="V281" s="57">
        <v>13</v>
      </c>
      <c r="AA281" s="57">
        <v>4</v>
      </c>
      <c r="AB281" s="57">
        <v>0</v>
      </c>
      <c r="AC281" s="57">
        <v>0</v>
      </c>
      <c r="AD281" s="57">
        <v>0</v>
      </c>
      <c r="AF281" s="59"/>
      <c r="AG281" s="59"/>
      <c r="AI281" s="7">
        <f>IF(Q281&gt;0,RANK(Q281,(N281:P281,Q281:AE281)),0)</f>
        <v>5</v>
      </c>
      <c r="AJ281" s="7">
        <f>IF(R281&gt;0,RANK(R281,(N281:P281,Q281:AE281)),0)</f>
        <v>0</v>
      </c>
      <c r="AK281" s="7">
        <f>IF(T281&gt;0,RANK(T281,(N281:P281,Q281:AE281)),0)</f>
        <v>0</v>
      </c>
      <c r="AL281" s="7">
        <f>IF(S281&gt;0,RANK(S281,(N281:P281,Q281:AE281)),0)</f>
        <v>3</v>
      </c>
      <c r="AM281" s="2">
        <f t="shared" si="126"/>
        <v>1.4626635873749037E-2</v>
      </c>
      <c r="AN281" s="2">
        <f t="shared" si="127"/>
        <v>0</v>
      </c>
      <c r="AO281" s="2">
        <f t="shared" si="128"/>
        <v>0</v>
      </c>
      <c r="AP281" s="2">
        <f t="shared" si="129"/>
        <v>4.0030792917628948E-2</v>
      </c>
      <c r="AR281" t="s">
        <v>2317</v>
      </c>
      <c r="AS281" t="s">
        <v>73</v>
      </c>
      <c r="AT281">
        <v>4</v>
      </c>
      <c r="AV281">
        <v>3</v>
      </c>
      <c r="AW281" s="91">
        <v>8</v>
      </c>
      <c r="AX281" s="93">
        <v>25</v>
      </c>
      <c r="AY281" s="97">
        <f t="shared" si="109"/>
        <v>8025</v>
      </c>
      <c r="BA281" s="7" t="s">
        <v>1261</v>
      </c>
    </row>
    <row r="282" spans="1:53" hidden="1" outlineLevel="1">
      <c r="A282" t="s">
        <v>510</v>
      </c>
      <c r="B282" t="s">
        <v>73</v>
      </c>
      <c r="C282" s="1">
        <f t="shared" si="121"/>
        <v>2274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6</v>
      </c>
      <c r="G282" s="1">
        <f t="shared" si="119"/>
        <v>773</v>
      </c>
      <c r="H282" s="2">
        <f t="shared" si="120"/>
        <v>0.33992963940193494</v>
      </c>
      <c r="I282" s="2"/>
      <c r="J282" s="2">
        <f t="shared" si="122"/>
        <v>0.2990325417766051</v>
      </c>
      <c r="K282" s="2">
        <f t="shared" si="123"/>
        <v>0.63896218117853998</v>
      </c>
      <c r="L282" s="2">
        <f t="shared" si="124"/>
        <v>6.156552330694811E-3</v>
      </c>
      <c r="M282" s="2">
        <f t="shared" si="125"/>
        <v>5.5848724714160108E-2</v>
      </c>
      <c r="N282" s="57">
        <v>680</v>
      </c>
      <c r="O282" s="57">
        <v>1453</v>
      </c>
      <c r="P282" s="57">
        <v>14</v>
      </c>
      <c r="Q282" s="57">
        <v>26</v>
      </c>
      <c r="S282" s="57">
        <v>70</v>
      </c>
      <c r="V282" s="57">
        <v>23</v>
      </c>
      <c r="AA282" s="57">
        <v>8</v>
      </c>
      <c r="AB282" s="57">
        <v>0</v>
      </c>
      <c r="AC282" s="57">
        <v>0</v>
      </c>
      <c r="AD282" s="57">
        <v>0</v>
      </c>
      <c r="AF282" s="59"/>
      <c r="AG282" s="59"/>
      <c r="AI282" s="7">
        <f>IF(Q282&gt;0,RANK(Q282,(N282:P282,Q282:AE282)),0)</f>
        <v>4</v>
      </c>
      <c r="AJ282" s="7">
        <f>IF(R282&gt;0,RANK(R282,(N282:P282,Q282:AE282)),0)</f>
        <v>0</v>
      </c>
      <c r="AK282" s="7">
        <f>IF(T282&gt;0,RANK(T282,(N282:P282,Q282:AE282)),0)</f>
        <v>0</v>
      </c>
      <c r="AL282" s="7">
        <f>IF(S282&gt;0,RANK(S282,(N282:P282,Q282:AE282)),0)</f>
        <v>3</v>
      </c>
      <c r="AM282" s="2">
        <f t="shared" si="126"/>
        <v>1.1433597185576077E-2</v>
      </c>
      <c r="AN282" s="2">
        <f t="shared" si="127"/>
        <v>0</v>
      </c>
      <c r="AO282" s="2">
        <f t="shared" si="128"/>
        <v>0</v>
      </c>
      <c r="AP282" s="2">
        <f t="shared" si="129"/>
        <v>3.0782761653474055E-2</v>
      </c>
      <c r="AR282" t="s">
        <v>510</v>
      </c>
      <c r="AS282" t="s">
        <v>73</v>
      </c>
      <c r="AT282">
        <v>3</v>
      </c>
      <c r="AV282">
        <v>3</v>
      </c>
      <c r="AW282" s="91">
        <v>8</v>
      </c>
      <c r="AX282" s="93">
        <v>27</v>
      </c>
      <c r="AY282" s="97">
        <f t="shared" si="109"/>
        <v>8027</v>
      </c>
      <c r="BA282" s="7" t="s">
        <v>1261</v>
      </c>
    </row>
    <row r="283" spans="1:53" hidden="1" outlineLevel="1">
      <c r="A283" t="s">
        <v>511</v>
      </c>
      <c r="B283" t="s">
        <v>73</v>
      </c>
      <c r="C283" s="1">
        <f t="shared" si="121"/>
        <v>12985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>IF(P283&gt;0,RANK(P283,(N283:P283,Q283:AE283)),0)</f>
        <v>5</v>
      </c>
      <c r="G283" s="1">
        <f t="shared" si="119"/>
        <v>4093</v>
      </c>
      <c r="H283" s="2">
        <f t="shared" si="120"/>
        <v>0.3152098575279168</v>
      </c>
      <c r="I283" s="2"/>
      <c r="J283" s="2">
        <f t="shared" si="122"/>
        <v>0.30281093569503276</v>
      </c>
      <c r="K283" s="2">
        <f t="shared" si="123"/>
        <v>0.61802079322294956</v>
      </c>
      <c r="L283" s="2">
        <f t="shared" si="124"/>
        <v>1.3862148633038121E-2</v>
      </c>
      <c r="M283" s="2">
        <f t="shared" si="125"/>
        <v>6.5306122448979501E-2</v>
      </c>
      <c r="N283" s="57">
        <v>3932</v>
      </c>
      <c r="O283" s="57">
        <v>8025</v>
      </c>
      <c r="P283" s="57">
        <v>180</v>
      </c>
      <c r="Q283" s="57">
        <v>191</v>
      </c>
      <c r="S283" s="57">
        <v>455</v>
      </c>
      <c r="V283" s="57">
        <v>150</v>
      </c>
      <c r="AA283" s="57">
        <v>52</v>
      </c>
      <c r="AB283" s="57">
        <v>0</v>
      </c>
      <c r="AC283" s="57">
        <v>0</v>
      </c>
      <c r="AD283" s="57">
        <v>0</v>
      </c>
      <c r="AF283" s="59"/>
      <c r="AG283" s="59"/>
      <c r="AI283" s="7">
        <f>IF(Q283&gt;0,RANK(Q283,(N283:P283,Q283:AE283)),0)</f>
        <v>4</v>
      </c>
      <c r="AJ283" s="7">
        <f>IF(R283&gt;0,RANK(R283,(N283:P283,Q283:AE283)),0)</f>
        <v>0</v>
      </c>
      <c r="AK283" s="7">
        <f>IF(T283&gt;0,RANK(T283,(N283:P283,Q283:AE283)),0)</f>
        <v>0</v>
      </c>
      <c r="AL283" s="7">
        <f>IF(S283&gt;0,RANK(S283,(N283:P283,Q283:AE283)),0)</f>
        <v>3</v>
      </c>
      <c r="AM283" s="2">
        <f t="shared" si="126"/>
        <v>1.4709279938390451E-2</v>
      </c>
      <c r="AN283" s="2">
        <f t="shared" si="127"/>
        <v>0</v>
      </c>
      <c r="AO283" s="2">
        <f t="shared" si="128"/>
        <v>0</v>
      </c>
      <c r="AP283" s="2">
        <f t="shared" si="129"/>
        <v>3.5040431266846361E-2</v>
      </c>
      <c r="AR283" t="s">
        <v>511</v>
      </c>
      <c r="AS283" t="s">
        <v>73</v>
      </c>
      <c r="AT283">
        <v>3</v>
      </c>
      <c r="AV283">
        <v>3</v>
      </c>
      <c r="AW283" s="91">
        <v>8</v>
      </c>
      <c r="AX283" s="93">
        <v>29</v>
      </c>
      <c r="AY283" s="97">
        <f t="shared" si="109"/>
        <v>8029</v>
      </c>
      <c r="BA283" s="7" t="s">
        <v>1261</v>
      </c>
    </row>
    <row r="284" spans="1:53" hidden="1" outlineLevel="1">
      <c r="A284" t="s">
        <v>2520</v>
      </c>
      <c r="B284" t="s">
        <v>73</v>
      </c>
      <c r="C284" s="1">
        <f t="shared" si="121"/>
        <v>190117</v>
      </c>
      <c r="D284" s="7">
        <f>IF(N284&gt;0, RANK(N284,(N284:P284,Q284:AE284)),0)</f>
        <v>1</v>
      </c>
      <c r="E284" s="7">
        <f>IF(O284&gt;0,RANK(O284,(N284:P284,Q284:AE284)),0)</f>
        <v>2</v>
      </c>
      <c r="F284" s="7">
        <f>IF(P284&gt;0,RANK(P284,(N284:P284,Q284:AE284)),0)</f>
        <v>6</v>
      </c>
      <c r="G284" s="1">
        <f t="shared" si="119"/>
        <v>89645</v>
      </c>
      <c r="H284" s="2">
        <f t="shared" si="120"/>
        <v>0.47152542907788364</v>
      </c>
      <c r="I284" s="2"/>
      <c r="J284" s="2">
        <f t="shared" si="122"/>
        <v>0.71426016610823861</v>
      </c>
      <c r="K284" s="2">
        <f t="shared" si="123"/>
        <v>0.242734737030355</v>
      </c>
      <c r="L284" s="2">
        <f t="shared" si="124"/>
        <v>5.0390022985845554E-3</v>
      </c>
      <c r="M284" s="2">
        <f t="shared" si="125"/>
        <v>3.796609456282183E-2</v>
      </c>
      <c r="N284" s="57">
        <v>135793</v>
      </c>
      <c r="O284" s="57">
        <v>46148</v>
      </c>
      <c r="P284" s="57">
        <v>958</v>
      </c>
      <c r="Q284" s="57">
        <v>2292</v>
      </c>
      <c r="S284" s="57">
        <v>3003</v>
      </c>
      <c r="V284" s="57">
        <v>1498</v>
      </c>
      <c r="AA284" s="57">
        <v>423</v>
      </c>
      <c r="AB284" s="57">
        <v>0</v>
      </c>
      <c r="AC284" s="57">
        <v>1</v>
      </c>
      <c r="AD284" s="57">
        <v>1</v>
      </c>
      <c r="AF284" s="59"/>
      <c r="AG284" s="59"/>
      <c r="AI284" s="7">
        <f>IF(Q284&gt;0,RANK(Q284,(N284:P284,Q284:AE284)),0)</f>
        <v>4</v>
      </c>
      <c r="AJ284" s="7">
        <f>IF(R284&gt;0,RANK(R284,(N284:P284,Q284:AE284)),0)</f>
        <v>0</v>
      </c>
      <c r="AK284" s="7">
        <f>IF(T284&gt;0,RANK(T284,(N284:P284,Q284:AE284)),0)</f>
        <v>0</v>
      </c>
      <c r="AL284" s="7">
        <f>IF(S284&gt;0,RANK(S284,(N284:P284,Q284:AE284)),0)</f>
        <v>3</v>
      </c>
      <c r="AM284" s="2">
        <f t="shared" si="126"/>
        <v>1.2055734100580169E-2</v>
      </c>
      <c r="AN284" s="2">
        <f t="shared" si="127"/>
        <v>0</v>
      </c>
      <c r="AO284" s="2">
        <f t="shared" si="128"/>
        <v>0</v>
      </c>
      <c r="AP284" s="2">
        <f t="shared" si="129"/>
        <v>1.5795536432828206E-2</v>
      </c>
      <c r="AR284" t="s">
        <v>2520</v>
      </c>
      <c r="AS284" t="s">
        <v>73</v>
      </c>
      <c r="AT284">
        <v>1</v>
      </c>
      <c r="AV284">
        <v>3</v>
      </c>
      <c r="AW284" s="91">
        <v>8</v>
      </c>
      <c r="AX284" s="93">
        <v>31</v>
      </c>
      <c r="AY284" s="97">
        <f t="shared" si="109"/>
        <v>8031</v>
      </c>
      <c r="BA284" s="7" t="s">
        <v>1261</v>
      </c>
    </row>
    <row r="285" spans="1:53" hidden="1" outlineLevel="1">
      <c r="A285" t="s">
        <v>1711</v>
      </c>
      <c r="B285" t="s">
        <v>73</v>
      </c>
      <c r="C285" s="1">
        <f t="shared" si="121"/>
        <v>987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>IF(P285&gt;0,RANK(P285,(N285:P285,Q285:AE285)),0)</f>
        <v>6</v>
      </c>
      <c r="G285" s="1">
        <f t="shared" si="119"/>
        <v>242</v>
      </c>
      <c r="H285" s="2">
        <f t="shared" si="120"/>
        <v>0.24518743667679838</v>
      </c>
      <c r="I285" s="2"/>
      <c r="J285" s="2">
        <f t="shared" si="122"/>
        <v>0.33839918946301922</v>
      </c>
      <c r="K285" s="2">
        <f t="shared" si="123"/>
        <v>0.5835866261398176</v>
      </c>
      <c r="L285" s="2">
        <f t="shared" si="124"/>
        <v>5.065856129685917E-3</v>
      </c>
      <c r="M285" s="2">
        <f t="shared" si="125"/>
        <v>7.2948328267477311E-2</v>
      </c>
      <c r="N285" s="57">
        <v>334</v>
      </c>
      <c r="O285" s="57">
        <v>576</v>
      </c>
      <c r="P285" s="57">
        <v>5</v>
      </c>
      <c r="Q285" s="57">
        <v>21</v>
      </c>
      <c r="S285" s="57">
        <v>29</v>
      </c>
      <c r="V285" s="57">
        <v>17</v>
      </c>
      <c r="AA285" s="57">
        <v>5</v>
      </c>
      <c r="AB285" s="57">
        <v>0</v>
      </c>
      <c r="AC285" s="57">
        <v>0</v>
      </c>
      <c r="AD285" s="57">
        <v>0</v>
      </c>
      <c r="AF285" s="59"/>
      <c r="AG285" s="59"/>
      <c r="AI285" s="7">
        <f>IF(Q285&gt;0,RANK(Q285,(N285:P285,Q285:AE285)),0)</f>
        <v>4</v>
      </c>
      <c r="AJ285" s="7">
        <f>IF(R285&gt;0,RANK(R285,(N285:P285,Q285:AE285)),0)</f>
        <v>0</v>
      </c>
      <c r="AK285" s="7">
        <f>IF(T285&gt;0,RANK(T285,(N285:P285,Q285:AE285)),0)</f>
        <v>0</v>
      </c>
      <c r="AL285" s="7">
        <f>IF(S285&gt;0,RANK(S285,(N285:P285,Q285:AE285)),0)</f>
        <v>3</v>
      </c>
      <c r="AM285" s="2">
        <f t="shared" si="126"/>
        <v>2.1276595744680851E-2</v>
      </c>
      <c r="AN285" s="2">
        <f t="shared" si="127"/>
        <v>0</v>
      </c>
      <c r="AO285" s="2">
        <f t="shared" si="128"/>
        <v>0</v>
      </c>
      <c r="AP285" s="2">
        <f t="shared" si="129"/>
        <v>2.9381965552178316E-2</v>
      </c>
      <c r="AR285" t="s">
        <v>1711</v>
      </c>
      <c r="AS285" t="s">
        <v>73</v>
      </c>
      <c r="AT285">
        <v>3</v>
      </c>
      <c r="AV285">
        <v>3</v>
      </c>
      <c r="AW285" s="91">
        <v>8</v>
      </c>
      <c r="AX285" s="93">
        <v>33</v>
      </c>
      <c r="AY285" s="97">
        <f t="shared" si="109"/>
        <v>8033</v>
      </c>
      <c r="BA285" s="7" t="s">
        <v>1261</v>
      </c>
    </row>
    <row r="286" spans="1:53" hidden="1" outlineLevel="1">
      <c r="A286" t="s">
        <v>371</v>
      </c>
      <c r="B286" t="s">
        <v>73</v>
      </c>
      <c r="C286" s="1">
        <f t="shared" si="121"/>
        <v>115834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>IF(P286&gt;0,RANK(P286,(N286:P286,Q286:AE286)),0)</f>
        <v>6</v>
      </c>
      <c r="G286" s="1">
        <f t="shared" si="119"/>
        <v>28958</v>
      </c>
      <c r="H286" s="2">
        <f t="shared" si="120"/>
        <v>0.24999568347808071</v>
      </c>
      <c r="I286" s="2"/>
      <c r="J286" s="2">
        <f t="shared" si="122"/>
        <v>0.35406702695236286</v>
      </c>
      <c r="K286" s="2">
        <f t="shared" si="123"/>
        <v>0.60406271043044357</v>
      </c>
      <c r="L286" s="2">
        <f t="shared" si="124"/>
        <v>3.8935027712070722E-3</v>
      </c>
      <c r="M286" s="2">
        <f t="shared" si="125"/>
        <v>3.7976759845986439E-2</v>
      </c>
      <c r="N286" s="57">
        <v>41013</v>
      </c>
      <c r="O286" s="57">
        <v>69971</v>
      </c>
      <c r="P286" s="57">
        <v>451</v>
      </c>
      <c r="Q286" s="57">
        <v>1234</v>
      </c>
      <c r="S286" s="57">
        <v>2075</v>
      </c>
      <c r="V286" s="57">
        <v>878</v>
      </c>
      <c r="AA286" s="57">
        <v>196</v>
      </c>
      <c r="AB286" s="57">
        <v>1</v>
      </c>
      <c r="AC286" s="57">
        <v>0</v>
      </c>
      <c r="AD286" s="57">
        <v>15</v>
      </c>
      <c r="AF286" s="59"/>
      <c r="AG286" s="59"/>
      <c r="AI286" s="7">
        <f>IF(Q286&gt;0,RANK(Q286,(N286:P286,Q286:AE286)),0)</f>
        <v>4</v>
      </c>
      <c r="AJ286" s="7">
        <f>IF(R286&gt;0,RANK(R286,(N286:P286,Q286:AE286)),0)</f>
        <v>0</v>
      </c>
      <c r="AK286" s="7">
        <f>IF(T286&gt;0,RANK(T286,(N286:P286,Q286:AE286)),0)</f>
        <v>0</v>
      </c>
      <c r="AL286" s="7">
        <f>IF(S286&gt;0,RANK(S286,(N286:P286,Q286:AE286)),0)</f>
        <v>3</v>
      </c>
      <c r="AM286" s="2">
        <f t="shared" si="126"/>
        <v>1.0653176096828219E-2</v>
      </c>
      <c r="AN286" s="2">
        <f t="shared" si="127"/>
        <v>0</v>
      </c>
      <c r="AO286" s="2">
        <f t="shared" si="128"/>
        <v>0</v>
      </c>
      <c r="AP286" s="2">
        <f t="shared" si="129"/>
        <v>1.7913565965087971E-2</v>
      </c>
      <c r="AR286" t="s">
        <v>371</v>
      </c>
      <c r="AS286" t="s">
        <v>73</v>
      </c>
      <c r="AT286">
        <v>6</v>
      </c>
      <c r="AV286">
        <v>3</v>
      </c>
      <c r="AW286" s="91">
        <v>8</v>
      </c>
      <c r="AX286" s="93">
        <v>35</v>
      </c>
      <c r="AY286" s="97">
        <f t="shared" si="109"/>
        <v>8035</v>
      </c>
      <c r="BA286" s="7" t="s">
        <v>1261</v>
      </c>
    </row>
    <row r="287" spans="1:53" hidden="1" outlineLevel="1">
      <c r="A287" t="s">
        <v>372</v>
      </c>
      <c r="B287" t="s">
        <v>73</v>
      </c>
      <c r="C287" s="1">
        <f t="shared" si="121"/>
        <v>14526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>IF(P287&gt;0,RANK(P287,(N287:P287,Q287:AE287)),0)</f>
        <v>6</v>
      </c>
      <c r="G287" s="1">
        <f t="shared" si="119"/>
        <v>1709</v>
      </c>
      <c r="H287" s="2">
        <f t="shared" si="120"/>
        <v>0.11765110835742806</v>
      </c>
      <c r="I287" s="2"/>
      <c r="J287" s="2">
        <f t="shared" si="122"/>
        <v>0.53056588186699716</v>
      </c>
      <c r="K287" s="2">
        <f t="shared" si="123"/>
        <v>0.41291477350956907</v>
      </c>
      <c r="L287" s="2">
        <f t="shared" si="124"/>
        <v>5.6450502547156821E-3</v>
      </c>
      <c r="M287" s="2">
        <f t="shared" si="125"/>
        <v>5.0874294368718091E-2</v>
      </c>
      <c r="N287" s="57">
        <v>7707</v>
      </c>
      <c r="O287" s="57">
        <v>5998</v>
      </c>
      <c r="P287" s="57">
        <v>82</v>
      </c>
      <c r="Q287" s="57">
        <v>181</v>
      </c>
      <c r="S287" s="57">
        <v>402</v>
      </c>
      <c r="V287" s="57">
        <v>125</v>
      </c>
      <c r="AA287" s="57">
        <v>27</v>
      </c>
      <c r="AB287" s="57">
        <v>0</v>
      </c>
      <c r="AC287" s="57">
        <v>0</v>
      </c>
      <c r="AD287" s="57">
        <v>4</v>
      </c>
      <c r="AF287" s="59"/>
      <c r="AG287" s="59"/>
      <c r="AI287" s="7">
        <f>IF(Q287&gt;0,RANK(Q287,(N287:P287,Q287:AE287)),0)</f>
        <v>4</v>
      </c>
      <c r="AJ287" s="7">
        <f>IF(R287&gt;0,RANK(R287,(N287:P287,Q287:AE287)),0)</f>
        <v>0</v>
      </c>
      <c r="AK287" s="7">
        <f>IF(T287&gt;0,RANK(T287,(N287:P287,Q287:AE287)),0)</f>
        <v>0</v>
      </c>
      <c r="AL287" s="7">
        <f>IF(S287&gt;0,RANK(S287,(N287:P287,Q287:AE287)),0)</f>
        <v>3</v>
      </c>
      <c r="AM287" s="2">
        <f t="shared" si="126"/>
        <v>1.2460415806140714E-2</v>
      </c>
      <c r="AN287" s="2">
        <f t="shared" si="127"/>
        <v>0</v>
      </c>
      <c r="AO287" s="2">
        <f t="shared" si="128"/>
        <v>0</v>
      </c>
      <c r="AP287" s="2">
        <f t="shared" si="129"/>
        <v>2.7674514663362248E-2</v>
      </c>
      <c r="AR287" t="s">
        <v>372</v>
      </c>
      <c r="AS287" t="s">
        <v>73</v>
      </c>
      <c r="AT287">
        <v>2</v>
      </c>
      <c r="AV287">
        <v>3</v>
      </c>
      <c r="AW287" s="91">
        <v>8</v>
      </c>
      <c r="AX287" s="93">
        <v>37</v>
      </c>
      <c r="AY287" s="97">
        <f t="shared" si="109"/>
        <v>8037</v>
      </c>
      <c r="BA287" s="7" t="s">
        <v>1261</v>
      </c>
    </row>
    <row r="288" spans="1:53" hidden="1" outlineLevel="1">
      <c r="A288" t="s">
        <v>2318</v>
      </c>
      <c r="B288" t="s">
        <v>73</v>
      </c>
      <c r="C288" s="1">
        <f t="shared" si="121"/>
        <v>10861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>IF(P288&gt;0,RANK(P288,(N288:P288,Q288:AE288)),0)</f>
        <v>6</v>
      </c>
      <c r="G288" s="1">
        <f t="shared" si="119"/>
        <v>4926</v>
      </c>
      <c r="H288" s="2">
        <f t="shared" si="120"/>
        <v>0.45354939692477675</v>
      </c>
      <c r="I288" s="2"/>
      <c r="J288" s="2">
        <f t="shared" si="122"/>
        <v>0.24371604824601786</v>
      </c>
      <c r="K288" s="2">
        <f t="shared" si="123"/>
        <v>0.69726544517079458</v>
      </c>
      <c r="L288" s="2">
        <f t="shared" si="124"/>
        <v>6.9054414878924591E-3</v>
      </c>
      <c r="M288" s="2">
        <f t="shared" si="125"/>
        <v>5.2113065095295064E-2</v>
      </c>
      <c r="N288" s="57">
        <v>2647</v>
      </c>
      <c r="O288" s="57">
        <v>7573</v>
      </c>
      <c r="P288" s="57">
        <v>75</v>
      </c>
      <c r="Q288" s="57">
        <v>153</v>
      </c>
      <c r="S288" s="57">
        <v>220</v>
      </c>
      <c r="V288" s="57">
        <v>158</v>
      </c>
      <c r="AA288" s="57">
        <v>34</v>
      </c>
      <c r="AB288" s="57">
        <v>0</v>
      </c>
      <c r="AC288" s="57">
        <v>0</v>
      </c>
      <c r="AD288" s="57">
        <v>1</v>
      </c>
      <c r="AF288" s="59"/>
      <c r="AG288" s="59"/>
      <c r="AI288" s="7">
        <f>IF(Q288&gt;0,RANK(Q288,(N288:P288,Q288:AE288)),0)</f>
        <v>5</v>
      </c>
      <c r="AJ288" s="7">
        <f>IF(R288&gt;0,RANK(R288,(N288:P288,Q288:AE288)),0)</f>
        <v>0</v>
      </c>
      <c r="AK288" s="7">
        <f>IF(T288&gt;0,RANK(T288,(N288:P288,Q288:AE288)),0)</f>
        <v>0</v>
      </c>
      <c r="AL288" s="7">
        <f>IF(S288&gt;0,RANK(S288,(N288:P288,Q288:AE288)),0)</f>
        <v>3</v>
      </c>
      <c r="AM288" s="2">
        <f t="shared" si="126"/>
        <v>1.4087100635300618E-2</v>
      </c>
      <c r="AN288" s="2">
        <f t="shared" si="127"/>
        <v>0</v>
      </c>
      <c r="AO288" s="2">
        <f t="shared" si="128"/>
        <v>0</v>
      </c>
      <c r="AP288" s="2">
        <f t="shared" si="129"/>
        <v>2.0255961697817879E-2</v>
      </c>
      <c r="AR288" t="s">
        <v>2318</v>
      </c>
      <c r="AS288" t="s">
        <v>73</v>
      </c>
      <c r="AT288">
        <v>6</v>
      </c>
      <c r="AV288">
        <v>3</v>
      </c>
      <c r="AW288" s="91">
        <v>8</v>
      </c>
      <c r="AX288" s="93">
        <v>39</v>
      </c>
      <c r="AY288" s="97">
        <f t="shared" si="109"/>
        <v>8039</v>
      </c>
      <c r="BA288" s="7" t="s">
        <v>1261</v>
      </c>
    </row>
    <row r="289" spans="1:53" hidden="1" outlineLevel="1">
      <c r="A289" t="s">
        <v>641</v>
      </c>
      <c r="B289" t="s">
        <v>73</v>
      </c>
      <c r="C289" s="1">
        <f t="shared" si="121"/>
        <v>193817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IF(P289&gt;0,RANK(P289,(N289:P289,Q289:AE289)),0)</f>
        <v>6</v>
      </c>
      <c r="G289" s="1">
        <f t="shared" si="119"/>
        <v>50641</v>
      </c>
      <c r="H289" s="2">
        <f t="shared" si="120"/>
        <v>0.26128255003431072</v>
      </c>
      <c r="I289" s="2"/>
      <c r="J289" s="2">
        <f t="shared" si="122"/>
        <v>0.34136324471021634</v>
      </c>
      <c r="K289" s="2">
        <f t="shared" si="123"/>
        <v>0.60264579474452706</v>
      </c>
      <c r="L289" s="2">
        <f t="shared" si="124"/>
        <v>4.7106290985826837E-3</v>
      </c>
      <c r="M289" s="2">
        <f t="shared" si="125"/>
        <v>5.1280331446673856E-2</v>
      </c>
      <c r="N289" s="57">
        <v>66162</v>
      </c>
      <c r="O289" s="57">
        <v>116803</v>
      </c>
      <c r="P289" s="57">
        <v>913</v>
      </c>
      <c r="Q289" s="57">
        <v>2746</v>
      </c>
      <c r="S289" s="57">
        <v>3908</v>
      </c>
      <c r="V289" s="57">
        <v>2612</v>
      </c>
      <c r="AA289" s="57">
        <v>670</v>
      </c>
      <c r="AB289" s="57">
        <v>0</v>
      </c>
      <c r="AC289" s="57">
        <v>1</v>
      </c>
      <c r="AD289" s="57">
        <v>2</v>
      </c>
      <c r="AF289" s="59"/>
      <c r="AG289" s="59"/>
      <c r="AI289" s="7">
        <f>IF(Q289&gt;0,RANK(Q289,(N289:P289,Q289:AE289)),0)</f>
        <v>4</v>
      </c>
      <c r="AJ289" s="7">
        <f>IF(R289&gt;0,RANK(R289,(N289:P289,Q289:AE289)),0)</f>
        <v>0</v>
      </c>
      <c r="AK289" s="7">
        <f>IF(T289&gt;0,RANK(T289,(N289:P289,Q289:AE289)),0)</f>
        <v>0</v>
      </c>
      <c r="AL289" s="7">
        <f>IF(S289&gt;0,RANK(S289,(N289:P289,Q289:AE289)),0)</f>
        <v>3</v>
      </c>
      <c r="AM289" s="2">
        <f t="shared" si="126"/>
        <v>1.4168003838672562E-2</v>
      </c>
      <c r="AN289" s="2">
        <f t="shared" si="127"/>
        <v>0</v>
      </c>
      <c r="AO289" s="2">
        <f t="shared" si="128"/>
        <v>0</v>
      </c>
      <c r="AP289" s="2">
        <f t="shared" si="129"/>
        <v>2.0163349964141434E-2</v>
      </c>
      <c r="AR289" t="s">
        <v>641</v>
      </c>
      <c r="AS289" t="s">
        <v>73</v>
      </c>
      <c r="AT289">
        <v>5</v>
      </c>
      <c r="AV289">
        <v>3</v>
      </c>
      <c r="AW289" s="91">
        <v>8</v>
      </c>
      <c r="AX289" s="93">
        <v>41</v>
      </c>
      <c r="AY289" s="97">
        <f t="shared" si="109"/>
        <v>8041</v>
      </c>
      <c r="BA289" s="7" t="s">
        <v>1261</v>
      </c>
    </row>
    <row r="290" spans="1:53" hidden="1" outlineLevel="1">
      <c r="A290" t="s">
        <v>2285</v>
      </c>
      <c r="B290" t="s">
        <v>73</v>
      </c>
      <c r="C290" s="1">
        <f t="shared" si="121"/>
        <v>15872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>IF(P290&gt;0,RANK(P290,(N290:P290,Q290:AE290)),0)</f>
        <v>6</v>
      </c>
      <c r="G290" s="1">
        <f t="shared" si="119"/>
        <v>4149</v>
      </c>
      <c r="H290" s="2">
        <f t="shared" si="120"/>
        <v>0.26140372983870969</v>
      </c>
      <c r="I290" s="2"/>
      <c r="J290" s="2">
        <f t="shared" si="122"/>
        <v>0.3266759072580645</v>
      </c>
      <c r="K290" s="2">
        <f t="shared" si="123"/>
        <v>0.58807963709677424</v>
      </c>
      <c r="L290" s="2">
        <f t="shared" si="124"/>
        <v>1.3482862903225807E-2</v>
      </c>
      <c r="M290" s="2">
        <f t="shared" si="125"/>
        <v>7.1761592741935443E-2</v>
      </c>
      <c r="N290" s="57">
        <v>5185</v>
      </c>
      <c r="O290" s="57">
        <v>9334</v>
      </c>
      <c r="P290" s="57">
        <v>214</v>
      </c>
      <c r="Q290" s="57">
        <v>241</v>
      </c>
      <c r="S290" s="57">
        <v>588</v>
      </c>
      <c r="V290" s="57">
        <v>227</v>
      </c>
      <c r="AA290" s="57">
        <v>82</v>
      </c>
      <c r="AB290" s="57">
        <v>0</v>
      </c>
      <c r="AC290" s="57">
        <v>0</v>
      </c>
      <c r="AD290" s="57">
        <v>1</v>
      </c>
      <c r="AF290" s="59"/>
      <c r="AG290" s="59"/>
      <c r="AI290" s="7">
        <f>IF(Q290&gt;0,RANK(Q290,(N290:P290,Q290:AE290)),0)</f>
        <v>4</v>
      </c>
      <c r="AJ290" s="7">
        <f>IF(R290&gt;0,RANK(R290,(N290:P290,Q290:AE290)),0)</f>
        <v>0</v>
      </c>
      <c r="AK290" s="7">
        <f>IF(T290&gt;0,RANK(T290,(N290:P290,Q290:AE290)),0)</f>
        <v>0</v>
      </c>
      <c r="AL290" s="7">
        <f>IF(S290&gt;0,RANK(S290,(N290:P290,Q290:AE290)),0)</f>
        <v>3</v>
      </c>
      <c r="AM290" s="2">
        <f t="shared" si="126"/>
        <v>1.5183971774193549E-2</v>
      </c>
      <c r="AN290" s="2">
        <f t="shared" si="127"/>
        <v>0</v>
      </c>
      <c r="AO290" s="2">
        <f t="shared" si="128"/>
        <v>0</v>
      </c>
      <c r="AP290" s="2">
        <f t="shared" si="129"/>
        <v>3.7046370967741937E-2</v>
      </c>
      <c r="AR290" t="s">
        <v>2285</v>
      </c>
      <c r="AS290" t="s">
        <v>73</v>
      </c>
      <c r="AT290">
        <v>5</v>
      </c>
      <c r="AV290">
        <v>3</v>
      </c>
      <c r="AW290" s="91">
        <v>8</v>
      </c>
      <c r="AX290" s="93">
        <v>43</v>
      </c>
      <c r="AY290" s="97">
        <f t="shared" si="109"/>
        <v>8043</v>
      </c>
      <c r="BA290" s="7" t="s">
        <v>1261</v>
      </c>
    </row>
    <row r="291" spans="1:53" hidden="1" outlineLevel="1">
      <c r="A291" t="s">
        <v>624</v>
      </c>
      <c r="B291" t="s">
        <v>73</v>
      </c>
      <c r="C291" s="1">
        <f t="shared" si="121"/>
        <v>17771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>IF(P291&gt;0,RANK(P291,(N291:P291,Q291:AE291)),0)</f>
        <v>6</v>
      </c>
      <c r="G291" s="1">
        <f t="shared" si="119"/>
        <v>361</v>
      </c>
      <c r="H291" s="2">
        <f t="shared" si="120"/>
        <v>2.0313994710483372E-2</v>
      </c>
      <c r="I291" s="2"/>
      <c r="J291" s="2">
        <f t="shared" si="122"/>
        <v>0.4536604580496314</v>
      </c>
      <c r="K291" s="2">
        <f t="shared" si="123"/>
        <v>0.47397445276011479</v>
      </c>
      <c r="L291" s="2">
        <f t="shared" si="124"/>
        <v>7.8217320353384731E-3</v>
      </c>
      <c r="M291" s="2">
        <f t="shared" si="125"/>
        <v>6.4543357154915326E-2</v>
      </c>
      <c r="N291" s="57">
        <v>8062</v>
      </c>
      <c r="O291" s="57">
        <v>8423</v>
      </c>
      <c r="P291" s="57">
        <v>139</v>
      </c>
      <c r="Q291" s="57">
        <v>263</v>
      </c>
      <c r="S291" s="57">
        <v>618</v>
      </c>
      <c r="V291" s="57">
        <v>220</v>
      </c>
      <c r="AA291" s="57">
        <v>45</v>
      </c>
      <c r="AB291" s="57">
        <v>1</v>
      </c>
      <c r="AC291" s="57">
        <v>0</v>
      </c>
      <c r="AD291" s="57">
        <v>0</v>
      </c>
      <c r="AF291" s="59"/>
      <c r="AG291" s="59"/>
      <c r="AI291" s="7">
        <f>IF(Q291&gt;0,RANK(Q291,(N291:P291,Q291:AE291)),0)</f>
        <v>4</v>
      </c>
      <c r="AJ291" s="7">
        <f>IF(R291&gt;0,RANK(R291,(N291:P291,Q291:AE291)),0)</f>
        <v>0</v>
      </c>
      <c r="AK291" s="7">
        <f>IF(T291&gt;0,RANK(T291,(N291:P291,Q291:AE291)),0)</f>
        <v>0</v>
      </c>
      <c r="AL291" s="7">
        <f>IF(S291&gt;0,RANK(S291,(N291:P291,Q291:AE291)),0)</f>
        <v>3</v>
      </c>
      <c r="AM291" s="2">
        <f t="shared" si="126"/>
        <v>1.479939226830229E-2</v>
      </c>
      <c r="AN291" s="2">
        <f t="shared" si="127"/>
        <v>0</v>
      </c>
      <c r="AO291" s="2">
        <f t="shared" si="128"/>
        <v>0</v>
      </c>
      <c r="AP291" s="2">
        <f t="shared" si="129"/>
        <v>3.4775758257835798E-2</v>
      </c>
      <c r="AR291" t="s">
        <v>624</v>
      </c>
      <c r="AS291" t="s">
        <v>73</v>
      </c>
      <c r="AT291">
        <v>3</v>
      </c>
      <c r="AV291">
        <v>3</v>
      </c>
      <c r="AW291" s="91">
        <v>8</v>
      </c>
      <c r="AX291" s="93">
        <v>45</v>
      </c>
      <c r="AY291" s="97">
        <f t="shared" si="109"/>
        <v>8045</v>
      </c>
      <c r="BA291" s="7" t="s">
        <v>1261</v>
      </c>
    </row>
    <row r="292" spans="1:53" hidden="1" outlineLevel="1">
      <c r="A292" t="s">
        <v>1988</v>
      </c>
      <c r="B292" t="s">
        <v>73</v>
      </c>
      <c r="C292" s="1">
        <f t="shared" si="121"/>
        <v>2659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>IF(P292&gt;0,RANK(P292,(N292:P292,Q292:AE292)),0)</f>
        <v>6</v>
      </c>
      <c r="G292" s="1">
        <f t="shared" si="119"/>
        <v>258</v>
      </c>
      <c r="H292" s="2">
        <f t="shared" si="120"/>
        <v>9.7028958254983075E-2</v>
      </c>
      <c r="I292" s="2"/>
      <c r="J292" s="2">
        <f t="shared" si="122"/>
        <v>0.51071831515607369</v>
      </c>
      <c r="K292" s="2">
        <f t="shared" si="123"/>
        <v>0.41368935690109065</v>
      </c>
      <c r="L292" s="2">
        <f t="shared" si="124"/>
        <v>7.1455434373824747E-3</v>
      </c>
      <c r="M292" s="2">
        <f t="shared" si="125"/>
        <v>6.844678450545319E-2</v>
      </c>
      <c r="N292" s="57">
        <v>1358</v>
      </c>
      <c r="O292" s="57">
        <v>1100</v>
      </c>
      <c r="P292" s="57">
        <v>19</v>
      </c>
      <c r="Q292" s="57">
        <v>58</v>
      </c>
      <c r="S292" s="57">
        <v>80</v>
      </c>
      <c r="V292" s="57">
        <v>29</v>
      </c>
      <c r="AA292" s="57">
        <v>15</v>
      </c>
      <c r="AB292" s="57">
        <v>0</v>
      </c>
      <c r="AC292" s="57">
        <v>0</v>
      </c>
      <c r="AD292" s="57">
        <v>0</v>
      </c>
      <c r="AF292" s="59"/>
      <c r="AG292" s="59"/>
      <c r="AI292" s="7">
        <f>IF(Q292&gt;0,RANK(Q292,(N292:P292,Q292:AE292)),0)</f>
        <v>4</v>
      </c>
      <c r="AJ292" s="7">
        <f>IF(R292&gt;0,RANK(R292,(N292:P292,Q292:AE292)),0)</f>
        <v>0</v>
      </c>
      <c r="AK292" s="7">
        <f>IF(T292&gt;0,RANK(T292,(N292:P292,Q292:AE292)),0)</f>
        <v>0</v>
      </c>
      <c r="AL292" s="7">
        <f>IF(S292&gt;0,RANK(S292,(N292:P292,Q292:AE292)),0)</f>
        <v>3</v>
      </c>
      <c r="AM292" s="2">
        <f t="shared" si="126"/>
        <v>2.1812711545693871E-2</v>
      </c>
      <c r="AN292" s="2">
        <f t="shared" si="127"/>
        <v>0</v>
      </c>
      <c r="AO292" s="2">
        <f t="shared" si="128"/>
        <v>0</v>
      </c>
      <c r="AP292" s="2">
        <f t="shared" si="129"/>
        <v>3.0086498683715681E-2</v>
      </c>
      <c r="AR292" t="s">
        <v>1988</v>
      </c>
      <c r="AS292" t="s">
        <v>73</v>
      </c>
      <c r="AT292">
        <v>2</v>
      </c>
      <c r="AV292">
        <v>3</v>
      </c>
      <c r="AW292" s="91">
        <v>8</v>
      </c>
      <c r="AX292" s="93">
        <v>47</v>
      </c>
      <c r="AY292" s="97">
        <f t="shared" si="109"/>
        <v>8047</v>
      </c>
      <c r="BA292" s="7" t="s">
        <v>1261</v>
      </c>
    </row>
    <row r="293" spans="1:53" hidden="1" outlineLevel="1">
      <c r="A293" t="s">
        <v>1513</v>
      </c>
      <c r="B293" t="s">
        <v>73</v>
      </c>
      <c r="C293" s="1">
        <f t="shared" si="121"/>
        <v>6477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>IF(P293&gt;0,RANK(P293,(N293:P293,Q293:AE293)),0)</f>
        <v>5</v>
      </c>
      <c r="G293" s="1">
        <f t="shared" si="119"/>
        <v>462</v>
      </c>
      <c r="H293" s="2">
        <f t="shared" si="120"/>
        <v>7.1329319129226493E-2</v>
      </c>
      <c r="I293" s="2"/>
      <c r="J293" s="2">
        <f t="shared" si="122"/>
        <v>0.4315269414852555</v>
      </c>
      <c r="K293" s="2">
        <f t="shared" si="123"/>
        <v>0.50285626061448196</v>
      </c>
      <c r="L293" s="2">
        <f t="shared" si="124"/>
        <v>5.4037362976686737E-3</v>
      </c>
      <c r="M293" s="2">
        <f t="shared" si="125"/>
        <v>6.0213061602593862E-2</v>
      </c>
      <c r="N293" s="57">
        <v>2795</v>
      </c>
      <c r="O293" s="57">
        <v>3257</v>
      </c>
      <c r="P293" s="57">
        <v>35</v>
      </c>
      <c r="Q293" s="57">
        <v>104</v>
      </c>
      <c r="S293" s="57">
        <v>254</v>
      </c>
      <c r="V293" s="57">
        <v>23</v>
      </c>
      <c r="AA293" s="57">
        <v>9</v>
      </c>
      <c r="AB293" s="57">
        <v>0</v>
      </c>
      <c r="AC293" s="57">
        <v>0</v>
      </c>
      <c r="AD293" s="57">
        <v>0</v>
      </c>
      <c r="AF293" s="59"/>
      <c r="AG293" s="59"/>
      <c r="AI293" s="7">
        <f>IF(Q293&gt;0,RANK(Q293,(N293:P293,Q293:AE293)),0)</f>
        <v>4</v>
      </c>
      <c r="AJ293" s="7">
        <f>IF(R293&gt;0,RANK(R293,(N293:P293,Q293:AE293)),0)</f>
        <v>0</v>
      </c>
      <c r="AK293" s="7">
        <f>IF(T293&gt;0,RANK(T293,(N293:P293,Q293:AE293)),0)</f>
        <v>0</v>
      </c>
      <c r="AL293" s="7">
        <f>IF(S293&gt;0,RANK(S293,(N293:P293,Q293:AE293)),0)</f>
        <v>3</v>
      </c>
      <c r="AM293" s="2">
        <f t="shared" si="126"/>
        <v>1.6056816427358345E-2</v>
      </c>
      <c r="AN293" s="2">
        <f t="shared" si="127"/>
        <v>0</v>
      </c>
      <c r="AO293" s="2">
        <f t="shared" si="128"/>
        <v>0</v>
      </c>
      <c r="AP293" s="2">
        <f t="shared" si="129"/>
        <v>3.9215686274509803E-2</v>
      </c>
      <c r="AR293" t="s">
        <v>1513</v>
      </c>
      <c r="AS293" t="s">
        <v>73</v>
      </c>
      <c r="AT293">
        <v>2</v>
      </c>
      <c r="AV293">
        <v>3</v>
      </c>
      <c r="AW293" s="91">
        <v>8</v>
      </c>
      <c r="AX293" s="93">
        <v>49</v>
      </c>
      <c r="AY293" s="97">
        <f t="shared" si="109"/>
        <v>8049</v>
      </c>
      <c r="BA293" s="7" t="s">
        <v>1261</v>
      </c>
    </row>
    <row r="294" spans="1:53" hidden="1" outlineLevel="1">
      <c r="A294" t="s">
        <v>1448</v>
      </c>
      <c r="B294" t="s">
        <v>73</v>
      </c>
      <c r="C294" s="1">
        <f t="shared" si="121"/>
        <v>6260</v>
      </c>
      <c r="D294" s="7">
        <f>IF(N294&gt;0, RANK(N294,(N294:P294,Q294:AE294)),0)</f>
        <v>1</v>
      </c>
      <c r="E294" s="7">
        <f>IF(O294&gt;0,RANK(O294,(N294:P294,Q294:AE294)),0)</f>
        <v>2</v>
      </c>
      <c r="F294" s="7">
        <f>IF(P294&gt;0,RANK(P294,(N294:P294,Q294:AE294)),0)</f>
        <v>6</v>
      </c>
      <c r="G294" s="1">
        <f t="shared" si="119"/>
        <v>1058</v>
      </c>
      <c r="H294" s="2">
        <f t="shared" si="120"/>
        <v>0.16900958466453675</v>
      </c>
      <c r="I294" s="2"/>
      <c r="J294" s="2">
        <f t="shared" si="122"/>
        <v>0.54872204472843455</v>
      </c>
      <c r="K294" s="2">
        <f t="shared" si="123"/>
        <v>0.37971246006389775</v>
      </c>
      <c r="L294" s="2">
        <f t="shared" si="124"/>
        <v>7.028753993610224E-3</v>
      </c>
      <c r="M294" s="2">
        <f t="shared" si="125"/>
        <v>6.4536741214057475E-2</v>
      </c>
      <c r="N294" s="57">
        <v>3435</v>
      </c>
      <c r="O294" s="57">
        <v>2377</v>
      </c>
      <c r="P294" s="57">
        <v>44</v>
      </c>
      <c r="Q294" s="57">
        <v>87</v>
      </c>
      <c r="S294" s="57">
        <v>234</v>
      </c>
      <c r="V294" s="57">
        <v>66</v>
      </c>
      <c r="AA294" s="57">
        <v>16</v>
      </c>
      <c r="AB294" s="57">
        <v>1</v>
      </c>
      <c r="AC294" s="57">
        <v>0</v>
      </c>
      <c r="AD294" s="57">
        <v>0</v>
      </c>
      <c r="AF294" s="59"/>
      <c r="AG294" s="59"/>
      <c r="AI294" s="7">
        <f>IF(Q294&gt;0,RANK(Q294,(N294:P294,Q294:AE294)),0)</f>
        <v>4</v>
      </c>
      <c r="AJ294" s="7">
        <f>IF(R294&gt;0,RANK(R294,(N294:P294,Q294:AE294)),0)</f>
        <v>0</v>
      </c>
      <c r="AK294" s="7">
        <f>IF(T294&gt;0,RANK(T294,(N294:P294,Q294:AE294)),0)</f>
        <v>0</v>
      </c>
      <c r="AL294" s="7">
        <f>IF(S294&gt;0,RANK(S294,(N294:P294,Q294:AE294)),0)</f>
        <v>3</v>
      </c>
      <c r="AM294" s="2">
        <f t="shared" si="126"/>
        <v>1.389776357827476E-2</v>
      </c>
      <c r="AN294" s="2">
        <f t="shared" si="127"/>
        <v>0</v>
      </c>
      <c r="AO294" s="2">
        <f t="shared" si="128"/>
        <v>0</v>
      </c>
      <c r="AP294" s="2">
        <f t="shared" si="129"/>
        <v>3.7380191693290737E-2</v>
      </c>
      <c r="AR294" t="s">
        <v>1448</v>
      </c>
      <c r="AS294" t="s">
        <v>73</v>
      </c>
      <c r="AT294">
        <v>3</v>
      </c>
      <c r="AV294">
        <v>3</v>
      </c>
      <c r="AW294" s="91">
        <v>8</v>
      </c>
      <c r="AX294" s="93">
        <v>51</v>
      </c>
      <c r="AY294" s="97">
        <f t="shared" si="109"/>
        <v>8051</v>
      </c>
      <c r="BA294" s="7" t="s">
        <v>1261</v>
      </c>
    </row>
    <row r="295" spans="1:53" hidden="1" outlineLevel="1">
      <c r="A295" t="s">
        <v>2185</v>
      </c>
      <c r="B295" t="s">
        <v>73</v>
      </c>
      <c r="C295" s="1">
        <f t="shared" si="121"/>
        <v>573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>IF(P295&gt;0,RANK(P295,(N295:P295,Q295:AE295)),0)</f>
        <v>6</v>
      </c>
      <c r="G295" s="1">
        <f t="shared" si="119"/>
        <v>89</v>
      </c>
      <c r="H295" s="2">
        <f t="shared" si="120"/>
        <v>0.15532286212914484</v>
      </c>
      <c r="I295" s="2"/>
      <c r="J295" s="2">
        <f t="shared" si="122"/>
        <v>0.39267015706806285</v>
      </c>
      <c r="K295" s="2">
        <f t="shared" si="123"/>
        <v>0.54799301919720766</v>
      </c>
      <c r="L295" s="2">
        <f t="shared" si="124"/>
        <v>5.235602094240838E-3</v>
      </c>
      <c r="M295" s="2">
        <f t="shared" si="125"/>
        <v>5.4101221640488646E-2</v>
      </c>
      <c r="N295" s="57">
        <v>225</v>
      </c>
      <c r="O295" s="57">
        <v>314</v>
      </c>
      <c r="P295" s="57">
        <v>3</v>
      </c>
      <c r="Q295" s="57">
        <v>5</v>
      </c>
      <c r="S295" s="57">
        <v>19</v>
      </c>
      <c r="V295" s="57">
        <v>6</v>
      </c>
      <c r="AA295" s="57">
        <v>1</v>
      </c>
      <c r="AB295" s="57">
        <v>0</v>
      </c>
      <c r="AC295" s="57">
        <v>0</v>
      </c>
      <c r="AD295" s="57">
        <v>0</v>
      </c>
      <c r="AF295" s="59"/>
      <c r="AG295" s="59"/>
      <c r="AI295" s="7">
        <f>IF(Q295&gt;0,RANK(Q295,(N295:P295,Q295:AE295)),0)</f>
        <v>5</v>
      </c>
      <c r="AJ295" s="7">
        <f>IF(R295&gt;0,RANK(R295,(N295:P295,Q295:AE295)),0)</f>
        <v>0</v>
      </c>
      <c r="AK295" s="7">
        <f>IF(T295&gt;0,RANK(T295,(N295:P295,Q295:AE295)),0)</f>
        <v>0</v>
      </c>
      <c r="AL295" s="7">
        <f>IF(S295&gt;0,RANK(S295,(N295:P295,Q295:AE295)),0)</f>
        <v>3</v>
      </c>
      <c r="AM295" s="2">
        <f t="shared" si="126"/>
        <v>8.7260034904013961E-3</v>
      </c>
      <c r="AN295" s="2">
        <f t="shared" si="127"/>
        <v>0</v>
      </c>
      <c r="AO295" s="2">
        <f t="shared" si="128"/>
        <v>0</v>
      </c>
      <c r="AP295" s="2">
        <f t="shared" si="129"/>
        <v>3.3158813263525308E-2</v>
      </c>
      <c r="AR295" t="s">
        <v>2185</v>
      </c>
      <c r="AS295" t="s">
        <v>73</v>
      </c>
      <c r="AT295">
        <v>3</v>
      </c>
      <c r="AV295">
        <v>3</v>
      </c>
      <c r="AW295" s="91">
        <v>8</v>
      </c>
      <c r="AX295" s="93">
        <v>53</v>
      </c>
      <c r="AY295" s="97">
        <f t="shared" si="109"/>
        <v>8053</v>
      </c>
      <c r="BA295" s="7" t="s">
        <v>1261</v>
      </c>
    </row>
    <row r="296" spans="1:53" hidden="1" outlineLevel="1">
      <c r="A296" t="s">
        <v>2472</v>
      </c>
      <c r="B296" t="s">
        <v>73</v>
      </c>
      <c r="C296" s="1">
        <f t="shared" si="121"/>
        <v>2910</v>
      </c>
      <c r="D296" s="7">
        <f>IF(N296&gt;0, RANK(N296,(N296:P296,Q296:AE296)),0)</f>
        <v>1</v>
      </c>
      <c r="E296" s="7">
        <f>IF(O296&gt;0,RANK(O296,(N296:P296,Q296:AE296)),0)</f>
        <v>2</v>
      </c>
      <c r="F296" s="7">
        <f>IF(P296&gt;0,RANK(P296,(N296:P296,Q296:AE296)),0)</f>
        <v>6</v>
      </c>
      <c r="G296" s="1">
        <f t="shared" si="119"/>
        <v>325</v>
      </c>
      <c r="H296" s="2">
        <f t="shared" si="120"/>
        <v>0.11168384879725086</v>
      </c>
      <c r="I296" s="2"/>
      <c r="J296" s="2">
        <f t="shared" si="122"/>
        <v>0.52577319587628868</v>
      </c>
      <c r="K296" s="2">
        <f t="shared" si="123"/>
        <v>0.41408934707903783</v>
      </c>
      <c r="L296" s="2">
        <f t="shared" si="124"/>
        <v>6.5292096219931274E-3</v>
      </c>
      <c r="M296" s="2">
        <f t="shared" si="125"/>
        <v>5.3608247422680368E-2</v>
      </c>
      <c r="N296" s="57">
        <v>1530</v>
      </c>
      <c r="O296" s="57">
        <v>1205</v>
      </c>
      <c r="P296" s="57">
        <v>19</v>
      </c>
      <c r="Q296" s="57">
        <v>31</v>
      </c>
      <c r="S296" s="57">
        <v>72</v>
      </c>
      <c r="V296" s="57">
        <v>36</v>
      </c>
      <c r="AA296" s="57">
        <v>17</v>
      </c>
      <c r="AB296" s="57">
        <v>0</v>
      </c>
      <c r="AC296" s="57">
        <v>0</v>
      </c>
      <c r="AD296" s="57">
        <v>0</v>
      </c>
      <c r="AF296" s="59"/>
      <c r="AG296" s="59"/>
      <c r="AI296" s="7">
        <f>IF(Q296&gt;0,RANK(Q296,(N296:P296,Q296:AE296)),0)</f>
        <v>5</v>
      </c>
      <c r="AJ296" s="7">
        <f>IF(R296&gt;0,RANK(R296,(N296:P296,Q296:AE296)),0)</f>
        <v>0</v>
      </c>
      <c r="AK296" s="7">
        <f>IF(T296&gt;0,RANK(T296,(N296:P296,Q296:AE296)),0)</f>
        <v>0</v>
      </c>
      <c r="AL296" s="7">
        <f>IF(S296&gt;0,RANK(S296,(N296:P296,Q296:AE296)),0)</f>
        <v>3</v>
      </c>
      <c r="AM296" s="2">
        <f t="shared" si="126"/>
        <v>1.0652920962199313E-2</v>
      </c>
      <c r="AN296" s="2">
        <f t="shared" si="127"/>
        <v>0</v>
      </c>
      <c r="AO296" s="2">
        <f t="shared" si="128"/>
        <v>0</v>
      </c>
      <c r="AP296" s="2">
        <f t="shared" si="129"/>
        <v>2.4742268041237112E-2</v>
      </c>
      <c r="AR296" t="s">
        <v>2472</v>
      </c>
      <c r="AS296" t="s">
        <v>73</v>
      </c>
      <c r="AT296">
        <v>3</v>
      </c>
      <c r="AV296">
        <v>3</v>
      </c>
      <c r="AW296" s="91">
        <v>8</v>
      </c>
      <c r="AX296" s="93">
        <v>55</v>
      </c>
      <c r="AY296" s="97">
        <f t="shared" ref="AY296:AY356" si="130">1000*AW296+AX296</f>
        <v>8055</v>
      </c>
      <c r="BA296" s="7" t="s">
        <v>1261</v>
      </c>
    </row>
    <row r="297" spans="1:53" hidden="1" outlineLevel="1">
      <c r="A297" t="s">
        <v>666</v>
      </c>
      <c r="B297" t="s">
        <v>73</v>
      </c>
      <c r="C297" s="1">
        <f t="shared" si="121"/>
        <v>728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>IF(P297&gt;0,RANK(P297,(N297:P297,Q297:AE297)),0)</f>
        <v>6</v>
      </c>
      <c r="G297" s="1">
        <f t="shared" si="119"/>
        <v>215</v>
      </c>
      <c r="H297" s="2">
        <f t="shared" si="120"/>
        <v>0.29532967032967034</v>
      </c>
      <c r="I297" s="2"/>
      <c r="J297" s="2">
        <f t="shared" si="122"/>
        <v>0.29945054945054944</v>
      </c>
      <c r="K297" s="2">
        <f t="shared" si="123"/>
        <v>0.59478021978021978</v>
      </c>
      <c r="L297" s="2">
        <f t="shared" si="124"/>
        <v>1.2362637362637362E-2</v>
      </c>
      <c r="M297" s="2">
        <f t="shared" si="125"/>
        <v>9.3406593406593366E-2</v>
      </c>
      <c r="N297" s="57">
        <v>218</v>
      </c>
      <c r="O297" s="57">
        <v>433</v>
      </c>
      <c r="P297" s="57">
        <v>9</v>
      </c>
      <c r="Q297" s="57">
        <v>17</v>
      </c>
      <c r="S297" s="57">
        <v>35</v>
      </c>
      <c r="V297" s="57">
        <v>10</v>
      </c>
      <c r="AA297" s="57">
        <v>6</v>
      </c>
      <c r="AB297" s="57">
        <v>0</v>
      </c>
      <c r="AC297" s="57">
        <v>0</v>
      </c>
      <c r="AD297" s="57">
        <v>0</v>
      </c>
      <c r="AF297" s="59"/>
      <c r="AG297" s="59"/>
      <c r="AI297" s="7">
        <f>IF(Q297&gt;0,RANK(Q297,(N297:P297,Q297:AE297)),0)</f>
        <v>4</v>
      </c>
      <c r="AJ297" s="7">
        <f>IF(R297&gt;0,RANK(R297,(N297:P297,Q297:AE297)),0)</f>
        <v>0</v>
      </c>
      <c r="AK297" s="7">
        <f>IF(T297&gt;0,RANK(T297,(N297:P297,Q297:AE297)),0)</f>
        <v>0</v>
      </c>
      <c r="AL297" s="7">
        <f>IF(S297&gt;0,RANK(S297,(N297:P297,Q297:AE297)),0)</f>
        <v>3</v>
      </c>
      <c r="AM297" s="2">
        <f t="shared" si="126"/>
        <v>2.3351648351648352E-2</v>
      </c>
      <c r="AN297" s="2">
        <f t="shared" si="127"/>
        <v>0</v>
      </c>
      <c r="AO297" s="2">
        <f t="shared" si="128"/>
        <v>0</v>
      </c>
      <c r="AP297" s="2">
        <f t="shared" si="129"/>
        <v>4.807692307692308E-2</v>
      </c>
      <c r="AR297" t="s">
        <v>666</v>
      </c>
      <c r="AS297" t="s">
        <v>73</v>
      </c>
      <c r="AT297">
        <v>3</v>
      </c>
      <c r="AV297">
        <v>3</v>
      </c>
      <c r="AW297" s="91">
        <v>8</v>
      </c>
      <c r="AX297" s="93">
        <v>57</v>
      </c>
      <c r="AY297" s="97">
        <f t="shared" si="130"/>
        <v>8057</v>
      </c>
      <c r="BA297" s="7" t="s">
        <v>1261</v>
      </c>
    </row>
    <row r="298" spans="1:53" hidden="1" outlineLevel="1">
      <c r="A298" t="s">
        <v>330</v>
      </c>
      <c r="B298" t="s">
        <v>73</v>
      </c>
      <c r="C298" s="1">
        <f t="shared" si="121"/>
        <v>225247</v>
      </c>
      <c r="D298" s="7">
        <f>IF(N298&gt;0, RANK(N298,(N298:P298,Q298:AE298)),0)</f>
        <v>1</v>
      </c>
      <c r="E298" s="7">
        <f>IF(O298&gt;0,RANK(O298,(N298:P298,Q298:AE298)),0)</f>
        <v>2</v>
      </c>
      <c r="F298" s="7">
        <f>IF(P298&gt;0,RANK(P298,(N298:P298,Q298:AE298)),0)</f>
        <v>6</v>
      </c>
      <c r="G298" s="1">
        <f t="shared" si="119"/>
        <v>5297</v>
      </c>
      <c r="H298" s="2">
        <f t="shared" si="120"/>
        <v>2.3516406433825979E-2</v>
      </c>
      <c r="I298" s="2"/>
      <c r="J298" s="2">
        <f t="shared" si="122"/>
        <v>0.48370899501436199</v>
      </c>
      <c r="K298" s="2">
        <f t="shared" si="123"/>
        <v>0.46019258858053602</v>
      </c>
      <c r="L298" s="2">
        <f t="shared" si="124"/>
        <v>7.2143025212322472E-3</v>
      </c>
      <c r="M298" s="2">
        <f t="shared" si="125"/>
        <v>4.8884113883869693E-2</v>
      </c>
      <c r="N298" s="57">
        <v>108954</v>
      </c>
      <c r="O298" s="57">
        <v>103657</v>
      </c>
      <c r="P298" s="57">
        <v>1625</v>
      </c>
      <c r="Q298" s="57">
        <v>2668</v>
      </c>
      <c r="S298" s="57">
        <v>4849</v>
      </c>
      <c r="V298" s="57">
        <v>2809</v>
      </c>
      <c r="AA298" s="57">
        <v>683</v>
      </c>
      <c r="AB298" s="57">
        <v>0</v>
      </c>
      <c r="AC298" s="57">
        <v>2</v>
      </c>
      <c r="AD298" s="57">
        <v>0</v>
      </c>
      <c r="AF298" s="59"/>
      <c r="AG298" s="59"/>
      <c r="AI298" s="7">
        <f>IF(Q298&gt;0,RANK(Q298,(N298:P298,Q298:AE298)),0)</f>
        <v>5</v>
      </c>
      <c r="AJ298" s="7">
        <f>IF(R298&gt;0,RANK(R298,(N298:P298,Q298:AE298)),0)</f>
        <v>0</v>
      </c>
      <c r="AK298" s="7">
        <f>IF(T298&gt;0,RANK(T298,(N298:P298,Q298:AE298)),0)</f>
        <v>0</v>
      </c>
      <c r="AL298" s="7">
        <f>IF(S298&gt;0,RANK(S298,(N298:P298,Q298:AE298)),0)</f>
        <v>3</v>
      </c>
      <c r="AM298" s="2">
        <f t="shared" si="126"/>
        <v>1.1844774847167776E-2</v>
      </c>
      <c r="AN298" s="2">
        <f t="shared" si="127"/>
        <v>0</v>
      </c>
      <c r="AO298" s="2">
        <f t="shared" si="128"/>
        <v>0</v>
      </c>
      <c r="AP298" s="2">
        <f t="shared" si="129"/>
        <v>2.1527478723357026E-2</v>
      </c>
      <c r="AR298" t="s">
        <v>330</v>
      </c>
      <c r="AS298" t="s">
        <v>73</v>
      </c>
      <c r="AT298">
        <v>0</v>
      </c>
      <c r="AV298">
        <v>3</v>
      </c>
      <c r="AW298" s="91">
        <v>8</v>
      </c>
      <c r="AX298" s="93">
        <v>59</v>
      </c>
      <c r="AY298" s="97">
        <f t="shared" si="130"/>
        <v>8059</v>
      </c>
      <c r="BA298" s="7" t="s">
        <v>1261</v>
      </c>
    </row>
    <row r="299" spans="1:53" hidden="1" outlineLevel="1">
      <c r="A299" t="s">
        <v>1701</v>
      </c>
      <c r="B299" t="s">
        <v>73</v>
      </c>
      <c r="C299" s="1">
        <f t="shared" si="121"/>
        <v>756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>IF(P299&gt;0,RANK(P299,(N299:P299,Q299:AE299)),0)</f>
        <v>4</v>
      </c>
      <c r="G299" s="1">
        <f t="shared" si="119"/>
        <v>351</v>
      </c>
      <c r="H299" s="2">
        <f t="shared" si="120"/>
        <v>0.4642857142857143</v>
      </c>
      <c r="I299" s="2"/>
      <c r="J299" s="2">
        <f t="shared" si="122"/>
        <v>0.23941798941798942</v>
      </c>
      <c r="K299" s="2">
        <f t="shared" si="123"/>
        <v>0.70370370370370372</v>
      </c>
      <c r="L299" s="2">
        <f t="shared" si="124"/>
        <v>1.4550264550264549E-2</v>
      </c>
      <c r="M299" s="2">
        <f t="shared" si="125"/>
        <v>4.2328042328042312E-2</v>
      </c>
      <c r="N299" s="57">
        <v>181</v>
      </c>
      <c r="O299" s="57">
        <v>532</v>
      </c>
      <c r="P299" s="57">
        <v>11</v>
      </c>
      <c r="Q299" s="57">
        <v>3</v>
      </c>
      <c r="S299" s="57">
        <v>20</v>
      </c>
      <c r="V299" s="57">
        <v>5</v>
      </c>
      <c r="AA299" s="57">
        <v>4</v>
      </c>
      <c r="AB299" s="57">
        <v>0</v>
      </c>
      <c r="AC299" s="57">
        <v>0</v>
      </c>
      <c r="AD299" s="57">
        <v>0</v>
      </c>
      <c r="AF299" s="59"/>
      <c r="AG299" s="59"/>
      <c r="AI299" s="7">
        <f>IF(Q299&gt;0,RANK(Q299,(N299:P299,Q299:AE299)),0)</f>
        <v>7</v>
      </c>
      <c r="AJ299" s="7">
        <f>IF(R299&gt;0,RANK(R299,(N299:P299,Q299:AE299)),0)</f>
        <v>0</v>
      </c>
      <c r="AK299" s="7">
        <f>IF(T299&gt;0,RANK(T299,(N299:P299,Q299:AE299)),0)</f>
        <v>0</v>
      </c>
      <c r="AL299" s="7">
        <f>IF(S299&gt;0,RANK(S299,(N299:P299,Q299:AE299)),0)</f>
        <v>3</v>
      </c>
      <c r="AM299" s="2">
        <f t="shared" si="126"/>
        <v>3.968253968253968E-3</v>
      </c>
      <c r="AN299" s="2">
        <f t="shared" si="127"/>
        <v>0</v>
      </c>
      <c r="AO299" s="2">
        <f t="shared" si="128"/>
        <v>0</v>
      </c>
      <c r="AP299" s="2">
        <f t="shared" si="129"/>
        <v>2.6455026455026454E-2</v>
      </c>
      <c r="AR299" t="s">
        <v>1701</v>
      </c>
      <c r="AS299" t="s">
        <v>73</v>
      </c>
      <c r="AT299">
        <v>4</v>
      </c>
      <c r="AV299">
        <v>3</v>
      </c>
      <c r="AW299" s="91">
        <v>8</v>
      </c>
      <c r="AX299" s="93">
        <v>61</v>
      </c>
      <c r="AY299" s="97">
        <f t="shared" si="130"/>
        <v>8061</v>
      </c>
      <c r="BA299" s="7" t="s">
        <v>1261</v>
      </c>
    </row>
    <row r="300" spans="1:53" hidden="1" outlineLevel="1">
      <c r="A300" t="s">
        <v>2137</v>
      </c>
      <c r="B300" t="s">
        <v>73</v>
      </c>
      <c r="C300" s="1">
        <f t="shared" ref="C300:C332" si="131">SUM(N300:AG300)</f>
        <v>2941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>IF(P300&gt;0,RANK(P300,(N300:P300,Q300:AE300)),0)</f>
        <v>5</v>
      </c>
      <c r="G300" s="1">
        <f t="shared" si="119"/>
        <v>1272</v>
      </c>
      <c r="H300" s="2">
        <f t="shared" si="120"/>
        <v>0.43250595035702144</v>
      </c>
      <c r="I300" s="2"/>
      <c r="J300" s="2">
        <f t="shared" si="122"/>
        <v>0.25161509690581435</v>
      </c>
      <c r="K300" s="2">
        <f t="shared" si="123"/>
        <v>0.68412104726283574</v>
      </c>
      <c r="L300" s="2">
        <f t="shared" si="124"/>
        <v>9.520571234274057E-3</v>
      </c>
      <c r="M300" s="2">
        <f t="shared" si="125"/>
        <v>5.4743284597075802E-2</v>
      </c>
      <c r="N300" s="57">
        <v>740</v>
      </c>
      <c r="O300" s="57">
        <v>2012</v>
      </c>
      <c r="P300" s="57">
        <v>28</v>
      </c>
      <c r="Q300" s="57">
        <v>34</v>
      </c>
      <c r="S300" s="57">
        <v>87</v>
      </c>
      <c r="V300" s="57">
        <v>24</v>
      </c>
      <c r="AA300" s="57">
        <v>16</v>
      </c>
      <c r="AB300" s="57">
        <v>0</v>
      </c>
      <c r="AC300" s="57">
        <v>0</v>
      </c>
      <c r="AD300" s="57">
        <v>0</v>
      </c>
      <c r="AF300" s="59"/>
      <c r="AG300" s="59"/>
      <c r="AI300" s="7">
        <f>IF(Q300&gt;0,RANK(Q300,(N300:P300,Q300:AE300)),0)</f>
        <v>4</v>
      </c>
      <c r="AJ300" s="7">
        <f>IF(R300&gt;0,RANK(R300,(N300:P300,Q300:AE300)),0)</f>
        <v>0</v>
      </c>
      <c r="AK300" s="7">
        <f>IF(T300&gt;0,RANK(T300,(N300:P300,Q300:AE300)),0)</f>
        <v>0</v>
      </c>
      <c r="AL300" s="7">
        <f>IF(S300&gt;0,RANK(S300,(N300:P300,Q300:AE300)),0)</f>
        <v>3</v>
      </c>
      <c r="AM300" s="2">
        <f t="shared" si="126"/>
        <v>1.1560693641618497E-2</v>
      </c>
      <c r="AN300" s="2">
        <f t="shared" si="127"/>
        <v>0</v>
      </c>
      <c r="AO300" s="2">
        <f t="shared" si="128"/>
        <v>0</v>
      </c>
      <c r="AP300" s="2">
        <f t="shared" si="129"/>
        <v>2.9581774906494388E-2</v>
      </c>
      <c r="AR300" t="s">
        <v>2137</v>
      </c>
      <c r="AS300" t="s">
        <v>73</v>
      </c>
      <c r="AT300">
        <v>4</v>
      </c>
      <c r="AV300">
        <v>3</v>
      </c>
      <c r="AW300" s="91">
        <v>8</v>
      </c>
      <c r="AX300" s="93">
        <v>63</v>
      </c>
      <c r="AY300" s="97">
        <f t="shared" si="130"/>
        <v>8063</v>
      </c>
      <c r="BA300" s="7" t="s">
        <v>1261</v>
      </c>
    </row>
    <row r="301" spans="1:53" hidden="1" outlineLevel="1">
      <c r="A301" t="s">
        <v>634</v>
      </c>
      <c r="B301" t="s">
        <v>73</v>
      </c>
      <c r="C301" s="1">
        <f t="shared" si="131"/>
        <v>2165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>IF(P301&gt;0,RANK(P301,(N301:P301,Q301:AE301)),0)</f>
        <v>5</v>
      </c>
      <c r="G301" s="1">
        <f t="shared" si="119"/>
        <v>418</v>
      </c>
      <c r="H301" s="2">
        <f t="shared" si="120"/>
        <v>0.1930715935334873</v>
      </c>
      <c r="I301" s="2"/>
      <c r="J301" s="2">
        <f t="shared" ref="J301:J332" si="132">IF($C301=0,"-",N301/$C301)</f>
        <v>0.55796766743648962</v>
      </c>
      <c r="K301" s="2">
        <f t="shared" ref="K301:K332" si="133">IF($C301=0,"-",O301/$C301)</f>
        <v>0.36489607390300233</v>
      </c>
      <c r="L301" s="2">
        <f t="shared" ref="L301:L332" si="134">IF($C301=0,"-",P301/$C301)</f>
        <v>1.0623556581986143E-2</v>
      </c>
      <c r="M301" s="2">
        <f t="shared" ref="M301:M332" si="135">IF(C301=0,"-",(1-J301-K301-L301))</f>
        <v>6.6512702078521904E-2</v>
      </c>
      <c r="N301" s="57">
        <v>1208</v>
      </c>
      <c r="O301" s="57">
        <v>790</v>
      </c>
      <c r="P301" s="57">
        <v>23</v>
      </c>
      <c r="Q301" s="57">
        <v>37</v>
      </c>
      <c r="S301" s="57">
        <v>79</v>
      </c>
      <c r="V301" s="57">
        <v>15</v>
      </c>
      <c r="AA301" s="57">
        <v>13</v>
      </c>
      <c r="AB301" s="57">
        <v>0</v>
      </c>
      <c r="AC301" s="57">
        <v>0</v>
      </c>
      <c r="AD301" s="57">
        <v>0</v>
      </c>
      <c r="AF301" s="59"/>
      <c r="AG301" s="59"/>
      <c r="AI301" s="7">
        <f>IF(Q301&gt;0,RANK(Q301,(N301:P301,Q301:AE301)),0)</f>
        <v>4</v>
      </c>
      <c r="AJ301" s="7">
        <f>IF(R301&gt;0,RANK(R301,(N301:P301,Q301:AE301)),0)</f>
        <v>0</v>
      </c>
      <c r="AK301" s="7">
        <f>IF(T301&gt;0,RANK(T301,(N301:P301,Q301:AE301)),0)</f>
        <v>0</v>
      </c>
      <c r="AL301" s="7">
        <f>IF(S301&gt;0,RANK(S301,(N301:P301,Q301:AE301)),0)</f>
        <v>3</v>
      </c>
      <c r="AM301" s="2">
        <f t="shared" ref="AM301:AM332" si="136">IF($C301=0,"-",Q301/$C301)</f>
        <v>1.7090069284064664E-2</v>
      </c>
      <c r="AN301" s="2">
        <f t="shared" ref="AN301:AN332" si="137">IF($C301=0,"-",R301/$C301)</f>
        <v>0</v>
      </c>
      <c r="AO301" s="2">
        <f t="shared" ref="AO301:AO332" si="138">IF($C301=0,"-",T301/$C301)</f>
        <v>0</v>
      </c>
      <c r="AP301" s="2">
        <f t="shared" ref="AP301:AP332" si="139">IF($C301=0,"-",S301/$C301)</f>
        <v>3.648960739030023E-2</v>
      </c>
      <c r="AR301" t="s">
        <v>634</v>
      </c>
      <c r="AS301" t="s">
        <v>73</v>
      </c>
      <c r="AT301">
        <v>5</v>
      </c>
      <c r="AV301">
        <v>3</v>
      </c>
      <c r="AW301" s="91">
        <v>8</v>
      </c>
      <c r="AX301" s="93">
        <v>65</v>
      </c>
      <c r="AY301" s="97">
        <f t="shared" si="130"/>
        <v>8065</v>
      </c>
      <c r="BA301" s="7" t="s">
        <v>1261</v>
      </c>
    </row>
    <row r="302" spans="1:53" hidden="1" outlineLevel="1">
      <c r="A302" t="s">
        <v>1610</v>
      </c>
      <c r="B302" t="s">
        <v>73</v>
      </c>
      <c r="C302" s="1">
        <f t="shared" si="131"/>
        <v>20493</v>
      </c>
      <c r="D302" s="7">
        <f>IF(N302&gt;0, RANK(N302,(N302:P302,Q302:AE302)),0)</f>
        <v>1</v>
      </c>
      <c r="E302" s="7">
        <f>IF(O302&gt;0,RANK(O302,(N302:P302,Q302:AE302)),0)</f>
        <v>2</v>
      </c>
      <c r="F302" s="7">
        <f>IF(P302&gt;0,RANK(P302,(N302:P302,Q302:AE302)),0)</f>
        <v>6</v>
      </c>
      <c r="G302" s="1">
        <f t="shared" si="119"/>
        <v>1026</v>
      </c>
      <c r="H302" s="2">
        <f t="shared" si="120"/>
        <v>5.0065876152832672E-2</v>
      </c>
      <c r="I302" s="2"/>
      <c r="J302" s="2">
        <f t="shared" si="132"/>
        <v>0.5039281705948373</v>
      </c>
      <c r="K302" s="2">
        <f t="shared" si="133"/>
        <v>0.4538622944420046</v>
      </c>
      <c r="L302" s="2">
        <f t="shared" si="134"/>
        <v>4.0013663202069002E-3</v>
      </c>
      <c r="M302" s="2">
        <f t="shared" si="135"/>
        <v>3.82081686429512E-2</v>
      </c>
      <c r="N302" s="57">
        <v>10327</v>
      </c>
      <c r="O302" s="57">
        <v>9301</v>
      </c>
      <c r="P302" s="57">
        <v>82</v>
      </c>
      <c r="Q302" s="57">
        <v>199</v>
      </c>
      <c r="S302" s="57">
        <v>395</v>
      </c>
      <c r="V302" s="57">
        <v>154</v>
      </c>
      <c r="AA302" s="57">
        <v>32</v>
      </c>
      <c r="AB302" s="57">
        <v>0</v>
      </c>
      <c r="AC302" s="57">
        <v>3</v>
      </c>
      <c r="AD302" s="57">
        <v>0</v>
      </c>
      <c r="AF302" s="59"/>
      <c r="AG302" s="59"/>
      <c r="AI302" s="7">
        <f>IF(Q302&gt;0,RANK(Q302,(N302:P302,Q302:AE302)),0)</f>
        <v>4</v>
      </c>
      <c r="AJ302" s="7">
        <f>IF(R302&gt;0,RANK(R302,(N302:P302,Q302:AE302)),0)</f>
        <v>0</v>
      </c>
      <c r="AK302" s="7">
        <f>IF(T302&gt;0,RANK(T302,(N302:P302,Q302:AE302)),0)</f>
        <v>0</v>
      </c>
      <c r="AL302" s="7">
        <f>IF(S302&gt;0,RANK(S302,(N302:P302,Q302:AE302)),0)</f>
        <v>3</v>
      </c>
      <c r="AM302" s="2">
        <f t="shared" si="136"/>
        <v>9.7106328990386962E-3</v>
      </c>
      <c r="AN302" s="2">
        <f t="shared" si="137"/>
        <v>0</v>
      </c>
      <c r="AO302" s="2">
        <f t="shared" si="138"/>
        <v>0</v>
      </c>
      <c r="AP302" s="2">
        <f t="shared" si="139"/>
        <v>1.9274874347338114E-2</v>
      </c>
      <c r="AR302" t="s">
        <v>1610</v>
      </c>
      <c r="AS302" t="s">
        <v>73</v>
      </c>
      <c r="AT302">
        <v>3</v>
      </c>
      <c r="AV302">
        <v>3</v>
      </c>
      <c r="AW302" s="91">
        <v>8</v>
      </c>
      <c r="AX302" s="93">
        <v>67</v>
      </c>
      <c r="AY302" s="97">
        <f t="shared" si="130"/>
        <v>8067</v>
      </c>
      <c r="BA302" s="7" t="s">
        <v>1261</v>
      </c>
    </row>
    <row r="303" spans="1:53" hidden="1" outlineLevel="1">
      <c r="A303" t="s">
        <v>875</v>
      </c>
      <c r="B303" t="s">
        <v>73</v>
      </c>
      <c r="C303" s="1">
        <f t="shared" si="131"/>
        <v>123676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>IF(P303&gt;0,RANK(P303,(N303:P303,Q303:AE303)),0)</f>
        <v>6</v>
      </c>
      <c r="G303" s="1">
        <f t="shared" si="119"/>
        <v>2502</v>
      </c>
      <c r="H303" s="2">
        <f t="shared" si="120"/>
        <v>2.0230279116400917E-2</v>
      </c>
      <c r="I303" s="2"/>
      <c r="J303" s="2">
        <f t="shared" si="132"/>
        <v>0.48073999805944567</v>
      </c>
      <c r="K303" s="2">
        <f t="shared" si="133"/>
        <v>0.46050971894304471</v>
      </c>
      <c r="L303" s="2">
        <f t="shared" si="134"/>
        <v>5.7812348394191276E-3</v>
      </c>
      <c r="M303" s="2">
        <f t="shared" si="135"/>
        <v>5.296904815809049E-2</v>
      </c>
      <c r="N303" s="57">
        <v>59456</v>
      </c>
      <c r="O303" s="57">
        <v>56954</v>
      </c>
      <c r="P303" s="57">
        <v>715</v>
      </c>
      <c r="Q303" s="57">
        <v>1574</v>
      </c>
      <c r="S303" s="57">
        <v>3117</v>
      </c>
      <c r="V303" s="57">
        <v>1368</v>
      </c>
      <c r="AA303" s="57">
        <v>489</v>
      </c>
      <c r="AB303" s="57">
        <v>0</v>
      </c>
      <c r="AC303" s="57">
        <v>3</v>
      </c>
      <c r="AD303" s="57">
        <v>0</v>
      </c>
      <c r="AF303" s="59"/>
      <c r="AG303" s="59"/>
      <c r="AI303" s="7">
        <f>IF(Q303&gt;0,RANK(Q303,(N303:P303,Q303:AE303)),0)</f>
        <v>4</v>
      </c>
      <c r="AJ303" s="7">
        <f>IF(R303&gt;0,RANK(R303,(N303:P303,Q303:AE303)),0)</f>
        <v>0</v>
      </c>
      <c r="AK303" s="7">
        <f>IF(T303&gt;0,RANK(T303,(N303:P303,Q303:AE303)),0)</f>
        <v>0</v>
      </c>
      <c r="AL303" s="7">
        <f>IF(S303&gt;0,RANK(S303,(N303:P303,Q303:AE303)),0)</f>
        <v>3</v>
      </c>
      <c r="AM303" s="2">
        <f t="shared" si="136"/>
        <v>1.2726802289854134E-2</v>
      </c>
      <c r="AN303" s="2">
        <f t="shared" si="137"/>
        <v>0</v>
      </c>
      <c r="AO303" s="2">
        <f t="shared" si="138"/>
        <v>0</v>
      </c>
      <c r="AP303" s="2">
        <f t="shared" si="139"/>
        <v>2.5202949642614575E-2</v>
      </c>
      <c r="AR303" t="s">
        <v>875</v>
      </c>
      <c r="AS303" t="s">
        <v>73</v>
      </c>
      <c r="AT303">
        <v>4</v>
      </c>
      <c r="AV303">
        <v>3</v>
      </c>
      <c r="AW303" s="91">
        <v>8</v>
      </c>
      <c r="AX303" s="93">
        <v>69</v>
      </c>
      <c r="AY303" s="97">
        <f t="shared" si="130"/>
        <v>8069</v>
      </c>
      <c r="BA303" s="7" t="s">
        <v>1261</v>
      </c>
    </row>
    <row r="304" spans="1:53" hidden="1" outlineLevel="1">
      <c r="A304" t="s">
        <v>1993</v>
      </c>
      <c r="B304" t="s">
        <v>73</v>
      </c>
      <c r="C304" s="1">
        <f t="shared" si="131"/>
        <v>5466</v>
      </c>
      <c r="D304" s="7">
        <f>IF(N304&gt;0, RANK(N304,(N304:P304,Q304:AE304)),0)</f>
        <v>1</v>
      </c>
      <c r="E304" s="7">
        <f>IF(O304&gt;0,RANK(O304,(N304:P304,Q304:AE304)),0)</f>
        <v>2</v>
      </c>
      <c r="F304" s="7">
        <f>IF(P304&gt;0,RANK(P304,(N304:P304,Q304:AE304)),0)</f>
        <v>7</v>
      </c>
      <c r="G304" s="1">
        <f t="shared" si="119"/>
        <v>556</v>
      </c>
      <c r="H304" s="2">
        <f t="shared" si="120"/>
        <v>0.10171972191730699</v>
      </c>
      <c r="I304" s="2"/>
      <c r="J304" s="2">
        <f t="shared" si="132"/>
        <v>0.51994145627515553</v>
      </c>
      <c r="K304" s="2">
        <f t="shared" si="133"/>
        <v>0.41822173435784854</v>
      </c>
      <c r="L304" s="2">
        <f t="shared" si="134"/>
        <v>3.8419319429198683E-3</v>
      </c>
      <c r="M304" s="2">
        <f t="shared" si="135"/>
        <v>5.7994877424076059E-2</v>
      </c>
      <c r="N304" s="57">
        <v>2842</v>
      </c>
      <c r="O304" s="57">
        <v>2286</v>
      </c>
      <c r="P304" s="57">
        <v>21</v>
      </c>
      <c r="Q304" s="57">
        <v>82</v>
      </c>
      <c r="S304" s="57">
        <v>150</v>
      </c>
      <c r="V304" s="57">
        <v>62</v>
      </c>
      <c r="AA304" s="57">
        <v>22</v>
      </c>
      <c r="AB304" s="57">
        <v>0</v>
      </c>
      <c r="AC304" s="57">
        <v>1</v>
      </c>
      <c r="AD304" s="57">
        <v>0</v>
      </c>
      <c r="AF304" s="59"/>
      <c r="AG304" s="59"/>
      <c r="AI304" s="7">
        <f>IF(Q304&gt;0,RANK(Q304,(N304:P304,Q304:AE304)),0)</f>
        <v>4</v>
      </c>
      <c r="AJ304" s="7">
        <f>IF(R304&gt;0,RANK(R304,(N304:P304,Q304:AE304)),0)</f>
        <v>0</v>
      </c>
      <c r="AK304" s="7">
        <f>IF(T304&gt;0,RANK(T304,(N304:P304,Q304:AE304)),0)</f>
        <v>0</v>
      </c>
      <c r="AL304" s="7">
        <f>IF(S304&gt;0,RANK(S304,(N304:P304,Q304:AE304)),0)</f>
        <v>3</v>
      </c>
      <c r="AM304" s="2">
        <f t="shared" si="136"/>
        <v>1.500182949140139E-2</v>
      </c>
      <c r="AN304" s="2">
        <f t="shared" si="137"/>
        <v>0</v>
      </c>
      <c r="AO304" s="2">
        <f t="shared" si="138"/>
        <v>0</v>
      </c>
      <c r="AP304" s="2">
        <f t="shared" si="139"/>
        <v>2.7442371020856202E-2</v>
      </c>
      <c r="AR304" t="s">
        <v>1993</v>
      </c>
      <c r="AS304" t="s">
        <v>73</v>
      </c>
      <c r="AT304">
        <v>3</v>
      </c>
      <c r="AV304">
        <v>3</v>
      </c>
      <c r="AW304" s="91">
        <v>8</v>
      </c>
      <c r="AX304" s="93">
        <v>71</v>
      </c>
      <c r="AY304" s="97">
        <f t="shared" si="130"/>
        <v>8071</v>
      </c>
      <c r="BA304" s="7" t="s">
        <v>1261</v>
      </c>
    </row>
    <row r="305" spans="1:53" hidden="1" outlineLevel="1">
      <c r="A305" t="s">
        <v>196</v>
      </c>
      <c r="B305" t="s">
        <v>73</v>
      </c>
      <c r="C305" s="1">
        <f t="shared" si="131"/>
        <v>1843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>IF(P305&gt;0,RANK(P305,(N305:P305,Q305:AE305)),0)</f>
        <v>4</v>
      </c>
      <c r="G305" s="1">
        <f t="shared" si="119"/>
        <v>752</v>
      </c>
      <c r="H305" s="2">
        <f t="shared" si="120"/>
        <v>0.40803038524145413</v>
      </c>
      <c r="I305" s="2"/>
      <c r="J305" s="2">
        <f t="shared" si="132"/>
        <v>0.26153011394465547</v>
      </c>
      <c r="K305" s="2">
        <f t="shared" si="133"/>
        <v>0.6695604991861096</v>
      </c>
      <c r="L305" s="2">
        <f t="shared" si="134"/>
        <v>2.0618556701030927E-2</v>
      </c>
      <c r="M305" s="2">
        <f t="shared" si="135"/>
        <v>4.8290830168203944E-2</v>
      </c>
      <c r="N305" s="57">
        <v>482</v>
      </c>
      <c r="O305" s="57">
        <v>1234</v>
      </c>
      <c r="P305" s="57">
        <v>38</v>
      </c>
      <c r="Q305" s="57">
        <v>15</v>
      </c>
      <c r="S305" s="57">
        <v>45</v>
      </c>
      <c r="V305" s="57">
        <v>18</v>
      </c>
      <c r="AA305" s="57">
        <v>11</v>
      </c>
      <c r="AB305" s="57">
        <v>0</v>
      </c>
      <c r="AC305" s="57">
        <v>0</v>
      </c>
      <c r="AD305" s="57">
        <v>0</v>
      </c>
      <c r="AF305" s="59"/>
      <c r="AG305" s="59"/>
      <c r="AI305" s="7">
        <f>IF(Q305&gt;0,RANK(Q305,(N305:P305,Q305:AE305)),0)</f>
        <v>6</v>
      </c>
      <c r="AJ305" s="7">
        <f>IF(R305&gt;0,RANK(R305,(N305:P305,Q305:AE305)),0)</f>
        <v>0</v>
      </c>
      <c r="AK305" s="7">
        <f>IF(T305&gt;0,RANK(T305,(N305:P305,Q305:AE305)),0)</f>
        <v>0</v>
      </c>
      <c r="AL305" s="7">
        <f>IF(S305&gt;0,RANK(S305,(N305:P305,Q305:AE305)),0)</f>
        <v>3</v>
      </c>
      <c r="AM305" s="2">
        <f t="shared" si="136"/>
        <v>8.1389039609332612E-3</v>
      </c>
      <c r="AN305" s="2">
        <f t="shared" si="137"/>
        <v>0</v>
      </c>
      <c r="AO305" s="2">
        <f t="shared" si="138"/>
        <v>0</v>
      </c>
      <c r="AP305" s="2">
        <f t="shared" si="139"/>
        <v>2.4416711882799782E-2</v>
      </c>
      <c r="AR305" t="s">
        <v>196</v>
      </c>
      <c r="AS305" t="s">
        <v>73</v>
      </c>
      <c r="AT305">
        <v>4</v>
      </c>
      <c r="AV305">
        <v>3</v>
      </c>
      <c r="AW305" s="91">
        <v>8</v>
      </c>
      <c r="AX305" s="93">
        <v>73</v>
      </c>
      <c r="AY305" s="97">
        <f t="shared" si="130"/>
        <v>8073</v>
      </c>
      <c r="BA305" s="7" t="s">
        <v>1261</v>
      </c>
    </row>
    <row r="306" spans="1:53" hidden="1" outlineLevel="1">
      <c r="A306" t="s">
        <v>726</v>
      </c>
      <c r="B306" t="s">
        <v>73</v>
      </c>
      <c r="C306" s="1">
        <f t="shared" si="131"/>
        <v>7422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>IF(P306&gt;0,RANK(P306,(N306:P306,Q306:AE306)),0)</f>
        <v>4</v>
      </c>
      <c r="G306" s="1">
        <f t="shared" si="119"/>
        <v>2093</v>
      </c>
      <c r="H306" s="2">
        <f t="shared" si="120"/>
        <v>0.28199946106170842</v>
      </c>
      <c r="I306" s="2"/>
      <c r="J306" s="2">
        <f t="shared" si="132"/>
        <v>0.3220156292104554</v>
      </c>
      <c r="K306" s="2">
        <f t="shared" si="133"/>
        <v>0.60401509027216382</v>
      </c>
      <c r="L306" s="2">
        <f t="shared" si="134"/>
        <v>1.333872271624899E-2</v>
      </c>
      <c r="M306" s="2">
        <f t="shared" si="135"/>
        <v>6.0630557801131732E-2</v>
      </c>
      <c r="N306" s="57">
        <v>2390</v>
      </c>
      <c r="O306" s="57">
        <v>4483</v>
      </c>
      <c r="P306" s="57">
        <v>99</v>
      </c>
      <c r="Q306" s="57">
        <v>80</v>
      </c>
      <c r="S306" s="57">
        <v>256</v>
      </c>
      <c r="V306" s="57">
        <v>81</v>
      </c>
      <c r="AA306" s="57">
        <v>33</v>
      </c>
      <c r="AB306" s="57">
        <v>0</v>
      </c>
      <c r="AC306" s="57">
        <v>0</v>
      </c>
      <c r="AD306" s="57">
        <v>0</v>
      </c>
      <c r="AF306" s="59"/>
      <c r="AG306" s="59"/>
      <c r="AI306" s="7">
        <f>IF(Q306&gt;0,RANK(Q306,(N306:P306,Q306:AE306)),0)</f>
        <v>6</v>
      </c>
      <c r="AJ306" s="7">
        <f>IF(R306&gt;0,RANK(R306,(N306:P306,Q306:AE306)),0)</f>
        <v>0</v>
      </c>
      <c r="AK306" s="7">
        <f>IF(T306&gt;0,RANK(T306,(N306:P306,Q306:AE306)),0)</f>
        <v>0</v>
      </c>
      <c r="AL306" s="7">
        <f>IF(S306&gt;0,RANK(S306,(N306:P306,Q306:AE306)),0)</f>
        <v>3</v>
      </c>
      <c r="AM306" s="2">
        <f t="shared" si="136"/>
        <v>1.0778765831312315E-2</v>
      </c>
      <c r="AN306" s="2">
        <f t="shared" si="137"/>
        <v>0</v>
      </c>
      <c r="AO306" s="2">
        <f t="shared" si="138"/>
        <v>0</v>
      </c>
      <c r="AP306" s="2">
        <f t="shared" si="139"/>
        <v>3.4492050660199405E-2</v>
      </c>
      <c r="AR306" t="s">
        <v>726</v>
      </c>
      <c r="AS306" t="s">
        <v>73</v>
      </c>
      <c r="AT306">
        <v>4</v>
      </c>
      <c r="AV306">
        <v>3</v>
      </c>
      <c r="AW306" s="91">
        <v>8</v>
      </c>
      <c r="AX306" s="93">
        <v>75</v>
      </c>
      <c r="AY306" s="97">
        <f t="shared" si="130"/>
        <v>8075</v>
      </c>
      <c r="BA306" s="7" t="s">
        <v>1261</v>
      </c>
    </row>
    <row r="307" spans="1:53" hidden="1" outlineLevel="1">
      <c r="A307" t="s">
        <v>1635</v>
      </c>
      <c r="B307" t="s">
        <v>73</v>
      </c>
      <c r="C307" s="1">
        <f t="shared" si="131"/>
        <v>54510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>IF(P307&gt;0,RANK(P307,(N307:P307,Q307:AE307)),0)</f>
        <v>5</v>
      </c>
      <c r="G307" s="1">
        <f t="shared" si="119"/>
        <v>15449</v>
      </c>
      <c r="H307" s="2">
        <f t="shared" si="120"/>
        <v>0.28341588699321224</v>
      </c>
      <c r="I307" s="2"/>
      <c r="J307" s="2">
        <f t="shared" si="132"/>
        <v>0.32144560631076868</v>
      </c>
      <c r="K307" s="2">
        <f t="shared" si="133"/>
        <v>0.60486149330398087</v>
      </c>
      <c r="L307" s="2">
        <f t="shared" si="134"/>
        <v>1.1869381764813796E-2</v>
      </c>
      <c r="M307" s="2">
        <f t="shared" si="135"/>
        <v>6.1823518620436654E-2</v>
      </c>
      <c r="N307" s="57">
        <v>17522</v>
      </c>
      <c r="O307" s="57">
        <v>32971</v>
      </c>
      <c r="P307" s="57">
        <v>647</v>
      </c>
      <c r="Q307" s="57">
        <v>886</v>
      </c>
      <c r="S307" s="57">
        <v>1494</v>
      </c>
      <c r="V307" s="57">
        <v>619</v>
      </c>
      <c r="AA307" s="57">
        <v>353</v>
      </c>
      <c r="AB307" s="57">
        <v>6</v>
      </c>
      <c r="AC307" s="57">
        <v>0</v>
      </c>
      <c r="AD307" s="57">
        <v>12</v>
      </c>
      <c r="AF307" s="59"/>
      <c r="AG307" s="59"/>
      <c r="AI307" s="7">
        <f>IF(Q307&gt;0,RANK(Q307,(N307:P307,Q307:AE307)),0)</f>
        <v>4</v>
      </c>
      <c r="AJ307" s="7">
        <f>IF(R307&gt;0,RANK(R307,(N307:P307,Q307:AE307)),0)</f>
        <v>0</v>
      </c>
      <c r="AK307" s="7">
        <f>IF(T307&gt;0,RANK(T307,(N307:P307,Q307:AE307)),0)</f>
        <v>0</v>
      </c>
      <c r="AL307" s="7">
        <f>IF(S307&gt;0,RANK(S307,(N307:P307,Q307:AE307)),0)</f>
        <v>3</v>
      </c>
      <c r="AM307" s="2">
        <f t="shared" si="136"/>
        <v>1.6253898367272059E-2</v>
      </c>
      <c r="AN307" s="2">
        <f t="shared" si="137"/>
        <v>0</v>
      </c>
      <c r="AO307" s="2">
        <f t="shared" si="138"/>
        <v>0</v>
      </c>
      <c r="AP307" s="2">
        <f t="shared" si="139"/>
        <v>2.7407815079801872E-2</v>
      </c>
      <c r="AR307" t="s">
        <v>1635</v>
      </c>
      <c r="AS307" t="s">
        <v>73</v>
      </c>
      <c r="AT307">
        <v>3</v>
      </c>
      <c r="AV307">
        <v>3</v>
      </c>
      <c r="AW307" s="91">
        <v>8</v>
      </c>
      <c r="AX307" s="93">
        <v>77</v>
      </c>
      <c r="AY307" s="97">
        <f t="shared" si="130"/>
        <v>8077</v>
      </c>
      <c r="BA307" s="7" t="s">
        <v>1261</v>
      </c>
    </row>
    <row r="308" spans="1:53" hidden="1" outlineLevel="1">
      <c r="A308" t="s">
        <v>943</v>
      </c>
      <c r="B308" t="s">
        <v>73</v>
      </c>
      <c r="C308" s="1">
        <f t="shared" si="131"/>
        <v>570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>IF(P308&gt;0,RANK(P308,(N308:P308,Q308:AE308)),0)</f>
        <v>6</v>
      </c>
      <c r="G308" s="1">
        <f t="shared" si="119"/>
        <v>23</v>
      </c>
      <c r="H308" s="2">
        <f t="shared" si="120"/>
        <v>4.0350877192982457E-2</v>
      </c>
      <c r="I308" s="2"/>
      <c r="J308" s="2">
        <f t="shared" si="132"/>
        <v>0.43333333333333335</v>
      </c>
      <c r="K308" s="2">
        <f t="shared" si="133"/>
        <v>0.47368421052631576</v>
      </c>
      <c r="L308" s="2">
        <f t="shared" si="134"/>
        <v>8.771929824561403E-3</v>
      </c>
      <c r="M308" s="2">
        <f t="shared" si="135"/>
        <v>8.4210526315789486E-2</v>
      </c>
      <c r="N308" s="57">
        <v>247</v>
      </c>
      <c r="O308" s="57">
        <v>270</v>
      </c>
      <c r="P308" s="57">
        <v>5</v>
      </c>
      <c r="Q308" s="57">
        <v>19</v>
      </c>
      <c r="S308" s="57">
        <v>23</v>
      </c>
      <c r="V308" s="57">
        <v>6</v>
      </c>
      <c r="AA308" s="57">
        <v>0</v>
      </c>
      <c r="AB308" s="57">
        <v>0</v>
      </c>
      <c r="AC308" s="57">
        <v>0</v>
      </c>
      <c r="AD308" s="57">
        <v>0</v>
      </c>
      <c r="AF308" s="59"/>
      <c r="AG308" s="59"/>
      <c r="AI308" s="7">
        <f>IF(Q308&gt;0,RANK(Q308,(N308:P308,Q308:AE308)),0)</f>
        <v>4</v>
      </c>
      <c r="AJ308" s="7">
        <f>IF(R308&gt;0,RANK(R308,(N308:P308,Q308:AE308)),0)</f>
        <v>0</v>
      </c>
      <c r="AK308" s="7">
        <f>IF(T308&gt;0,RANK(T308,(N308:P308,Q308:AE308)),0)</f>
        <v>0</v>
      </c>
      <c r="AL308" s="7">
        <f>IF(S308&gt;0,RANK(S308,(N308:P308,Q308:AE308)),0)</f>
        <v>3</v>
      </c>
      <c r="AM308" s="2">
        <f t="shared" si="136"/>
        <v>3.3333333333333333E-2</v>
      </c>
      <c r="AN308" s="2">
        <f t="shared" si="137"/>
        <v>0</v>
      </c>
      <c r="AO308" s="2">
        <f t="shared" si="138"/>
        <v>0</v>
      </c>
      <c r="AP308" s="2">
        <f t="shared" si="139"/>
        <v>4.0350877192982457E-2</v>
      </c>
      <c r="AR308" t="s">
        <v>943</v>
      </c>
      <c r="AS308" t="s">
        <v>73</v>
      </c>
      <c r="AT308">
        <v>3</v>
      </c>
      <c r="AV308">
        <v>3</v>
      </c>
      <c r="AW308" s="91">
        <v>8</v>
      </c>
      <c r="AX308" s="93">
        <v>79</v>
      </c>
      <c r="AY308" s="97">
        <f t="shared" si="130"/>
        <v>8079</v>
      </c>
      <c r="BA308" s="7" t="s">
        <v>1261</v>
      </c>
    </row>
    <row r="309" spans="1:53" hidden="1" outlineLevel="1">
      <c r="A309" t="s">
        <v>944</v>
      </c>
      <c r="B309" t="s">
        <v>73</v>
      </c>
      <c r="C309" s="1">
        <f t="shared" si="131"/>
        <v>4556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>IF(P309&gt;0,RANK(P309,(N309:P309,Q309:AE309)),0)</f>
        <v>6</v>
      </c>
      <c r="G309" s="1">
        <f t="shared" si="119"/>
        <v>1976</v>
      </c>
      <c r="H309" s="2">
        <f t="shared" si="120"/>
        <v>0.43371378402107114</v>
      </c>
      <c r="I309" s="2"/>
      <c r="J309" s="2">
        <f t="shared" si="132"/>
        <v>0.24231782265144863</v>
      </c>
      <c r="K309" s="2">
        <f t="shared" si="133"/>
        <v>0.67603160667251971</v>
      </c>
      <c r="L309" s="2">
        <f t="shared" si="134"/>
        <v>1.3608428446005268E-2</v>
      </c>
      <c r="M309" s="2">
        <f t="shared" si="135"/>
        <v>6.8042142230026387E-2</v>
      </c>
      <c r="N309" s="57">
        <v>1104</v>
      </c>
      <c r="O309" s="57">
        <v>3080</v>
      </c>
      <c r="P309" s="57">
        <v>62</v>
      </c>
      <c r="Q309" s="57">
        <v>79</v>
      </c>
      <c r="S309" s="57">
        <v>129</v>
      </c>
      <c r="V309" s="57">
        <v>75</v>
      </c>
      <c r="AA309" s="57">
        <v>27</v>
      </c>
      <c r="AB309" s="57">
        <v>0</v>
      </c>
      <c r="AC309" s="57">
        <v>0</v>
      </c>
      <c r="AD309" s="57">
        <v>0</v>
      </c>
      <c r="AF309" s="59"/>
      <c r="AG309" s="59"/>
      <c r="AI309" s="7">
        <f>IF(Q309&gt;0,RANK(Q309,(N309:P309,Q309:AE309)),0)</f>
        <v>4</v>
      </c>
      <c r="AJ309" s="7">
        <f>IF(R309&gt;0,RANK(R309,(N309:P309,Q309:AE309)),0)</f>
        <v>0</v>
      </c>
      <c r="AK309" s="7">
        <f>IF(T309&gt;0,RANK(T309,(N309:P309,Q309:AE309)),0)</f>
        <v>0</v>
      </c>
      <c r="AL309" s="7">
        <f>IF(S309&gt;0,RANK(S309,(N309:P309,Q309:AE309)),0)</f>
        <v>3</v>
      </c>
      <c r="AM309" s="2">
        <f t="shared" si="136"/>
        <v>1.7339771729587356E-2</v>
      </c>
      <c r="AN309" s="2">
        <f t="shared" si="137"/>
        <v>0</v>
      </c>
      <c r="AO309" s="2">
        <f t="shared" si="138"/>
        <v>0</v>
      </c>
      <c r="AP309" s="2">
        <f t="shared" si="139"/>
        <v>2.8314310798946446E-2</v>
      </c>
      <c r="AR309" t="s">
        <v>944</v>
      </c>
      <c r="AS309" t="s">
        <v>73</v>
      </c>
      <c r="AT309">
        <v>3</v>
      </c>
      <c r="AV309">
        <v>3</v>
      </c>
      <c r="AW309" s="91">
        <v>8</v>
      </c>
      <c r="AX309" s="93">
        <v>81</v>
      </c>
      <c r="AY309" s="97">
        <f t="shared" si="130"/>
        <v>8081</v>
      </c>
      <c r="BA309" s="7" t="s">
        <v>1261</v>
      </c>
    </row>
    <row r="310" spans="1:53" hidden="1" outlineLevel="1">
      <c r="A310" t="s">
        <v>699</v>
      </c>
      <c r="B310" t="s">
        <v>73</v>
      </c>
      <c r="C310" s="1">
        <f t="shared" si="131"/>
        <v>9561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6</v>
      </c>
      <c r="G310" s="1">
        <f t="shared" si="119"/>
        <v>2299</v>
      </c>
      <c r="H310" s="2">
        <f t="shared" si="120"/>
        <v>0.24045601924484886</v>
      </c>
      <c r="I310" s="2"/>
      <c r="J310" s="2">
        <f t="shared" si="132"/>
        <v>0.3502771676602866</v>
      </c>
      <c r="K310" s="2">
        <f t="shared" si="133"/>
        <v>0.59073318690513543</v>
      </c>
      <c r="L310" s="2">
        <f t="shared" si="134"/>
        <v>6.589268904926263E-3</v>
      </c>
      <c r="M310" s="2">
        <f t="shared" si="135"/>
        <v>5.2400376529651703E-2</v>
      </c>
      <c r="N310" s="57">
        <v>3349</v>
      </c>
      <c r="O310" s="57">
        <v>5648</v>
      </c>
      <c r="P310" s="57">
        <v>63</v>
      </c>
      <c r="Q310" s="57">
        <v>93</v>
      </c>
      <c r="S310" s="57">
        <v>252</v>
      </c>
      <c r="V310" s="57">
        <v>130</v>
      </c>
      <c r="AA310" s="57">
        <v>25</v>
      </c>
      <c r="AB310" s="57">
        <v>1</v>
      </c>
      <c r="AC310" s="57">
        <v>0</v>
      </c>
      <c r="AD310" s="57">
        <v>0</v>
      </c>
      <c r="AF310" s="59"/>
      <c r="AG310" s="59"/>
      <c r="AI310" s="7">
        <f>IF(Q310&gt;0,RANK(Q310,(N310:P310,Q310:AE310)),0)</f>
        <v>5</v>
      </c>
      <c r="AJ310" s="7">
        <f>IF(R310&gt;0,RANK(R310,(N310:P310,Q310:AE310)),0)</f>
        <v>0</v>
      </c>
      <c r="AK310" s="7">
        <f>IF(T310&gt;0,RANK(T310,(N310:P310,Q310:AE310)),0)</f>
        <v>0</v>
      </c>
      <c r="AL310" s="7">
        <f>IF(S310&gt;0,RANK(S310,(N310:P310,Q310:AE310)),0)</f>
        <v>3</v>
      </c>
      <c r="AM310" s="2">
        <f t="shared" si="136"/>
        <v>9.7270160025101984E-3</v>
      </c>
      <c r="AN310" s="2">
        <f t="shared" si="137"/>
        <v>0</v>
      </c>
      <c r="AO310" s="2">
        <f t="shared" si="138"/>
        <v>0</v>
      </c>
      <c r="AP310" s="2">
        <f t="shared" si="139"/>
        <v>2.6357075619705052E-2</v>
      </c>
      <c r="AR310" t="s">
        <v>699</v>
      </c>
      <c r="AS310" t="s">
        <v>73</v>
      </c>
      <c r="AT310">
        <v>3</v>
      </c>
      <c r="AV310">
        <v>3</v>
      </c>
      <c r="AW310" s="91">
        <v>8</v>
      </c>
      <c r="AX310" s="93">
        <v>83</v>
      </c>
      <c r="AY310" s="97">
        <f t="shared" si="130"/>
        <v>8083</v>
      </c>
      <c r="BA310" s="7" t="s">
        <v>1261</v>
      </c>
    </row>
    <row r="311" spans="1:53" hidden="1" outlineLevel="1">
      <c r="A311" t="s">
        <v>989</v>
      </c>
      <c r="B311" t="s">
        <v>73</v>
      </c>
      <c r="C311" s="1">
        <f t="shared" si="131"/>
        <v>15748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>IF(P311&gt;0,RANK(P311,(N311:P311,Q311:AE311)),0)</f>
        <v>6</v>
      </c>
      <c r="G311" s="1">
        <f t="shared" si="119"/>
        <v>5258</v>
      </c>
      <c r="H311" s="2">
        <f t="shared" si="120"/>
        <v>0.33388366776733552</v>
      </c>
      <c r="I311" s="2"/>
      <c r="J311" s="2">
        <f t="shared" si="132"/>
        <v>0.29381508763017528</v>
      </c>
      <c r="K311" s="2">
        <f t="shared" si="133"/>
        <v>0.62769875539751074</v>
      </c>
      <c r="L311" s="2">
        <f t="shared" si="134"/>
        <v>9.9060198120396233E-3</v>
      </c>
      <c r="M311" s="2">
        <f t="shared" si="135"/>
        <v>6.8580137160274363E-2</v>
      </c>
      <c r="N311" s="57">
        <v>4627</v>
      </c>
      <c r="O311" s="57">
        <v>9885</v>
      </c>
      <c r="P311" s="57">
        <v>156</v>
      </c>
      <c r="Q311" s="57">
        <v>234</v>
      </c>
      <c r="S311" s="57">
        <v>555</v>
      </c>
      <c r="V311" s="57">
        <v>217</v>
      </c>
      <c r="AA311" s="57">
        <v>72</v>
      </c>
      <c r="AB311" s="57">
        <v>0</v>
      </c>
      <c r="AC311" s="57">
        <v>0</v>
      </c>
      <c r="AD311" s="57">
        <v>2</v>
      </c>
      <c r="AF311" s="59"/>
      <c r="AG311" s="59"/>
      <c r="AI311" s="7">
        <f>IF(Q311&gt;0,RANK(Q311,(N311:P311,Q311:AE311)),0)</f>
        <v>4</v>
      </c>
      <c r="AJ311" s="7">
        <f>IF(R311&gt;0,RANK(R311,(N311:P311,Q311:AE311)),0)</f>
        <v>0</v>
      </c>
      <c r="AK311" s="7">
        <f>IF(T311&gt;0,RANK(T311,(N311:P311,Q311:AE311)),0)</f>
        <v>0</v>
      </c>
      <c r="AL311" s="7">
        <f>IF(S311&gt;0,RANK(S311,(N311:P311,Q311:AE311)),0)</f>
        <v>3</v>
      </c>
      <c r="AM311" s="2">
        <f t="shared" si="136"/>
        <v>1.4859029718059436E-2</v>
      </c>
      <c r="AN311" s="2">
        <f t="shared" si="137"/>
        <v>0</v>
      </c>
      <c r="AO311" s="2">
        <f t="shared" si="138"/>
        <v>0</v>
      </c>
      <c r="AP311" s="2">
        <f t="shared" si="139"/>
        <v>3.524257048514097E-2</v>
      </c>
      <c r="AR311" t="s">
        <v>989</v>
      </c>
      <c r="AS311" t="s">
        <v>73</v>
      </c>
      <c r="AT311">
        <v>3</v>
      </c>
      <c r="AV311">
        <v>3</v>
      </c>
      <c r="AW311" s="91">
        <v>8</v>
      </c>
      <c r="AX311" s="93">
        <v>85</v>
      </c>
      <c r="AY311" s="97">
        <f t="shared" si="130"/>
        <v>8085</v>
      </c>
      <c r="BA311" s="7" t="s">
        <v>1261</v>
      </c>
    </row>
    <row r="312" spans="1:53" hidden="1" outlineLevel="1">
      <c r="A312" t="s">
        <v>981</v>
      </c>
      <c r="B312" t="s">
        <v>73</v>
      </c>
      <c r="C312" s="1">
        <f t="shared" si="131"/>
        <v>8099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>IF(P312&gt;0,RANK(P312,(N312:P312,Q312:AE312)),0)</f>
        <v>4</v>
      </c>
      <c r="G312" s="1">
        <f t="shared" si="119"/>
        <v>1885</v>
      </c>
      <c r="H312" s="2">
        <f t="shared" si="120"/>
        <v>0.23274478330658105</v>
      </c>
      <c r="I312" s="2"/>
      <c r="J312" s="2">
        <f t="shared" si="132"/>
        <v>0.35152487961476725</v>
      </c>
      <c r="K312" s="2">
        <f t="shared" si="133"/>
        <v>0.5842696629213483</v>
      </c>
      <c r="L312" s="2">
        <f t="shared" si="134"/>
        <v>1.4940116063711569E-2</v>
      </c>
      <c r="M312" s="2">
        <f t="shared" si="135"/>
        <v>4.9265341400172941E-2</v>
      </c>
      <c r="N312" s="57">
        <v>2847</v>
      </c>
      <c r="O312" s="57">
        <v>4732</v>
      </c>
      <c r="P312" s="57">
        <v>121</v>
      </c>
      <c r="Q312" s="57">
        <v>74</v>
      </c>
      <c r="S312" s="57">
        <v>241</v>
      </c>
      <c r="V312" s="57">
        <v>57</v>
      </c>
      <c r="AA312" s="57">
        <v>27</v>
      </c>
      <c r="AB312" s="57">
        <v>0</v>
      </c>
      <c r="AC312" s="57">
        <v>0</v>
      </c>
      <c r="AD312" s="57">
        <v>0</v>
      </c>
      <c r="AF312" s="59"/>
      <c r="AG312" s="59"/>
      <c r="AI312" s="7">
        <f>IF(Q312&gt;0,RANK(Q312,(N312:P312,Q312:AE312)),0)</f>
        <v>5</v>
      </c>
      <c r="AJ312" s="7">
        <f>IF(R312&gt;0,RANK(R312,(N312:P312,Q312:AE312)),0)</f>
        <v>0</v>
      </c>
      <c r="AK312" s="7">
        <f>IF(T312&gt;0,RANK(T312,(N312:P312,Q312:AE312)),0)</f>
        <v>0</v>
      </c>
      <c r="AL312" s="7">
        <f>IF(S312&gt;0,RANK(S312,(N312:P312,Q312:AE312)),0)</f>
        <v>3</v>
      </c>
      <c r="AM312" s="2">
        <f t="shared" si="136"/>
        <v>9.1369304852450921E-3</v>
      </c>
      <c r="AN312" s="2">
        <f t="shared" si="137"/>
        <v>0</v>
      </c>
      <c r="AO312" s="2">
        <f t="shared" si="138"/>
        <v>0</v>
      </c>
      <c r="AP312" s="2">
        <f t="shared" si="139"/>
        <v>2.9756760093838746E-2</v>
      </c>
      <c r="AR312" t="s">
        <v>981</v>
      </c>
      <c r="AS312" t="s">
        <v>73</v>
      </c>
      <c r="AT312">
        <v>4</v>
      </c>
      <c r="AV312">
        <v>3</v>
      </c>
      <c r="AW312" s="91">
        <v>8</v>
      </c>
      <c r="AX312" s="93">
        <v>87</v>
      </c>
      <c r="AY312" s="97">
        <f t="shared" si="130"/>
        <v>8087</v>
      </c>
      <c r="BA312" s="7" t="s">
        <v>1261</v>
      </c>
    </row>
    <row r="313" spans="1:53" hidden="1" outlineLevel="1">
      <c r="A313" t="s">
        <v>1234</v>
      </c>
      <c r="B313" t="s">
        <v>73</v>
      </c>
      <c r="C313" s="1">
        <f t="shared" si="131"/>
        <v>6337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>IF(P313&gt;0,RANK(P313,(N313:P313,Q313:AE313)),0)</f>
        <v>4</v>
      </c>
      <c r="G313" s="1">
        <f t="shared" si="119"/>
        <v>644</v>
      </c>
      <c r="H313" s="2">
        <f t="shared" si="120"/>
        <v>0.10162537478302036</v>
      </c>
      <c r="I313" s="2"/>
      <c r="J313" s="2">
        <f t="shared" si="132"/>
        <v>0.41549629162064067</v>
      </c>
      <c r="K313" s="2">
        <f t="shared" si="133"/>
        <v>0.51712166640366108</v>
      </c>
      <c r="L313" s="2">
        <f t="shared" si="134"/>
        <v>1.1046236389458734E-2</v>
      </c>
      <c r="M313" s="2">
        <f t="shared" si="135"/>
        <v>5.6335805586239573E-2</v>
      </c>
      <c r="N313" s="57">
        <v>2633</v>
      </c>
      <c r="O313" s="57">
        <v>3277</v>
      </c>
      <c r="P313" s="57">
        <v>70</v>
      </c>
      <c r="Q313" s="57">
        <v>60</v>
      </c>
      <c r="S313" s="57">
        <v>223</v>
      </c>
      <c r="V313" s="57">
        <v>52</v>
      </c>
      <c r="AA313" s="57">
        <v>22</v>
      </c>
      <c r="AB313" s="57">
        <v>0</v>
      </c>
      <c r="AC313" s="57">
        <v>0</v>
      </c>
      <c r="AD313" s="57">
        <v>0</v>
      </c>
      <c r="AF313" s="59"/>
      <c r="AG313" s="59"/>
      <c r="AI313" s="7">
        <f>IF(Q313&gt;0,RANK(Q313,(N313:P313,Q313:AE313)),0)</f>
        <v>5</v>
      </c>
      <c r="AJ313" s="7">
        <f>IF(R313&gt;0,RANK(R313,(N313:P313,Q313:AE313)),0)</f>
        <v>0</v>
      </c>
      <c r="AK313" s="7">
        <f>IF(T313&gt;0,RANK(T313,(N313:P313,Q313:AE313)),0)</f>
        <v>0</v>
      </c>
      <c r="AL313" s="7">
        <f>IF(S313&gt;0,RANK(S313,(N313:P313,Q313:AE313)),0)</f>
        <v>3</v>
      </c>
      <c r="AM313" s="2">
        <f t="shared" si="136"/>
        <v>9.4682026195360581E-3</v>
      </c>
      <c r="AN313" s="2">
        <f t="shared" si="137"/>
        <v>0</v>
      </c>
      <c r="AO313" s="2">
        <f t="shared" si="138"/>
        <v>0</v>
      </c>
      <c r="AP313" s="2">
        <f t="shared" si="139"/>
        <v>3.5190153069275684E-2</v>
      </c>
      <c r="AR313" t="s">
        <v>1234</v>
      </c>
      <c r="AS313" t="s">
        <v>73</v>
      </c>
      <c r="AT313">
        <v>0</v>
      </c>
      <c r="AV313">
        <v>3</v>
      </c>
      <c r="AW313" s="91">
        <v>8</v>
      </c>
      <c r="AX313" s="93">
        <v>89</v>
      </c>
      <c r="AY313" s="97">
        <f t="shared" si="130"/>
        <v>8089</v>
      </c>
      <c r="BA313" s="7" t="s">
        <v>1261</v>
      </c>
    </row>
    <row r="314" spans="1:53" hidden="1" outlineLevel="1">
      <c r="A314" t="s">
        <v>1900</v>
      </c>
      <c r="B314" t="s">
        <v>73</v>
      </c>
      <c r="C314" s="1">
        <f t="shared" si="131"/>
        <v>2602</v>
      </c>
      <c r="D314" s="7">
        <f>IF(N314&gt;0, RANK(N314,(N314:P314,Q314:AE314)),0)</f>
        <v>1</v>
      </c>
      <c r="E314" s="7">
        <f>IF(O314&gt;0,RANK(O314,(N314:P314,Q314:AE314)),0)</f>
        <v>2</v>
      </c>
      <c r="F314" s="7">
        <f>IF(P314&gt;0,RANK(P314,(N314:P314,Q314:AE314)),0)</f>
        <v>6</v>
      </c>
      <c r="G314" s="1">
        <f t="shared" si="119"/>
        <v>131</v>
      </c>
      <c r="H314" s="2">
        <f t="shared" si="120"/>
        <v>5.0345887778631825E-2</v>
      </c>
      <c r="I314" s="2"/>
      <c r="J314" s="2">
        <f t="shared" si="132"/>
        <v>0.49769408147578786</v>
      </c>
      <c r="K314" s="2">
        <f t="shared" si="133"/>
        <v>0.44734819369715606</v>
      </c>
      <c r="L314" s="2">
        <f t="shared" si="134"/>
        <v>5.3804765564950041E-3</v>
      </c>
      <c r="M314" s="2">
        <f t="shared" si="135"/>
        <v>4.9577248270561071E-2</v>
      </c>
      <c r="N314" s="57">
        <v>1295</v>
      </c>
      <c r="O314" s="57">
        <v>1164</v>
      </c>
      <c r="P314" s="57">
        <v>14</v>
      </c>
      <c r="Q314" s="57">
        <v>30</v>
      </c>
      <c r="S314" s="57">
        <v>71</v>
      </c>
      <c r="V314" s="57">
        <v>23</v>
      </c>
      <c r="AA314" s="57">
        <v>5</v>
      </c>
      <c r="AB314" s="57">
        <v>0</v>
      </c>
      <c r="AC314" s="57">
        <v>0</v>
      </c>
      <c r="AD314" s="57">
        <v>0</v>
      </c>
      <c r="AF314" s="59"/>
      <c r="AG314" s="59"/>
      <c r="AI314" s="7">
        <f>IF(Q314&gt;0,RANK(Q314,(N314:P314,Q314:AE314)),0)</f>
        <v>4</v>
      </c>
      <c r="AJ314" s="7">
        <f>IF(R314&gt;0,RANK(R314,(N314:P314,Q314:AE314)),0)</f>
        <v>0</v>
      </c>
      <c r="AK314" s="7">
        <f>IF(T314&gt;0,RANK(T314,(N314:P314,Q314:AE314)),0)</f>
        <v>0</v>
      </c>
      <c r="AL314" s="7">
        <f>IF(S314&gt;0,RANK(S314,(N314:P314,Q314:AE314)),0)</f>
        <v>3</v>
      </c>
      <c r="AM314" s="2">
        <f t="shared" si="136"/>
        <v>1.1529592621060722E-2</v>
      </c>
      <c r="AN314" s="2">
        <f t="shared" si="137"/>
        <v>0</v>
      </c>
      <c r="AO314" s="2">
        <f t="shared" si="138"/>
        <v>0</v>
      </c>
      <c r="AP314" s="2">
        <f t="shared" si="139"/>
        <v>2.7286702536510377E-2</v>
      </c>
      <c r="AR314" t="s">
        <v>1900</v>
      </c>
      <c r="AS314" t="s">
        <v>73</v>
      </c>
      <c r="AT314">
        <v>3</v>
      </c>
      <c r="AV314">
        <v>3</v>
      </c>
      <c r="AW314" s="91">
        <v>8</v>
      </c>
      <c r="AX314" s="93">
        <v>91</v>
      </c>
      <c r="AY314" s="97">
        <f t="shared" si="130"/>
        <v>8091</v>
      </c>
      <c r="BA314" s="7" t="s">
        <v>1261</v>
      </c>
    </row>
    <row r="315" spans="1:53" hidden="1" outlineLevel="1">
      <c r="A315" t="s">
        <v>1624</v>
      </c>
      <c r="B315" t="s">
        <v>73</v>
      </c>
      <c r="C315" s="1">
        <f t="shared" si="131"/>
        <v>7499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>IF(P315&gt;0,RANK(P315,(N315:P315,Q315:AE315)),0)</f>
        <v>6</v>
      </c>
      <c r="G315" s="1">
        <f t="shared" si="119"/>
        <v>1241</v>
      </c>
      <c r="H315" s="2">
        <f t="shared" si="120"/>
        <v>0.16548873183091078</v>
      </c>
      <c r="I315" s="2"/>
      <c r="J315" s="2">
        <f t="shared" si="132"/>
        <v>0.37978397119615948</v>
      </c>
      <c r="K315" s="2">
        <f t="shared" si="133"/>
        <v>0.54527270302707032</v>
      </c>
      <c r="L315" s="2">
        <f t="shared" si="134"/>
        <v>1.0134684624616615E-2</v>
      </c>
      <c r="M315" s="2">
        <f t="shared" si="135"/>
        <v>6.4808641152153595E-2</v>
      </c>
      <c r="N315" s="57">
        <v>2848</v>
      </c>
      <c r="O315" s="57">
        <v>4089</v>
      </c>
      <c r="P315" s="57">
        <v>76</v>
      </c>
      <c r="Q315" s="57">
        <v>128</v>
      </c>
      <c r="S315" s="57">
        <v>237</v>
      </c>
      <c r="V315" s="57">
        <v>91</v>
      </c>
      <c r="AA315" s="57">
        <v>29</v>
      </c>
      <c r="AB315" s="57">
        <v>0</v>
      </c>
      <c r="AC315" s="57">
        <v>0</v>
      </c>
      <c r="AD315" s="57">
        <v>1</v>
      </c>
      <c r="AF315" s="59"/>
      <c r="AG315" s="59"/>
      <c r="AI315" s="7">
        <f>IF(Q315&gt;0,RANK(Q315,(N315:P315,Q315:AE315)),0)</f>
        <v>4</v>
      </c>
      <c r="AJ315" s="7">
        <f>IF(R315&gt;0,RANK(R315,(N315:P315,Q315:AE315)),0)</f>
        <v>0</v>
      </c>
      <c r="AK315" s="7">
        <f>IF(T315&gt;0,RANK(T315,(N315:P315,Q315:AE315)),0)</f>
        <v>0</v>
      </c>
      <c r="AL315" s="7">
        <f>IF(S315&gt;0,RANK(S315,(N315:P315,Q315:AE315)),0)</f>
        <v>3</v>
      </c>
      <c r="AM315" s="2">
        <f t="shared" si="136"/>
        <v>1.7068942525670091E-2</v>
      </c>
      <c r="AN315" s="2">
        <f t="shared" si="137"/>
        <v>0</v>
      </c>
      <c r="AO315" s="2">
        <f t="shared" si="138"/>
        <v>0</v>
      </c>
      <c r="AP315" s="2">
        <f t="shared" si="139"/>
        <v>3.1604213895186022E-2</v>
      </c>
      <c r="AR315" t="s">
        <v>1624</v>
      </c>
      <c r="AS315" t="s">
        <v>73</v>
      </c>
      <c r="AT315">
        <v>0</v>
      </c>
      <c r="AV315">
        <v>3</v>
      </c>
      <c r="AW315" s="91">
        <v>8</v>
      </c>
      <c r="AX315" s="93">
        <v>93</v>
      </c>
      <c r="AY315" s="97">
        <f t="shared" si="130"/>
        <v>8093</v>
      </c>
      <c r="BA315" s="7" t="s">
        <v>1261</v>
      </c>
    </row>
    <row r="316" spans="1:53" hidden="1" outlineLevel="1">
      <c r="A316" t="s">
        <v>1167</v>
      </c>
      <c r="B316" t="s">
        <v>73</v>
      </c>
      <c r="C316" s="1">
        <f t="shared" si="131"/>
        <v>1932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>IF(P316&gt;0,RANK(P316,(N316:P316,Q316:AE316)),0)</f>
        <v>4</v>
      </c>
      <c r="G316" s="1">
        <f t="shared" si="119"/>
        <v>719</v>
      </c>
      <c r="H316" s="2">
        <f t="shared" si="120"/>
        <v>0.37215320910973088</v>
      </c>
      <c r="I316" s="2"/>
      <c r="J316" s="2">
        <f t="shared" si="132"/>
        <v>0.28726708074534163</v>
      </c>
      <c r="K316" s="2">
        <f t="shared" si="133"/>
        <v>0.65942028985507251</v>
      </c>
      <c r="L316" s="2">
        <f t="shared" si="134"/>
        <v>1.1904761904761904E-2</v>
      </c>
      <c r="M316" s="2">
        <f t="shared" si="135"/>
        <v>4.1407867494823905E-2</v>
      </c>
      <c r="N316" s="57">
        <v>555</v>
      </c>
      <c r="O316" s="57">
        <v>1274</v>
      </c>
      <c r="P316" s="57">
        <v>23</v>
      </c>
      <c r="Q316" s="57">
        <v>11</v>
      </c>
      <c r="S316" s="57">
        <v>50</v>
      </c>
      <c r="V316" s="57">
        <v>11</v>
      </c>
      <c r="AA316" s="57">
        <v>8</v>
      </c>
      <c r="AB316" s="57">
        <v>0</v>
      </c>
      <c r="AC316" s="57">
        <v>0</v>
      </c>
      <c r="AD316" s="57">
        <v>0</v>
      </c>
      <c r="AF316" s="59"/>
      <c r="AG316" s="59"/>
      <c r="AI316" s="7">
        <f>IF(Q316&gt;0,RANK(Q316,(N316:P316,Q316:AE316)),0)</f>
        <v>5</v>
      </c>
      <c r="AJ316" s="7">
        <f>IF(R316&gt;0,RANK(R316,(N316:P316,Q316:AE316)),0)</f>
        <v>0</v>
      </c>
      <c r="AK316" s="7">
        <f>IF(T316&gt;0,RANK(T316,(N316:P316,Q316:AE316)),0)</f>
        <v>0</v>
      </c>
      <c r="AL316" s="7">
        <f>IF(S316&gt;0,RANK(S316,(N316:P316,Q316:AE316)),0)</f>
        <v>3</v>
      </c>
      <c r="AM316" s="2">
        <f t="shared" si="136"/>
        <v>5.693581780538302E-3</v>
      </c>
      <c r="AN316" s="2">
        <f t="shared" si="137"/>
        <v>0</v>
      </c>
      <c r="AO316" s="2">
        <f t="shared" si="138"/>
        <v>0</v>
      </c>
      <c r="AP316" s="2">
        <f t="shared" si="139"/>
        <v>2.5879917184265012E-2</v>
      </c>
      <c r="AR316" t="s">
        <v>1167</v>
      </c>
      <c r="AS316" t="s">
        <v>73</v>
      </c>
      <c r="AT316">
        <v>4</v>
      </c>
      <c r="AV316">
        <v>3</v>
      </c>
      <c r="AW316" s="91">
        <v>8</v>
      </c>
      <c r="AX316" s="93">
        <v>95</v>
      </c>
      <c r="AY316" s="97">
        <f t="shared" si="130"/>
        <v>8095</v>
      </c>
      <c r="BA316" s="7" t="s">
        <v>1261</v>
      </c>
    </row>
    <row r="317" spans="1:53" hidden="1" outlineLevel="1">
      <c r="A317" t="s">
        <v>978</v>
      </c>
      <c r="B317" t="s">
        <v>73</v>
      </c>
      <c r="C317" s="1">
        <f t="shared" si="131"/>
        <v>7324</v>
      </c>
      <c r="D317" s="7">
        <f>IF(N317&gt;0, RANK(N317,(N317:P317,Q317:AE317)),0)</f>
        <v>1</v>
      </c>
      <c r="E317" s="7">
        <f>IF(O317&gt;0,RANK(O317,(N317:P317,Q317:AE317)),0)</f>
        <v>2</v>
      </c>
      <c r="F317" s="7">
        <f>IF(P317&gt;0,RANK(P317,(N317:P317,Q317:AE317)),0)</f>
        <v>6</v>
      </c>
      <c r="G317" s="1">
        <f t="shared" si="119"/>
        <v>3140</v>
      </c>
      <c r="H317" s="2">
        <f t="shared" si="120"/>
        <v>0.42872747132714362</v>
      </c>
      <c r="I317" s="2"/>
      <c r="J317" s="2">
        <f t="shared" si="132"/>
        <v>0.69511196067722558</v>
      </c>
      <c r="K317" s="2">
        <f t="shared" si="133"/>
        <v>0.26638448935008191</v>
      </c>
      <c r="L317" s="2">
        <f t="shared" si="134"/>
        <v>1.9115237575095577E-3</v>
      </c>
      <c r="M317" s="2">
        <f t="shared" si="135"/>
        <v>3.6592026215182948E-2</v>
      </c>
      <c r="N317" s="57">
        <v>5091</v>
      </c>
      <c r="O317" s="57">
        <v>1951</v>
      </c>
      <c r="P317" s="57">
        <v>14</v>
      </c>
      <c r="Q317" s="57">
        <v>73</v>
      </c>
      <c r="S317" s="57">
        <v>150</v>
      </c>
      <c r="V317" s="57">
        <v>35</v>
      </c>
      <c r="AA317" s="57">
        <v>10</v>
      </c>
      <c r="AB317" s="57">
        <v>0</v>
      </c>
      <c r="AC317" s="57">
        <v>0</v>
      </c>
      <c r="AD317" s="57">
        <v>0</v>
      </c>
      <c r="AF317" s="59"/>
      <c r="AG317" s="59"/>
      <c r="AI317" s="7">
        <f>IF(Q317&gt;0,RANK(Q317,(N317:P317,Q317:AE317)),0)</f>
        <v>4</v>
      </c>
      <c r="AJ317" s="7">
        <f>IF(R317&gt;0,RANK(R317,(N317:P317,Q317:AE317)),0)</f>
        <v>0</v>
      </c>
      <c r="AK317" s="7">
        <f>IF(T317&gt;0,RANK(T317,(N317:P317,Q317:AE317)),0)</f>
        <v>0</v>
      </c>
      <c r="AL317" s="7">
        <f>IF(S317&gt;0,RANK(S317,(N317:P317,Q317:AE317)),0)</f>
        <v>3</v>
      </c>
      <c r="AM317" s="2">
        <f t="shared" si="136"/>
        <v>9.9672310212998369E-3</v>
      </c>
      <c r="AN317" s="2">
        <f t="shared" si="137"/>
        <v>0</v>
      </c>
      <c r="AO317" s="2">
        <f t="shared" si="138"/>
        <v>0</v>
      </c>
      <c r="AP317" s="2">
        <f t="shared" si="139"/>
        <v>2.0480611687602401E-2</v>
      </c>
      <c r="AR317" t="s">
        <v>978</v>
      </c>
      <c r="AS317" t="s">
        <v>73</v>
      </c>
      <c r="AT317">
        <v>3</v>
      </c>
      <c r="AV317">
        <v>3</v>
      </c>
      <c r="AW317" s="91">
        <v>8</v>
      </c>
      <c r="AX317" s="93">
        <v>97</v>
      </c>
      <c r="AY317" s="97">
        <f t="shared" si="130"/>
        <v>8097</v>
      </c>
      <c r="BA317" s="7" t="s">
        <v>1261</v>
      </c>
    </row>
    <row r="318" spans="1:53" hidden="1" outlineLevel="1">
      <c r="A318" t="s">
        <v>2066</v>
      </c>
      <c r="B318" t="s">
        <v>73</v>
      </c>
      <c r="C318" s="1">
        <f t="shared" si="131"/>
        <v>3696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>IF(P318&gt;0,RANK(P318,(N318:P318,Q318:AE318)),0)</f>
        <v>4</v>
      </c>
      <c r="G318" s="1">
        <f t="shared" si="119"/>
        <v>1089</v>
      </c>
      <c r="H318" s="2">
        <f t="shared" si="120"/>
        <v>0.29464285714285715</v>
      </c>
      <c r="I318" s="2"/>
      <c r="J318" s="2">
        <f t="shared" si="132"/>
        <v>0.31980519480519481</v>
      </c>
      <c r="K318" s="2">
        <f t="shared" si="133"/>
        <v>0.61444805194805197</v>
      </c>
      <c r="L318" s="2">
        <f t="shared" si="134"/>
        <v>1.001082251082251E-2</v>
      </c>
      <c r="M318" s="2">
        <f t="shared" si="135"/>
        <v>5.5735930735930764E-2</v>
      </c>
      <c r="N318" s="57">
        <v>1182</v>
      </c>
      <c r="O318" s="57">
        <v>2271</v>
      </c>
      <c r="P318" s="57">
        <v>37</v>
      </c>
      <c r="Q318" s="57">
        <v>24</v>
      </c>
      <c r="S318" s="57">
        <v>130</v>
      </c>
      <c r="V318" s="57">
        <v>36</v>
      </c>
      <c r="AA318" s="57">
        <v>16</v>
      </c>
      <c r="AB318" s="57">
        <v>0</v>
      </c>
      <c r="AC318" s="57">
        <v>0</v>
      </c>
      <c r="AD318" s="57">
        <v>0</v>
      </c>
      <c r="AF318" s="59"/>
      <c r="AG318" s="59"/>
      <c r="AI318" s="7">
        <f>IF(Q318&gt;0,RANK(Q318,(N318:P318,Q318:AE318)),0)</f>
        <v>6</v>
      </c>
      <c r="AJ318" s="7">
        <f>IF(R318&gt;0,RANK(R318,(N318:P318,Q318:AE318)),0)</f>
        <v>0</v>
      </c>
      <c r="AK318" s="7">
        <f>IF(T318&gt;0,RANK(T318,(N318:P318,Q318:AE318)),0)</f>
        <v>0</v>
      </c>
      <c r="AL318" s="7">
        <f>IF(S318&gt;0,RANK(S318,(N318:P318,Q318:AE318)),0)</f>
        <v>3</v>
      </c>
      <c r="AM318" s="2">
        <f t="shared" si="136"/>
        <v>6.4935064935064939E-3</v>
      </c>
      <c r="AN318" s="2">
        <f t="shared" si="137"/>
        <v>0</v>
      </c>
      <c r="AO318" s="2">
        <f t="shared" si="138"/>
        <v>0</v>
      </c>
      <c r="AP318" s="2">
        <f t="shared" si="139"/>
        <v>3.5173160173160176E-2</v>
      </c>
      <c r="AR318" t="s">
        <v>2066</v>
      </c>
      <c r="AS318" t="s">
        <v>73</v>
      </c>
      <c r="AT318">
        <v>4</v>
      </c>
      <c r="AV318">
        <v>3</v>
      </c>
      <c r="AW318" s="91">
        <v>8</v>
      </c>
      <c r="AX318" s="93">
        <v>99</v>
      </c>
      <c r="AY318" s="97">
        <f t="shared" si="130"/>
        <v>8099</v>
      </c>
      <c r="BA318" s="7" t="s">
        <v>1261</v>
      </c>
    </row>
    <row r="319" spans="1:53" hidden="1" outlineLevel="1">
      <c r="A319" t="s">
        <v>1124</v>
      </c>
      <c r="B319" t="s">
        <v>73</v>
      </c>
      <c r="C319" s="1">
        <f t="shared" si="131"/>
        <v>53395</v>
      </c>
      <c r="D319" s="7">
        <f>IF(N319&gt;0, RANK(N319,(N319:P319,Q319:AE319)),0)</f>
        <v>1</v>
      </c>
      <c r="E319" s="7">
        <f>IF(O319&gt;0,RANK(O319,(N319:P319,Q319:AE319)),0)</f>
        <v>2</v>
      </c>
      <c r="F319" s="7">
        <f>IF(P319&gt;0,RANK(P319,(N319:P319,Q319:AE319)),0)</f>
        <v>6</v>
      </c>
      <c r="G319" s="1">
        <f t="shared" si="119"/>
        <v>6748</v>
      </c>
      <c r="H319" s="2">
        <f t="shared" si="120"/>
        <v>0.12637887442644444</v>
      </c>
      <c r="I319" s="2"/>
      <c r="J319" s="2">
        <f t="shared" si="132"/>
        <v>0.53898305084745768</v>
      </c>
      <c r="K319" s="2">
        <f t="shared" si="133"/>
        <v>0.41260417642101321</v>
      </c>
      <c r="L319" s="2">
        <f t="shared" si="134"/>
        <v>6.9482161251053472E-3</v>
      </c>
      <c r="M319" s="2">
        <f t="shared" si="135"/>
        <v>4.1464556606423758E-2</v>
      </c>
      <c r="N319" s="57">
        <v>28779</v>
      </c>
      <c r="O319" s="57">
        <v>22031</v>
      </c>
      <c r="P319" s="57">
        <v>371</v>
      </c>
      <c r="Q319" s="57">
        <v>486</v>
      </c>
      <c r="S319" s="57">
        <v>803</v>
      </c>
      <c r="V319" s="57">
        <v>762</v>
      </c>
      <c r="AA319" s="57">
        <v>163</v>
      </c>
      <c r="AB319" s="57">
        <v>0</v>
      </c>
      <c r="AC319" s="57">
        <v>0</v>
      </c>
      <c r="AD319" s="57">
        <v>0</v>
      </c>
      <c r="AF319" s="59"/>
      <c r="AG319" s="59"/>
      <c r="AI319" s="7">
        <f>IF(Q319&gt;0,RANK(Q319,(N319:P319,Q319:AE319)),0)</f>
        <v>5</v>
      </c>
      <c r="AJ319" s="7">
        <f>IF(R319&gt;0,RANK(R319,(N319:P319,Q319:AE319)),0)</f>
        <v>0</v>
      </c>
      <c r="AK319" s="7">
        <f>IF(T319&gt;0,RANK(T319,(N319:P319,Q319:AE319)),0)</f>
        <v>0</v>
      </c>
      <c r="AL319" s="7">
        <f>IF(S319&gt;0,RANK(S319,(N319:P319,Q319:AE319)),0)</f>
        <v>3</v>
      </c>
      <c r="AM319" s="2">
        <f t="shared" si="136"/>
        <v>9.101975840434498E-3</v>
      </c>
      <c r="AN319" s="2">
        <f t="shared" si="137"/>
        <v>0</v>
      </c>
      <c r="AO319" s="2">
        <f t="shared" si="138"/>
        <v>0</v>
      </c>
      <c r="AP319" s="2">
        <f t="shared" si="139"/>
        <v>1.5038861316602679E-2</v>
      </c>
      <c r="AR319" t="s">
        <v>1124</v>
      </c>
      <c r="AS319" t="s">
        <v>73</v>
      </c>
      <c r="AT319">
        <v>3</v>
      </c>
      <c r="AV319">
        <v>3</v>
      </c>
      <c r="AW319" s="91">
        <v>8</v>
      </c>
      <c r="AX319" s="93">
        <v>101</v>
      </c>
      <c r="AY319" s="97">
        <f t="shared" si="130"/>
        <v>8101</v>
      </c>
      <c r="BA319" s="7" t="s">
        <v>1261</v>
      </c>
    </row>
    <row r="320" spans="1:53" hidden="1" outlineLevel="1">
      <c r="A320" t="s">
        <v>1482</v>
      </c>
      <c r="B320" t="s">
        <v>73</v>
      </c>
      <c r="C320" s="1">
        <f t="shared" si="131"/>
        <v>2531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>IF(P320&gt;0,RANK(P320,(N320:P320,Q320:AE320)),0)</f>
        <v>6</v>
      </c>
      <c r="G320" s="1">
        <f t="shared" si="119"/>
        <v>1403</v>
      </c>
      <c r="H320" s="2">
        <f t="shared" si="120"/>
        <v>0.55432635322007107</v>
      </c>
      <c r="I320" s="2"/>
      <c r="J320" s="2">
        <f t="shared" si="132"/>
        <v>0.18964836033188462</v>
      </c>
      <c r="K320" s="2">
        <f t="shared" si="133"/>
        <v>0.74397471355195577</v>
      </c>
      <c r="L320" s="2">
        <f t="shared" si="134"/>
        <v>4.7412090082971162E-3</v>
      </c>
      <c r="M320" s="2">
        <f t="shared" si="135"/>
        <v>6.1635717107862524E-2</v>
      </c>
      <c r="N320" s="57">
        <v>480</v>
      </c>
      <c r="O320" s="57">
        <v>1883</v>
      </c>
      <c r="P320" s="57">
        <v>12</v>
      </c>
      <c r="Q320" s="57">
        <v>48</v>
      </c>
      <c r="S320" s="57">
        <v>80</v>
      </c>
      <c r="V320" s="57">
        <v>17</v>
      </c>
      <c r="AA320" s="57">
        <v>11</v>
      </c>
      <c r="AB320" s="57">
        <v>0</v>
      </c>
      <c r="AC320" s="57">
        <v>0</v>
      </c>
      <c r="AD320" s="57">
        <v>0</v>
      </c>
      <c r="AF320" s="59"/>
      <c r="AG320" s="59"/>
      <c r="AI320" s="7">
        <f>IF(Q320&gt;0,RANK(Q320,(N320:P320,Q320:AE320)),0)</f>
        <v>4</v>
      </c>
      <c r="AJ320" s="7">
        <f>IF(R320&gt;0,RANK(R320,(N320:P320,Q320:AE320)),0)</f>
        <v>0</v>
      </c>
      <c r="AK320" s="7">
        <f>IF(T320&gt;0,RANK(T320,(N320:P320,Q320:AE320)),0)</f>
        <v>0</v>
      </c>
      <c r="AL320" s="7">
        <f>IF(S320&gt;0,RANK(S320,(N320:P320,Q320:AE320)),0)</f>
        <v>3</v>
      </c>
      <c r="AM320" s="2">
        <f t="shared" si="136"/>
        <v>1.8964836033188465E-2</v>
      </c>
      <c r="AN320" s="2">
        <f t="shared" si="137"/>
        <v>0</v>
      </c>
      <c r="AO320" s="2">
        <f t="shared" si="138"/>
        <v>0</v>
      </c>
      <c r="AP320" s="2">
        <f t="shared" si="139"/>
        <v>3.1608060055314108E-2</v>
      </c>
      <c r="AR320" t="s">
        <v>1482</v>
      </c>
      <c r="AS320" t="s">
        <v>73</v>
      </c>
      <c r="AT320">
        <v>3</v>
      </c>
      <c r="AV320">
        <v>3</v>
      </c>
      <c r="AW320" s="91">
        <v>8</v>
      </c>
      <c r="AX320" s="93">
        <v>103</v>
      </c>
      <c r="AY320" s="97">
        <f t="shared" si="130"/>
        <v>8103</v>
      </c>
      <c r="BA320" s="7" t="s">
        <v>1261</v>
      </c>
    </row>
    <row r="321" spans="1:53" hidden="1" outlineLevel="1">
      <c r="A321" t="s">
        <v>2490</v>
      </c>
      <c r="B321" t="s">
        <v>73</v>
      </c>
      <c r="C321" s="1">
        <f t="shared" si="131"/>
        <v>4414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>IF(P321&gt;0,RANK(P321,(N321:P321,Q321:AE321)),0)</f>
        <v>4</v>
      </c>
      <c r="G321" s="1">
        <f t="shared" si="119"/>
        <v>420</v>
      </c>
      <c r="H321" s="2">
        <f t="shared" si="120"/>
        <v>9.5151789759855013E-2</v>
      </c>
      <c r="I321" s="2"/>
      <c r="J321" s="2">
        <f t="shared" si="132"/>
        <v>0.423878568192116</v>
      </c>
      <c r="K321" s="2">
        <f t="shared" si="133"/>
        <v>0.51903035795197106</v>
      </c>
      <c r="L321" s="2">
        <f t="shared" si="134"/>
        <v>1.0194834617127321E-2</v>
      </c>
      <c r="M321" s="2">
        <f t="shared" si="135"/>
        <v>4.6896239238785623E-2</v>
      </c>
      <c r="N321" s="57">
        <v>1871</v>
      </c>
      <c r="O321" s="57">
        <v>2291</v>
      </c>
      <c r="P321" s="57">
        <v>45</v>
      </c>
      <c r="Q321" s="57">
        <v>30</v>
      </c>
      <c r="S321" s="57">
        <v>126</v>
      </c>
      <c r="V321" s="57">
        <v>29</v>
      </c>
      <c r="AA321" s="57">
        <v>21</v>
      </c>
      <c r="AB321" s="57">
        <v>0</v>
      </c>
      <c r="AC321" s="57">
        <v>0</v>
      </c>
      <c r="AD321" s="57">
        <v>1</v>
      </c>
      <c r="AF321" s="59"/>
      <c r="AG321" s="59"/>
      <c r="AI321" s="7">
        <f>IF(Q321&gt;0,RANK(Q321,(N321:P321,Q321:AE321)),0)</f>
        <v>5</v>
      </c>
      <c r="AJ321" s="7">
        <f>IF(R321&gt;0,RANK(R321,(N321:P321,Q321:AE321)),0)</f>
        <v>0</v>
      </c>
      <c r="AK321" s="7">
        <f>IF(T321&gt;0,RANK(T321,(N321:P321,Q321:AE321)),0)</f>
        <v>0</v>
      </c>
      <c r="AL321" s="7">
        <f>IF(S321&gt;0,RANK(S321,(N321:P321,Q321:AE321)),0)</f>
        <v>3</v>
      </c>
      <c r="AM321" s="2">
        <f t="shared" si="136"/>
        <v>6.7965564114182151E-3</v>
      </c>
      <c r="AN321" s="2">
        <f t="shared" si="137"/>
        <v>0</v>
      </c>
      <c r="AO321" s="2">
        <f t="shared" si="138"/>
        <v>0</v>
      </c>
      <c r="AP321" s="2">
        <f t="shared" si="139"/>
        <v>2.8545536927956503E-2</v>
      </c>
      <c r="AR321" t="s">
        <v>2490</v>
      </c>
      <c r="AS321" t="s">
        <v>73</v>
      </c>
      <c r="AT321">
        <v>3</v>
      </c>
      <c r="AV321">
        <v>3</v>
      </c>
      <c r="AW321" s="91">
        <v>8</v>
      </c>
      <c r="AX321" s="93">
        <v>105</v>
      </c>
      <c r="AY321" s="97">
        <f t="shared" si="130"/>
        <v>8105</v>
      </c>
      <c r="BA321" s="7" t="s">
        <v>1261</v>
      </c>
    </row>
    <row r="322" spans="1:53" hidden="1" outlineLevel="1">
      <c r="A322" t="s">
        <v>1875</v>
      </c>
      <c r="B322" t="s">
        <v>73</v>
      </c>
      <c r="C322" s="1">
        <f t="shared" si="131"/>
        <v>9398</v>
      </c>
      <c r="D322" s="7">
        <f>IF(N322&gt;0, RANK(N322,(N322:P322,Q322:AE322)),0)</f>
        <v>1</v>
      </c>
      <c r="E322" s="7">
        <f>IF(O322&gt;0,RANK(O322,(N322:P322,Q322:AE322)),0)</f>
        <v>2</v>
      </c>
      <c r="F322" s="7">
        <f>IF(P322&gt;0,RANK(P322,(N322:P322,Q322:AE322)),0)</f>
        <v>6</v>
      </c>
      <c r="G322" s="1">
        <f t="shared" si="119"/>
        <v>1585</v>
      </c>
      <c r="H322" s="2">
        <f t="shared" si="120"/>
        <v>0.16865290487337731</v>
      </c>
      <c r="I322" s="2"/>
      <c r="J322" s="2">
        <f t="shared" si="132"/>
        <v>0.56192806980208554</v>
      </c>
      <c r="K322" s="2">
        <f t="shared" si="133"/>
        <v>0.39327516492870823</v>
      </c>
      <c r="L322" s="2">
        <f t="shared" si="134"/>
        <v>2.6601404554160461E-3</v>
      </c>
      <c r="M322" s="2">
        <f t="shared" si="135"/>
        <v>4.2136624813790186E-2</v>
      </c>
      <c r="N322" s="57">
        <v>5281</v>
      </c>
      <c r="O322" s="57">
        <v>3696</v>
      </c>
      <c r="P322" s="57">
        <v>25</v>
      </c>
      <c r="Q322" s="57">
        <v>115</v>
      </c>
      <c r="S322" s="57">
        <v>216</v>
      </c>
      <c r="V322" s="57">
        <v>48</v>
      </c>
      <c r="AA322" s="57">
        <v>17</v>
      </c>
      <c r="AB322" s="57">
        <v>0</v>
      </c>
      <c r="AC322" s="57">
        <v>0</v>
      </c>
      <c r="AD322" s="57">
        <v>0</v>
      </c>
      <c r="AF322" s="59"/>
      <c r="AG322" s="59"/>
      <c r="AI322" s="7">
        <f>IF(Q322&gt;0,RANK(Q322,(N322:P322,Q322:AE322)),0)</f>
        <v>4</v>
      </c>
      <c r="AJ322" s="7">
        <f>IF(R322&gt;0,RANK(R322,(N322:P322,Q322:AE322)),0)</f>
        <v>0</v>
      </c>
      <c r="AK322" s="7">
        <f>IF(T322&gt;0,RANK(T322,(N322:P322,Q322:AE322)),0)</f>
        <v>0</v>
      </c>
      <c r="AL322" s="7">
        <f>IF(S322&gt;0,RANK(S322,(N322:P322,Q322:AE322)),0)</f>
        <v>3</v>
      </c>
      <c r="AM322" s="2">
        <f t="shared" si="136"/>
        <v>1.2236646094913812E-2</v>
      </c>
      <c r="AN322" s="2">
        <f t="shared" si="137"/>
        <v>0</v>
      </c>
      <c r="AO322" s="2">
        <f t="shared" si="138"/>
        <v>0</v>
      </c>
      <c r="AP322" s="2">
        <f t="shared" si="139"/>
        <v>2.2983613534794636E-2</v>
      </c>
      <c r="AR322" t="s">
        <v>1875</v>
      </c>
      <c r="AS322" t="s">
        <v>73</v>
      </c>
      <c r="AT322">
        <v>3</v>
      </c>
      <c r="AV322">
        <v>3</v>
      </c>
      <c r="AW322" s="91">
        <v>8</v>
      </c>
      <c r="AX322" s="93">
        <v>107</v>
      </c>
      <c r="AY322" s="97">
        <f t="shared" si="130"/>
        <v>8107</v>
      </c>
      <c r="BA322" s="7" t="s">
        <v>1261</v>
      </c>
    </row>
    <row r="323" spans="1:53" hidden="1" outlineLevel="1">
      <c r="A323" t="s">
        <v>1102</v>
      </c>
      <c r="B323" t="s">
        <v>73</v>
      </c>
      <c r="C323" s="1">
        <f t="shared" si="131"/>
        <v>2376</v>
      </c>
      <c r="D323" s="7">
        <f>IF(N323&gt;0, RANK(N323,(N323:P323,Q323:AE323)),0)</f>
        <v>1</v>
      </c>
      <c r="E323" s="7">
        <f>IF(O323&gt;0,RANK(O323,(N323:P323,Q323:AE323)),0)</f>
        <v>2</v>
      </c>
      <c r="F323" s="7">
        <f>IF(P323&gt;0,RANK(P323,(N323:P323,Q323:AE323)),0)</f>
        <v>5</v>
      </c>
      <c r="G323" s="1">
        <f t="shared" si="119"/>
        <v>544</v>
      </c>
      <c r="H323" s="2">
        <f t="shared" si="120"/>
        <v>0.22895622895622897</v>
      </c>
      <c r="I323" s="2"/>
      <c r="J323" s="2">
        <f t="shared" si="132"/>
        <v>0.58164983164983164</v>
      </c>
      <c r="K323" s="2">
        <f t="shared" si="133"/>
        <v>0.35269360269360267</v>
      </c>
      <c r="L323" s="2">
        <f t="shared" si="134"/>
        <v>1.5572390572390573E-2</v>
      </c>
      <c r="M323" s="2">
        <f t="shared" si="135"/>
        <v>5.008417508417512E-2</v>
      </c>
      <c r="N323" s="57">
        <v>1382</v>
      </c>
      <c r="O323" s="57">
        <v>838</v>
      </c>
      <c r="P323" s="57">
        <v>37</v>
      </c>
      <c r="Q323" s="57">
        <v>41</v>
      </c>
      <c r="S323" s="57">
        <v>59</v>
      </c>
      <c r="V323" s="57">
        <v>8</v>
      </c>
      <c r="AA323" s="57">
        <v>11</v>
      </c>
      <c r="AB323" s="57">
        <v>0</v>
      </c>
      <c r="AC323" s="57">
        <v>0</v>
      </c>
      <c r="AD323" s="57">
        <v>0</v>
      </c>
      <c r="AF323" s="59"/>
      <c r="AG323" s="59"/>
      <c r="AI323" s="7">
        <f>IF(Q323&gt;0,RANK(Q323,(N323:P323,Q323:AE323)),0)</f>
        <v>4</v>
      </c>
      <c r="AJ323" s="7">
        <f>IF(R323&gt;0,RANK(R323,(N323:P323,Q323:AE323)),0)</f>
        <v>0</v>
      </c>
      <c r="AK323" s="7">
        <f>IF(T323&gt;0,RANK(T323,(N323:P323,Q323:AE323)),0)</f>
        <v>0</v>
      </c>
      <c r="AL323" s="7">
        <f>IF(S323&gt;0,RANK(S323,(N323:P323,Q323:AE323)),0)</f>
        <v>3</v>
      </c>
      <c r="AM323" s="2">
        <f t="shared" si="136"/>
        <v>1.7255892255892257E-2</v>
      </c>
      <c r="AN323" s="2">
        <f t="shared" si="137"/>
        <v>0</v>
      </c>
      <c r="AO323" s="2">
        <f t="shared" si="138"/>
        <v>0</v>
      </c>
      <c r="AP323" s="2">
        <f t="shared" si="139"/>
        <v>2.4831649831649833E-2</v>
      </c>
      <c r="AR323" t="s">
        <v>1102</v>
      </c>
      <c r="AS323" t="s">
        <v>73</v>
      </c>
      <c r="AT323">
        <v>3</v>
      </c>
      <c r="AV323">
        <v>3</v>
      </c>
      <c r="AW323" s="91">
        <v>8</v>
      </c>
      <c r="AX323" s="93">
        <v>109</v>
      </c>
      <c r="AY323" s="97">
        <f t="shared" si="130"/>
        <v>8109</v>
      </c>
      <c r="BA323" s="7" t="s">
        <v>1261</v>
      </c>
    </row>
    <row r="324" spans="1:53" hidden="1" outlineLevel="1">
      <c r="A324" t="s">
        <v>828</v>
      </c>
      <c r="B324" t="s">
        <v>73</v>
      </c>
      <c r="C324" s="1">
        <f t="shared" si="131"/>
        <v>446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>IF(P324&gt;0,RANK(P324,(N324:P324,Q324:AE324)),0)</f>
        <v>5</v>
      </c>
      <c r="G324" s="1">
        <f t="shared" si="119"/>
        <v>57</v>
      </c>
      <c r="H324" s="2">
        <f t="shared" si="120"/>
        <v>0.12780269058295965</v>
      </c>
      <c r="I324" s="2"/>
      <c r="J324" s="2">
        <f t="shared" si="132"/>
        <v>0.5246636771300448</v>
      </c>
      <c r="K324" s="2">
        <f t="shared" si="133"/>
        <v>0.39686098654708518</v>
      </c>
      <c r="L324" s="2">
        <f t="shared" si="134"/>
        <v>6.7264573991031393E-3</v>
      </c>
      <c r="M324" s="2">
        <f t="shared" si="135"/>
        <v>7.1748878923766871E-2</v>
      </c>
      <c r="N324" s="57">
        <v>234</v>
      </c>
      <c r="O324" s="57">
        <v>177</v>
      </c>
      <c r="P324" s="57">
        <v>3</v>
      </c>
      <c r="Q324" s="57">
        <v>6</v>
      </c>
      <c r="S324" s="57">
        <v>20</v>
      </c>
      <c r="V324" s="57">
        <v>3</v>
      </c>
      <c r="AA324" s="57">
        <v>3</v>
      </c>
      <c r="AB324" s="57">
        <v>0</v>
      </c>
      <c r="AC324" s="57">
        <v>0</v>
      </c>
      <c r="AD324" s="57">
        <v>0</v>
      </c>
      <c r="AF324" s="59"/>
      <c r="AG324" s="59"/>
      <c r="AI324" s="7">
        <f>IF(Q324&gt;0,RANK(Q324,(N324:P324,Q324:AE324)),0)</f>
        <v>4</v>
      </c>
      <c r="AJ324" s="7">
        <f>IF(R324&gt;0,RANK(R324,(N324:P324,Q324:AE324)),0)</f>
        <v>0</v>
      </c>
      <c r="AK324" s="7">
        <f>IF(T324&gt;0,RANK(T324,(N324:P324,Q324:AE324)),0)</f>
        <v>0</v>
      </c>
      <c r="AL324" s="7">
        <f>IF(S324&gt;0,RANK(S324,(N324:P324,Q324:AE324)),0)</f>
        <v>3</v>
      </c>
      <c r="AM324" s="2">
        <f t="shared" si="136"/>
        <v>1.3452914798206279E-2</v>
      </c>
      <c r="AN324" s="2">
        <f t="shared" si="137"/>
        <v>0</v>
      </c>
      <c r="AO324" s="2">
        <f t="shared" si="138"/>
        <v>0</v>
      </c>
      <c r="AP324" s="2">
        <f t="shared" si="139"/>
        <v>4.4843049327354258E-2</v>
      </c>
      <c r="AR324" t="s">
        <v>828</v>
      </c>
      <c r="AS324" t="s">
        <v>73</v>
      </c>
      <c r="AT324">
        <v>3</v>
      </c>
      <c r="AV324">
        <v>3</v>
      </c>
      <c r="AW324" s="91">
        <v>8</v>
      </c>
      <c r="AX324" s="93">
        <v>111</v>
      </c>
      <c r="AY324" s="97">
        <f t="shared" si="130"/>
        <v>8111</v>
      </c>
      <c r="BA324" s="7" t="s">
        <v>1261</v>
      </c>
    </row>
    <row r="325" spans="1:53" hidden="1" outlineLevel="1">
      <c r="A325" t="s">
        <v>1901</v>
      </c>
      <c r="B325" t="s">
        <v>73</v>
      </c>
      <c r="C325" s="1">
        <f t="shared" si="131"/>
        <v>3015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>IF(P325&gt;0,RANK(P325,(N325:P325,Q325:AE325)),0)</f>
        <v>6</v>
      </c>
      <c r="G325" s="1">
        <f t="shared" si="119"/>
        <v>1298</v>
      </c>
      <c r="H325" s="2">
        <f t="shared" si="120"/>
        <v>0.43051409618573799</v>
      </c>
      <c r="I325" s="2"/>
      <c r="J325" s="2">
        <f t="shared" si="132"/>
        <v>0.68457711442786073</v>
      </c>
      <c r="K325" s="2">
        <f t="shared" si="133"/>
        <v>0.25406301824212274</v>
      </c>
      <c r="L325" s="2">
        <f t="shared" si="134"/>
        <v>1.658374792703151E-3</v>
      </c>
      <c r="M325" s="2">
        <f t="shared" si="135"/>
        <v>5.9701492537313376E-2</v>
      </c>
      <c r="N325" s="57">
        <v>2064</v>
      </c>
      <c r="O325" s="57">
        <v>766</v>
      </c>
      <c r="P325" s="57">
        <v>5</v>
      </c>
      <c r="Q325" s="57">
        <v>49</v>
      </c>
      <c r="S325" s="57">
        <v>102</v>
      </c>
      <c r="V325" s="57">
        <v>24</v>
      </c>
      <c r="AA325" s="57">
        <v>5</v>
      </c>
      <c r="AB325" s="57">
        <v>0</v>
      </c>
      <c r="AC325" s="57">
        <v>0</v>
      </c>
      <c r="AD325" s="57">
        <v>0</v>
      </c>
      <c r="AF325" s="59"/>
      <c r="AG325" s="59"/>
      <c r="AI325" s="7">
        <f>IF(Q325&gt;0,RANK(Q325,(N325:P325,Q325:AE325)),0)</f>
        <v>4</v>
      </c>
      <c r="AJ325" s="7">
        <f>IF(R325&gt;0,RANK(R325,(N325:P325,Q325:AE325)),0)</f>
        <v>0</v>
      </c>
      <c r="AK325" s="7">
        <f>IF(T325&gt;0,RANK(T325,(N325:P325,Q325:AE325)),0)</f>
        <v>0</v>
      </c>
      <c r="AL325" s="7">
        <f>IF(S325&gt;0,RANK(S325,(N325:P325,Q325:AE325)),0)</f>
        <v>3</v>
      </c>
      <c r="AM325" s="2">
        <f t="shared" si="136"/>
        <v>1.6252072968490881E-2</v>
      </c>
      <c r="AN325" s="2">
        <f t="shared" si="137"/>
        <v>0</v>
      </c>
      <c r="AO325" s="2">
        <f t="shared" si="138"/>
        <v>0</v>
      </c>
      <c r="AP325" s="2">
        <f t="shared" si="139"/>
        <v>3.3830845771144279E-2</v>
      </c>
      <c r="AR325" t="s">
        <v>1901</v>
      </c>
      <c r="AS325" t="s">
        <v>73</v>
      </c>
      <c r="AT325">
        <v>3</v>
      </c>
      <c r="AV325">
        <v>3</v>
      </c>
      <c r="AW325" s="91">
        <v>8</v>
      </c>
      <c r="AX325" s="93">
        <v>113</v>
      </c>
      <c r="AY325" s="97">
        <f t="shared" si="130"/>
        <v>8113</v>
      </c>
      <c r="BA325" s="7" t="s">
        <v>1261</v>
      </c>
    </row>
    <row r="326" spans="1:53" hidden="1" outlineLevel="1">
      <c r="A326" t="s">
        <v>1749</v>
      </c>
      <c r="B326" t="s">
        <v>73</v>
      </c>
      <c r="C326" s="1">
        <f t="shared" si="131"/>
        <v>1084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>IF(P326&gt;0,RANK(P326,(N326:P326,Q326:AE326)),0)</f>
        <v>4</v>
      </c>
      <c r="G326" s="1">
        <f t="shared" si="119"/>
        <v>195</v>
      </c>
      <c r="H326" s="2">
        <f t="shared" si="120"/>
        <v>0.17988929889298894</v>
      </c>
      <c r="I326" s="2"/>
      <c r="J326" s="2">
        <f t="shared" si="132"/>
        <v>0.3662361623616236</v>
      </c>
      <c r="K326" s="2">
        <f t="shared" si="133"/>
        <v>0.54612546125461259</v>
      </c>
      <c r="L326" s="2">
        <f t="shared" si="134"/>
        <v>2.4907749077490774E-2</v>
      </c>
      <c r="M326" s="2">
        <f t="shared" si="135"/>
        <v>6.2730627306273046E-2</v>
      </c>
      <c r="N326" s="57">
        <v>397</v>
      </c>
      <c r="O326" s="57">
        <v>592</v>
      </c>
      <c r="P326" s="57">
        <v>27</v>
      </c>
      <c r="Q326" s="57">
        <v>11</v>
      </c>
      <c r="S326" s="57">
        <v>41</v>
      </c>
      <c r="V326" s="57">
        <v>10</v>
      </c>
      <c r="AA326" s="57">
        <v>6</v>
      </c>
      <c r="AB326" s="57">
        <v>0</v>
      </c>
      <c r="AC326" s="57">
        <v>0</v>
      </c>
      <c r="AD326" s="57">
        <v>0</v>
      </c>
      <c r="AF326" s="59"/>
      <c r="AG326" s="59"/>
      <c r="AI326" s="7">
        <f>IF(Q326&gt;0,RANK(Q326,(N326:P326,Q326:AE326)),0)</f>
        <v>5</v>
      </c>
      <c r="AJ326" s="7">
        <f>IF(R326&gt;0,RANK(R326,(N326:P326,Q326:AE326)),0)</f>
        <v>0</v>
      </c>
      <c r="AK326" s="7">
        <f>IF(T326&gt;0,RANK(T326,(N326:P326,Q326:AE326)),0)</f>
        <v>0</v>
      </c>
      <c r="AL326" s="7">
        <f>IF(S326&gt;0,RANK(S326,(N326:P326,Q326:AE326)),0)</f>
        <v>3</v>
      </c>
      <c r="AM326" s="2">
        <f t="shared" si="136"/>
        <v>1.014760147601476E-2</v>
      </c>
      <c r="AN326" s="2">
        <f t="shared" si="137"/>
        <v>0</v>
      </c>
      <c r="AO326" s="2">
        <f t="shared" si="138"/>
        <v>0</v>
      </c>
      <c r="AP326" s="2">
        <f t="shared" si="139"/>
        <v>3.7822878228782289E-2</v>
      </c>
      <c r="AR326" t="s">
        <v>1749</v>
      </c>
      <c r="AS326" t="s">
        <v>73</v>
      </c>
      <c r="AT326">
        <v>4</v>
      </c>
      <c r="AV326">
        <v>3</v>
      </c>
      <c r="AW326" s="91">
        <v>8</v>
      </c>
      <c r="AX326" s="93">
        <v>115</v>
      </c>
      <c r="AY326" s="97">
        <f t="shared" si="130"/>
        <v>8115</v>
      </c>
      <c r="BA326" s="7" t="s">
        <v>1261</v>
      </c>
    </row>
    <row r="327" spans="1:53" hidden="1" outlineLevel="1">
      <c r="A327" t="s">
        <v>264</v>
      </c>
      <c r="B327" t="s">
        <v>73</v>
      </c>
      <c r="C327" s="1">
        <f t="shared" si="131"/>
        <v>10003</v>
      </c>
      <c r="D327" s="7">
        <f>IF(N327&gt;0, RANK(N327,(N327:P327,Q327:AE327)),0)</f>
        <v>1</v>
      </c>
      <c r="E327" s="7">
        <f>IF(O327&gt;0,RANK(O327,(N327:P327,Q327:AE327)),0)</f>
        <v>2</v>
      </c>
      <c r="F327" s="7">
        <f>IF(P327&gt;0,RANK(P327,(N327:P327,Q327:AE327)),0)</f>
        <v>6</v>
      </c>
      <c r="G327" s="1">
        <f t="shared" ref="G327:G332" si="140">IF(C327&gt;0,MAX(N327:P327)-LARGE(N327:P327,2),0)</f>
        <v>2119</v>
      </c>
      <c r="H327" s="2">
        <f t="shared" ref="H327:H332" si="141">IF(C327&gt;0,G327/C327,0)</f>
        <v>0.2118364490652804</v>
      </c>
      <c r="I327" s="2"/>
      <c r="J327" s="2">
        <f t="shared" si="132"/>
        <v>0.58302509247225831</v>
      </c>
      <c r="K327" s="2">
        <f t="shared" si="133"/>
        <v>0.37118864340697788</v>
      </c>
      <c r="L327" s="2">
        <f t="shared" si="134"/>
        <v>2.6991902429271217E-3</v>
      </c>
      <c r="M327" s="2">
        <f t="shared" si="135"/>
        <v>4.3087073877836689E-2</v>
      </c>
      <c r="N327" s="57">
        <v>5832</v>
      </c>
      <c r="O327" s="57">
        <v>3713</v>
      </c>
      <c r="P327" s="57">
        <v>27</v>
      </c>
      <c r="Q327" s="57">
        <v>125</v>
      </c>
      <c r="S327" s="57">
        <v>224</v>
      </c>
      <c r="V327" s="57">
        <v>63</v>
      </c>
      <c r="AA327" s="57">
        <v>19</v>
      </c>
      <c r="AB327" s="57">
        <v>0</v>
      </c>
      <c r="AC327" s="57">
        <v>0</v>
      </c>
      <c r="AD327" s="57">
        <v>0</v>
      </c>
      <c r="AF327" s="59"/>
      <c r="AG327" s="59"/>
      <c r="AI327" s="7">
        <f>IF(Q327&gt;0,RANK(Q327,(N327:P327,Q327:AE327)),0)</f>
        <v>4</v>
      </c>
      <c r="AJ327" s="7">
        <f>IF(R327&gt;0,RANK(R327,(N327:P327,Q327:AE327)),0)</f>
        <v>0</v>
      </c>
      <c r="AK327" s="7">
        <f>IF(T327&gt;0,RANK(T327,(N327:P327,Q327:AE327)),0)</f>
        <v>0</v>
      </c>
      <c r="AL327" s="7">
        <f>IF(S327&gt;0,RANK(S327,(N327:P327,Q327:AE327)),0)</f>
        <v>3</v>
      </c>
      <c r="AM327" s="2">
        <f t="shared" si="136"/>
        <v>1.2496251124662601E-2</v>
      </c>
      <c r="AN327" s="2">
        <f t="shared" si="137"/>
        <v>0</v>
      </c>
      <c r="AO327" s="2">
        <f t="shared" si="138"/>
        <v>0</v>
      </c>
      <c r="AP327" s="2">
        <f t="shared" si="139"/>
        <v>2.239328201539538E-2</v>
      </c>
      <c r="AR327" t="s">
        <v>264</v>
      </c>
      <c r="AS327" t="s">
        <v>73</v>
      </c>
      <c r="AT327">
        <v>2</v>
      </c>
      <c r="AV327">
        <v>3</v>
      </c>
      <c r="AW327" s="91">
        <v>8</v>
      </c>
      <c r="AX327" s="93">
        <v>117</v>
      </c>
      <c r="AY327" s="97">
        <f t="shared" si="130"/>
        <v>8117</v>
      </c>
      <c r="BA327" s="7" t="s">
        <v>1261</v>
      </c>
    </row>
    <row r="328" spans="1:53" hidden="1" outlineLevel="1">
      <c r="A328" t="s">
        <v>265</v>
      </c>
      <c r="B328" t="s">
        <v>73</v>
      </c>
      <c r="C328" s="1">
        <f t="shared" si="131"/>
        <v>9770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6</v>
      </c>
      <c r="G328" s="1">
        <f t="shared" si="140"/>
        <v>3267</v>
      </c>
      <c r="H328" s="2">
        <f t="shared" si="141"/>
        <v>0.33439099283520984</v>
      </c>
      <c r="I328" s="2"/>
      <c r="J328" s="2">
        <f t="shared" si="132"/>
        <v>0.3052200614124872</v>
      </c>
      <c r="K328" s="2">
        <f t="shared" si="133"/>
        <v>0.63961105424769704</v>
      </c>
      <c r="L328" s="2">
        <f t="shared" si="134"/>
        <v>4.9129989764585469E-3</v>
      </c>
      <c r="M328" s="2">
        <f t="shared" si="135"/>
        <v>5.0255885363357268E-2</v>
      </c>
      <c r="N328" s="57">
        <v>2982</v>
      </c>
      <c r="O328" s="57">
        <v>6249</v>
      </c>
      <c r="P328" s="57">
        <v>48</v>
      </c>
      <c r="Q328" s="57">
        <v>143</v>
      </c>
      <c r="S328" s="57">
        <v>179</v>
      </c>
      <c r="V328" s="57">
        <v>145</v>
      </c>
      <c r="AA328" s="57">
        <v>24</v>
      </c>
      <c r="AB328" s="57">
        <v>0</v>
      </c>
      <c r="AC328" s="57">
        <v>0</v>
      </c>
      <c r="AD328" s="57">
        <v>0</v>
      </c>
      <c r="AF328" s="59"/>
      <c r="AG328" s="59"/>
      <c r="AI328" s="7">
        <f>IF(Q328&gt;0,RANK(Q328,(N328:P328,Q328:AE328)),0)</f>
        <v>5</v>
      </c>
      <c r="AJ328" s="7">
        <f>IF(R328&gt;0,RANK(R328,(N328:P328,Q328:AE328)),0)</f>
        <v>0</v>
      </c>
      <c r="AK328" s="7">
        <f>IF(T328&gt;0,RANK(T328,(N328:P328,Q328:AE328)),0)</f>
        <v>0</v>
      </c>
      <c r="AL328" s="7">
        <f>IF(S328&gt;0,RANK(S328,(N328:P328,Q328:AE328)),0)</f>
        <v>3</v>
      </c>
      <c r="AM328" s="2">
        <f t="shared" si="136"/>
        <v>1.4636642784032754E-2</v>
      </c>
      <c r="AN328" s="2">
        <f t="shared" si="137"/>
        <v>0</v>
      </c>
      <c r="AO328" s="2">
        <f t="shared" si="138"/>
        <v>0</v>
      </c>
      <c r="AP328" s="2">
        <f t="shared" si="139"/>
        <v>1.8321392016376663E-2</v>
      </c>
      <c r="AR328" t="s">
        <v>265</v>
      </c>
      <c r="AS328" t="s">
        <v>73</v>
      </c>
      <c r="AT328">
        <v>5</v>
      </c>
      <c r="AV328">
        <v>3</v>
      </c>
      <c r="AW328" s="91">
        <v>8</v>
      </c>
      <c r="AX328" s="93">
        <v>119</v>
      </c>
      <c r="AY328" s="97">
        <f t="shared" si="130"/>
        <v>8119</v>
      </c>
      <c r="BA328" s="7" t="s">
        <v>1261</v>
      </c>
    </row>
    <row r="329" spans="1:53" hidden="1" outlineLevel="1">
      <c r="A329" t="s">
        <v>2232</v>
      </c>
      <c r="B329" t="s">
        <v>73</v>
      </c>
      <c r="C329" s="1">
        <f t="shared" si="131"/>
        <v>2236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4</v>
      </c>
      <c r="G329" s="1">
        <f t="shared" si="140"/>
        <v>1149</v>
      </c>
      <c r="H329" s="2">
        <f t="shared" si="141"/>
        <v>0.51386404293381038</v>
      </c>
      <c r="I329" s="2"/>
      <c r="J329" s="2">
        <f t="shared" si="132"/>
        <v>0.21019677996422181</v>
      </c>
      <c r="K329" s="2">
        <f t="shared" si="133"/>
        <v>0.7240608228980322</v>
      </c>
      <c r="L329" s="2">
        <f t="shared" si="134"/>
        <v>1.2075134168157423E-2</v>
      </c>
      <c r="M329" s="2">
        <f t="shared" si="135"/>
        <v>5.3667262969588569E-2</v>
      </c>
      <c r="N329" s="57">
        <v>470</v>
      </c>
      <c r="O329" s="57">
        <v>1619</v>
      </c>
      <c r="P329" s="57">
        <v>27</v>
      </c>
      <c r="Q329" s="57">
        <v>12</v>
      </c>
      <c r="S329" s="57">
        <v>72</v>
      </c>
      <c r="V329" s="57">
        <v>25</v>
      </c>
      <c r="AA329" s="57">
        <v>11</v>
      </c>
      <c r="AB329" s="57">
        <v>0</v>
      </c>
      <c r="AC329" s="57">
        <v>0</v>
      </c>
      <c r="AD329" s="57">
        <v>0</v>
      </c>
      <c r="AF329" s="59"/>
      <c r="AG329" s="59"/>
      <c r="AI329" s="7">
        <f>IF(Q329&gt;0,RANK(Q329,(N329:P329,Q329:AE329)),0)</f>
        <v>6</v>
      </c>
      <c r="AJ329" s="7">
        <f>IF(R329&gt;0,RANK(R329,(N329:P329,Q329:AE329)),0)</f>
        <v>0</v>
      </c>
      <c r="AK329" s="7">
        <f>IF(T329&gt;0,RANK(T329,(N329:P329,Q329:AE329)),0)</f>
        <v>0</v>
      </c>
      <c r="AL329" s="7">
        <f>IF(S329&gt;0,RANK(S329,(N329:P329,Q329:AE329)),0)</f>
        <v>3</v>
      </c>
      <c r="AM329" s="2">
        <f t="shared" si="136"/>
        <v>5.3667262969588547E-3</v>
      </c>
      <c r="AN329" s="2">
        <f t="shared" si="137"/>
        <v>0</v>
      </c>
      <c r="AO329" s="2">
        <f t="shared" si="138"/>
        <v>0</v>
      </c>
      <c r="AP329" s="2">
        <f t="shared" si="139"/>
        <v>3.2200357781753133E-2</v>
      </c>
      <c r="AR329" t="s">
        <v>2232</v>
      </c>
      <c r="AS329" t="s">
        <v>73</v>
      </c>
      <c r="AT329">
        <v>4</v>
      </c>
      <c r="AV329">
        <v>3</v>
      </c>
      <c r="AW329" s="91">
        <v>8</v>
      </c>
      <c r="AX329" s="93">
        <v>121</v>
      </c>
      <c r="AY329" s="97">
        <f t="shared" si="130"/>
        <v>8121</v>
      </c>
      <c r="BA329" s="7" t="s">
        <v>1261</v>
      </c>
    </row>
    <row r="330" spans="1:53" hidden="1" outlineLevel="1">
      <c r="A330" t="s">
        <v>685</v>
      </c>
      <c r="B330" t="s">
        <v>73</v>
      </c>
      <c r="C330" s="1">
        <f t="shared" si="131"/>
        <v>79445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6</v>
      </c>
      <c r="G330" s="1">
        <f t="shared" si="140"/>
        <v>16093</v>
      </c>
      <c r="H330" s="2">
        <f t="shared" si="141"/>
        <v>0.20256781421108944</v>
      </c>
      <c r="I330" s="2"/>
      <c r="J330" s="2">
        <f t="shared" si="132"/>
        <v>0.36992888161621246</v>
      </c>
      <c r="K330" s="2">
        <f t="shared" si="133"/>
        <v>0.57249669582730189</v>
      </c>
      <c r="L330" s="2">
        <f t="shared" si="134"/>
        <v>8.0936496947573797E-3</v>
      </c>
      <c r="M330" s="2">
        <f t="shared" si="135"/>
        <v>4.9480772861728216E-2</v>
      </c>
      <c r="N330" s="57">
        <v>29389</v>
      </c>
      <c r="O330" s="57">
        <v>45482</v>
      </c>
      <c r="P330" s="57">
        <v>643</v>
      </c>
      <c r="Q330" s="57">
        <v>926</v>
      </c>
      <c r="S330" s="57">
        <v>1638</v>
      </c>
      <c r="V330" s="57">
        <v>1012</v>
      </c>
      <c r="AA330" s="57">
        <v>355</v>
      </c>
      <c r="AB330" s="57">
        <v>0</v>
      </c>
      <c r="AC330" s="57">
        <v>0</v>
      </c>
      <c r="AD330" s="57">
        <v>0</v>
      </c>
      <c r="AF330" s="59"/>
      <c r="AG330" s="59"/>
      <c r="AI330" s="7">
        <f>IF(Q330&gt;0,RANK(Q330,(N330:P330,Q330:AE330)),0)</f>
        <v>5</v>
      </c>
      <c r="AJ330" s="7">
        <f>IF(R330&gt;0,RANK(R330,(N330:P330,Q330:AE330)),0)</f>
        <v>0</v>
      </c>
      <c r="AK330" s="7">
        <f>IF(T330&gt;0,RANK(T330,(N330:P330,Q330:AE330)),0)</f>
        <v>0</v>
      </c>
      <c r="AL330" s="7">
        <f>IF(S330&gt;0,RANK(S330,(N330:P330,Q330:AE330)),0)</f>
        <v>3</v>
      </c>
      <c r="AM330" s="2">
        <f t="shared" si="136"/>
        <v>1.1655862546415759E-2</v>
      </c>
      <c r="AN330" s="2">
        <f t="shared" si="137"/>
        <v>0</v>
      </c>
      <c r="AO330" s="2">
        <f t="shared" si="138"/>
        <v>0</v>
      </c>
      <c r="AP330" s="2">
        <f t="shared" si="139"/>
        <v>2.0618037636100445E-2</v>
      </c>
      <c r="AR330" t="s">
        <v>685</v>
      </c>
      <c r="AS330" t="s">
        <v>73</v>
      </c>
      <c r="AT330">
        <v>0</v>
      </c>
      <c r="AV330">
        <v>3</v>
      </c>
      <c r="AW330" s="91">
        <v>8</v>
      </c>
      <c r="AX330" s="93">
        <v>123</v>
      </c>
      <c r="AY330" s="97">
        <f t="shared" si="130"/>
        <v>8123</v>
      </c>
      <c r="BA330" s="7" t="s">
        <v>1261</v>
      </c>
    </row>
    <row r="331" spans="1:53" hidden="1" outlineLevel="1">
      <c r="A331" t="s">
        <v>2266</v>
      </c>
      <c r="B331" t="s">
        <v>73</v>
      </c>
      <c r="C331" s="1">
        <f t="shared" si="131"/>
        <v>3829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>IF(P331&gt;0,RANK(P331,(N331:P331,Q331:AE331)),0)</f>
        <v>5</v>
      </c>
      <c r="G331" s="1">
        <f t="shared" si="140"/>
        <v>1604</v>
      </c>
      <c r="H331" s="2">
        <f t="shared" si="141"/>
        <v>0.41890833115696002</v>
      </c>
      <c r="I331" s="2"/>
      <c r="J331" s="2">
        <f t="shared" si="132"/>
        <v>0.26377644293549229</v>
      </c>
      <c r="K331" s="2">
        <f t="shared" si="133"/>
        <v>0.68268477409245232</v>
      </c>
      <c r="L331" s="2">
        <f t="shared" si="134"/>
        <v>6.0067902846696261E-3</v>
      </c>
      <c r="M331" s="2">
        <f t="shared" si="135"/>
        <v>4.7531992687385761E-2</v>
      </c>
      <c r="N331" s="57">
        <v>1010</v>
      </c>
      <c r="O331" s="57">
        <v>2614</v>
      </c>
      <c r="P331" s="57">
        <v>23</v>
      </c>
      <c r="Q331" s="57">
        <v>41</v>
      </c>
      <c r="S331" s="57">
        <v>101</v>
      </c>
      <c r="V331" s="57">
        <v>23</v>
      </c>
      <c r="AA331" s="57">
        <v>17</v>
      </c>
      <c r="AB331" s="57">
        <v>0</v>
      </c>
      <c r="AC331" s="57">
        <v>0</v>
      </c>
      <c r="AD331" s="57">
        <v>0</v>
      </c>
      <c r="AF331" s="59"/>
      <c r="AG331" s="59"/>
      <c r="AI331" s="7">
        <f>IF(Q331&gt;0,RANK(Q331,(N331:P331,Q331:AE331)),0)</f>
        <v>4</v>
      </c>
      <c r="AJ331" s="7">
        <f>IF(R331&gt;0,RANK(R331,(N331:P331,Q331:AE331)),0)</f>
        <v>0</v>
      </c>
      <c r="AK331" s="7">
        <f>IF(T331&gt;0,RANK(T331,(N331:P331,Q331:AE331)),0)</f>
        <v>0</v>
      </c>
      <c r="AL331" s="7">
        <f>IF(S331&gt;0,RANK(S331,(N331:P331,Q331:AE331)),0)</f>
        <v>3</v>
      </c>
      <c r="AM331" s="2">
        <f t="shared" si="136"/>
        <v>1.0707756594411073E-2</v>
      </c>
      <c r="AN331" s="2">
        <f t="shared" si="137"/>
        <v>0</v>
      </c>
      <c r="AO331" s="2">
        <f t="shared" si="138"/>
        <v>0</v>
      </c>
      <c r="AP331" s="2">
        <f t="shared" si="139"/>
        <v>2.6377644293549229E-2</v>
      </c>
      <c r="AR331" t="s">
        <v>2266</v>
      </c>
      <c r="AS331" t="s">
        <v>73</v>
      </c>
      <c r="AT331">
        <v>4</v>
      </c>
      <c r="AV331">
        <v>3</v>
      </c>
      <c r="AW331" s="91">
        <v>8</v>
      </c>
      <c r="AX331" s="93">
        <v>125</v>
      </c>
      <c r="AY331" s="97">
        <f t="shared" si="130"/>
        <v>8125</v>
      </c>
      <c r="BA331" s="7" t="s">
        <v>1261</v>
      </c>
    </row>
    <row r="332" spans="1:53" collapsed="1">
      <c r="A332" t="s">
        <v>2303</v>
      </c>
      <c r="B332" t="s">
        <v>2255</v>
      </c>
      <c r="C332" s="1">
        <f t="shared" si="131"/>
        <v>1777668</v>
      </c>
      <c r="D332" s="7">
        <f>IF(N332&gt;0, RANK(N332,(N332:P332,Q332:AE332)),0)</f>
        <v>1</v>
      </c>
      <c r="E332" s="7">
        <f>IF(O332&gt;0,RANK(O332,(N332:P332,Q332:AE332)),0)</f>
        <v>2</v>
      </c>
      <c r="F332" s="7">
        <f>IF(P332&gt;0,RANK(P332,(N332:P332,Q332:AE332)),0)</f>
        <v>6</v>
      </c>
      <c r="G332" s="1">
        <f t="shared" si="140"/>
        <v>29896</v>
      </c>
      <c r="H332" s="2">
        <f t="shared" si="141"/>
        <v>1.6817538483001326E-2</v>
      </c>
      <c r="I332" s="2"/>
      <c r="J332" s="2">
        <f t="shared" si="132"/>
        <v>0.4807900012825792</v>
      </c>
      <c r="K332" s="2">
        <f t="shared" si="133"/>
        <v>0.46397246279957788</v>
      </c>
      <c r="L332" s="2">
        <f t="shared" si="134"/>
        <v>6.3853317942382942E-3</v>
      </c>
      <c r="M332" s="2">
        <f t="shared" si="135"/>
        <v>4.8852204123604623E-2</v>
      </c>
      <c r="N332" s="57">
        <f>SUM(N268:N331)</f>
        <v>854685</v>
      </c>
      <c r="O332" s="57">
        <f>SUM(O268:O331)</f>
        <v>824789</v>
      </c>
      <c r="P332" s="57">
        <f>SUM(P268:P331)</f>
        <v>11351</v>
      </c>
      <c r="Q332" s="57">
        <f>SUM(Q268:Q331)</f>
        <v>22646</v>
      </c>
      <c r="S332" s="57">
        <f>SUM(S268:S331)</f>
        <v>38884</v>
      </c>
      <c r="V332" s="57">
        <f>SUM(V268:V331)</f>
        <v>19450</v>
      </c>
      <c r="AA332" s="57">
        <f>SUM(AA268:AA331)</f>
        <v>5780</v>
      </c>
      <c r="AB332" s="57">
        <f>SUM(AB268:AB331)</f>
        <v>11</v>
      </c>
      <c r="AC332" s="57">
        <f>SUM(AC268:AC331)</f>
        <v>20</v>
      </c>
      <c r="AD332" s="57">
        <f>SUM(AD268:AD331)</f>
        <v>52</v>
      </c>
      <c r="AF332" s="59"/>
      <c r="AG332" s="59"/>
      <c r="AI332" s="7">
        <f>IF(Q332&gt;0,RANK(Q332,(N332:P332,Q332:AE332)),0)</f>
        <v>4</v>
      </c>
      <c r="AJ332" s="7">
        <f>IF(R332&gt;0,RANK(R332,(N332:P332,Q332:AE332)),0)</f>
        <v>0</v>
      </c>
      <c r="AK332" s="7">
        <f>IF(T332&gt;0,RANK(T332,(N332:P332,Q332:AE332)),0)</f>
        <v>0</v>
      </c>
      <c r="AL332" s="7">
        <f>IF(S332&gt;0,RANK(S332,(N332:P332,Q332:AE332)),0)</f>
        <v>3</v>
      </c>
      <c r="AM332" s="2">
        <f t="shared" si="136"/>
        <v>1.273916164323147E-2</v>
      </c>
      <c r="AN332" s="2">
        <f t="shared" si="137"/>
        <v>0</v>
      </c>
      <c r="AO332" s="2">
        <f t="shared" si="138"/>
        <v>0</v>
      </c>
      <c r="AP332" s="2">
        <f t="shared" si="139"/>
        <v>2.1873600694842905E-2</v>
      </c>
      <c r="AR332" t="s">
        <v>2303</v>
      </c>
      <c r="AS332" t="s">
        <v>2255</v>
      </c>
      <c r="AV332">
        <v>3</v>
      </c>
      <c r="AW332" s="91">
        <v>8</v>
      </c>
      <c r="AX332" s="93"/>
      <c r="AY332" s="91">
        <v>8</v>
      </c>
      <c r="BA332" s="7" t="s">
        <v>1761</v>
      </c>
    </row>
    <row r="333" spans="1:53">
      <c r="C333" s="1"/>
      <c r="E333" s="7"/>
      <c r="F333" s="7"/>
      <c r="I333" s="2"/>
      <c r="N333" s="59"/>
      <c r="O333" s="59"/>
      <c r="P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I333" s="7"/>
      <c r="AJ333" s="7"/>
      <c r="AK333" s="7"/>
      <c r="AL333" s="7"/>
      <c r="AW333" s="91"/>
      <c r="AX333" s="93"/>
      <c r="AY333" s="97"/>
    </row>
    <row r="334" spans="1:53" hidden="1" outlineLevel="1">
      <c r="A334" t="s">
        <v>2059</v>
      </c>
      <c r="B334" t="s">
        <v>1193</v>
      </c>
      <c r="C334" s="1">
        <f t="shared" ref="C334:C342" si="142">SUM(N334:AG334)</f>
        <v>284723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>IF(P334&gt;0,RANK(P334,(N334:P334,Q334:AE334)),0)</f>
        <v>3</v>
      </c>
      <c r="G334" s="1">
        <f t="shared" ref="G334:G342" si="143">IF(C334&gt;0,MAX(N334:P334)-LARGE(N334:P334,2),0)</f>
        <v>12684</v>
      </c>
      <c r="H334" s="2">
        <f t="shared" ref="H334:H342" si="144">IF(C334&gt;0,G334/C334,0)</f>
        <v>4.4548561233198586E-2</v>
      </c>
      <c r="I334" s="2"/>
      <c r="J334" s="2">
        <f t="shared" ref="J334:J342" si="145">IF($C334=0,"-",N334/$C334)</f>
        <v>0.51603137084113326</v>
      </c>
      <c r="K334" s="2">
        <f t="shared" ref="K334:K342" si="146">IF($C334=0,"-",O334/$C334)</f>
        <v>0.47148280960793471</v>
      </c>
      <c r="L334" s="2">
        <f t="shared" ref="L334:L342" si="147">IF($C334=0,"-",P334/$C334)</f>
        <v>7.6390035227220845E-3</v>
      </c>
      <c r="M334" s="2">
        <f t="shared" ref="M334:M342" si="148">IF(C334=0,"-",(1-J334-K334-L334))</f>
        <v>4.8468160282099468E-3</v>
      </c>
      <c r="N334" s="59">
        <f>SUMIF(Town!$AQ$3:$AQ$171,$AY334,Town!N$3:N$171)</f>
        <v>146926</v>
      </c>
      <c r="O334" s="59">
        <f>SUMIF(Town!$AQ$3:$AQ$171,$AY334,Town!O$3:O$171)</f>
        <v>134242</v>
      </c>
      <c r="P334" s="59">
        <f>SUMIF(Town!$AQ$3:$AQ$171,$AY334,Town!P$3:P$171)</f>
        <v>2175</v>
      </c>
      <c r="X334" s="59">
        <f>SUMIF(Town!$AQ$3:$AQ$171,$AY334,Town!X$3:X$171)</f>
        <v>0</v>
      </c>
      <c r="Y334" s="59"/>
      <c r="Z334" s="59"/>
      <c r="AA334" s="59">
        <f>SUMIF(Town!$AQ$3:$AQ$171,$AY334,Town!AA$3:AA$171)</f>
        <v>1380</v>
      </c>
      <c r="AB334" s="59"/>
      <c r="AC334" s="59"/>
      <c r="AD334" s="59"/>
      <c r="AE334" s="59"/>
      <c r="AF334" s="59"/>
      <c r="AG334" s="59"/>
      <c r="AI334" s="7">
        <f>IF(Q334&gt;0,RANK(Q334,(N334:P334,Q334:AE334)),0)</f>
        <v>0</v>
      </c>
      <c r="AJ334" s="7">
        <f>IF(R334&gt;0,RANK(R334,(N334:P334,Q334:AE334)),0)</f>
        <v>0</v>
      </c>
      <c r="AK334" s="7">
        <f>IF(T334&gt;0,RANK(T334,(N334:P334,Q334:AE334)),0)</f>
        <v>0</v>
      </c>
      <c r="AL334" s="7">
        <f>IF(S334&gt;0,RANK(S334,(N334:P334,Q334:AE334)),0)</f>
        <v>0</v>
      </c>
      <c r="AM334" s="2">
        <f t="shared" ref="AM334:AM342" si="149">IF($C334=0,"-",Q334/$C334)</f>
        <v>0</v>
      </c>
      <c r="AN334" s="2">
        <f t="shared" ref="AN334:AN342" si="150">IF($C334=0,"-",R334/$C334)</f>
        <v>0</v>
      </c>
      <c r="AO334" s="2">
        <f t="shared" ref="AO334:AO342" si="151">IF($C334=0,"-",T334/$C334)</f>
        <v>0</v>
      </c>
      <c r="AP334" s="2">
        <f t="shared" ref="AP334:AP342" si="152">IF($C334=0,"-",S334/$C334)</f>
        <v>0</v>
      </c>
      <c r="AR334" t="s">
        <v>2059</v>
      </c>
      <c r="AS334" t="s">
        <v>1193</v>
      </c>
      <c r="AV334">
        <v>3</v>
      </c>
      <c r="AW334" s="91">
        <v>9</v>
      </c>
      <c r="AX334" s="93">
        <v>1</v>
      </c>
      <c r="AY334" s="97">
        <f t="shared" si="130"/>
        <v>9001</v>
      </c>
      <c r="BA334" s="7" t="s">
        <v>1261</v>
      </c>
    </row>
    <row r="335" spans="1:53" hidden="1" outlineLevel="1">
      <c r="A335" t="s">
        <v>1842</v>
      </c>
      <c r="B335" t="s">
        <v>1193</v>
      </c>
      <c r="C335" s="1">
        <f t="shared" si="142"/>
        <v>288978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>IF(P335&gt;0,RANK(P335,(N335:P335,Q335:AE335)),0)</f>
        <v>3</v>
      </c>
      <c r="G335" s="1">
        <f t="shared" si="143"/>
        <v>53263</v>
      </c>
      <c r="H335" s="2">
        <f t="shared" si="144"/>
        <v>0.1843150689671878</v>
      </c>
      <c r="I335" s="2"/>
      <c r="J335" s="2">
        <f t="shared" si="145"/>
        <v>0.58444241430143473</v>
      </c>
      <c r="K335" s="2">
        <f t="shared" si="146"/>
        <v>0.40012734533424688</v>
      </c>
      <c r="L335" s="2">
        <f t="shared" si="147"/>
        <v>9.2532995591359888E-3</v>
      </c>
      <c r="M335" s="2">
        <f t="shared" si="148"/>
        <v>6.1769408051824039E-3</v>
      </c>
      <c r="N335" s="59">
        <f>SUMIF(Town!$AQ$3:$AQ$171,$AY335,Town!N$3:N$171)</f>
        <v>168891</v>
      </c>
      <c r="O335" s="59">
        <f>SUMIF(Town!$AQ$3:$AQ$171,$AY335,Town!O$3:O$171)</f>
        <v>115628</v>
      </c>
      <c r="P335" s="59">
        <f>SUMIF(Town!$AQ$3:$AQ$171,$AY335,Town!P$3:P$171)</f>
        <v>2674</v>
      </c>
      <c r="X335" s="59">
        <f>SUMIF(Town!$AQ$3:$AQ$171,$AY335,Town!X$3:X$171)</f>
        <v>0</v>
      </c>
      <c r="Y335" s="59"/>
      <c r="Z335" s="59"/>
      <c r="AA335" s="59">
        <f>SUMIF(Town!$AQ$3:$AQ$171,$AY335,Town!AA$3:AA$171)</f>
        <v>1785</v>
      </c>
      <c r="AB335" s="59"/>
      <c r="AC335" s="59"/>
      <c r="AD335" s="59"/>
      <c r="AE335" s="59"/>
      <c r="AF335" s="59"/>
      <c r="AG335" s="59"/>
      <c r="AI335" s="7">
        <f>IF(Q335&gt;0,RANK(Q335,(N335:P335,Q335:AE335)),0)</f>
        <v>0</v>
      </c>
      <c r="AJ335" s="7">
        <f>IF(R335&gt;0,RANK(R335,(N335:P335,Q335:AE335)),0)</f>
        <v>0</v>
      </c>
      <c r="AK335" s="7">
        <f>IF(T335&gt;0,RANK(T335,(N335:P335,Q335:AE335)),0)</f>
        <v>0</v>
      </c>
      <c r="AL335" s="7">
        <f>IF(S335&gt;0,RANK(S335,(N335:P335,Q335:AE335)),0)</f>
        <v>0</v>
      </c>
      <c r="AM335" s="2">
        <f t="shared" si="149"/>
        <v>0</v>
      </c>
      <c r="AN335" s="2">
        <f t="shared" si="150"/>
        <v>0</v>
      </c>
      <c r="AO335" s="2">
        <f t="shared" si="151"/>
        <v>0</v>
      </c>
      <c r="AP335" s="2">
        <f t="shared" si="152"/>
        <v>0</v>
      </c>
      <c r="AR335" t="s">
        <v>1842</v>
      </c>
      <c r="AS335" t="s">
        <v>1193</v>
      </c>
      <c r="AV335">
        <v>3</v>
      </c>
      <c r="AW335" s="91">
        <v>9</v>
      </c>
      <c r="AX335" s="93">
        <v>3</v>
      </c>
      <c r="AY335" s="97">
        <f t="shared" si="130"/>
        <v>9003</v>
      </c>
      <c r="BA335" s="7" t="s">
        <v>1261</v>
      </c>
    </row>
    <row r="336" spans="1:53" hidden="1" outlineLevel="1">
      <c r="A336" t="s">
        <v>1994</v>
      </c>
      <c r="B336" t="s">
        <v>1193</v>
      </c>
      <c r="C336" s="1">
        <f t="shared" si="142"/>
        <v>72979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>IF(P336&gt;0,RANK(P336,(N336:P336,Q336:AE336)),0)</f>
        <v>3</v>
      </c>
      <c r="G336" s="1">
        <f t="shared" si="143"/>
        <v>6064</v>
      </c>
      <c r="H336" s="2">
        <f t="shared" si="144"/>
        <v>8.3092396442812314E-2</v>
      </c>
      <c r="I336" s="2"/>
      <c r="J336" s="2">
        <f t="shared" si="145"/>
        <v>0.44977322243385082</v>
      </c>
      <c r="K336" s="2">
        <f t="shared" si="146"/>
        <v>0.53286561887666317</v>
      </c>
      <c r="L336" s="2">
        <f t="shared" si="147"/>
        <v>1.2441935351265433E-2</v>
      </c>
      <c r="M336" s="2">
        <f t="shared" si="148"/>
        <v>4.9192233382205231E-3</v>
      </c>
      <c r="N336" s="59">
        <f>SUMIF(Town!$AQ$3:$AQ$171,$AY336,Town!N$3:N$171)</f>
        <v>32824</v>
      </c>
      <c r="O336" s="59">
        <f>SUMIF(Town!$AQ$3:$AQ$171,$AY336,Town!O$3:O$171)</f>
        <v>38888</v>
      </c>
      <c r="P336" s="59">
        <f>SUMIF(Town!$AQ$3:$AQ$171,$AY336,Town!P$3:P$171)</f>
        <v>908</v>
      </c>
      <c r="X336" s="59">
        <f>SUMIF(Town!$AQ$3:$AQ$171,$AY336,Town!X$3:X$171)</f>
        <v>0</v>
      </c>
      <c r="Y336" s="59"/>
      <c r="Z336" s="59"/>
      <c r="AA336" s="59">
        <f>SUMIF(Town!$AQ$3:$AQ$171,$AY336,Town!AA$3:AA$171)</f>
        <v>359</v>
      </c>
      <c r="AB336" s="59"/>
      <c r="AC336" s="59"/>
      <c r="AD336" s="59"/>
      <c r="AE336" s="59"/>
      <c r="AF336" s="59"/>
      <c r="AG336" s="59"/>
      <c r="AI336" s="7">
        <f>IF(Q336&gt;0,RANK(Q336,(N336:P336,Q336:AE336)),0)</f>
        <v>0</v>
      </c>
      <c r="AJ336" s="7">
        <f>IF(R336&gt;0,RANK(R336,(N336:P336,Q336:AE336)),0)</f>
        <v>0</v>
      </c>
      <c r="AK336" s="7">
        <f>IF(T336&gt;0,RANK(T336,(N336:P336,Q336:AE336)),0)</f>
        <v>0</v>
      </c>
      <c r="AL336" s="7">
        <f>IF(S336&gt;0,RANK(S336,(N336:P336,Q336:AE336)),0)</f>
        <v>0</v>
      </c>
      <c r="AM336" s="2">
        <f t="shared" si="149"/>
        <v>0</v>
      </c>
      <c r="AN336" s="2">
        <f t="shared" si="150"/>
        <v>0</v>
      </c>
      <c r="AO336" s="2">
        <f t="shared" si="151"/>
        <v>0</v>
      </c>
      <c r="AP336" s="2">
        <f t="shared" si="152"/>
        <v>0</v>
      </c>
      <c r="AR336" t="s">
        <v>1994</v>
      </c>
      <c r="AS336" t="s">
        <v>1193</v>
      </c>
      <c r="AV336">
        <v>3</v>
      </c>
      <c r="AW336" s="91">
        <v>9</v>
      </c>
      <c r="AX336" s="93">
        <v>5</v>
      </c>
      <c r="AY336" s="97">
        <f t="shared" si="130"/>
        <v>9005</v>
      </c>
      <c r="BA336" s="7" t="s">
        <v>1261</v>
      </c>
    </row>
    <row r="337" spans="1:66" hidden="1" outlineLevel="1">
      <c r="A337" t="s">
        <v>1037</v>
      </c>
      <c r="B337" t="s">
        <v>1193</v>
      </c>
      <c r="C337" s="1">
        <f t="shared" si="142"/>
        <v>65399</v>
      </c>
      <c r="D337" s="7">
        <f>IF(N337&gt;0, RANK(N337,(N337:P337,Q337:AE337)),0)</f>
        <v>1</v>
      </c>
      <c r="E337" s="7">
        <f>IF(O337&gt;0,RANK(O337,(N337:P337,Q337:AE337)),0)</f>
        <v>2</v>
      </c>
      <c r="F337" s="7">
        <f>IF(P337&gt;0,RANK(P337,(N337:P337,Q337:AE337)),0)</f>
        <v>3</v>
      </c>
      <c r="G337" s="1">
        <f t="shared" si="143"/>
        <v>8267</v>
      </c>
      <c r="H337" s="2">
        <f t="shared" si="144"/>
        <v>0.12640866068288506</v>
      </c>
      <c r="I337" s="2"/>
      <c r="J337" s="2">
        <f t="shared" si="145"/>
        <v>0.55441214697472441</v>
      </c>
      <c r="K337" s="2">
        <f t="shared" si="146"/>
        <v>0.42800348629183932</v>
      </c>
      <c r="L337" s="2">
        <f t="shared" si="147"/>
        <v>1.1376320738849218E-2</v>
      </c>
      <c r="M337" s="2">
        <f t="shared" si="148"/>
        <v>6.2080459945870557E-3</v>
      </c>
      <c r="N337" s="59">
        <f>SUMIF(Town!$AQ$3:$AQ$171,$AY337,Town!N$3:N$171)</f>
        <v>36258</v>
      </c>
      <c r="O337" s="59">
        <f>SUMIF(Town!$AQ$3:$AQ$171,$AY337,Town!O$3:O$171)</f>
        <v>27991</v>
      </c>
      <c r="P337" s="59">
        <f>SUMIF(Town!$AQ$3:$AQ$171,$AY337,Town!P$3:P$171)</f>
        <v>744</v>
      </c>
      <c r="X337" s="59">
        <f>SUMIF(Town!$AQ$3:$AQ$171,$AY337,Town!X$3:X$171)</f>
        <v>0</v>
      </c>
      <c r="Y337" s="59"/>
      <c r="Z337" s="59"/>
      <c r="AA337" s="59">
        <f>SUMIF(Town!$AQ$3:$AQ$171,$AY337,Town!AA$3:AA$171)</f>
        <v>406</v>
      </c>
      <c r="AB337" s="59"/>
      <c r="AC337" s="59"/>
      <c r="AD337" s="59"/>
      <c r="AE337" s="59"/>
      <c r="AF337" s="59"/>
      <c r="AG337" s="59"/>
      <c r="AI337" s="7">
        <f>IF(Q337&gt;0,RANK(Q337,(N337:P337,Q337:AE337)),0)</f>
        <v>0</v>
      </c>
      <c r="AJ337" s="7">
        <f>IF(R337&gt;0,RANK(R337,(N337:P337,Q337:AE337)),0)</f>
        <v>0</v>
      </c>
      <c r="AK337" s="7">
        <f>IF(T337&gt;0,RANK(T337,(N337:P337,Q337:AE337)),0)</f>
        <v>0</v>
      </c>
      <c r="AL337" s="7">
        <f>IF(S337&gt;0,RANK(S337,(N337:P337,Q337:AE337)),0)</f>
        <v>0</v>
      </c>
      <c r="AM337" s="2">
        <f t="shared" si="149"/>
        <v>0</v>
      </c>
      <c r="AN337" s="2">
        <f t="shared" si="150"/>
        <v>0</v>
      </c>
      <c r="AO337" s="2">
        <f t="shared" si="151"/>
        <v>0</v>
      </c>
      <c r="AP337" s="2">
        <f t="shared" si="152"/>
        <v>0</v>
      </c>
      <c r="AR337" t="s">
        <v>1037</v>
      </c>
      <c r="AS337" t="s">
        <v>1193</v>
      </c>
      <c r="AV337">
        <v>3</v>
      </c>
      <c r="AW337" s="91">
        <v>9</v>
      </c>
      <c r="AX337" s="93">
        <v>7</v>
      </c>
      <c r="AY337" s="97">
        <f t="shared" si="130"/>
        <v>9007</v>
      </c>
      <c r="BA337" s="7" t="s">
        <v>1261</v>
      </c>
    </row>
    <row r="338" spans="1:66" hidden="1" outlineLevel="1">
      <c r="A338" t="s">
        <v>317</v>
      </c>
      <c r="B338" t="s">
        <v>1193</v>
      </c>
      <c r="C338" s="1">
        <f t="shared" si="142"/>
        <v>264581</v>
      </c>
      <c r="D338" s="7">
        <f>IF(N338&gt;0, RANK(N338,(N338:P338,Q338:AE338)),0)</f>
        <v>1</v>
      </c>
      <c r="E338" s="7">
        <f>IF(O338&gt;0,RANK(O338,(N338:P338,Q338:AE338)),0)</f>
        <v>2</v>
      </c>
      <c r="F338" s="7">
        <f>IF(P338&gt;0,RANK(P338,(N338:P338,Q338:AE338)),0)</f>
        <v>3</v>
      </c>
      <c r="G338" s="1">
        <f t="shared" si="143"/>
        <v>46001</v>
      </c>
      <c r="H338" s="2">
        <f t="shared" si="144"/>
        <v>0.17386358052921411</v>
      </c>
      <c r="I338" s="2"/>
      <c r="J338" s="2">
        <f t="shared" si="145"/>
        <v>0.57969771071996856</v>
      </c>
      <c r="K338" s="2">
        <f t="shared" si="146"/>
        <v>0.40583413019075443</v>
      </c>
      <c r="L338" s="2">
        <f t="shared" si="147"/>
        <v>9.0142527241185121E-3</v>
      </c>
      <c r="M338" s="2">
        <f t="shared" si="148"/>
        <v>5.4539063651584986E-3</v>
      </c>
      <c r="N338" s="59">
        <f>SUMIF(Town!$AQ$3:$AQ$171,$AY338,Town!N$3:N$171)</f>
        <v>153377</v>
      </c>
      <c r="O338" s="59">
        <f>SUMIF(Town!$AQ$3:$AQ$171,$AY338,Town!O$3:O$171)</f>
        <v>107376</v>
      </c>
      <c r="P338" s="59">
        <f>SUMIF(Town!$AQ$3:$AQ$171,$AY338,Town!P$3:P$171)</f>
        <v>2385</v>
      </c>
      <c r="X338" s="59">
        <f>SUMIF(Town!$AQ$3:$AQ$171,$AY338,Town!X$3:X$171)</f>
        <v>0</v>
      </c>
      <c r="Y338" s="59"/>
      <c r="Z338" s="59"/>
      <c r="AA338" s="59">
        <f>SUMIF(Town!$AQ$3:$AQ$171,$AY338,Town!AA$3:AA$171)</f>
        <v>1443</v>
      </c>
      <c r="AB338" s="59"/>
      <c r="AC338" s="59"/>
      <c r="AD338" s="59"/>
      <c r="AE338" s="59"/>
      <c r="AF338" s="59"/>
      <c r="AG338" s="59"/>
      <c r="AI338" s="7">
        <f>IF(Q338&gt;0,RANK(Q338,(N338:P338,Q338:AE338)),0)</f>
        <v>0</v>
      </c>
      <c r="AJ338" s="7">
        <f>IF(R338&gt;0,RANK(R338,(N338:P338,Q338:AE338)),0)</f>
        <v>0</v>
      </c>
      <c r="AK338" s="7">
        <f>IF(T338&gt;0,RANK(T338,(N338:P338,Q338:AE338)),0)</f>
        <v>0</v>
      </c>
      <c r="AL338" s="7">
        <f>IF(S338&gt;0,RANK(S338,(N338:P338,Q338:AE338)),0)</f>
        <v>0</v>
      </c>
      <c r="AM338" s="2">
        <f t="shared" si="149"/>
        <v>0</v>
      </c>
      <c r="AN338" s="2">
        <f t="shared" si="150"/>
        <v>0</v>
      </c>
      <c r="AO338" s="2">
        <f t="shared" si="151"/>
        <v>0</v>
      </c>
      <c r="AP338" s="2">
        <f t="shared" si="152"/>
        <v>0</v>
      </c>
      <c r="AR338" t="s">
        <v>317</v>
      </c>
      <c r="AS338" t="s">
        <v>1193</v>
      </c>
      <c r="AV338">
        <v>3</v>
      </c>
      <c r="AW338" s="91">
        <v>9</v>
      </c>
      <c r="AX338" s="93">
        <v>9</v>
      </c>
      <c r="AY338" s="97">
        <f t="shared" si="130"/>
        <v>9009</v>
      </c>
      <c r="BA338" s="7" t="s">
        <v>1261</v>
      </c>
    </row>
    <row r="339" spans="1:66" hidden="1" outlineLevel="1">
      <c r="A339" t="s">
        <v>1729</v>
      </c>
      <c r="B339" t="s">
        <v>1193</v>
      </c>
      <c r="C339" s="1">
        <f t="shared" si="142"/>
        <v>85928</v>
      </c>
      <c r="D339" s="7">
        <f>IF(N339&gt;0, RANK(N339,(N339:P339,Q339:AE339)),0)</f>
        <v>1</v>
      </c>
      <c r="E339" s="7">
        <f>IF(O339&gt;0,RANK(O339,(N339:P339,Q339:AE339)),0)</f>
        <v>2</v>
      </c>
      <c r="F339" s="7">
        <f>IF(P339&gt;0,RANK(P339,(N339:P339,Q339:AE339)),0)</f>
        <v>3</v>
      </c>
      <c r="G339" s="1">
        <f t="shared" si="143"/>
        <v>14476</v>
      </c>
      <c r="H339" s="2">
        <f t="shared" si="144"/>
        <v>0.16846662321943953</v>
      </c>
      <c r="I339" s="2"/>
      <c r="J339" s="2">
        <f t="shared" si="145"/>
        <v>0.57357322409459077</v>
      </c>
      <c r="K339" s="2">
        <f t="shared" si="146"/>
        <v>0.40510660087515127</v>
      </c>
      <c r="L339" s="2">
        <f t="shared" si="147"/>
        <v>1.3336747044036867E-2</v>
      </c>
      <c r="M339" s="2">
        <f t="shared" si="148"/>
        <v>7.9834279862210922E-3</v>
      </c>
      <c r="N339" s="59">
        <f>SUMIF(Town!$AQ$3:$AQ$171,$AY339,Town!N$3:N$171)</f>
        <v>49286</v>
      </c>
      <c r="O339" s="59">
        <f>SUMIF(Town!$AQ$3:$AQ$171,$AY339,Town!O$3:O$171)</f>
        <v>34810</v>
      </c>
      <c r="P339" s="59">
        <f>SUMIF(Town!$AQ$3:$AQ$171,$AY339,Town!P$3:P$171)</f>
        <v>1146</v>
      </c>
      <c r="X339" s="59">
        <f>SUMIF(Town!$AQ$3:$AQ$171,$AY339,Town!X$3:X$171)</f>
        <v>0</v>
      </c>
      <c r="Y339" s="59"/>
      <c r="Z339" s="59"/>
      <c r="AA339" s="59">
        <f>SUMIF(Town!$AQ$3:$AQ$171,$AY339,Town!AA$3:AA$171)</f>
        <v>686</v>
      </c>
      <c r="AB339" s="59"/>
      <c r="AC339" s="59"/>
      <c r="AD339" s="59"/>
      <c r="AE339" s="59"/>
      <c r="AF339" s="59"/>
      <c r="AG339" s="59"/>
      <c r="AI339" s="7">
        <f>IF(Q339&gt;0,RANK(Q339,(N339:P339,Q339:AE339)),0)</f>
        <v>0</v>
      </c>
      <c r="AJ339" s="7">
        <f>IF(R339&gt;0,RANK(R339,(N339:P339,Q339:AE339)),0)</f>
        <v>0</v>
      </c>
      <c r="AK339" s="7">
        <f>IF(T339&gt;0,RANK(T339,(N339:P339,Q339:AE339)),0)</f>
        <v>0</v>
      </c>
      <c r="AL339" s="7">
        <f>IF(S339&gt;0,RANK(S339,(N339:P339,Q339:AE339)),0)</f>
        <v>0</v>
      </c>
      <c r="AM339" s="2">
        <f t="shared" si="149"/>
        <v>0</v>
      </c>
      <c r="AN339" s="2">
        <f t="shared" si="150"/>
        <v>0</v>
      </c>
      <c r="AO339" s="2">
        <f t="shared" si="151"/>
        <v>0</v>
      </c>
      <c r="AP339" s="2">
        <f t="shared" si="152"/>
        <v>0</v>
      </c>
      <c r="AR339" t="s">
        <v>1729</v>
      </c>
      <c r="AS339" t="s">
        <v>1193</v>
      </c>
      <c r="AT339">
        <v>2</v>
      </c>
      <c r="AV339">
        <v>3</v>
      </c>
      <c r="AW339" s="91">
        <v>9</v>
      </c>
      <c r="AX339" s="93">
        <v>11</v>
      </c>
      <c r="AY339" s="97">
        <f t="shared" si="130"/>
        <v>9011</v>
      </c>
      <c r="BA339" s="7" t="s">
        <v>1261</v>
      </c>
    </row>
    <row r="340" spans="1:66" hidden="1" outlineLevel="1">
      <c r="A340" t="s">
        <v>2311</v>
      </c>
      <c r="B340" t="s">
        <v>1193</v>
      </c>
      <c r="C340" s="1">
        <f t="shared" si="142"/>
        <v>53923</v>
      </c>
      <c r="D340" s="7">
        <f>IF(N340&gt;0, RANK(N340,(N340:P340,Q340:AE340)),0)</f>
        <v>1</v>
      </c>
      <c r="E340" s="7">
        <f>IF(O340&gt;0,RANK(O340,(N340:P340,Q340:AE340)),0)</f>
        <v>2</v>
      </c>
      <c r="F340" s="7">
        <f>IF(P340&gt;0,RANK(P340,(N340:P340,Q340:AE340)),0)</f>
        <v>3</v>
      </c>
      <c r="G340" s="1">
        <f t="shared" si="143"/>
        <v>4490</v>
      </c>
      <c r="H340" s="2">
        <f t="shared" si="144"/>
        <v>8.326688055189807E-2</v>
      </c>
      <c r="I340" s="2"/>
      <c r="J340" s="2">
        <f t="shared" si="145"/>
        <v>0.53109062923056949</v>
      </c>
      <c r="K340" s="2">
        <f t="shared" si="146"/>
        <v>0.44782374867867142</v>
      </c>
      <c r="L340" s="2">
        <f t="shared" si="147"/>
        <v>1.3574912375053316E-2</v>
      </c>
      <c r="M340" s="2">
        <f t="shared" si="148"/>
        <v>7.5107097157057767E-3</v>
      </c>
      <c r="N340" s="59">
        <f>SUMIF(Town!$AQ$3:$AQ$171,$AY340,Town!N$3:N$171)</f>
        <v>28638</v>
      </c>
      <c r="O340" s="59">
        <f>SUMIF(Town!$AQ$3:$AQ$171,$AY340,Town!O$3:O$171)</f>
        <v>24148</v>
      </c>
      <c r="P340" s="59">
        <f>SUMIF(Town!$AQ$3:$AQ$171,$AY340,Town!P$3:P$171)</f>
        <v>732</v>
      </c>
      <c r="X340" s="59">
        <f>SUMIF(Town!$AQ$3:$AQ$171,$AY340,Town!X$3:X$171)</f>
        <v>0</v>
      </c>
      <c r="Y340" s="59"/>
      <c r="Z340" s="59"/>
      <c r="AA340" s="59">
        <f>SUMIF(Town!$AQ$3:$AQ$171,$AY340,Town!AA$3:AA$171)</f>
        <v>405</v>
      </c>
      <c r="AB340" s="59"/>
      <c r="AC340" s="59"/>
      <c r="AD340" s="59"/>
      <c r="AE340" s="59"/>
      <c r="AF340" s="59"/>
      <c r="AG340" s="59"/>
      <c r="AI340" s="7">
        <f>IF(Q340&gt;0,RANK(Q340,(N340:P340,Q340:AE340)),0)</f>
        <v>0</v>
      </c>
      <c r="AJ340" s="7">
        <f>IF(R340&gt;0,RANK(R340,(N340:P340,Q340:AE340)),0)</f>
        <v>0</v>
      </c>
      <c r="AK340" s="7">
        <f>IF(T340&gt;0,RANK(T340,(N340:P340,Q340:AE340)),0)</f>
        <v>0</v>
      </c>
      <c r="AL340" s="7">
        <f>IF(S340&gt;0,RANK(S340,(N340:P340,Q340:AE340)),0)</f>
        <v>0</v>
      </c>
      <c r="AM340" s="2">
        <f t="shared" si="149"/>
        <v>0</v>
      </c>
      <c r="AN340" s="2">
        <f t="shared" si="150"/>
        <v>0</v>
      </c>
      <c r="AO340" s="2">
        <f t="shared" si="151"/>
        <v>0</v>
      </c>
      <c r="AP340" s="2">
        <f t="shared" si="152"/>
        <v>0</v>
      </c>
      <c r="AR340" t="s">
        <v>2311</v>
      </c>
      <c r="AS340" t="s">
        <v>1193</v>
      </c>
      <c r="AT340">
        <v>2</v>
      </c>
      <c r="AV340">
        <v>3</v>
      </c>
      <c r="AW340" s="91">
        <v>9</v>
      </c>
      <c r="AX340" s="93">
        <v>13</v>
      </c>
      <c r="AY340" s="97">
        <f t="shared" si="130"/>
        <v>9013</v>
      </c>
      <c r="BA340" s="7" t="s">
        <v>1261</v>
      </c>
    </row>
    <row r="341" spans="1:66" hidden="1" outlineLevel="1">
      <c r="A341" t="s">
        <v>496</v>
      </c>
      <c r="B341" t="s">
        <v>1193</v>
      </c>
      <c r="C341" s="1">
        <f t="shared" si="142"/>
        <v>35880</v>
      </c>
      <c r="D341" s="7">
        <f>IF(N341&gt;0, RANK(N341,(N341:P341,Q341:AE341)),0)</f>
        <v>1</v>
      </c>
      <c r="E341" s="7">
        <f>IF(O341&gt;0,RANK(O341,(N341:P341,Q341:AE341)),0)</f>
        <v>2</v>
      </c>
      <c r="F341" s="7">
        <f>IF(P341&gt;0,RANK(P341,(N341:P341,Q341:AE341)),0)</f>
        <v>3</v>
      </c>
      <c r="G341" s="1">
        <f t="shared" si="143"/>
        <v>4582</v>
      </c>
      <c r="H341" s="2">
        <f t="shared" si="144"/>
        <v>0.12770345596432553</v>
      </c>
      <c r="I341" s="2"/>
      <c r="J341" s="2">
        <f t="shared" si="145"/>
        <v>0.55295429208472691</v>
      </c>
      <c r="K341" s="2">
        <f t="shared" si="146"/>
        <v>0.42525083612040132</v>
      </c>
      <c r="L341" s="2">
        <f t="shared" si="147"/>
        <v>1.4241917502787069E-2</v>
      </c>
      <c r="M341" s="2">
        <f t="shared" si="148"/>
        <v>7.5529542920847043E-3</v>
      </c>
      <c r="N341" s="59">
        <f>SUMIF(Town!$AQ$3:$AQ$171,$AY341,Town!N$3:N$171)</f>
        <v>19840</v>
      </c>
      <c r="O341" s="59">
        <f>SUMIF(Town!$AQ$3:$AQ$171,$AY341,Town!O$3:O$171)</f>
        <v>15258</v>
      </c>
      <c r="P341" s="59">
        <f>SUMIF(Town!$AQ$3:$AQ$171,$AY341,Town!P$3:P$171)</f>
        <v>511</v>
      </c>
      <c r="X341" s="59">
        <f>SUMIF(Town!$AQ$3:$AQ$171,$AY341,Town!X$3:X$171)</f>
        <v>0</v>
      </c>
      <c r="Y341" s="59"/>
      <c r="Z341" s="59"/>
      <c r="AA341" s="59">
        <f>SUMIF(Town!$AQ$3:$AQ$171,$AY341,Town!AA$3:AA$171)</f>
        <v>271</v>
      </c>
      <c r="AB341" s="59"/>
      <c r="AC341" s="59"/>
      <c r="AD341" s="59"/>
      <c r="AE341" s="59"/>
      <c r="AF341" s="59"/>
      <c r="AG341" s="59"/>
      <c r="AI341" s="7">
        <f>IF(Q341&gt;0,RANK(Q341,(N341:P341,Q341:AE341)),0)</f>
        <v>0</v>
      </c>
      <c r="AJ341" s="7">
        <f>IF(R341&gt;0,RANK(R341,(N341:P341,Q341:AE341)),0)</f>
        <v>0</v>
      </c>
      <c r="AK341" s="7">
        <f>IF(T341&gt;0,RANK(T341,(N341:P341,Q341:AE341)),0)</f>
        <v>0</v>
      </c>
      <c r="AL341" s="7">
        <f>IF(S341&gt;0,RANK(S341,(N341:P341,Q341:AE341)),0)</f>
        <v>0</v>
      </c>
      <c r="AM341" s="2">
        <f t="shared" si="149"/>
        <v>0</v>
      </c>
      <c r="AN341" s="2">
        <f t="shared" si="150"/>
        <v>0</v>
      </c>
      <c r="AO341" s="2">
        <f t="shared" si="151"/>
        <v>0</v>
      </c>
      <c r="AP341" s="2">
        <f t="shared" si="152"/>
        <v>0</v>
      </c>
      <c r="AR341" t="s">
        <v>496</v>
      </c>
      <c r="AS341" t="s">
        <v>1193</v>
      </c>
      <c r="AT341">
        <v>2</v>
      </c>
      <c r="AV341">
        <v>3</v>
      </c>
      <c r="AW341" s="91">
        <v>9</v>
      </c>
      <c r="AX341" s="93">
        <v>15</v>
      </c>
      <c r="AY341" s="97">
        <f t="shared" si="130"/>
        <v>9015</v>
      </c>
      <c r="BA341" s="7" t="s">
        <v>1261</v>
      </c>
    </row>
    <row r="342" spans="1:66" collapsed="1">
      <c r="A342" t="s">
        <v>1149</v>
      </c>
      <c r="B342" t="s">
        <v>2255</v>
      </c>
      <c r="C342" s="1">
        <f t="shared" si="142"/>
        <v>1153115</v>
      </c>
      <c r="D342" s="7">
        <f>IF(N342&gt;0, RANK(N342,(N342:P342,Q342:AE342)),0)</f>
        <v>1</v>
      </c>
      <c r="E342" s="7">
        <f>IF(O342&gt;0,RANK(O342,(N342:P342,Q342:AE342)),0)</f>
        <v>2</v>
      </c>
      <c r="F342" s="7">
        <f>IF(P342&gt;0,RANK(P342,(N342:P342,Q342:AE342)),0)</f>
        <v>3</v>
      </c>
      <c r="G342" s="1">
        <f t="shared" si="143"/>
        <v>137699</v>
      </c>
      <c r="H342" s="2">
        <f t="shared" si="144"/>
        <v>0.11941480251319253</v>
      </c>
      <c r="I342" s="2"/>
      <c r="J342" s="2">
        <f t="shared" si="145"/>
        <v>0.55158418717994306</v>
      </c>
      <c r="K342" s="2">
        <f t="shared" si="146"/>
        <v>0.43216938466675048</v>
      </c>
      <c r="L342" s="2">
        <f t="shared" si="147"/>
        <v>9.7778625722499488E-3</v>
      </c>
      <c r="M342" s="2">
        <f t="shared" si="148"/>
        <v>6.4685655810565092E-3</v>
      </c>
      <c r="N342" s="59">
        <f>SUM(N334:N341)</f>
        <v>636040</v>
      </c>
      <c r="O342" s="59">
        <f>SUM(O334:O341)</f>
        <v>498341</v>
      </c>
      <c r="P342" s="59">
        <f>SUM(P334:P341)</f>
        <v>11275</v>
      </c>
      <c r="Q342" s="106">
        <v>31</v>
      </c>
      <c r="R342" s="1"/>
      <c r="S342" s="106">
        <v>45</v>
      </c>
      <c r="X342" s="59">
        <f>SUM(X334:X341)</f>
        <v>0</v>
      </c>
      <c r="Y342" s="59"/>
      <c r="Z342" s="59"/>
      <c r="AA342" s="59">
        <f>SUM(AA334:AA341)</f>
        <v>6735</v>
      </c>
      <c r="AB342" s="106">
        <v>559</v>
      </c>
      <c r="AC342" s="106">
        <v>45</v>
      </c>
      <c r="AD342" s="106">
        <v>17</v>
      </c>
      <c r="AE342" s="106">
        <v>15</v>
      </c>
      <c r="AF342" s="106">
        <v>7</v>
      </c>
      <c r="AG342" s="106">
        <v>5</v>
      </c>
      <c r="AI342" s="7">
        <f>IF(Q342&gt;0,RANK(Q342,(N342:P342,Q342:AE342)),0)</f>
        <v>8</v>
      </c>
      <c r="AJ342" s="7">
        <f>IF(R342&gt;0,RANK(R342,(N342:P342,Q342:AE342)),0)</f>
        <v>0</v>
      </c>
      <c r="AK342" s="7">
        <f>IF(T342&gt;0,RANK(T342,(N342:P342,Q342:AE342)),0)</f>
        <v>0</v>
      </c>
      <c r="AL342" s="7">
        <f>IF(S342&gt;0,RANK(S342,(N342:P342,Q342:AE342)),0)</f>
        <v>6</v>
      </c>
      <c r="AM342" s="2">
        <f t="shared" si="149"/>
        <v>2.688370197248323E-5</v>
      </c>
      <c r="AN342" s="2">
        <f t="shared" si="150"/>
        <v>0</v>
      </c>
      <c r="AO342" s="2">
        <f t="shared" si="151"/>
        <v>0</v>
      </c>
      <c r="AP342" s="2">
        <f t="shared" si="152"/>
        <v>3.9024728669733721E-5</v>
      </c>
      <c r="AR342" t="s">
        <v>1149</v>
      </c>
      <c r="AS342" t="s">
        <v>2255</v>
      </c>
      <c r="AV342">
        <v>3</v>
      </c>
      <c r="AW342" s="91">
        <v>9</v>
      </c>
      <c r="AX342" s="93"/>
      <c r="AY342" s="91">
        <v>9</v>
      </c>
      <c r="BA342" s="7" t="s">
        <v>1761</v>
      </c>
    </row>
    <row r="343" spans="1:66">
      <c r="C343" s="1"/>
      <c r="E343" s="7"/>
      <c r="F343" s="7"/>
      <c r="I343" s="2"/>
      <c r="AI343" s="7"/>
      <c r="AJ343" s="7"/>
      <c r="AK343" s="7"/>
      <c r="AL343" s="7"/>
      <c r="AW343" s="91"/>
      <c r="AX343" s="93"/>
      <c r="AY343" s="97"/>
    </row>
    <row r="344" spans="1:66" hidden="1" outlineLevel="1">
      <c r="A344" t="s">
        <v>1764</v>
      </c>
      <c r="B344" t="s">
        <v>939</v>
      </c>
      <c r="C344" s="1">
        <f>SUM(N344:AG344)</f>
        <v>49461</v>
      </c>
      <c r="D344" s="7">
        <f>IF(N344&gt;0, RANK(N344,(N344:AE344)),0)</f>
        <v>2</v>
      </c>
      <c r="E344" s="7">
        <f>IF(O344&gt;0,RANK(O344,(N344:AE344)),0)</f>
        <v>1</v>
      </c>
      <c r="F344" s="7">
        <f>IF(P344&gt;0,RANK(P344,(N344:AE344)),0)</f>
        <v>3</v>
      </c>
      <c r="G344" s="1">
        <f>IF(C344&gt;0,MAX(N344:S344)-LARGE(N344:S344,2),0)</f>
        <v>2744</v>
      </c>
      <c r="H344" s="2">
        <f>IF(C344&gt;0,G344/C344,0)</f>
        <v>5.547805341582257E-2</v>
      </c>
      <c r="I344" s="2"/>
      <c r="J344" s="2">
        <f t="shared" ref="J344:L347" si="153">IF($C344=0,"-",N344/$C344)</f>
        <v>0.45116354299346961</v>
      </c>
      <c r="K344" s="2">
        <f t="shared" si="153"/>
        <v>0.50664159640929218</v>
      </c>
      <c r="L344" s="2">
        <f t="shared" si="153"/>
        <v>3.3602232061624313E-2</v>
      </c>
      <c r="M344" s="2">
        <f>IF(C344=0,"-",(1-J344-K344-L344))</f>
        <v>8.5926285356138915E-3</v>
      </c>
      <c r="N344" s="57">
        <v>22315</v>
      </c>
      <c r="O344" s="57">
        <v>25059</v>
      </c>
      <c r="P344" s="57">
        <v>1662</v>
      </c>
      <c r="Q344" s="57">
        <v>404</v>
      </c>
      <c r="AA344" s="57">
        <v>4</v>
      </c>
      <c r="AB344" s="57">
        <v>17</v>
      </c>
      <c r="AI344" s="7">
        <f>IF(Q344&gt;0,RANK(Q344,(N344:P344,Q344:AE344)),0)</f>
        <v>4</v>
      </c>
      <c r="AJ344" s="7">
        <f>IF(R344&gt;0,RANK(R344,(N344:P344,Q344:AE344)),0)</f>
        <v>0</v>
      </c>
      <c r="AK344" s="7">
        <f>IF(T344&gt;0,RANK(T344,(N344:P344,Q344:AE344)),0)</f>
        <v>0</v>
      </c>
      <c r="AL344" s="7">
        <f>IF(S344&gt;0,RANK(S344,(N344:P344,Q344:AE344)),0)</f>
        <v>0</v>
      </c>
      <c r="AM344" s="2">
        <f t="shared" ref="AM344:AN347" si="154">IF($C344=0,"-",Q344/$C344)</f>
        <v>8.1680515962071123E-3</v>
      </c>
      <c r="AN344" s="2">
        <f t="shared" si="154"/>
        <v>0</v>
      </c>
      <c r="AO344" s="2">
        <f>IF($C344=0,"-",T344/$C344)</f>
        <v>0</v>
      </c>
      <c r="AP344" s="2">
        <f>IF($C344=0,"-",S344/$C344)</f>
        <v>0</v>
      </c>
      <c r="AR344" t="s">
        <v>1764</v>
      </c>
      <c r="AS344" t="s">
        <v>939</v>
      </c>
      <c r="AT344">
        <v>1</v>
      </c>
      <c r="AV344">
        <v>2</v>
      </c>
      <c r="AW344" s="91">
        <v>10</v>
      </c>
      <c r="AX344" s="93">
        <v>1</v>
      </c>
      <c r="AY344" s="97">
        <f>1000*AW344+AX344</f>
        <v>10001</v>
      </c>
      <c r="BA344" s="7" t="s">
        <v>1261</v>
      </c>
    </row>
    <row r="345" spans="1:66" hidden="1" outlineLevel="1">
      <c r="A345" t="s">
        <v>1391</v>
      </c>
      <c r="B345" t="s">
        <v>939</v>
      </c>
      <c r="C345" s="1">
        <f>SUM(N345:AG345)</f>
        <v>187057</v>
      </c>
      <c r="D345" s="7">
        <f>IF(N345&gt;0, RANK(N345,(N345:AE345)),0)</f>
        <v>1</v>
      </c>
      <c r="E345" s="7">
        <f>IF(O345&gt;0,RANK(O345,(N345:AE345)),0)</f>
        <v>2</v>
      </c>
      <c r="F345" s="7">
        <f>IF(P345&gt;0,RANK(P345,(N345:AE345)),0)</f>
        <v>3</v>
      </c>
      <c r="G345" s="1">
        <f>IF(C345&gt;0,MAX(N345:S345)-LARGE(N345:S345,2),0)</f>
        <v>66029</v>
      </c>
      <c r="H345" s="2">
        <f>IF(C345&gt;0,G345/C345,0)</f>
        <v>0.35298866121021932</v>
      </c>
      <c r="I345" s="2"/>
      <c r="J345" s="2">
        <f t="shared" si="153"/>
        <v>0.66117814356051896</v>
      </c>
      <c r="K345" s="2">
        <f t="shared" si="153"/>
        <v>0.30818948235029964</v>
      </c>
      <c r="L345" s="2">
        <f t="shared" si="153"/>
        <v>2.3837653763291403E-2</v>
      </c>
      <c r="M345" s="2">
        <f>IF(C345=0,"-",(1-J345-K345-L345))</f>
        <v>6.7947203258899996E-3</v>
      </c>
      <c r="N345" s="57">
        <v>123678</v>
      </c>
      <c r="O345" s="57">
        <v>57649</v>
      </c>
      <c r="P345" s="57">
        <v>4459</v>
      </c>
      <c r="Q345" s="57">
        <v>1257</v>
      </c>
      <c r="AA345" s="57">
        <v>6</v>
      </c>
      <c r="AB345" s="57">
        <v>8</v>
      </c>
      <c r="AI345" s="7">
        <f>IF(Q345&gt;0,RANK(Q345,(N345:P345,Q345:AE345)),0)</f>
        <v>4</v>
      </c>
      <c r="AJ345" s="7">
        <f>IF(R345&gt;0,RANK(R345,(N345:P345,Q345:AE345)),0)</f>
        <v>0</v>
      </c>
      <c r="AK345" s="7">
        <f>IF(T345&gt;0,RANK(T345,(N345:P345,Q345:AE345)),0)</f>
        <v>0</v>
      </c>
      <c r="AL345" s="7">
        <f>IF(S345&gt;0,RANK(S345,(N345:P345,Q345:AE345)),0)</f>
        <v>0</v>
      </c>
      <c r="AM345" s="2">
        <f t="shared" si="154"/>
        <v>6.7198768289879552E-3</v>
      </c>
      <c r="AN345" s="2">
        <f t="shared" si="154"/>
        <v>0</v>
      </c>
      <c r="AO345" s="2">
        <f>IF($C345=0,"-",T345/$C345)</f>
        <v>0</v>
      </c>
      <c r="AP345" s="2">
        <f>IF($C345=0,"-",S345/$C345)</f>
        <v>0</v>
      </c>
      <c r="AR345" t="s">
        <v>1391</v>
      </c>
      <c r="AS345" t="s">
        <v>939</v>
      </c>
      <c r="AT345">
        <v>1</v>
      </c>
      <c r="AV345">
        <v>2</v>
      </c>
      <c r="AW345" s="91">
        <v>10</v>
      </c>
      <c r="AX345" s="93">
        <v>3</v>
      </c>
      <c r="AY345" s="97">
        <f>1000*AW345+AX345</f>
        <v>10003</v>
      </c>
      <c r="BA345" s="7" t="s">
        <v>1261</v>
      </c>
    </row>
    <row r="346" spans="1:66" hidden="1" outlineLevel="1">
      <c r="A346" t="s">
        <v>20</v>
      </c>
      <c r="B346" t="s">
        <v>939</v>
      </c>
      <c r="C346" s="1">
        <f>SUM(N346:AG346)</f>
        <v>70884</v>
      </c>
      <c r="D346" s="7">
        <f>IF(N346&gt;0, RANK(N346,(N346:AE346)),0)</f>
        <v>2</v>
      </c>
      <c r="E346" s="7">
        <f>IF(O346&gt;0,RANK(O346,(N346:AE346)),0)</f>
        <v>1</v>
      </c>
      <c r="F346" s="7">
        <f>IF(P346&gt;0,RANK(P346,(N346:AE346)),0)</f>
        <v>3</v>
      </c>
      <c r="G346" s="1">
        <f>IF(C346&gt;0,MAX(N346:S346)-LARGE(N346:S346,2),0)</f>
        <v>12326</v>
      </c>
      <c r="H346" s="2">
        <f>IF(C346&gt;0,G346/C346,0)</f>
        <v>0.1738897353422493</v>
      </c>
      <c r="I346" s="2"/>
      <c r="J346" s="2">
        <f t="shared" si="153"/>
        <v>0.39527961176005871</v>
      </c>
      <c r="K346" s="2">
        <f t="shared" si="153"/>
        <v>0.56916934710230804</v>
      </c>
      <c r="L346" s="2">
        <f t="shared" si="153"/>
        <v>2.9343716494554483E-2</v>
      </c>
      <c r="M346" s="2">
        <f>IF(C346=0,"-",(1-J346-K346-L346))</f>
        <v>6.207324643078705E-3</v>
      </c>
      <c r="N346" s="57">
        <v>28019</v>
      </c>
      <c r="O346" s="57">
        <v>40345</v>
      </c>
      <c r="P346" s="57">
        <v>2080</v>
      </c>
      <c r="Q346" s="57">
        <v>440</v>
      </c>
      <c r="AA346" s="57">
        <v>0</v>
      </c>
      <c r="AB346" s="57">
        <v>0</v>
      </c>
      <c r="AI346" s="7">
        <f>IF(Q346&gt;0,RANK(Q346,(N346:P346,Q346:AE346)),0)</f>
        <v>4</v>
      </c>
      <c r="AJ346" s="7">
        <f>IF(R346&gt;0,RANK(R346,(N346:P346,Q346:AE346)),0)</f>
        <v>0</v>
      </c>
      <c r="AK346" s="7">
        <f>IF(T346&gt;0,RANK(T346,(N346:P346,Q346:AE346)),0)</f>
        <v>0</v>
      </c>
      <c r="AL346" s="7">
        <f>IF(S346&gt;0,RANK(S346,(N346:P346,Q346:AE346)),0)</f>
        <v>0</v>
      </c>
      <c r="AM346" s="2">
        <f t="shared" si="154"/>
        <v>6.2073246430788334E-3</v>
      </c>
      <c r="AN346" s="2">
        <f t="shared" si="154"/>
        <v>0</v>
      </c>
      <c r="AO346" s="2">
        <f>IF($C346=0,"-",T346/$C346)</f>
        <v>0</v>
      </c>
      <c r="AP346" s="2">
        <f>IF($C346=0,"-",S346/$C346)</f>
        <v>0</v>
      </c>
      <c r="AR346" t="s">
        <v>20</v>
      </c>
      <c r="AS346" t="s">
        <v>939</v>
      </c>
      <c r="AT346">
        <v>1</v>
      </c>
      <c r="AV346">
        <v>2</v>
      </c>
      <c r="AW346" s="91">
        <v>10</v>
      </c>
      <c r="AX346" s="93">
        <v>5</v>
      </c>
      <c r="AY346" s="97">
        <f>1000*AW346+AX346</f>
        <v>10005</v>
      </c>
      <c r="BA346" s="7" t="s">
        <v>1261</v>
      </c>
    </row>
    <row r="347" spans="1:66" collapsed="1">
      <c r="A347" t="s">
        <v>1267</v>
      </c>
      <c r="B347" t="s">
        <v>2255</v>
      </c>
      <c r="C347" s="1">
        <f>SUM(N347:AG347)</f>
        <v>307402</v>
      </c>
      <c r="D347" s="7">
        <f>IF(N347&gt;0, RANK(N347,(N347:AE347)),0)</f>
        <v>1</v>
      </c>
      <c r="E347" s="7">
        <f>IF(O347&gt;0,RANK(O347,(N347:AE347)),0)</f>
        <v>2</v>
      </c>
      <c r="F347" s="7">
        <f>IF(P347&gt;0,RANK(P347,(N347:AE347)),0)</f>
        <v>3</v>
      </c>
      <c r="G347" s="1">
        <f>IF(C347&gt;0,MAX(N347:S347)-LARGE(N347:S347,2),0)</f>
        <v>50959</v>
      </c>
      <c r="H347" s="2">
        <f>IF(C347&gt;0,G347/C347,0)</f>
        <v>0.16577315697360459</v>
      </c>
      <c r="I347" s="2"/>
      <c r="J347" s="2">
        <f t="shared" si="153"/>
        <v>0.56607308996037764</v>
      </c>
      <c r="K347" s="2">
        <f t="shared" si="153"/>
        <v>0.40029993298677302</v>
      </c>
      <c r="L347" s="2">
        <f t="shared" si="153"/>
        <v>2.6678421090298696E-2</v>
      </c>
      <c r="M347" s="2">
        <f>IF(C347=0,"-",(1-J347-K347-L347))</f>
        <v>6.948555962550642E-3</v>
      </c>
      <c r="N347" s="57">
        <f>SUM(N344:N346)</f>
        <v>174012</v>
      </c>
      <c r="O347" s="57">
        <f>SUM(O344:O346)</f>
        <v>123053</v>
      </c>
      <c r="P347" s="57">
        <f>SUM(P344:P346)</f>
        <v>8201</v>
      </c>
      <c r="Q347" s="57">
        <f>SUM(Q344:Q346)</f>
        <v>2101</v>
      </c>
      <c r="V347" s="3"/>
      <c r="AA347" s="57">
        <f t="shared" ref="AA347:AB347" si="155">SUM(AA344:AA346)</f>
        <v>10</v>
      </c>
      <c r="AB347" s="57">
        <f t="shared" si="155"/>
        <v>25</v>
      </c>
      <c r="AI347" s="7">
        <f>IF(Q347&gt;0,RANK(Q347,(N347:P347,Q347:AE347)),0)</f>
        <v>4</v>
      </c>
      <c r="AJ347" s="7">
        <f>IF(R347&gt;0,RANK(R347,(N347:P347,Q347:AE347)),0)</f>
        <v>0</v>
      </c>
      <c r="AK347" s="7">
        <f>IF(T347&gt;0,RANK(T347,(N347:P347,Q347:AE347)),0)</f>
        <v>0</v>
      </c>
      <c r="AL347" s="7">
        <f>IF(S347&gt;0,RANK(S347,(N347:P347,Q347:AE347)),0)</f>
        <v>0</v>
      </c>
      <c r="AM347" s="2">
        <f t="shared" si="154"/>
        <v>6.8346985380706698E-3</v>
      </c>
      <c r="AN347" s="2">
        <f t="shared" si="154"/>
        <v>0</v>
      </c>
      <c r="AO347" s="2">
        <f>IF($C347=0,"-",T347/$C347)</f>
        <v>0</v>
      </c>
      <c r="AP347" s="2">
        <f>IF($C347=0,"-",S347/$C347)</f>
        <v>0</v>
      </c>
      <c r="AR347" t="s">
        <v>1267</v>
      </c>
      <c r="AS347" t="s">
        <v>2255</v>
      </c>
      <c r="AV347">
        <v>2</v>
      </c>
      <c r="AW347" s="91">
        <v>10</v>
      </c>
      <c r="AX347" s="93"/>
      <c r="AY347" s="91">
        <v>10</v>
      </c>
      <c r="BA347" s="7" t="s">
        <v>1761</v>
      </c>
    </row>
    <row r="348" spans="1:66">
      <c r="C348" s="1"/>
      <c r="E348" s="7"/>
      <c r="F348" s="7"/>
      <c r="I348" s="2"/>
      <c r="N348" s="108"/>
      <c r="O348" s="108"/>
      <c r="P348" s="108"/>
      <c r="Y348" s="108"/>
      <c r="Z348" s="108"/>
      <c r="AA348" s="108"/>
      <c r="AB348" s="108"/>
      <c r="AC348" s="108"/>
      <c r="AD348" s="108"/>
      <c r="AE348" s="108"/>
      <c r="AF348" s="108"/>
      <c r="AG348" s="108"/>
      <c r="AI348" s="7"/>
      <c r="AJ348" s="7"/>
      <c r="AK348" s="7"/>
      <c r="AL348" s="7"/>
      <c r="AW348" s="91"/>
      <c r="AX348" s="93"/>
      <c r="AY348" s="97"/>
      <c r="BH348" s="1" t="s">
        <v>570</v>
      </c>
      <c r="BI348" s="1" t="s">
        <v>571</v>
      </c>
      <c r="BJ348" s="1" t="s">
        <v>572</v>
      </c>
      <c r="BK348" s="1" t="s">
        <v>573</v>
      </c>
      <c r="BL348" s="1" t="s">
        <v>574</v>
      </c>
      <c r="BM348" t="s">
        <v>635</v>
      </c>
      <c r="BN348" t="s">
        <v>636</v>
      </c>
    </row>
    <row r="349" spans="1:66" hidden="1" outlineLevel="1">
      <c r="A349" t="s">
        <v>1396</v>
      </c>
      <c r="B349" t="s">
        <v>1385</v>
      </c>
      <c r="C349" s="1">
        <f t="shared" ref="C349:C380" si="156">SUM(N349:AG349)</f>
        <v>74476</v>
      </c>
      <c r="D349" s="7">
        <f>IF(N349&gt;0, RANK(N349,(N349:P349,Q349:AE349)),0)</f>
        <v>3</v>
      </c>
      <c r="E349" s="7">
        <f>IF(O349&gt;0,RANK(O349,(N349:P349,Q349:AE349)),0)</f>
        <v>1</v>
      </c>
      <c r="F349" s="7">
        <f>IF(P349&gt;0,RANK(P349,(N349:P349,Q349:AE349)),0)</f>
        <v>2</v>
      </c>
      <c r="G349" s="1">
        <f t="shared" ref="G349:G380" si="157">IF(C349&gt;0,MAX(N349:P349)-LARGE(N349:P349,2),0)</f>
        <v>7523</v>
      </c>
      <c r="H349" s="2">
        <f t="shared" ref="H349:H380" si="158">IF(C349&gt;0,G349/C349,0)</f>
        <v>0.10101240668134701</v>
      </c>
      <c r="I349" s="2"/>
      <c r="J349" s="2">
        <f t="shared" ref="J349:J380" si="159">IF($C349=0,"-",N349/$C349)</f>
        <v>0.28618615392878244</v>
      </c>
      <c r="K349" s="2">
        <f t="shared" ref="K349:K380" si="160">IF($C349=0,"-",O349/$C349)</f>
        <v>0.40046457919329714</v>
      </c>
      <c r="L349" s="2">
        <f t="shared" ref="L349:L380" si="161">IF($C349=0,"-",P349/$C349)</f>
        <v>0.29945217251195017</v>
      </c>
      <c r="M349" s="2">
        <f t="shared" ref="M349:M380" si="162">IF(C349=0,"-",(1-J349-K349-L349))</f>
        <v>1.3897094365970253E-2</v>
      </c>
      <c r="N349" s="108">
        <v>21314</v>
      </c>
      <c r="O349" s="108">
        <v>29825</v>
      </c>
      <c r="P349" s="108">
        <v>22302</v>
      </c>
      <c r="Q349" s="57">
        <v>536</v>
      </c>
      <c r="R349" s="57">
        <v>97</v>
      </c>
      <c r="X349" s="57">
        <f>SUM(BH349:BN349)</f>
        <v>0</v>
      </c>
      <c r="Y349" s="108"/>
      <c r="Z349" s="108"/>
      <c r="AA349" s="108">
        <v>54</v>
      </c>
      <c r="AB349" s="108">
        <v>184</v>
      </c>
      <c r="AC349" s="108">
        <v>49</v>
      </c>
      <c r="AD349" s="108">
        <v>39</v>
      </c>
      <c r="AE349" s="108">
        <v>76</v>
      </c>
      <c r="AF349" s="108"/>
      <c r="AG349" s="108"/>
      <c r="AI349" s="7">
        <f>IF(Q349&gt;0,RANK(Q349,(N349:P349,Q349:AE349)),0)</f>
        <v>4</v>
      </c>
      <c r="AJ349" s="7">
        <f>IF(R349&gt;0,RANK(R349,(N349:P349,Q349:AE349)),0)</f>
        <v>6</v>
      </c>
      <c r="AK349" s="7">
        <f>IF(T349&gt;0,RANK(T349,(N349:P349,Q349:AE349)),0)</f>
        <v>0</v>
      </c>
      <c r="AL349" s="7">
        <f>IF(S349&gt;0,RANK(S349,(N349:P349,Q349:AE349)),0)</f>
        <v>0</v>
      </c>
      <c r="AM349" s="2">
        <f t="shared" ref="AM349:AM380" si="163">IF($C349=0,"-",Q349/$C349)</f>
        <v>7.1969493528116438E-3</v>
      </c>
      <c r="AN349" s="2">
        <f t="shared" ref="AN349:AN380" si="164">IF($C349=0,"-",R349/$C349)</f>
        <v>1.3024329985498685E-3</v>
      </c>
      <c r="AO349" s="2">
        <f t="shared" ref="AO349:AO380" si="165">IF($C349=0,"-",T349/$C349)</f>
        <v>0</v>
      </c>
      <c r="AP349" s="2">
        <f t="shared" ref="AP349:AP380" si="166">IF($C349=0,"-",S349/$C349)</f>
        <v>0</v>
      </c>
      <c r="AR349" t="s">
        <v>1396</v>
      </c>
      <c r="AS349" t="s">
        <v>1385</v>
      </c>
      <c r="AT349">
        <v>0</v>
      </c>
      <c r="AV349">
        <v>3</v>
      </c>
      <c r="AW349" s="91">
        <v>12</v>
      </c>
      <c r="AX349" s="93">
        <v>1</v>
      </c>
      <c r="AY349" s="97">
        <f t="shared" si="130"/>
        <v>12001</v>
      </c>
      <c r="BA349" s="7" t="s">
        <v>1261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>
        <v>0</v>
      </c>
      <c r="BN349">
        <v>0</v>
      </c>
    </row>
    <row r="350" spans="1:66" hidden="1" outlineLevel="1">
      <c r="A350" t="s">
        <v>256</v>
      </c>
      <c r="B350" t="s">
        <v>1385</v>
      </c>
      <c r="C350" s="1">
        <f t="shared" si="156"/>
        <v>7995</v>
      </c>
      <c r="D350" s="7">
        <f>IF(N350&gt;0, RANK(N350,(N350:P350,Q350:AE350)),0)</f>
        <v>3</v>
      </c>
      <c r="E350" s="7">
        <f>IF(O350&gt;0,RANK(O350,(N350:P350,Q350:AE350)),0)</f>
        <v>1</v>
      </c>
      <c r="F350" s="7">
        <f>IF(P350&gt;0,RANK(P350,(N350:P350,Q350:AE350)),0)</f>
        <v>2</v>
      </c>
      <c r="G350" s="1">
        <f t="shared" si="157"/>
        <v>4074</v>
      </c>
      <c r="H350" s="2">
        <f t="shared" si="158"/>
        <v>0.50956848030018764</v>
      </c>
      <c r="I350" s="2"/>
      <c r="J350" s="2">
        <f t="shared" si="159"/>
        <v>0.12895559724828018</v>
      </c>
      <c r="K350" s="2">
        <f t="shared" si="160"/>
        <v>0.67979987492182614</v>
      </c>
      <c r="L350" s="2">
        <f t="shared" si="161"/>
        <v>0.17023139462163853</v>
      </c>
      <c r="M350" s="2">
        <f t="shared" si="162"/>
        <v>2.1013133208255125E-2</v>
      </c>
      <c r="N350" s="108">
        <v>1031</v>
      </c>
      <c r="O350" s="108">
        <v>5435</v>
      </c>
      <c r="P350" s="108">
        <v>1361</v>
      </c>
      <c r="Q350" s="57">
        <v>68</v>
      </c>
      <c r="R350" s="57">
        <v>8</v>
      </c>
      <c r="X350" s="57">
        <f t="shared" ref="X350:X413" si="167">SUM(BH350:BN350)</f>
        <v>11</v>
      </c>
      <c r="Y350" s="108"/>
      <c r="Z350" s="108"/>
      <c r="AA350" s="108">
        <v>6</v>
      </c>
      <c r="AB350" s="108">
        <v>31</v>
      </c>
      <c r="AC350" s="108">
        <v>16</v>
      </c>
      <c r="AD350" s="108">
        <v>7</v>
      </c>
      <c r="AE350" s="108">
        <v>21</v>
      </c>
      <c r="AF350" s="108"/>
      <c r="AG350" s="108"/>
      <c r="AI350" s="7">
        <f>IF(Q350&gt;0,RANK(Q350,(N350:P350,Q350:AE350)),0)</f>
        <v>4</v>
      </c>
      <c r="AJ350" s="7">
        <f>IF(R350&gt;0,RANK(R350,(N350:P350,Q350:AE350)),0)</f>
        <v>9</v>
      </c>
      <c r="AK350" s="7">
        <f>IF(T350&gt;0,RANK(T350,(N350:P350,Q350:AE350)),0)</f>
        <v>0</v>
      </c>
      <c r="AL350" s="7">
        <f>IF(S350&gt;0,RANK(S350,(N350:P350,Q350:AE350)),0)</f>
        <v>0</v>
      </c>
      <c r="AM350" s="2">
        <f t="shared" si="163"/>
        <v>8.5053158223889931E-3</v>
      </c>
      <c r="AN350" s="2">
        <f t="shared" si="164"/>
        <v>1.0006253908692933E-3</v>
      </c>
      <c r="AO350" s="2">
        <f t="shared" si="165"/>
        <v>0</v>
      </c>
      <c r="AP350" s="2">
        <f t="shared" si="166"/>
        <v>0</v>
      </c>
      <c r="AR350" t="s">
        <v>256</v>
      </c>
      <c r="AS350" t="s">
        <v>1385</v>
      </c>
      <c r="AT350">
        <v>4</v>
      </c>
      <c r="AV350">
        <v>3</v>
      </c>
      <c r="AW350" s="91">
        <v>12</v>
      </c>
      <c r="AX350" s="93">
        <v>3</v>
      </c>
      <c r="AY350" s="97">
        <f t="shared" si="130"/>
        <v>12003</v>
      </c>
      <c r="BA350" s="7" t="s">
        <v>1261</v>
      </c>
      <c r="BH350" s="1">
        <v>11</v>
      </c>
      <c r="BI350" s="1">
        <v>0</v>
      </c>
      <c r="BJ350" s="1">
        <v>0</v>
      </c>
      <c r="BK350" s="1">
        <v>0</v>
      </c>
      <c r="BL350" s="1">
        <v>0</v>
      </c>
      <c r="BM350">
        <v>0</v>
      </c>
      <c r="BN350">
        <v>0</v>
      </c>
    </row>
    <row r="351" spans="1:66" hidden="1" outlineLevel="1">
      <c r="A351" t="s">
        <v>1752</v>
      </c>
      <c r="B351" t="s">
        <v>1385</v>
      </c>
      <c r="C351" s="1">
        <f t="shared" si="156"/>
        <v>55646</v>
      </c>
      <c r="D351" s="7">
        <f>IF(N351&gt;0, RANK(N351,(N351:P351,Q351:AE351)),0)</f>
        <v>3</v>
      </c>
      <c r="E351" s="7">
        <f>IF(O351&gt;0,RANK(O351,(N351:P351,Q351:AE351)),0)</f>
        <v>1</v>
      </c>
      <c r="F351" s="7">
        <f>IF(P351&gt;0,RANK(P351,(N351:P351,Q351:AE351)),0)</f>
        <v>2</v>
      </c>
      <c r="G351" s="1">
        <f t="shared" si="157"/>
        <v>32310</v>
      </c>
      <c r="H351" s="2">
        <f t="shared" si="158"/>
        <v>0.58063472666498939</v>
      </c>
      <c r="I351" s="2"/>
      <c r="J351" s="2">
        <f t="shared" si="159"/>
        <v>0.1083276425978507</v>
      </c>
      <c r="K351" s="2">
        <f t="shared" si="160"/>
        <v>0.72616180857563883</v>
      </c>
      <c r="L351" s="2">
        <f t="shared" si="161"/>
        <v>0.14552708191064948</v>
      </c>
      <c r="M351" s="2">
        <f t="shared" si="162"/>
        <v>1.9983466915861031E-2</v>
      </c>
      <c r="N351" s="108">
        <v>6028</v>
      </c>
      <c r="O351" s="108">
        <v>40408</v>
      </c>
      <c r="P351" s="108">
        <v>8098</v>
      </c>
      <c r="Q351" s="57">
        <v>311</v>
      </c>
      <c r="R351" s="57">
        <v>59</v>
      </c>
      <c r="X351" s="57">
        <f t="shared" si="167"/>
        <v>0</v>
      </c>
      <c r="Y351" s="108"/>
      <c r="Z351" s="108"/>
      <c r="AA351" s="108">
        <v>64</v>
      </c>
      <c r="AB351" s="108">
        <v>377</v>
      </c>
      <c r="AC351" s="108">
        <v>86</v>
      </c>
      <c r="AD351" s="108">
        <v>70</v>
      </c>
      <c r="AE351" s="108">
        <v>145</v>
      </c>
      <c r="AF351" s="108"/>
      <c r="AG351" s="108"/>
      <c r="AI351" s="7">
        <f>IF(Q351&gt;0,RANK(Q351,(N351:P351,Q351:AE351)),0)</f>
        <v>5</v>
      </c>
      <c r="AJ351" s="7">
        <f>IF(R351&gt;0,RANK(R351,(N351:P351,Q351:AE351)),0)</f>
        <v>10</v>
      </c>
      <c r="AK351" s="7">
        <f>IF(T351&gt;0,RANK(T351,(N351:P351,Q351:AE351)),0)</f>
        <v>0</v>
      </c>
      <c r="AL351" s="7">
        <f>IF(S351&gt;0,RANK(S351,(N351:P351,Q351:AE351)),0)</f>
        <v>0</v>
      </c>
      <c r="AM351" s="2">
        <f t="shared" si="163"/>
        <v>5.5889012687345002E-3</v>
      </c>
      <c r="AN351" s="2">
        <f t="shared" si="164"/>
        <v>1.0602738741329117E-3</v>
      </c>
      <c r="AO351" s="2">
        <f t="shared" si="165"/>
        <v>0</v>
      </c>
      <c r="AP351" s="2">
        <f t="shared" si="166"/>
        <v>0</v>
      </c>
      <c r="AR351" t="s">
        <v>1752</v>
      </c>
      <c r="AS351" t="s">
        <v>1385</v>
      </c>
      <c r="AT351">
        <v>2</v>
      </c>
      <c r="AV351">
        <v>3</v>
      </c>
      <c r="AW351" s="91">
        <v>12</v>
      </c>
      <c r="AX351" s="93">
        <v>5</v>
      </c>
      <c r="AY351" s="97">
        <f t="shared" si="130"/>
        <v>12005</v>
      </c>
      <c r="BA351" s="7" t="s">
        <v>1261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>
        <v>0</v>
      </c>
      <c r="BN351">
        <v>0</v>
      </c>
    </row>
    <row r="352" spans="1:66" hidden="1" outlineLevel="1">
      <c r="A352" t="s">
        <v>2175</v>
      </c>
      <c r="B352" t="s">
        <v>1385</v>
      </c>
      <c r="C352" s="1">
        <f t="shared" si="156"/>
        <v>8135</v>
      </c>
      <c r="D352" s="7">
        <f>IF(N352&gt;0, RANK(N352,(N352:P352,Q352:AE352)),0)</f>
        <v>3</v>
      </c>
      <c r="E352" s="7">
        <f>IF(O352&gt;0,RANK(O352,(N352:P352,Q352:AE352)),0)</f>
        <v>1</v>
      </c>
      <c r="F352" s="7">
        <f>IF(P352&gt;0,RANK(P352,(N352:P352,Q352:AE352)),0)</f>
        <v>2</v>
      </c>
      <c r="G352" s="1">
        <f t="shared" si="157"/>
        <v>3709</v>
      </c>
      <c r="H352" s="2">
        <f t="shared" si="158"/>
        <v>0.45593116164720343</v>
      </c>
      <c r="I352" s="2"/>
      <c r="J352" s="2">
        <f t="shared" si="159"/>
        <v>0.16889981561155501</v>
      </c>
      <c r="K352" s="2">
        <f t="shared" si="160"/>
        <v>0.63380454824830978</v>
      </c>
      <c r="L352" s="2">
        <f t="shared" si="161"/>
        <v>0.17787338660110633</v>
      </c>
      <c r="M352" s="2">
        <f t="shared" si="162"/>
        <v>1.9422249539028907E-2</v>
      </c>
      <c r="N352" s="108">
        <v>1374</v>
      </c>
      <c r="O352" s="108">
        <v>5156</v>
      </c>
      <c r="P352" s="108">
        <v>1447</v>
      </c>
      <c r="Q352" s="57">
        <v>56</v>
      </c>
      <c r="R352" s="57">
        <v>14</v>
      </c>
      <c r="X352" s="57">
        <f t="shared" si="167"/>
        <v>1</v>
      </c>
      <c r="Y352" s="108"/>
      <c r="Z352" s="108"/>
      <c r="AA352" s="108">
        <v>9</v>
      </c>
      <c r="AB352" s="108">
        <v>30</v>
      </c>
      <c r="AC352" s="108">
        <v>14</v>
      </c>
      <c r="AD352" s="108">
        <v>14</v>
      </c>
      <c r="AE352" s="108">
        <v>20</v>
      </c>
      <c r="AF352" s="108"/>
      <c r="AG352" s="108"/>
      <c r="AI352" s="7">
        <f>IF(Q352&gt;0,RANK(Q352,(N352:P352,Q352:AE352)),0)</f>
        <v>4</v>
      </c>
      <c r="AJ352" s="7">
        <f>IF(R352&gt;0,RANK(R352,(N352:P352,Q352:AE352)),0)</f>
        <v>7</v>
      </c>
      <c r="AK352" s="7">
        <f>IF(T352&gt;0,RANK(T352,(N352:P352,Q352:AE352)),0)</f>
        <v>0</v>
      </c>
      <c r="AL352" s="7">
        <f>IF(S352&gt;0,RANK(S352,(N352:P352,Q352:AE352)),0)</f>
        <v>0</v>
      </c>
      <c r="AM352" s="2">
        <f t="shared" si="163"/>
        <v>6.8838352796558085E-3</v>
      </c>
      <c r="AN352" s="2">
        <f t="shared" si="164"/>
        <v>1.7209588199139521E-3</v>
      </c>
      <c r="AO352" s="2">
        <f t="shared" si="165"/>
        <v>0</v>
      </c>
      <c r="AP352" s="2">
        <f t="shared" si="166"/>
        <v>0</v>
      </c>
      <c r="AR352" t="s">
        <v>2175</v>
      </c>
      <c r="AS352" t="s">
        <v>1385</v>
      </c>
      <c r="AT352">
        <v>6</v>
      </c>
      <c r="AV352">
        <v>3</v>
      </c>
      <c r="AW352" s="91">
        <v>12</v>
      </c>
      <c r="AX352" s="93">
        <v>7</v>
      </c>
      <c r="AY352" s="97">
        <f t="shared" si="130"/>
        <v>12007</v>
      </c>
      <c r="BA352" s="7" t="s">
        <v>1261</v>
      </c>
      <c r="BH352" s="1">
        <v>0</v>
      </c>
      <c r="BI352" s="1">
        <v>0</v>
      </c>
      <c r="BJ352" s="1">
        <v>0</v>
      </c>
      <c r="BK352" s="1">
        <v>0</v>
      </c>
      <c r="BL352" s="1">
        <v>1</v>
      </c>
      <c r="BM352">
        <v>0</v>
      </c>
      <c r="BN352">
        <v>0</v>
      </c>
    </row>
    <row r="353" spans="1:66" hidden="1" outlineLevel="1">
      <c r="A353" t="s">
        <v>215</v>
      </c>
      <c r="B353" t="s">
        <v>1385</v>
      </c>
      <c r="C353" s="1">
        <f t="shared" si="156"/>
        <v>198788</v>
      </c>
      <c r="D353" s="7">
        <f>IF(N353&gt;0, RANK(N353,(N353:P353,Q353:AE353)),0)</f>
        <v>3</v>
      </c>
      <c r="E353" s="7">
        <f>IF(O353&gt;0,RANK(O353,(N353:P353,Q353:AE353)),0)</f>
        <v>1</v>
      </c>
      <c r="F353" s="7">
        <f>IF(P353&gt;0,RANK(P353,(N353:P353,Q353:AE353)),0)</f>
        <v>2</v>
      </c>
      <c r="G353" s="1">
        <f t="shared" si="157"/>
        <v>51728</v>
      </c>
      <c r="H353" s="2">
        <f t="shared" si="158"/>
        <v>0.26021691450188139</v>
      </c>
      <c r="I353" s="2"/>
      <c r="J353" s="2">
        <f t="shared" si="159"/>
        <v>0.16132261504718595</v>
      </c>
      <c r="K353" s="2">
        <f t="shared" si="160"/>
        <v>0.54294021771937939</v>
      </c>
      <c r="L353" s="2">
        <f t="shared" si="161"/>
        <v>0.28272330321749806</v>
      </c>
      <c r="M353" s="2">
        <f t="shared" si="162"/>
        <v>1.3013864015936627E-2</v>
      </c>
      <c r="N353" s="108">
        <v>32069</v>
      </c>
      <c r="O353" s="108">
        <v>107930</v>
      </c>
      <c r="P353" s="108">
        <v>56202</v>
      </c>
      <c r="Q353" s="57">
        <v>1063</v>
      </c>
      <c r="R353" s="57">
        <v>155</v>
      </c>
      <c r="X353" s="57">
        <f t="shared" si="167"/>
        <v>1</v>
      </c>
      <c r="Y353" s="108"/>
      <c r="Z353" s="108"/>
      <c r="AA353" s="108">
        <v>162</v>
      </c>
      <c r="AB353" s="108">
        <v>621</v>
      </c>
      <c r="AC353" s="108">
        <v>193</v>
      </c>
      <c r="AD353" s="108">
        <v>148</v>
      </c>
      <c r="AE353" s="108">
        <v>244</v>
      </c>
      <c r="AF353" s="108"/>
      <c r="AG353" s="108"/>
      <c r="AI353" s="7">
        <f>IF(Q353&gt;0,RANK(Q353,(N353:P353,Q353:AE353)),0)</f>
        <v>4</v>
      </c>
      <c r="AJ353" s="7">
        <f>IF(R353&gt;0,RANK(R353,(N353:P353,Q353:AE353)),0)</f>
        <v>9</v>
      </c>
      <c r="AK353" s="7">
        <f>IF(T353&gt;0,RANK(T353,(N353:P353,Q353:AE353)),0)</f>
        <v>0</v>
      </c>
      <c r="AL353" s="7">
        <f>IF(S353&gt;0,RANK(S353,(N353:P353,Q353:AE353)),0)</f>
        <v>0</v>
      </c>
      <c r="AM353" s="2">
        <f t="shared" si="163"/>
        <v>5.3474052759723929E-3</v>
      </c>
      <c r="AN353" s="2">
        <f t="shared" si="164"/>
        <v>7.7972513431394245E-4</v>
      </c>
      <c r="AO353" s="2">
        <f t="shared" si="165"/>
        <v>0</v>
      </c>
      <c r="AP353" s="2">
        <f t="shared" si="166"/>
        <v>0</v>
      </c>
      <c r="AR353" t="s">
        <v>215</v>
      </c>
      <c r="AS353" t="s">
        <v>1385</v>
      </c>
      <c r="AT353">
        <v>0</v>
      </c>
      <c r="AV353">
        <v>3</v>
      </c>
      <c r="AW353" s="91">
        <v>12</v>
      </c>
      <c r="AX353" s="93">
        <v>9</v>
      </c>
      <c r="AY353" s="97">
        <f t="shared" si="130"/>
        <v>12009</v>
      </c>
      <c r="BA353" s="7" t="s">
        <v>1261</v>
      </c>
      <c r="BH353" s="1">
        <v>0</v>
      </c>
      <c r="BI353" s="1">
        <v>0</v>
      </c>
      <c r="BJ353" s="1">
        <v>0</v>
      </c>
      <c r="BK353" s="1">
        <v>0</v>
      </c>
      <c r="BL353" s="1">
        <v>1</v>
      </c>
      <c r="BM353">
        <v>0</v>
      </c>
      <c r="BN353">
        <v>0</v>
      </c>
    </row>
    <row r="354" spans="1:66" hidden="1" outlineLevel="1">
      <c r="A354" t="s">
        <v>130</v>
      </c>
      <c r="B354" t="s">
        <v>1385</v>
      </c>
      <c r="C354" s="1">
        <f t="shared" si="156"/>
        <v>420243</v>
      </c>
      <c r="D354" s="7">
        <f>IF(N354&gt;0, RANK(N354,(N354:P354,Q354:AE354)),0)</f>
        <v>3</v>
      </c>
      <c r="E354" s="7">
        <f>IF(O354&gt;0,RANK(O354,(N354:P354,Q354:AE354)),0)</f>
        <v>2</v>
      </c>
      <c r="F354" s="7">
        <f>IF(P354&gt;0,RANK(P354,(N354:P354,Q354:AE354)),0)</f>
        <v>1</v>
      </c>
      <c r="G354" s="1">
        <f t="shared" si="157"/>
        <v>17861</v>
      </c>
      <c r="H354" s="2">
        <f t="shared" si="158"/>
        <v>4.2501600264608808E-2</v>
      </c>
      <c r="I354" s="2"/>
      <c r="J354" s="2">
        <f t="shared" si="159"/>
        <v>0.31654542728849738</v>
      </c>
      <c r="K354" s="2">
        <f t="shared" si="160"/>
        <v>0.31711176628760029</v>
      </c>
      <c r="L354" s="2">
        <f t="shared" si="161"/>
        <v>0.3596133665522091</v>
      </c>
      <c r="M354" s="2">
        <f t="shared" si="162"/>
        <v>6.7294398716932768E-3</v>
      </c>
      <c r="N354" s="108">
        <v>133026</v>
      </c>
      <c r="O354" s="108">
        <v>133264</v>
      </c>
      <c r="P354" s="108">
        <v>151125</v>
      </c>
      <c r="Q354" s="57">
        <v>1106</v>
      </c>
      <c r="R354" s="57">
        <v>156</v>
      </c>
      <c r="X354" s="57">
        <f t="shared" si="167"/>
        <v>2</v>
      </c>
      <c r="Y354" s="108"/>
      <c r="Z354" s="108"/>
      <c r="AA354" s="108">
        <v>216</v>
      </c>
      <c r="AB354" s="108">
        <v>693</v>
      </c>
      <c r="AC354" s="108">
        <v>168</v>
      </c>
      <c r="AD354" s="108">
        <v>156</v>
      </c>
      <c r="AE354" s="108">
        <v>331</v>
      </c>
      <c r="AF354" s="108"/>
      <c r="AG354" s="108"/>
      <c r="AI354" s="7">
        <f>IF(Q354&gt;0,RANK(Q354,(N354:P354,Q354:AE354)),0)</f>
        <v>4</v>
      </c>
      <c r="AJ354" s="7">
        <f>IF(R354&gt;0,RANK(R354,(N354:P354,Q354:AE354)),0)</f>
        <v>9</v>
      </c>
      <c r="AK354" s="7">
        <f>IF(T354&gt;0,RANK(T354,(N354:P354,Q354:AE354)),0)</f>
        <v>0</v>
      </c>
      <c r="AL354" s="7">
        <f>IF(S354&gt;0,RANK(S354,(N354:P354,Q354:AE354)),0)</f>
        <v>0</v>
      </c>
      <c r="AM354" s="2">
        <f t="shared" si="163"/>
        <v>2.6318106428899471E-3</v>
      </c>
      <c r="AN354" s="2">
        <f t="shared" si="164"/>
        <v>3.7121379773131261E-4</v>
      </c>
      <c r="AO354" s="2">
        <f t="shared" si="165"/>
        <v>0</v>
      </c>
      <c r="AP354" s="2">
        <f t="shared" si="166"/>
        <v>0</v>
      </c>
      <c r="AR354" t="s">
        <v>130</v>
      </c>
      <c r="AS354" t="s">
        <v>1385</v>
      </c>
      <c r="AT354">
        <v>0</v>
      </c>
      <c r="AV354">
        <v>3</v>
      </c>
      <c r="AW354" s="91">
        <v>12</v>
      </c>
      <c r="AX354" s="93">
        <v>11</v>
      </c>
      <c r="AY354" s="97">
        <f t="shared" si="130"/>
        <v>12011</v>
      </c>
      <c r="BA354" s="7" t="s">
        <v>1261</v>
      </c>
      <c r="BH354" s="1">
        <v>0</v>
      </c>
      <c r="BI354" s="1">
        <v>0</v>
      </c>
      <c r="BJ354" s="1">
        <v>0</v>
      </c>
      <c r="BK354" s="1">
        <v>0</v>
      </c>
      <c r="BL354" s="1">
        <v>1</v>
      </c>
      <c r="BM354">
        <v>0</v>
      </c>
      <c r="BN354">
        <v>1</v>
      </c>
    </row>
    <row r="355" spans="1:66" hidden="1" outlineLevel="1">
      <c r="A355" t="s">
        <v>852</v>
      </c>
      <c r="B355" t="s">
        <v>1385</v>
      </c>
      <c r="C355" s="1">
        <f t="shared" si="156"/>
        <v>4313</v>
      </c>
      <c r="D355" s="7">
        <f>IF(N355&gt;0, RANK(N355,(N355:P355,Q355:AE355)),0)</f>
        <v>3</v>
      </c>
      <c r="E355" s="7">
        <f>IF(O355&gt;0,RANK(O355,(N355:P355,Q355:AE355)),0)</f>
        <v>1</v>
      </c>
      <c r="F355" s="7">
        <f>IF(P355&gt;0,RANK(P355,(N355:P355,Q355:AE355)),0)</f>
        <v>2</v>
      </c>
      <c r="G355" s="1">
        <f t="shared" si="157"/>
        <v>1985</v>
      </c>
      <c r="H355" s="2">
        <f t="shared" si="158"/>
        <v>0.4602364943194992</v>
      </c>
      <c r="I355" s="2"/>
      <c r="J355" s="2">
        <f t="shared" si="159"/>
        <v>0.13841873405981917</v>
      </c>
      <c r="K355" s="2">
        <f t="shared" si="160"/>
        <v>0.64270809181544164</v>
      </c>
      <c r="L355" s="2">
        <f t="shared" si="161"/>
        <v>0.18247159749594249</v>
      </c>
      <c r="M355" s="2">
        <f t="shared" si="162"/>
        <v>3.6401576628796672E-2</v>
      </c>
      <c r="N355" s="108">
        <v>597</v>
      </c>
      <c r="O355" s="108">
        <v>2772</v>
      </c>
      <c r="P355" s="108">
        <v>787</v>
      </c>
      <c r="Q355" s="57">
        <v>40</v>
      </c>
      <c r="R355" s="57">
        <v>1</v>
      </c>
      <c r="X355" s="57">
        <f t="shared" si="167"/>
        <v>0</v>
      </c>
      <c r="Y355" s="108"/>
      <c r="Z355" s="108"/>
      <c r="AA355" s="108">
        <v>18</v>
      </c>
      <c r="AB355" s="108">
        <v>55</v>
      </c>
      <c r="AC355" s="108">
        <v>11</v>
      </c>
      <c r="AD355" s="108">
        <v>10</v>
      </c>
      <c r="AE355" s="108">
        <v>22</v>
      </c>
      <c r="AF355" s="108"/>
      <c r="AG355" s="108"/>
      <c r="AI355" s="7">
        <f>IF(Q355&gt;0,RANK(Q355,(N355:P355,Q355:AE355)),0)</f>
        <v>5</v>
      </c>
      <c r="AJ355" s="7">
        <f>IF(R355&gt;0,RANK(R355,(N355:P355,Q355:AE355)),0)</f>
        <v>10</v>
      </c>
      <c r="AK355" s="7">
        <f>IF(T355&gt;0,RANK(T355,(N355:P355,Q355:AE355)),0)</f>
        <v>0</v>
      </c>
      <c r="AL355" s="7">
        <f>IF(S355&gt;0,RANK(S355,(N355:P355,Q355:AE355)),0)</f>
        <v>0</v>
      </c>
      <c r="AM355" s="2">
        <f t="shared" si="163"/>
        <v>9.2742870391838636E-3</v>
      </c>
      <c r="AN355" s="2">
        <f t="shared" si="164"/>
        <v>2.3185717597959656E-4</v>
      </c>
      <c r="AO355" s="2">
        <f t="shared" si="165"/>
        <v>0</v>
      </c>
      <c r="AP355" s="2">
        <f t="shared" si="166"/>
        <v>0</v>
      </c>
      <c r="AR355" t="s">
        <v>852</v>
      </c>
      <c r="AS355" t="s">
        <v>1385</v>
      </c>
      <c r="AT355">
        <v>2</v>
      </c>
      <c r="AV355">
        <v>3</v>
      </c>
      <c r="AW355" s="91">
        <v>12</v>
      </c>
      <c r="AX355" s="93">
        <v>13</v>
      </c>
      <c r="AY355" s="97">
        <f t="shared" si="130"/>
        <v>12013</v>
      </c>
      <c r="BA355" s="7" t="s">
        <v>1261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>
        <v>0</v>
      </c>
      <c r="BN355">
        <v>0</v>
      </c>
    </row>
    <row r="356" spans="1:66" hidden="1" outlineLevel="1">
      <c r="A356" t="s">
        <v>2277</v>
      </c>
      <c r="B356" t="s">
        <v>1385</v>
      </c>
      <c r="C356" s="1">
        <f t="shared" si="156"/>
        <v>60199</v>
      </c>
      <c r="D356" s="7">
        <f>IF(N356&gt;0, RANK(N356,(N356:P356,Q356:AE356)),0)</f>
        <v>3</v>
      </c>
      <c r="E356" s="7">
        <f>IF(O356&gt;0,RANK(O356,(N356:P356,Q356:AE356)),0)</f>
        <v>1</v>
      </c>
      <c r="F356" s="7">
        <f>IF(P356&gt;0,RANK(P356,(N356:P356,Q356:AE356)),0)</f>
        <v>2</v>
      </c>
      <c r="G356" s="1">
        <f t="shared" si="157"/>
        <v>9989</v>
      </c>
      <c r="H356" s="2">
        <f t="shared" si="158"/>
        <v>0.16593298892008174</v>
      </c>
      <c r="I356" s="2"/>
      <c r="J356" s="2">
        <f t="shared" si="159"/>
        <v>0.11515141447532351</v>
      </c>
      <c r="K356" s="2">
        <f t="shared" si="160"/>
        <v>0.51924450572268643</v>
      </c>
      <c r="L356" s="2">
        <f t="shared" si="161"/>
        <v>0.3533115168026047</v>
      </c>
      <c r="M356" s="2">
        <f t="shared" si="162"/>
        <v>1.2292562999385359E-2</v>
      </c>
      <c r="N356" s="108">
        <v>6932</v>
      </c>
      <c r="O356" s="108">
        <v>31258</v>
      </c>
      <c r="P356" s="108">
        <v>21269</v>
      </c>
      <c r="Q356" s="57">
        <v>235</v>
      </c>
      <c r="R356" s="57">
        <v>50</v>
      </c>
      <c r="X356" s="57">
        <f t="shared" si="167"/>
        <v>0</v>
      </c>
      <c r="Y356" s="108"/>
      <c r="Z356" s="108"/>
      <c r="AA356" s="108">
        <v>50</v>
      </c>
      <c r="AB356" s="108">
        <v>199</v>
      </c>
      <c r="AC356" s="108">
        <v>41</v>
      </c>
      <c r="AD356" s="108">
        <v>64</v>
      </c>
      <c r="AE356" s="108">
        <v>101</v>
      </c>
      <c r="AF356" s="108"/>
      <c r="AG356" s="108"/>
      <c r="AI356" s="7">
        <f>IF(Q356&gt;0,RANK(Q356,(N356:P356,Q356:AE356)),0)</f>
        <v>4</v>
      </c>
      <c r="AJ356" s="7">
        <f>IF(R356&gt;0,RANK(R356,(N356:P356,Q356:AE356)),0)</f>
        <v>8</v>
      </c>
      <c r="AK356" s="7">
        <f>IF(T356&gt;0,RANK(T356,(N356:P356,Q356:AE356)),0)</f>
        <v>0</v>
      </c>
      <c r="AL356" s="7">
        <f>IF(S356&gt;0,RANK(S356,(N356:P356,Q356:AE356)),0)</f>
        <v>0</v>
      </c>
      <c r="AM356" s="2">
        <f t="shared" si="163"/>
        <v>3.903719330885895E-3</v>
      </c>
      <c r="AN356" s="2">
        <f t="shared" si="164"/>
        <v>8.3057858103955219E-4</v>
      </c>
      <c r="AO356" s="2">
        <f t="shared" si="165"/>
        <v>0</v>
      </c>
      <c r="AP356" s="2">
        <f t="shared" si="166"/>
        <v>0</v>
      </c>
      <c r="AR356" t="s">
        <v>2277</v>
      </c>
      <c r="AS356" t="s">
        <v>1385</v>
      </c>
      <c r="AT356">
        <v>0</v>
      </c>
      <c r="AV356">
        <v>3</v>
      </c>
      <c r="AW356" s="91">
        <v>12</v>
      </c>
      <c r="AX356" s="93">
        <v>15</v>
      </c>
      <c r="AY356" s="97">
        <f t="shared" si="130"/>
        <v>12015</v>
      </c>
      <c r="BA356" s="7" t="s">
        <v>1261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>
        <v>0</v>
      </c>
      <c r="BN356">
        <v>0</v>
      </c>
    </row>
    <row r="357" spans="1:66" hidden="1" outlineLevel="1">
      <c r="A357" t="s">
        <v>775</v>
      </c>
      <c r="B357" t="s">
        <v>1385</v>
      </c>
      <c r="C357" s="1">
        <f t="shared" si="156"/>
        <v>55572</v>
      </c>
      <c r="D357" s="7">
        <f>IF(N357&gt;0, RANK(N357,(N357:P357,Q357:AE357)),0)</f>
        <v>3</v>
      </c>
      <c r="E357" s="7">
        <f>IF(O357&gt;0,RANK(O357,(N357:P357,Q357:AE357)),0)</f>
        <v>1</v>
      </c>
      <c r="F357" s="7">
        <f>IF(P357&gt;0,RANK(P357,(N357:P357,Q357:AE357)),0)</f>
        <v>2</v>
      </c>
      <c r="G357" s="1">
        <f t="shared" si="157"/>
        <v>6895</v>
      </c>
      <c r="H357" s="2">
        <f t="shared" si="158"/>
        <v>0.124073274310804</v>
      </c>
      <c r="I357" s="2"/>
      <c r="J357" s="2">
        <f t="shared" si="159"/>
        <v>0.1146980493773843</v>
      </c>
      <c r="K357" s="2">
        <f t="shared" si="160"/>
        <v>0.49515943280788888</v>
      </c>
      <c r="L357" s="2">
        <f t="shared" si="161"/>
        <v>0.37108615849708487</v>
      </c>
      <c r="M357" s="2">
        <f t="shared" si="162"/>
        <v>1.9056359317641991E-2</v>
      </c>
      <c r="N357" s="108">
        <v>6374</v>
      </c>
      <c r="O357" s="108">
        <v>27517</v>
      </c>
      <c r="P357" s="108">
        <v>20622</v>
      </c>
      <c r="Q357" s="57">
        <v>349</v>
      </c>
      <c r="R357" s="57">
        <v>82</v>
      </c>
      <c r="X357" s="57">
        <f t="shared" si="167"/>
        <v>2</v>
      </c>
      <c r="Y357" s="108"/>
      <c r="Z357" s="108"/>
      <c r="AA357" s="108">
        <v>78</v>
      </c>
      <c r="AB357" s="108">
        <v>253</v>
      </c>
      <c r="AC357" s="108">
        <v>75</v>
      </c>
      <c r="AD357" s="108">
        <v>90</v>
      </c>
      <c r="AE357" s="108">
        <v>130</v>
      </c>
      <c r="AF357" s="108"/>
      <c r="AG357" s="108"/>
      <c r="AI357" s="7">
        <f>IF(Q357&gt;0,RANK(Q357,(N357:P357,Q357:AE357)),0)</f>
        <v>4</v>
      </c>
      <c r="AJ357" s="7">
        <f>IF(R357&gt;0,RANK(R357,(N357:P357,Q357:AE357)),0)</f>
        <v>8</v>
      </c>
      <c r="AK357" s="7">
        <f>IF(T357&gt;0,RANK(T357,(N357:P357,Q357:AE357)),0)</f>
        <v>0</v>
      </c>
      <c r="AL357" s="7">
        <f>IF(S357&gt;0,RANK(S357,(N357:P357,Q357:AE357)),0)</f>
        <v>0</v>
      </c>
      <c r="AM357" s="2">
        <f t="shared" si="163"/>
        <v>6.2801410782408404E-3</v>
      </c>
      <c r="AN357" s="2">
        <f t="shared" si="164"/>
        <v>1.4755632332829483E-3</v>
      </c>
      <c r="AO357" s="2">
        <f t="shared" si="165"/>
        <v>0</v>
      </c>
      <c r="AP357" s="2">
        <f t="shared" si="166"/>
        <v>0</v>
      </c>
      <c r="AR357" t="s">
        <v>775</v>
      </c>
      <c r="AS357" t="s">
        <v>1385</v>
      </c>
      <c r="AT357">
        <v>5</v>
      </c>
      <c r="AV357">
        <v>3</v>
      </c>
      <c r="AW357" s="91">
        <v>12</v>
      </c>
      <c r="AX357" s="93">
        <v>17</v>
      </c>
      <c r="AY357" s="97">
        <f t="shared" ref="AY357:AY420" si="168">1000*AW357+AX357</f>
        <v>12017</v>
      </c>
      <c r="BA357" s="7" t="s">
        <v>1261</v>
      </c>
      <c r="BH357" s="1">
        <v>1</v>
      </c>
      <c r="BI357" s="1">
        <v>0</v>
      </c>
      <c r="BJ357" s="1">
        <v>0</v>
      </c>
      <c r="BK357" s="1">
        <v>1</v>
      </c>
      <c r="BL357" s="1">
        <v>0</v>
      </c>
      <c r="BM357">
        <v>0</v>
      </c>
      <c r="BN357">
        <v>0</v>
      </c>
    </row>
    <row r="358" spans="1:66" hidden="1" outlineLevel="1">
      <c r="A358" t="s">
        <v>1323</v>
      </c>
      <c r="B358" t="s">
        <v>1385</v>
      </c>
      <c r="C358" s="1">
        <f t="shared" si="156"/>
        <v>64225</v>
      </c>
      <c r="D358" s="7">
        <f>IF(N358&gt;0, RANK(N358,(N358:P358,Q358:AE358)),0)</f>
        <v>3</v>
      </c>
      <c r="E358" s="7">
        <f>IF(O358&gt;0,RANK(O358,(N358:P358,Q358:AE358)),0)</f>
        <v>1</v>
      </c>
      <c r="F358" s="7">
        <f>IF(P358&gt;0,RANK(P358,(N358:P358,Q358:AE358)),0)</f>
        <v>2</v>
      </c>
      <c r="G358" s="1">
        <f t="shared" si="157"/>
        <v>33654</v>
      </c>
      <c r="H358" s="2">
        <f t="shared" si="158"/>
        <v>0.5240015570260802</v>
      </c>
      <c r="I358" s="2"/>
      <c r="J358" s="2">
        <f t="shared" si="159"/>
        <v>0.11293110159595174</v>
      </c>
      <c r="K358" s="2">
        <f t="shared" si="160"/>
        <v>0.69950953678474115</v>
      </c>
      <c r="L358" s="2">
        <f t="shared" si="161"/>
        <v>0.17550797975866095</v>
      </c>
      <c r="M358" s="2">
        <f t="shared" si="162"/>
        <v>1.2051381860646138E-2</v>
      </c>
      <c r="N358" s="108">
        <v>7253</v>
      </c>
      <c r="O358" s="108">
        <v>44926</v>
      </c>
      <c r="P358" s="108">
        <v>11272</v>
      </c>
      <c r="Q358" s="57">
        <v>291</v>
      </c>
      <c r="R358" s="57">
        <v>49</v>
      </c>
      <c r="X358" s="57">
        <f t="shared" si="167"/>
        <v>2</v>
      </c>
      <c r="Y358" s="108"/>
      <c r="Z358" s="108"/>
      <c r="AA358" s="108">
        <v>41</v>
      </c>
      <c r="AB358" s="108">
        <v>189</v>
      </c>
      <c r="AC358" s="108">
        <v>57</v>
      </c>
      <c r="AD358" s="108">
        <v>42</v>
      </c>
      <c r="AE358" s="108">
        <v>103</v>
      </c>
      <c r="AF358" s="108"/>
      <c r="AG358" s="108"/>
      <c r="AI358" s="7">
        <f>IF(Q358&gt;0,RANK(Q358,(N358:P358,Q358:AE358)),0)</f>
        <v>4</v>
      </c>
      <c r="AJ358" s="7">
        <f>IF(R358&gt;0,RANK(R358,(N358:P358,Q358:AE358)),0)</f>
        <v>8</v>
      </c>
      <c r="AK358" s="7">
        <f>IF(T358&gt;0,RANK(T358,(N358:P358,Q358:AE358)),0)</f>
        <v>0</v>
      </c>
      <c r="AL358" s="7">
        <f>IF(S358&gt;0,RANK(S358,(N358:P358,Q358:AE358)),0)</f>
        <v>0</v>
      </c>
      <c r="AM358" s="2">
        <f t="shared" si="163"/>
        <v>4.5309458933437139E-3</v>
      </c>
      <c r="AN358" s="2">
        <f t="shared" si="164"/>
        <v>7.6294277929155312E-4</v>
      </c>
      <c r="AO358" s="2">
        <f t="shared" si="165"/>
        <v>0</v>
      </c>
      <c r="AP358" s="2">
        <f t="shared" si="166"/>
        <v>0</v>
      </c>
      <c r="AR358" t="s">
        <v>1323</v>
      </c>
      <c r="AS358" t="s">
        <v>1385</v>
      </c>
      <c r="AT358">
        <v>0</v>
      </c>
      <c r="AV358">
        <v>3</v>
      </c>
      <c r="AW358" s="91">
        <v>12</v>
      </c>
      <c r="AX358" s="93">
        <v>19</v>
      </c>
      <c r="AY358" s="97">
        <f t="shared" si="168"/>
        <v>12019</v>
      </c>
      <c r="BA358" s="7" t="s">
        <v>1261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>
        <v>2</v>
      </c>
      <c r="BN358">
        <v>0</v>
      </c>
    </row>
    <row r="359" spans="1:66" hidden="1" outlineLevel="1">
      <c r="A359" t="s">
        <v>1041</v>
      </c>
      <c r="B359" t="s">
        <v>1385</v>
      </c>
      <c r="C359" s="1">
        <f t="shared" si="156"/>
        <v>103275</v>
      </c>
      <c r="D359" s="7">
        <f>IF(N359&gt;0, RANK(N359,(N359:P359,Q359:AE359)),0)</f>
        <v>3</v>
      </c>
      <c r="E359" s="7">
        <f>IF(O359&gt;0,RANK(O359,(N359:P359,Q359:AE359)),0)</f>
        <v>1</v>
      </c>
      <c r="F359" s="7">
        <f>IF(P359&gt;0,RANK(P359,(N359:P359,Q359:AE359)),0)</f>
        <v>2</v>
      </c>
      <c r="G359" s="1">
        <f t="shared" si="157"/>
        <v>39161</v>
      </c>
      <c r="H359" s="2">
        <f t="shared" si="158"/>
        <v>0.37919147906076012</v>
      </c>
      <c r="I359" s="2"/>
      <c r="J359" s="2">
        <f t="shared" si="159"/>
        <v>8.5945291696925677E-2</v>
      </c>
      <c r="K359" s="2">
        <f t="shared" si="160"/>
        <v>0.64244977003146941</v>
      </c>
      <c r="L359" s="2">
        <f t="shared" si="161"/>
        <v>0.2632582909707093</v>
      </c>
      <c r="M359" s="2">
        <f t="shared" si="162"/>
        <v>8.3466473008956266E-3</v>
      </c>
      <c r="N359" s="108">
        <v>8876</v>
      </c>
      <c r="O359" s="108">
        <v>66349</v>
      </c>
      <c r="P359" s="108">
        <v>27188</v>
      </c>
      <c r="Q359" s="57">
        <v>324</v>
      </c>
      <c r="R359" s="57">
        <v>58</v>
      </c>
      <c r="X359" s="57">
        <f t="shared" si="167"/>
        <v>0</v>
      </c>
      <c r="Y359" s="108"/>
      <c r="Z359" s="108"/>
      <c r="AA359" s="108">
        <v>51</v>
      </c>
      <c r="AB359" s="108">
        <v>232</v>
      </c>
      <c r="AC359" s="108">
        <v>42</v>
      </c>
      <c r="AD359" s="108">
        <v>55</v>
      </c>
      <c r="AE359" s="108">
        <v>100</v>
      </c>
      <c r="AF359" s="108"/>
      <c r="AG359" s="108"/>
      <c r="AI359" s="7">
        <f>IF(Q359&gt;0,RANK(Q359,(N359:P359,Q359:AE359)),0)</f>
        <v>4</v>
      </c>
      <c r="AJ359" s="7">
        <f>IF(R359&gt;0,RANK(R359,(N359:P359,Q359:AE359)),0)</f>
        <v>7</v>
      </c>
      <c r="AK359" s="7">
        <f>IF(T359&gt;0,RANK(T359,(N359:P359,Q359:AE359)),0)</f>
        <v>0</v>
      </c>
      <c r="AL359" s="7">
        <f>IF(S359&gt;0,RANK(S359,(N359:P359,Q359:AE359)),0)</f>
        <v>0</v>
      </c>
      <c r="AM359" s="2">
        <f t="shared" si="163"/>
        <v>3.1372549019607842E-3</v>
      </c>
      <c r="AN359" s="2">
        <f t="shared" si="164"/>
        <v>5.6160735899297987E-4</v>
      </c>
      <c r="AO359" s="2">
        <f t="shared" si="165"/>
        <v>0</v>
      </c>
      <c r="AP359" s="2">
        <f t="shared" si="166"/>
        <v>0</v>
      </c>
      <c r="AR359" t="s">
        <v>1041</v>
      </c>
      <c r="AS359" t="s">
        <v>1385</v>
      </c>
      <c r="AT359">
        <v>0</v>
      </c>
      <c r="AV359">
        <v>3</v>
      </c>
      <c r="AW359" s="91">
        <v>12</v>
      </c>
      <c r="AX359" s="93">
        <v>21</v>
      </c>
      <c r="AY359" s="97">
        <f t="shared" si="168"/>
        <v>12021</v>
      </c>
      <c r="BA359" s="7" t="s">
        <v>1261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>
        <v>0</v>
      </c>
      <c r="BN359">
        <v>0</v>
      </c>
    </row>
    <row r="360" spans="1:66" hidden="1" outlineLevel="1">
      <c r="A360" t="s">
        <v>848</v>
      </c>
      <c r="B360" t="s">
        <v>1385</v>
      </c>
      <c r="C360" s="1">
        <f t="shared" si="156"/>
        <v>19110</v>
      </c>
      <c r="D360" s="7">
        <f>IF(N360&gt;0, RANK(N360,(N360:P360,Q360:AE360)),0)</f>
        <v>3</v>
      </c>
      <c r="E360" s="7">
        <f>IF(O360&gt;0,RANK(O360,(N360:P360,Q360:AE360)),0)</f>
        <v>1</v>
      </c>
      <c r="F360" s="7">
        <f>IF(P360&gt;0,RANK(P360,(N360:P360,Q360:AE360)),0)</f>
        <v>2</v>
      </c>
      <c r="G360" s="1">
        <f t="shared" si="157"/>
        <v>8006</v>
      </c>
      <c r="H360" s="2">
        <f t="shared" si="158"/>
        <v>0.41894296180010465</v>
      </c>
      <c r="I360" s="2"/>
      <c r="J360" s="2">
        <f t="shared" si="159"/>
        <v>0.15991627420198848</v>
      </c>
      <c r="K360" s="2">
        <f t="shared" si="160"/>
        <v>0.62135007849293566</v>
      </c>
      <c r="L360" s="2">
        <f t="shared" si="161"/>
        <v>0.20240711669283099</v>
      </c>
      <c r="M360" s="2">
        <f t="shared" si="162"/>
        <v>1.6326530612244844E-2</v>
      </c>
      <c r="N360" s="108">
        <v>3056</v>
      </c>
      <c r="O360" s="108">
        <v>11874</v>
      </c>
      <c r="P360" s="108">
        <v>3868</v>
      </c>
      <c r="Q360" s="57">
        <v>106</v>
      </c>
      <c r="R360" s="57">
        <v>22</v>
      </c>
      <c r="X360" s="57">
        <f t="shared" si="167"/>
        <v>1</v>
      </c>
      <c r="Y360" s="108"/>
      <c r="Z360" s="108"/>
      <c r="AA360" s="108">
        <v>15</v>
      </c>
      <c r="AB360" s="108">
        <v>76</v>
      </c>
      <c r="AC360" s="108">
        <v>30</v>
      </c>
      <c r="AD360" s="108">
        <v>27</v>
      </c>
      <c r="AE360" s="108">
        <v>35</v>
      </c>
      <c r="AF360" s="108"/>
      <c r="AG360" s="108"/>
      <c r="AI360" s="7">
        <f>IF(Q360&gt;0,RANK(Q360,(N360:P360,Q360:AE360)),0)</f>
        <v>4</v>
      </c>
      <c r="AJ360" s="7">
        <f>IF(R360&gt;0,RANK(R360,(N360:P360,Q360:AE360)),0)</f>
        <v>9</v>
      </c>
      <c r="AK360" s="7">
        <f>IF(T360&gt;0,RANK(T360,(N360:P360,Q360:AE360)),0)</f>
        <v>0</v>
      </c>
      <c r="AL360" s="7">
        <f>IF(S360&gt;0,RANK(S360,(N360:P360,Q360:AE360)),0)</f>
        <v>0</v>
      </c>
      <c r="AM360" s="2">
        <f t="shared" si="163"/>
        <v>5.5468341182626901E-3</v>
      </c>
      <c r="AN360" s="2">
        <f t="shared" si="164"/>
        <v>1.151229722658294E-3</v>
      </c>
      <c r="AO360" s="2">
        <f t="shared" si="165"/>
        <v>0</v>
      </c>
      <c r="AP360" s="2">
        <f t="shared" si="166"/>
        <v>0</v>
      </c>
      <c r="AR360" t="s">
        <v>848</v>
      </c>
      <c r="AS360" t="s">
        <v>1385</v>
      </c>
      <c r="AT360">
        <v>4</v>
      </c>
      <c r="AV360">
        <v>3</v>
      </c>
      <c r="AW360" s="91">
        <v>12</v>
      </c>
      <c r="AX360" s="93">
        <v>23</v>
      </c>
      <c r="AY360" s="97">
        <f t="shared" si="168"/>
        <v>12023</v>
      </c>
      <c r="BA360" s="7" t="s">
        <v>1261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>
        <v>0</v>
      </c>
      <c r="BN360">
        <v>1</v>
      </c>
    </row>
    <row r="361" spans="1:66" hidden="1" outlineLevel="1">
      <c r="A361" t="s">
        <v>2181</v>
      </c>
      <c r="B361" t="s">
        <v>1385</v>
      </c>
      <c r="C361" s="1">
        <f t="shared" si="156"/>
        <v>7002</v>
      </c>
      <c r="D361" s="7">
        <f>IF(N361&gt;0, RANK(N361,(N361:P361,Q361:AE361)),0)</f>
        <v>3</v>
      </c>
      <c r="E361" s="7">
        <f>IF(O361&gt;0,RANK(O361,(N361:P361,Q361:AE361)),0)</f>
        <v>1</v>
      </c>
      <c r="F361" s="7">
        <f>IF(P361&gt;0,RANK(P361,(N361:P361,Q361:AE361)),0)</f>
        <v>2</v>
      </c>
      <c r="G361" s="1">
        <f t="shared" si="157"/>
        <v>1457</v>
      </c>
      <c r="H361" s="2">
        <f t="shared" si="158"/>
        <v>0.20808340474150241</v>
      </c>
      <c r="I361" s="2"/>
      <c r="J361" s="2">
        <f t="shared" si="159"/>
        <v>0.15766923736075408</v>
      </c>
      <c r="K361" s="2">
        <f t="shared" si="160"/>
        <v>0.5152813481862325</v>
      </c>
      <c r="L361" s="2">
        <f t="shared" si="161"/>
        <v>0.30719794344473006</v>
      </c>
      <c r="M361" s="2">
        <f t="shared" si="162"/>
        <v>1.9851471008283328E-2</v>
      </c>
      <c r="N361" s="108">
        <v>1104</v>
      </c>
      <c r="O361" s="108">
        <v>3608</v>
      </c>
      <c r="P361" s="108">
        <v>2151</v>
      </c>
      <c r="Q361" s="57">
        <v>45</v>
      </c>
      <c r="R361" s="57">
        <v>5</v>
      </c>
      <c r="X361" s="57">
        <f t="shared" si="167"/>
        <v>0</v>
      </c>
      <c r="Y361" s="108"/>
      <c r="Z361" s="108"/>
      <c r="AA361" s="108">
        <v>4</v>
      </c>
      <c r="AB361" s="108">
        <v>47</v>
      </c>
      <c r="AC361" s="108">
        <v>8</v>
      </c>
      <c r="AD361" s="108">
        <v>12</v>
      </c>
      <c r="AE361" s="108">
        <v>18</v>
      </c>
      <c r="AF361" s="108"/>
      <c r="AG361" s="108"/>
      <c r="AI361" s="7">
        <f>IF(Q361&gt;0,RANK(Q361,(N361:P361,Q361:AE361)),0)</f>
        <v>5</v>
      </c>
      <c r="AJ361" s="7">
        <f>IF(R361&gt;0,RANK(R361,(N361:P361,Q361:AE361)),0)</f>
        <v>9</v>
      </c>
      <c r="AK361" s="7">
        <f>IF(T361&gt;0,RANK(T361,(N361:P361,Q361:AE361)),0)</f>
        <v>0</v>
      </c>
      <c r="AL361" s="7">
        <f>IF(S361&gt;0,RANK(S361,(N361:P361,Q361:AE361)),0)</f>
        <v>0</v>
      </c>
      <c r="AM361" s="2">
        <f t="shared" si="163"/>
        <v>6.4267352185089976E-3</v>
      </c>
      <c r="AN361" s="2">
        <f t="shared" si="164"/>
        <v>7.1408169094544418E-4</v>
      </c>
      <c r="AO361" s="2">
        <f t="shared" si="165"/>
        <v>0</v>
      </c>
      <c r="AP361" s="2">
        <f t="shared" si="166"/>
        <v>0</v>
      </c>
      <c r="AR361" t="s">
        <v>1320</v>
      </c>
      <c r="AS361" t="s">
        <v>1385</v>
      </c>
      <c r="AT361">
        <v>13</v>
      </c>
      <c r="AV361">
        <v>3</v>
      </c>
      <c r="AW361" s="91">
        <v>12</v>
      </c>
      <c r="AX361" s="93">
        <v>27</v>
      </c>
      <c r="AY361" s="97">
        <f t="shared" si="168"/>
        <v>12027</v>
      </c>
      <c r="BA361" s="7" t="s">
        <v>1261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>
        <v>0</v>
      </c>
      <c r="BN361">
        <v>0</v>
      </c>
    </row>
    <row r="362" spans="1:66" hidden="1" outlineLevel="1">
      <c r="A362" t="s">
        <v>1892</v>
      </c>
      <c r="B362" t="s">
        <v>1385</v>
      </c>
      <c r="C362" s="1">
        <f t="shared" si="156"/>
        <v>5266</v>
      </c>
      <c r="D362" s="7">
        <f>IF(N362&gt;0, RANK(N362,(N362:P362,Q362:AE362)),0)</f>
        <v>3</v>
      </c>
      <c r="E362" s="7">
        <f>IF(O362&gt;0,RANK(O362,(N362:P362,Q362:AE362)),0)</f>
        <v>1</v>
      </c>
      <c r="F362" s="7">
        <f>IF(P362&gt;0,RANK(P362,(N362:P362,Q362:AE362)),0)</f>
        <v>2</v>
      </c>
      <c r="G362" s="1">
        <f t="shared" si="157"/>
        <v>1973</v>
      </c>
      <c r="H362" s="2">
        <f t="shared" si="158"/>
        <v>0.37466767945309531</v>
      </c>
      <c r="I362" s="2"/>
      <c r="J362" s="2">
        <f t="shared" si="159"/>
        <v>0.17356627421192555</v>
      </c>
      <c r="K362" s="2">
        <f t="shared" si="160"/>
        <v>0.57690846942650964</v>
      </c>
      <c r="L362" s="2">
        <f t="shared" si="161"/>
        <v>0.20224078997341435</v>
      </c>
      <c r="M362" s="2">
        <f t="shared" si="162"/>
        <v>4.7284466388150509E-2</v>
      </c>
      <c r="N362" s="108">
        <v>914</v>
      </c>
      <c r="O362" s="108">
        <v>3038</v>
      </c>
      <c r="P362" s="108">
        <v>1065</v>
      </c>
      <c r="Q362" s="57">
        <v>47</v>
      </c>
      <c r="R362" s="57">
        <v>29</v>
      </c>
      <c r="X362" s="57">
        <f t="shared" si="167"/>
        <v>0</v>
      </c>
      <c r="Y362" s="108"/>
      <c r="Z362" s="108"/>
      <c r="AA362" s="108">
        <v>20</v>
      </c>
      <c r="AB362" s="108">
        <v>69</v>
      </c>
      <c r="AC362" s="108">
        <v>30</v>
      </c>
      <c r="AD362" s="108">
        <v>20</v>
      </c>
      <c r="AE362" s="108">
        <v>34</v>
      </c>
      <c r="AF362" s="108"/>
      <c r="AG362" s="108"/>
      <c r="AI362" s="7">
        <f>IF(Q362&gt;0,RANK(Q362,(N362:P362,Q362:AE362)),0)</f>
        <v>5</v>
      </c>
      <c r="AJ362" s="7">
        <f>IF(R362&gt;0,RANK(R362,(N362:P362,Q362:AE362)),0)</f>
        <v>8</v>
      </c>
      <c r="AK362" s="7">
        <f>IF(T362&gt;0,RANK(T362,(N362:P362,Q362:AE362)),0)</f>
        <v>0</v>
      </c>
      <c r="AL362" s="7">
        <f>IF(S362&gt;0,RANK(S362,(N362:P362,Q362:AE362)),0)</f>
        <v>0</v>
      </c>
      <c r="AM362" s="2">
        <f t="shared" si="163"/>
        <v>8.9251804025826057E-3</v>
      </c>
      <c r="AN362" s="2">
        <f t="shared" si="164"/>
        <v>5.5070262058488414E-3</v>
      </c>
      <c r="AO362" s="2">
        <f t="shared" si="165"/>
        <v>0</v>
      </c>
      <c r="AP362" s="2">
        <f t="shared" si="166"/>
        <v>0</v>
      </c>
      <c r="AR362" t="s">
        <v>1892</v>
      </c>
      <c r="AS362" t="s">
        <v>1385</v>
      </c>
      <c r="AT362">
        <v>2</v>
      </c>
      <c r="AV362">
        <v>3</v>
      </c>
      <c r="AW362" s="91">
        <v>12</v>
      </c>
      <c r="AX362" s="93">
        <v>29</v>
      </c>
      <c r="AY362" s="97">
        <f t="shared" si="168"/>
        <v>12029</v>
      </c>
      <c r="BA362" s="7" t="s">
        <v>1261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>
        <v>0</v>
      </c>
      <c r="BN362">
        <v>0</v>
      </c>
    </row>
    <row r="363" spans="1:66" hidden="1" outlineLevel="1">
      <c r="A363" t="s">
        <v>2143</v>
      </c>
      <c r="B363" t="s">
        <v>1385</v>
      </c>
      <c r="C363" s="1">
        <f t="shared" si="156"/>
        <v>264036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>IF(P363&gt;0,RANK(P363,(N363:P363,Q363:AE363)),0)</f>
        <v>3</v>
      </c>
      <c r="G363" s="1">
        <f t="shared" si="157"/>
        <v>68263</v>
      </c>
      <c r="H363" s="2">
        <f t="shared" si="158"/>
        <v>0.258536714690421</v>
      </c>
      <c r="I363" s="2"/>
      <c r="J363" s="2">
        <f t="shared" si="159"/>
        <v>0.27338696238391735</v>
      </c>
      <c r="K363" s="2">
        <f t="shared" si="160"/>
        <v>0.5319236770743383</v>
      </c>
      <c r="L363" s="2">
        <f t="shared" si="161"/>
        <v>0.18301670984259721</v>
      </c>
      <c r="M363" s="2">
        <f t="shared" si="162"/>
        <v>1.1672650699147136E-2</v>
      </c>
      <c r="N363" s="108">
        <v>72184</v>
      </c>
      <c r="O363" s="108">
        <v>140447</v>
      </c>
      <c r="P363" s="108">
        <v>48323</v>
      </c>
      <c r="Q363" s="57">
        <v>1393</v>
      </c>
      <c r="R363" s="57">
        <v>181</v>
      </c>
      <c r="X363" s="57">
        <f t="shared" si="167"/>
        <v>5</v>
      </c>
      <c r="Y363" s="108"/>
      <c r="Z363" s="108"/>
      <c r="AA363" s="108">
        <v>186</v>
      </c>
      <c r="AB363" s="108">
        <v>657</v>
      </c>
      <c r="AC363" s="108">
        <v>187</v>
      </c>
      <c r="AD363" s="108">
        <v>170</v>
      </c>
      <c r="AE363" s="108">
        <v>303</v>
      </c>
      <c r="AF363" s="108"/>
      <c r="AG363" s="108"/>
      <c r="AI363" s="7">
        <f>IF(Q363&gt;0,RANK(Q363,(N363:P363,Q363:AE363)),0)</f>
        <v>4</v>
      </c>
      <c r="AJ363" s="7">
        <f>IF(R363&gt;0,RANK(R363,(N363:P363,Q363:AE363)),0)</f>
        <v>9</v>
      </c>
      <c r="AK363" s="7">
        <f>IF(T363&gt;0,RANK(T363,(N363:P363,Q363:AE363)),0)</f>
        <v>0</v>
      </c>
      <c r="AL363" s="7">
        <f>IF(S363&gt;0,RANK(S363,(N363:P363,Q363:AE363)),0)</f>
        <v>0</v>
      </c>
      <c r="AM363" s="2">
        <f t="shared" si="163"/>
        <v>5.2757957248254026E-3</v>
      </c>
      <c r="AN363" s="2">
        <f t="shared" si="164"/>
        <v>6.8551258161765822E-4</v>
      </c>
      <c r="AO363" s="2">
        <f t="shared" si="165"/>
        <v>0</v>
      </c>
      <c r="AP363" s="2">
        <f t="shared" si="166"/>
        <v>0</v>
      </c>
      <c r="AR363" t="s">
        <v>2143</v>
      </c>
      <c r="AS363" t="s">
        <v>1385</v>
      </c>
      <c r="AT363">
        <v>0</v>
      </c>
      <c r="AV363">
        <v>3</v>
      </c>
      <c r="AW363" s="91">
        <v>12</v>
      </c>
      <c r="AX363" s="93">
        <v>31</v>
      </c>
      <c r="AY363" s="97">
        <f t="shared" si="168"/>
        <v>12031</v>
      </c>
      <c r="BA363" s="7" t="s">
        <v>1261</v>
      </c>
      <c r="BH363" s="1">
        <v>4</v>
      </c>
      <c r="BI363" s="1">
        <v>0</v>
      </c>
      <c r="BJ363" s="1">
        <v>0</v>
      </c>
      <c r="BK363" s="1">
        <v>0</v>
      </c>
      <c r="BL363" s="1">
        <v>0</v>
      </c>
      <c r="BM363">
        <v>0</v>
      </c>
      <c r="BN363">
        <v>1</v>
      </c>
    </row>
    <row r="364" spans="1:66" hidden="1" outlineLevel="1">
      <c r="A364" t="s">
        <v>1821</v>
      </c>
      <c r="B364" t="s">
        <v>1385</v>
      </c>
      <c r="C364" s="1">
        <f t="shared" si="156"/>
        <v>97514</v>
      </c>
      <c r="D364" s="7">
        <f>IF(N364&gt;0, RANK(N364,(N364:P364,Q364:AE364)),0)</f>
        <v>3</v>
      </c>
      <c r="E364" s="7">
        <f>IF(O364&gt;0,RANK(O364,(N364:P364,Q364:AE364)),0)</f>
        <v>1</v>
      </c>
      <c r="F364" s="7">
        <f>IF(P364&gt;0,RANK(P364,(N364:P364,Q364:AE364)),0)</f>
        <v>2</v>
      </c>
      <c r="G364" s="1">
        <f t="shared" si="157"/>
        <v>32999</v>
      </c>
      <c r="H364" s="2">
        <f t="shared" si="158"/>
        <v>0.33840269089566627</v>
      </c>
      <c r="I364" s="2"/>
      <c r="J364" s="2">
        <f t="shared" si="159"/>
        <v>0.18845499107820415</v>
      </c>
      <c r="K364" s="2">
        <f t="shared" si="160"/>
        <v>0.5677543737309515</v>
      </c>
      <c r="L364" s="2">
        <f t="shared" si="161"/>
        <v>0.2293516828352852</v>
      </c>
      <c r="M364" s="2">
        <f t="shared" si="162"/>
        <v>1.4438952355559115E-2</v>
      </c>
      <c r="N364" s="108">
        <v>18377</v>
      </c>
      <c r="O364" s="108">
        <v>55364</v>
      </c>
      <c r="P364" s="108">
        <v>22365</v>
      </c>
      <c r="Q364" s="57">
        <v>534</v>
      </c>
      <c r="R364" s="57">
        <v>114</v>
      </c>
      <c r="X364" s="57">
        <f t="shared" si="167"/>
        <v>2</v>
      </c>
      <c r="Y364" s="108"/>
      <c r="Z364" s="108"/>
      <c r="AA364" s="108">
        <v>72</v>
      </c>
      <c r="AB364" s="108">
        <v>336</v>
      </c>
      <c r="AC364" s="108">
        <v>77</v>
      </c>
      <c r="AD364" s="108">
        <v>88</v>
      </c>
      <c r="AE364" s="108">
        <v>185</v>
      </c>
      <c r="AF364" s="108"/>
      <c r="AG364" s="108"/>
      <c r="AI364" s="7">
        <f>IF(Q364&gt;0,RANK(Q364,(N364:P364,Q364:AE364)),0)</f>
        <v>4</v>
      </c>
      <c r="AJ364" s="7">
        <f>IF(R364&gt;0,RANK(R364,(N364:P364,Q364:AE364)),0)</f>
        <v>7</v>
      </c>
      <c r="AK364" s="7">
        <f>IF(T364&gt;0,RANK(T364,(N364:P364,Q364:AE364)),0)</f>
        <v>0</v>
      </c>
      <c r="AL364" s="7">
        <f>IF(S364&gt;0,RANK(S364,(N364:P364,Q364:AE364)),0)</f>
        <v>0</v>
      </c>
      <c r="AM364" s="2">
        <f t="shared" si="163"/>
        <v>5.4761367598498674E-3</v>
      </c>
      <c r="AN364" s="2">
        <f t="shared" si="164"/>
        <v>1.1690629037881741E-3</v>
      </c>
      <c r="AO364" s="2">
        <f t="shared" si="165"/>
        <v>0</v>
      </c>
      <c r="AP364" s="2">
        <f t="shared" si="166"/>
        <v>0</v>
      </c>
      <c r="AR364" t="s">
        <v>1821</v>
      </c>
      <c r="AS364" t="s">
        <v>1385</v>
      </c>
      <c r="AT364">
        <v>1</v>
      </c>
      <c r="AV364">
        <v>3</v>
      </c>
      <c r="AW364" s="91">
        <v>12</v>
      </c>
      <c r="AX364" s="93">
        <v>33</v>
      </c>
      <c r="AY364" s="97">
        <f t="shared" si="168"/>
        <v>12033</v>
      </c>
      <c r="BA364" s="7" t="s">
        <v>1261</v>
      </c>
      <c r="BH364" s="1">
        <v>0</v>
      </c>
      <c r="BI364" s="1">
        <v>0</v>
      </c>
      <c r="BJ364" s="1">
        <v>1</v>
      </c>
      <c r="BK364" s="1">
        <v>0</v>
      </c>
      <c r="BL364" s="1">
        <v>0</v>
      </c>
      <c r="BM364">
        <v>0</v>
      </c>
      <c r="BN364">
        <v>1</v>
      </c>
    </row>
    <row r="365" spans="1:66" hidden="1" outlineLevel="1">
      <c r="A365" t="s">
        <v>708</v>
      </c>
      <c r="B365" t="s">
        <v>1385</v>
      </c>
      <c r="C365" s="1">
        <f t="shared" si="156"/>
        <v>33715</v>
      </c>
      <c r="D365" s="7">
        <f>IF(N365&gt;0, RANK(N365,(N365:P365,Q365:AE365)),0)</f>
        <v>3</v>
      </c>
      <c r="E365" s="7">
        <f>IF(O365&gt;0,RANK(O365,(N365:P365,Q365:AE365)),0)</f>
        <v>1</v>
      </c>
      <c r="F365" s="7">
        <f>IF(P365&gt;0,RANK(P365,(N365:P365,Q365:AE365)),0)</f>
        <v>2</v>
      </c>
      <c r="G365" s="1">
        <f t="shared" si="157"/>
        <v>8647</v>
      </c>
      <c r="H365" s="2">
        <f t="shared" si="158"/>
        <v>0.25647337980127538</v>
      </c>
      <c r="I365" s="2"/>
      <c r="J365" s="2">
        <f t="shared" si="159"/>
        <v>0.20062286815957289</v>
      </c>
      <c r="K365" s="2">
        <f t="shared" si="160"/>
        <v>0.52252706510455282</v>
      </c>
      <c r="L365" s="2">
        <f t="shared" si="161"/>
        <v>0.2660536853032775</v>
      </c>
      <c r="M365" s="2">
        <f t="shared" si="162"/>
        <v>1.0796381432596813E-2</v>
      </c>
      <c r="N365" s="108">
        <v>6764</v>
      </c>
      <c r="O365" s="108">
        <v>17617</v>
      </c>
      <c r="P365" s="108">
        <v>8970</v>
      </c>
      <c r="Q365" s="57">
        <v>133</v>
      </c>
      <c r="R365" s="57">
        <v>34</v>
      </c>
      <c r="X365" s="57">
        <f t="shared" si="167"/>
        <v>1</v>
      </c>
      <c r="Y365" s="108"/>
      <c r="Z365" s="108"/>
      <c r="AA365" s="108">
        <v>25</v>
      </c>
      <c r="AB365" s="108">
        <v>97</v>
      </c>
      <c r="AC365" s="108">
        <v>17</v>
      </c>
      <c r="AD365" s="108">
        <v>26</v>
      </c>
      <c r="AE365" s="108">
        <v>31</v>
      </c>
      <c r="AF365" s="108"/>
      <c r="AG365" s="108"/>
      <c r="AI365" s="7">
        <f>IF(Q365&gt;0,RANK(Q365,(N365:P365,Q365:AE365)),0)</f>
        <v>4</v>
      </c>
      <c r="AJ365" s="7">
        <f>IF(R365&gt;0,RANK(R365,(N365:P365,Q365:AE365)),0)</f>
        <v>6</v>
      </c>
      <c r="AK365" s="7">
        <f>IF(T365&gt;0,RANK(T365,(N365:P365,Q365:AE365)),0)</f>
        <v>0</v>
      </c>
      <c r="AL365" s="7">
        <f>IF(S365&gt;0,RANK(S365,(N365:P365,Q365:AE365)),0)</f>
        <v>0</v>
      </c>
      <c r="AM365" s="2">
        <f t="shared" si="163"/>
        <v>3.9448316772949729E-3</v>
      </c>
      <c r="AN365" s="2">
        <f t="shared" si="164"/>
        <v>1.0084532107370607E-3</v>
      </c>
      <c r="AO365" s="2">
        <f t="shared" si="165"/>
        <v>0</v>
      </c>
      <c r="AP365" s="2">
        <f t="shared" si="166"/>
        <v>0</v>
      </c>
      <c r="AR365" t="s">
        <v>708</v>
      </c>
      <c r="AS365" t="s">
        <v>1385</v>
      </c>
      <c r="AT365">
        <v>7</v>
      </c>
      <c r="AV365">
        <v>3</v>
      </c>
      <c r="AW365" s="91">
        <v>12</v>
      </c>
      <c r="AX365" s="93">
        <v>35</v>
      </c>
      <c r="AY365" s="97">
        <f t="shared" si="168"/>
        <v>12035</v>
      </c>
      <c r="BA365" s="7" t="s">
        <v>1261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>
        <v>0</v>
      </c>
      <c r="BN365">
        <v>1</v>
      </c>
    </row>
    <row r="366" spans="1:66" hidden="1" outlineLevel="1">
      <c r="A366" t="s">
        <v>2072</v>
      </c>
      <c r="B366" t="s">
        <v>1385</v>
      </c>
      <c r="C366" s="1">
        <f t="shared" si="156"/>
        <v>4075</v>
      </c>
      <c r="D366" s="7">
        <f>IF(N366&gt;0, RANK(N366,(N366:P366,Q366:AE366)),0)</f>
        <v>3</v>
      </c>
      <c r="E366" s="7">
        <f>IF(O366&gt;0,RANK(O366,(N366:P366,Q366:AE366)),0)</f>
        <v>1</v>
      </c>
      <c r="F366" s="7">
        <f>IF(P366&gt;0,RANK(P366,(N366:P366,Q366:AE366)),0)</f>
        <v>2</v>
      </c>
      <c r="G366" s="1">
        <f t="shared" si="157"/>
        <v>1108</v>
      </c>
      <c r="H366" s="2">
        <f t="shared" si="158"/>
        <v>0.27190184049079752</v>
      </c>
      <c r="I366" s="2"/>
      <c r="J366" s="2">
        <f t="shared" si="159"/>
        <v>0.16049079754601228</v>
      </c>
      <c r="K366" s="2">
        <f t="shared" si="160"/>
        <v>0.54552147239263804</v>
      </c>
      <c r="L366" s="2">
        <f t="shared" si="161"/>
        <v>0.27361963190184047</v>
      </c>
      <c r="M366" s="2">
        <f t="shared" si="162"/>
        <v>2.036809815950924E-2</v>
      </c>
      <c r="N366" s="108">
        <v>654</v>
      </c>
      <c r="O366" s="108">
        <v>2223</v>
      </c>
      <c r="P366" s="108">
        <v>1115</v>
      </c>
      <c r="Q366" s="57">
        <v>18</v>
      </c>
      <c r="R366" s="57">
        <v>2</v>
      </c>
      <c r="X366" s="57">
        <f t="shared" si="167"/>
        <v>0</v>
      </c>
      <c r="Y366" s="108"/>
      <c r="Z366" s="108"/>
      <c r="AA366" s="108">
        <v>12</v>
      </c>
      <c r="AB366" s="108">
        <v>32</v>
      </c>
      <c r="AC366" s="108">
        <v>6</v>
      </c>
      <c r="AD366" s="108">
        <v>6</v>
      </c>
      <c r="AE366" s="108">
        <v>7</v>
      </c>
      <c r="AF366" s="108"/>
      <c r="AG366" s="108"/>
      <c r="AI366" s="7">
        <f>IF(Q366&gt;0,RANK(Q366,(N366:P366,Q366:AE366)),0)</f>
        <v>5</v>
      </c>
      <c r="AJ366" s="7">
        <f>IF(R366&gt;0,RANK(R366,(N366:P366,Q366:AE366)),0)</f>
        <v>10</v>
      </c>
      <c r="AK366" s="7">
        <f>IF(T366&gt;0,RANK(T366,(N366:P366,Q366:AE366)),0)</f>
        <v>0</v>
      </c>
      <c r="AL366" s="7">
        <f>IF(S366&gt;0,RANK(S366,(N366:P366,Q366:AE366)),0)</f>
        <v>0</v>
      </c>
      <c r="AM366" s="2">
        <f t="shared" si="163"/>
        <v>4.4171779141104293E-3</v>
      </c>
      <c r="AN366" s="2">
        <f t="shared" si="164"/>
        <v>4.9079754601226997E-4</v>
      </c>
      <c r="AO366" s="2">
        <f t="shared" si="165"/>
        <v>0</v>
      </c>
      <c r="AP366" s="2">
        <f t="shared" si="166"/>
        <v>0</v>
      </c>
      <c r="AR366" t="s">
        <v>2072</v>
      </c>
      <c r="AS366" t="s">
        <v>1385</v>
      </c>
      <c r="AT366">
        <v>2</v>
      </c>
      <c r="AV366">
        <v>3</v>
      </c>
      <c r="AW366" s="91">
        <v>12</v>
      </c>
      <c r="AX366" s="93">
        <v>37</v>
      </c>
      <c r="AY366" s="97">
        <f t="shared" si="168"/>
        <v>12037</v>
      </c>
      <c r="BA366" s="7" t="s">
        <v>1261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>
        <v>0</v>
      </c>
      <c r="BN366">
        <v>0</v>
      </c>
    </row>
    <row r="367" spans="1:66" hidden="1" outlineLevel="1">
      <c r="A367" t="s">
        <v>658</v>
      </c>
      <c r="B367" t="s">
        <v>1385</v>
      </c>
      <c r="C367" s="1">
        <f t="shared" si="156"/>
        <v>16760</v>
      </c>
      <c r="D367" s="7">
        <f>IF(N367&gt;0, RANK(N367,(N367:P367,Q367:AE367)),0)</f>
        <v>1</v>
      </c>
      <c r="E367" s="7">
        <f>IF(O367&gt;0,RANK(O367,(N367:P367,Q367:AE367)),0)</f>
        <v>2</v>
      </c>
      <c r="F367" s="7">
        <f>IF(P367&gt;0,RANK(P367,(N367:P367,Q367:AE367)),0)</f>
        <v>3</v>
      </c>
      <c r="G367" s="1">
        <f t="shared" si="157"/>
        <v>3483</v>
      </c>
      <c r="H367" s="2">
        <f t="shared" si="158"/>
        <v>0.20781622911694511</v>
      </c>
      <c r="I367" s="2"/>
      <c r="J367" s="2">
        <f t="shared" si="159"/>
        <v>0.47100238663484489</v>
      </c>
      <c r="K367" s="2">
        <f t="shared" si="160"/>
        <v>0.26318615751789975</v>
      </c>
      <c r="L367" s="2">
        <f t="shared" si="161"/>
        <v>0.25590692124105013</v>
      </c>
      <c r="M367" s="2">
        <f t="shared" si="162"/>
        <v>9.904534606205162E-3</v>
      </c>
      <c r="N367" s="108">
        <v>7894</v>
      </c>
      <c r="O367" s="108">
        <v>4411</v>
      </c>
      <c r="P367" s="108">
        <v>4289</v>
      </c>
      <c r="Q367" s="57">
        <v>46</v>
      </c>
      <c r="R367" s="57">
        <v>11</v>
      </c>
      <c r="X367" s="57">
        <f t="shared" si="167"/>
        <v>0</v>
      </c>
      <c r="Y367" s="108"/>
      <c r="Z367" s="108"/>
      <c r="AA367" s="108">
        <v>8</v>
      </c>
      <c r="AB367" s="108">
        <v>35</v>
      </c>
      <c r="AC367" s="108">
        <v>24</v>
      </c>
      <c r="AD367" s="108">
        <v>12</v>
      </c>
      <c r="AE367" s="108">
        <v>30</v>
      </c>
      <c r="AF367" s="108"/>
      <c r="AG367" s="108"/>
      <c r="AI367" s="7">
        <f>IF(Q367&gt;0,RANK(Q367,(N367:P367,Q367:AE367)),0)</f>
        <v>4</v>
      </c>
      <c r="AJ367" s="7">
        <f>IF(R367&gt;0,RANK(R367,(N367:P367,Q367:AE367)),0)</f>
        <v>9</v>
      </c>
      <c r="AK367" s="7">
        <f>IF(T367&gt;0,RANK(T367,(N367:P367,Q367:AE367)),0)</f>
        <v>0</v>
      </c>
      <c r="AL367" s="7">
        <f>IF(S367&gt;0,RANK(S367,(N367:P367,Q367:AE367)),0)</f>
        <v>0</v>
      </c>
      <c r="AM367" s="2">
        <f t="shared" si="163"/>
        <v>2.7446300715990453E-3</v>
      </c>
      <c r="AN367" s="2">
        <f t="shared" si="164"/>
        <v>6.5632458233890216E-4</v>
      </c>
      <c r="AO367" s="2">
        <f t="shared" si="165"/>
        <v>0</v>
      </c>
      <c r="AP367" s="2">
        <f t="shared" si="166"/>
        <v>0</v>
      </c>
      <c r="AR367" t="s">
        <v>658</v>
      </c>
      <c r="AS367" t="s">
        <v>1385</v>
      </c>
      <c r="AT367">
        <v>2</v>
      </c>
      <c r="AV367">
        <v>3</v>
      </c>
      <c r="AW367" s="91">
        <v>12</v>
      </c>
      <c r="AX367" s="93">
        <v>39</v>
      </c>
      <c r="AY367" s="97">
        <f t="shared" si="168"/>
        <v>12039</v>
      </c>
      <c r="BA367" s="7" t="s">
        <v>1261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>
        <v>0</v>
      </c>
      <c r="BN367">
        <v>0</v>
      </c>
    </row>
    <row r="368" spans="1:66" hidden="1" outlineLevel="1">
      <c r="A368" t="s">
        <v>2355</v>
      </c>
      <c r="B368" t="s">
        <v>1385</v>
      </c>
      <c r="C368" s="1">
        <f t="shared" si="156"/>
        <v>5425</v>
      </c>
      <c r="D368" s="7">
        <f>IF(N368&gt;0, RANK(N368,(N368:P368,Q368:AE368)),0)</f>
        <v>3</v>
      </c>
      <c r="E368" s="7">
        <f>IF(O368&gt;0,RANK(O368,(N368:P368,Q368:AE368)),0)</f>
        <v>1</v>
      </c>
      <c r="F368" s="7">
        <f>IF(P368&gt;0,RANK(P368,(N368:P368,Q368:AE368)),0)</f>
        <v>2</v>
      </c>
      <c r="G368" s="1">
        <f t="shared" si="157"/>
        <v>2425</v>
      </c>
      <c r="H368" s="2">
        <f t="shared" si="158"/>
        <v>0.44700460829493088</v>
      </c>
      <c r="I368" s="2"/>
      <c r="J368" s="2">
        <f t="shared" si="159"/>
        <v>0.11907834101382489</v>
      </c>
      <c r="K368" s="2">
        <f t="shared" si="160"/>
        <v>0.65087557603686641</v>
      </c>
      <c r="L368" s="2">
        <f t="shared" si="161"/>
        <v>0.20387096774193547</v>
      </c>
      <c r="M368" s="2">
        <f t="shared" si="162"/>
        <v>2.6175115207373256E-2</v>
      </c>
      <c r="N368" s="108">
        <v>646</v>
      </c>
      <c r="O368" s="108">
        <v>3531</v>
      </c>
      <c r="P368" s="108">
        <v>1106</v>
      </c>
      <c r="Q368" s="57">
        <v>40</v>
      </c>
      <c r="R368" s="57">
        <v>19</v>
      </c>
      <c r="X368" s="57">
        <f t="shared" si="167"/>
        <v>1</v>
      </c>
      <c r="Y368" s="108"/>
      <c r="Z368" s="108"/>
      <c r="AA368" s="108">
        <v>9</v>
      </c>
      <c r="AB368" s="108">
        <v>35</v>
      </c>
      <c r="AC368" s="108">
        <v>8</v>
      </c>
      <c r="AD368" s="108">
        <v>9</v>
      </c>
      <c r="AE368" s="108">
        <v>21</v>
      </c>
      <c r="AF368" s="108"/>
      <c r="AG368" s="108"/>
      <c r="AI368" s="7">
        <f>IF(Q368&gt;0,RANK(Q368,(N368:P368,Q368:AE368)),0)</f>
        <v>4</v>
      </c>
      <c r="AJ368" s="7">
        <f>IF(R368&gt;0,RANK(R368,(N368:P368,Q368:AE368)),0)</f>
        <v>7</v>
      </c>
      <c r="AK368" s="7">
        <f>IF(T368&gt;0,RANK(T368,(N368:P368,Q368:AE368)),0)</f>
        <v>0</v>
      </c>
      <c r="AL368" s="7">
        <f>IF(S368&gt;0,RANK(S368,(N368:P368,Q368:AE368)),0)</f>
        <v>0</v>
      </c>
      <c r="AM368" s="2">
        <f t="shared" si="163"/>
        <v>7.3732718894009217E-3</v>
      </c>
      <c r="AN368" s="2">
        <f t="shared" si="164"/>
        <v>3.5023041474654378E-3</v>
      </c>
      <c r="AO368" s="2">
        <f t="shared" si="165"/>
        <v>0</v>
      </c>
      <c r="AP368" s="2">
        <f t="shared" si="166"/>
        <v>0</v>
      </c>
      <c r="AR368" t="s">
        <v>2355</v>
      </c>
      <c r="AS368" t="s">
        <v>1385</v>
      </c>
      <c r="AT368">
        <v>6</v>
      </c>
      <c r="AV368">
        <v>3</v>
      </c>
      <c r="AW368" s="91">
        <v>12</v>
      </c>
      <c r="AX368" s="93">
        <v>41</v>
      </c>
      <c r="AY368" s="97">
        <f t="shared" si="168"/>
        <v>12041</v>
      </c>
      <c r="BA368" s="7" t="s">
        <v>1261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>
        <v>0</v>
      </c>
      <c r="BN368">
        <v>1</v>
      </c>
    </row>
    <row r="369" spans="1:66" hidden="1" outlineLevel="1">
      <c r="A369" t="s">
        <v>1301</v>
      </c>
      <c r="B369" t="s">
        <v>1385</v>
      </c>
      <c r="C369" s="1">
        <f t="shared" si="156"/>
        <v>2802</v>
      </c>
      <c r="D369" s="7">
        <f>IF(N369&gt;0, RANK(N369,(N369:P369,Q369:AE369)),0)</f>
        <v>3</v>
      </c>
      <c r="E369" s="7">
        <f>IF(O369&gt;0,RANK(O369,(N369:P369,Q369:AE369)),0)</f>
        <v>1</v>
      </c>
      <c r="F369" s="7">
        <f>IF(P369&gt;0,RANK(P369,(N369:P369,Q369:AE369)),0)</f>
        <v>2</v>
      </c>
      <c r="G369" s="1">
        <f t="shared" si="157"/>
        <v>792</v>
      </c>
      <c r="H369" s="2">
        <f t="shared" si="158"/>
        <v>0.28265524625267668</v>
      </c>
      <c r="I369" s="2"/>
      <c r="J369" s="2">
        <f t="shared" si="159"/>
        <v>0.12169878658101356</v>
      </c>
      <c r="K369" s="2">
        <f t="shared" si="160"/>
        <v>0.57030692362598145</v>
      </c>
      <c r="L369" s="2">
        <f t="shared" si="161"/>
        <v>0.28765167737330477</v>
      </c>
      <c r="M369" s="2">
        <f t="shared" si="162"/>
        <v>2.0342612419700257E-2</v>
      </c>
      <c r="N369" s="108">
        <v>341</v>
      </c>
      <c r="O369" s="108">
        <v>1598</v>
      </c>
      <c r="P369" s="108">
        <v>806</v>
      </c>
      <c r="Q369" s="57">
        <v>15</v>
      </c>
      <c r="R369" s="57">
        <v>6</v>
      </c>
      <c r="X369" s="57">
        <f t="shared" si="167"/>
        <v>2</v>
      </c>
      <c r="Y369" s="108"/>
      <c r="Z369" s="108"/>
      <c r="AA369" s="108">
        <v>4</v>
      </c>
      <c r="AB369" s="108">
        <v>20</v>
      </c>
      <c r="AC369" s="108">
        <v>3</v>
      </c>
      <c r="AD369" s="108">
        <v>3</v>
      </c>
      <c r="AE369" s="108">
        <v>4</v>
      </c>
      <c r="AF369" s="108"/>
      <c r="AG369" s="108"/>
      <c r="AI369" s="7">
        <f>IF(Q369&gt;0,RANK(Q369,(N369:P369,Q369:AE369)),0)</f>
        <v>5</v>
      </c>
      <c r="AJ369" s="7">
        <f>IF(R369&gt;0,RANK(R369,(N369:P369,Q369:AE369)),0)</f>
        <v>6</v>
      </c>
      <c r="AK369" s="7">
        <f>IF(T369&gt;0,RANK(T369,(N369:P369,Q369:AE369)),0)</f>
        <v>0</v>
      </c>
      <c r="AL369" s="7">
        <f>IF(S369&gt;0,RANK(S369,(N369:P369,Q369:AE369)),0)</f>
        <v>0</v>
      </c>
      <c r="AM369" s="2">
        <f t="shared" si="163"/>
        <v>5.3533190578158455E-3</v>
      </c>
      <c r="AN369" s="2">
        <f t="shared" si="164"/>
        <v>2.1413276231263384E-3</v>
      </c>
      <c r="AO369" s="2">
        <f t="shared" si="165"/>
        <v>0</v>
      </c>
      <c r="AP369" s="2">
        <f t="shared" si="166"/>
        <v>0</v>
      </c>
      <c r="AR369" t="s">
        <v>1301</v>
      </c>
      <c r="AS369" t="s">
        <v>1385</v>
      </c>
      <c r="AT369">
        <v>16</v>
      </c>
      <c r="AV369">
        <v>3</v>
      </c>
      <c r="AW369" s="91">
        <v>12</v>
      </c>
      <c r="AX369" s="93">
        <v>43</v>
      </c>
      <c r="AY369" s="97">
        <f t="shared" si="168"/>
        <v>12043</v>
      </c>
      <c r="BA369" s="7" t="s">
        <v>1261</v>
      </c>
      <c r="BH369" s="1">
        <v>2</v>
      </c>
      <c r="BI369" s="1">
        <v>0</v>
      </c>
      <c r="BJ369" s="1">
        <v>0</v>
      </c>
      <c r="BK369" s="1">
        <v>0</v>
      </c>
      <c r="BL369" s="1">
        <v>0</v>
      </c>
      <c r="BM369">
        <v>0</v>
      </c>
      <c r="BN369">
        <v>0</v>
      </c>
    </row>
    <row r="370" spans="1:66" hidden="1" outlineLevel="1">
      <c r="A370" t="s">
        <v>2568</v>
      </c>
      <c r="B370" t="s">
        <v>1385</v>
      </c>
      <c r="C370" s="1">
        <f t="shared" si="156"/>
        <v>5069</v>
      </c>
      <c r="D370" s="7">
        <f>IF(N370&gt;0, RANK(N370,(N370:P370,Q370:AE370)),0)</f>
        <v>3</v>
      </c>
      <c r="E370" s="7">
        <f>IF(O370&gt;0,RANK(O370,(N370:P370,Q370:AE370)),0)</f>
        <v>1</v>
      </c>
      <c r="F370" s="7">
        <f>IF(P370&gt;0,RANK(P370,(N370:P370,Q370:AE370)),0)</f>
        <v>2</v>
      </c>
      <c r="G370" s="1">
        <f t="shared" si="157"/>
        <v>2673</v>
      </c>
      <c r="H370" s="2">
        <f t="shared" si="158"/>
        <v>0.52732294338133756</v>
      </c>
      <c r="I370" s="2"/>
      <c r="J370" s="2">
        <f t="shared" si="159"/>
        <v>0.14282896034720852</v>
      </c>
      <c r="K370" s="2">
        <f t="shared" si="160"/>
        <v>0.67883211678832112</v>
      </c>
      <c r="L370" s="2">
        <f t="shared" si="161"/>
        <v>0.15150917340698364</v>
      </c>
      <c r="M370" s="2">
        <f t="shared" si="162"/>
        <v>2.6829749457486757E-2</v>
      </c>
      <c r="N370" s="108">
        <v>724</v>
      </c>
      <c r="O370" s="108">
        <v>3441</v>
      </c>
      <c r="P370" s="108">
        <v>768</v>
      </c>
      <c r="Q370" s="57">
        <v>29</v>
      </c>
      <c r="R370" s="57">
        <v>9</v>
      </c>
      <c r="X370" s="57">
        <f t="shared" si="167"/>
        <v>0</v>
      </c>
      <c r="Y370" s="108"/>
      <c r="Z370" s="108"/>
      <c r="AA370" s="108">
        <v>16</v>
      </c>
      <c r="AB370" s="108">
        <v>48</v>
      </c>
      <c r="AC370" s="108">
        <v>7</v>
      </c>
      <c r="AD370" s="108">
        <v>7</v>
      </c>
      <c r="AE370" s="108">
        <v>20</v>
      </c>
      <c r="AF370" s="108"/>
      <c r="AG370" s="108"/>
      <c r="AI370" s="7">
        <f>IF(Q370&gt;0,RANK(Q370,(N370:P370,Q370:AE370)),0)</f>
        <v>5</v>
      </c>
      <c r="AJ370" s="7">
        <f>IF(R370&gt;0,RANK(R370,(N370:P370,Q370:AE370)),0)</f>
        <v>8</v>
      </c>
      <c r="AK370" s="7">
        <f>IF(T370&gt;0,RANK(T370,(N370:P370,Q370:AE370)),0)</f>
        <v>0</v>
      </c>
      <c r="AL370" s="7">
        <f>IF(S370&gt;0,RANK(S370,(N370:P370,Q370:AE370)),0)</f>
        <v>0</v>
      </c>
      <c r="AM370" s="2">
        <f t="shared" si="163"/>
        <v>5.7210495166699548E-3</v>
      </c>
      <c r="AN370" s="2">
        <f t="shared" si="164"/>
        <v>1.7754981258630894E-3</v>
      </c>
      <c r="AO370" s="2">
        <f t="shared" si="165"/>
        <v>0</v>
      </c>
      <c r="AP370" s="2">
        <f t="shared" si="166"/>
        <v>0</v>
      </c>
      <c r="AR370" t="s">
        <v>2568</v>
      </c>
      <c r="AS370" t="s">
        <v>1385</v>
      </c>
      <c r="AT370">
        <v>2</v>
      </c>
      <c r="AV370">
        <v>3</v>
      </c>
      <c r="AW370" s="91">
        <v>12</v>
      </c>
      <c r="AX370" s="93">
        <v>45</v>
      </c>
      <c r="AY370" s="97">
        <f t="shared" si="168"/>
        <v>12045</v>
      </c>
      <c r="BA370" s="7" t="s">
        <v>1261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>
        <v>0</v>
      </c>
      <c r="BN370">
        <v>0</v>
      </c>
    </row>
    <row r="371" spans="1:66" hidden="1" outlineLevel="1">
      <c r="A371" t="s">
        <v>2458</v>
      </c>
      <c r="B371" t="s">
        <v>1385</v>
      </c>
      <c r="C371" s="1">
        <f t="shared" si="156"/>
        <v>4003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>IF(P371&gt;0,RANK(P371,(N371:P371,Q371:AE371)),0)</f>
        <v>3</v>
      </c>
      <c r="G371" s="1">
        <f t="shared" si="157"/>
        <v>868</v>
      </c>
      <c r="H371" s="2">
        <f t="shared" si="158"/>
        <v>0.21683737197102174</v>
      </c>
      <c r="I371" s="2"/>
      <c r="J371" s="2">
        <f t="shared" si="159"/>
        <v>0.27429427929053213</v>
      </c>
      <c r="K371" s="2">
        <f t="shared" si="160"/>
        <v>0.49113165126155384</v>
      </c>
      <c r="L371" s="2">
        <f t="shared" si="161"/>
        <v>0.2063452410691981</v>
      </c>
      <c r="M371" s="2">
        <f t="shared" si="162"/>
        <v>2.8228828378715987E-2</v>
      </c>
      <c r="N371" s="108">
        <v>1098</v>
      </c>
      <c r="O371" s="108">
        <v>1966</v>
      </c>
      <c r="P371" s="108">
        <v>826</v>
      </c>
      <c r="Q371" s="57">
        <v>25</v>
      </c>
      <c r="R371" s="57">
        <v>7</v>
      </c>
      <c r="X371" s="57">
        <f t="shared" si="167"/>
        <v>0</v>
      </c>
      <c r="Y371" s="108"/>
      <c r="Z371" s="108"/>
      <c r="AA371" s="108">
        <v>10</v>
      </c>
      <c r="AB371" s="108">
        <v>29</v>
      </c>
      <c r="AC371" s="108">
        <v>8</v>
      </c>
      <c r="AD371" s="108">
        <v>11</v>
      </c>
      <c r="AE371" s="108">
        <v>23</v>
      </c>
      <c r="AF371" s="108"/>
      <c r="AG371" s="108"/>
      <c r="AI371" s="7">
        <f>IF(Q371&gt;0,RANK(Q371,(N371:P371,Q371:AE371)),0)</f>
        <v>5</v>
      </c>
      <c r="AJ371" s="7">
        <f>IF(R371&gt;0,RANK(R371,(N371:P371,Q371:AE371)),0)</f>
        <v>10</v>
      </c>
      <c r="AK371" s="7">
        <f>IF(T371&gt;0,RANK(T371,(N371:P371,Q371:AE371)),0)</f>
        <v>0</v>
      </c>
      <c r="AL371" s="7">
        <f>IF(S371&gt;0,RANK(S371,(N371:P371,Q371:AE371)),0)</f>
        <v>0</v>
      </c>
      <c r="AM371" s="2">
        <f t="shared" si="163"/>
        <v>6.2453160129902572E-3</v>
      </c>
      <c r="AN371" s="2">
        <f t="shared" si="164"/>
        <v>1.7486884836372721E-3</v>
      </c>
      <c r="AO371" s="2">
        <f t="shared" si="165"/>
        <v>0</v>
      </c>
      <c r="AP371" s="2">
        <f t="shared" si="166"/>
        <v>0</v>
      </c>
      <c r="AR371" t="s">
        <v>2458</v>
      </c>
      <c r="AS371" t="s">
        <v>1385</v>
      </c>
      <c r="AT371">
        <v>4</v>
      </c>
      <c r="AV371">
        <v>3</v>
      </c>
      <c r="AW371" s="91">
        <v>12</v>
      </c>
      <c r="AX371" s="93">
        <v>47</v>
      </c>
      <c r="AY371" s="97">
        <f t="shared" si="168"/>
        <v>12047</v>
      </c>
      <c r="BA371" s="7" t="s">
        <v>1261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>
        <v>0</v>
      </c>
      <c r="BN371">
        <v>0</v>
      </c>
    </row>
    <row r="372" spans="1:66" hidden="1" outlineLevel="1">
      <c r="A372" t="s">
        <v>522</v>
      </c>
      <c r="B372" t="s">
        <v>1385</v>
      </c>
      <c r="C372" s="1">
        <f t="shared" si="156"/>
        <v>5278</v>
      </c>
      <c r="D372" s="7">
        <f>IF(N372&gt;0, RANK(N372,(N372:P372,Q372:AE372)),0)</f>
        <v>3</v>
      </c>
      <c r="E372" s="7">
        <f>IF(O372&gt;0,RANK(O372,(N372:P372,Q372:AE372)),0)</f>
        <v>1</v>
      </c>
      <c r="F372" s="7">
        <f>IF(P372&gt;0,RANK(P372,(N372:P372,Q372:AE372)),0)</f>
        <v>2</v>
      </c>
      <c r="G372" s="1">
        <f t="shared" si="157"/>
        <v>1319</v>
      </c>
      <c r="H372" s="2">
        <f t="shared" si="158"/>
        <v>0.24990526714664646</v>
      </c>
      <c r="I372" s="2"/>
      <c r="J372" s="2">
        <f t="shared" si="159"/>
        <v>0.14607805987116332</v>
      </c>
      <c r="K372" s="2">
        <f t="shared" si="160"/>
        <v>0.54225085259568018</v>
      </c>
      <c r="L372" s="2">
        <f t="shared" si="161"/>
        <v>0.29234558544903372</v>
      </c>
      <c r="M372" s="2">
        <f t="shared" si="162"/>
        <v>1.9325502084122814E-2</v>
      </c>
      <c r="N372" s="108">
        <v>771</v>
      </c>
      <c r="O372" s="108">
        <v>2862</v>
      </c>
      <c r="P372" s="108">
        <v>1543</v>
      </c>
      <c r="Q372" s="57">
        <v>29</v>
      </c>
      <c r="R372" s="57">
        <v>8</v>
      </c>
      <c r="X372" s="57">
        <f t="shared" si="167"/>
        <v>0</v>
      </c>
      <c r="Y372" s="108"/>
      <c r="Z372" s="108"/>
      <c r="AA372" s="108">
        <v>12</v>
      </c>
      <c r="AB372" s="108">
        <v>18</v>
      </c>
      <c r="AC372" s="108">
        <v>10</v>
      </c>
      <c r="AD372" s="108">
        <v>11</v>
      </c>
      <c r="AE372" s="108">
        <v>14</v>
      </c>
      <c r="AF372" s="108"/>
      <c r="AG372" s="108"/>
      <c r="AI372" s="7">
        <f>IF(Q372&gt;0,RANK(Q372,(N372:P372,Q372:AE372)),0)</f>
        <v>4</v>
      </c>
      <c r="AJ372" s="7">
        <f>IF(R372&gt;0,RANK(R372,(N372:P372,Q372:AE372)),0)</f>
        <v>10</v>
      </c>
      <c r="AK372" s="7">
        <f>IF(T372&gt;0,RANK(T372,(N372:P372,Q372:AE372)),0)</f>
        <v>0</v>
      </c>
      <c r="AL372" s="7">
        <f>IF(S372&gt;0,RANK(S372,(N372:P372,Q372:AE372)),0)</f>
        <v>0</v>
      </c>
      <c r="AM372" s="2">
        <f t="shared" si="163"/>
        <v>5.4945054945054949E-3</v>
      </c>
      <c r="AN372" s="2">
        <f t="shared" si="164"/>
        <v>1.5157256536566881E-3</v>
      </c>
      <c r="AO372" s="2">
        <f t="shared" si="165"/>
        <v>0</v>
      </c>
      <c r="AP372" s="2">
        <f t="shared" si="166"/>
        <v>0</v>
      </c>
      <c r="AR372" t="s">
        <v>522</v>
      </c>
      <c r="AS372" t="s">
        <v>1385</v>
      </c>
      <c r="AT372">
        <v>13</v>
      </c>
      <c r="AV372">
        <v>3</v>
      </c>
      <c r="AW372" s="91">
        <v>12</v>
      </c>
      <c r="AX372" s="93">
        <v>49</v>
      </c>
      <c r="AY372" s="97">
        <f t="shared" si="168"/>
        <v>12049</v>
      </c>
      <c r="BA372" s="7" t="s">
        <v>1261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>
        <v>0</v>
      </c>
      <c r="BN372">
        <v>0</v>
      </c>
    </row>
    <row r="373" spans="1:66" hidden="1" outlineLevel="1">
      <c r="A373" t="s">
        <v>2567</v>
      </c>
      <c r="B373" t="s">
        <v>1385</v>
      </c>
      <c r="C373" s="1">
        <f t="shared" si="156"/>
        <v>6571</v>
      </c>
      <c r="D373" s="7">
        <f>IF(N373&gt;0, RANK(N373,(N373:P373,Q373:AE373)),0)</f>
        <v>3</v>
      </c>
      <c r="E373" s="7">
        <f>IF(O373&gt;0,RANK(O373,(N373:P373,Q373:AE373)),0)</f>
        <v>1</v>
      </c>
      <c r="F373" s="7">
        <f>IF(P373&gt;0,RANK(P373,(N373:P373,Q373:AE373)),0)</f>
        <v>2</v>
      </c>
      <c r="G373" s="1">
        <f t="shared" si="157"/>
        <v>2247</v>
      </c>
      <c r="H373" s="2">
        <f t="shared" si="158"/>
        <v>0.34195708415766246</v>
      </c>
      <c r="I373" s="2"/>
      <c r="J373" s="2">
        <f t="shared" si="159"/>
        <v>0.20620910059351696</v>
      </c>
      <c r="K373" s="2">
        <f t="shared" si="160"/>
        <v>0.56018870795921472</v>
      </c>
      <c r="L373" s="2">
        <f t="shared" si="161"/>
        <v>0.21823162380155228</v>
      </c>
      <c r="M373" s="2">
        <f t="shared" si="162"/>
        <v>1.5370567645716066E-2</v>
      </c>
      <c r="N373" s="108">
        <v>1355</v>
      </c>
      <c r="O373" s="108">
        <v>3681</v>
      </c>
      <c r="P373" s="108">
        <v>1434</v>
      </c>
      <c r="Q373" s="57">
        <v>30</v>
      </c>
      <c r="R373" s="57">
        <v>9</v>
      </c>
      <c r="X373" s="57">
        <f t="shared" si="167"/>
        <v>0</v>
      </c>
      <c r="Y373" s="108"/>
      <c r="Z373" s="108"/>
      <c r="AA373" s="108">
        <v>4</v>
      </c>
      <c r="AB373" s="108">
        <v>19</v>
      </c>
      <c r="AC373" s="108">
        <v>9</v>
      </c>
      <c r="AD373" s="108">
        <v>9</v>
      </c>
      <c r="AE373" s="108">
        <v>21</v>
      </c>
      <c r="AF373" s="108"/>
      <c r="AG373" s="108"/>
      <c r="AI373" s="7">
        <f>IF(Q373&gt;0,RANK(Q373,(N373:P373,Q373:AE373)),0)</f>
        <v>4</v>
      </c>
      <c r="AJ373" s="7">
        <f>IF(R373&gt;0,RANK(R373,(N373:P373,Q373:AE373)),0)</f>
        <v>7</v>
      </c>
      <c r="AK373" s="7">
        <f>IF(T373&gt;0,RANK(T373,(N373:P373,Q373:AE373)),0)</f>
        <v>0</v>
      </c>
      <c r="AL373" s="7">
        <f>IF(S373&gt;0,RANK(S373,(N373:P373,Q373:AE373)),0)</f>
        <v>0</v>
      </c>
      <c r="AM373" s="2">
        <f t="shared" si="163"/>
        <v>4.5655151422918884E-3</v>
      </c>
      <c r="AN373" s="2">
        <f t="shared" si="164"/>
        <v>1.3696545426875666E-3</v>
      </c>
      <c r="AO373" s="2">
        <f t="shared" si="165"/>
        <v>0</v>
      </c>
      <c r="AP373" s="2">
        <f t="shared" si="166"/>
        <v>0</v>
      </c>
      <c r="AR373" t="s">
        <v>2567</v>
      </c>
      <c r="AS373" t="s">
        <v>1385</v>
      </c>
      <c r="AT373">
        <v>0</v>
      </c>
      <c r="AV373">
        <v>3</v>
      </c>
      <c r="AW373" s="91">
        <v>12</v>
      </c>
      <c r="AX373" s="93">
        <v>51</v>
      </c>
      <c r="AY373" s="97">
        <f t="shared" si="168"/>
        <v>12051</v>
      </c>
      <c r="BA373" s="7" t="s">
        <v>1261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>
        <v>0</v>
      </c>
      <c r="BN373">
        <v>0</v>
      </c>
    </row>
    <row r="374" spans="1:66" hidden="1" outlineLevel="1">
      <c r="A374" t="s">
        <v>655</v>
      </c>
      <c r="B374" t="s">
        <v>1385</v>
      </c>
      <c r="C374" s="1">
        <f t="shared" si="156"/>
        <v>59186</v>
      </c>
      <c r="D374" s="7">
        <f>IF(N374&gt;0, RANK(N374,(N374:P374,Q374:AE374)),0)</f>
        <v>3</v>
      </c>
      <c r="E374" s="7">
        <f>IF(O374&gt;0,RANK(O374,(N374:P374,Q374:AE374)),0)</f>
        <v>1</v>
      </c>
      <c r="F374" s="7">
        <f>IF(P374&gt;0,RANK(P374,(N374:P374,Q374:AE374)),0)</f>
        <v>2</v>
      </c>
      <c r="G374" s="1">
        <f t="shared" si="157"/>
        <v>4590</v>
      </c>
      <c r="H374" s="2">
        <f t="shared" si="158"/>
        <v>7.7552123813063895E-2</v>
      </c>
      <c r="I374" s="2"/>
      <c r="J374" s="2">
        <f t="shared" si="159"/>
        <v>0.13550501807859966</v>
      </c>
      <c r="K374" s="2">
        <f t="shared" si="160"/>
        <v>0.4631669651606799</v>
      </c>
      <c r="L374" s="2">
        <f t="shared" si="161"/>
        <v>0.38561484134761598</v>
      </c>
      <c r="M374" s="2">
        <f t="shared" si="162"/>
        <v>1.5713175413104408E-2</v>
      </c>
      <c r="N374" s="108">
        <v>8020</v>
      </c>
      <c r="O374" s="108">
        <v>27413</v>
      </c>
      <c r="P374" s="108">
        <v>22823</v>
      </c>
      <c r="Q374" s="57">
        <v>368</v>
      </c>
      <c r="R374" s="57">
        <v>64</v>
      </c>
      <c r="X374" s="57">
        <f t="shared" si="167"/>
        <v>5</v>
      </c>
      <c r="Y374" s="108"/>
      <c r="Z374" s="108"/>
      <c r="AA374" s="108">
        <v>72</v>
      </c>
      <c r="AB374" s="108">
        <v>223</v>
      </c>
      <c r="AC374" s="108">
        <v>75</v>
      </c>
      <c r="AD374" s="108">
        <v>42</v>
      </c>
      <c r="AE374" s="108">
        <v>81</v>
      </c>
      <c r="AF374" s="108"/>
      <c r="AG374" s="108"/>
      <c r="AI374" s="7">
        <f>IF(Q374&gt;0,RANK(Q374,(N374:P374,Q374:AE374)),0)</f>
        <v>4</v>
      </c>
      <c r="AJ374" s="7">
        <f>IF(R374&gt;0,RANK(R374,(N374:P374,Q374:AE374)),0)</f>
        <v>9</v>
      </c>
      <c r="AK374" s="7">
        <f>IF(T374&gt;0,RANK(T374,(N374:P374,Q374:AE374)),0)</f>
        <v>0</v>
      </c>
      <c r="AL374" s="7">
        <f>IF(S374&gt;0,RANK(S374,(N374:P374,Q374:AE374)),0)</f>
        <v>0</v>
      </c>
      <c r="AM374" s="2">
        <f t="shared" si="163"/>
        <v>6.2176866150778897E-3</v>
      </c>
      <c r="AN374" s="2">
        <f t="shared" si="164"/>
        <v>1.0813368026222417E-3</v>
      </c>
      <c r="AO374" s="2">
        <f t="shared" si="165"/>
        <v>0</v>
      </c>
      <c r="AP374" s="2">
        <f t="shared" si="166"/>
        <v>0</v>
      </c>
      <c r="AR374" t="s">
        <v>655</v>
      </c>
      <c r="AS374" t="s">
        <v>1385</v>
      </c>
      <c r="AT374">
        <v>5</v>
      </c>
      <c r="AV374">
        <v>3</v>
      </c>
      <c r="AW374" s="91">
        <v>12</v>
      </c>
      <c r="AX374" s="93">
        <v>53</v>
      </c>
      <c r="AY374" s="97">
        <f t="shared" si="168"/>
        <v>12053</v>
      </c>
      <c r="BA374" s="7" t="s">
        <v>1261</v>
      </c>
      <c r="BH374" s="1">
        <v>0</v>
      </c>
      <c r="BI374" s="1">
        <v>5</v>
      </c>
      <c r="BJ374" s="1">
        <v>0</v>
      </c>
      <c r="BK374" s="1">
        <v>0</v>
      </c>
      <c r="BL374" s="1">
        <v>0</v>
      </c>
      <c r="BM374">
        <v>0</v>
      </c>
      <c r="BN374">
        <v>0</v>
      </c>
    </row>
    <row r="375" spans="1:66" hidden="1" outlineLevel="1">
      <c r="A375" t="s">
        <v>1867</v>
      </c>
      <c r="B375" t="s">
        <v>1385</v>
      </c>
      <c r="C375" s="1">
        <f t="shared" si="156"/>
        <v>30286</v>
      </c>
      <c r="D375" s="7">
        <f>IF(N375&gt;0, RANK(N375,(N375:P375,Q375:AE375)),0)</f>
        <v>3</v>
      </c>
      <c r="E375" s="7">
        <f>IF(O375&gt;0,RANK(O375,(N375:P375,Q375:AE375)),0)</f>
        <v>1</v>
      </c>
      <c r="F375" s="7">
        <f>IF(P375&gt;0,RANK(P375,(N375:P375,Q375:AE375)),0)</f>
        <v>2</v>
      </c>
      <c r="G375" s="1">
        <f t="shared" si="157"/>
        <v>7575</v>
      </c>
      <c r="H375" s="2">
        <f t="shared" si="158"/>
        <v>0.25011556494750048</v>
      </c>
      <c r="I375" s="2"/>
      <c r="J375" s="2">
        <f t="shared" si="159"/>
        <v>0.1439609060291884</v>
      </c>
      <c r="K375" s="2">
        <f t="shared" si="160"/>
        <v>0.54444297695304766</v>
      </c>
      <c r="L375" s="2">
        <f t="shared" si="161"/>
        <v>0.29432741200554713</v>
      </c>
      <c r="M375" s="2">
        <f t="shared" si="162"/>
        <v>1.7268705012216778E-2</v>
      </c>
      <c r="N375" s="108">
        <v>4360</v>
      </c>
      <c r="O375" s="108">
        <v>16489</v>
      </c>
      <c r="P375" s="108">
        <v>8914</v>
      </c>
      <c r="Q375" s="57">
        <v>147</v>
      </c>
      <c r="R375" s="57">
        <v>40</v>
      </c>
      <c r="X375" s="57">
        <f t="shared" si="167"/>
        <v>0</v>
      </c>
      <c r="Y375" s="108"/>
      <c r="Z375" s="108"/>
      <c r="AA375" s="108">
        <v>37</v>
      </c>
      <c r="AB375" s="108">
        <v>151</v>
      </c>
      <c r="AC375" s="108">
        <v>49</v>
      </c>
      <c r="AD375" s="108">
        <v>34</v>
      </c>
      <c r="AE375" s="108">
        <v>65</v>
      </c>
      <c r="AF375" s="108"/>
      <c r="AG375" s="108"/>
      <c r="AI375" s="7">
        <f>IF(Q375&gt;0,RANK(Q375,(N375:P375,Q375:AE375)),0)</f>
        <v>5</v>
      </c>
      <c r="AJ375" s="7">
        <f>IF(R375&gt;0,RANK(R375,(N375:P375,Q375:AE375)),0)</f>
        <v>8</v>
      </c>
      <c r="AK375" s="7">
        <f>IF(T375&gt;0,RANK(T375,(N375:P375,Q375:AE375)),0)</f>
        <v>0</v>
      </c>
      <c r="AL375" s="7">
        <f>IF(S375&gt;0,RANK(S375,(N375:P375,Q375:AE375)),0)</f>
        <v>0</v>
      </c>
      <c r="AM375" s="2">
        <f t="shared" si="163"/>
        <v>4.8537277950208013E-3</v>
      </c>
      <c r="AN375" s="2">
        <f t="shared" si="164"/>
        <v>1.3207422571485175E-3</v>
      </c>
      <c r="AO375" s="2">
        <f t="shared" si="165"/>
        <v>0</v>
      </c>
      <c r="AP375" s="2">
        <f t="shared" si="166"/>
        <v>0</v>
      </c>
      <c r="AR375" t="s">
        <v>1867</v>
      </c>
      <c r="AS375" t="s">
        <v>1385</v>
      </c>
      <c r="AT375">
        <v>16</v>
      </c>
      <c r="AV375">
        <v>3</v>
      </c>
      <c r="AW375" s="91">
        <v>12</v>
      </c>
      <c r="AX375" s="93">
        <v>55</v>
      </c>
      <c r="AY375" s="97">
        <f t="shared" si="168"/>
        <v>12055</v>
      </c>
      <c r="BA375" s="7" t="s">
        <v>1261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>
        <v>0</v>
      </c>
      <c r="BN375">
        <v>0</v>
      </c>
    </row>
    <row r="376" spans="1:66" hidden="1" outlineLevel="1">
      <c r="A376" t="s">
        <v>349</v>
      </c>
      <c r="B376" t="s">
        <v>1385</v>
      </c>
      <c r="C376" s="1">
        <f t="shared" si="156"/>
        <v>321120</v>
      </c>
      <c r="D376" s="7">
        <f>IF(N376&gt;0, RANK(N376,(N376:P376,Q376:AE376)),0)</f>
        <v>3</v>
      </c>
      <c r="E376" s="7">
        <f>IF(O376&gt;0,RANK(O376,(N376:P376,Q376:AE376)),0)</f>
        <v>1</v>
      </c>
      <c r="F376" s="7">
        <f>IF(P376&gt;0,RANK(P376,(N376:P376,Q376:AE376)),0)</f>
        <v>2</v>
      </c>
      <c r="G376" s="1">
        <f t="shared" si="157"/>
        <v>35765</v>
      </c>
      <c r="H376" s="2">
        <f t="shared" si="158"/>
        <v>0.1113758096661684</v>
      </c>
      <c r="I376" s="2"/>
      <c r="J376" s="2">
        <f t="shared" si="159"/>
        <v>0.19759280019930245</v>
      </c>
      <c r="K376" s="2">
        <f t="shared" si="160"/>
        <v>0.45125186846038862</v>
      </c>
      <c r="L376" s="2">
        <f t="shared" si="161"/>
        <v>0.33987605879422023</v>
      </c>
      <c r="M376" s="2">
        <f t="shared" si="162"/>
        <v>1.1279272546088681E-2</v>
      </c>
      <c r="N376" s="108">
        <v>63451</v>
      </c>
      <c r="O376" s="108">
        <v>144906</v>
      </c>
      <c r="P376" s="108">
        <v>109141</v>
      </c>
      <c r="Q376" s="57">
        <v>1735</v>
      </c>
      <c r="R376" s="57">
        <v>262</v>
      </c>
      <c r="X376" s="57">
        <f t="shared" si="167"/>
        <v>0</v>
      </c>
      <c r="Y376" s="108"/>
      <c r="Z376" s="108"/>
      <c r="AA376" s="108">
        <v>200</v>
      </c>
      <c r="AB376" s="108">
        <v>669</v>
      </c>
      <c r="AC376" s="108">
        <v>204</v>
      </c>
      <c r="AD376" s="108">
        <v>205</v>
      </c>
      <c r="AE376" s="108">
        <v>347</v>
      </c>
      <c r="AF376" s="108"/>
      <c r="AG376" s="108"/>
      <c r="AI376" s="7">
        <f>IF(Q376&gt;0,RANK(Q376,(N376:P376,Q376:AE376)),0)</f>
        <v>4</v>
      </c>
      <c r="AJ376" s="7">
        <f>IF(R376&gt;0,RANK(R376,(N376:P376,Q376:AE376)),0)</f>
        <v>7</v>
      </c>
      <c r="AK376" s="7">
        <f>IF(T376&gt;0,RANK(T376,(N376:P376,Q376:AE376)),0)</f>
        <v>0</v>
      </c>
      <c r="AL376" s="7">
        <f>IF(S376&gt;0,RANK(S376,(N376:P376,Q376:AE376)),0)</f>
        <v>0</v>
      </c>
      <c r="AM376" s="2">
        <f t="shared" si="163"/>
        <v>5.4029646238166421E-3</v>
      </c>
      <c r="AN376" s="2">
        <f t="shared" si="164"/>
        <v>8.1589436970602887E-4</v>
      </c>
      <c r="AO376" s="2">
        <f t="shared" si="165"/>
        <v>0</v>
      </c>
      <c r="AP376" s="2">
        <f t="shared" si="166"/>
        <v>0</v>
      </c>
      <c r="AR376" t="s">
        <v>349</v>
      </c>
      <c r="AS376" t="s">
        <v>1385</v>
      </c>
      <c r="AT376">
        <v>0</v>
      </c>
      <c r="AV376">
        <v>3</v>
      </c>
      <c r="AW376" s="91">
        <v>12</v>
      </c>
      <c r="AX376" s="93">
        <v>57</v>
      </c>
      <c r="AY376" s="97">
        <f t="shared" si="168"/>
        <v>12057</v>
      </c>
      <c r="BA376" s="7" t="s">
        <v>1261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>
        <v>0</v>
      </c>
      <c r="BN376">
        <v>0</v>
      </c>
    </row>
    <row r="377" spans="1:66" hidden="1" outlineLevel="1">
      <c r="A377" t="s">
        <v>133</v>
      </c>
      <c r="B377" t="s">
        <v>1385</v>
      </c>
      <c r="C377" s="1">
        <f t="shared" si="156"/>
        <v>6076</v>
      </c>
      <c r="D377" s="7">
        <f>IF(N377&gt;0, RANK(N377,(N377:P377,Q377:AE377)),0)</f>
        <v>3</v>
      </c>
      <c r="E377" s="7">
        <f>IF(O377&gt;0,RANK(O377,(N377:P377,Q377:AE377)),0)</f>
        <v>1</v>
      </c>
      <c r="F377" s="7">
        <f>IF(P377&gt;0,RANK(P377,(N377:P377,Q377:AE377)),0)</f>
        <v>2</v>
      </c>
      <c r="G377" s="1">
        <f t="shared" si="157"/>
        <v>3707</v>
      </c>
      <c r="H377" s="2">
        <f t="shared" si="158"/>
        <v>0.61010533245556287</v>
      </c>
      <c r="I377" s="2"/>
      <c r="J377" s="2">
        <f t="shared" si="159"/>
        <v>9.3811718235681366E-2</v>
      </c>
      <c r="K377" s="2">
        <f t="shared" si="160"/>
        <v>0.74078341013824889</v>
      </c>
      <c r="L377" s="2">
        <f t="shared" si="161"/>
        <v>0.13067807768268597</v>
      </c>
      <c r="M377" s="2">
        <f t="shared" si="162"/>
        <v>3.4726793943383794E-2</v>
      </c>
      <c r="N377" s="108">
        <v>570</v>
      </c>
      <c r="O377" s="108">
        <v>4501</v>
      </c>
      <c r="P377" s="108">
        <v>794</v>
      </c>
      <c r="Q377" s="57">
        <v>35</v>
      </c>
      <c r="R377" s="57">
        <v>14</v>
      </c>
      <c r="X377" s="57">
        <f t="shared" si="167"/>
        <v>2</v>
      </c>
      <c r="Y377" s="108"/>
      <c r="Z377" s="108"/>
      <c r="AA377" s="108">
        <v>19</v>
      </c>
      <c r="AB377" s="108">
        <v>68</v>
      </c>
      <c r="AC377" s="108">
        <v>15</v>
      </c>
      <c r="AD377" s="108">
        <v>18</v>
      </c>
      <c r="AE377" s="108">
        <v>40</v>
      </c>
      <c r="AF377" s="108"/>
      <c r="AG377" s="108"/>
      <c r="AI377" s="7">
        <f>IF(Q377&gt;0,RANK(Q377,(N377:P377,Q377:AE377)),0)</f>
        <v>6</v>
      </c>
      <c r="AJ377" s="7">
        <f>IF(R377&gt;0,RANK(R377,(N377:P377,Q377:AE377)),0)</f>
        <v>10</v>
      </c>
      <c r="AK377" s="7">
        <f>IF(T377&gt;0,RANK(T377,(N377:P377,Q377:AE377)),0)</f>
        <v>0</v>
      </c>
      <c r="AL377" s="7">
        <f>IF(S377&gt;0,RANK(S377,(N377:P377,Q377:AE377)),0)</f>
        <v>0</v>
      </c>
      <c r="AM377" s="2">
        <f t="shared" si="163"/>
        <v>5.7603686635944703E-3</v>
      </c>
      <c r="AN377" s="2">
        <f t="shared" si="164"/>
        <v>2.304147465437788E-3</v>
      </c>
      <c r="AO377" s="2">
        <f t="shared" si="165"/>
        <v>0</v>
      </c>
      <c r="AP377" s="2">
        <f t="shared" si="166"/>
        <v>0</v>
      </c>
      <c r="AR377" t="s">
        <v>133</v>
      </c>
      <c r="AS377" t="s">
        <v>1385</v>
      </c>
      <c r="AT377">
        <v>1</v>
      </c>
      <c r="AV377">
        <v>3</v>
      </c>
      <c r="AW377" s="91">
        <v>12</v>
      </c>
      <c r="AX377" s="93">
        <v>59</v>
      </c>
      <c r="AY377" s="97">
        <f t="shared" si="168"/>
        <v>12059</v>
      </c>
      <c r="BA377" s="7" t="s">
        <v>1261</v>
      </c>
      <c r="BH377" s="1">
        <v>0</v>
      </c>
      <c r="BI377" s="1">
        <v>1</v>
      </c>
      <c r="BJ377" s="1">
        <v>0</v>
      </c>
      <c r="BK377" s="1">
        <v>0</v>
      </c>
      <c r="BL377" s="1">
        <v>0</v>
      </c>
      <c r="BM377">
        <v>0</v>
      </c>
      <c r="BN377">
        <v>1</v>
      </c>
    </row>
    <row r="378" spans="1:66" hidden="1" outlineLevel="1">
      <c r="A378" t="s">
        <v>2566</v>
      </c>
      <c r="B378" t="s">
        <v>1385</v>
      </c>
      <c r="C378" s="1">
        <f t="shared" si="156"/>
        <v>48107</v>
      </c>
      <c r="D378" s="7">
        <f>IF(N378&gt;0, RANK(N378,(N378:P378,Q378:AE378)),0)</f>
        <v>3</v>
      </c>
      <c r="E378" s="7">
        <f>IF(O378&gt;0,RANK(O378,(N378:P378,Q378:AE378)),0)</f>
        <v>1</v>
      </c>
      <c r="F378" s="7">
        <f>IF(P378&gt;0,RANK(P378,(N378:P378,Q378:AE378)),0)</f>
        <v>2</v>
      </c>
      <c r="G378" s="1">
        <f t="shared" si="157"/>
        <v>17110</v>
      </c>
      <c r="H378" s="2">
        <f t="shared" si="158"/>
        <v>0.35566549566591138</v>
      </c>
      <c r="I378" s="2"/>
      <c r="J378" s="2">
        <f t="shared" si="159"/>
        <v>0.12582368470284991</v>
      </c>
      <c r="K378" s="2">
        <f t="shared" si="160"/>
        <v>0.60880952875880845</v>
      </c>
      <c r="L378" s="2">
        <f t="shared" si="161"/>
        <v>0.25314403309289707</v>
      </c>
      <c r="M378" s="2">
        <f t="shared" si="162"/>
        <v>1.2222753445444601E-2</v>
      </c>
      <c r="N378" s="108">
        <v>6053</v>
      </c>
      <c r="O378" s="108">
        <v>29288</v>
      </c>
      <c r="P378" s="108">
        <v>12178</v>
      </c>
      <c r="Q378" s="57">
        <v>185</v>
      </c>
      <c r="R378" s="57">
        <v>28</v>
      </c>
      <c r="X378" s="57">
        <f t="shared" si="167"/>
        <v>0</v>
      </c>
      <c r="Y378" s="108"/>
      <c r="Z378" s="108"/>
      <c r="AA378" s="108">
        <v>80</v>
      </c>
      <c r="AB378" s="108">
        <v>170</v>
      </c>
      <c r="AC378" s="108">
        <v>31</v>
      </c>
      <c r="AD378" s="108">
        <v>34</v>
      </c>
      <c r="AE378" s="108">
        <v>60</v>
      </c>
      <c r="AF378" s="108"/>
      <c r="AG378" s="108"/>
      <c r="AI378" s="7">
        <f>IF(Q378&gt;0,RANK(Q378,(N378:P378,Q378:AE378)),0)</f>
        <v>4</v>
      </c>
      <c r="AJ378" s="7">
        <f>IF(R378&gt;0,RANK(R378,(N378:P378,Q378:AE378)),0)</f>
        <v>10</v>
      </c>
      <c r="AK378" s="7">
        <f>IF(T378&gt;0,RANK(T378,(N378:P378,Q378:AE378)),0)</f>
        <v>0</v>
      </c>
      <c r="AL378" s="7">
        <f>IF(S378&gt;0,RANK(S378,(N378:P378,Q378:AE378)),0)</f>
        <v>0</v>
      </c>
      <c r="AM378" s="2">
        <f t="shared" si="163"/>
        <v>3.8455941962708129E-3</v>
      </c>
      <c r="AN378" s="2">
        <f t="shared" si="164"/>
        <v>5.8203587835450139E-4</v>
      </c>
      <c r="AO378" s="2">
        <f t="shared" si="165"/>
        <v>0</v>
      </c>
      <c r="AP378" s="2">
        <f t="shared" si="166"/>
        <v>0</v>
      </c>
      <c r="AR378" t="s">
        <v>2566</v>
      </c>
      <c r="AS378" t="s">
        <v>1385</v>
      </c>
      <c r="AT378">
        <v>15</v>
      </c>
      <c r="AV378">
        <v>3</v>
      </c>
      <c r="AW378" s="91">
        <v>12</v>
      </c>
      <c r="AX378" s="93">
        <v>61</v>
      </c>
      <c r="AY378" s="97">
        <f t="shared" si="168"/>
        <v>12061</v>
      </c>
      <c r="BA378" s="7" t="s">
        <v>1261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>
        <v>0</v>
      </c>
      <c r="BN378">
        <v>0</v>
      </c>
    </row>
    <row r="379" spans="1:66" hidden="1" outlineLevel="1">
      <c r="A379" t="s">
        <v>666</v>
      </c>
      <c r="B379" t="s">
        <v>1385</v>
      </c>
      <c r="C379" s="1">
        <f t="shared" si="156"/>
        <v>15067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>IF(P379&gt;0,RANK(P379,(N379:P379,Q379:AE379)),0)</f>
        <v>3</v>
      </c>
      <c r="G379" s="1">
        <f t="shared" si="157"/>
        <v>5681</v>
      </c>
      <c r="H379" s="2">
        <f t="shared" si="158"/>
        <v>0.37704918032786883</v>
      </c>
      <c r="I379" s="2"/>
      <c r="J379" s="2">
        <f t="shared" si="159"/>
        <v>0.22791531160815026</v>
      </c>
      <c r="K379" s="2">
        <f t="shared" si="160"/>
        <v>0.60496449193601909</v>
      </c>
      <c r="L379" s="2">
        <f t="shared" si="161"/>
        <v>0.14521802614986395</v>
      </c>
      <c r="M379" s="2">
        <f t="shared" si="162"/>
        <v>2.1902170305966695E-2</v>
      </c>
      <c r="N379" s="108">
        <v>3434</v>
      </c>
      <c r="O379" s="108">
        <v>9115</v>
      </c>
      <c r="P379" s="108">
        <v>2188</v>
      </c>
      <c r="Q379" s="57">
        <v>46</v>
      </c>
      <c r="R379" s="57">
        <v>26</v>
      </c>
      <c r="X379" s="57">
        <f t="shared" si="167"/>
        <v>0</v>
      </c>
      <c r="Y379" s="108"/>
      <c r="Z379" s="108"/>
      <c r="AA379" s="108">
        <v>30</v>
      </c>
      <c r="AB379" s="108">
        <v>93</v>
      </c>
      <c r="AC379" s="108">
        <v>28</v>
      </c>
      <c r="AD379" s="108">
        <v>26</v>
      </c>
      <c r="AE379" s="108">
        <v>81</v>
      </c>
      <c r="AF379" s="108"/>
      <c r="AG379" s="108"/>
      <c r="AI379" s="7">
        <f>IF(Q379&gt;0,RANK(Q379,(N379:P379,Q379:AE379)),0)</f>
        <v>6</v>
      </c>
      <c r="AJ379" s="7">
        <f>IF(R379&gt;0,RANK(R379,(N379:P379,Q379:AE379)),0)</f>
        <v>9</v>
      </c>
      <c r="AK379" s="7">
        <f>IF(T379&gt;0,RANK(T379,(N379:P379,Q379:AE379)),0)</f>
        <v>0</v>
      </c>
      <c r="AL379" s="7">
        <f>IF(S379&gt;0,RANK(S379,(N379:P379,Q379:AE379)),0)</f>
        <v>0</v>
      </c>
      <c r="AM379" s="2">
        <f t="shared" si="163"/>
        <v>3.0530298002256588E-3</v>
      </c>
      <c r="AN379" s="2">
        <f t="shared" si="164"/>
        <v>1.7256255392579811E-3</v>
      </c>
      <c r="AO379" s="2">
        <f t="shared" si="165"/>
        <v>0</v>
      </c>
      <c r="AP379" s="2">
        <f t="shared" si="166"/>
        <v>0</v>
      </c>
      <c r="AR379" t="s">
        <v>666</v>
      </c>
      <c r="AS379" t="s">
        <v>1385</v>
      </c>
      <c r="AT379">
        <v>2</v>
      </c>
      <c r="AV379">
        <v>3</v>
      </c>
      <c r="AW379" s="91">
        <v>12</v>
      </c>
      <c r="AX379" s="93">
        <v>63</v>
      </c>
      <c r="AY379" s="97">
        <f t="shared" si="168"/>
        <v>12063</v>
      </c>
      <c r="BA379" s="7" t="s">
        <v>1261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>
        <v>0</v>
      </c>
      <c r="BN379">
        <v>0</v>
      </c>
    </row>
    <row r="380" spans="1:66" hidden="1" outlineLevel="1">
      <c r="A380" t="s">
        <v>330</v>
      </c>
      <c r="B380" t="s">
        <v>1385</v>
      </c>
      <c r="C380" s="1">
        <f t="shared" si="156"/>
        <v>6259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>IF(P380&gt;0,RANK(P380,(N380:P380,Q380:AE380)),0)</f>
        <v>3</v>
      </c>
      <c r="G380" s="1">
        <f t="shared" si="157"/>
        <v>590</v>
      </c>
      <c r="H380" s="2">
        <f t="shared" si="158"/>
        <v>9.4264259466368433E-2</v>
      </c>
      <c r="I380" s="2"/>
      <c r="J380" s="2">
        <f t="shared" si="159"/>
        <v>0.30132609042978109</v>
      </c>
      <c r="K380" s="2">
        <f t="shared" si="160"/>
        <v>0.39559034989614955</v>
      </c>
      <c r="L380" s="2">
        <f t="shared" si="161"/>
        <v>0.2904617351014539</v>
      </c>
      <c r="M380" s="2">
        <f t="shared" si="162"/>
        <v>1.2621824572615459E-2</v>
      </c>
      <c r="N380" s="108">
        <v>1886</v>
      </c>
      <c r="O380" s="108">
        <v>2476</v>
      </c>
      <c r="P380" s="108">
        <v>1818</v>
      </c>
      <c r="Q380" s="57">
        <v>27</v>
      </c>
      <c r="R380" s="57">
        <v>7</v>
      </c>
      <c r="X380" s="57">
        <f t="shared" si="167"/>
        <v>0</v>
      </c>
      <c r="Y380" s="108"/>
      <c r="Z380" s="108"/>
      <c r="AA380" s="108">
        <v>4</v>
      </c>
      <c r="AB380" s="108">
        <v>19</v>
      </c>
      <c r="AC380" s="108">
        <v>5</v>
      </c>
      <c r="AD380" s="108">
        <v>4</v>
      </c>
      <c r="AE380" s="108">
        <v>13</v>
      </c>
      <c r="AF380" s="108"/>
      <c r="AG380" s="108"/>
      <c r="AI380" s="7">
        <f>IF(Q380&gt;0,RANK(Q380,(N380:P380,Q380:AE380)),0)</f>
        <v>4</v>
      </c>
      <c r="AJ380" s="7">
        <f>IF(R380&gt;0,RANK(R380,(N380:P380,Q380:AE380)),0)</f>
        <v>7</v>
      </c>
      <c r="AK380" s="7">
        <f>IF(T380&gt;0,RANK(T380,(N380:P380,Q380:AE380)),0)</f>
        <v>0</v>
      </c>
      <c r="AL380" s="7">
        <f>IF(S380&gt;0,RANK(S380,(N380:P380,Q380:AE380)),0)</f>
        <v>0</v>
      </c>
      <c r="AM380" s="2">
        <f t="shared" si="163"/>
        <v>4.3137881450710973E-3</v>
      </c>
      <c r="AN380" s="2">
        <f t="shared" si="164"/>
        <v>1.1183895190925068E-3</v>
      </c>
      <c r="AO380" s="2">
        <f t="shared" si="165"/>
        <v>0</v>
      </c>
      <c r="AP380" s="2">
        <f t="shared" si="166"/>
        <v>0</v>
      </c>
      <c r="AR380" t="s">
        <v>330</v>
      </c>
      <c r="AS380" t="s">
        <v>1385</v>
      </c>
      <c r="AT380">
        <v>0</v>
      </c>
      <c r="AV380">
        <v>3</v>
      </c>
      <c r="AW380" s="91">
        <v>12</v>
      </c>
      <c r="AX380" s="93">
        <v>65</v>
      </c>
      <c r="AY380" s="97">
        <f t="shared" si="168"/>
        <v>12065</v>
      </c>
      <c r="BA380" s="7" t="s">
        <v>1261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>
        <v>0</v>
      </c>
      <c r="BN380">
        <v>0</v>
      </c>
    </row>
    <row r="381" spans="1:66" hidden="1" outlineLevel="1">
      <c r="A381" t="s">
        <v>909</v>
      </c>
      <c r="B381" t="s">
        <v>1385</v>
      </c>
      <c r="C381" s="1">
        <f t="shared" ref="C381:C416" si="169">SUM(N381:AG381)</f>
        <v>2512</v>
      </c>
      <c r="D381" s="7">
        <f>IF(N381&gt;0, RANK(N381,(N381:P381,Q381:AE381)),0)</f>
        <v>3</v>
      </c>
      <c r="E381" s="7">
        <f>IF(O381&gt;0,RANK(O381,(N381:P381,Q381:AE381)),0)</f>
        <v>1</v>
      </c>
      <c r="F381" s="7">
        <f>IF(P381&gt;0,RANK(P381,(N381:P381,Q381:AE381)),0)</f>
        <v>2</v>
      </c>
      <c r="G381" s="1">
        <f t="shared" ref="G381:G416" si="170">IF(C381&gt;0,MAX(N381:P381)-LARGE(N381:P381,2),0)</f>
        <v>1066</v>
      </c>
      <c r="H381" s="2">
        <f t="shared" ref="H381:H412" si="171">IF(C381&gt;0,G381/C381,0)</f>
        <v>0.42436305732484075</v>
      </c>
      <c r="I381" s="2"/>
      <c r="J381" s="2">
        <f t="shared" ref="J381:J416" si="172">IF($C381=0,"-",N381/$C381)</f>
        <v>0.11027070063694268</v>
      </c>
      <c r="K381" s="2">
        <f t="shared" ref="K381:K416" si="173">IF($C381=0,"-",O381/$C381)</f>
        <v>0.64251592356687903</v>
      </c>
      <c r="L381" s="2">
        <f t="shared" ref="L381:L416" si="174">IF($C381=0,"-",P381/$C381)</f>
        <v>0.21815286624203822</v>
      </c>
      <c r="M381" s="2">
        <f t="shared" ref="M381:M412" si="175">IF(C381=0,"-",(1-J381-K381-L381))</f>
        <v>2.9060509554140079E-2</v>
      </c>
      <c r="N381" s="108">
        <v>277</v>
      </c>
      <c r="O381" s="108">
        <v>1614</v>
      </c>
      <c r="P381" s="108">
        <v>548</v>
      </c>
      <c r="Q381" s="57">
        <v>14</v>
      </c>
      <c r="R381" s="57">
        <v>3</v>
      </c>
      <c r="X381" s="57">
        <f t="shared" si="167"/>
        <v>0</v>
      </c>
      <c r="Y381" s="108"/>
      <c r="Z381" s="108"/>
      <c r="AA381" s="108">
        <v>7</v>
      </c>
      <c r="AB381" s="108">
        <v>16</v>
      </c>
      <c r="AC381" s="108">
        <v>15</v>
      </c>
      <c r="AD381" s="108">
        <v>4</v>
      </c>
      <c r="AE381" s="108">
        <v>14</v>
      </c>
      <c r="AF381" s="108"/>
      <c r="AG381" s="108"/>
      <c r="AI381" s="7">
        <f>IF(Q381&gt;0,RANK(Q381,(N381:P381,Q381:AE381)),0)</f>
        <v>6</v>
      </c>
      <c r="AJ381" s="7">
        <f>IF(R381&gt;0,RANK(R381,(N381:P381,Q381:AE381)),0)</f>
        <v>10</v>
      </c>
      <c r="AK381" s="7">
        <f>IF(T381&gt;0,RANK(T381,(N381:P381,Q381:AE381)),0)</f>
        <v>0</v>
      </c>
      <c r="AL381" s="7">
        <f>IF(S381&gt;0,RANK(S381,(N381:P381,Q381:AE381)),0)</f>
        <v>0</v>
      </c>
      <c r="AM381" s="2">
        <f t="shared" ref="AM381:AM416" si="176">IF($C381=0,"-",Q381/$C381)</f>
        <v>5.5732484076433117E-3</v>
      </c>
      <c r="AN381" s="2">
        <f t="shared" ref="AN381:AN416" si="177">IF($C381=0,"-",R381/$C381)</f>
        <v>1.1942675159235668E-3</v>
      </c>
      <c r="AO381" s="2">
        <f t="shared" ref="AO381:AO416" si="178">IF($C381=0,"-",T381/$C381)</f>
        <v>0</v>
      </c>
      <c r="AP381" s="2">
        <f t="shared" ref="AP381:AP416" si="179">IF($C381=0,"-",S381/$C381)</f>
        <v>0</v>
      </c>
      <c r="AR381" t="s">
        <v>909</v>
      </c>
      <c r="AS381" t="s">
        <v>1385</v>
      </c>
      <c r="AT381">
        <v>2</v>
      </c>
      <c r="AV381">
        <v>3</v>
      </c>
      <c r="AW381" s="91">
        <v>12</v>
      </c>
      <c r="AX381" s="93">
        <v>67</v>
      </c>
      <c r="AY381" s="97">
        <f t="shared" si="168"/>
        <v>12067</v>
      </c>
      <c r="BA381" s="7" t="s">
        <v>1261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>
        <v>0</v>
      </c>
      <c r="BN381">
        <v>0</v>
      </c>
    </row>
    <row r="382" spans="1:66" hidden="1" outlineLevel="1">
      <c r="A382" t="s">
        <v>634</v>
      </c>
      <c r="B382" t="s">
        <v>1385</v>
      </c>
      <c r="C382" s="1">
        <f t="shared" si="169"/>
        <v>103302</v>
      </c>
      <c r="D382" s="7">
        <f>IF(N382&gt;0, RANK(N382,(N382:P382,Q382:AE382)),0)</f>
        <v>3</v>
      </c>
      <c r="E382" s="7">
        <f>IF(O382&gt;0,RANK(O382,(N382:P382,Q382:AE382)),0)</f>
        <v>1</v>
      </c>
      <c r="F382" s="7">
        <f>IF(P382&gt;0,RANK(P382,(N382:P382,Q382:AE382)),0)</f>
        <v>2</v>
      </c>
      <c r="G382" s="1">
        <f t="shared" si="170"/>
        <v>38985</v>
      </c>
      <c r="H382" s="2">
        <f t="shared" si="171"/>
        <v>0.37738862751931229</v>
      </c>
      <c r="I382" s="2"/>
      <c r="J382" s="2">
        <f t="shared" si="172"/>
        <v>0.18170025749743471</v>
      </c>
      <c r="K382" s="2">
        <f t="shared" si="173"/>
        <v>0.59018218427523184</v>
      </c>
      <c r="L382" s="2">
        <f t="shared" si="174"/>
        <v>0.21279355675591954</v>
      </c>
      <c r="M382" s="2">
        <f t="shared" si="175"/>
        <v>1.5324001471413939E-2</v>
      </c>
      <c r="N382" s="108">
        <v>18770</v>
      </c>
      <c r="O382" s="108">
        <v>60967</v>
      </c>
      <c r="P382" s="108">
        <v>21982</v>
      </c>
      <c r="Q382" s="57">
        <v>509</v>
      </c>
      <c r="R382" s="57">
        <v>127</v>
      </c>
      <c r="X382" s="57">
        <f t="shared" si="167"/>
        <v>3</v>
      </c>
      <c r="Y382" s="108"/>
      <c r="Z382" s="108"/>
      <c r="AA382" s="108">
        <v>87</v>
      </c>
      <c r="AB382" s="108">
        <v>417</v>
      </c>
      <c r="AC382" s="108">
        <v>128</v>
      </c>
      <c r="AD382" s="108">
        <v>82</v>
      </c>
      <c r="AE382" s="108">
        <v>230</v>
      </c>
      <c r="AF382" s="108"/>
      <c r="AG382" s="108"/>
      <c r="AI382" s="7">
        <f>IF(Q382&gt;0,RANK(Q382,(N382:P382,Q382:AE382)),0)</f>
        <v>4</v>
      </c>
      <c r="AJ382" s="7">
        <f>IF(R382&gt;0,RANK(R382,(N382:P382,Q382:AE382)),0)</f>
        <v>8</v>
      </c>
      <c r="AK382" s="7">
        <f>IF(T382&gt;0,RANK(T382,(N382:P382,Q382:AE382)),0)</f>
        <v>0</v>
      </c>
      <c r="AL382" s="7">
        <f>IF(S382&gt;0,RANK(S382,(N382:P382,Q382:AE382)),0)</f>
        <v>0</v>
      </c>
      <c r="AM382" s="2">
        <f t="shared" si="176"/>
        <v>4.9273005362916499E-3</v>
      </c>
      <c r="AN382" s="2">
        <f t="shared" si="177"/>
        <v>1.2294050454008634E-3</v>
      </c>
      <c r="AO382" s="2">
        <f t="shared" si="178"/>
        <v>0</v>
      </c>
      <c r="AP382" s="2">
        <f t="shared" si="179"/>
        <v>0</v>
      </c>
      <c r="AR382" t="s">
        <v>634</v>
      </c>
      <c r="AS382" t="s">
        <v>1385</v>
      </c>
      <c r="AT382">
        <v>0</v>
      </c>
      <c r="AV382">
        <v>3</v>
      </c>
      <c r="AW382" s="91">
        <v>12</v>
      </c>
      <c r="AX382" s="93">
        <v>69</v>
      </c>
      <c r="AY382" s="97">
        <f t="shared" si="168"/>
        <v>12069</v>
      </c>
      <c r="BA382" s="7" t="s">
        <v>1261</v>
      </c>
      <c r="BH382" s="1">
        <v>0</v>
      </c>
      <c r="BI382" s="1">
        <v>0</v>
      </c>
      <c r="BJ382" s="1">
        <v>0</v>
      </c>
      <c r="BK382" s="1">
        <v>1</v>
      </c>
      <c r="BL382" s="1">
        <v>0</v>
      </c>
      <c r="BM382">
        <v>0</v>
      </c>
      <c r="BN382">
        <v>2</v>
      </c>
    </row>
    <row r="383" spans="1:66" hidden="1" outlineLevel="1">
      <c r="A383" t="s">
        <v>738</v>
      </c>
      <c r="B383" t="s">
        <v>1385</v>
      </c>
      <c r="C383" s="1">
        <f t="shared" si="169"/>
        <v>180355</v>
      </c>
      <c r="D383" s="7">
        <f>IF(N383&gt;0, RANK(N383,(N383:P383,Q383:AE383)),0)</f>
        <v>3</v>
      </c>
      <c r="E383" s="7">
        <f>IF(O383&gt;0,RANK(O383,(N383:P383,Q383:AE383)),0)</f>
        <v>1</v>
      </c>
      <c r="F383" s="7">
        <f>IF(P383&gt;0,RANK(P383,(N383:P383,Q383:AE383)),0)</f>
        <v>2</v>
      </c>
      <c r="G383" s="1">
        <f t="shared" si="170"/>
        <v>46540</v>
      </c>
      <c r="H383" s="2">
        <f t="shared" si="171"/>
        <v>0.25804663025699315</v>
      </c>
      <c r="I383" s="2"/>
      <c r="J383" s="2">
        <f t="shared" si="172"/>
        <v>0.10343489229575005</v>
      </c>
      <c r="K383" s="2">
        <f t="shared" si="173"/>
        <v>0.57203293504477282</v>
      </c>
      <c r="L383" s="2">
        <f t="shared" si="174"/>
        <v>0.31398630478777967</v>
      </c>
      <c r="M383" s="2">
        <f t="shared" si="175"/>
        <v>1.0545867871697423E-2</v>
      </c>
      <c r="N383" s="108">
        <v>18655</v>
      </c>
      <c r="O383" s="108">
        <v>103169</v>
      </c>
      <c r="P383" s="108">
        <v>56629</v>
      </c>
      <c r="Q383" s="57">
        <v>609</v>
      </c>
      <c r="R383" s="57">
        <v>127</v>
      </c>
      <c r="X383" s="57">
        <f t="shared" si="167"/>
        <v>0</v>
      </c>
      <c r="Y383" s="108"/>
      <c r="Z383" s="108"/>
      <c r="AA383" s="108">
        <v>138</v>
      </c>
      <c r="AB383" s="108">
        <v>560</v>
      </c>
      <c r="AC383" s="108">
        <v>143</v>
      </c>
      <c r="AD383" s="108">
        <v>110</v>
      </c>
      <c r="AE383" s="108">
        <v>215</v>
      </c>
      <c r="AF383" s="108"/>
      <c r="AG383" s="108"/>
      <c r="AI383" s="7">
        <f>IF(Q383&gt;0,RANK(Q383,(N383:P383,Q383:AE383)),0)</f>
        <v>4</v>
      </c>
      <c r="AJ383" s="7">
        <f>IF(R383&gt;0,RANK(R383,(N383:P383,Q383:AE383)),0)</f>
        <v>9</v>
      </c>
      <c r="AK383" s="7">
        <f>IF(T383&gt;0,RANK(T383,(N383:P383,Q383:AE383)),0)</f>
        <v>0</v>
      </c>
      <c r="AL383" s="7">
        <f>IF(S383&gt;0,RANK(S383,(N383:P383,Q383:AE383)),0)</f>
        <v>0</v>
      </c>
      <c r="AM383" s="2">
        <f t="shared" si="176"/>
        <v>3.3766737822627595E-3</v>
      </c>
      <c r="AN383" s="2">
        <f t="shared" si="177"/>
        <v>7.041667821795903E-4</v>
      </c>
      <c r="AO383" s="2">
        <f t="shared" si="178"/>
        <v>0</v>
      </c>
      <c r="AP383" s="2">
        <f t="shared" si="179"/>
        <v>0</v>
      </c>
      <c r="AR383" t="s">
        <v>738</v>
      </c>
      <c r="AS383" t="s">
        <v>1385</v>
      </c>
      <c r="AT383">
        <v>14</v>
      </c>
      <c r="AV383">
        <v>3</v>
      </c>
      <c r="AW383" s="91">
        <v>12</v>
      </c>
      <c r="AX383" s="93">
        <v>71</v>
      </c>
      <c r="AY383" s="97">
        <f t="shared" si="168"/>
        <v>12071</v>
      </c>
      <c r="BA383" s="7" t="s">
        <v>1261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>
        <v>0</v>
      </c>
      <c r="BN383">
        <v>0</v>
      </c>
    </row>
    <row r="384" spans="1:66" hidden="1" outlineLevel="1">
      <c r="A384" t="s">
        <v>910</v>
      </c>
      <c r="B384" t="s">
        <v>1385</v>
      </c>
      <c r="C384" s="1">
        <f t="shared" si="169"/>
        <v>100480</v>
      </c>
      <c r="D384" s="7">
        <f>IF(N384&gt;0, RANK(N384,(N384:P384,Q384:AE384)),0)</f>
        <v>3</v>
      </c>
      <c r="E384" s="7">
        <f>IF(O384&gt;0,RANK(O384,(N384:P384,Q384:AE384)),0)</f>
        <v>2</v>
      </c>
      <c r="F384" s="7">
        <f>IF(P384&gt;0,RANK(P384,(N384:P384,Q384:AE384)),0)</f>
        <v>1</v>
      </c>
      <c r="G384" s="1">
        <f t="shared" si="170"/>
        <v>6508</v>
      </c>
      <c r="H384" s="2">
        <f t="shared" si="171"/>
        <v>6.4769108280254784E-2</v>
      </c>
      <c r="I384" s="2"/>
      <c r="J384" s="2">
        <f t="shared" si="172"/>
        <v>0.24571058917197452</v>
      </c>
      <c r="K384" s="2">
        <f t="shared" si="173"/>
        <v>0.34058519108280255</v>
      </c>
      <c r="L384" s="2">
        <f t="shared" si="174"/>
        <v>0.40535429936305734</v>
      </c>
      <c r="M384" s="2">
        <f t="shared" si="175"/>
        <v>8.3499203821655876E-3</v>
      </c>
      <c r="N384" s="108">
        <v>24689</v>
      </c>
      <c r="O384" s="108">
        <v>34222</v>
      </c>
      <c r="P384" s="108">
        <v>40730</v>
      </c>
      <c r="Q384" s="57">
        <v>351</v>
      </c>
      <c r="R384" s="57">
        <v>68</v>
      </c>
      <c r="X384" s="57">
        <f t="shared" si="167"/>
        <v>2</v>
      </c>
      <c r="Y384" s="108"/>
      <c r="Z384" s="108"/>
      <c r="AA384" s="108">
        <v>47</v>
      </c>
      <c r="AB384" s="108">
        <v>196</v>
      </c>
      <c r="AC384" s="108">
        <v>52</v>
      </c>
      <c r="AD384" s="108">
        <v>28</v>
      </c>
      <c r="AE384" s="108">
        <v>95</v>
      </c>
      <c r="AF384" s="108"/>
      <c r="AG384" s="108"/>
      <c r="AI384" s="7">
        <f>IF(Q384&gt;0,RANK(Q384,(N384:P384,Q384:AE384)),0)</f>
        <v>4</v>
      </c>
      <c r="AJ384" s="7">
        <f>IF(R384&gt;0,RANK(R384,(N384:P384,Q384:AE384)),0)</f>
        <v>7</v>
      </c>
      <c r="AK384" s="7">
        <f>IF(T384&gt;0,RANK(T384,(N384:P384,Q384:AE384)),0)</f>
        <v>0</v>
      </c>
      <c r="AL384" s="7">
        <f>IF(S384&gt;0,RANK(S384,(N384:P384,Q384:AE384)),0)</f>
        <v>0</v>
      </c>
      <c r="AM384" s="2">
        <f t="shared" si="176"/>
        <v>3.4932324840764332E-3</v>
      </c>
      <c r="AN384" s="2">
        <f t="shared" si="177"/>
        <v>6.7675159235668786E-4</v>
      </c>
      <c r="AO384" s="2">
        <f t="shared" si="178"/>
        <v>0</v>
      </c>
      <c r="AP384" s="2">
        <f t="shared" si="179"/>
        <v>0</v>
      </c>
      <c r="AR384" t="s">
        <v>910</v>
      </c>
      <c r="AS384" t="s">
        <v>1385</v>
      </c>
      <c r="AT384">
        <v>0</v>
      </c>
      <c r="AV384">
        <v>3</v>
      </c>
      <c r="AW384" s="91">
        <v>12</v>
      </c>
      <c r="AX384" s="93">
        <v>73</v>
      </c>
      <c r="AY384" s="97">
        <f t="shared" si="168"/>
        <v>12073</v>
      </c>
      <c r="BA384" s="7" t="s">
        <v>1261</v>
      </c>
      <c r="BH384" s="1">
        <v>0</v>
      </c>
      <c r="BI384" s="1">
        <v>0</v>
      </c>
      <c r="BJ384" s="1">
        <v>0</v>
      </c>
      <c r="BK384" s="1">
        <v>0</v>
      </c>
      <c r="BL384" s="1">
        <v>1</v>
      </c>
      <c r="BM384">
        <v>0</v>
      </c>
      <c r="BN384">
        <v>1</v>
      </c>
    </row>
    <row r="385" spans="1:66" hidden="1" outlineLevel="1">
      <c r="A385" t="s">
        <v>2188</v>
      </c>
      <c r="B385" t="s">
        <v>1385</v>
      </c>
      <c r="C385" s="1">
        <f t="shared" si="169"/>
        <v>12816</v>
      </c>
      <c r="D385" s="7">
        <f>IF(N385&gt;0, RANK(N385,(N385:P385,Q385:AE385)),0)</f>
        <v>3</v>
      </c>
      <c r="E385" s="7">
        <f>IF(O385&gt;0,RANK(O385,(N385:P385,Q385:AE385)),0)</f>
        <v>1</v>
      </c>
      <c r="F385" s="7">
        <f>IF(P385&gt;0,RANK(P385,(N385:P385,Q385:AE385)),0)</f>
        <v>2</v>
      </c>
      <c r="G385" s="1">
        <f t="shared" si="170"/>
        <v>4985</v>
      </c>
      <c r="H385" s="2">
        <f t="shared" si="171"/>
        <v>0.38896691635455682</v>
      </c>
      <c r="I385" s="2"/>
      <c r="J385" s="2">
        <f t="shared" si="172"/>
        <v>0.175561797752809</v>
      </c>
      <c r="K385" s="2">
        <f t="shared" si="173"/>
        <v>0.59402309612983772</v>
      </c>
      <c r="L385" s="2">
        <f t="shared" si="174"/>
        <v>0.2050561797752809</v>
      </c>
      <c r="M385" s="2">
        <f t="shared" si="175"/>
        <v>2.5358926342072374E-2</v>
      </c>
      <c r="N385" s="108">
        <v>2250</v>
      </c>
      <c r="O385" s="108">
        <v>7613</v>
      </c>
      <c r="P385" s="108">
        <v>2628</v>
      </c>
      <c r="Q385" s="57">
        <v>79</v>
      </c>
      <c r="R385" s="57">
        <v>50</v>
      </c>
      <c r="X385" s="57">
        <f t="shared" si="167"/>
        <v>0</v>
      </c>
      <c r="Y385" s="108"/>
      <c r="Z385" s="108"/>
      <c r="AA385" s="108">
        <v>20</v>
      </c>
      <c r="AB385" s="108">
        <v>82</v>
      </c>
      <c r="AC385" s="108">
        <v>32</v>
      </c>
      <c r="AD385" s="108">
        <v>22</v>
      </c>
      <c r="AE385" s="108">
        <v>40</v>
      </c>
      <c r="AF385" s="108"/>
      <c r="AG385" s="108"/>
      <c r="AI385" s="7">
        <f>IF(Q385&gt;0,RANK(Q385,(N385:P385,Q385:AE385)),0)</f>
        <v>5</v>
      </c>
      <c r="AJ385" s="7">
        <f>IF(R385&gt;0,RANK(R385,(N385:P385,Q385:AE385)),0)</f>
        <v>6</v>
      </c>
      <c r="AK385" s="7">
        <f>IF(T385&gt;0,RANK(T385,(N385:P385,Q385:AE385)),0)</f>
        <v>0</v>
      </c>
      <c r="AL385" s="7">
        <f>IF(S385&gt;0,RANK(S385,(N385:P385,Q385:AE385)),0)</f>
        <v>0</v>
      </c>
      <c r="AM385" s="2">
        <f t="shared" si="176"/>
        <v>6.1641697877652937E-3</v>
      </c>
      <c r="AN385" s="2">
        <f t="shared" si="177"/>
        <v>3.9013732833957553E-3</v>
      </c>
      <c r="AO385" s="2">
        <f t="shared" si="178"/>
        <v>0</v>
      </c>
      <c r="AP385" s="2">
        <f t="shared" si="179"/>
        <v>0</v>
      </c>
      <c r="AR385" t="s">
        <v>2188</v>
      </c>
      <c r="AS385" t="s">
        <v>1385</v>
      </c>
      <c r="AT385">
        <v>0</v>
      </c>
      <c r="AV385">
        <v>3</v>
      </c>
      <c r="AW385" s="91">
        <v>12</v>
      </c>
      <c r="AX385" s="93">
        <v>75</v>
      </c>
      <c r="AY385" s="97">
        <f t="shared" si="168"/>
        <v>12075</v>
      </c>
      <c r="BA385" s="7" t="s">
        <v>1261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>
        <v>0</v>
      </c>
      <c r="BN385">
        <v>0</v>
      </c>
    </row>
    <row r="386" spans="1:66" hidden="1" outlineLevel="1">
      <c r="A386" t="s">
        <v>1539</v>
      </c>
      <c r="B386" t="s">
        <v>1385</v>
      </c>
      <c r="C386" s="1">
        <f t="shared" si="169"/>
        <v>2209</v>
      </c>
      <c r="D386" s="7">
        <f>IF(N386&gt;0, RANK(N386,(N386:P386,Q386:AE386)),0)</f>
        <v>3</v>
      </c>
      <c r="E386" s="7">
        <f>IF(O386&gt;0,RANK(O386,(N386:P386,Q386:AE386)),0)</f>
        <v>1</v>
      </c>
      <c r="F386" s="7">
        <f>IF(P386&gt;0,RANK(P386,(N386:P386,Q386:AE386)),0)</f>
        <v>2</v>
      </c>
      <c r="G386" s="1">
        <f t="shared" si="170"/>
        <v>628</v>
      </c>
      <c r="H386" s="2">
        <f t="shared" si="171"/>
        <v>0.28429153463105478</v>
      </c>
      <c r="I386" s="2"/>
      <c r="J386" s="2">
        <f t="shared" si="172"/>
        <v>0.13761883205070166</v>
      </c>
      <c r="K386" s="2">
        <f t="shared" si="173"/>
        <v>0.55590765052059754</v>
      </c>
      <c r="L386" s="2">
        <f t="shared" si="174"/>
        <v>0.27161611588954276</v>
      </c>
      <c r="M386" s="2">
        <f t="shared" si="175"/>
        <v>3.4857401539158006E-2</v>
      </c>
      <c r="N386" s="108">
        <v>304</v>
      </c>
      <c r="O386" s="108">
        <v>1228</v>
      </c>
      <c r="P386" s="108">
        <v>600</v>
      </c>
      <c r="Q386" s="57">
        <v>10</v>
      </c>
      <c r="R386" s="57">
        <v>3</v>
      </c>
      <c r="X386" s="57">
        <f t="shared" si="167"/>
        <v>0</v>
      </c>
      <c r="Y386" s="108"/>
      <c r="Z386" s="108"/>
      <c r="AA386" s="108">
        <v>15</v>
      </c>
      <c r="AB386" s="108">
        <v>20</v>
      </c>
      <c r="AC386" s="108">
        <v>6</v>
      </c>
      <c r="AD386" s="108">
        <v>11</v>
      </c>
      <c r="AE386" s="108">
        <v>12</v>
      </c>
      <c r="AF386" s="108"/>
      <c r="AG386" s="108"/>
      <c r="AI386" s="7">
        <f>IF(Q386&gt;0,RANK(Q386,(N386:P386,Q386:AE386)),0)</f>
        <v>8</v>
      </c>
      <c r="AJ386" s="7">
        <f>IF(R386&gt;0,RANK(R386,(N386:P386,Q386:AE386)),0)</f>
        <v>10</v>
      </c>
      <c r="AK386" s="7">
        <f>IF(T386&gt;0,RANK(T386,(N386:P386,Q386:AE386)),0)</f>
        <v>0</v>
      </c>
      <c r="AL386" s="7">
        <f>IF(S386&gt;0,RANK(S386,(N386:P386,Q386:AE386)),0)</f>
        <v>0</v>
      </c>
      <c r="AM386" s="2">
        <f t="shared" si="176"/>
        <v>4.5269352648257127E-3</v>
      </c>
      <c r="AN386" s="2">
        <f t="shared" si="177"/>
        <v>1.358080579447714E-3</v>
      </c>
      <c r="AO386" s="2">
        <f t="shared" si="178"/>
        <v>0</v>
      </c>
      <c r="AP386" s="2">
        <f t="shared" si="179"/>
        <v>0</v>
      </c>
      <c r="AR386" t="s">
        <v>1539</v>
      </c>
      <c r="AS386" t="s">
        <v>1385</v>
      </c>
      <c r="AT386">
        <v>2</v>
      </c>
      <c r="AV386">
        <v>3</v>
      </c>
      <c r="AW386" s="91">
        <v>12</v>
      </c>
      <c r="AX386" s="93">
        <v>77</v>
      </c>
      <c r="AY386" s="97">
        <f t="shared" si="168"/>
        <v>12077</v>
      </c>
      <c r="BA386" s="7" t="s">
        <v>1261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>
        <v>0</v>
      </c>
      <c r="BN386">
        <v>0</v>
      </c>
    </row>
    <row r="387" spans="1:66" hidden="1" outlineLevel="1">
      <c r="A387" t="s">
        <v>1370</v>
      </c>
      <c r="B387" t="s">
        <v>1385</v>
      </c>
      <c r="C387" s="1">
        <f t="shared" si="169"/>
        <v>6318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>IF(P387&gt;0,RANK(P387,(N387:P387,Q387:AE387)),0)</f>
        <v>3</v>
      </c>
      <c r="G387" s="1">
        <f t="shared" si="170"/>
        <v>768</v>
      </c>
      <c r="H387" s="2">
        <f t="shared" si="171"/>
        <v>0.12155745489078823</v>
      </c>
      <c r="I387" s="2"/>
      <c r="J387" s="2">
        <f t="shared" si="172"/>
        <v>0.31497309275087054</v>
      </c>
      <c r="K387" s="2">
        <f t="shared" si="173"/>
        <v>0.43653054764165877</v>
      </c>
      <c r="L387" s="2">
        <f t="shared" si="174"/>
        <v>0.22981956315289648</v>
      </c>
      <c r="M387" s="2">
        <f t="shared" si="175"/>
        <v>1.8676796454574263E-2</v>
      </c>
      <c r="N387" s="108">
        <v>1990</v>
      </c>
      <c r="O387" s="108">
        <v>2758</v>
      </c>
      <c r="P387" s="108">
        <v>1452</v>
      </c>
      <c r="Q387" s="57">
        <v>35</v>
      </c>
      <c r="R387" s="57">
        <v>5</v>
      </c>
      <c r="X387" s="57">
        <f t="shared" si="167"/>
        <v>0</v>
      </c>
      <c r="Y387" s="108"/>
      <c r="Z387" s="108"/>
      <c r="AA387" s="108">
        <v>9</v>
      </c>
      <c r="AB387" s="108">
        <v>28</v>
      </c>
      <c r="AC387" s="108">
        <v>10</v>
      </c>
      <c r="AD387" s="108">
        <v>9</v>
      </c>
      <c r="AE387" s="108">
        <v>22</v>
      </c>
      <c r="AF387" s="108"/>
      <c r="AG387" s="108"/>
      <c r="AI387" s="7">
        <f>IF(Q387&gt;0,RANK(Q387,(N387:P387,Q387:AE387)),0)</f>
        <v>4</v>
      </c>
      <c r="AJ387" s="7">
        <f>IF(R387&gt;0,RANK(R387,(N387:P387,Q387:AE387)),0)</f>
        <v>10</v>
      </c>
      <c r="AK387" s="7">
        <f>IF(T387&gt;0,RANK(T387,(N387:P387,Q387:AE387)),0)</f>
        <v>0</v>
      </c>
      <c r="AL387" s="7">
        <f>IF(S387&gt;0,RANK(S387,(N387:P387,Q387:AE387)),0)</f>
        <v>0</v>
      </c>
      <c r="AM387" s="2">
        <f t="shared" si="176"/>
        <v>5.5397277619499844E-3</v>
      </c>
      <c r="AN387" s="2">
        <f t="shared" si="177"/>
        <v>7.9138968027856913E-4</v>
      </c>
      <c r="AO387" s="2">
        <f t="shared" si="178"/>
        <v>0</v>
      </c>
      <c r="AP387" s="2">
        <f t="shared" si="179"/>
        <v>0</v>
      </c>
      <c r="AR387" t="s">
        <v>1370</v>
      </c>
      <c r="AS387" t="s">
        <v>1385</v>
      </c>
      <c r="AT387">
        <v>4</v>
      </c>
      <c r="AV387">
        <v>3</v>
      </c>
      <c r="AW387" s="91">
        <v>12</v>
      </c>
      <c r="AX387" s="93">
        <v>79</v>
      </c>
      <c r="AY387" s="97">
        <f t="shared" si="168"/>
        <v>12079</v>
      </c>
      <c r="BA387" s="7" t="s">
        <v>1261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>
        <v>0</v>
      </c>
      <c r="BN387">
        <v>0</v>
      </c>
    </row>
    <row r="388" spans="1:66" hidden="1" outlineLevel="1">
      <c r="A388" t="s">
        <v>1079</v>
      </c>
      <c r="B388" t="s">
        <v>1385</v>
      </c>
      <c r="C388" s="1">
        <f t="shared" si="169"/>
        <v>107297</v>
      </c>
      <c r="D388" s="7">
        <f>IF(N388&gt;0, RANK(N388,(N388:P388,Q388:AE388)),0)</f>
        <v>3</v>
      </c>
      <c r="E388" s="7">
        <f>IF(O388&gt;0,RANK(O388,(N388:P388,Q388:AE388)),0)</f>
        <v>1</v>
      </c>
      <c r="F388" s="7">
        <f>IF(P388&gt;0,RANK(P388,(N388:P388,Q388:AE388)),0)</f>
        <v>2</v>
      </c>
      <c r="G388" s="1">
        <f t="shared" si="170"/>
        <v>14460</v>
      </c>
      <c r="H388" s="2">
        <f t="shared" si="171"/>
        <v>0.1347661164804235</v>
      </c>
      <c r="I388" s="2"/>
      <c r="J388" s="2">
        <f t="shared" si="172"/>
        <v>0.13386208374884667</v>
      </c>
      <c r="K388" s="2">
        <f t="shared" si="173"/>
        <v>0.49513965907714103</v>
      </c>
      <c r="L388" s="2">
        <f t="shared" si="174"/>
        <v>0.3603735425967175</v>
      </c>
      <c r="M388" s="2">
        <f t="shared" si="175"/>
        <v>1.0624714577294803E-2</v>
      </c>
      <c r="N388" s="108">
        <v>14363</v>
      </c>
      <c r="O388" s="108">
        <v>53127</v>
      </c>
      <c r="P388" s="108">
        <v>38667</v>
      </c>
      <c r="Q388" s="57">
        <v>434</v>
      </c>
      <c r="R388" s="57">
        <v>61</v>
      </c>
      <c r="X388" s="57">
        <f t="shared" si="167"/>
        <v>2</v>
      </c>
      <c r="Y388" s="108"/>
      <c r="Z388" s="108"/>
      <c r="AA388" s="108">
        <v>98</v>
      </c>
      <c r="AB388" s="108">
        <v>240</v>
      </c>
      <c r="AC388" s="108">
        <v>99</v>
      </c>
      <c r="AD388" s="108">
        <v>68</v>
      </c>
      <c r="AE388" s="108">
        <v>138</v>
      </c>
      <c r="AF388" s="108"/>
      <c r="AG388" s="108"/>
      <c r="AI388" s="7">
        <f>IF(Q388&gt;0,RANK(Q388,(N388:P388,Q388:AE388)),0)</f>
        <v>4</v>
      </c>
      <c r="AJ388" s="7">
        <f>IF(R388&gt;0,RANK(R388,(N388:P388,Q388:AE388)),0)</f>
        <v>10</v>
      </c>
      <c r="AK388" s="7">
        <f>IF(T388&gt;0,RANK(T388,(N388:P388,Q388:AE388)),0)</f>
        <v>0</v>
      </c>
      <c r="AL388" s="7">
        <f>IF(S388&gt;0,RANK(S388,(N388:P388,Q388:AE388)),0)</f>
        <v>0</v>
      </c>
      <c r="AM388" s="2">
        <f t="shared" si="176"/>
        <v>4.044847479426265E-3</v>
      </c>
      <c r="AN388" s="2">
        <f t="shared" si="177"/>
        <v>5.6851542913594977E-4</v>
      </c>
      <c r="AO388" s="2">
        <f t="shared" si="178"/>
        <v>0</v>
      </c>
      <c r="AP388" s="2">
        <f t="shared" si="179"/>
        <v>0</v>
      </c>
      <c r="AR388" t="s">
        <v>1079</v>
      </c>
      <c r="AS388" t="s">
        <v>1385</v>
      </c>
      <c r="AT388">
        <v>0</v>
      </c>
      <c r="AV388">
        <v>3</v>
      </c>
      <c r="AW388" s="91">
        <v>12</v>
      </c>
      <c r="AX388" s="93">
        <v>81</v>
      </c>
      <c r="AY388" s="97">
        <f t="shared" si="168"/>
        <v>12081</v>
      </c>
      <c r="BA388" s="7" t="s">
        <v>1261</v>
      </c>
      <c r="BH388" s="1">
        <v>0</v>
      </c>
      <c r="BI388" s="1">
        <v>0</v>
      </c>
      <c r="BJ388" s="1">
        <v>0</v>
      </c>
      <c r="BK388" s="1">
        <v>0</v>
      </c>
      <c r="BL388" s="1">
        <v>2</v>
      </c>
      <c r="BM388">
        <v>0</v>
      </c>
      <c r="BN388">
        <v>0</v>
      </c>
    </row>
    <row r="389" spans="1:66" hidden="1" outlineLevel="1">
      <c r="A389" t="s">
        <v>2572</v>
      </c>
      <c r="B389" t="s">
        <v>1385</v>
      </c>
      <c r="C389" s="1">
        <f t="shared" si="169"/>
        <v>115808</v>
      </c>
      <c r="D389" s="7">
        <f>IF(N389&gt;0, RANK(N389,(N389:P389,Q389:AE389)),0)</f>
        <v>3</v>
      </c>
      <c r="E389" s="7">
        <f>IF(O389&gt;0,RANK(O389,(N389:P389,Q389:AE389)),0)</f>
        <v>1</v>
      </c>
      <c r="F389" s="7">
        <f>IF(P389&gt;0,RANK(P389,(N389:P389,Q389:AE389)),0)</f>
        <v>2</v>
      </c>
      <c r="G389" s="1">
        <f t="shared" si="170"/>
        <v>36856</v>
      </c>
      <c r="H389" s="2">
        <f t="shared" si="171"/>
        <v>0.31825089803813206</v>
      </c>
      <c r="I389" s="2"/>
      <c r="J389" s="2">
        <f t="shared" si="172"/>
        <v>0.184590011052777</v>
      </c>
      <c r="K389" s="2">
        <f t="shared" si="173"/>
        <v>0.55751761536336009</v>
      </c>
      <c r="L389" s="2">
        <f t="shared" si="174"/>
        <v>0.23926671732522797</v>
      </c>
      <c r="M389" s="2">
        <f t="shared" si="175"/>
        <v>1.8625656258634993E-2</v>
      </c>
      <c r="N389" s="108">
        <v>21377</v>
      </c>
      <c r="O389" s="108">
        <v>64565</v>
      </c>
      <c r="P389" s="108">
        <v>27709</v>
      </c>
      <c r="Q389" s="57">
        <v>488</v>
      </c>
      <c r="R389" s="57">
        <v>485</v>
      </c>
      <c r="X389" s="57">
        <f t="shared" si="167"/>
        <v>0</v>
      </c>
      <c r="Y389" s="108"/>
      <c r="Z389" s="108"/>
      <c r="AA389" s="108">
        <v>133</v>
      </c>
      <c r="AB389" s="108">
        <v>517</v>
      </c>
      <c r="AC389" s="108">
        <v>136</v>
      </c>
      <c r="AD389" s="108">
        <v>128</v>
      </c>
      <c r="AE389" s="108">
        <v>270</v>
      </c>
      <c r="AF389" s="108"/>
      <c r="AG389" s="108"/>
      <c r="AI389" s="7">
        <f>IF(Q389&gt;0,RANK(Q389,(N389:P389,Q389:AE389)),0)</f>
        <v>5</v>
      </c>
      <c r="AJ389" s="7">
        <f>IF(R389&gt;0,RANK(R389,(N389:P389,Q389:AE389)),0)</f>
        <v>6</v>
      </c>
      <c r="AK389" s="7">
        <f>IF(T389&gt;0,RANK(T389,(N389:P389,Q389:AE389)),0)</f>
        <v>0</v>
      </c>
      <c r="AL389" s="7">
        <f>IF(S389&gt;0,RANK(S389,(N389:P389,Q389:AE389)),0)</f>
        <v>0</v>
      </c>
      <c r="AM389" s="2">
        <f t="shared" si="176"/>
        <v>4.213871235147831E-3</v>
      </c>
      <c r="AN389" s="2">
        <f t="shared" si="177"/>
        <v>4.1879662890301188E-3</v>
      </c>
      <c r="AO389" s="2">
        <f t="shared" si="178"/>
        <v>0</v>
      </c>
      <c r="AP389" s="2">
        <f t="shared" si="179"/>
        <v>0</v>
      </c>
      <c r="AR389" t="s">
        <v>2572</v>
      </c>
      <c r="AS389" t="s">
        <v>1385</v>
      </c>
      <c r="AT389">
        <v>0</v>
      </c>
      <c r="AV389">
        <v>3</v>
      </c>
      <c r="AW389" s="91">
        <v>12</v>
      </c>
      <c r="AX389" s="93">
        <v>83</v>
      </c>
      <c r="AY389" s="97">
        <f t="shared" si="168"/>
        <v>12083</v>
      </c>
      <c r="BA389" s="7" t="s">
        <v>1261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>
        <v>0</v>
      </c>
      <c r="BN389">
        <v>0</v>
      </c>
    </row>
    <row r="390" spans="1:66" hidden="1" outlineLevel="1">
      <c r="A390" t="s">
        <v>1656</v>
      </c>
      <c r="B390" t="s">
        <v>1385</v>
      </c>
      <c r="C390" s="1">
        <f t="shared" si="169"/>
        <v>55061</v>
      </c>
      <c r="D390" s="7">
        <f>IF(N390&gt;0, RANK(N390,(N390:P390,Q390:AE390)),0)</f>
        <v>3</v>
      </c>
      <c r="E390" s="7">
        <f>IF(O390&gt;0,RANK(O390,(N390:P390,Q390:AE390)),0)</f>
        <v>1</v>
      </c>
      <c r="F390" s="7">
        <f>IF(P390&gt;0,RANK(P390,(N390:P390,Q390:AE390)),0)</f>
        <v>2</v>
      </c>
      <c r="G390" s="1">
        <f t="shared" si="170"/>
        <v>15329</v>
      </c>
      <c r="H390" s="2">
        <f t="shared" si="171"/>
        <v>0.27840031964548412</v>
      </c>
      <c r="I390" s="2"/>
      <c r="J390" s="2">
        <f t="shared" si="172"/>
        <v>0.10755344072937288</v>
      </c>
      <c r="K390" s="2">
        <f t="shared" si="173"/>
        <v>0.57999309856341152</v>
      </c>
      <c r="L390" s="2">
        <f t="shared" si="174"/>
        <v>0.30159277891792741</v>
      </c>
      <c r="M390" s="2">
        <f t="shared" si="175"/>
        <v>1.0860681789288174E-2</v>
      </c>
      <c r="N390" s="108">
        <v>5922</v>
      </c>
      <c r="O390" s="108">
        <v>31935</v>
      </c>
      <c r="P390" s="108">
        <v>16606</v>
      </c>
      <c r="Q390" s="57">
        <v>171</v>
      </c>
      <c r="R390" s="57">
        <v>41</v>
      </c>
      <c r="X390" s="57">
        <f t="shared" si="167"/>
        <v>0</v>
      </c>
      <c r="Y390" s="108"/>
      <c r="Z390" s="108"/>
      <c r="AA390" s="108">
        <v>34</v>
      </c>
      <c r="AB390" s="108">
        <v>232</v>
      </c>
      <c r="AC390" s="108">
        <v>37</v>
      </c>
      <c r="AD390" s="108">
        <v>34</v>
      </c>
      <c r="AE390" s="108">
        <v>49</v>
      </c>
      <c r="AF390" s="108"/>
      <c r="AG390" s="108"/>
      <c r="AI390" s="7">
        <f>IF(Q390&gt;0,RANK(Q390,(N390:P390,Q390:AE390)),0)</f>
        <v>5</v>
      </c>
      <c r="AJ390" s="7">
        <f>IF(R390&gt;0,RANK(R390,(N390:P390,Q390:AE390)),0)</f>
        <v>7</v>
      </c>
      <c r="AK390" s="7">
        <f>IF(T390&gt;0,RANK(T390,(N390:P390,Q390:AE390)),0)</f>
        <v>0</v>
      </c>
      <c r="AL390" s="7">
        <f>IF(S390&gt;0,RANK(S390,(N390:P390,Q390:AE390)),0)</f>
        <v>0</v>
      </c>
      <c r="AM390" s="2">
        <f t="shared" si="176"/>
        <v>3.105646464829916E-3</v>
      </c>
      <c r="AN390" s="2">
        <f t="shared" si="177"/>
        <v>7.4462868454986287E-4</v>
      </c>
      <c r="AO390" s="2">
        <f t="shared" si="178"/>
        <v>0</v>
      </c>
      <c r="AP390" s="2">
        <f t="shared" si="179"/>
        <v>0</v>
      </c>
      <c r="AR390" t="s">
        <v>1656</v>
      </c>
      <c r="AS390" t="s">
        <v>1385</v>
      </c>
      <c r="AT390">
        <v>0</v>
      </c>
      <c r="AV390">
        <v>3</v>
      </c>
      <c r="AW390" s="91">
        <v>12</v>
      </c>
      <c r="AX390" s="93">
        <v>85</v>
      </c>
      <c r="AY390" s="97">
        <f t="shared" si="168"/>
        <v>12085</v>
      </c>
      <c r="BA390" s="7" t="s">
        <v>1261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>
        <v>0</v>
      </c>
      <c r="BN390">
        <v>0</v>
      </c>
    </row>
    <row r="391" spans="1:66" hidden="1" outlineLevel="1">
      <c r="A391" t="s">
        <v>748</v>
      </c>
      <c r="B391" t="s">
        <v>1385</v>
      </c>
      <c r="C391" s="1">
        <f t="shared" si="169"/>
        <v>491895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>IF(P391&gt;0,RANK(P391,(N391:P391,Q391:AE391)),0)</f>
        <v>3</v>
      </c>
      <c r="G391" s="1">
        <f t="shared" si="170"/>
        <v>74276</v>
      </c>
      <c r="H391" s="2">
        <f t="shared" si="171"/>
        <v>0.15099970522164283</v>
      </c>
      <c r="I391" s="2"/>
      <c r="J391" s="2">
        <f t="shared" si="172"/>
        <v>0.29687026702853253</v>
      </c>
      <c r="K391" s="2">
        <f t="shared" si="173"/>
        <v>0.44786997225017533</v>
      </c>
      <c r="L391" s="2">
        <f t="shared" si="174"/>
        <v>0.2474511836875756</v>
      </c>
      <c r="M391" s="2">
        <f t="shared" si="175"/>
        <v>7.808577033716485E-3</v>
      </c>
      <c r="N391" s="108">
        <v>146029</v>
      </c>
      <c r="O391" s="108">
        <v>220305</v>
      </c>
      <c r="P391" s="108">
        <v>121720</v>
      </c>
      <c r="Q391" s="57">
        <v>1960</v>
      </c>
      <c r="R391" s="57">
        <v>273</v>
      </c>
      <c r="X391" s="57">
        <f t="shared" si="167"/>
        <v>1</v>
      </c>
      <c r="Y391" s="108"/>
      <c r="Z391" s="108"/>
      <c r="AA391" s="108">
        <v>290</v>
      </c>
      <c r="AB391" s="108">
        <v>545</v>
      </c>
      <c r="AC391" s="108">
        <v>161</v>
      </c>
      <c r="AD391" s="108">
        <v>157</v>
      </c>
      <c r="AE391" s="108">
        <v>454</v>
      </c>
      <c r="AF391" s="108"/>
      <c r="AG391" s="108"/>
      <c r="AI391" s="7">
        <f>IF(Q391&gt;0,RANK(Q391,(N391:P391,Q391:AE391)),0)</f>
        <v>4</v>
      </c>
      <c r="AJ391" s="7">
        <f>IF(R391&gt;0,RANK(R391,(N391:P391,Q391:AE391)),0)</f>
        <v>8</v>
      </c>
      <c r="AK391" s="7">
        <f>IF(T391&gt;0,RANK(T391,(N391:P391,Q391:AE391)),0)</f>
        <v>0</v>
      </c>
      <c r="AL391" s="7">
        <f>IF(S391&gt;0,RANK(S391,(N391:P391,Q391:AE391)),0)</f>
        <v>0</v>
      </c>
      <c r="AM391" s="2">
        <f t="shared" si="176"/>
        <v>3.9845902072596796E-3</v>
      </c>
      <c r="AN391" s="2">
        <f t="shared" si="177"/>
        <v>5.5499649315402682E-4</v>
      </c>
      <c r="AO391" s="2">
        <f t="shared" si="178"/>
        <v>0</v>
      </c>
      <c r="AP391" s="2">
        <f t="shared" si="179"/>
        <v>0</v>
      </c>
      <c r="AR391" t="s">
        <v>748</v>
      </c>
      <c r="AS391" t="s">
        <v>1385</v>
      </c>
      <c r="AT391">
        <v>0</v>
      </c>
      <c r="AV391">
        <v>3</v>
      </c>
      <c r="AW391" s="91">
        <v>12</v>
      </c>
      <c r="AX391" s="93">
        <v>86</v>
      </c>
      <c r="AY391" s="97">
        <f t="shared" si="168"/>
        <v>12086</v>
      </c>
      <c r="BA391" s="7" t="s">
        <v>1261</v>
      </c>
      <c r="BH391" s="1">
        <v>1</v>
      </c>
      <c r="BI391" s="1">
        <v>0</v>
      </c>
      <c r="BJ391" s="1">
        <v>0</v>
      </c>
      <c r="BK391" s="1">
        <v>0</v>
      </c>
      <c r="BL391" s="1">
        <v>0</v>
      </c>
      <c r="BM391">
        <v>0</v>
      </c>
      <c r="BN391">
        <v>0</v>
      </c>
    </row>
    <row r="392" spans="1:66" hidden="1" outlineLevel="1">
      <c r="A392" t="s">
        <v>1570</v>
      </c>
      <c r="B392" t="s">
        <v>1385</v>
      </c>
      <c r="C392" s="1">
        <f t="shared" si="169"/>
        <v>26438</v>
      </c>
      <c r="D392" s="7">
        <f>IF(N392&gt;0, RANK(N392,(N392:P392,Q392:AE392)),0)</f>
        <v>3</v>
      </c>
      <c r="E392" s="7">
        <f>IF(O392&gt;0,RANK(O392,(N392:P392,Q392:AE392)),0)</f>
        <v>1</v>
      </c>
      <c r="F392" s="7">
        <f>IF(P392&gt;0,RANK(P392,(N392:P392,Q392:AE392)),0)</f>
        <v>2</v>
      </c>
      <c r="G392" s="1">
        <f t="shared" si="170"/>
        <v>722</v>
      </c>
      <c r="H392" s="2">
        <f t="shared" si="171"/>
        <v>2.7309176185793177E-2</v>
      </c>
      <c r="I392" s="2"/>
      <c r="J392" s="2">
        <f t="shared" si="172"/>
        <v>0.16082910961494817</v>
      </c>
      <c r="K392" s="2">
        <f t="shared" si="173"/>
        <v>0.42673424616082911</v>
      </c>
      <c r="L392" s="2">
        <f t="shared" si="174"/>
        <v>0.39942506997503591</v>
      </c>
      <c r="M392" s="2">
        <f t="shared" si="175"/>
        <v>1.3011574249186864E-2</v>
      </c>
      <c r="N392" s="108">
        <v>4252</v>
      </c>
      <c r="O392" s="108">
        <v>11282</v>
      </c>
      <c r="P392" s="108">
        <v>10560</v>
      </c>
      <c r="Q392" s="57">
        <v>135</v>
      </c>
      <c r="R392" s="57">
        <v>12</v>
      </c>
      <c r="X392" s="57">
        <f t="shared" si="167"/>
        <v>0</v>
      </c>
      <c r="Y392" s="108"/>
      <c r="Z392" s="108"/>
      <c r="AA392" s="108">
        <v>16</v>
      </c>
      <c r="AB392" s="108">
        <v>97</v>
      </c>
      <c r="AC392" s="108">
        <v>28</v>
      </c>
      <c r="AD392" s="108">
        <v>19</v>
      </c>
      <c r="AE392" s="108">
        <v>37</v>
      </c>
      <c r="AF392" s="108"/>
      <c r="AG392" s="108"/>
      <c r="AI392" s="7">
        <f>IF(Q392&gt;0,RANK(Q392,(N392:P392,Q392:AE392)),0)</f>
        <v>4</v>
      </c>
      <c r="AJ392" s="7">
        <f>IF(R392&gt;0,RANK(R392,(N392:P392,Q392:AE392)),0)</f>
        <v>10</v>
      </c>
      <c r="AK392" s="7">
        <f>IF(T392&gt;0,RANK(T392,(N392:P392,Q392:AE392)),0)</f>
        <v>0</v>
      </c>
      <c r="AL392" s="7">
        <f>IF(S392&gt;0,RANK(S392,(N392:P392,Q392:AE392)),0)</f>
        <v>0</v>
      </c>
      <c r="AM392" s="2">
        <f t="shared" si="176"/>
        <v>5.1062864059308573E-3</v>
      </c>
      <c r="AN392" s="2">
        <f t="shared" si="177"/>
        <v>4.5389212497163174E-4</v>
      </c>
      <c r="AO392" s="2">
        <f t="shared" si="178"/>
        <v>0</v>
      </c>
      <c r="AP392" s="2">
        <f t="shared" si="179"/>
        <v>0</v>
      </c>
      <c r="AR392" t="s">
        <v>1570</v>
      </c>
      <c r="AS392" t="s">
        <v>1385</v>
      </c>
      <c r="AT392">
        <v>0</v>
      </c>
      <c r="AV392">
        <v>3</v>
      </c>
      <c r="AW392" s="91">
        <v>12</v>
      </c>
      <c r="AX392" s="93">
        <v>87</v>
      </c>
      <c r="AY392" s="97">
        <f t="shared" si="168"/>
        <v>12087</v>
      </c>
      <c r="BA392" s="7" t="s">
        <v>1261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>
        <v>0</v>
      </c>
      <c r="BN392">
        <v>0</v>
      </c>
    </row>
    <row r="393" spans="1:66" hidden="1" outlineLevel="1">
      <c r="A393" t="s">
        <v>2500</v>
      </c>
      <c r="B393" t="s">
        <v>1385</v>
      </c>
      <c r="C393" s="1">
        <f t="shared" si="169"/>
        <v>27098</v>
      </c>
      <c r="D393" s="7">
        <f>IF(N393&gt;0, RANK(N393,(N393:P393,Q393:AE393)),0)</f>
        <v>3</v>
      </c>
      <c r="E393" s="7">
        <f>IF(O393&gt;0,RANK(O393,(N393:P393,Q393:AE393)),0)</f>
        <v>1</v>
      </c>
      <c r="F393" s="7">
        <f>IF(P393&gt;0,RANK(P393,(N393:P393,Q393:AE393)),0)</f>
        <v>2</v>
      </c>
      <c r="G393" s="1">
        <f t="shared" si="170"/>
        <v>13308</v>
      </c>
      <c r="H393" s="2">
        <f t="shared" si="171"/>
        <v>0.4911063547125249</v>
      </c>
      <c r="I393" s="2"/>
      <c r="J393" s="2">
        <f t="shared" si="172"/>
        <v>0.11635545058675917</v>
      </c>
      <c r="K393" s="2">
        <f t="shared" si="173"/>
        <v>0.68115728098014616</v>
      </c>
      <c r="L393" s="2">
        <f t="shared" si="174"/>
        <v>0.19005092626762124</v>
      </c>
      <c r="M393" s="2">
        <f t="shared" si="175"/>
        <v>1.2436342165473374E-2</v>
      </c>
      <c r="N393" s="108">
        <v>3153</v>
      </c>
      <c r="O393" s="108">
        <v>18458</v>
      </c>
      <c r="P393" s="108">
        <v>5150</v>
      </c>
      <c r="Q393" s="57">
        <v>136</v>
      </c>
      <c r="R393" s="57">
        <v>20</v>
      </c>
      <c r="X393" s="57">
        <f t="shared" si="167"/>
        <v>0</v>
      </c>
      <c r="Y393" s="108"/>
      <c r="Z393" s="108"/>
      <c r="AA393" s="108">
        <v>27</v>
      </c>
      <c r="AB393" s="108">
        <v>83</v>
      </c>
      <c r="AC393" s="108">
        <v>29</v>
      </c>
      <c r="AD393" s="108">
        <v>12</v>
      </c>
      <c r="AE393" s="108">
        <v>30</v>
      </c>
      <c r="AF393" s="108"/>
      <c r="AG393" s="108"/>
      <c r="AI393" s="7">
        <f>IF(Q393&gt;0,RANK(Q393,(N393:P393,Q393:AE393)),0)</f>
        <v>4</v>
      </c>
      <c r="AJ393" s="7">
        <f>IF(R393&gt;0,RANK(R393,(N393:P393,Q393:AE393)),0)</f>
        <v>9</v>
      </c>
      <c r="AK393" s="7">
        <f>IF(T393&gt;0,RANK(T393,(N393:P393,Q393:AE393)),0)</f>
        <v>0</v>
      </c>
      <c r="AL393" s="7">
        <f>IF(S393&gt;0,RANK(S393,(N393:P393,Q393:AE393)),0)</f>
        <v>0</v>
      </c>
      <c r="AM393" s="2">
        <f t="shared" si="176"/>
        <v>5.018820577164366E-3</v>
      </c>
      <c r="AN393" s="2">
        <f t="shared" si="177"/>
        <v>7.3806184958299503E-4</v>
      </c>
      <c r="AO393" s="2">
        <f t="shared" si="178"/>
        <v>0</v>
      </c>
      <c r="AP393" s="2">
        <f t="shared" si="179"/>
        <v>0</v>
      </c>
      <c r="AR393" t="s">
        <v>2500</v>
      </c>
      <c r="AS393" t="s">
        <v>1385</v>
      </c>
      <c r="AT393">
        <v>4</v>
      </c>
      <c r="AV393">
        <v>3</v>
      </c>
      <c r="AW393" s="91">
        <v>12</v>
      </c>
      <c r="AX393" s="93">
        <v>89</v>
      </c>
      <c r="AY393" s="97">
        <f t="shared" si="168"/>
        <v>12089</v>
      </c>
      <c r="BA393" s="7" t="s">
        <v>1261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>
        <v>0</v>
      </c>
      <c r="BN393">
        <v>0</v>
      </c>
    </row>
    <row r="394" spans="1:66" hidden="1" outlineLevel="1">
      <c r="A394" t="s">
        <v>1059</v>
      </c>
      <c r="B394" t="s">
        <v>1385</v>
      </c>
      <c r="C394" s="1">
        <f t="shared" si="169"/>
        <v>61835</v>
      </c>
      <c r="D394" s="7">
        <f>IF(N394&gt;0, RANK(N394,(N394:P394,Q394:AE394)),0)</f>
        <v>3</v>
      </c>
      <c r="E394" s="7">
        <f>IF(O394&gt;0,RANK(O394,(N394:P394,Q394:AE394)),0)</f>
        <v>1</v>
      </c>
      <c r="F394" s="7">
        <f>IF(P394&gt;0,RANK(P394,(N394:P394,Q394:AE394)),0)</f>
        <v>2</v>
      </c>
      <c r="G394" s="1">
        <f t="shared" si="170"/>
        <v>33764</v>
      </c>
      <c r="H394" s="2">
        <f t="shared" si="171"/>
        <v>0.54603379962804233</v>
      </c>
      <c r="I394" s="2"/>
      <c r="J394" s="2">
        <f t="shared" si="172"/>
        <v>9.7145629497857197E-2</v>
      </c>
      <c r="K394" s="2">
        <f t="shared" si="173"/>
        <v>0.7129295706315194</v>
      </c>
      <c r="L394" s="2">
        <f t="shared" si="174"/>
        <v>0.16689577100347699</v>
      </c>
      <c r="M394" s="2">
        <f t="shared" si="175"/>
        <v>2.3029028867146389E-2</v>
      </c>
      <c r="N394" s="108">
        <v>6007</v>
      </c>
      <c r="O394" s="108">
        <v>44084</v>
      </c>
      <c r="P394" s="108">
        <v>10320</v>
      </c>
      <c r="Q394" s="57">
        <v>514</v>
      </c>
      <c r="R394" s="57">
        <v>76</v>
      </c>
      <c r="X394" s="57">
        <f t="shared" si="167"/>
        <v>2</v>
      </c>
      <c r="Y394" s="108"/>
      <c r="Z394" s="108"/>
      <c r="AA394" s="108">
        <v>81</v>
      </c>
      <c r="AB394" s="108">
        <v>326</v>
      </c>
      <c r="AC394" s="108">
        <v>90</v>
      </c>
      <c r="AD394" s="108">
        <v>141</v>
      </c>
      <c r="AE394" s="108">
        <v>194</v>
      </c>
      <c r="AF394" s="108"/>
      <c r="AG394" s="108"/>
      <c r="AI394" s="7">
        <f>IF(Q394&gt;0,RANK(Q394,(N394:P394,Q394:AE394)),0)</f>
        <v>4</v>
      </c>
      <c r="AJ394" s="7">
        <f>IF(R394&gt;0,RANK(R394,(N394:P394,Q394:AE394)),0)</f>
        <v>10</v>
      </c>
      <c r="AK394" s="7">
        <f>IF(T394&gt;0,RANK(T394,(N394:P394,Q394:AE394)),0)</f>
        <v>0</v>
      </c>
      <c r="AL394" s="7">
        <f>IF(S394&gt;0,RANK(S394,(N394:P394,Q394:AE394)),0)</f>
        <v>0</v>
      </c>
      <c r="AM394" s="2">
        <f t="shared" si="176"/>
        <v>8.3124444085065086E-3</v>
      </c>
      <c r="AN394" s="2">
        <f t="shared" si="177"/>
        <v>1.2290773833589391E-3</v>
      </c>
      <c r="AO394" s="2">
        <f t="shared" si="178"/>
        <v>0</v>
      </c>
      <c r="AP394" s="2">
        <f t="shared" si="179"/>
        <v>0</v>
      </c>
      <c r="AR394" t="s">
        <v>1059</v>
      </c>
      <c r="AS394" t="s">
        <v>1385</v>
      </c>
      <c r="AT394">
        <v>0</v>
      </c>
      <c r="AV394">
        <v>3</v>
      </c>
      <c r="AW394" s="91">
        <v>12</v>
      </c>
      <c r="AX394" s="93">
        <v>91</v>
      </c>
      <c r="AY394" s="97">
        <f t="shared" si="168"/>
        <v>12091</v>
      </c>
      <c r="BA394" s="7" t="s">
        <v>1261</v>
      </c>
      <c r="BH394" s="1">
        <v>0</v>
      </c>
      <c r="BI394" s="1">
        <v>0</v>
      </c>
      <c r="BJ394" s="1">
        <v>0</v>
      </c>
      <c r="BK394" s="1">
        <v>0</v>
      </c>
      <c r="BL394" s="1">
        <v>2</v>
      </c>
      <c r="BM394">
        <v>0</v>
      </c>
      <c r="BN394">
        <v>0</v>
      </c>
    </row>
    <row r="395" spans="1:66" hidden="1" outlineLevel="1">
      <c r="A395" t="s">
        <v>528</v>
      </c>
      <c r="B395" t="s">
        <v>1385</v>
      </c>
      <c r="C395" s="1">
        <f t="shared" si="169"/>
        <v>8309</v>
      </c>
      <c r="D395" s="7">
        <f>IF(N395&gt;0, RANK(N395,(N395:P395,Q395:AE395)),0)</f>
        <v>3</v>
      </c>
      <c r="E395" s="7">
        <f>IF(O395&gt;0,RANK(O395,(N395:P395,Q395:AE395)),0)</f>
        <v>1</v>
      </c>
      <c r="F395" s="7">
        <f>IF(P395&gt;0,RANK(P395,(N395:P395,Q395:AE395)),0)</f>
        <v>2</v>
      </c>
      <c r="G395" s="1">
        <f t="shared" si="170"/>
        <v>2035</v>
      </c>
      <c r="H395" s="2">
        <f t="shared" si="171"/>
        <v>0.2449151522445541</v>
      </c>
      <c r="I395" s="2"/>
      <c r="J395" s="2">
        <f t="shared" si="172"/>
        <v>0.13310867733782644</v>
      </c>
      <c r="K395" s="2">
        <f t="shared" si="173"/>
        <v>0.54759898904802018</v>
      </c>
      <c r="L395" s="2">
        <f t="shared" si="174"/>
        <v>0.30268383680346611</v>
      </c>
      <c r="M395" s="2">
        <f t="shared" si="175"/>
        <v>1.6608496810687212E-2</v>
      </c>
      <c r="N395" s="108">
        <v>1106</v>
      </c>
      <c r="O395" s="108">
        <v>4550</v>
      </c>
      <c r="P395" s="108">
        <v>2515</v>
      </c>
      <c r="Q395" s="57">
        <v>33</v>
      </c>
      <c r="R395" s="57">
        <v>21</v>
      </c>
      <c r="X395" s="57">
        <f t="shared" si="167"/>
        <v>0</v>
      </c>
      <c r="Y395" s="108"/>
      <c r="Z395" s="108"/>
      <c r="AA395" s="108">
        <v>13</v>
      </c>
      <c r="AB395" s="108">
        <v>30</v>
      </c>
      <c r="AC395" s="108">
        <v>13</v>
      </c>
      <c r="AD395" s="108">
        <v>5</v>
      </c>
      <c r="AE395" s="108">
        <v>23</v>
      </c>
      <c r="AF395" s="108"/>
      <c r="AG395" s="108"/>
      <c r="AI395" s="7">
        <f>IF(Q395&gt;0,RANK(Q395,(N395:P395,Q395:AE395)),0)</f>
        <v>4</v>
      </c>
      <c r="AJ395" s="7">
        <f>IF(R395&gt;0,RANK(R395,(N395:P395,Q395:AE395)),0)</f>
        <v>7</v>
      </c>
      <c r="AK395" s="7">
        <f>IF(T395&gt;0,RANK(T395,(N395:P395,Q395:AE395)),0)</f>
        <v>0</v>
      </c>
      <c r="AL395" s="7">
        <f>IF(S395&gt;0,RANK(S395,(N395:P395,Q395:AE395)),0)</f>
        <v>0</v>
      </c>
      <c r="AM395" s="2">
        <f t="shared" si="176"/>
        <v>3.9715970634252012E-3</v>
      </c>
      <c r="AN395" s="2">
        <f t="shared" si="177"/>
        <v>2.527379949452401E-3</v>
      </c>
      <c r="AO395" s="2">
        <f t="shared" si="178"/>
        <v>0</v>
      </c>
      <c r="AP395" s="2">
        <f t="shared" si="179"/>
        <v>0</v>
      </c>
      <c r="AR395" t="s">
        <v>528</v>
      </c>
      <c r="AS395" t="s">
        <v>1385</v>
      </c>
      <c r="AT395">
        <v>16</v>
      </c>
      <c r="AV395">
        <v>3</v>
      </c>
      <c r="AW395" s="91">
        <v>12</v>
      </c>
      <c r="AX395" s="93">
        <v>93</v>
      </c>
      <c r="AY395" s="97">
        <f t="shared" si="168"/>
        <v>12093</v>
      </c>
      <c r="BA395" s="7" t="s">
        <v>1261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>
        <v>0</v>
      </c>
      <c r="BN395">
        <v>0</v>
      </c>
    </row>
    <row r="396" spans="1:66" hidden="1" outlineLevel="1">
      <c r="A396" t="s">
        <v>1476</v>
      </c>
      <c r="B396" t="s">
        <v>1385</v>
      </c>
      <c r="C396" s="1">
        <f t="shared" si="169"/>
        <v>274973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>IF(P396&gt;0,RANK(P396,(N396:P396,Q396:AE396)),0)</f>
        <v>3</v>
      </c>
      <c r="G396" s="1">
        <f t="shared" si="170"/>
        <v>51287</v>
      </c>
      <c r="H396" s="2">
        <f t="shared" si="171"/>
        <v>0.18651649434671769</v>
      </c>
      <c r="I396" s="2"/>
      <c r="J396" s="2">
        <f t="shared" si="172"/>
        <v>0.28954115494975868</v>
      </c>
      <c r="K396" s="2">
        <f t="shared" si="173"/>
        <v>0.47605764929647637</v>
      </c>
      <c r="L396" s="2">
        <f t="shared" si="174"/>
        <v>0.22268731839126024</v>
      </c>
      <c r="M396" s="2">
        <f t="shared" si="175"/>
        <v>1.171387736250476E-2</v>
      </c>
      <c r="N396" s="108">
        <v>79616</v>
      </c>
      <c r="O396" s="108">
        <v>130903</v>
      </c>
      <c r="P396" s="108">
        <v>61233</v>
      </c>
      <c r="Q396" s="57">
        <v>1407</v>
      </c>
      <c r="R396" s="57">
        <v>251</v>
      </c>
      <c r="X396" s="57">
        <f t="shared" si="167"/>
        <v>6</v>
      </c>
      <c r="Y396" s="108"/>
      <c r="Z396" s="108"/>
      <c r="AA396" s="108">
        <v>177</v>
      </c>
      <c r="AB396" s="108">
        <v>690</v>
      </c>
      <c r="AC396" s="108">
        <v>203</v>
      </c>
      <c r="AD396" s="108">
        <v>150</v>
      </c>
      <c r="AE396" s="108">
        <v>337</v>
      </c>
      <c r="AF396" s="108"/>
      <c r="AG396" s="108"/>
      <c r="AI396" s="7">
        <f>IF(Q396&gt;0,RANK(Q396,(N396:P396,Q396:AE396)),0)</f>
        <v>4</v>
      </c>
      <c r="AJ396" s="7">
        <f>IF(R396&gt;0,RANK(R396,(N396:P396,Q396:AE396)),0)</f>
        <v>7</v>
      </c>
      <c r="AK396" s="7">
        <f>IF(T396&gt;0,RANK(T396,(N396:P396,Q396:AE396)),0)</f>
        <v>0</v>
      </c>
      <c r="AL396" s="7">
        <f>IF(S396&gt;0,RANK(S396,(N396:P396,Q396:AE396)),0)</f>
        <v>0</v>
      </c>
      <c r="AM396" s="2">
        <f t="shared" si="176"/>
        <v>5.1168660195728306E-3</v>
      </c>
      <c r="AN396" s="2">
        <f t="shared" si="177"/>
        <v>9.1281689474966628E-4</v>
      </c>
      <c r="AO396" s="2">
        <f t="shared" si="178"/>
        <v>0</v>
      </c>
      <c r="AP396" s="2">
        <f t="shared" si="179"/>
        <v>0</v>
      </c>
      <c r="AR396" t="s">
        <v>1476</v>
      </c>
      <c r="AS396" t="s">
        <v>1385</v>
      </c>
      <c r="AT396">
        <v>0</v>
      </c>
      <c r="AV396">
        <v>3</v>
      </c>
      <c r="AW396" s="91">
        <v>12</v>
      </c>
      <c r="AX396" s="93">
        <v>95</v>
      </c>
      <c r="AY396" s="97">
        <f t="shared" si="168"/>
        <v>12095</v>
      </c>
      <c r="BA396" s="7" t="s">
        <v>1261</v>
      </c>
      <c r="BH396" s="1">
        <v>1</v>
      </c>
      <c r="BI396" s="1">
        <v>5</v>
      </c>
      <c r="BJ396" s="1">
        <v>0</v>
      </c>
      <c r="BK396" s="1">
        <v>0</v>
      </c>
      <c r="BL396" s="1">
        <v>0</v>
      </c>
      <c r="BM396">
        <v>0</v>
      </c>
      <c r="BN396">
        <v>0</v>
      </c>
    </row>
    <row r="397" spans="1:66" hidden="1" outlineLevel="1">
      <c r="A397" t="s">
        <v>520</v>
      </c>
      <c r="B397" t="s">
        <v>1385</v>
      </c>
      <c r="C397" s="1">
        <f t="shared" si="169"/>
        <v>53847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>IF(P397&gt;0,RANK(P397,(N397:P397,Q397:AE397)),0)</f>
        <v>3</v>
      </c>
      <c r="G397" s="1">
        <f t="shared" si="170"/>
        <v>10908</v>
      </c>
      <c r="H397" s="2">
        <f t="shared" si="171"/>
        <v>0.20257395955206417</v>
      </c>
      <c r="I397" s="2"/>
      <c r="J397" s="2">
        <f t="shared" si="172"/>
        <v>0.28042416476312515</v>
      </c>
      <c r="K397" s="2">
        <f t="shared" si="173"/>
        <v>0.48299812431518935</v>
      </c>
      <c r="L397" s="2">
        <f t="shared" si="174"/>
        <v>0.22147937675265103</v>
      </c>
      <c r="M397" s="2">
        <f t="shared" si="175"/>
        <v>1.5098334169034472E-2</v>
      </c>
      <c r="N397" s="108">
        <v>15100</v>
      </c>
      <c r="O397" s="108">
        <v>26008</v>
      </c>
      <c r="P397" s="108">
        <v>11926</v>
      </c>
      <c r="Q397" s="57">
        <v>298</v>
      </c>
      <c r="R397" s="57">
        <v>67</v>
      </c>
      <c r="X397" s="57">
        <f t="shared" si="167"/>
        <v>0</v>
      </c>
      <c r="Y397" s="108"/>
      <c r="Z397" s="108"/>
      <c r="AA397" s="108">
        <v>58</v>
      </c>
      <c r="AB397" s="108">
        <v>184</v>
      </c>
      <c r="AC397" s="108">
        <v>59</v>
      </c>
      <c r="AD397" s="108">
        <v>52</v>
      </c>
      <c r="AE397" s="108">
        <v>95</v>
      </c>
      <c r="AF397" s="108"/>
      <c r="AG397" s="108"/>
      <c r="AI397" s="7">
        <f>IF(Q397&gt;0,RANK(Q397,(N397:P397,Q397:AE397)),0)</f>
        <v>4</v>
      </c>
      <c r="AJ397" s="7">
        <f>IF(R397&gt;0,RANK(R397,(N397:P397,Q397:AE397)),0)</f>
        <v>7</v>
      </c>
      <c r="AK397" s="7">
        <f>IF(T397&gt;0,RANK(T397,(N397:P397,Q397:AE397)),0)</f>
        <v>0</v>
      </c>
      <c r="AL397" s="7">
        <f>IF(S397&gt;0,RANK(S397,(N397:P397,Q397:AE397)),0)</f>
        <v>0</v>
      </c>
      <c r="AM397" s="2">
        <f t="shared" si="176"/>
        <v>5.5341987483053835E-3</v>
      </c>
      <c r="AN397" s="2">
        <f t="shared" si="177"/>
        <v>1.2442661615317473E-3</v>
      </c>
      <c r="AO397" s="2">
        <f t="shared" si="178"/>
        <v>0</v>
      </c>
      <c r="AP397" s="2">
        <f t="shared" si="179"/>
        <v>0</v>
      </c>
      <c r="AR397" t="s">
        <v>520</v>
      </c>
      <c r="AS397" t="s">
        <v>1385</v>
      </c>
      <c r="AT397">
        <v>0</v>
      </c>
      <c r="AV397">
        <v>3</v>
      </c>
      <c r="AW397" s="91">
        <v>12</v>
      </c>
      <c r="AX397" s="93">
        <v>97</v>
      </c>
      <c r="AY397" s="97">
        <f t="shared" si="168"/>
        <v>12097</v>
      </c>
      <c r="BA397" s="7" t="s">
        <v>1261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>
        <v>0</v>
      </c>
      <c r="BN397">
        <v>0</v>
      </c>
    </row>
    <row r="398" spans="1:66" hidden="1" outlineLevel="1">
      <c r="A398" t="s">
        <v>816</v>
      </c>
      <c r="B398" t="s">
        <v>1385</v>
      </c>
      <c r="C398" s="1">
        <f t="shared" si="169"/>
        <v>387523</v>
      </c>
      <c r="D398" s="7">
        <f>IF(N398&gt;0, RANK(N398,(N398:P398,Q398:AE398)),0)</f>
        <v>3</v>
      </c>
      <c r="E398" s="7">
        <f>IF(O398&gt;0,RANK(O398,(N398:P398,Q398:AE398)),0)</f>
        <v>2</v>
      </c>
      <c r="F398" s="7">
        <f>IF(P398&gt;0,RANK(P398,(N398:P398,Q398:AE398)),0)</f>
        <v>1</v>
      </c>
      <c r="G398" s="1">
        <f t="shared" si="170"/>
        <v>2884</v>
      </c>
      <c r="H398" s="2">
        <f t="shared" si="171"/>
        <v>7.4421389182061449E-3</v>
      </c>
      <c r="I398" s="2"/>
      <c r="J398" s="2">
        <f t="shared" si="172"/>
        <v>0.19416137880848364</v>
      </c>
      <c r="K398" s="2">
        <f t="shared" si="173"/>
        <v>0.39547588143155377</v>
      </c>
      <c r="L398" s="2">
        <f t="shared" si="174"/>
        <v>0.40291802034975988</v>
      </c>
      <c r="M398" s="2">
        <f t="shared" si="175"/>
        <v>7.4447194102027492E-3</v>
      </c>
      <c r="N398" s="108">
        <v>75242</v>
      </c>
      <c r="O398" s="108">
        <v>153256</v>
      </c>
      <c r="P398" s="108">
        <v>156140</v>
      </c>
      <c r="Q398" s="57">
        <v>1062</v>
      </c>
      <c r="R398" s="57">
        <v>198</v>
      </c>
      <c r="X398" s="57">
        <f t="shared" si="167"/>
        <v>3</v>
      </c>
      <c r="Y398" s="108"/>
      <c r="Z398" s="108"/>
      <c r="AA398" s="108">
        <v>405</v>
      </c>
      <c r="AB398" s="108">
        <v>627</v>
      </c>
      <c r="AC398" s="108">
        <v>154</v>
      </c>
      <c r="AD398" s="108">
        <v>127</v>
      </c>
      <c r="AE398" s="108">
        <v>309</v>
      </c>
      <c r="AF398" s="108"/>
      <c r="AG398" s="108"/>
      <c r="AI398" s="7">
        <f>IF(Q398&gt;0,RANK(Q398,(N398:P398,Q398:AE398)),0)</f>
        <v>4</v>
      </c>
      <c r="AJ398" s="7">
        <f>IF(R398&gt;0,RANK(R398,(N398:P398,Q398:AE398)),0)</f>
        <v>8</v>
      </c>
      <c r="AK398" s="7">
        <f>IF(T398&gt;0,RANK(T398,(N398:P398,Q398:AE398)),0)</f>
        <v>0</v>
      </c>
      <c r="AL398" s="7">
        <f>IF(S398&gt;0,RANK(S398,(N398:P398,Q398:AE398)),0)</f>
        <v>0</v>
      </c>
      <c r="AM398" s="2">
        <f t="shared" si="176"/>
        <v>2.740482500393525E-3</v>
      </c>
      <c r="AN398" s="2">
        <f t="shared" si="177"/>
        <v>5.1093741532760634E-4</v>
      </c>
      <c r="AO398" s="2">
        <f t="shared" si="178"/>
        <v>0</v>
      </c>
      <c r="AP398" s="2">
        <f t="shared" si="179"/>
        <v>0</v>
      </c>
      <c r="AR398" t="s">
        <v>816</v>
      </c>
      <c r="AS398" t="s">
        <v>1385</v>
      </c>
      <c r="AT398">
        <v>0</v>
      </c>
      <c r="AV398">
        <v>3</v>
      </c>
      <c r="AW398" s="91">
        <v>12</v>
      </c>
      <c r="AX398" s="93">
        <v>99</v>
      </c>
      <c r="AY398" s="97">
        <f t="shared" si="168"/>
        <v>12099</v>
      </c>
      <c r="BA398" s="7" t="s">
        <v>1261</v>
      </c>
      <c r="BH398" s="1">
        <v>0</v>
      </c>
      <c r="BI398" s="1">
        <v>0</v>
      </c>
      <c r="BJ398" s="1">
        <v>1</v>
      </c>
      <c r="BK398" s="1">
        <v>0</v>
      </c>
      <c r="BL398" s="1">
        <v>0</v>
      </c>
      <c r="BM398">
        <v>0</v>
      </c>
      <c r="BN398">
        <v>2</v>
      </c>
    </row>
    <row r="399" spans="1:66" hidden="1" outlineLevel="1">
      <c r="A399" t="s">
        <v>817</v>
      </c>
      <c r="B399" t="s">
        <v>1385</v>
      </c>
      <c r="C399" s="1">
        <f t="shared" si="169"/>
        <v>138245</v>
      </c>
      <c r="D399" s="7">
        <f>IF(N399&gt;0, RANK(N399,(N399:P399,Q399:AE399)),0)</f>
        <v>3</v>
      </c>
      <c r="E399" s="7">
        <f>IF(O399&gt;0,RANK(O399,(N399:P399,Q399:AE399)),0)</f>
        <v>1</v>
      </c>
      <c r="F399" s="7">
        <f>IF(P399&gt;0,RANK(P399,(N399:P399,Q399:AE399)),0)</f>
        <v>2</v>
      </c>
      <c r="G399" s="1">
        <f t="shared" si="170"/>
        <v>9779</v>
      </c>
      <c r="H399" s="2">
        <f t="shared" si="171"/>
        <v>7.0736735505804907E-2</v>
      </c>
      <c r="I399" s="2"/>
      <c r="J399" s="2">
        <f t="shared" si="172"/>
        <v>0.12723064125284819</v>
      </c>
      <c r="K399" s="2">
        <f t="shared" si="173"/>
        <v>0.46396614705775979</v>
      </c>
      <c r="L399" s="2">
        <f t="shared" si="174"/>
        <v>0.39322941155195484</v>
      </c>
      <c r="M399" s="2">
        <f t="shared" si="175"/>
        <v>1.5573800137437144E-2</v>
      </c>
      <c r="N399" s="108">
        <v>17589</v>
      </c>
      <c r="O399" s="108">
        <v>64141</v>
      </c>
      <c r="P399" s="108">
        <v>54362</v>
      </c>
      <c r="Q399" s="57">
        <v>848</v>
      </c>
      <c r="R399" s="57">
        <v>155</v>
      </c>
      <c r="X399" s="57">
        <f t="shared" si="167"/>
        <v>3</v>
      </c>
      <c r="Y399" s="108"/>
      <c r="Z399" s="108"/>
      <c r="AA399" s="108">
        <v>154</v>
      </c>
      <c r="AB399" s="108">
        <v>515</v>
      </c>
      <c r="AC399" s="108">
        <v>168</v>
      </c>
      <c r="AD399" s="108">
        <v>123</v>
      </c>
      <c r="AE399" s="108">
        <v>187</v>
      </c>
      <c r="AF399" s="108"/>
      <c r="AG399" s="108"/>
      <c r="AI399" s="7">
        <f>IF(Q399&gt;0,RANK(Q399,(N399:P399,Q399:AE399)),0)</f>
        <v>4</v>
      </c>
      <c r="AJ399" s="7">
        <f>IF(R399&gt;0,RANK(R399,(N399:P399,Q399:AE399)),0)</f>
        <v>8</v>
      </c>
      <c r="AK399" s="7">
        <f>IF(T399&gt;0,RANK(T399,(N399:P399,Q399:AE399)),0)</f>
        <v>0</v>
      </c>
      <c r="AL399" s="7">
        <f>IF(S399&gt;0,RANK(S399,(N399:P399,Q399:AE399)),0)</f>
        <v>0</v>
      </c>
      <c r="AM399" s="2">
        <f t="shared" si="176"/>
        <v>6.1340373973742266E-3</v>
      </c>
      <c r="AN399" s="2">
        <f t="shared" si="177"/>
        <v>1.1211978733408081E-3</v>
      </c>
      <c r="AO399" s="2">
        <f t="shared" si="178"/>
        <v>0</v>
      </c>
      <c r="AP399" s="2">
        <f t="shared" si="179"/>
        <v>0</v>
      </c>
      <c r="AR399" t="s">
        <v>817</v>
      </c>
      <c r="AS399" t="s">
        <v>1385</v>
      </c>
      <c r="AT399">
        <v>0</v>
      </c>
      <c r="AV399">
        <v>3</v>
      </c>
      <c r="AW399" s="91">
        <v>12</v>
      </c>
      <c r="AX399" s="93">
        <v>101</v>
      </c>
      <c r="AY399" s="97">
        <f t="shared" si="168"/>
        <v>12101</v>
      </c>
      <c r="BA399" s="7" t="s">
        <v>1261</v>
      </c>
      <c r="BH399" s="1">
        <v>0</v>
      </c>
      <c r="BI399" s="1">
        <v>0</v>
      </c>
      <c r="BJ399" s="1">
        <v>1</v>
      </c>
      <c r="BK399" s="1">
        <v>0</v>
      </c>
      <c r="BL399" s="1">
        <v>0</v>
      </c>
      <c r="BM399">
        <v>0</v>
      </c>
      <c r="BN399">
        <v>2</v>
      </c>
    </row>
    <row r="400" spans="1:66" hidden="1" outlineLevel="1">
      <c r="A400" t="s">
        <v>2020</v>
      </c>
      <c r="B400" t="s">
        <v>1385</v>
      </c>
      <c r="C400" s="1">
        <f t="shared" si="169"/>
        <v>307851</v>
      </c>
      <c r="D400" s="7">
        <f>IF(N400&gt;0, RANK(N400,(N400:P400,Q400:AE400)),0)</f>
        <v>3</v>
      </c>
      <c r="E400" s="7">
        <f>IF(O400&gt;0,RANK(O400,(N400:P400,Q400:AE400)),0)</f>
        <v>2</v>
      </c>
      <c r="F400" s="7">
        <f>IF(P400&gt;0,RANK(P400,(N400:P400,Q400:AE400)),0)</f>
        <v>1</v>
      </c>
      <c r="G400" s="1">
        <f t="shared" si="170"/>
        <v>7190</v>
      </c>
      <c r="H400" s="2">
        <f t="shared" si="171"/>
        <v>2.3355454424380626E-2</v>
      </c>
      <c r="I400" s="2"/>
      <c r="J400" s="2">
        <f t="shared" si="172"/>
        <v>0.16770775472550031</v>
      </c>
      <c r="K400" s="2">
        <f t="shared" si="173"/>
        <v>0.3973967926042144</v>
      </c>
      <c r="L400" s="2">
        <f t="shared" si="174"/>
        <v>0.42075224702859498</v>
      </c>
      <c r="M400" s="2">
        <f t="shared" si="175"/>
        <v>1.4143205641690249E-2</v>
      </c>
      <c r="N400" s="108">
        <v>51629</v>
      </c>
      <c r="O400" s="108">
        <v>122339</v>
      </c>
      <c r="P400" s="108">
        <v>129529</v>
      </c>
      <c r="Q400" s="57">
        <v>1902</v>
      </c>
      <c r="R400" s="57">
        <v>261</v>
      </c>
      <c r="X400" s="57">
        <f t="shared" si="167"/>
        <v>12</v>
      </c>
      <c r="Y400" s="108"/>
      <c r="Z400" s="108"/>
      <c r="AA400" s="108">
        <v>251</v>
      </c>
      <c r="AB400" s="108">
        <v>1070</v>
      </c>
      <c r="AC400" s="108">
        <v>235</v>
      </c>
      <c r="AD400" s="108">
        <v>205</v>
      </c>
      <c r="AE400" s="108">
        <v>418</v>
      </c>
      <c r="AF400" s="108"/>
      <c r="AG400" s="108"/>
      <c r="AI400" s="7">
        <f>IF(Q400&gt;0,RANK(Q400,(N400:P400,Q400:AE400)),0)</f>
        <v>4</v>
      </c>
      <c r="AJ400" s="7">
        <f>IF(R400&gt;0,RANK(R400,(N400:P400,Q400:AE400)),0)</f>
        <v>7</v>
      </c>
      <c r="AK400" s="7">
        <f>IF(T400&gt;0,RANK(T400,(N400:P400,Q400:AE400)),0)</f>
        <v>0</v>
      </c>
      <c r="AL400" s="7">
        <f>IF(S400&gt;0,RANK(S400,(N400:P400,Q400:AE400)),0)</f>
        <v>0</v>
      </c>
      <c r="AM400" s="2">
        <f t="shared" si="176"/>
        <v>6.1783135347944296E-3</v>
      </c>
      <c r="AN400" s="2">
        <f t="shared" si="177"/>
        <v>8.4781274057904631E-4</v>
      </c>
      <c r="AO400" s="2">
        <f t="shared" si="178"/>
        <v>0</v>
      </c>
      <c r="AP400" s="2">
        <f t="shared" si="179"/>
        <v>0</v>
      </c>
      <c r="AR400" t="s">
        <v>2020</v>
      </c>
      <c r="AS400" t="s">
        <v>1385</v>
      </c>
      <c r="AT400">
        <v>0</v>
      </c>
      <c r="AV400">
        <v>3</v>
      </c>
      <c r="AW400" s="91">
        <v>12</v>
      </c>
      <c r="AX400" s="93">
        <v>103</v>
      </c>
      <c r="AY400" s="97">
        <f t="shared" si="168"/>
        <v>12103</v>
      </c>
      <c r="BA400" s="7" t="s">
        <v>1261</v>
      </c>
      <c r="BH400" s="1">
        <v>1</v>
      </c>
      <c r="BI400" s="1">
        <v>0</v>
      </c>
      <c r="BJ400" s="1">
        <v>0</v>
      </c>
      <c r="BK400" s="1">
        <v>0</v>
      </c>
      <c r="BL400" s="1">
        <v>8</v>
      </c>
      <c r="BM400">
        <v>1</v>
      </c>
      <c r="BN400">
        <v>2</v>
      </c>
    </row>
    <row r="401" spans="1:66" hidden="1" outlineLevel="1">
      <c r="A401" t="s">
        <v>2180</v>
      </c>
      <c r="B401" t="s">
        <v>1385</v>
      </c>
      <c r="C401" s="1">
        <f t="shared" si="169"/>
        <v>162308</v>
      </c>
      <c r="D401" s="7">
        <f>IF(N401&gt;0, RANK(N401,(N401:P401,Q401:AE401)),0)</f>
        <v>3</v>
      </c>
      <c r="E401" s="7">
        <f>IF(O401&gt;0,RANK(O401,(N401:P401,Q401:AE401)),0)</f>
        <v>1</v>
      </c>
      <c r="F401" s="7">
        <f>IF(P401&gt;0,RANK(P401,(N401:P401,Q401:AE401)),0)</f>
        <v>2</v>
      </c>
      <c r="G401" s="1">
        <f t="shared" si="170"/>
        <v>29389</v>
      </c>
      <c r="H401" s="2">
        <f t="shared" si="171"/>
        <v>0.18106932498706163</v>
      </c>
      <c r="I401" s="2"/>
      <c r="J401" s="2">
        <f t="shared" si="172"/>
        <v>0.19037262488601916</v>
      </c>
      <c r="K401" s="2">
        <f t="shared" si="173"/>
        <v>0.4884170835695098</v>
      </c>
      <c r="L401" s="2">
        <f t="shared" si="174"/>
        <v>0.30734775858244817</v>
      </c>
      <c r="M401" s="2">
        <f t="shared" si="175"/>
        <v>1.3862532962022889E-2</v>
      </c>
      <c r="N401" s="108">
        <v>30899</v>
      </c>
      <c r="O401" s="108">
        <v>79274</v>
      </c>
      <c r="P401" s="108">
        <v>49885</v>
      </c>
      <c r="Q401" s="57">
        <v>724</v>
      </c>
      <c r="R401" s="57">
        <v>210</v>
      </c>
      <c r="X401" s="57">
        <f t="shared" si="167"/>
        <v>1</v>
      </c>
      <c r="Y401" s="108"/>
      <c r="Z401" s="108"/>
      <c r="AA401" s="108">
        <v>143</v>
      </c>
      <c r="AB401" s="108">
        <v>539</v>
      </c>
      <c r="AC401" s="108">
        <v>185</v>
      </c>
      <c r="AD401" s="108">
        <v>121</v>
      </c>
      <c r="AE401" s="108">
        <v>327</v>
      </c>
      <c r="AF401" s="108"/>
      <c r="AG401" s="108"/>
      <c r="AI401" s="7">
        <f>IF(Q401&gt;0,RANK(Q401,(N401:P401,Q401:AE401)),0)</f>
        <v>4</v>
      </c>
      <c r="AJ401" s="7">
        <f>IF(R401&gt;0,RANK(R401,(N401:P401,Q401:AE401)),0)</f>
        <v>7</v>
      </c>
      <c r="AK401" s="7">
        <f>IF(T401&gt;0,RANK(T401,(N401:P401,Q401:AE401)),0)</f>
        <v>0</v>
      </c>
      <c r="AL401" s="7">
        <f>IF(S401&gt;0,RANK(S401,(N401:P401,Q401:AE401)),0)</f>
        <v>0</v>
      </c>
      <c r="AM401" s="2">
        <f t="shared" si="176"/>
        <v>4.4606550508908991E-3</v>
      </c>
      <c r="AN401" s="2">
        <f t="shared" si="177"/>
        <v>1.2938364097887967E-3</v>
      </c>
      <c r="AO401" s="2">
        <f t="shared" si="178"/>
        <v>0</v>
      </c>
      <c r="AP401" s="2">
        <f t="shared" si="179"/>
        <v>0</v>
      </c>
      <c r="AR401" t="s">
        <v>2180</v>
      </c>
      <c r="AS401" t="s">
        <v>1385</v>
      </c>
      <c r="AT401">
        <v>0</v>
      </c>
      <c r="AV401">
        <v>3</v>
      </c>
      <c r="AW401" s="91">
        <v>12</v>
      </c>
      <c r="AX401" s="93">
        <v>105</v>
      </c>
      <c r="AY401" s="97">
        <f t="shared" si="168"/>
        <v>12105</v>
      </c>
      <c r="BA401" s="7" t="s">
        <v>1261</v>
      </c>
      <c r="BH401" s="1">
        <v>0</v>
      </c>
      <c r="BI401" s="1">
        <v>0</v>
      </c>
      <c r="BJ401" s="1">
        <v>0</v>
      </c>
      <c r="BK401" s="1">
        <v>0</v>
      </c>
      <c r="BL401" s="1">
        <v>1</v>
      </c>
      <c r="BM401">
        <v>0</v>
      </c>
      <c r="BN401">
        <v>0</v>
      </c>
    </row>
    <row r="402" spans="1:66" hidden="1" outlineLevel="1">
      <c r="A402" t="s">
        <v>2154</v>
      </c>
      <c r="B402" t="s">
        <v>1385</v>
      </c>
      <c r="C402" s="1">
        <f t="shared" si="169"/>
        <v>21630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>IF(P402&gt;0,RANK(P402,(N402:P402,Q402:AE402)),0)</f>
        <v>3</v>
      </c>
      <c r="G402" s="1">
        <f t="shared" si="170"/>
        <v>8518</v>
      </c>
      <c r="H402" s="2">
        <f t="shared" si="171"/>
        <v>0.39380490060101708</v>
      </c>
      <c r="I402" s="2"/>
      <c r="J402" s="2">
        <f t="shared" si="172"/>
        <v>0.20115580212667591</v>
      </c>
      <c r="K402" s="2">
        <f t="shared" si="173"/>
        <v>0.59496070272769297</v>
      </c>
      <c r="L402" s="2">
        <f t="shared" si="174"/>
        <v>0.18474341192787794</v>
      </c>
      <c r="M402" s="2">
        <f t="shared" si="175"/>
        <v>1.9140083217753151E-2</v>
      </c>
      <c r="N402" s="108">
        <v>4351</v>
      </c>
      <c r="O402" s="108">
        <v>12869</v>
      </c>
      <c r="P402" s="108">
        <v>3996</v>
      </c>
      <c r="Q402" s="57">
        <v>121</v>
      </c>
      <c r="R402" s="57">
        <v>41</v>
      </c>
      <c r="X402" s="57">
        <f t="shared" si="167"/>
        <v>26</v>
      </c>
      <c r="Y402" s="108"/>
      <c r="Z402" s="108"/>
      <c r="AA402" s="108">
        <v>22</v>
      </c>
      <c r="AB402" s="108">
        <v>102</v>
      </c>
      <c r="AC402" s="108">
        <v>25</v>
      </c>
      <c r="AD402" s="108">
        <v>20</v>
      </c>
      <c r="AE402" s="108">
        <v>57</v>
      </c>
      <c r="AF402" s="108"/>
      <c r="AG402" s="108"/>
      <c r="AI402" s="7">
        <f>IF(Q402&gt;0,RANK(Q402,(N402:P402,Q402:AE402)),0)</f>
        <v>4</v>
      </c>
      <c r="AJ402" s="7">
        <f>IF(R402&gt;0,RANK(R402,(N402:P402,Q402:AE402)),0)</f>
        <v>7</v>
      </c>
      <c r="AK402" s="7">
        <f>IF(T402&gt;0,RANK(T402,(N402:P402,Q402:AE402)),0)</f>
        <v>0</v>
      </c>
      <c r="AL402" s="7">
        <f>IF(S402&gt;0,RANK(S402,(N402:P402,Q402:AE402)),0)</f>
        <v>0</v>
      </c>
      <c r="AM402" s="2">
        <f t="shared" si="176"/>
        <v>5.594082293111419E-3</v>
      </c>
      <c r="AN402" s="2">
        <f t="shared" si="177"/>
        <v>1.8955154877484974E-3</v>
      </c>
      <c r="AO402" s="2">
        <f t="shared" si="178"/>
        <v>0</v>
      </c>
      <c r="AP402" s="2">
        <f t="shared" si="179"/>
        <v>0</v>
      </c>
      <c r="AR402" t="s">
        <v>2154</v>
      </c>
      <c r="AS402" t="s">
        <v>1385</v>
      </c>
      <c r="AT402">
        <v>0</v>
      </c>
      <c r="AV402">
        <v>3</v>
      </c>
      <c r="AW402" s="91">
        <v>12</v>
      </c>
      <c r="AX402" s="93">
        <v>107</v>
      </c>
      <c r="AY402" s="97">
        <f t="shared" si="168"/>
        <v>12107</v>
      </c>
      <c r="BA402" s="7" t="s">
        <v>1261</v>
      </c>
      <c r="BH402" s="1">
        <v>26</v>
      </c>
      <c r="BI402" s="1">
        <v>0</v>
      </c>
      <c r="BJ402" s="1">
        <v>0</v>
      </c>
      <c r="BK402" s="1">
        <v>0</v>
      </c>
      <c r="BL402" s="1">
        <v>0</v>
      </c>
      <c r="BM402">
        <v>0</v>
      </c>
      <c r="BN402">
        <v>0</v>
      </c>
    </row>
    <row r="403" spans="1:66" hidden="1" outlineLevel="1">
      <c r="A403" t="s">
        <v>536</v>
      </c>
      <c r="B403" t="s">
        <v>1385</v>
      </c>
      <c r="C403" s="1">
        <f t="shared" si="169"/>
        <v>75625</v>
      </c>
      <c r="D403" s="7">
        <f>IF(N403&gt;0, RANK(N403,(N403:P403,Q403:AE403)),0)</f>
        <v>3</v>
      </c>
      <c r="E403" s="7">
        <f>IF(O403&gt;0,RANK(O403,(N403:P403,Q403:AE403)),0)</f>
        <v>1</v>
      </c>
      <c r="F403" s="7">
        <f>IF(P403&gt;0,RANK(P403,(N403:P403,Q403:AE403)),0)</f>
        <v>2</v>
      </c>
      <c r="G403" s="1">
        <f t="shared" si="170"/>
        <v>32998</v>
      </c>
      <c r="H403" s="2">
        <f t="shared" si="171"/>
        <v>0.43633719008264465</v>
      </c>
      <c r="I403" s="2"/>
      <c r="J403" s="2">
        <f t="shared" si="172"/>
        <v>0.11061157024793389</v>
      </c>
      <c r="K403" s="2">
        <f t="shared" si="173"/>
        <v>0.65799669421487605</v>
      </c>
      <c r="L403" s="2">
        <f t="shared" si="174"/>
        <v>0.2216595041322314</v>
      </c>
      <c r="M403" s="2">
        <f t="shared" si="175"/>
        <v>9.7322314049586578E-3</v>
      </c>
      <c r="N403" s="108">
        <v>8365</v>
      </c>
      <c r="O403" s="108">
        <v>49761</v>
      </c>
      <c r="P403" s="108">
        <v>16763</v>
      </c>
      <c r="Q403" s="57">
        <v>348</v>
      </c>
      <c r="R403" s="57">
        <v>37</v>
      </c>
      <c r="X403" s="57">
        <f t="shared" si="167"/>
        <v>0</v>
      </c>
      <c r="Y403" s="108"/>
      <c r="Z403" s="108"/>
      <c r="AA403" s="108">
        <v>39</v>
      </c>
      <c r="AB403" s="108">
        <v>167</v>
      </c>
      <c r="AC403" s="108">
        <v>56</v>
      </c>
      <c r="AD403" s="108">
        <v>35</v>
      </c>
      <c r="AE403" s="108">
        <v>54</v>
      </c>
      <c r="AF403" s="108"/>
      <c r="AG403" s="108"/>
      <c r="AI403" s="7">
        <f>IF(Q403&gt;0,RANK(Q403,(N403:P403,Q403:AE403)),0)</f>
        <v>4</v>
      </c>
      <c r="AJ403" s="7">
        <f>IF(R403&gt;0,RANK(R403,(N403:P403,Q403:AE403)),0)</f>
        <v>9</v>
      </c>
      <c r="AK403" s="7">
        <f>IF(T403&gt;0,RANK(T403,(N403:P403,Q403:AE403)),0)</f>
        <v>0</v>
      </c>
      <c r="AL403" s="7">
        <f>IF(S403&gt;0,RANK(S403,(N403:P403,Q403:AE403)),0)</f>
        <v>0</v>
      </c>
      <c r="AM403" s="2">
        <f t="shared" si="176"/>
        <v>4.6016528925619839E-3</v>
      </c>
      <c r="AN403" s="2">
        <f t="shared" si="177"/>
        <v>4.8925619834710749E-4</v>
      </c>
      <c r="AO403" s="2">
        <f t="shared" si="178"/>
        <v>0</v>
      </c>
      <c r="AP403" s="2">
        <f t="shared" si="179"/>
        <v>0</v>
      </c>
      <c r="AR403" t="s">
        <v>536</v>
      </c>
      <c r="AS403" t="s">
        <v>1385</v>
      </c>
      <c r="AT403">
        <v>7</v>
      </c>
      <c r="AV403">
        <v>3</v>
      </c>
      <c r="AW403" s="91">
        <v>12</v>
      </c>
      <c r="AX403" s="93">
        <v>109</v>
      </c>
      <c r="AY403" s="97">
        <f t="shared" si="168"/>
        <v>12109</v>
      </c>
      <c r="BA403" s="7" t="s">
        <v>1261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>
        <v>0</v>
      </c>
      <c r="BN403">
        <v>0</v>
      </c>
    </row>
    <row r="404" spans="1:66" hidden="1" outlineLevel="1">
      <c r="A404" t="s">
        <v>2414</v>
      </c>
      <c r="B404" t="s">
        <v>1385</v>
      </c>
      <c r="C404" s="1">
        <f t="shared" si="169"/>
        <v>76436</v>
      </c>
      <c r="D404" s="7">
        <f>IF(N404&gt;0, RANK(N404,(N404:P404,Q404:AE404)),0)</f>
        <v>3</v>
      </c>
      <c r="E404" s="7">
        <f>IF(O404&gt;0,RANK(O404,(N404:P404,Q404:AE404)),0)</f>
        <v>1</v>
      </c>
      <c r="F404" s="7">
        <f>IF(P404&gt;0,RANK(P404,(N404:P404,Q404:AE404)),0)</f>
        <v>2</v>
      </c>
      <c r="G404" s="1">
        <f t="shared" si="170"/>
        <v>13519</v>
      </c>
      <c r="H404" s="2">
        <f t="shared" si="171"/>
        <v>0.17686692134596263</v>
      </c>
      <c r="I404" s="2"/>
      <c r="J404" s="2">
        <f t="shared" si="172"/>
        <v>0.21550054947930294</v>
      </c>
      <c r="K404" s="2">
        <f t="shared" si="173"/>
        <v>0.47383431890732114</v>
      </c>
      <c r="L404" s="2">
        <f t="shared" si="174"/>
        <v>0.29696739756135854</v>
      </c>
      <c r="M404" s="2">
        <f t="shared" si="175"/>
        <v>1.3697734052017352E-2</v>
      </c>
      <c r="N404" s="108">
        <v>16472</v>
      </c>
      <c r="O404" s="108">
        <v>36218</v>
      </c>
      <c r="P404" s="108">
        <v>22699</v>
      </c>
      <c r="Q404" s="57">
        <v>320</v>
      </c>
      <c r="R404" s="57">
        <v>74</v>
      </c>
      <c r="X404" s="57">
        <f t="shared" si="167"/>
        <v>0</v>
      </c>
      <c r="Y404" s="108"/>
      <c r="Z404" s="108"/>
      <c r="AA404" s="108">
        <v>77</v>
      </c>
      <c r="AB404" s="108">
        <v>341</v>
      </c>
      <c r="AC404" s="108">
        <v>74</v>
      </c>
      <c r="AD404" s="108">
        <v>52</v>
      </c>
      <c r="AE404" s="108">
        <v>109</v>
      </c>
      <c r="AF404" s="108"/>
      <c r="AG404" s="108"/>
      <c r="AI404" s="7">
        <f>IF(Q404&gt;0,RANK(Q404,(N404:P404,Q404:AE404)),0)</f>
        <v>5</v>
      </c>
      <c r="AJ404" s="7">
        <f>IF(R404&gt;0,RANK(R404,(N404:P404,Q404:AE404)),0)</f>
        <v>8</v>
      </c>
      <c r="AK404" s="7">
        <f>IF(T404&gt;0,RANK(T404,(N404:P404,Q404:AE404)),0)</f>
        <v>0</v>
      </c>
      <c r="AL404" s="7">
        <f>IF(S404&gt;0,RANK(S404,(N404:P404,Q404:AE404)),0)</f>
        <v>0</v>
      </c>
      <c r="AM404" s="2">
        <f t="shared" si="176"/>
        <v>4.1865089748286148E-3</v>
      </c>
      <c r="AN404" s="2">
        <f t="shared" si="177"/>
        <v>9.6813020042911719E-4</v>
      </c>
      <c r="AO404" s="2">
        <f t="shared" si="178"/>
        <v>0</v>
      </c>
      <c r="AP404" s="2">
        <f t="shared" si="179"/>
        <v>0</v>
      </c>
      <c r="AR404" t="s">
        <v>2414</v>
      </c>
      <c r="AS404" t="s">
        <v>1385</v>
      </c>
      <c r="AT404">
        <v>0</v>
      </c>
      <c r="AV404">
        <v>3</v>
      </c>
      <c r="AW404" s="91">
        <v>12</v>
      </c>
      <c r="AX404" s="93">
        <v>111</v>
      </c>
      <c r="AY404" s="97">
        <f t="shared" si="168"/>
        <v>12111</v>
      </c>
      <c r="BA404" s="7" t="s">
        <v>1261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>
        <v>0</v>
      </c>
      <c r="BN404">
        <v>0</v>
      </c>
    </row>
    <row r="405" spans="1:66" hidden="1" outlineLevel="1">
      <c r="A405" t="s">
        <v>1492</v>
      </c>
      <c r="B405" t="s">
        <v>1385</v>
      </c>
      <c r="C405" s="1">
        <f t="shared" si="169"/>
        <v>50413</v>
      </c>
      <c r="D405" s="7">
        <f>IF(N405&gt;0, RANK(N405,(N405:P405,Q405:AE405)),0)</f>
        <v>3</v>
      </c>
      <c r="E405" s="7">
        <f>IF(O405&gt;0,RANK(O405,(N405:P405,Q405:AE405)),0)</f>
        <v>1</v>
      </c>
      <c r="F405" s="7">
        <f>IF(P405&gt;0,RANK(P405,(N405:P405,Q405:AE405)),0)</f>
        <v>2</v>
      </c>
      <c r="G405" s="1">
        <f t="shared" si="170"/>
        <v>25234</v>
      </c>
      <c r="H405" s="2">
        <f t="shared" si="171"/>
        <v>0.50054549421776129</v>
      </c>
      <c r="I405" s="2"/>
      <c r="J405" s="2">
        <f t="shared" si="172"/>
        <v>7.6111320492730047E-2</v>
      </c>
      <c r="K405" s="2">
        <f t="shared" si="173"/>
        <v>0.70340983476484242</v>
      </c>
      <c r="L405" s="2">
        <f t="shared" si="174"/>
        <v>0.20286434054708111</v>
      </c>
      <c r="M405" s="2">
        <f t="shared" si="175"/>
        <v>1.7614504195346409E-2</v>
      </c>
      <c r="N405" s="108">
        <v>3837</v>
      </c>
      <c r="O405" s="108">
        <v>35461</v>
      </c>
      <c r="P405" s="108">
        <v>10227</v>
      </c>
      <c r="Q405" s="57">
        <v>321</v>
      </c>
      <c r="R405" s="57">
        <v>53</v>
      </c>
      <c r="X405" s="57">
        <f t="shared" si="167"/>
        <v>0</v>
      </c>
      <c r="Y405" s="108"/>
      <c r="Z405" s="108"/>
      <c r="AA405" s="108">
        <v>69</v>
      </c>
      <c r="AB405" s="108">
        <v>223</v>
      </c>
      <c r="AC405" s="108">
        <v>62</v>
      </c>
      <c r="AD405" s="108">
        <v>55</v>
      </c>
      <c r="AE405" s="108">
        <v>105</v>
      </c>
      <c r="AF405" s="108"/>
      <c r="AG405" s="108"/>
      <c r="AI405" s="7">
        <f>IF(Q405&gt;0,RANK(Q405,(N405:P405,Q405:AE405)),0)</f>
        <v>4</v>
      </c>
      <c r="AJ405" s="7">
        <f>IF(R405&gt;0,RANK(R405,(N405:P405,Q405:AE405)),0)</f>
        <v>10</v>
      </c>
      <c r="AK405" s="7">
        <f>IF(T405&gt;0,RANK(T405,(N405:P405,Q405:AE405)),0)</f>
        <v>0</v>
      </c>
      <c r="AL405" s="7">
        <f>IF(S405&gt;0,RANK(S405,(N405:P405,Q405:AE405)),0)</f>
        <v>0</v>
      </c>
      <c r="AM405" s="2">
        <f t="shared" si="176"/>
        <v>6.3674052327772597E-3</v>
      </c>
      <c r="AN405" s="2">
        <f t="shared" si="177"/>
        <v>1.0513161287763076E-3</v>
      </c>
      <c r="AO405" s="2">
        <f t="shared" si="178"/>
        <v>0</v>
      </c>
      <c r="AP405" s="2">
        <f t="shared" si="179"/>
        <v>0</v>
      </c>
      <c r="AR405" t="s">
        <v>1492</v>
      </c>
      <c r="AS405" t="s">
        <v>1385</v>
      </c>
      <c r="AT405">
        <v>1</v>
      </c>
      <c r="AV405">
        <v>3</v>
      </c>
      <c r="AW405" s="91">
        <v>12</v>
      </c>
      <c r="AX405" s="93">
        <v>113</v>
      </c>
      <c r="AY405" s="97">
        <f t="shared" si="168"/>
        <v>12113</v>
      </c>
      <c r="BA405" s="7" t="s">
        <v>1261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>
        <v>0</v>
      </c>
      <c r="BN405">
        <v>0</v>
      </c>
    </row>
    <row r="406" spans="1:66" hidden="1" outlineLevel="1">
      <c r="A406" t="s">
        <v>1645</v>
      </c>
      <c r="B406" t="s">
        <v>1385</v>
      </c>
      <c r="C406" s="1">
        <f t="shared" si="169"/>
        <v>147507</v>
      </c>
      <c r="D406" s="7">
        <f>IF(N406&gt;0, RANK(N406,(N406:P406,Q406:AE406)),0)</f>
        <v>3</v>
      </c>
      <c r="E406" s="7">
        <f>IF(O406&gt;0,RANK(O406,(N406:P406,Q406:AE406)),0)</f>
        <v>1</v>
      </c>
      <c r="F406" s="7">
        <f>IF(P406&gt;0,RANK(P406,(N406:P406,Q406:AE406)),0)</f>
        <v>2</v>
      </c>
      <c r="G406" s="1">
        <f t="shared" si="170"/>
        <v>8737</v>
      </c>
      <c r="H406" s="2">
        <f t="shared" si="171"/>
        <v>5.9231087338228017E-2</v>
      </c>
      <c r="I406" s="2"/>
      <c r="J406" s="2">
        <f t="shared" si="172"/>
        <v>0.12391954280135858</v>
      </c>
      <c r="K406" s="2">
        <f t="shared" si="173"/>
        <v>0.46292040377744786</v>
      </c>
      <c r="L406" s="2">
        <f t="shared" si="174"/>
        <v>0.40368931643921985</v>
      </c>
      <c r="M406" s="2">
        <f t="shared" si="175"/>
        <v>9.4707369819736487E-3</v>
      </c>
      <c r="N406" s="108">
        <v>18279</v>
      </c>
      <c r="O406" s="108">
        <v>68284</v>
      </c>
      <c r="P406" s="108">
        <v>59547</v>
      </c>
      <c r="Q406" s="57">
        <v>530</v>
      </c>
      <c r="R406" s="57">
        <v>90</v>
      </c>
      <c r="X406" s="57">
        <f t="shared" si="167"/>
        <v>0</v>
      </c>
      <c r="Y406" s="108"/>
      <c r="Z406" s="108"/>
      <c r="AA406" s="108">
        <v>111</v>
      </c>
      <c r="AB406" s="108">
        <v>338</v>
      </c>
      <c r="AC406" s="108">
        <v>81</v>
      </c>
      <c r="AD406" s="108">
        <v>79</v>
      </c>
      <c r="AE406" s="108">
        <v>168</v>
      </c>
      <c r="AF406" s="108"/>
      <c r="AG406" s="108"/>
      <c r="AI406" s="7">
        <f>IF(Q406&gt;0,RANK(Q406,(N406:P406,Q406:AE406)),0)</f>
        <v>4</v>
      </c>
      <c r="AJ406" s="7">
        <f>IF(R406&gt;0,RANK(R406,(N406:P406,Q406:AE406)),0)</f>
        <v>8</v>
      </c>
      <c r="AK406" s="7">
        <f>IF(T406&gt;0,RANK(T406,(N406:P406,Q406:AE406)),0)</f>
        <v>0</v>
      </c>
      <c r="AL406" s="7">
        <f>IF(S406&gt;0,RANK(S406,(N406:P406,Q406:AE406)),0)</f>
        <v>0</v>
      </c>
      <c r="AM406" s="2">
        <f t="shared" si="176"/>
        <v>3.5930498213644097E-3</v>
      </c>
      <c r="AN406" s="2">
        <f t="shared" si="177"/>
        <v>6.1014053570339029E-4</v>
      </c>
      <c r="AO406" s="2">
        <f t="shared" si="178"/>
        <v>0</v>
      </c>
      <c r="AP406" s="2">
        <f t="shared" si="179"/>
        <v>0</v>
      </c>
      <c r="AR406" t="s">
        <v>1645</v>
      </c>
      <c r="AS406" t="s">
        <v>1385</v>
      </c>
      <c r="AT406">
        <v>13</v>
      </c>
      <c r="AV406">
        <v>3</v>
      </c>
      <c r="AW406" s="91">
        <v>12</v>
      </c>
      <c r="AX406" s="93">
        <v>115</v>
      </c>
      <c r="AY406" s="97">
        <f t="shared" si="168"/>
        <v>12115</v>
      </c>
      <c r="BA406" s="7" t="s">
        <v>1261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>
        <v>0</v>
      </c>
      <c r="BN406">
        <v>0</v>
      </c>
    </row>
    <row r="407" spans="1:66" hidden="1" outlineLevel="1">
      <c r="A407" t="s">
        <v>1318</v>
      </c>
      <c r="B407" t="s">
        <v>1385</v>
      </c>
      <c r="C407" s="1">
        <f t="shared" si="169"/>
        <v>133828</v>
      </c>
      <c r="D407" s="7">
        <f>IF(N407&gt;0, RANK(N407,(N407:P407,Q407:AE407)),0)</f>
        <v>3</v>
      </c>
      <c r="E407" s="7">
        <f>IF(O407&gt;0,RANK(O407,(N407:P407,Q407:AE407)),0)</f>
        <v>1</v>
      </c>
      <c r="F407" s="7">
        <f>IF(P407&gt;0,RANK(P407,(N407:P407,Q407:AE407)),0)</f>
        <v>2</v>
      </c>
      <c r="G407" s="1">
        <f t="shared" si="170"/>
        <v>47319</v>
      </c>
      <c r="H407" s="2">
        <f t="shared" si="171"/>
        <v>0.35358071554532683</v>
      </c>
      <c r="I407" s="2"/>
      <c r="J407" s="2">
        <f t="shared" si="172"/>
        <v>0.19763427683294976</v>
      </c>
      <c r="K407" s="2">
        <f t="shared" si="173"/>
        <v>0.57200286935469413</v>
      </c>
      <c r="L407" s="2">
        <f t="shared" si="174"/>
        <v>0.21842215380936725</v>
      </c>
      <c r="M407" s="2">
        <f t="shared" si="175"/>
        <v>1.1940700002988858E-2</v>
      </c>
      <c r="N407" s="108">
        <v>26449</v>
      </c>
      <c r="O407" s="108">
        <v>76550</v>
      </c>
      <c r="P407" s="108">
        <v>29231</v>
      </c>
      <c r="Q407" s="57">
        <v>733</v>
      </c>
      <c r="R407" s="57">
        <v>93</v>
      </c>
      <c r="X407" s="57">
        <f t="shared" si="167"/>
        <v>4</v>
      </c>
      <c r="Y407" s="108"/>
      <c r="Z407" s="108"/>
      <c r="AA407" s="108">
        <v>91</v>
      </c>
      <c r="AB407" s="108">
        <v>335</v>
      </c>
      <c r="AC407" s="108">
        <v>113</v>
      </c>
      <c r="AD407" s="108">
        <v>81</v>
      </c>
      <c r="AE407" s="108">
        <v>148</v>
      </c>
      <c r="AF407" s="108"/>
      <c r="AG407" s="108"/>
      <c r="AI407" s="7">
        <f>IF(Q407&gt;0,RANK(Q407,(N407:P407,Q407:AE407)),0)</f>
        <v>4</v>
      </c>
      <c r="AJ407" s="7">
        <f>IF(R407&gt;0,RANK(R407,(N407:P407,Q407:AE407)),0)</f>
        <v>8</v>
      </c>
      <c r="AK407" s="7">
        <f>IF(T407&gt;0,RANK(T407,(N407:P407,Q407:AE407)),0)</f>
        <v>0</v>
      </c>
      <c r="AL407" s="7">
        <f>IF(S407&gt;0,RANK(S407,(N407:P407,Q407:AE407)),0)</f>
        <v>0</v>
      </c>
      <c r="AM407" s="2">
        <f t="shared" si="176"/>
        <v>5.4771796634486055E-3</v>
      </c>
      <c r="AN407" s="2">
        <f t="shared" si="177"/>
        <v>6.9492183997369762E-4</v>
      </c>
      <c r="AO407" s="2">
        <f t="shared" si="178"/>
        <v>0</v>
      </c>
      <c r="AP407" s="2">
        <f t="shared" si="179"/>
        <v>0</v>
      </c>
      <c r="AR407" t="s">
        <v>1318</v>
      </c>
      <c r="AS407" t="s">
        <v>1385</v>
      </c>
      <c r="AT407">
        <v>0</v>
      </c>
      <c r="AV407">
        <v>3</v>
      </c>
      <c r="AW407" s="91">
        <v>12</v>
      </c>
      <c r="AX407" s="93">
        <v>117</v>
      </c>
      <c r="AY407" s="97">
        <f t="shared" si="168"/>
        <v>12117</v>
      </c>
      <c r="BA407" s="7" t="s">
        <v>1261</v>
      </c>
      <c r="BH407" s="1">
        <v>0</v>
      </c>
      <c r="BI407" s="1">
        <v>1</v>
      </c>
      <c r="BJ407" s="1">
        <v>0</v>
      </c>
      <c r="BK407" s="1">
        <v>0</v>
      </c>
      <c r="BL407" s="1">
        <v>0</v>
      </c>
      <c r="BM407">
        <v>2</v>
      </c>
      <c r="BN407">
        <v>1</v>
      </c>
    </row>
    <row r="408" spans="1:66" hidden="1" outlineLevel="1">
      <c r="A408" t="s">
        <v>800</v>
      </c>
      <c r="B408" t="s">
        <v>1385</v>
      </c>
      <c r="C408" s="1">
        <f t="shared" si="169"/>
        <v>42425</v>
      </c>
      <c r="D408" s="7">
        <f>IF(N408&gt;0, RANK(N408,(N408:P408,Q408:AE408)),0)</f>
        <v>3</v>
      </c>
      <c r="E408" s="7">
        <f>IF(O408&gt;0,RANK(O408,(N408:P408,Q408:AE408)),0)</f>
        <v>1</v>
      </c>
      <c r="F408" s="7">
        <f>IF(P408&gt;0,RANK(P408,(N408:P408,Q408:AE408)),0)</f>
        <v>2</v>
      </c>
      <c r="G408" s="1">
        <f t="shared" si="170"/>
        <v>17200</v>
      </c>
      <c r="H408" s="2">
        <f t="shared" si="171"/>
        <v>0.40542133176193285</v>
      </c>
      <c r="I408" s="2"/>
      <c r="J408" s="2">
        <f t="shared" si="172"/>
        <v>0.13230406599882144</v>
      </c>
      <c r="K408" s="2">
        <f t="shared" si="173"/>
        <v>0.63182086034177964</v>
      </c>
      <c r="L408" s="2">
        <f t="shared" si="174"/>
        <v>0.2263995285798468</v>
      </c>
      <c r="M408" s="2">
        <f t="shared" si="175"/>
        <v>9.4755450795520613E-3</v>
      </c>
      <c r="N408" s="108">
        <v>5613</v>
      </c>
      <c r="O408" s="108">
        <v>26805</v>
      </c>
      <c r="P408" s="108">
        <v>9605</v>
      </c>
      <c r="Q408" s="57">
        <v>133</v>
      </c>
      <c r="R408" s="57">
        <v>28</v>
      </c>
      <c r="X408" s="57">
        <f t="shared" si="167"/>
        <v>0</v>
      </c>
      <c r="Y408" s="108"/>
      <c r="Z408" s="108"/>
      <c r="AA408" s="108">
        <v>19</v>
      </c>
      <c r="AB408" s="108">
        <v>123</v>
      </c>
      <c r="AC408" s="108">
        <v>26</v>
      </c>
      <c r="AD408" s="108">
        <v>25</v>
      </c>
      <c r="AE408" s="108">
        <v>48</v>
      </c>
      <c r="AF408" s="108"/>
      <c r="AG408" s="108"/>
      <c r="AI408" s="7">
        <f>IF(Q408&gt;0,RANK(Q408,(N408:P408,Q408:AE408)),0)</f>
        <v>4</v>
      </c>
      <c r="AJ408" s="7">
        <f>IF(R408&gt;0,RANK(R408,(N408:P408,Q408:AE408)),0)</f>
        <v>7</v>
      </c>
      <c r="AK408" s="7">
        <f>IF(T408&gt;0,RANK(T408,(N408:P408,Q408:AE408)),0)</f>
        <v>0</v>
      </c>
      <c r="AL408" s="7">
        <f>IF(S408&gt;0,RANK(S408,(N408:P408,Q408:AE408)),0)</f>
        <v>0</v>
      </c>
      <c r="AM408" s="2">
        <f t="shared" si="176"/>
        <v>3.1349440188568061E-3</v>
      </c>
      <c r="AN408" s="2">
        <f t="shared" si="177"/>
        <v>6.5998821449616977E-4</v>
      </c>
      <c r="AO408" s="2">
        <f t="shared" si="178"/>
        <v>0</v>
      </c>
      <c r="AP408" s="2">
        <f t="shared" si="179"/>
        <v>0</v>
      </c>
      <c r="AR408" t="s">
        <v>800</v>
      </c>
      <c r="AS408" t="s">
        <v>1385</v>
      </c>
      <c r="AT408">
        <v>5</v>
      </c>
      <c r="AV408">
        <v>3</v>
      </c>
      <c r="AW408" s="91">
        <v>12</v>
      </c>
      <c r="AX408" s="93">
        <v>119</v>
      </c>
      <c r="AY408" s="97">
        <f t="shared" si="168"/>
        <v>12119</v>
      </c>
      <c r="BA408" s="7" t="s">
        <v>1261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>
        <v>0</v>
      </c>
      <c r="BN408">
        <v>0</v>
      </c>
    </row>
    <row r="409" spans="1:66" hidden="1" outlineLevel="1">
      <c r="A409" t="s">
        <v>402</v>
      </c>
      <c r="B409" t="s">
        <v>1385</v>
      </c>
      <c r="C409" s="1">
        <f t="shared" si="169"/>
        <v>13513</v>
      </c>
      <c r="D409" s="7">
        <f>IF(N409&gt;0, RANK(N409,(N409:P409,Q409:AE409)),0)</f>
        <v>3</v>
      </c>
      <c r="E409" s="7">
        <f>IF(O409&gt;0,RANK(O409,(N409:P409,Q409:AE409)),0)</f>
        <v>1</v>
      </c>
      <c r="F409" s="7">
        <f>IF(P409&gt;0,RANK(P409,(N409:P409,Q409:AE409)),0)</f>
        <v>2</v>
      </c>
      <c r="G409" s="1">
        <f t="shared" si="170"/>
        <v>6088</v>
      </c>
      <c r="H409" s="2">
        <f t="shared" si="171"/>
        <v>0.45052912010656404</v>
      </c>
      <c r="I409" s="2"/>
      <c r="J409" s="2">
        <f t="shared" si="172"/>
        <v>0.13142899430178348</v>
      </c>
      <c r="K409" s="2">
        <f t="shared" si="173"/>
        <v>0.64996669873455193</v>
      </c>
      <c r="L409" s="2">
        <f t="shared" si="174"/>
        <v>0.19943757862798786</v>
      </c>
      <c r="M409" s="2">
        <f t="shared" si="175"/>
        <v>1.9166728335676758E-2</v>
      </c>
      <c r="N409" s="108">
        <v>1776</v>
      </c>
      <c r="O409" s="108">
        <v>8783</v>
      </c>
      <c r="P409" s="108">
        <v>2695</v>
      </c>
      <c r="Q409" s="57">
        <v>57</v>
      </c>
      <c r="R409" s="57">
        <v>20</v>
      </c>
      <c r="X409" s="57">
        <f t="shared" si="167"/>
        <v>0</v>
      </c>
      <c r="Y409" s="108"/>
      <c r="Z409" s="108"/>
      <c r="AA409" s="108">
        <v>23</v>
      </c>
      <c r="AB409" s="108">
        <v>84</v>
      </c>
      <c r="AC409" s="108">
        <v>20</v>
      </c>
      <c r="AD409" s="108">
        <v>19</v>
      </c>
      <c r="AE409" s="108">
        <v>36</v>
      </c>
      <c r="AF409" s="108"/>
      <c r="AG409" s="108"/>
      <c r="AI409" s="7">
        <f>IF(Q409&gt;0,RANK(Q409,(N409:P409,Q409:AE409)),0)</f>
        <v>5</v>
      </c>
      <c r="AJ409" s="7">
        <f>IF(R409&gt;0,RANK(R409,(N409:P409,Q409:AE409)),0)</f>
        <v>8</v>
      </c>
      <c r="AK409" s="7">
        <f>IF(T409&gt;0,RANK(T409,(N409:P409,Q409:AE409)),0)</f>
        <v>0</v>
      </c>
      <c r="AL409" s="7">
        <f>IF(S409&gt;0,RANK(S409,(N409:P409,Q409:AE409)),0)</f>
        <v>0</v>
      </c>
      <c r="AM409" s="2">
        <f t="shared" si="176"/>
        <v>4.2181602900910236E-3</v>
      </c>
      <c r="AN409" s="2">
        <f t="shared" si="177"/>
        <v>1.4800562421372011E-3</v>
      </c>
      <c r="AO409" s="2">
        <f t="shared" si="178"/>
        <v>0</v>
      </c>
      <c r="AP409" s="2">
        <f t="shared" si="179"/>
        <v>0</v>
      </c>
      <c r="AR409" t="s">
        <v>402</v>
      </c>
      <c r="AS409" t="s">
        <v>1385</v>
      </c>
      <c r="AT409">
        <v>2</v>
      </c>
      <c r="AV409">
        <v>3</v>
      </c>
      <c r="AW409" s="91">
        <v>12</v>
      </c>
      <c r="AX409" s="93">
        <v>121</v>
      </c>
      <c r="AY409" s="97">
        <f t="shared" si="168"/>
        <v>12121</v>
      </c>
      <c r="BA409" s="7" t="s">
        <v>1261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>
        <v>0</v>
      </c>
      <c r="BN409">
        <v>0</v>
      </c>
    </row>
    <row r="410" spans="1:66" hidden="1" outlineLevel="1">
      <c r="A410" t="s">
        <v>406</v>
      </c>
      <c r="B410" t="s">
        <v>1385</v>
      </c>
      <c r="C410" s="1">
        <f t="shared" si="169"/>
        <v>6652</v>
      </c>
      <c r="D410" s="7">
        <f>IF(N410&gt;0, RANK(N410,(N410:P410,Q410:AE410)),0)</f>
        <v>3</v>
      </c>
      <c r="E410" s="7">
        <f>IF(O410&gt;0,RANK(O410,(N410:P410,Q410:AE410)),0)</f>
        <v>1</v>
      </c>
      <c r="F410" s="7">
        <f>IF(P410&gt;0,RANK(P410,(N410:P410,Q410:AE410)),0)</f>
        <v>2</v>
      </c>
      <c r="G410" s="1">
        <f t="shared" si="170"/>
        <v>2452</v>
      </c>
      <c r="H410" s="2">
        <f t="shared" si="171"/>
        <v>0.36861094407696932</v>
      </c>
      <c r="I410" s="2"/>
      <c r="J410" s="2">
        <f t="shared" si="172"/>
        <v>0.16476247745039085</v>
      </c>
      <c r="K410" s="2">
        <f t="shared" si="173"/>
        <v>0.59110042092603732</v>
      </c>
      <c r="L410" s="2">
        <f t="shared" si="174"/>
        <v>0.22248947684906795</v>
      </c>
      <c r="M410" s="2">
        <f t="shared" si="175"/>
        <v>2.1647624774503882E-2</v>
      </c>
      <c r="N410" s="108">
        <v>1096</v>
      </c>
      <c r="O410" s="108">
        <v>3932</v>
      </c>
      <c r="P410" s="108">
        <v>1480</v>
      </c>
      <c r="Q410" s="57">
        <v>28</v>
      </c>
      <c r="R410" s="57">
        <v>9</v>
      </c>
      <c r="X410" s="57">
        <f t="shared" si="167"/>
        <v>0</v>
      </c>
      <c r="Y410" s="108"/>
      <c r="Z410" s="108"/>
      <c r="AA410" s="108">
        <v>5</v>
      </c>
      <c r="AB410" s="108">
        <v>46</v>
      </c>
      <c r="AC410" s="108">
        <v>18</v>
      </c>
      <c r="AD410" s="108">
        <v>11</v>
      </c>
      <c r="AE410" s="108">
        <v>27</v>
      </c>
      <c r="AF410" s="108"/>
      <c r="AG410" s="108"/>
      <c r="AI410" s="7">
        <f>IF(Q410&gt;0,RANK(Q410,(N410:P410,Q410:AE410)),0)</f>
        <v>5</v>
      </c>
      <c r="AJ410" s="7">
        <f>IF(R410&gt;0,RANK(R410,(N410:P410,Q410:AE410)),0)</f>
        <v>9</v>
      </c>
      <c r="AK410" s="7">
        <f>IF(T410&gt;0,RANK(T410,(N410:P410,Q410:AE410)),0)</f>
        <v>0</v>
      </c>
      <c r="AL410" s="7">
        <f>IF(S410&gt;0,RANK(S410,(N410:P410,Q410:AE410)),0)</f>
        <v>0</v>
      </c>
      <c r="AM410" s="2">
        <f t="shared" si="176"/>
        <v>4.2092603728202047E-3</v>
      </c>
      <c r="AN410" s="2">
        <f t="shared" si="177"/>
        <v>1.3529765484064944E-3</v>
      </c>
      <c r="AO410" s="2">
        <f t="shared" si="178"/>
        <v>0</v>
      </c>
      <c r="AP410" s="2">
        <f t="shared" si="179"/>
        <v>0</v>
      </c>
      <c r="AR410" t="s">
        <v>406</v>
      </c>
      <c r="AS410" t="s">
        <v>1385</v>
      </c>
      <c r="AT410">
        <v>2</v>
      </c>
      <c r="AV410">
        <v>3</v>
      </c>
      <c r="AW410" s="91">
        <v>12</v>
      </c>
      <c r="AX410" s="93">
        <v>123</v>
      </c>
      <c r="AY410" s="97">
        <f t="shared" si="168"/>
        <v>12123</v>
      </c>
      <c r="BA410" s="7" t="s">
        <v>1261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>
        <v>0</v>
      </c>
      <c r="BN410">
        <v>0</v>
      </c>
    </row>
    <row r="411" spans="1:66" hidden="1" outlineLevel="1">
      <c r="A411" t="s">
        <v>2105</v>
      </c>
      <c r="B411" t="s">
        <v>1385</v>
      </c>
      <c r="C411" s="1">
        <f t="shared" si="169"/>
        <v>3621</v>
      </c>
      <c r="D411" s="7">
        <f>IF(N411&gt;0, RANK(N411,(N411:P411,Q411:AE411)),0)</f>
        <v>3</v>
      </c>
      <c r="E411" s="7">
        <f>IF(O411&gt;0,RANK(O411,(N411:P411,Q411:AE411)),0)</f>
        <v>1</v>
      </c>
      <c r="F411" s="7">
        <f>IF(P411&gt;0,RANK(P411,(N411:P411,Q411:AE411)),0)</f>
        <v>2</v>
      </c>
      <c r="G411" s="1">
        <f t="shared" si="170"/>
        <v>1571</v>
      </c>
      <c r="H411" s="2">
        <f t="shared" si="171"/>
        <v>0.43385805026235846</v>
      </c>
      <c r="I411" s="2"/>
      <c r="J411" s="2">
        <f t="shared" si="172"/>
        <v>0.1615575807787904</v>
      </c>
      <c r="K411" s="2">
        <f t="shared" si="173"/>
        <v>0.62579397956365646</v>
      </c>
      <c r="L411" s="2">
        <f t="shared" si="174"/>
        <v>0.19193592930129799</v>
      </c>
      <c r="M411" s="2">
        <f t="shared" si="175"/>
        <v>2.0712510356255209E-2</v>
      </c>
      <c r="N411" s="108">
        <v>585</v>
      </c>
      <c r="O411" s="108">
        <v>2266</v>
      </c>
      <c r="P411" s="108">
        <v>695</v>
      </c>
      <c r="Q411" s="57">
        <v>19</v>
      </c>
      <c r="R411" s="57">
        <v>3</v>
      </c>
      <c r="X411" s="57">
        <f t="shared" si="167"/>
        <v>0</v>
      </c>
      <c r="Y411" s="108"/>
      <c r="Z411" s="108"/>
      <c r="AA411" s="108">
        <v>10</v>
      </c>
      <c r="AB411" s="108">
        <v>14</v>
      </c>
      <c r="AC411" s="108">
        <v>16</v>
      </c>
      <c r="AD411" s="108">
        <v>5</v>
      </c>
      <c r="AE411" s="108">
        <v>8</v>
      </c>
      <c r="AF411" s="108"/>
      <c r="AG411" s="108"/>
      <c r="AI411" s="7">
        <f>IF(Q411&gt;0,RANK(Q411,(N411:P411,Q411:AE411)),0)</f>
        <v>4</v>
      </c>
      <c r="AJ411" s="7">
        <f>IF(R411&gt;0,RANK(R411,(N411:P411,Q411:AE411)),0)</f>
        <v>10</v>
      </c>
      <c r="AK411" s="7">
        <f>IF(T411&gt;0,RANK(T411,(N411:P411,Q411:AE411)),0)</f>
        <v>0</v>
      </c>
      <c r="AL411" s="7">
        <f>IF(S411&gt;0,RANK(S411,(N411:P411,Q411:AE411)),0)</f>
        <v>0</v>
      </c>
      <c r="AM411" s="2">
        <f t="shared" si="176"/>
        <v>5.247169290251312E-3</v>
      </c>
      <c r="AN411" s="2">
        <f t="shared" si="177"/>
        <v>8.2850041425020708E-4</v>
      </c>
      <c r="AO411" s="2">
        <f t="shared" si="178"/>
        <v>0</v>
      </c>
      <c r="AP411" s="2">
        <f t="shared" si="179"/>
        <v>0</v>
      </c>
      <c r="AR411" t="s">
        <v>2105</v>
      </c>
      <c r="AS411" t="s">
        <v>1385</v>
      </c>
      <c r="AT411">
        <v>4</v>
      </c>
      <c r="AV411">
        <v>3</v>
      </c>
      <c r="AW411" s="91">
        <v>12</v>
      </c>
      <c r="AX411" s="93">
        <v>125</v>
      </c>
      <c r="AY411" s="97">
        <f t="shared" si="168"/>
        <v>12125</v>
      </c>
      <c r="BA411" s="7" t="s">
        <v>1261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>
        <v>0</v>
      </c>
      <c r="BN411">
        <v>0</v>
      </c>
    </row>
    <row r="412" spans="1:66" hidden="1" outlineLevel="1">
      <c r="A412" t="s">
        <v>1418</v>
      </c>
      <c r="B412" t="s">
        <v>1385</v>
      </c>
      <c r="C412" s="1">
        <f t="shared" si="169"/>
        <v>159162</v>
      </c>
      <c r="D412" s="7">
        <f>IF(N412&gt;0, RANK(N412,(N412:P412,Q412:AE412)),0)</f>
        <v>3</v>
      </c>
      <c r="E412" s="7">
        <f>IF(O412&gt;0,RANK(O412,(N412:P412,Q412:AE412)),0)</f>
        <v>1</v>
      </c>
      <c r="F412" s="7">
        <f>IF(P412&gt;0,RANK(P412,(N412:P412,Q412:AE412)),0)</f>
        <v>2</v>
      </c>
      <c r="G412" s="1">
        <f t="shared" si="170"/>
        <v>36449</v>
      </c>
      <c r="H412" s="2">
        <f t="shared" si="171"/>
        <v>0.22900566718186502</v>
      </c>
      <c r="I412" s="2"/>
      <c r="J412" s="2">
        <f t="shared" si="172"/>
        <v>0.21307221572988527</v>
      </c>
      <c r="K412" s="2">
        <f t="shared" si="173"/>
        <v>0.50091730438169912</v>
      </c>
      <c r="L412" s="2">
        <f t="shared" si="174"/>
        <v>0.27191163719983413</v>
      </c>
      <c r="M412" s="2">
        <f t="shared" si="175"/>
        <v>1.4098842688581525E-2</v>
      </c>
      <c r="N412" s="108">
        <v>33913</v>
      </c>
      <c r="O412" s="108">
        <v>79727</v>
      </c>
      <c r="P412" s="108">
        <v>43278</v>
      </c>
      <c r="Q412" s="57">
        <v>891</v>
      </c>
      <c r="R412" s="57">
        <v>147</v>
      </c>
      <c r="X412" s="57">
        <f t="shared" si="167"/>
        <v>5</v>
      </c>
      <c r="Y412" s="108"/>
      <c r="Z412" s="108"/>
      <c r="AA412" s="108">
        <v>125</v>
      </c>
      <c r="AB412" s="108">
        <v>533</v>
      </c>
      <c r="AC412" s="108">
        <v>164</v>
      </c>
      <c r="AD412" s="108">
        <v>122</v>
      </c>
      <c r="AE412" s="108">
        <v>257</v>
      </c>
      <c r="AF412" s="108"/>
      <c r="AG412" s="108"/>
      <c r="AI412" s="7">
        <f>IF(Q412&gt;0,RANK(Q412,(N412:P412,Q412:AE412)),0)</f>
        <v>4</v>
      </c>
      <c r="AJ412" s="7">
        <f>IF(R412&gt;0,RANK(R412,(N412:P412,Q412:AE412)),0)</f>
        <v>8</v>
      </c>
      <c r="AK412" s="7">
        <f>IF(T412&gt;0,RANK(T412,(N412:P412,Q412:AE412)),0)</f>
        <v>0</v>
      </c>
      <c r="AL412" s="7">
        <f>IF(S412&gt;0,RANK(S412,(N412:P412,Q412:AE412)),0)</f>
        <v>0</v>
      </c>
      <c r="AM412" s="2">
        <f t="shared" si="176"/>
        <v>5.5980698910543976E-3</v>
      </c>
      <c r="AN412" s="2">
        <f t="shared" si="177"/>
        <v>9.2358728842311603E-4</v>
      </c>
      <c r="AO412" s="2">
        <f t="shared" si="178"/>
        <v>0</v>
      </c>
      <c r="AP412" s="2">
        <f t="shared" si="179"/>
        <v>0</v>
      </c>
      <c r="AR412" t="s">
        <v>1418</v>
      </c>
      <c r="AS412" t="s">
        <v>1385</v>
      </c>
      <c r="AT412">
        <v>0</v>
      </c>
      <c r="AV412">
        <v>3</v>
      </c>
      <c r="AW412" s="91">
        <v>12</v>
      </c>
      <c r="AX412" s="93">
        <v>127</v>
      </c>
      <c r="AY412" s="97">
        <f t="shared" si="168"/>
        <v>12127</v>
      </c>
      <c r="BA412" s="7" t="s">
        <v>1261</v>
      </c>
      <c r="BH412" s="1">
        <v>0</v>
      </c>
      <c r="BI412" s="1">
        <v>1</v>
      </c>
      <c r="BJ412" s="1">
        <v>1</v>
      </c>
      <c r="BK412" s="1">
        <v>0</v>
      </c>
      <c r="BL412" s="1">
        <v>1</v>
      </c>
      <c r="BM412">
        <v>1</v>
      </c>
      <c r="BN412">
        <v>1</v>
      </c>
    </row>
    <row r="413" spans="1:66" hidden="1" outlineLevel="1">
      <c r="A413" t="s">
        <v>1709</v>
      </c>
      <c r="B413" t="s">
        <v>1385</v>
      </c>
      <c r="C413" s="1">
        <f t="shared" si="169"/>
        <v>11059</v>
      </c>
      <c r="D413" s="7">
        <f>IF(N413&gt;0, RANK(N413,(N413:P413,Q413:AE413)),0)</f>
        <v>3</v>
      </c>
      <c r="E413" s="7">
        <f>IF(O413&gt;0,RANK(O413,(N413:P413,Q413:AE413)),0)</f>
        <v>1</v>
      </c>
      <c r="F413" s="7">
        <f>IF(P413&gt;0,RANK(P413,(N413:P413,Q413:AE413)),0)</f>
        <v>2</v>
      </c>
      <c r="G413" s="1">
        <f t="shared" si="170"/>
        <v>1439</v>
      </c>
      <c r="H413" s="2">
        <f>IF(C413&gt;0,G413/C413,0)</f>
        <v>0.13012026403833982</v>
      </c>
      <c r="I413" s="2"/>
      <c r="J413" s="2">
        <f t="shared" si="172"/>
        <v>0.13012026403833982</v>
      </c>
      <c r="K413" s="2">
        <f t="shared" si="173"/>
        <v>0.49109322723573562</v>
      </c>
      <c r="L413" s="2">
        <f t="shared" si="174"/>
        <v>0.3609729631973958</v>
      </c>
      <c r="M413" s="2">
        <f>IF(C413=0,"-",(1-J413-K413-L413))</f>
        <v>1.7813545528528707E-2</v>
      </c>
      <c r="N413" s="108">
        <v>1439</v>
      </c>
      <c r="O413" s="108">
        <v>5431</v>
      </c>
      <c r="P413" s="108">
        <v>3992</v>
      </c>
      <c r="Q413" s="57">
        <v>53</v>
      </c>
      <c r="R413" s="57">
        <v>5</v>
      </c>
      <c r="X413" s="57">
        <f t="shared" si="167"/>
        <v>0</v>
      </c>
      <c r="Y413" s="108"/>
      <c r="Z413" s="108"/>
      <c r="AA413" s="108">
        <v>13</v>
      </c>
      <c r="AB413" s="108">
        <v>62</v>
      </c>
      <c r="AC413" s="108">
        <v>24</v>
      </c>
      <c r="AD413" s="108">
        <v>10</v>
      </c>
      <c r="AE413" s="108">
        <v>30</v>
      </c>
      <c r="AF413" s="108"/>
      <c r="AG413" s="108"/>
      <c r="AI413" s="7">
        <f>IF(Q413&gt;0,RANK(Q413,(N413:P413,Q413:AE413)),0)</f>
        <v>5</v>
      </c>
      <c r="AJ413" s="7">
        <f>IF(R413&gt;0,RANK(R413,(N413:P413,Q413:AE413)),0)</f>
        <v>10</v>
      </c>
      <c r="AK413" s="7">
        <f>IF(T413&gt;0,RANK(T413,(N413:P413,Q413:AE413)),0)</f>
        <v>0</v>
      </c>
      <c r="AL413" s="7">
        <f>IF(S413&gt;0,RANK(S413,(N413:P413,Q413:AE413)),0)</f>
        <v>0</v>
      </c>
      <c r="AM413" s="2">
        <f t="shared" si="176"/>
        <v>4.7924767157970886E-3</v>
      </c>
      <c r="AN413" s="2">
        <f t="shared" si="177"/>
        <v>4.5212044488651779E-4</v>
      </c>
      <c r="AO413" s="2">
        <f t="shared" si="178"/>
        <v>0</v>
      </c>
      <c r="AP413" s="2">
        <f t="shared" si="179"/>
        <v>0</v>
      </c>
      <c r="AR413" t="s">
        <v>1709</v>
      </c>
      <c r="AS413" t="s">
        <v>1385</v>
      </c>
      <c r="AT413">
        <v>2</v>
      </c>
      <c r="AV413">
        <v>3</v>
      </c>
      <c r="AW413" s="91">
        <v>12</v>
      </c>
      <c r="AX413" s="93">
        <v>129</v>
      </c>
      <c r="AY413" s="97">
        <f t="shared" si="168"/>
        <v>12129</v>
      </c>
      <c r="BA413" s="7" t="s">
        <v>1261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>
        <v>0</v>
      </c>
      <c r="BN413">
        <v>0</v>
      </c>
    </row>
    <row r="414" spans="1:66" hidden="1" outlineLevel="1">
      <c r="A414" t="s">
        <v>1558</v>
      </c>
      <c r="B414" t="s">
        <v>1385</v>
      </c>
      <c r="C414" s="1">
        <f t="shared" si="169"/>
        <v>19066</v>
      </c>
      <c r="D414" s="7">
        <f>IF(N414&gt;0, RANK(N414,(N414:P414,Q414:AE414)),0)</f>
        <v>3</v>
      </c>
      <c r="E414" s="7">
        <f>IF(O414&gt;0,RANK(O414,(N414:P414,Q414:AE414)),0)</f>
        <v>1</v>
      </c>
      <c r="F414" s="7">
        <f>IF(P414&gt;0,RANK(P414,(N414:P414,Q414:AE414)),0)</f>
        <v>2</v>
      </c>
      <c r="G414" s="1">
        <f t="shared" si="170"/>
        <v>10420</v>
      </c>
      <c r="H414" s="2">
        <f>IF(C414&gt;0,G414/C414,0)</f>
        <v>0.54652260568551347</v>
      </c>
      <c r="I414" s="2"/>
      <c r="J414" s="2">
        <f t="shared" si="172"/>
        <v>9.5457883142767236E-2</v>
      </c>
      <c r="K414" s="2">
        <f t="shared" si="173"/>
        <v>0.71399349627609354</v>
      </c>
      <c r="L414" s="2">
        <f t="shared" si="174"/>
        <v>0.1674708905905801</v>
      </c>
      <c r="M414" s="2">
        <f>IF(C414=0,"-",(1-J414-K414-L414))</f>
        <v>2.3077729990559098E-2</v>
      </c>
      <c r="N414" s="108">
        <v>1820</v>
      </c>
      <c r="O414" s="108">
        <v>13613</v>
      </c>
      <c r="P414" s="108">
        <v>3193</v>
      </c>
      <c r="Q414" s="57">
        <v>120</v>
      </c>
      <c r="R414" s="57">
        <v>28</v>
      </c>
      <c r="X414" s="57">
        <f>SUM(BH414:BN414)</f>
        <v>0</v>
      </c>
      <c r="Y414" s="108"/>
      <c r="Z414" s="108"/>
      <c r="AA414" s="108">
        <v>36</v>
      </c>
      <c r="AB414" s="108">
        <v>122</v>
      </c>
      <c r="AC414" s="108">
        <v>37</v>
      </c>
      <c r="AD414" s="108">
        <v>39</v>
      </c>
      <c r="AE414" s="108">
        <v>58</v>
      </c>
      <c r="AF414" s="108"/>
      <c r="AG414" s="108"/>
      <c r="AI414" s="7">
        <f>IF(Q414&gt;0,RANK(Q414,(N414:P414,Q414:AE414)),0)</f>
        <v>5</v>
      </c>
      <c r="AJ414" s="7">
        <f>IF(R414&gt;0,RANK(R414,(N414:P414,Q414:AE414)),0)</f>
        <v>10</v>
      </c>
      <c r="AK414" s="7">
        <f>IF(T414&gt;0,RANK(T414,(N414:P414,Q414:AE414)),0)</f>
        <v>0</v>
      </c>
      <c r="AL414" s="7">
        <f>IF(S414&gt;0,RANK(S414,(N414:P414,Q414:AE414)),0)</f>
        <v>0</v>
      </c>
      <c r="AM414" s="2">
        <f t="shared" si="176"/>
        <v>6.2939263610615756E-3</v>
      </c>
      <c r="AN414" s="2">
        <f t="shared" si="177"/>
        <v>1.4685828175810343E-3</v>
      </c>
      <c r="AO414" s="2">
        <f t="shared" si="178"/>
        <v>0</v>
      </c>
      <c r="AP414" s="2">
        <f t="shared" si="179"/>
        <v>0</v>
      </c>
      <c r="AR414" t="s">
        <v>1558</v>
      </c>
      <c r="AS414" t="s">
        <v>1385</v>
      </c>
      <c r="AT414">
        <v>0</v>
      </c>
      <c r="AV414">
        <v>3</v>
      </c>
      <c r="AW414" s="91">
        <v>12</v>
      </c>
      <c r="AX414" s="93">
        <v>131</v>
      </c>
      <c r="AY414" s="97">
        <f t="shared" si="168"/>
        <v>12131</v>
      </c>
      <c r="BA414" s="7" t="s">
        <v>1261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>
        <v>0</v>
      </c>
      <c r="BN414">
        <v>0</v>
      </c>
    </row>
    <row r="415" spans="1:66" hidden="1" outlineLevel="1">
      <c r="A415" t="s">
        <v>2232</v>
      </c>
      <c r="B415" t="s">
        <v>1385</v>
      </c>
      <c r="C415" s="1">
        <f t="shared" si="169"/>
        <v>8095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>IF(P415&gt;0,RANK(P415,(N415:P415,Q415:AE415)),0)</f>
        <v>3</v>
      </c>
      <c r="G415" s="1">
        <f t="shared" si="170"/>
        <v>4364</v>
      </c>
      <c r="H415" s="2">
        <f>IF(C415&gt;0,G415/C415,0)</f>
        <v>0.53909820877084624</v>
      </c>
      <c r="I415" s="2"/>
      <c r="J415" s="2">
        <f t="shared" si="172"/>
        <v>0.14725138974675725</v>
      </c>
      <c r="K415" s="2">
        <f t="shared" si="173"/>
        <v>0.68634959851760347</v>
      </c>
      <c r="L415" s="2">
        <f t="shared" si="174"/>
        <v>0.13576281655342803</v>
      </c>
      <c r="M415" s="2">
        <f>IF(C415=0,"-",(1-J415-K415-L415))</f>
        <v>3.0636195182211279E-2</v>
      </c>
      <c r="N415" s="108">
        <v>1192</v>
      </c>
      <c r="O415" s="108">
        <v>5556</v>
      </c>
      <c r="P415" s="108">
        <v>1099</v>
      </c>
      <c r="Q415" s="57">
        <v>45</v>
      </c>
      <c r="R415" s="57">
        <v>24</v>
      </c>
      <c r="X415" s="57">
        <f>SUM(BH415:BN415)</f>
        <v>0</v>
      </c>
      <c r="Y415" s="108"/>
      <c r="Z415" s="108"/>
      <c r="AA415" s="108">
        <v>12</v>
      </c>
      <c r="AB415" s="108">
        <v>61</v>
      </c>
      <c r="AC415" s="108">
        <v>19</v>
      </c>
      <c r="AD415" s="108">
        <v>17</v>
      </c>
      <c r="AE415" s="108">
        <v>70</v>
      </c>
      <c r="AF415" s="108"/>
      <c r="AG415" s="108"/>
      <c r="AI415" s="7">
        <f>IF(Q415&gt;0,RANK(Q415,(N415:P415,Q415:AE415)),0)</f>
        <v>6</v>
      </c>
      <c r="AJ415" s="7">
        <f>IF(R415&gt;0,RANK(R415,(N415:P415,Q415:AE415)),0)</f>
        <v>7</v>
      </c>
      <c r="AK415" s="7">
        <f>IF(T415&gt;0,RANK(T415,(N415:P415,Q415:AE415)),0)</f>
        <v>0</v>
      </c>
      <c r="AL415" s="7">
        <f>IF(S415&gt;0,RANK(S415,(N415:P415,Q415:AE415)),0)</f>
        <v>0</v>
      </c>
      <c r="AM415" s="2">
        <f t="shared" si="176"/>
        <v>5.5589870290302656E-3</v>
      </c>
      <c r="AN415" s="2">
        <f t="shared" si="177"/>
        <v>2.964793082149475E-3</v>
      </c>
      <c r="AO415" s="2">
        <f t="shared" si="178"/>
        <v>0</v>
      </c>
      <c r="AP415" s="2">
        <f t="shared" si="179"/>
        <v>0</v>
      </c>
      <c r="AR415" t="s">
        <v>2232</v>
      </c>
      <c r="AS415" t="s">
        <v>1385</v>
      </c>
      <c r="AT415">
        <v>1</v>
      </c>
      <c r="AV415">
        <v>3</v>
      </c>
      <c r="AW415" s="91">
        <v>12</v>
      </c>
      <c r="AX415" s="93">
        <v>133</v>
      </c>
      <c r="AY415" s="97">
        <f t="shared" si="168"/>
        <v>12133</v>
      </c>
      <c r="BA415" s="7" t="s">
        <v>1261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>
        <v>0</v>
      </c>
      <c r="BN415">
        <v>0</v>
      </c>
    </row>
    <row r="416" spans="1:66" collapsed="1">
      <c r="A416" t="s">
        <v>1299</v>
      </c>
      <c r="B416" t="s">
        <v>2255</v>
      </c>
      <c r="C416" s="1">
        <f t="shared" si="169"/>
        <v>5411106</v>
      </c>
      <c r="D416" s="7">
        <f>IF(N416&gt;0, RANK(N416,(N416:P416,Q416:AE416)),0)</f>
        <v>3</v>
      </c>
      <c r="E416" s="7">
        <f>IF(O416&gt;0,RANK(O416,(N416:P416,Q416:AE416)),0)</f>
        <v>1</v>
      </c>
      <c r="F416" s="7">
        <f>IF(P416&gt;0,RANK(P416,(N416:P416,Q416:AE416)),0)</f>
        <v>2</v>
      </c>
      <c r="G416" s="1">
        <f t="shared" si="170"/>
        <v>1038194</v>
      </c>
      <c r="H416" s="2">
        <f>IF(C416&gt;0,G416/C416,0)</f>
        <v>0.19186354878281814</v>
      </c>
      <c r="I416" s="2"/>
      <c r="J416" s="2">
        <f t="shared" si="172"/>
        <v>0.2019801497143098</v>
      </c>
      <c r="K416" s="2">
        <f t="shared" si="173"/>
        <v>0.48894680680807212</v>
      </c>
      <c r="L416" s="2">
        <f t="shared" si="174"/>
        <v>0.29708325802525398</v>
      </c>
      <c r="M416" s="2">
        <f>IF(C416=0,"-",(1-J416-K416-L416))</f>
        <v>1.1989785452364121E-2</v>
      </c>
      <c r="N416" s="108">
        <f>SUM(N349:N415)</f>
        <v>1092936</v>
      </c>
      <c r="O416" s="108">
        <f>SUM(O349:O415)</f>
        <v>2645743</v>
      </c>
      <c r="P416" s="108">
        <f>SUM(P349:P415)</f>
        <v>1607549</v>
      </c>
      <c r="Q416" s="108">
        <f>SUM(Q349:Q415)</f>
        <v>24850</v>
      </c>
      <c r="R416" s="108">
        <f>SUM(R349:R415)</f>
        <v>4792</v>
      </c>
      <c r="X416" s="108">
        <f>SUM(X349:X415)</f>
        <v>108</v>
      </c>
      <c r="Y416" s="108"/>
      <c r="Z416" s="108"/>
      <c r="AA416" s="108">
        <f>SUM(AA349:AA415)</f>
        <v>4443</v>
      </c>
      <c r="AB416" s="108">
        <f>SUM(AB349:AB415)</f>
        <v>15340</v>
      </c>
      <c r="AC416" s="108">
        <f>SUM(AC349:AC415)</f>
        <v>4301</v>
      </c>
      <c r="AD416" s="108">
        <f>SUM(AD349:AD415)</f>
        <v>3647</v>
      </c>
      <c r="AE416" s="108">
        <f>SUM(AE349:AE415)</f>
        <v>7397</v>
      </c>
      <c r="AF416" s="108"/>
      <c r="AG416" s="108"/>
      <c r="AI416" s="7">
        <f>IF(Q416&gt;0,RANK(Q416,(N416:P416,Q416:AE416)),0)</f>
        <v>4</v>
      </c>
      <c r="AJ416" s="7">
        <f>IF(R416&gt;0,RANK(R416,(N416:P416,Q416:AE416)),0)</f>
        <v>7</v>
      </c>
      <c r="AK416" s="7">
        <f>IF(T416&gt;0,RANK(T416,(N416:P416,Q416:AE416)),0)</f>
        <v>0</v>
      </c>
      <c r="AL416" s="7">
        <f>IF(S416&gt;0,RANK(S416,(N416:P416,Q416:AE416)),0)</f>
        <v>0</v>
      </c>
      <c r="AM416" s="2">
        <f t="shared" si="176"/>
        <v>4.5924068018626876E-3</v>
      </c>
      <c r="AN416" s="2">
        <f t="shared" si="177"/>
        <v>8.8558605209360151E-4</v>
      </c>
      <c r="AO416" s="2">
        <f t="shared" si="178"/>
        <v>0</v>
      </c>
      <c r="AP416" s="2">
        <f t="shared" si="179"/>
        <v>0</v>
      </c>
      <c r="AR416" t="s">
        <v>1299</v>
      </c>
      <c r="AS416" t="s">
        <v>2255</v>
      </c>
      <c r="AV416">
        <v>3</v>
      </c>
      <c r="AW416" s="91">
        <v>12</v>
      </c>
      <c r="AX416" s="93"/>
      <c r="AY416" s="91">
        <v>12</v>
      </c>
      <c r="BA416" s="7" t="s">
        <v>1761</v>
      </c>
      <c r="BH416" s="1">
        <f>SUM(BH349:BH415)</f>
        <v>47</v>
      </c>
      <c r="BI416" s="1">
        <f t="shared" ref="BI416:BN416" si="180">SUM(BI349:BI415)</f>
        <v>13</v>
      </c>
      <c r="BJ416" s="1">
        <f t="shared" si="180"/>
        <v>4</v>
      </c>
      <c r="BK416" s="1">
        <f t="shared" si="180"/>
        <v>2</v>
      </c>
      <c r="BL416" s="1">
        <f t="shared" si="180"/>
        <v>18</v>
      </c>
      <c r="BM416">
        <f t="shared" si="180"/>
        <v>6</v>
      </c>
      <c r="BN416">
        <f t="shared" si="180"/>
        <v>18</v>
      </c>
    </row>
    <row r="417" spans="1:53">
      <c r="C417" s="1"/>
      <c r="E417" s="7"/>
      <c r="F417" s="7"/>
      <c r="I417" s="2"/>
      <c r="N417" s="108"/>
      <c r="O417" s="108"/>
      <c r="P417" s="108"/>
      <c r="Y417" s="108"/>
      <c r="Z417" s="108"/>
      <c r="AA417" s="108"/>
      <c r="AB417" s="108"/>
      <c r="AC417" s="108"/>
      <c r="AD417" s="108"/>
      <c r="AE417" s="108"/>
      <c r="AF417" s="108"/>
      <c r="AG417" s="108"/>
      <c r="AI417" s="7"/>
      <c r="AJ417" s="7"/>
      <c r="AK417" s="7"/>
      <c r="AL417" s="7"/>
      <c r="AW417" s="91"/>
      <c r="AX417" s="93"/>
      <c r="AY417" s="97"/>
    </row>
    <row r="418" spans="1:53" hidden="1" outlineLevel="1">
      <c r="A418" t="s">
        <v>1986</v>
      </c>
      <c r="B418" t="s">
        <v>1985</v>
      </c>
      <c r="C418" s="1">
        <f t="shared" ref="C418:C449" si="181">SUM(N418:AG418)</f>
        <v>4998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0</v>
      </c>
      <c r="G418" s="1">
        <f t="shared" ref="G418:G449" si="182">IF(C418&gt;0,MAX(N418:P418)-LARGE(N418:P418,2),0)</f>
        <v>2658</v>
      </c>
      <c r="H418" s="2">
        <f t="shared" ref="H418:H449" si="183">IF(C418&gt;0,G418/C418,0)</f>
        <v>0.53181272509003596</v>
      </c>
      <c r="I418" s="2"/>
      <c r="J418" s="2">
        <f t="shared" ref="J418:J449" si="184">IF($C418=0,"-",N418/$C418)</f>
        <v>0.22529011604641858</v>
      </c>
      <c r="K418" s="2">
        <f t="shared" ref="K418:K449" si="185">IF($C418=0,"-",O418/$C418)</f>
        <v>0.75710284113645454</v>
      </c>
      <c r="L418" s="2">
        <f t="shared" ref="L418:L449" si="186">IF($C418=0,"-",P418/$C418)</f>
        <v>0</v>
      </c>
      <c r="M418" s="2">
        <f t="shared" ref="M418:M449" si="187">IF(C418=0,"-",(1-J418-K418-L418))</f>
        <v>1.7607042817126883E-2</v>
      </c>
      <c r="N418" s="108">
        <v>1126</v>
      </c>
      <c r="O418" s="108">
        <v>3784</v>
      </c>
      <c r="P418" s="108"/>
      <c r="Q418" s="118">
        <v>88</v>
      </c>
      <c r="Y418" s="108"/>
      <c r="Z418" s="108"/>
      <c r="AA418" s="108">
        <v>0</v>
      </c>
      <c r="AB418" s="108">
        <v>0</v>
      </c>
      <c r="AC418" s="108">
        <v>0</v>
      </c>
      <c r="AD418" s="108"/>
      <c r="AE418" s="108"/>
      <c r="AF418" s="108"/>
      <c r="AG418" s="108"/>
      <c r="AI418" s="7">
        <f>IF(Q418&gt;0,RANK(Q418,(N418:P418,Q418:AE418)),0)</f>
        <v>3</v>
      </c>
      <c r="AJ418" s="7">
        <f>IF(R418&gt;0,RANK(R418,(N418:P418,Q418:AE418)),0)</f>
        <v>0</v>
      </c>
      <c r="AK418" s="7">
        <f>IF(T418&gt;0,RANK(T418,(N418:P418,Q418:AE418)),0)</f>
        <v>0</v>
      </c>
      <c r="AL418" s="7">
        <f>IF(S418&gt;0,RANK(S418,(N418:P418,Q418:AE418)),0)</f>
        <v>0</v>
      </c>
      <c r="AM418" s="2">
        <f t="shared" ref="AM418:AM449" si="188">IF($C418=0,"-",Q418/$C418)</f>
        <v>1.7607042817126852E-2</v>
      </c>
      <c r="AN418" s="2">
        <f t="shared" ref="AN418:AN449" si="189">IF($C418=0,"-",R418/$C418)</f>
        <v>0</v>
      </c>
      <c r="AO418" s="2">
        <f t="shared" ref="AO418:AO449" si="190">IF($C418=0,"-",T418/$C418)</f>
        <v>0</v>
      </c>
      <c r="AP418" s="2">
        <f t="shared" ref="AP418:AP449" si="191">IF($C418=0,"-",S418/$C418)</f>
        <v>0</v>
      </c>
      <c r="AR418" t="s">
        <v>1986</v>
      </c>
      <c r="AS418" t="s">
        <v>1985</v>
      </c>
      <c r="AT418">
        <v>1</v>
      </c>
      <c r="AV418">
        <v>3</v>
      </c>
      <c r="AW418" s="91">
        <v>13</v>
      </c>
      <c r="AX418" s="93">
        <v>1</v>
      </c>
      <c r="AY418" s="97">
        <f t="shared" si="168"/>
        <v>13001</v>
      </c>
      <c r="BA418" s="7" t="s">
        <v>1261</v>
      </c>
    </row>
    <row r="419" spans="1:53" hidden="1" outlineLevel="1">
      <c r="A419" t="s">
        <v>1244</v>
      </c>
      <c r="B419" t="s">
        <v>1985</v>
      </c>
      <c r="C419" s="1">
        <f t="shared" si="181"/>
        <v>1417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>IF(P419&gt;0,RANK(P419,(N419:P419,Q419:AE419)),0)</f>
        <v>0</v>
      </c>
      <c r="G419" s="1">
        <f t="shared" si="182"/>
        <v>594</v>
      </c>
      <c r="H419" s="2">
        <f t="shared" si="183"/>
        <v>0.41919548341566693</v>
      </c>
      <c r="I419" s="2"/>
      <c r="J419" s="2">
        <f t="shared" si="184"/>
        <v>0.273817925194072</v>
      </c>
      <c r="K419" s="2">
        <f t="shared" si="185"/>
        <v>0.69301340860973892</v>
      </c>
      <c r="L419" s="2">
        <f t="shared" si="186"/>
        <v>0</v>
      </c>
      <c r="M419" s="2">
        <f t="shared" si="187"/>
        <v>3.3168666196189078E-2</v>
      </c>
      <c r="N419" s="108">
        <v>388</v>
      </c>
      <c r="O419" s="108">
        <v>982</v>
      </c>
      <c r="P419" s="108"/>
      <c r="Q419" s="118">
        <v>47</v>
      </c>
      <c r="Y419" s="108"/>
      <c r="Z419" s="108"/>
      <c r="AA419" s="108">
        <v>0</v>
      </c>
      <c r="AB419" s="108">
        <v>0</v>
      </c>
      <c r="AC419" s="108">
        <v>0</v>
      </c>
      <c r="AD419" s="108"/>
      <c r="AE419" s="108"/>
      <c r="AF419" s="108"/>
      <c r="AG419" s="108"/>
      <c r="AI419" s="7">
        <f>IF(Q419&gt;0,RANK(Q419,(N419:P419,Q419:AE419)),0)</f>
        <v>3</v>
      </c>
      <c r="AJ419" s="7">
        <f>IF(R419&gt;0,RANK(R419,(N419:P419,Q419:AE419)),0)</f>
        <v>0</v>
      </c>
      <c r="AK419" s="7">
        <f>IF(T419&gt;0,RANK(T419,(N419:P419,Q419:AE419)),0)</f>
        <v>0</v>
      </c>
      <c r="AL419" s="7">
        <f>IF(S419&gt;0,RANK(S419,(N419:P419,Q419:AE419)),0)</f>
        <v>0</v>
      </c>
      <c r="AM419" s="2">
        <f t="shared" si="188"/>
        <v>3.3168666196189134E-2</v>
      </c>
      <c r="AN419" s="2">
        <f t="shared" si="189"/>
        <v>0</v>
      </c>
      <c r="AO419" s="2">
        <f t="shared" si="190"/>
        <v>0</v>
      </c>
      <c r="AP419" s="2">
        <f t="shared" si="191"/>
        <v>0</v>
      </c>
      <c r="AR419" t="s">
        <v>1244</v>
      </c>
      <c r="AS419" t="s">
        <v>1985</v>
      </c>
      <c r="AT419">
        <v>1</v>
      </c>
      <c r="AV419">
        <v>3</v>
      </c>
      <c r="AW419" s="91">
        <v>13</v>
      </c>
      <c r="AX419" s="93">
        <v>3</v>
      </c>
      <c r="AY419" s="97">
        <f t="shared" si="168"/>
        <v>13003</v>
      </c>
      <c r="BA419" s="7" t="s">
        <v>1261</v>
      </c>
    </row>
    <row r="420" spans="1:53" hidden="1" outlineLevel="1">
      <c r="A420" t="s">
        <v>1943</v>
      </c>
      <c r="B420" t="s">
        <v>1985</v>
      </c>
      <c r="C420" s="1">
        <f t="shared" si="181"/>
        <v>2401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>IF(P420&gt;0,RANK(P420,(N420:P420,Q420:AE420)),0)</f>
        <v>0</v>
      </c>
      <c r="G420" s="1">
        <f t="shared" si="182"/>
        <v>1434</v>
      </c>
      <c r="H420" s="2">
        <f t="shared" si="183"/>
        <v>0.59725114535610158</v>
      </c>
      <c r="I420" s="2"/>
      <c r="J420" s="2">
        <f t="shared" si="184"/>
        <v>0.18992086630570595</v>
      </c>
      <c r="K420" s="2">
        <f t="shared" si="185"/>
        <v>0.78717201166180761</v>
      </c>
      <c r="L420" s="2">
        <f t="shared" si="186"/>
        <v>0</v>
      </c>
      <c r="M420" s="2">
        <f t="shared" si="187"/>
        <v>2.290712203248646E-2</v>
      </c>
      <c r="N420" s="108">
        <v>456</v>
      </c>
      <c r="O420" s="108">
        <v>1890</v>
      </c>
      <c r="P420" s="108"/>
      <c r="Q420" s="118">
        <v>55</v>
      </c>
      <c r="Y420" s="108"/>
      <c r="Z420" s="108"/>
      <c r="AA420" s="108">
        <v>0</v>
      </c>
      <c r="AB420" s="108">
        <v>0</v>
      </c>
      <c r="AC420" s="108">
        <v>0</v>
      </c>
      <c r="AD420" s="108"/>
      <c r="AE420" s="108"/>
      <c r="AF420" s="108"/>
      <c r="AG420" s="108"/>
      <c r="AI420" s="7">
        <f>IF(Q420&gt;0,RANK(Q420,(N420:P420,Q420:AE420)),0)</f>
        <v>3</v>
      </c>
      <c r="AJ420" s="7">
        <f>IF(R420&gt;0,RANK(R420,(N420:P420,Q420:AE420)),0)</f>
        <v>0</v>
      </c>
      <c r="AK420" s="7">
        <f>IF(T420&gt;0,RANK(T420,(N420:P420,Q420:AE420)),0)</f>
        <v>0</v>
      </c>
      <c r="AL420" s="7">
        <f>IF(S420&gt;0,RANK(S420,(N420:P420,Q420:AE420)),0)</f>
        <v>0</v>
      </c>
      <c r="AM420" s="2">
        <f t="shared" si="188"/>
        <v>2.2907122032486463E-2</v>
      </c>
      <c r="AN420" s="2">
        <f t="shared" si="189"/>
        <v>0</v>
      </c>
      <c r="AO420" s="2">
        <f t="shared" si="190"/>
        <v>0</v>
      </c>
      <c r="AP420" s="2">
        <f t="shared" si="191"/>
        <v>0</v>
      </c>
      <c r="AR420" t="s">
        <v>1943</v>
      </c>
      <c r="AS420" t="s">
        <v>1985</v>
      </c>
      <c r="AT420">
        <v>1</v>
      </c>
      <c r="AV420">
        <v>3</v>
      </c>
      <c r="AW420" s="91">
        <v>13</v>
      </c>
      <c r="AX420" s="93">
        <v>5</v>
      </c>
      <c r="AY420" s="97">
        <f t="shared" si="168"/>
        <v>13005</v>
      </c>
      <c r="BA420" s="7" t="s">
        <v>1261</v>
      </c>
    </row>
    <row r="421" spans="1:53" hidden="1" outlineLevel="1">
      <c r="A421" t="s">
        <v>256</v>
      </c>
      <c r="B421" t="s">
        <v>1985</v>
      </c>
      <c r="C421" s="1">
        <f t="shared" si="181"/>
        <v>1218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1">
        <f t="shared" si="182"/>
        <v>41</v>
      </c>
      <c r="H421" s="2">
        <f t="shared" si="183"/>
        <v>3.3661740558292283E-2</v>
      </c>
      <c r="I421" s="2"/>
      <c r="J421" s="2">
        <f t="shared" si="184"/>
        <v>0.47372742200328405</v>
      </c>
      <c r="K421" s="2">
        <f t="shared" si="185"/>
        <v>0.5073891625615764</v>
      </c>
      <c r="L421" s="2">
        <f t="shared" si="186"/>
        <v>0</v>
      </c>
      <c r="M421" s="2">
        <f t="shared" si="187"/>
        <v>1.8883415435139494E-2</v>
      </c>
      <c r="N421" s="108">
        <v>577</v>
      </c>
      <c r="O421" s="108">
        <v>618</v>
      </c>
      <c r="P421" s="108"/>
      <c r="Q421" s="118">
        <v>23</v>
      </c>
      <c r="Y421" s="108"/>
      <c r="Z421" s="108"/>
      <c r="AA421" s="108">
        <v>0</v>
      </c>
      <c r="AB421" s="108">
        <v>0</v>
      </c>
      <c r="AC421" s="108">
        <v>0</v>
      </c>
      <c r="AD421" s="108"/>
      <c r="AE421" s="108"/>
      <c r="AF421" s="108"/>
      <c r="AG421" s="108"/>
      <c r="AI421" s="7">
        <f>IF(Q421&gt;0,RANK(Q421,(N421:P421,Q421:AE421)),0)</f>
        <v>3</v>
      </c>
      <c r="AJ421" s="7">
        <f>IF(R421&gt;0,RANK(R421,(N421:P421,Q421:AE421)),0)</f>
        <v>0</v>
      </c>
      <c r="AK421" s="7">
        <f>IF(T421&gt;0,RANK(T421,(N421:P421,Q421:AE421)),0)</f>
        <v>0</v>
      </c>
      <c r="AL421" s="7">
        <f>IF(S421&gt;0,RANK(S421,(N421:P421,Q421:AE421)),0)</f>
        <v>0</v>
      </c>
      <c r="AM421" s="2">
        <f t="shared" si="188"/>
        <v>1.8883415435139574E-2</v>
      </c>
      <c r="AN421" s="2">
        <f t="shared" si="189"/>
        <v>0</v>
      </c>
      <c r="AO421" s="2">
        <f t="shared" si="190"/>
        <v>0</v>
      </c>
      <c r="AP421" s="2">
        <f t="shared" si="191"/>
        <v>0</v>
      </c>
      <c r="AR421" t="s">
        <v>256</v>
      </c>
      <c r="AS421" t="s">
        <v>1985</v>
      </c>
      <c r="AT421">
        <v>2</v>
      </c>
      <c r="AV421">
        <v>3</v>
      </c>
      <c r="AW421" s="91">
        <v>13</v>
      </c>
      <c r="AX421" s="93">
        <v>7</v>
      </c>
      <c r="AY421" s="97">
        <f t="shared" ref="AY421:AY484" si="192">1000*AW421+AX421</f>
        <v>13007</v>
      </c>
      <c r="BA421" s="7" t="s">
        <v>1261</v>
      </c>
    </row>
    <row r="422" spans="1:53" hidden="1" outlineLevel="1">
      <c r="A422" t="s">
        <v>337</v>
      </c>
      <c r="B422" t="s">
        <v>1985</v>
      </c>
      <c r="C422" s="1">
        <f t="shared" si="181"/>
        <v>11055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>IF(P422&gt;0,RANK(P422,(N422:P422,Q422:AE422)),0)</f>
        <v>0</v>
      </c>
      <c r="G422" s="1">
        <f t="shared" si="182"/>
        <v>604</v>
      </c>
      <c r="H422" s="2">
        <f t="shared" si="183"/>
        <v>5.4635911352329265E-2</v>
      </c>
      <c r="I422" s="2"/>
      <c r="J422" s="2">
        <f t="shared" si="184"/>
        <v>0.4599728629579376</v>
      </c>
      <c r="K422" s="2">
        <f t="shared" si="185"/>
        <v>0.51460877431026686</v>
      </c>
      <c r="L422" s="2">
        <f t="shared" si="186"/>
        <v>0</v>
      </c>
      <c r="M422" s="2">
        <f t="shared" si="187"/>
        <v>2.5418362731795541E-2</v>
      </c>
      <c r="N422" s="108">
        <v>5085</v>
      </c>
      <c r="O422" s="108">
        <v>5689</v>
      </c>
      <c r="P422" s="108"/>
      <c r="Q422" s="118">
        <v>281</v>
      </c>
      <c r="Y422" s="108"/>
      <c r="Z422" s="108"/>
      <c r="AA422" s="108">
        <v>0</v>
      </c>
      <c r="AB422" s="108">
        <v>0</v>
      </c>
      <c r="AC422" s="108">
        <v>0</v>
      </c>
      <c r="AD422" s="108"/>
      <c r="AE422" s="108"/>
      <c r="AF422" s="108"/>
      <c r="AG422" s="108"/>
      <c r="AI422" s="7">
        <f>IF(Q422&gt;0,RANK(Q422,(N422:P422,Q422:AE422)),0)</f>
        <v>3</v>
      </c>
      <c r="AJ422" s="7">
        <f>IF(R422&gt;0,RANK(R422,(N422:P422,Q422:AE422)),0)</f>
        <v>0</v>
      </c>
      <c r="AK422" s="7">
        <f>IF(T422&gt;0,RANK(T422,(N422:P422,Q422:AE422)),0)</f>
        <v>0</v>
      </c>
      <c r="AL422" s="7">
        <f>IF(S422&gt;0,RANK(S422,(N422:P422,Q422:AE422)),0)</f>
        <v>0</v>
      </c>
      <c r="AM422" s="2">
        <f t="shared" si="188"/>
        <v>2.5418362731795568E-2</v>
      </c>
      <c r="AN422" s="2">
        <f t="shared" si="189"/>
        <v>0</v>
      </c>
      <c r="AO422" s="2">
        <f t="shared" si="190"/>
        <v>0</v>
      </c>
      <c r="AP422" s="2">
        <f t="shared" si="191"/>
        <v>0</v>
      </c>
      <c r="AR422" t="s">
        <v>337</v>
      </c>
      <c r="AS422" t="s">
        <v>1985</v>
      </c>
      <c r="AT422">
        <v>3</v>
      </c>
      <c r="AV422">
        <v>3</v>
      </c>
      <c r="AW422" s="91">
        <v>13</v>
      </c>
      <c r="AX422" s="93">
        <v>9</v>
      </c>
      <c r="AY422" s="97">
        <f t="shared" si="192"/>
        <v>13009</v>
      </c>
      <c r="BA422" s="7" t="s">
        <v>1261</v>
      </c>
    </row>
    <row r="423" spans="1:53" hidden="1" outlineLevel="1">
      <c r="A423" t="s">
        <v>723</v>
      </c>
      <c r="B423" t="s">
        <v>1985</v>
      </c>
      <c r="C423" s="1">
        <f t="shared" si="181"/>
        <v>4428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>IF(P423&gt;0,RANK(P423,(N423:P423,Q423:AE423)),0)</f>
        <v>0</v>
      </c>
      <c r="G423" s="1">
        <f t="shared" si="182"/>
        <v>3238</v>
      </c>
      <c r="H423" s="2">
        <f t="shared" si="183"/>
        <v>0.73125564588979219</v>
      </c>
      <c r="I423" s="2"/>
      <c r="J423" s="2">
        <f t="shared" si="184"/>
        <v>0.11969286359530262</v>
      </c>
      <c r="K423" s="2">
        <f t="shared" si="185"/>
        <v>0.85094850948509482</v>
      </c>
      <c r="L423" s="2">
        <f t="shared" si="186"/>
        <v>0</v>
      </c>
      <c r="M423" s="2">
        <f t="shared" si="187"/>
        <v>2.935862691960256E-2</v>
      </c>
      <c r="N423" s="108">
        <v>530</v>
      </c>
      <c r="O423" s="108">
        <v>3768</v>
      </c>
      <c r="P423" s="108"/>
      <c r="Q423" s="118">
        <v>129</v>
      </c>
      <c r="Y423" s="108"/>
      <c r="Z423" s="108"/>
      <c r="AA423" s="108">
        <v>0</v>
      </c>
      <c r="AB423" s="108">
        <v>0</v>
      </c>
      <c r="AC423" s="108">
        <v>1</v>
      </c>
      <c r="AD423" s="108"/>
      <c r="AE423" s="108"/>
      <c r="AF423" s="108"/>
      <c r="AG423" s="108"/>
      <c r="AI423" s="7">
        <f>IF(Q423&gt;0,RANK(Q423,(N423:P423,Q423:AE423)),0)</f>
        <v>3</v>
      </c>
      <c r="AJ423" s="7">
        <f>IF(R423&gt;0,RANK(R423,(N423:P423,Q423:AE423)),0)</f>
        <v>0</v>
      </c>
      <c r="AK423" s="7">
        <f>IF(T423&gt;0,RANK(T423,(N423:P423,Q423:AE423)),0)</f>
        <v>0</v>
      </c>
      <c r="AL423" s="7">
        <f>IF(S423&gt;0,RANK(S423,(N423:P423,Q423:AE423)),0)</f>
        <v>0</v>
      </c>
      <c r="AM423" s="2">
        <f t="shared" si="188"/>
        <v>2.9132791327913278E-2</v>
      </c>
      <c r="AN423" s="2">
        <f t="shared" si="189"/>
        <v>0</v>
      </c>
      <c r="AO423" s="2">
        <f t="shared" si="190"/>
        <v>0</v>
      </c>
      <c r="AP423" s="2">
        <f t="shared" si="191"/>
        <v>0</v>
      </c>
      <c r="AR423" t="s">
        <v>723</v>
      </c>
      <c r="AS423" t="s">
        <v>1985</v>
      </c>
      <c r="AT423">
        <v>9</v>
      </c>
      <c r="AV423">
        <v>3</v>
      </c>
      <c r="AW423" s="91">
        <v>13</v>
      </c>
      <c r="AX423" s="93">
        <v>11</v>
      </c>
      <c r="AY423" s="97">
        <f t="shared" si="192"/>
        <v>13011</v>
      </c>
      <c r="BA423" s="7" t="s">
        <v>1261</v>
      </c>
    </row>
    <row r="424" spans="1:53" hidden="1" outlineLevel="1">
      <c r="A424" t="s">
        <v>202</v>
      </c>
      <c r="B424" t="s">
        <v>1985</v>
      </c>
      <c r="C424" s="1">
        <f t="shared" si="181"/>
        <v>16038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0</v>
      </c>
      <c r="G424" s="1">
        <f t="shared" si="182"/>
        <v>9540</v>
      </c>
      <c r="H424" s="2">
        <f t="shared" si="183"/>
        <v>0.59483726150392813</v>
      </c>
      <c r="I424" s="2"/>
      <c r="J424" s="2">
        <f t="shared" si="184"/>
        <v>0.18518518518518517</v>
      </c>
      <c r="K424" s="2">
        <f t="shared" si="185"/>
        <v>0.78002244668911336</v>
      </c>
      <c r="L424" s="2">
        <f t="shared" si="186"/>
        <v>0</v>
      </c>
      <c r="M424" s="2">
        <f t="shared" si="187"/>
        <v>3.4792368125701523E-2</v>
      </c>
      <c r="N424" s="108">
        <v>2970</v>
      </c>
      <c r="O424" s="108">
        <v>12510</v>
      </c>
      <c r="P424" s="108"/>
      <c r="Q424" s="118">
        <v>557</v>
      </c>
      <c r="Y424" s="108"/>
      <c r="Z424" s="108"/>
      <c r="AA424" s="108">
        <v>0</v>
      </c>
      <c r="AB424" s="108">
        <v>0</v>
      </c>
      <c r="AC424" s="108">
        <v>1</v>
      </c>
      <c r="AD424" s="108"/>
      <c r="AE424" s="108"/>
      <c r="AF424" s="108"/>
      <c r="AG424" s="108"/>
      <c r="AI424" s="7">
        <f>IF(Q424&gt;0,RANK(Q424,(N424:P424,Q424:AE424)),0)</f>
        <v>3</v>
      </c>
      <c r="AJ424" s="7">
        <f>IF(R424&gt;0,RANK(R424,(N424:P424,Q424:AE424)),0)</f>
        <v>0</v>
      </c>
      <c r="AK424" s="7">
        <f>IF(T424&gt;0,RANK(T424,(N424:P424,Q424:AE424)),0)</f>
        <v>0</v>
      </c>
      <c r="AL424" s="7">
        <f>IF(S424&gt;0,RANK(S424,(N424:P424,Q424:AE424)),0)</f>
        <v>0</v>
      </c>
      <c r="AM424" s="2">
        <f t="shared" si="188"/>
        <v>3.473001621149769E-2</v>
      </c>
      <c r="AN424" s="2">
        <f t="shared" si="189"/>
        <v>0</v>
      </c>
      <c r="AO424" s="2">
        <f t="shared" si="190"/>
        <v>0</v>
      </c>
      <c r="AP424" s="2">
        <f t="shared" si="191"/>
        <v>0</v>
      </c>
      <c r="AR424" t="s">
        <v>202</v>
      </c>
      <c r="AS424" t="s">
        <v>1985</v>
      </c>
      <c r="AT424">
        <v>9</v>
      </c>
      <c r="AV424">
        <v>3</v>
      </c>
      <c r="AW424" s="91">
        <v>13</v>
      </c>
      <c r="AX424" s="93">
        <v>13</v>
      </c>
      <c r="AY424" s="97">
        <f t="shared" si="192"/>
        <v>13013</v>
      </c>
      <c r="BA424" s="7" t="s">
        <v>1261</v>
      </c>
    </row>
    <row r="425" spans="1:53" hidden="1" outlineLevel="1">
      <c r="A425" t="s">
        <v>286</v>
      </c>
      <c r="B425" t="s">
        <v>1985</v>
      </c>
      <c r="C425" s="1">
        <f t="shared" si="181"/>
        <v>23292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0</v>
      </c>
      <c r="G425" s="1">
        <f t="shared" si="182"/>
        <v>13586</v>
      </c>
      <c r="H425" s="2">
        <f t="shared" si="183"/>
        <v>0.5832904001373862</v>
      </c>
      <c r="I425" s="2"/>
      <c r="J425" s="2">
        <f t="shared" si="184"/>
        <v>0.19118152155246437</v>
      </c>
      <c r="K425" s="2">
        <f t="shared" si="185"/>
        <v>0.77447192168985057</v>
      </c>
      <c r="L425" s="2">
        <f t="shared" si="186"/>
        <v>0</v>
      </c>
      <c r="M425" s="2">
        <f t="shared" si="187"/>
        <v>3.4346556757685054E-2</v>
      </c>
      <c r="N425" s="108">
        <v>4453</v>
      </c>
      <c r="O425" s="108">
        <v>18039</v>
      </c>
      <c r="P425" s="108"/>
      <c r="Q425" s="118">
        <v>800</v>
      </c>
      <c r="Y425" s="108"/>
      <c r="Z425" s="108"/>
      <c r="AA425" s="108">
        <v>0</v>
      </c>
      <c r="AB425" s="108">
        <v>0</v>
      </c>
      <c r="AC425" s="108">
        <v>0</v>
      </c>
      <c r="AD425" s="108"/>
      <c r="AE425" s="108"/>
      <c r="AF425" s="108"/>
      <c r="AG425" s="108"/>
      <c r="AI425" s="7">
        <f>IF(Q425&gt;0,RANK(Q425,(N425:P425,Q425:AE425)),0)</f>
        <v>3</v>
      </c>
      <c r="AJ425" s="7">
        <f>IF(R425&gt;0,RANK(R425,(N425:P425,Q425:AE425)),0)</f>
        <v>0</v>
      </c>
      <c r="AK425" s="7">
        <f>IF(T425&gt;0,RANK(T425,(N425:P425,Q425:AE425)),0)</f>
        <v>0</v>
      </c>
      <c r="AL425" s="7">
        <f>IF(S425&gt;0,RANK(S425,(N425:P425,Q425:AE425)),0)</f>
        <v>0</v>
      </c>
      <c r="AM425" s="2">
        <f t="shared" si="188"/>
        <v>3.434655675768504E-2</v>
      </c>
      <c r="AN425" s="2">
        <f t="shared" si="189"/>
        <v>0</v>
      </c>
      <c r="AO425" s="2">
        <f t="shared" si="190"/>
        <v>0</v>
      </c>
      <c r="AP425" s="2">
        <f t="shared" si="191"/>
        <v>0</v>
      </c>
      <c r="AR425" t="s">
        <v>286</v>
      </c>
      <c r="AS425" t="s">
        <v>1985</v>
      </c>
      <c r="AT425">
        <v>0</v>
      </c>
      <c r="AV425">
        <v>3</v>
      </c>
      <c r="AW425" s="91">
        <v>13</v>
      </c>
      <c r="AX425" s="93">
        <v>15</v>
      </c>
      <c r="AY425" s="97">
        <f t="shared" si="192"/>
        <v>13015</v>
      </c>
      <c r="BA425" s="7" t="s">
        <v>1261</v>
      </c>
    </row>
    <row r="426" spans="1:53" hidden="1" outlineLevel="1">
      <c r="A426" t="s">
        <v>861</v>
      </c>
      <c r="B426" t="s">
        <v>1985</v>
      </c>
      <c r="C426" s="1">
        <f t="shared" si="181"/>
        <v>3867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0</v>
      </c>
      <c r="G426" s="1">
        <f t="shared" si="182"/>
        <v>860</v>
      </c>
      <c r="H426" s="2">
        <f t="shared" si="183"/>
        <v>0.22239462115334885</v>
      </c>
      <c r="I426" s="2"/>
      <c r="J426" s="2">
        <f t="shared" si="184"/>
        <v>0.37600206878717352</v>
      </c>
      <c r="K426" s="2">
        <f t="shared" si="185"/>
        <v>0.59839668994052242</v>
      </c>
      <c r="L426" s="2">
        <f t="shared" si="186"/>
        <v>0</v>
      </c>
      <c r="M426" s="2">
        <f t="shared" si="187"/>
        <v>2.560124127230412E-2</v>
      </c>
      <c r="N426" s="108">
        <v>1454</v>
      </c>
      <c r="O426" s="108">
        <v>2314</v>
      </c>
      <c r="P426" s="108"/>
      <c r="Q426" s="118">
        <v>99</v>
      </c>
      <c r="Y426" s="108"/>
      <c r="Z426" s="108"/>
      <c r="AA426" s="108">
        <v>0</v>
      </c>
      <c r="AB426" s="108">
        <v>0</v>
      </c>
      <c r="AC426" s="108">
        <v>0</v>
      </c>
      <c r="AD426" s="108"/>
      <c r="AE426" s="108"/>
      <c r="AF426" s="108"/>
      <c r="AG426" s="108"/>
      <c r="AI426" s="7">
        <f>IF(Q426&gt;0,RANK(Q426,(N426:P426,Q426:AE426)),0)</f>
        <v>3</v>
      </c>
      <c r="AJ426" s="7">
        <f>IF(R426&gt;0,RANK(R426,(N426:P426,Q426:AE426)),0)</f>
        <v>0</v>
      </c>
      <c r="AK426" s="7">
        <f>IF(T426&gt;0,RANK(T426,(N426:P426,Q426:AE426)),0)</f>
        <v>0</v>
      </c>
      <c r="AL426" s="7">
        <f>IF(S426&gt;0,RANK(S426,(N426:P426,Q426:AE426)),0)</f>
        <v>0</v>
      </c>
      <c r="AM426" s="2">
        <f t="shared" si="188"/>
        <v>2.560124127230411E-2</v>
      </c>
      <c r="AN426" s="2">
        <f t="shared" si="189"/>
        <v>0</v>
      </c>
      <c r="AO426" s="2">
        <f t="shared" si="190"/>
        <v>0</v>
      </c>
      <c r="AP426" s="2">
        <f t="shared" si="191"/>
        <v>0</v>
      </c>
      <c r="AR426" t="s">
        <v>861</v>
      </c>
      <c r="AS426" t="s">
        <v>1985</v>
      </c>
      <c r="AT426">
        <v>1</v>
      </c>
      <c r="AV426">
        <v>3</v>
      </c>
      <c r="AW426" s="91">
        <v>13</v>
      </c>
      <c r="AX426" s="93">
        <v>17</v>
      </c>
      <c r="AY426" s="97">
        <f t="shared" si="192"/>
        <v>13017</v>
      </c>
      <c r="BA426" s="7" t="s">
        <v>1261</v>
      </c>
    </row>
    <row r="427" spans="1:53" hidden="1" outlineLevel="1">
      <c r="A427" t="s">
        <v>2252</v>
      </c>
      <c r="B427" t="s">
        <v>1985</v>
      </c>
      <c r="C427" s="1">
        <f t="shared" si="181"/>
        <v>3980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0</v>
      </c>
      <c r="G427" s="1">
        <f t="shared" si="182"/>
        <v>2187</v>
      </c>
      <c r="H427" s="2">
        <f t="shared" si="183"/>
        <v>0.54949748743718596</v>
      </c>
      <c r="I427" s="2"/>
      <c r="J427" s="2">
        <f t="shared" si="184"/>
        <v>0.20703517587939699</v>
      </c>
      <c r="K427" s="2">
        <f t="shared" si="185"/>
        <v>0.75653266331658287</v>
      </c>
      <c r="L427" s="2">
        <f t="shared" si="186"/>
        <v>0</v>
      </c>
      <c r="M427" s="2">
        <f t="shared" si="187"/>
        <v>3.6432160804020119E-2</v>
      </c>
      <c r="N427" s="108">
        <v>824</v>
      </c>
      <c r="O427" s="108">
        <v>3011</v>
      </c>
      <c r="P427" s="108"/>
      <c r="Q427" s="118">
        <v>145</v>
      </c>
      <c r="Y427" s="108"/>
      <c r="Z427" s="108"/>
      <c r="AA427" s="108">
        <v>0</v>
      </c>
      <c r="AB427" s="108">
        <v>0</v>
      </c>
      <c r="AC427" s="108">
        <v>0</v>
      </c>
      <c r="AD427" s="108"/>
      <c r="AE427" s="108"/>
      <c r="AF427" s="108"/>
      <c r="AG427" s="108"/>
      <c r="AI427" s="7">
        <f>IF(Q427&gt;0,RANK(Q427,(N427:P427,Q427:AE427)),0)</f>
        <v>3</v>
      </c>
      <c r="AJ427" s="7">
        <f>IF(R427&gt;0,RANK(R427,(N427:P427,Q427:AE427)),0)</f>
        <v>0</v>
      </c>
      <c r="AK427" s="7">
        <f>IF(T427&gt;0,RANK(T427,(N427:P427,Q427:AE427)),0)</f>
        <v>0</v>
      </c>
      <c r="AL427" s="7">
        <f>IF(S427&gt;0,RANK(S427,(N427:P427,Q427:AE427)),0)</f>
        <v>0</v>
      </c>
      <c r="AM427" s="2">
        <f t="shared" si="188"/>
        <v>3.6432160804020099E-2</v>
      </c>
      <c r="AN427" s="2">
        <f t="shared" si="189"/>
        <v>0</v>
      </c>
      <c r="AO427" s="2">
        <f t="shared" si="190"/>
        <v>0</v>
      </c>
      <c r="AP427" s="2">
        <f t="shared" si="191"/>
        <v>0</v>
      </c>
      <c r="AR427" t="s">
        <v>2252</v>
      </c>
      <c r="AS427" t="s">
        <v>1985</v>
      </c>
      <c r="AT427">
        <v>1</v>
      </c>
      <c r="AV427">
        <v>3</v>
      </c>
      <c r="AW427" s="91">
        <v>13</v>
      </c>
      <c r="AX427" s="93">
        <v>19</v>
      </c>
      <c r="AY427" s="97">
        <f t="shared" si="192"/>
        <v>13019</v>
      </c>
      <c r="BA427" s="7" t="s">
        <v>1261</v>
      </c>
    </row>
    <row r="428" spans="1:53" hidden="1" outlineLevel="1">
      <c r="A428" t="s">
        <v>1069</v>
      </c>
      <c r="B428" t="s">
        <v>1985</v>
      </c>
      <c r="C428" s="1">
        <f t="shared" si="181"/>
        <v>44021</v>
      </c>
      <c r="D428" s="7">
        <f>IF(N428&gt;0, RANK(N428,(N428:P428,Q428:AE428)),0)</f>
        <v>1</v>
      </c>
      <c r="E428" s="7">
        <f>IF(O428&gt;0,RANK(O428,(N428:P428,Q428:AE428)),0)</f>
        <v>2</v>
      </c>
      <c r="F428" s="7">
        <f>IF(P428&gt;0,RANK(P428,(N428:P428,Q428:AE428)),0)</f>
        <v>0</v>
      </c>
      <c r="G428" s="1">
        <f t="shared" si="182"/>
        <v>3077</v>
      </c>
      <c r="H428" s="2">
        <f t="shared" si="183"/>
        <v>6.9898457554349064E-2</v>
      </c>
      <c r="I428" s="2"/>
      <c r="J428" s="2">
        <f t="shared" si="184"/>
        <v>0.52590808932100586</v>
      </c>
      <c r="K428" s="2">
        <f t="shared" si="185"/>
        <v>0.45600963176665682</v>
      </c>
      <c r="L428" s="2">
        <f t="shared" si="186"/>
        <v>0</v>
      </c>
      <c r="M428" s="2">
        <f t="shared" si="187"/>
        <v>1.8082278912337324E-2</v>
      </c>
      <c r="N428" s="108">
        <v>23151</v>
      </c>
      <c r="O428" s="108">
        <v>20074</v>
      </c>
      <c r="P428" s="108"/>
      <c r="Q428" s="118">
        <v>796</v>
      </c>
      <c r="Y428" s="108"/>
      <c r="Z428" s="108"/>
      <c r="AA428" s="108">
        <v>0</v>
      </c>
      <c r="AB428" s="108">
        <v>0</v>
      </c>
      <c r="AC428" s="108">
        <v>0</v>
      </c>
      <c r="AD428" s="108"/>
      <c r="AE428" s="108"/>
      <c r="AF428" s="108"/>
      <c r="AG428" s="108"/>
      <c r="AI428" s="7">
        <f>IF(Q428&gt;0,RANK(Q428,(N428:P428,Q428:AE428)),0)</f>
        <v>3</v>
      </c>
      <c r="AJ428" s="7">
        <f>IF(R428&gt;0,RANK(R428,(N428:P428,Q428:AE428)),0)</f>
        <v>0</v>
      </c>
      <c r="AK428" s="7">
        <f>IF(T428&gt;0,RANK(T428,(N428:P428,Q428:AE428)),0)</f>
        <v>0</v>
      </c>
      <c r="AL428" s="7">
        <f>IF(S428&gt;0,RANK(S428,(N428:P428,Q428:AE428)),0)</f>
        <v>0</v>
      </c>
      <c r="AM428" s="2">
        <f t="shared" si="188"/>
        <v>1.8082278912337293E-2</v>
      </c>
      <c r="AN428" s="2">
        <f t="shared" si="189"/>
        <v>0</v>
      </c>
      <c r="AO428" s="2">
        <f t="shared" si="190"/>
        <v>0</v>
      </c>
      <c r="AP428" s="2">
        <f t="shared" si="191"/>
        <v>0</v>
      </c>
      <c r="AR428" t="s">
        <v>1069</v>
      </c>
      <c r="AS428" t="s">
        <v>1985</v>
      </c>
      <c r="AT428">
        <v>0</v>
      </c>
      <c r="AV428">
        <v>3</v>
      </c>
      <c r="AW428" s="91">
        <v>13</v>
      </c>
      <c r="AX428" s="93">
        <v>21</v>
      </c>
      <c r="AY428" s="97">
        <f t="shared" si="192"/>
        <v>13021</v>
      </c>
      <c r="BA428" s="7" t="s">
        <v>1261</v>
      </c>
    </row>
    <row r="429" spans="1:53" hidden="1" outlineLevel="1">
      <c r="A429" t="s">
        <v>982</v>
      </c>
      <c r="B429" t="s">
        <v>1985</v>
      </c>
      <c r="C429" s="1">
        <f t="shared" si="181"/>
        <v>3291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>IF(P429&gt;0,RANK(P429,(N429:P429,Q429:AE429)),0)</f>
        <v>0</v>
      </c>
      <c r="G429" s="1">
        <f t="shared" si="182"/>
        <v>1641</v>
      </c>
      <c r="H429" s="2">
        <f t="shared" si="183"/>
        <v>0.49863263445761169</v>
      </c>
      <c r="I429" s="2"/>
      <c r="J429" s="2">
        <f t="shared" si="184"/>
        <v>0.23883318140382861</v>
      </c>
      <c r="K429" s="2">
        <f t="shared" si="185"/>
        <v>0.73746581586144033</v>
      </c>
      <c r="L429" s="2">
        <f t="shared" si="186"/>
        <v>0</v>
      </c>
      <c r="M429" s="2">
        <f t="shared" si="187"/>
        <v>2.370100273473108E-2</v>
      </c>
      <c r="N429" s="108">
        <v>786</v>
      </c>
      <c r="O429" s="108">
        <v>2427</v>
      </c>
      <c r="P429" s="108"/>
      <c r="Q429" s="118">
        <v>78</v>
      </c>
      <c r="Y429" s="108"/>
      <c r="Z429" s="108"/>
      <c r="AA429" s="108">
        <v>0</v>
      </c>
      <c r="AB429" s="108">
        <v>0</v>
      </c>
      <c r="AC429" s="108">
        <v>0</v>
      </c>
      <c r="AD429" s="108"/>
      <c r="AE429" s="108"/>
      <c r="AF429" s="108"/>
      <c r="AG429" s="108"/>
      <c r="AI429" s="7">
        <f>IF(Q429&gt;0,RANK(Q429,(N429:P429,Q429:AE429)),0)</f>
        <v>3</v>
      </c>
      <c r="AJ429" s="7">
        <f>IF(R429&gt;0,RANK(R429,(N429:P429,Q429:AE429)),0)</f>
        <v>0</v>
      </c>
      <c r="AK429" s="7">
        <f>IF(T429&gt;0,RANK(T429,(N429:P429,Q429:AE429)),0)</f>
        <v>0</v>
      </c>
      <c r="AL429" s="7">
        <f>IF(S429&gt;0,RANK(S429,(N429:P429,Q429:AE429)),0)</f>
        <v>0</v>
      </c>
      <c r="AM429" s="2">
        <f t="shared" si="188"/>
        <v>2.3701002734731084E-2</v>
      </c>
      <c r="AN429" s="2">
        <f t="shared" si="189"/>
        <v>0</v>
      </c>
      <c r="AO429" s="2">
        <f t="shared" si="190"/>
        <v>0</v>
      </c>
      <c r="AP429" s="2">
        <f t="shared" si="191"/>
        <v>0</v>
      </c>
      <c r="AR429" t="s">
        <v>982</v>
      </c>
      <c r="AS429" t="s">
        <v>1985</v>
      </c>
      <c r="AT429">
        <v>3</v>
      </c>
      <c r="AV429">
        <v>3</v>
      </c>
      <c r="AW429" s="91">
        <v>13</v>
      </c>
      <c r="AX429" s="93">
        <v>23</v>
      </c>
      <c r="AY429" s="97">
        <f t="shared" si="192"/>
        <v>13023</v>
      </c>
      <c r="BA429" s="7" t="s">
        <v>1261</v>
      </c>
    </row>
    <row r="430" spans="1:53" hidden="1" outlineLevel="1">
      <c r="A430" t="s">
        <v>972</v>
      </c>
      <c r="B430" t="s">
        <v>1985</v>
      </c>
      <c r="C430" s="1">
        <f t="shared" si="181"/>
        <v>3267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>IF(P430&gt;0,RANK(P430,(N430:P430,Q430:AE430)),0)</f>
        <v>0</v>
      </c>
      <c r="G430" s="1">
        <f t="shared" si="182"/>
        <v>2136</v>
      </c>
      <c r="H430" s="2">
        <f t="shared" si="183"/>
        <v>0.65381083562901743</v>
      </c>
      <c r="I430" s="2"/>
      <c r="J430" s="2">
        <f t="shared" si="184"/>
        <v>0.15304560759106214</v>
      </c>
      <c r="K430" s="2">
        <f t="shared" si="185"/>
        <v>0.80685644322007954</v>
      </c>
      <c r="L430" s="2">
        <f t="shared" si="186"/>
        <v>0</v>
      </c>
      <c r="M430" s="2">
        <f t="shared" si="187"/>
        <v>4.0097949188858339E-2</v>
      </c>
      <c r="N430" s="108">
        <v>500</v>
      </c>
      <c r="O430" s="108">
        <v>2636</v>
      </c>
      <c r="P430" s="108"/>
      <c r="Q430" s="118">
        <v>131</v>
      </c>
      <c r="Y430" s="108"/>
      <c r="Z430" s="108"/>
      <c r="AA430" s="108">
        <v>0</v>
      </c>
      <c r="AB430" s="108">
        <v>0</v>
      </c>
      <c r="AC430" s="108">
        <v>0</v>
      </c>
      <c r="AD430" s="108"/>
      <c r="AE430" s="108"/>
      <c r="AF430" s="108"/>
      <c r="AG430" s="108"/>
      <c r="AI430" s="7">
        <f>IF(Q430&gt;0,RANK(Q430,(N430:P430,Q430:AE430)),0)</f>
        <v>3</v>
      </c>
      <c r="AJ430" s="7">
        <f>IF(R430&gt;0,RANK(R430,(N430:P430,Q430:AE430)),0)</f>
        <v>0</v>
      </c>
      <c r="AK430" s="7">
        <f>IF(T430&gt;0,RANK(T430,(N430:P430,Q430:AE430)),0)</f>
        <v>0</v>
      </c>
      <c r="AL430" s="7">
        <f>IF(S430&gt;0,RANK(S430,(N430:P430,Q430:AE430)),0)</f>
        <v>0</v>
      </c>
      <c r="AM430" s="2">
        <f t="shared" si="188"/>
        <v>4.0097949188858277E-2</v>
      </c>
      <c r="AN430" s="2">
        <f t="shared" si="189"/>
        <v>0</v>
      </c>
      <c r="AO430" s="2">
        <f t="shared" si="190"/>
        <v>0</v>
      </c>
      <c r="AP430" s="2">
        <f t="shared" si="191"/>
        <v>0</v>
      </c>
      <c r="AR430" t="s">
        <v>972</v>
      </c>
      <c r="AS430" t="s">
        <v>1985</v>
      </c>
      <c r="AT430">
        <v>1</v>
      </c>
      <c r="AV430">
        <v>3</v>
      </c>
      <c r="AW430" s="91">
        <v>13</v>
      </c>
      <c r="AX430" s="93">
        <v>25</v>
      </c>
      <c r="AY430" s="97">
        <f t="shared" si="192"/>
        <v>13025</v>
      </c>
      <c r="BA430" s="7" t="s">
        <v>1261</v>
      </c>
    </row>
    <row r="431" spans="1:53" hidden="1" outlineLevel="1">
      <c r="A431" t="s">
        <v>973</v>
      </c>
      <c r="B431" t="s">
        <v>1985</v>
      </c>
      <c r="C431" s="1">
        <f t="shared" si="181"/>
        <v>5000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>IF(P431&gt;0,RANK(P431,(N431:P431,Q431:AE431)),0)</f>
        <v>0</v>
      </c>
      <c r="G431" s="1">
        <f t="shared" si="182"/>
        <v>496</v>
      </c>
      <c r="H431" s="2">
        <f t="shared" si="183"/>
        <v>9.9199999999999997E-2</v>
      </c>
      <c r="I431" s="2"/>
      <c r="J431" s="2">
        <f t="shared" si="184"/>
        <v>0.438</v>
      </c>
      <c r="K431" s="2">
        <f t="shared" si="185"/>
        <v>0.53720000000000001</v>
      </c>
      <c r="L431" s="2">
        <f t="shared" si="186"/>
        <v>0</v>
      </c>
      <c r="M431" s="2">
        <f t="shared" si="187"/>
        <v>2.4800000000000044E-2</v>
      </c>
      <c r="N431" s="108">
        <v>2190</v>
      </c>
      <c r="O431" s="108">
        <v>2686</v>
      </c>
      <c r="P431" s="108"/>
      <c r="Q431" s="118">
        <v>124</v>
      </c>
      <c r="Y431" s="108"/>
      <c r="Z431" s="108"/>
      <c r="AA431" s="108">
        <v>0</v>
      </c>
      <c r="AB431" s="108">
        <v>0</v>
      </c>
      <c r="AC431" s="108">
        <v>0</v>
      </c>
      <c r="AD431" s="108"/>
      <c r="AE431" s="108"/>
      <c r="AF431" s="108"/>
      <c r="AG431" s="108"/>
      <c r="AI431" s="7">
        <f>IF(Q431&gt;0,RANK(Q431,(N431:P431,Q431:AE431)),0)</f>
        <v>3</v>
      </c>
      <c r="AJ431" s="7">
        <f>IF(R431&gt;0,RANK(R431,(N431:P431,Q431:AE431)),0)</f>
        <v>0</v>
      </c>
      <c r="AK431" s="7">
        <f>IF(T431&gt;0,RANK(T431,(N431:P431,Q431:AE431)),0)</f>
        <v>0</v>
      </c>
      <c r="AL431" s="7">
        <f>IF(S431&gt;0,RANK(S431,(N431:P431,Q431:AE431)),0)</f>
        <v>0</v>
      </c>
      <c r="AM431" s="2">
        <f t="shared" si="188"/>
        <v>2.4799999999999999E-2</v>
      </c>
      <c r="AN431" s="2">
        <f t="shared" si="189"/>
        <v>0</v>
      </c>
      <c r="AO431" s="2">
        <f t="shared" si="190"/>
        <v>0</v>
      </c>
      <c r="AP431" s="2">
        <f t="shared" si="191"/>
        <v>0</v>
      </c>
      <c r="AR431" t="s">
        <v>973</v>
      </c>
      <c r="AS431" t="s">
        <v>1985</v>
      </c>
      <c r="AT431">
        <v>2</v>
      </c>
      <c r="AV431">
        <v>3</v>
      </c>
      <c r="AW431" s="91">
        <v>13</v>
      </c>
      <c r="AX431" s="93">
        <v>27</v>
      </c>
      <c r="AY431" s="97">
        <f t="shared" si="192"/>
        <v>13027</v>
      </c>
      <c r="BA431" s="7" t="s">
        <v>1261</v>
      </c>
    </row>
    <row r="432" spans="1:53" hidden="1" outlineLevel="1">
      <c r="A432" t="s">
        <v>974</v>
      </c>
      <c r="B432" t="s">
        <v>1985</v>
      </c>
      <c r="C432" s="1">
        <f t="shared" si="181"/>
        <v>7922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0</v>
      </c>
      <c r="G432" s="1">
        <f t="shared" si="182"/>
        <v>4404</v>
      </c>
      <c r="H432" s="2">
        <f t="shared" si="183"/>
        <v>0.55592022216611969</v>
      </c>
      <c r="I432" s="2"/>
      <c r="J432" s="2">
        <f t="shared" si="184"/>
        <v>0.20436758394344862</v>
      </c>
      <c r="K432" s="2">
        <f t="shared" si="185"/>
        <v>0.76028780610956825</v>
      </c>
      <c r="L432" s="2">
        <f t="shared" si="186"/>
        <v>0</v>
      </c>
      <c r="M432" s="2">
        <f t="shared" si="187"/>
        <v>3.5344609946983074E-2</v>
      </c>
      <c r="N432" s="108">
        <v>1619</v>
      </c>
      <c r="O432" s="108">
        <v>6023</v>
      </c>
      <c r="P432" s="108"/>
      <c r="Q432" s="118">
        <v>277</v>
      </c>
      <c r="Y432" s="108"/>
      <c r="Z432" s="108"/>
      <c r="AA432" s="108">
        <v>2</v>
      </c>
      <c r="AB432" s="108">
        <v>0</v>
      </c>
      <c r="AC432" s="108">
        <v>1</v>
      </c>
      <c r="AD432" s="108"/>
      <c r="AE432" s="108"/>
      <c r="AF432" s="108"/>
      <c r="AG432" s="108"/>
      <c r="AI432" s="7">
        <f>IF(Q432&gt;0,RANK(Q432,(N432:P432,Q432:AE432)),0)</f>
        <v>3</v>
      </c>
      <c r="AJ432" s="7">
        <f>IF(R432&gt;0,RANK(R432,(N432:P432,Q432:AE432)),0)</f>
        <v>0</v>
      </c>
      <c r="AK432" s="7">
        <f>IF(T432&gt;0,RANK(T432,(N432:P432,Q432:AE432)),0)</f>
        <v>0</v>
      </c>
      <c r="AL432" s="7">
        <f>IF(S432&gt;0,RANK(S432,(N432:P432,Q432:AE432)),0)</f>
        <v>0</v>
      </c>
      <c r="AM432" s="2">
        <f t="shared" si="188"/>
        <v>3.496591769755112E-2</v>
      </c>
      <c r="AN432" s="2">
        <f t="shared" si="189"/>
        <v>0</v>
      </c>
      <c r="AO432" s="2">
        <f t="shared" si="190"/>
        <v>0</v>
      </c>
      <c r="AP432" s="2">
        <f t="shared" si="191"/>
        <v>0</v>
      </c>
      <c r="AR432" t="s">
        <v>974</v>
      </c>
      <c r="AS432" t="s">
        <v>1985</v>
      </c>
      <c r="AT432">
        <v>0</v>
      </c>
      <c r="AV432">
        <v>3</v>
      </c>
      <c r="AW432" s="91">
        <v>13</v>
      </c>
      <c r="AX432" s="93">
        <v>29</v>
      </c>
      <c r="AY432" s="97">
        <f t="shared" si="192"/>
        <v>13029</v>
      </c>
      <c r="BA432" s="7" t="s">
        <v>1261</v>
      </c>
    </row>
    <row r="433" spans="1:53" hidden="1" outlineLevel="1">
      <c r="A433" t="s">
        <v>1503</v>
      </c>
      <c r="B433" t="s">
        <v>1985</v>
      </c>
      <c r="C433" s="1">
        <f t="shared" si="181"/>
        <v>14293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0</v>
      </c>
      <c r="G433" s="1">
        <f t="shared" si="182"/>
        <v>5592</v>
      </c>
      <c r="H433" s="2">
        <f t="shared" si="183"/>
        <v>0.39124046736164558</v>
      </c>
      <c r="I433" s="2"/>
      <c r="J433" s="2">
        <f t="shared" si="184"/>
        <v>0.2921709927936752</v>
      </c>
      <c r="K433" s="2">
        <f t="shared" si="185"/>
        <v>0.68341146015532084</v>
      </c>
      <c r="L433" s="2">
        <f t="shared" si="186"/>
        <v>0</v>
      </c>
      <c r="M433" s="2">
        <f t="shared" si="187"/>
        <v>2.4417547051003963E-2</v>
      </c>
      <c r="N433" s="108">
        <v>4176</v>
      </c>
      <c r="O433" s="108">
        <v>9768</v>
      </c>
      <c r="P433" s="108"/>
      <c r="Q433" s="118">
        <v>349</v>
      </c>
      <c r="Y433" s="108"/>
      <c r="Z433" s="108"/>
      <c r="AA433" s="108">
        <v>0</v>
      </c>
      <c r="AB433" s="108">
        <v>0</v>
      </c>
      <c r="AC433" s="108">
        <v>0</v>
      </c>
      <c r="AD433" s="108"/>
      <c r="AE433" s="108"/>
      <c r="AF433" s="108"/>
      <c r="AG433" s="108"/>
      <c r="AI433" s="7">
        <f>IF(Q433&gt;0,RANK(Q433,(N433:P433,Q433:AE433)),0)</f>
        <v>3</v>
      </c>
      <c r="AJ433" s="7">
        <f>IF(R433&gt;0,RANK(R433,(N433:P433,Q433:AE433)),0)</f>
        <v>0</v>
      </c>
      <c r="AK433" s="7">
        <f>IF(T433&gt;0,RANK(T433,(N433:P433,Q433:AE433)),0)</f>
        <v>0</v>
      </c>
      <c r="AL433" s="7">
        <f>IF(S433&gt;0,RANK(S433,(N433:P433,Q433:AE433)),0)</f>
        <v>0</v>
      </c>
      <c r="AM433" s="2">
        <f t="shared" si="188"/>
        <v>2.4417547051003987E-2</v>
      </c>
      <c r="AN433" s="2">
        <f t="shared" si="189"/>
        <v>0</v>
      </c>
      <c r="AO433" s="2">
        <f t="shared" si="190"/>
        <v>0</v>
      </c>
      <c r="AP433" s="2">
        <f t="shared" si="191"/>
        <v>0</v>
      </c>
      <c r="AR433" t="s">
        <v>1503</v>
      </c>
      <c r="AS433" t="s">
        <v>1985</v>
      </c>
      <c r="AT433">
        <v>12</v>
      </c>
      <c r="AV433">
        <v>3</v>
      </c>
      <c r="AW433" s="91">
        <v>13</v>
      </c>
      <c r="AX433" s="93">
        <v>31</v>
      </c>
      <c r="AY433" s="97">
        <f t="shared" si="192"/>
        <v>13031</v>
      </c>
      <c r="BA433" s="7" t="s">
        <v>1261</v>
      </c>
    </row>
    <row r="434" spans="1:53" hidden="1" outlineLevel="1">
      <c r="A434" t="s">
        <v>1932</v>
      </c>
      <c r="B434" t="s">
        <v>1985</v>
      </c>
      <c r="C434" s="1">
        <f t="shared" si="181"/>
        <v>6051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0</v>
      </c>
      <c r="G434" s="1">
        <f t="shared" si="182"/>
        <v>243</v>
      </c>
      <c r="H434" s="2">
        <f t="shared" si="183"/>
        <v>4.0158651462568168E-2</v>
      </c>
      <c r="I434" s="2"/>
      <c r="J434" s="2">
        <f t="shared" si="184"/>
        <v>0.47182283920013218</v>
      </c>
      <c r="K434" s="2">
        <f t="shared" si="185"/>
        <v>0.51198149066270038</v>
      </c>
      <c r="L434" s="2">
        <f t="shared" si="186"/>
        <v>0</v>
      </c>
      <c r="M434" s="2">
        <f t="shared" si="187"/>
        <v>1.6195670137167384E-2</v>
      </c>
      <c r="N434" s="108">
        <v>2855</v>
      </c>
      <c r="O434" s="108">
        <v>3098</v>
      </c>
      <c r="P434" s="108"/>
      <c r="Q434" s="118">
        <v>98</v>
      </c>
      <c r="Y434" s="108"/>
      <c r="Z434" s="108"/>
      <c r="AA434" s="108">
        <v>0</v>
      </c>
      <c r="AB434" s="108">
        <v>0</v>
      </c>
      <c r="AC434" s="108">
        <v>0</v>
      </c>
      <c r="AD434" s="108"/>
      <c r="AE434" s="108"/>
      <c r="AF434" s="108"/>
      <c r="AG434" s="108"/>
      <c r="AI434" s="7">
        <f>IF(Q434&gt;0,RANK(Q434,(N434:P434,Q434:AE434)),0)</f>
        <v>3</v>
      </c>
      <c r="AJ434" s="7">
        <f>IF(R434&gt;0,RANK(R434,(N434:P434,Q434:AE434)),0)</f>
        <v>0</v>
      </c>
      <c r="AK434" s="7">
        <f>IF(T434&gt;0,RANK(T434,(N434:P434,Q434:AE434)),0)</f>
        <v>0</v>
      </c>
      <c r="AL434" s="7">
        <f>IF(S434&gt;0,RANK(S434,(N434:P434,Q434:AE434)),0)</f>
        <v>0</v>
      </c>
      <c r="AM434" s="2">
        <f t="shared" si="188"/>
        <v>1.6195670137167412E-2</v>
      </c>
      <c r="AN434" s="2">
        <f t="shared" si="189"/>
        <v>0</v>
      </c>
      <c r="AO434" s="2">
        <f t="shared" si="190"/>
        <v>0</v>
      </c>
      <c r="AP434" s="2">
        <f t="shared" si="191"/>
        <v>0</v>
      </c>
      <c r="AR434" t="s">
        <v>1932</v>
      </c>
      <c r="AS434" t="s">
        <v>1985</v>
      </c>
      <c r="AT434">
        <v>12</v>
      </c>
      <c r="AV434">
        <v>3</v>
      </c>
      <c r="AW434" s="91">
        <v>13</v>
      </c>
      <c r="AX434" s="93">
        <v>33</v>
      </c>
      <c r="AY434" s="97">
        <f t="shared" si="192"/>
        <v>13033</v>
      </c>
      <c r="BA434" s="7" t="s">
        <v>1261</v>
      </c>
    </row>
    <row r="435" spans="1:53" hidden="1" outlineLevel="1">
      <c r="A435" t="s">
        <v>1809</v>
      </c>
      <c r="B435" t="s">
        <v>1985</v>
      </c>
      <c r="C435" s="1">
        <f t="shared" si="181"/>
        <v>6118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1">
        <f t="shared" si="182"/>
        <v>2600</v>
      </c>
      <c r="H435" s="2">
        <f t="shared" si="183"/>
        <v>0.42497548218372017</v>
      </c>
      <c r="I435" s="2"/>
      <c r="J435" s="2">
        <f t="shared" si="184"/>
        <v>0.27443609022556392</v>
      </c>
      <c r="K435" s="2">
        <f t="shared" si="185"/>
        <v>0.69941157240928409</v>
      </c>
      <c r="L435" s="2">
        <f t="shared" si="186"/>
        <v>0</v>
      </c>
      <c r="M435" s="2">
        <f t="shared" si="187"/>
        <v>2.615233736515199E-2</v>
      </c>
      <c r="N435" s="108">
        <v>1679</v>
      </c>
      <c r="O435" s="108">
        <v>4279</v>
      </c>
      <c r="P435" s="108"/>
      <c r="Q435" s="118">
        <v>160</v>
      </c>
      <c r="Y435" s="108"/>
      <c r="Z435" s="108"/>
      <c r="AA435" s="108">
        <v>0</v>
      </c>
      <c r="AB435" s="108">
        <v>0</v>
      </c>
      <c r="AC435" s="108">
        <v>0</v>
      </c>
      <c r="AD435" s="108"/>
      <c r="AE435" s="108"/>
      <c r="AF435" s="108"/>
      <c r="AG435" s="108"/>
      <c r="AI435" s="7">
        <f>IF(Q435&gt;0,RANK(Q435,(N435:P435,Q435:AE435)),0)</f>
        <v>3</v>
      </c>
      <c r="AJ435" s="7">
        <f>IF(R435&gt;0,RANK(R435,(N435:P435,Q435:AE435)),0)</f>
        <v>0</v>
      </c>
      <c r="AK435" s="7">
        <f>IF(T435&gt;0,RANK(T435,(N435:P435,Q435:AE435)),0)</f>
        <v>0</v>
      </c>
      <c r="AL435" s="7">
        <f>IF(S435&gt;0,RANK(S435,(N435:P435,Q435:AE435)),0)</f>
        <v>0</v>
      </c>
      <c r="AM435" s="2">
        <f t="shared" si="188"/>
        <v>2.6152337365152011E-2</v>
      </c>
      <c r="AN435" s="2">
        <f t="shared" si="189"/>
        <v>0</v>
      </c>
      <c r="AO435" s="2">
        <f t="shared" si="190"/>
        <v>0</v>
      </c>
      <c r="AP435" s="2">
        <f t="shared" si="191"/>
        <v>0</v>
      </c>
      <c r="AR435" t="s">
        <v>1809</v>
      </c>
      <c r="AS435" t="s">
        <v>1985</v>
      </c>
      <c r="AT435">
        <v>0</v>
      </c>
      <c r="AV435">
        <v>3</v>
      </c>
      <c r="AW435" s="91">
        <v>13</v>
      </c>
      <c r="AX435" s="93">
        <v>35</v>
      </c>
      <c r="AY435" s="97">
        <f t="shared" si="192"/>
        <v>13035</v>
      </c>
      <c r="BA435" s="7" t="s">
        <v>1261</v>
      </c>
    </row>
    <row r="436" spans="1:53" hidden="1" outlineLevel="1">
      <c r="A436" t="s">
        <v>852</v>
      </c>
      <c r="B436" t="s">
        <v>1985</v>
      </c>
      <c r="C436" s="1">
        <f t="shared" si="181"/>
        <v>1627</v>
      </c>
      <c r="D436" s="7">
        <f>IF(N436&gt;0, RANK(N436,(N436:P436,Q436:AE436)),0)</f>
        <v>1</v>
      </c>
      <c r="E436" s="7">
        <f>IF(O436&gt;0,RANK(O436,(N436:P436,Q436:AE436)),0)</f>
        <v>2</v>
      </c>
      <c r="F436" s="7">
        <f>IF(P436&gt;0,RANK(P436,(N436:P436,Q436:AE436)),0)</f>
        <v>0</v>
      </c>
      <c r="G436" s="1">
        <f t="shared" si="182"/>
        <v>259</v>
      </c>
      <c r="H436" s="2">
        <f t="shared" si="183"/>
        <v>0.15918869084204057</v>
      </c>
      <c r="I436" s="2"/>
      <c r="J436" s="2">
        <f t="shared" si="184"/>
        <v>0.57529194837123543</v>
      </c>
      <c r="K436" s="2">
        <f t="shared" si="185"/>
        <v>0.41610325752919486</v>
      </c>
      <c r="L436" s="2">
        <f t="shared" si="186"/>
        <v>0</v>
      </c>
      <c r="M436" s="2">
        <f t="shared" si="187"/>
        <v>8.6047940995697125E-3</v>
      </c>
      <c r="N436" s="108">
        <v>936</v>
      </c>
      <c r="O436" s="108">
        <v>677</v>
      </c>
      <c r="P436" s="108"/>
      <c r="Q436" s="118">
        <v>14</v>
      </c>
      <c r="Y436" s="108"/>
      <c r="Z436" s="108"/>
      <c r="AA436" s="108">
        <v>0</v>
      </c>
      <c r="AB436" s="108">
        <v>0</v>
      </c>
      <c r="AC436" s="108">
        <v>0</v>
      </c>
      <c r="AD436" s="108"/>
      <c r="AE436" s="108"/>
      <c r="AF436" s="108"/>
      <c r="AG436" s="108"/>
      <c r="AI436" s="7">
        <f>IF(Q436&gt;0,RANK(Q436,(N436:P436,Q436:AE436)),0)</f>
        <v>3</v>
      </c>
      <c r="AJ436" s="7">
        <f>IF(R436&gt;0,RANK(R436,(N436:P436,Q436:AE436)),0)</f>
        <v>0</v>
      </c>
      <c r="AK436" s="7">
        <f>IF(T436&gt;0,RANK(T436,(N436:P436,Q436:AE436)),0)</f>
        <v>0</v>
      </c>
      <c r="AL436" s="7">
        <f>IF(S436&gt;0,RANK(S436,(N436:P436,Q436:AE436)),0)</f>
        <v>0</v>
      </c>
      <c r="AM436" s="2">
        <f t="shared" si="188"/>
        <v>8.6047940995697611E-3</v>
      </c>
      <c r="AN436" s="2">
        <f t="shared" si="189"/>
        <v>0</v>
      </c>
      <c r="AO436" s="2">
        <f t="shared" si="190"/>
        <v>0</v>
      </c>
      <c r="AP436" s="2">
        <f t="shared" si="191"/>
        <v>0</v>
      </c>
      <c r="AR436" t="s">
        <v>852</v>
      </c>
      <c r="AS436" t="s">
        <v>1985</v>
      </c>
      <c r="AT436">
        <v>2</v>
      </c>
      <c r="AV436">
        <v>3</v>
      </c>
      <c r="AW436" s="91">
        <v>13</v>
      </c>
      <c r="AX436" s="93">
        <v>37</v>
      </c>
      <c r="AY436" s="97">
        <f t="shared" si="192"/>
        <v>13037</v>
      </c>
      <c r="BA436" s="7" t="s">
        <v>1261</v>
      </c>
    </row>
    <row r="437" spans="1:53" hidden="1" outlineLevel="1">
      <c r="A437" t="s">
        <v>1670</v>
      </c>
      <c r="B437" t="s">
        <v>1985</v>
      </c>
      <c r="C437" s="1">
        <f t="shared" si="181"/>
        <v>9972</v>
      </c>
      <c r="D437" s="7">
        <f>IF(N437&gt;0, RANK(N437,(N437:P437,Q437:AE437)),0)</f>
        <v>2</v>
      </c>
      <c r="E437" s="7">
        <f>IF(O437&gt;0,RANK(O437,(N437:P437,Q437:AE437)),0)</f>
        <v>1</v>
      </c>
      <c r="F437" s="7">
        <f>IF(P437&gt;0,RANK(P437,(N437:P437,Q437:AE437)),0)</f>
        <v>0</v>
      </c>
      <c r="G437" s="1">
        <f t="shared" si="182"/>
        <v>3581</v>
      </c>
      <c r="H437" s="2">
        <f t="shared" si="183"/>
        <v>0.35910549538708386</v>
      </c>
      <c r="I437" s="2"/>
      <c r="J437" s="2">
        <f t="shared" si="184"/>
        <v>0.30094263939029281</v>
      </c>
      <c r="K437" s="2">
        <f t="shared" si="185"/>
        <v>0.66004813477737667</v>
      </c>
      <c r="L437" s="2">
        <f t="shared" si="186"/>
        <v>0</v>
      </c>
      <c r="M437" s="2">
        <f t="shared" si="187"/>
        <v>3.9009225832330574E-2</v>
      </c>
      <c r="N437" s="108">
        <v>3001</v>
      </c>
      <c r="O437" s="108">
        <v>6582</v>
      </c>
      <c r="P437" s="108"/>
      <c r="Q437" s="118">
        <v>389</v>
      </c>
      <c r="Y437" s="108"/>
      <c r="Z437" s="108"/>
      <c r="AA437" s="108">
        <v>0</v>
      </c>
      <c r="AB437" s="108">
        <v>0</v>
      </c>
      <c r="AC437" s="108">
        <v>0</v>
      </c>
      <c r="AD437" s="108"/>
      <c r="AE437" s="108"/>
      <c r="AF437" s="108"/>
      <c r="AG437" s="108"/>
      <c r="AI437" s="7">
        <f>IF(Q437&gt;0,RANK(Q437,(N437:P437,Q437:AE437)),0)</f>
        <v>3</v>
      </c>
      <c r="AJ437" s="7">
        <f>IF(R437&gt;0,RANK(R437,(N437:P437,Q437:AE437)),0)</f>
        <v>0</v>
      </c>
      <c r="AK437" s="7">
        <f>IF(T437&gt;0,RANK(T437,(N437:P437,Q437:AE437)),0)</f>
        <v>0</v>
      </c>
      <c r="AL437" s="7">
        <f>IF(S437&gt;0,RANK(S437,(N437:P437,Q437:AE437)),0)</f>
        <v>0</v>
      </c>
      <c r="AM437" s="2">
        <f t="shared" si="188"/>
        <v>3.9009225832330525E-2</v>
      </c>
      <c r="AN437" s="2">
        <f t="shared" si="189"/>
        <v>0</v>
      </c>
      <c r="AO437" s="2">
        <f t="shared" si="190"/>
        <v>0</v>
      </c>
      <c r="AP437" s="2">
        <f t="shared" si="191"/>
        <v>0</v>
      </c>
      <c r="AR437" t="s">
        <v>1670</v>
      </c>
      <c r="AS437" t="s">
        <v>1985</v>
      </c>
      <c r="AT437">
        <v>1</v>
      </c>
      <c r="AV437">
        <v>3</v>
      </c>
      <c r="AW437" s="91">
        <v>13</v>
      </c>
      <c r="AX437" s="93">
        <v>39</v>
      </c>
      <c r="AY437" s="97">
        <f t="shared" si="192"/>
        <v>13039</v>
      </c>
      <c r="BA437" s="7" t="s">
        <v>1261</v>
      </c>
    </row>
    <row r="438" spans="1:53" hidden="1" outlineLevel="1">
      <c r="A438" t="s">
        <v>1198</v>
      </c>
      <c r="B438" t="s">
        <v>1985</v>
      </c>
      <c r="C438" s="1">
        <f t="shared" si="181"/>
        <v>2282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0</v>
      </c>
      <c r="G438" s="1">
        <f t="shared" si="182"/>
        <v>1016</v>
      </c>
      <c r="H438" s="2">
        <f t="shared" si="183"/>
        <v>0.44522348816827345</v>
      </c>
      <c r="I438" s="2"/>
      <c r="J438" s="2">
        <f t="shared" si="184"/>
        <v>0.26730937773882557</v>
      </c>
      <c r="K438" s="2">
        <f t="shared" si="185"/>
        <v>0.71253286590709908</v>
      </c>
      <c r="L438" s="2">
        <f t="shared" si="186"/>
        <v>0</v>
      </c>
      <c r="M438" s="2">
        <f t="shared" si="187"/>
        <v>2.0157756354075351E-2</v>
      </c>
      <c r="N438" s="108">
        <v>610</v>
      </c>
      <c r="O438" s="108">
        <v>1626</v>
      </c>
      <c r="P438" s="108"/>
      <c r="Q438" s="118">
        <v>46</v>
      </c>
      <c r="Y438" s="108"/>
      <c r="Z438" s="108"/>
      <c r="AA438" s="108">
        <v>0</v>
      </c>
      <c r="AB438" s="108">
        <v>0</v>
      </c>
      <c r="AC438" s="108">
        <v>0</v>
      </c>
      <c r="AD438" s="108"/>
      <c r="AE438" s="108"/>
      <c r="AF438" s="108"/>
      <c r="AG438" s="108"/>
      <c r="AI438" s="7">
        <f>IF(Q438&gt;0,RANK(Q438,(N438:P438,Q438:AE438)),0)</f>
        <v>3</v>
      </c>
      <c r="AJ438" s="7">
        <f>IF(R438&gt;0,RANK(R438,(N438:P438,Q438:AE438)),0)</f>
        <v>0</v>
      </c>
      <c r="AK438" s="7">
        <f>IF(T438&gt;0,RANK(T438,(N438:P438,Q438:AE438)),0)</f>
        <v>0</v>
      </c>
      <c r="AL438" s="7">
        <f>IF(S438&gt;0,RANK(S438,(N438:P438,Q438:AE438)),0)</f>
        <v>0</v>
      </c>
      <c r="AM438" s="2">
        <f t="shared" si="188"/>
        <v>2.0157756354075372E-2</v>
      </c>
      <c r="AN438" s="2">
        <f t="shared" si="189"/>
        <v>0</v>
      </c>
      <c r="AO438" s="2">
        <f t="shared" si="190"/>
        <v>0</v>
      </c>
      <c r="AP438" s="2">
        <f t="shared" si="191"/>
        <v>0</v>
      </c>
      <c r="AR438" t="s">
        <v>1198</v>
      </c>
      <c r="AS438" t="s">
        <v>1985</v>
      </c>
      <c r="AT438">
        <v>3</v>
      </c>
      <c r="AV438">
        <v>3</v>
      </c>
      <c r="AW438" s="91">
        <v>13</v>
      </c>
      <c r="AX438" s="93">
        <v>43</v>
      </c>
      <c r="AY438" s="97">
        <f t="shared" si="192"/>
        <v>13043</v>
      </c>
      <c r="BA438" s="7" t="s">
        <v>1261</v>
      </c>
    </row>
    <row r="439" spans="1:53" hidden="1" outlineLevel="1">
      <c r="A439" t="s">
        <v>1199</v>
      </c>
      <c r="B439" t="s">
        <v>1985</v>
      </c>
      <c r="C439" s="1">
        <f t="shared" si="181"/>
        <v>27274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0</v>
      </c>
      <c r="G439" s="1">
        <f t="shared" si="182"/>
        <v>13111</v>
      </c>
      <c r="H439" s="2">
        <f t="shared" si="183"/>
        <v>0.48071423333577767</v>
      </c>
      <c r="I439" s="2"/>
      <c r="J439" s="2">
        <f t="shared" si="184"/>
        <v>0.24462858399941337</v>
      </c>
      <c r="K439" s="2">
        <f t="shared" si="185"/>
        <v>0.72534281733519101</v>
      </c>
      <c r="L439" s="2">
        <f t="shared" si="186"/>
        <v>0</v>
      </c>
      <c r="M439" s="2">
        <f t="shared" si="187"/>
        <v>3.0028598665395645E-2</v>
      </c>
      <c r="N439" s="108">
        <v>6672</v>
      </c>
      <c r="O439" s="108">
        <v>19783</v>
      </c>
      <c r="P439" s="108"/>
      <c r="Q439" s="118">
        <v>819</v>
      </c>
      <c r="Y439" s="108"/>
      <c r="Z439" s="108"/>
      <c r="AA439" s="108">
        <v>0</v>
      </c>
      <c r="AB439" s="108">
        <v>0</v>
      </c>
      <c r="AC439" s="108">
        <v>0</v>
      </c>
      <c r="AD439" s="108"/>
      <c r="AE439" s="108"/>
      <c r="AF439" s="108"/>
      <c r="AG439" s="108"/>
      <c r="AI439" s="7">
        <f>IF(Q439&gt;0,RANK(Q439,(N439:P439,Q439:AE439)),0)</f>
        <v>3</v>
      </c>
      <c r="AJ439" s="7">
        <f>IF(R439&gt;0,RANK(R439,(N439:P439,Q439:AE439)),0)</f>
        <v>0</v>
      </c>
      <c r="AK439" s="7">
        <f>IF(T439&gt;0,RANK(T439,(N439:P439,Q439:AE439)),0)</f>
        <v>0</v>
      </c>
      <c r="AL439" s="7">
        <f>IF(S439&gt;0,RANK(S439,(N439:P439,Q439:AE439)),0)</f>
        <v>0</v>
      </c>
      <c r="AM439" s="2">
        <f t="shared" si="188"/>
        <v>3.0028598665395614E-2</v>
      </c>
      <c r="AN439" s="2">
        <f t="shared" si="189"/>
        <v>0</v>
      </c>
      <c r="AO439" s="2">
        <f t="shared" si="190"/>
        <v>0</v>
      </c>
      <c r="AP439" s="2">
        <f t="shared" si="191"/>
        <v>0</v>
      </c>
      <c r="AR439" t="s">
        <v>1199</v>
      </c>
      <c r="AS439" t="s">
        <v>1985</v>
      </c>
      <c r="AT439">
        <v>0</v>
      </c>
      <c r="AV439">
        <v>3</v>
      </c>
      <c r="AW439" s="91">
        <v>13</v>
      </c>
      <c r="AX439" s="93">
        <v>45</v>
      </c>
      <c r="AY439" s="97">
        <f t="shared" si="192"/>
        <v>13045</v>
      </c>
      <c r="BA439" s="7" t="s">
        <v>1261</v>
      </c>
    </row>
    <row r="440" spans="1:53" hidden="1" outlineLevel="1">
      <c r="A440" t="s">
        <v>2128</v>
      </c>
      <c r="B440" t="s">
        <v>1985</v>
      </c>
      <c r="C440" s="1">
        <f t="shared" si="181"/>
        <v>13346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0</v>
      </c>
      <c r="G440" s="1">
        <f t="shared" si="182"/>
        <v>7993</v>
      </c>
      <c r="H440" s="2">
        <f t="shared" si="183"/>
        <v>0.59890603926270047</v>
      </c>
      <c r="I440" s="2"/>
      <c r="J440" s="2">
        <f t="shared" si="184"/>
        <v>0.17893001648433987</v>
      </c>
      <c r="K440" s="2">
        <f t="shared" si="185"/>
        <v>0.77783605574704029</v>
      </c>
      <c r="L440" s="2">
        <f t="shared" si="186"/>
        <v>0</v>
      </c>
      <c r="M440" s="2">
        <f t="shared" si="187"/>
        <v>4.3233927768619784E-2</v>
      </c>
      <c r="N440" s="108">
        <v>2388</v>
      </c>
      <c r="O440" s="108">
        <v>10381</v>
      </c>
      <c r="P440" s="108"/>
      <c r="Q440" s="118">
        <v>577</v>
      </c>
      <c r="Y440" s="108"/>
      <c r="Z440" s="108"/>
      <c r="AA440" s="108">
        <v>0</v>
      </c>
      <c r="AB440" s="108">
        <v>0</v>
      </c>
      <c r="AC440" s="108">
        <v>0</v>
      </c>
      <c r="AD440" s="108"/>
      <c r="AE440" s="108"/>
      <c r="AF440" s="108"/>
      <c r="AG440" s="108"/>
      <c r="AI440" s="7">
        <f>IF(Q440&gt;0,RANK(Q440,(N440:P440,Q440:AE440)),0)</f>
        <v>3</v>
      </c>
      <c r="AJ440" s="7">
        <f>IF(R440&gt;0,RANK(R440,(N440:P440,Q440:AE440)),0)</f>
        <v>0</v>
      </c>
      <c r="AK440" s="7">
        <f>IF(T440&gt;0,RANK(T440,(N440:P440,Q440:AE440)),0)</f>
        <v>0</v>
      </c>
      <c r="AL440" s="7">
        <f>IF(S440&gt;0,RANK(S440,(N440:P440,Q440:AE440)),0)</f>
        <v>0</v>
      </c>
      <c r="AM440" s="2">
        <f t="shared" si="188"/>
        <v>4.3233927768619812E-2</v>
      </c>
      <c r="AN440" s="2">
        <f t="shared" si="189"/>
        <v>0</v>
      </c>
      <c r="AO440" s="2">
        <f t="shared" si="190"/>
        <v>0</v>
      </c>
      <c r="AP440" s="2">
        <f t="shared" si="191"/>
        <v>0</v>
      </c>
      <c r="AR440" t="s">
        <v>2128</v>
      </c>
      <c r="AS440" t="s">
        <v>1985</v>
      </c>
      <c r="AT440">
        <v>10</v>
      </c>
      <c r="AV440">
        <v>3</v>
      </c>
      <c r="AW440" s="91">
        <v>13</v>
      </c>
      <c r="AX440" s="93">
        <v>47</v>
      </c>
      <c r="AY440" s="97">
        <f t="shared" si="192"/>
        <v>13047</v>
      </c>
      <c r="BA440" s="7" t="s">
        <v>1261</v>
      </c>
    </row>
    <row r="441" spans="1:53" hidden="1" outlineLevel="1">
      <c r="A441" t="s">
        <v>2168</v>
      </c>
      <c r="B441" t="s">
        <v>1985</v>
      </c>
      <c r="C441" s="1">
        <f t="shared" si="181"/>
        <v>2147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>IF(P441&gt;0,RANK(P441,(N441:P441,Q441:AE441)),0)</f>
        <v>0</v>
      </c>
      <c r="G441" s="1">
        <f t="shared" si="182"/>
        <v>779</v>
      </c>
      <c r="H441" s="2">
        <f t="shared" si="183"/>
        <v>0.36283185840707965</v>
      </c>
      <c r="I441" s="2"/>
      <c r="J441" s="2">
        <f t="shared" si="184"/>
        <v>0.30041918956683744</v>
      </c>
      <c r="K441" s="2">
        <f t="shared" si="185"/>
        <v>0.6632510479739171</v>
      </c>
      <c r="L441" s="2">
        <f t="shared" si="186"/>
        <v>0</v>
      </c>
      <c r="M441" s="2">
        <f t="shared" si="187"/>
        <v>3.6329762459245463E-2</v>
      </c>
      <c r="N441" s="108">
        <v>645</v>
      </c>
      <c r="O441" s="108">
        <v>1424</v>
      </c>
      <c r="P441" s="108"/>
      <c r="Q441" s="118">
        <v>78</v>
      </c>
      <c r="Y441" s="108"/>
      <c r="Z441" s="108"/>
      <c r="AA441" s="108">
        <v>0</v>
      </c>
      <c r="AB441" s="108">
        <v>0</v>
      </c>
      <c r="AC441" s="108">
        <v>0</v>
      </c>
      <c r="AD441" s="108"/>
      <c r="AE441" s="108"/>
      <c r="AF441" s="108"/>
      <c r="AG441" s="108"/>
      <c r="AI441" s="7">
        <f>IF(Q441&gt;0,RANK(Q441,(N441:P441,Q441:AE441)),0)</f>
        <v>3</v>
      </c>
      <c r="AJ441" s="7">
        <f>IF(R441&gt;0,RANK(R441,(N441:P441,Q441:AE441)),0)</f>
        <v>0</v>
      </c>
      <c r="AK441" s="7">
        <f>IF(T441&gt;0,RANK(T441,(N441:P441,Q441:AE441)),0)</f>
        <v>0</v>
      </c>
      <c r="AL441" s="7">
        <f>IF(S441&gt;0,RANK(S441,(N441:P441,Q441:AE441)),0)</f>
        <v>0</v>
      </c>
      <c r="AM441" s="2">
        <f t="shared" si="188"/>
        <v>3.6329762459245456E-2</v>
      </c>
      <c r="AN441" s="2">
        <f t="shared" si="189"/>
        <v>0</v>
      </c>
      <c r="AO441" s="2">
        <f t="shared" si="190"/>
        <v>0</v>
      </c>
      <c r="AP441" s="2">
        <f t="shared" si="191"/>
        <v>0</v>
      </c>
      <c r="AR441" t="s">
        <v>2168</v>
      </c>
      <c r="AS441" t="s">
        <v>1985</v>
      </c>
      <c r="AT441">
        <v>1</v>
      </c>
      <c r="AV441">
        <v>3</v>
      </c>
      <c r="AW441" s="91">
        <v>13</v>
      </c>
      <c r="AX441" s="93">
        <v>49</v>
      </c>
      <c r="AY441" s="97">
        <f t="shared" si="192"/>
        <v>13049</v>
      </c>
      <c r="BA441" s="7" t="s">
        <v>1261</v>
      </c>
    </row>
    <row r="442" spans="1:53" hidden="1" outlineLevel="1">
      <c r="A442" t="s">
        <v>1866</v>
      </c>
      <c r="B442" t="s">
        <v>1985</v>
      </c>
      <c r="C442" s="1">
        <f t="shared" si="181"/>
        <v>67881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>IF(P442&gt;0,RANK(P442,(N442:P442,Q442:AE442)),0)</f>
        <v>0</v>
      </c>
      <c r="G442" s="1">
        <f t="shared" si="182"/>
        <v>2074</v>
      </c>
      <c r="H442" s="2">
        <f t="shared" si="183"/>
        <v>3.0553468569997494E-2</v>
      </c>
      <c r="I442" s="2"/>
      <c r="J442" s="2">
        <f t="shared" si="184"/>
        <v>0.47326939791694289</v>
      </c>
      <c r="K442" s="2">
        <f t="shared" si="185"/>
        <v>0.50382286648694041</v>
      </c>
      <c r="L442" s="2">
        <f t="shared" si="186"/>
        <v>0</v>
      </c>
      <c r="M442" s="2">
        <f t="shared" si="187"/>
        <v>2.2907735596116696E-2</v>
      </c>
      <c r="N442" s="108">
        <v>32126</v>
      </c>
      <c r="O442" s="108">
        <v>34200</v>
      </c>
      <c r="P442" s="108"/>
      <c r="Q442" s="118">
        <v>1555</v>
      </c>
      <c r="Y442" s="108"/>
      <c r="Z442" s="108"/>
      <c r="AA442" s="108">
        <v>0</v>
      </c>
      <c r="AB442" s="108">
        <v>0</v>
      </c>
      <c r="AC442" s="108">
        <v>0</v>
      </c>
      <c r="AD442" s="108"/>
      <c r="AE442" s="108"/>
      <c r="AF442" s="108"/>
      <c r="AG442" s="108"/>
      <c r="AI442" s="7">
        <f>IF(Q442&gt;0,RANK(Q442,(N442:P442,Q442:AE442)),0)</f>
        <v>3</v>
      </c>
      <c r="AJ442" s="7">
        <f>IF(R442&gt;0,RANK(R442,(N442:P442,Q442:AE442)),0)</f>
        <v>0</v>
      </c>
      <c r="AK442" s="7">
        <f>IF(T442&gt;0,RANK(T442,(N442:P442,Q442:AE442)),0)</f>
        <v>0</v>
      </c>
      <c r="AL442" s="7">
        <f>IF(S442&gt;0,RANK(S442,(N442:P442,Q442:AE442)),0)</f>
        <v>0</v>
      </c>
      <c r="AM442" s="2">
        <f t="shared" si="188"/>
        <v>2.2907735596116734E-2</v>
      </c>
      <c r="AN442" s="2">
        <f t="shared" si="189"/>
        <v>0</v>
      </c>
      <c r="AO442" s="2">
        <f t="shared" si="190"/>
        <v>0</v>
      </c>
      <c r="AP442" s="2">
        <f t="shared" si="191"/>
        <v>0</v>
      </c>
      <c r="AR442" t="s">
        <v>1866</v>
      </c>
      <c r="AS442" t="s">
        <v>1985</v>
      </c>
      <c r="AT442">
        <v>0</v>
      </c>
      <c r="AV442">
        <v>3</v>
      </c>
      <c r="AW442" s="91">
        <v>13</v>
      </c>
      <c r="AX442" s="93">
        <v>51</v>
      </c>
      <c r="AY442" s="97">
        <f t="shared" si="192"/>
        <v>13051</v>
      </c>
      <c r="BA442" s="7" t="s">
        <v>1261</v>
      </c>
    </row>
    <row r="443" spans="1:53" hidden="1" outlineLevel="1">
      <c r="A443" t="s">
        <v>1537</v>
      </c>
      <c r="B443" t="s">
        <v>1985</v>
      </c>
      <c r="C443" s="1">
        <f t="shared" si="181"/>
        <v>725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>IF(P443&gt;0,RANK(P443,(N443:P443,Q443:AE443)),0)</f>
        <v>0</v>
      </c>
      <c r="G443" s="1">
        <f t="shared" si="182"/>
        <v>68</v>
      </c>
      <c r="H443" s="2">
        <f t="shared" si="183"/>
        <v>9.3793103448275864E-2</v>
      </c>
      <c r="I443" s="2"/>
      <c r="J443" s="2">
        <f t="shared" si="184"/>
        <v>0.43448275862068964</v>
      </c>
      <c r="K443" s="2">
        <f t="shared" si="185"/>
        <v>0.52827586206896548</v>
      </c>
      <c r="L443" s="2">
        <f t="shared" si="186"/>
        <v>0</v>
      </c>
      <c r="M443" s="2">
        <f t="shared" si="187"/>
        <v>3.724137931034488E-2</v>
      </c>
      <c r="N443" s="108">
        <v>315</v>
      </c>
      <c r="O443" s="108">
        <v>383</v>
      </c>
      <c r="P443" s="108"/>
      <c r="Q443" s="118">
        <v>27</v>
      </c>
      <c r="Y443" s="108"/>
      <c r="Z443" s="108"/>
      <c r="AA443" s="108">
        <v>0</v>
      </c>
      <c r="AB443" s="108">
        <v>0</v>
      </c>
      <c r="AC443" s="108">
        <v>0</v>
      </c>
      <c r="AD443" s="108"/>
      <c r="AE443" s="108"/>
      <c r="AF443" s="108"/>
      <c r="AG443" s="108"/>
      <c r="AI443" s="7">
        <f>IF(Q443&gt;0,RANK(Q443,(N443:P443,Q443:AE443)),0)</f>
        <v>3</v>
      </c>
      <c r="AJ443" s="7">
        <f>IF(R443&gt;0,RANK(R443,(N443:P443,Q443:AE443)),0)</f>
        <v>0</v>
      </c>
      <c r="AK443" s="7">
        <f>IF(T443&gt;0,RANK(T443,(N443:P443,Q443:AE443)),0)</f>
        <v>0</v>
      </c>
      <c r="AL443" s="7">
        <f>IF(S443&gt;0,RANK(S443,(N443:P443,Q443:AE443)),0)</f>
        <v>0</v>
      </c>
      <c r="AM443" s="2">
        <f t="shared" si="188"/>
        <v>3.7241379310344824E-2</v>
      </c>
      <c r="AN443" s="2">
        <f t="shared" si="189"/>
        <v>0</v>
      </c>
      <c r="AO443" s="2">
        <f t="shared" si="190"/>
        <v>0</v>
      </c>
      <c r="AP443" s="2">
        <f t="shared" si="191"/>
        <v>0</v>
      </c>
      <c r="AR443" t="s">
        <v>1537</v>
      </c>
      <c r="AS443" t="s">
        <v>1985</v>
      </c>
      <c r="AT443">
        <v>2</v>
      </c>
      <c r="AV443">
        <v>3</v>
      </c>
      <c r="AW443" s="91">
        <v>13</v>
      </c>
      <c r="AX443" s="93">
        <v>53</v>
      </c>
      <c r="AY443" s="97">
        <f t="shared" si="192"/>
        <v>13053</v>
      </c>
      <c r="BA443" s="7" t="s">
        <v>1261</v>
      </c>
    </row>
    <row r="444" spans="1:53" hidden="1" outlineLevel="1">
      <c r="A444" t="s">
        <v>1735</v>
      </c>
      <c r="B444" t="s">
        <v>1985</v>
      </c>
      <c r="C444" s="1">
        <f t="shared" si="181"/>
        <v>4878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>IF(P444&gt;0,RANK(P444,(N444:P444,Q444:AE444)),0)</f>
        <v>0</v>
      </c>
      <c r="G444" s="1">
        <f t="shared" si="182"/>
        <v>1901</v>
      </c>
      <c r="H444" s="2">
        <f t="shared" si="183"/>
        <v>0.38970889708897088</v>
      </c>
      <c r="I444" s="2"/>
      <c r="J444" s="2">
        <f t="shared" si="184"/>
        <v>0.28679786797867979</v>
      </c>
      <c r="K444" s="2">
        <f t="shared" si="185"/>
        <v>0.67650676506765073</v>
      </c>
      <c r="L444" s="2">
        <f t="shared" si="186"/>
        <v>0</v>
      </c>
      <c r="M444" s="2">
        <f t="shared" si="187"/>
        <v>3.6695366953669484E-2</v>
      </c>
      <c r="N444" s="108">
        <v>1399</v>
      </c>
      <c r="O444" s="108">
        <v>3300</v>
      </c>
      <c r="P444" s="108"/>
      <c r="Q444" s="118">
        <v>179</v>
      </c>
      <c r="Y444" s="108"/>
      <c r="Z444" s="108"/>
      <c r="AA444" s="108">
        <v>0</v>
      </c>
      <c r="AB444" s="108">
        <v>0</v>
      </c>
      <c r="AC444" s="108">
        <v>0</v>
      </c>
      <c r="AD444" s="108"/>
      <c r="AE444" s="108"/>
      <c r="AF444" s="108"/>
      <c r="AG444" s="108"/>
      <c r="AI444" s="7">
        <f>IF(Q444&gt;0,RANK(Q444,(N444:P444,Q444:AE444)),0)</f>
        <v>3</v>
      </c>
      <c r="AJ444" s="7">
        <f>IF(R444&gt;0,RANK(R444,(N444:P444,Q444:AE444)),0)</f>
        <v>0</v>
      </c>
      <c r="AK444" s="7">
        <f>IF(T444&gt;0,RANK(T444,(N444:P444,Q444:AE444)),0)</f>
        <v>0</v>
      </c>
      <c r="AL444" s="7">
        <f>IF(S444&gt;0,RANK(S444,(N444:P444,Q444:AE444)),0)</f>
        <v>0</v>
      </c>
      <c r="AM444" s="2">
        <f t="shared" si="188"/>
        <v>3.6695366953669539E-2</v>
      </c>
      <c r="AN444" s="2">
        <f t="shared" si="189"/>
        <v>0</v>
      </c>
      <c r="AO444" s="2">
        <f t="shared" si="190"/>
        <v>0</v>
      </c>
      <c r="AP444" s="2">
        <f t="shared" si="191"/>
        <v>0</v>
      </c>
      <c r="AR444" t="s">
        <v>1735</v>
      </c>
      <c r="AS444" t="s">
        <v>1985</v>
      </c>
      <c r="AT444">
        <v>11</v>
      </c>
      <c r="AV444">
        <v>3</v>
      </c>
      <c r="AW444" s="91">
        <v>13</v>
      </c>
      <c r="AX444" s="93">
        <v>55</v>
      </c>
      <c r="AY444" s="97">
        <f t="shared" si="192"/>
        <v>13055</v>
      </c>
      <c r="BA444" s="7" t="s">
        <v>1261</v>
      </c>
    </row>
    <row r="445" spans="1:53" hidden="1" outlineLevel="1">
      <c r="A445" t="s">
        <v>1731</v>
      </c>
      <c r="B445" t="s">
        <v>1985</v>
      </c>
      <c r="C445" s="1">
        <f t="shared" si="181"/>
        <v>65367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0</v>
      </c>
      <c r="G445" s="1">
        <f t="shared" si="182"/>
        <v>43657</v>
      </c>
      <c r="H445" s="2">
        <f t="shared" si="183"/>
        <v>0.66787522756130768</v>
      </c>
      <c r="I445" s="2"/>
      <c r="J445" s="2">
        <f t="shared" si="184"/>
        <v>0.14661832423088103</v>
      </c>
      <c r="K445" s="2">
        <f t="shared" si="185"/>
        <v>0.81449355179218874</v>
      </c>
      <c r="L445" s="2">
        <f t="shared" si="186"/>
        <v>0</v>
      </c>
      <c r="M445" s="2">
        <f t="shared" si="187"/>
        <v>3.88881239769302E-2</v>
      </c>
      <c r="N445" s="108">
        <v>9584</v>
      </c>
      <c r="O445" s="108">
        <v>53241</v>
      </c>
      <c r="P445" s="108"/>
      <c r="Q445" s="118">
        <v>2541</v>
      </c>
      <c r="Y445" s="108"/>
      <c r="Z445" s="108"/>
      <c r="AA445" s="108">
        <v>0</v>
      </c>
      <c r="AB445" s="108">
        <v>0</v>
      </c>
      <c r="AC445" s="108">
        <v>1</v>
      </c>
      <c r="AD445" s="108"/>
      <c r="AE445" s="108"/>
      <c r="AF445" s="108"/>
      <c r="AG445" s="108"/>
      <c r="AI445" s="7">
        <f>IF(Q445&gt;0,RANK(Q445,(N445:P445,Q445:AE445)),0)</f>
        <v>3</v>
      </c>
      <c r="AJ445" s="7">
        <f>IF(R445&gt;0,RANK(R445,(N445:P445,Q445:AE445)),0)</f>
        <v>0</v>
      </c>
      <c r="AK445" s="7">
        <f>IF(T445&gt;0,RANK(T445,(N445:P445,Q445:AE445)),0)</f>
        <v>0</v>
      </c>
      <c r="AL445" s="7">
        <f>IF(S445&gt;0,RANK(S445,(N445:P445,Q445:AE445)),0)</f>
        <v>0</v>
      </c>
      <c r="AM445" s="2">
        <f t="shared" si="188"/>
        <v>3.8872825737757584E-2</v>
      </c>
      <c r="AN445" s="2">
        <f t="shared" si="189"/>
        <v>0</v>
      </c>
      <c r="AO445" s="2">
        <f t="shared" si="190"/>
        <v>0</v>
      </c>
      <c r="AP445" s="2">
        <f t="shared" si="191"/>
        <v>0</v>
      </c>
      <c r="AR445" t="s">
        <v>1731</v>
      </c>
      <c r="AS445" t="s">
        <v>1985</v>
      </c>
      <c r="AT445">
        <v>0</v>
      </c>
      <c r="AV445">
        <v>3</v>
      </c>
      <c r="AW445" s="91">
        <v>13</v>
      </c>
      <c r="AX445" s="93">
        <v>57</v>
      </c>
      <c r="AY445" s="97">
        <f t="shared" si="192"/>
        <v>13057</v>
      </c>
      <c r="BA445" s="7" t="s">
        <v>1261</v>
      </c>
    </row>
    <row r="446" spans="1:53" hidden="1" outlineLevel="1">
      <c r="A446" t="s">
        <v>1322</v>
      </c>
      <c r="B446" t="s">
        <v>1985</v>
      </c>
      <c r="C446" s="1">
        <f t="shared" si="181"/>
        <v>27213</v>
      </c>
      <c r="D446" s="7">
        <f>IF(N446&gt;0, RANK(N446,(N446:P446,Q446:AE446)),0)</f>
        <v>1</v>
      </c>
      <c r="E446" s="7">
        <f>IF(O446&gt;0,RANK(O446,(N446:P446,Q446:AE446)),0)</f>
        <v>2</v>
      </c>
      <c r="F446" s="7">
        <f>IF(P446&gt;0,RANK(P446,(N446:P446,Q446:AE446)),0)</f>
        <v>0</v>
      </c>
      <c r="G446" s="1">
        <f t="shared" si="182"/>
        <v>5376</v>
      </c>
      <c r="H446" s="2">
        <f t="shared" si="183"/>
        <v>0.19755264028221806</v>
      </c>
      <c r="I446" s="2"/>
      <c r="J446" s="2">
        <f t="shared" si="184"/>
        <v>0.58321390511887705</v>
      </c>
      <c r="K446" s="2">
        <f t="shared" si="185"/>
        <v>0.38566126483665897</v>
      </c>
      <c r="L446" s="2">
        <f t="shared" si="186"/>
        <v>0</v>
      </c>
      <c r="M446" s="2">
        <f t="shared" si="187"/>
        <v>3.112483004446398E-2</v>
      </c>
      <c r="N446" s="108">
        <v>15871</v>
      </c>
      <c r="O446" s="108">
        <v>10495</v>
      </c>
      <c r="P446" s="108"/>
      <c r="Q446" s="118">
        <v>846</v>
      </c>
      <c r="Y446" s="108"/>
      <c r="Z446" s="108"/>
      <c r="AA446" s="108">
        <v>0</v>
      </c>
      <c r="AB446" s="108">
        <v>0</v>
      </c>
      <c r="AC446" s="108">
        <v>1</v>
      </c>
      <c r="AD446" s="108"/>
      <c r="AE446" s="108"/>
      <c r="AF446" s="108"/>
      <c r="AG446" s="108"/>
      <c r="AI446" s="7">
        <f>IF(Q446&gt;0,RANK(Q446,(N446:P446,Q446:AE446)),0)</f>
        <v>3</v>
      </c>
      <c r="AJ446" s="7">
        <f>IF(R446&gt;0,RANK(R446,(N446:P446,Q446:AE446)),0)</f>
        <v>0</v>
      </c>
      <c r="AK446" s="7">
        <f>IF(T446&gt;0,RANK(T446,(N446:P446,Q446:AE446)),0)</f>
        <v>0</v>
      </c>
      <c r="AL446" s="7">
        <f>IF(S446&gt;0,RANK(S446,(N446:P446,Q446:AE446)),0)</f>
        <v>0</v>
      </c>
      <c r="AM446" s="2">
        <f t="shared" si="188"/>
        <v>3.1088082901554404E-2</v>
      </c>
      <c r="AN446" s="2">
        <f t="shared" si="189"/>
        <v>0</v>
      </c>
      <c r="AO446" s="2">
        <f t="shared" si="190"/>
        <v>0</v>
      </c>
      <c r="AP446" s="2">
        <f t="shared" si="191"/>
        <v>0</v>
      </c>
      <c r="AR446" t="s">
        <v>1322</v>
      </c>
      <c r="AS446" t="s">
        <v>1985</v>
      </c>
      <c r="AT446">
        <v>12</v>
      </c>
      <c r="AV446">
        <v>3</v>
      </c>
      <c r="AW446" s="91">
        <v>13</v>
      </c>
      <c r="AX446" s="93">
        <v>59</v>
      </c>
      <c r="AY446" s="97">
        <f t="shared" si="192"/>
        <v>13059</v>
      </c>
      <c r="BA446" s="7" t="s">
        <v>1261</v>
      </c>
    </row>
    <row r="447" spans="1:53" hidden="1" outlineLevel="1">
      <c r="A447" t="s">
        <v>1323</v>
      </c>
      <c r="B447" t="s">
        <v>1985</v>
      </c>
      <c r="C447" s="1">
        <f t="shared" si="181"/>
        <v>1054</v>
      </c>
      <c r="D447" s="7">
        <f>IF(N447&gt;0, RANK(N447,(N447:P447,Q447:AE447)),0)</f>
        <v>1</v>
      </c>
      <c r="E447" s="7">
        <f>IF(O447&gt;0,RANK(O447,(N447:P447,Q447:AE447)),0)</f>
        <v>2</v>
      </c>
      <c r="F447" s="7">
        <f>IF(P447&gt;0,RANK(P447,(N447:P447,Q447:AE447)),0)</f>
        <v>0</v>
      </c>
      <c r="G447" s="1">
        <f t="shared" si="182"/>
        <v>156</v>
      </c>
      <c r="H447" s="2">
        <f t="shared" si="183"/>
        <v>0.14800759013282733</v>
      </c>
      <c r="I447" s="2"/>
      <c r="J447" s="2">
        <f t="shared" si="184"/>
        <v>0.56261859582542695</v>
      </c>
      <c r="K447" s="2">
        <f t="shared" si="185"/>
        <v>0.41461100569259962</v>
      </c>
      <c r="L447" s="2">
        <f t="shared" si="186"/>
        <v>0</v>
      </c>
      <c r="M447" s="2">
        <f t="shared" si="187"/>
        <v>2.2770398481973431E-2</v>
      </c>
      <c r="N447" s="108">
        <v>593</v>
      </c>
      <c r="O447" s="108">
        <v>437</v>
      </c>
      <c r="P447" s="108"/>
      <c r="Q447" s="118">
        <v>24</v>
      </c>
      <c r="Y447" s="108"/>
      <c r="Z447" s="108"/>
      <c r="AA447" s="108">
        <v>0</v>
      </c>
      <c r="AB447" s="108">
        <v>0</v>
      </c>
      <c r="AC447" s="108">
        <v>0</v>
      </c>
      <c r="AD447" s="108"/>
      <c r="AE447" s="108"/>
      <c r="AF447" s="108"/>
      <c r="AG447" s="108"/>
      <c r="AI447" s="7">
        <f>IF(Q447&gt;0,RANK(Q447,(N447:P447,Q447:AE447)),0)</f>
        <v>3</v>
      </c>
      <c r="AJ447" s="7">
        <f>IF(R447&gt;0,RANK(R447,(N447:P447,Q447:AE447)),0)</f>
        <v>0</v>
      </c>
      <c r="AK447" s="7">
        <f>IF(T447&gt;0,RANK(T447,(N447:P447,Q447:AE447)),0)</f>
        <v>0</v>
      </c>
      <c r="AL447" s="7">
        <f>IF(S447&gt;0,RANK(S447,(N447:P447,Q447:AE447)),0)</f>
        <v>0</v>
      </c>
      <c r="AM447" s="2">
        <f t="shared" si="188"/>
        <v>2.2770398481973434E-2</v>
      </c>
      <c r="AN447" s="2">
        <f t="shared" si="189"/>
        <v>0</v>
      </c>
      <c r="AO447" s="2">
        <f t="shared" si="190"/>
        <v>0</v>
      </c>
      <c r="AP447" s="2">
        <f t="shared" si="191"/>
        <v>0</v>
      </c>
      <c r="AR447" t="s">
        <v>1323</v>
      </c>
      <c r="AS447" t="s">
        <v>1985</v>
      </c>
      <c r="AT447">
        <v>2</v>
      </c>
      <c r="AV447">
        <v>3</v>
      </c>
      <c r="AW447" s="91">
        <v>13</v>
      </c>
      <c r="AX447" s="93">
        <v>61</v>
      </c>
      <c r="AY447" s="97">
        <f t="shared" si="192"/>
        <v>13061</v>
      </c>
      <c r="BA447" s="7" t="s">
        <v>1261</v>
      </c>
    </row>
    <row r="448" spans="1:53" hidden="1" outlineLevel="1">
      <c r="A448" t="s">
        <v>1485</v>
      </c>
      <c r="B448" t="s">
        <v>1985</v>
      </c>
      <c r="C448" s="1">
        <f t="shared" si="181"/>
        <v>60215</v>
      </c>
      <c r="D448" s="7">
        <f>IF(N448&gt;0, RANK(N448,(N448:P448,Q448:AE448)),0)</f>
        <v>1</v>
      </c>
      <c r="E448" s="7">
        <f>IF(O448&gt;0,RANK(O448,(N448:P448,Q448:AE448)),0)</f>
        <v>2</v>
      </c>
      <c r="F448" s="7">
        <f>IF(P448&gt;0,RANK(P448,(N448:P448,Q448:AE448)),0)</f>
        <v>0</v>
      </c>
      <c r="G448" s="1">
        <f t="shared" si="182"/>
        <v>35605</v>
      </c>
      <c r="H448" s="2">
        <f t="shared" si="183"/>
        <v>0.59129784937307983</v>
      </c>
      <c r="I448" s="2"/>
      <c r="J448" s="2">
        <f t="shared" si="184"/>
        <v>0.78920534750477456</v>
      </c>
      <c r="K448" s="2">
        <f t="shared" si="185"/>
        <v>0.19790749813169475</v>
      </c>
      <c r="L448" s="2">
        <f t="shared" si="186"/>
        <v>0</v>
      </c>
      <c r="M448" s="2">
        <f t="shared" si="187"/>
        <v>1.288715436353069E-2</v>
      </c>
      <c r="N448" s="108">
        <v>47522</v>
      </c>
      <c r="O448" s="108">
        <v>11917</v>
      </c>
      <c r="P448" s="108"/>
      <c r="Q448" s="118">
        <v>772</v>
      </c>
      <c r="Y448" s="108"/>
      <c r="Z448" s="108"/>
      <c r="AA448" s="108">
        <v>1</v>
      </c>
      <c r="AB448" s="108">
        <v>0</v>
      </c>
      <c r="AC448" s="108">
        <v>3</v>
      </c>
      <c r="AD448" s="108"/>
      <c r="AE448" s="108"/>
      <c r="AF448" s="108"/>
      <c r="AG448" s="108"/>
      <c r="AI448" s="7">
        <f>IF(Q448&gt;0,RANK(Q448,(N448:P448,Q448:AE448)),0)</f>
        <v>3</v>
      </c>
      <c r="AJ448" s="7">
        <f>IF(R448&gt;0,RANK(R448,(N448:P448,Q448:AE448)),0)</f>
        <v>0</v>
      </c>
      <c r="AK448" s="7">
        <f>IF(T448&gt;0,RANK(T448,(N448:P448,Q448:AE448)),0)</f>
        <v>0</v>
      </c>
      <c r="AL448" s="7">
        <f>IF(S448&gt;0,RANK(S448,(N448:P448,Q448:AE448)),0)</f>
        <v>0</v>
      </c>
      <c r="AM448" s="2">
        <f t="shared" si="188"/>
        <v>1.2820725732790833E-2</v>
      </c>
      <c r="AN448" s="2">
        <f t="shared" si="189"/>
        <v>0</v>
      </c>
      <c r="AO448" s="2">
        <f t="shared" si="190"/>
        <v>0</v>
      </c>
      <c r="AP448" s="2">
        <f t="shared" si="191"/>
        <v>0</v>
      </c>
      <c r="AR448" t="s">
        <v>1485</v>
      </c>
      <c r="AS448" t="s">
        <v>1985</v>
      </c>
      <c r="AT448">
        <v>0</v>
      </c>
      <c r="AV448">
        <v>3</v>
      </c>
      <c r="AW448" s="91">
        <v>13</v>
      </c>
      <c r="AX448" s="93">
        <v>63</v>
      </c>
      <c r="AY448" s="97">
        <f t="shared" si="192"/>
        <v>13063</v>
      </c>
      <c r="BA448" s="7" t="s">
        <v>1261</v>
      </c>
    </row>
    <row r="449" spans="1:53" hidden="1" outlineLevel="1">
      <c r="A449" t="s">
        <v>1362</v>
      </c>
      <c r="B449" t="s">
        <v>1985</v>
      </c>
      <c r="C449" s="1">
        <f t="shared" si="181"/>
        <v>1335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0</v>
      </c>
      <c r="G449" s="1">
        <f t="shared" si="182"/>
        <v>432</v>
      </c>
      <c r="H449" s="2">
        <f t="shared" si="183"/>
        <v>0.32359550561797751</v>
      </c>
      <c r="I449" s="2"/>
      <c r="J449" s="2">
        <f t="shared" si="184"/>
        <v>0.32434456928838951</v>
      </c>
      <c r="K449" s="2">
        <f t="shared" si="185"/>
        <v>0.64794007490636707</v>
      </c>
      <c r="L449" s="2">
        <f t="shared" si="186"/>
        <v>0</v>
      </c>
      <c r="M449" s="2">
        <f t="shared" si="187"/>
        <v>2.7715355805243425E-2</v>
      </c>
      <c r="N449" s="108">
        <v>433</v>
      </c>
      <c r="O449" s="108">
        <v>865</v>
      </c>
      <c r="P449" s="108"/>
      <c r="Q449" s="118">
        <v>37</v>
      </c>
      <c r="Y449" s="108"/>
      <c r="Z449" s="108"/>
      <c r="AA449" s="108">
        <v>0</v>
      </c>
      <c r="AB449" s="108">
        <v>0</v>
      </c>
      <c r="AC449" s="108">
        <v>0</v>
      </c>
      <c r="AD449" s="108"/>
      <c r="AE449" s="108"/>
      <c r="AF449" s="108"/>
      <c r="AG449" s="108"/>
      <c r="AI449" s="7">
        <f>IF(Q449&gt;0,RANK(Q449,(N449:P449,Q449:AE449)),0)</f>
        <v>3</v>
      </c>
      <c r="AJ449" s="7">
        <f>IF(R449&gt;0,RANK(R449,(N449:P449,Q449:AE449)),0)</f>
        <v>0</v>
      </c>
      <c r="AK449" s="7">
        <f>IF(T449&gt;0,RANK(T449,(N449:P449,Q449:AE449)),0)</f>
        <v>0</v>
      </c>
      <c r="AL449" s="7">
        <f>IF(S449&gt;0,RANK(S449,(N449:P449,Q449:AE449)),0)</f>
        <v>0</v>
      </c>
      <c r="AM449" s="2">
        <f t="shared" si="188"/>
        <v>2.7715355805243445E-2</v>
      </c>
      <c r="AN449" s="2">
        <f t="shared" si="189"/>
        <v>0</v>
      </c>
      <c r="AO449" s="2">
        <f t="shared" si="190"/>
        <v>0</v>
      </c>
      <c r="AP449" s="2">
        <f t="shared" si="191"/>
        <v>0</v>
      </c>
      <c r="AR449" t="s">
        <v>1362</v>
      </c>
      <c r="AS449" t="s">
        <v>1985</v>
      </c>
      <c r="AT449">
        <v>1</v>
      </c>
      <c r="AV449">
        <v>3</v>
      </c>
      <c r="AW449" s="91">
        <v>13</v>
      </c>
      <c r="AX449" s="93">
        <v>65</v>
      </c>
      <c r="AY449" s="97">
        <f t="shared" si="192"/>
        <v>13065</v>
      </c>
      <c r="BA449" s="7" t="s">
        <v>1261</v>
      </c>
    </row>
    <row r="450" spans="1:53" hidden="1" outlineLevel="1">
      <c r="A450" t="s">
        <v>1363</v>
      </c>
      <c r="B450" t="s">
        <v>1985</v>
      </c>
      <c r="C450" s="1">
        <f t="shared" ref="C450:C481" si="193">SUM(N450:AG450)</f>
        <v>210976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0</v>
      </c>
      <c r="G450" s="1">
        <f t="shared" ref="G450:G481" si="194">IF(C450&gt;0,MAX(N450:P450)-LARGE(N450:P450,2),0)</f>
        <v>63264</v>
      </c>
      <c r="H450" s="2">
        <f t="shared" ref="H450:H481" si="195">IF(C450&gt;0,G450/C450,0)</f>
        <v>0.29986349158198089</v>
      </c>
      <c r="I450" s="2"/>
      <c r="J450" s="2">
        <f t="shared" ref="J450:J481" si="196">IF($C450=0,"-",N450/$C450)</f>
        <v>0.33426076899742152</v>
      </c>
      <c r="K450" s="2">
        <f t="shared" ref="K450:K481" si="197">IF($C450=0,"-",O450/$C450)</f>
        <v>0.63412426057940241</v>
      </c>
      <c r="L450" s="2">
        <f t="shared" ref="L450:L481" si="198">IF($C450=0,"-",P450/$C450)</f>
        <v>0</v>
      </c>
      <c r="M450" s="2">
        <f t="shared" ref="M450:M481" si="199">IF(C450=0,"-",(1-J450-K450-L450))</f>
        <v>3.161497042317607E-2</v>
      </c>
      <c r="N450" s="108">
        <v>70521</v>
      </c>
      <c r="O450" s="108">
        <v>133785</v>
      </c>
      <c r="P450" s="108"/>
      <c r="Q450" s="118">
        <v>6655</v>
      </c>
      <c r="Y450" s="108"/>
      <c r="Z450" s="108"/>
      <c r="AA450" s="108">
        <v>4</v>
      </c>
      <c r="AB450" s="108">
        <v>1</v>
      </c>
      <c r="AC450" s="108">
        <v>10</v>
      </c>
      <c r="AD450" s="108"/>
      <c r="AE450" s="108"/>
      <c r="AF450" s="108"/>
      <c r="AG450" s="108"/>
      <c r="AI450" s="7">
        <f>IF(Q450&gt;0,RANK(Q450,(N450:P450,Q450:AE450)),0)</f>
        <v>3</v>
      </c>
      <c r="AJ450" s="7">
        <f>IF(R450&gt;0,RANK(R450,(N450:P450,Q450:AE450)),0)</f>
        <v>0</v>
      </c>
      <c r="AK450" s="7">
        <f>IF(T450&gt;0,RANK(T450,(N450:P450,Q450:AE450)),0)</f>
        <v>0</v>
      </c>
      <c r="AL450" s="7">
        <f>IF(S450&gt;0,RANK(S450,(N450:P450,Q450:AE450)),0)</f>
        <v>0</v>
      </c>
      <c r="AM450" s="2">
        <f t="shared" ref="AM450:AM481" si="200">IF($C450=0,"-",Q450/$C450)</f>
        <v>3.1543872288791144E-2</v>
      </c>
      <c r="AN450" s="2">
        <f t="shared" ref="AN450:AN481" si="201">IF($C450=0,"-",R450/$C450)</f>
        <v>0</v>
      </c>
      <c r="AO450" s="2">
        <f t="shared" ref="AO450:AO481" si="202">IF($C450=0,"-",T450/$C450)</f>
        <v>0</v>
      </c>
      <c r="AP450" s="2">
        <f t="shared" ref="AP450:AP481" si="203">IF($C450=0,"-",S450/$C450)</f>
        <v>0</v>
      </c>
      <c r="AR450" t="s">
        <v>1363</v>
      </c>
      <c r="AS450" t="s">
        <v>1985</v>
      </c>
      <c r="AT450">
        <v>0</v>
      </c>
      <c r="AV450">
        <v>3</v>
      </c>
      <c r="AW450" s="91">
        <v>13</v>
      </c>
      <c r="AX450" s="93">
        <v>67</v>
      </c>
      <c r="AY450" s="97">
        <f t="shared" si="192"/>
        <v>13067</v>
      </c>
      <c r="BA450" s="7" t="s">
        <v>1261</v>
      </c>
    </row>
    <row r="451" spans="1:53" hidden="1" outlineLevel="1">
      <c r="A451" t="s">
        <v>834</v>
      </c>
      <c r="B451" t="s">
        <v>1985</v>
      </c>
      <c r="C451" s="1">
        <f t="shared" si="193"/>
        <v>8000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>IF(P451&gt;0,RANK(P451,(N451:P451,Q451:AE451)),0)</f>
        <v>0</v>
      </c>
      <c r="G451" s="1">
        <f t="shared" si="194"/>
        <v>3075</v>
      </c>
      <c r="H451" s="2">
        <f t="shared" si="195"/>
        <v>0.38437500000000002</v>
      </c>
      <c r="I451" s="2"/>
      <c r="J451" s="2">
        <f t="shared" si="196"/>
        <v>0.29099999999999998</v>
      </c>
      <c r="K451" s="2">
        <f t="shared" si="197"/>
        <v>0.67537499999999995</v>
      </c>
      <c r="L451" s="2">
        <f t="shared" si="198"/>
        <v>0</v>
      </c>
      <c r="M451" s="2">
        <f t="shared" si="199"/>
        <v>3.3625000000000127E-2</v>
      </c>
      <c r="N451" s="108">
        <v>2328</v>
      </c>
      <c r="O451" s="108">
        <v>5403</v>
      </c>
      <c r="P451" s="108"/>
      <c r="Q451" s="118">
        <v>269</v>
      </c>
      <c r="Y451" s="108"/>
      <c r="Z451" s="108"/>
      <c r="AA451" s="108">
        <v>0</v>
      </c>
      <c r="AB451" s="108">
        <v>0</v>
      </c>
      <c r="AC451" s="108">
        <v>0</v>
      </c>
      <c r="AD451" s="108"/>
      <c r="AE451" s="108"/>
      <c r="AF451" s="108"/>
      <c r="AG451" s="108"/>
      <c r="AI451" s="7">
        <f>IF(Q451&gt;0,RANK(Q451,(N451:P451,Q451:AE451)),0)</f>
        <v>3</v>
      </c>
      <c r="AJ451" s="7">
        <f>IF(R451&gt;0,RANK(R451,(N451:P451,Q451:AE451)),0)</f>
        <v>0</v>
      </c>
      <c r="AK451" s="7">
        <f>IF(T451&gt;0,RANK(T451,(N451:P451,Q451:AE451)),0)</f>
        <v>0</v>
      </c>
      <c r="AL451" s="7">
        <f>IF(S451&gt;0,RANK(S451,(N451:P451,Q451:AE451)),0)</f>
        <v>0</v>
      </c>
      <c r="AM451" s="2">
        <f t="shared" si="200"/>
        <v>3.3625000000000002E-2</v>
      </c>
      <c r="AN451" s="2">
        <f t="shared" si="201"/>
        <v>0</v>
      </c>
      <c r="AO451" s="2">
        <f t="shared" si="202"/>
        <v>0</v>
      </c>
      <c r="AP451" s="2">
        <f t="shared" si="203"/>
        <v>0</v>
      </c>
      <c r="AR451" t="s">
        <v>834</v>
      </c>
      <c r="AS451" t="s">
        <v>1985</v>
      </c>
      <c r="AT451">
        <v>1</v>
      </c>
      <c r="AV451">
        <v>3</v>
      </c>
      <c r="AW451" s="91">
        <v>13</v>
      </c>
      <c r="AX451" s="93">
        <v>69</v>
      </c>
      <c r="AY451" s="97">
        <f t="shared" si="192"/>
        <v>13069</v>
      </c>
      <c r="BA451" s="7" t="s">
        <v>1261</v>
      </c>
    </row>
    <row r="452" spans="1:53" hidden="1" outlineLevel="1">
      <c r="A452" t="s">
        <v>650</v>
      </c>
      <c r="B452" t="s">
        <v>1985</v>
      </c>
      <c r="C452" s="1">
        <f t="shared" si="193"/>
        <v>8887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0</v>
      </c>
      <c r="G452" s="1">
        <f t="shared" si="194"/>
        <v>4296</v>
      </c>
      <c r="H452" s="2">
        <f t="shared" si="195"/>
        <v>0.48340272307865423</v>
      </c>
      <c r="I452" s="2"/>
      <c r="J452" s="2">
        <f t="shared" si="196"/>
        <v>0.24170136153932711</v>
      </c>
      <c r="K452" s="2">
        <f t="shared" si="197"/>
        <v>0.72510408461798137</v>
      </c>
      <c r="L452" s="2">
        <f t="shared" si="198"/>
        <v>0</v>
      </c>
      <c r="M452" s="2">
        <f t="shared" si="199"/>
        <v>3.3194553842691543E-2</v>
      </c>
      <c r="N452" s="108">
        <v>2148</v>
      </c>
      <c r="O452" s="108">
        <v>6444</v>
      </c>
      <c r="P452" s="108"/>
      <c r="Q452" s="118">
        <v>295</v>
      </c>
      <c r="Y452" s="108"/>
      <c r="Z452" s="108"/>
      <c r="AA452" s="108">
        <v>0</v>
      </c>
      <c r="AB452" s="108">
        <v>0</v>
      </c>
      <c r="AC452" s="108">
        <v>0</v>
      </c>
      <c r="AD452" s="108"/>
      <c r="AE452" s="108"/>
      <c r="AF452" s="108"/>
      <c r="AG452" s="108"/>
      <c r="AI452" s="7">
        <f>IF(Q452&gt;0,RANK(Q452,(N452:P452,Q452:AE452)),0)</f>
        <v>3</v>
      </c>
      <c r="AJ452" s="7">
        <f>IF(R452&gt;0,RANK(R452,(N452:P452,Q452:AE452)),0)</f>
        <v>0</v>
      </c>
      <c r="AK452" s="7">
        <f>IF(T452&gt;0,RANK(T452,(N452:P452,Q452:AE452)),0)</f>
        <v>0</v>
      </c>
      <c r="AL452" s="7">
        <f>IF(S452&gt;0,RANK(S452,(N452:P452,Q452:AE452)),0)</f>
        <v>0</v>
      </c>
      <c r="AM452" s="2">
        <f t="shared" si="200"/>
        <v>3.3194553842691571E-2</v>
      </c>
      <c r="AN452" s="2">
        <f t="shared" si="201"/>
        <v>0</v>
      </c>
      <c r="AO452" s="2">
        <f t="shared" si="202"/>
        <v>0</v>
      </c>
      <c r="AP452" s="2">
        <f t="shared" si="203"/>
        <v>0</v>
      </c>
      <c r="AR452" t="s">
        <v>650</v>
      </c>
      <c r="AS452" t="s">
        <v>1985</v>
      </c>
      <c r="AT452">
        <v>0</v>
      </c>
      <c r="AV452">
        <v>3</v>
      </c>
      <c r="AW452" s="91">
        <v>13</v>
      </c>
      <c r="AX452" s="93">
        <v>71</v>
      </c>
      <c r="AY452" s="97">
        <f t="shared" si="192"/>
        <v>13071</v>
      </c>
      <c r="BA452" s="7" t="s">
        <v>1261</v>
      </c>
    </row>
    <row r="453" spans="1:53" hidden="1" outlineLevel="1">
      <c r="A453" t="s">
        <v>848</v>
      </c>
      <c r="B453" t="s">
        <v>1985</v>
      </c>
      <c r="C453" s="1">
        <f t="shared" si="193"/>
        <v>37168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0</v>
      </c>
      <c r="G453" s="1">
        <f t="shared" si="194"/>
        <v>19980</v>
      </c>
      <c r="H453" s="2">
        <f t="shared" si="195"/>
        <v>0.5375591907016789</v>
      </c>
      <c r="I453" s="2"/>
      <c r="J453" s="2">
        <f t="shared" si="196"/>
        <v>0.21870964270340076</v>
      </c>
      <c r="K453" s="2">
        <f t="shared" si="197"/>
        <v>0.75626883340507967</v>
      </c>
      <c r="L453" s="2">
        <f t="shared" si="198"/>
        <v>0</v>
      </c>
      <c r="M453" s="2">
        <f t="shared" si="199"/>
        <v>2.502152389151957E-2</v>
      </c>
      <c r="N453" s="108">
        <v>8129</v>
      </c>
      <c r="O453" s="108">
        <v>28109</v>
      </c>
      <c r="P453" s="108"/>
      <c r="Q453" s="118">
        <v>929</v>
      </c>
      <c r="Y453" s="108"/>
      <c r="Z453" s="108"/>
      <c r="AA453" s="108">
        <v>0</v>
      </c>
      <c r="AB453" s="108">
        <v>0</v>
      </c>
      <c r="AC453" s="108">
        <v>1</v>
      </c>
      <c r="AD453" s="108"/>
      <c r="AE453" s="108"/>
      <c r="AF453" s="108"/>
      <c r="AG453" s="108"/>
      <c r="AI453" s="7">
        <f>IF(Q453&gt;0,RANK(Q453,(N453:P453,Q453:AE453)),0)</f>
        <v>3</v>
      </c>
      <c r="AJ453" s="7">
        <f>IF(R453&gt;0,RANK(R453,(N453:P453,Q453:AE453)),0)</f>
        <v>0</v>
      </c>
      <c r="AK453" s="7">
        <f>IF(T453&gt;0,RANK(T453,(N453:P453,Q453:AE453)),0)</f>
        <v>0</v>
      </c>
      <c r="AL453" s="7">
        <f>IF(S453&gt;0,RANK(S453,(N453:P453,Q453:AE453)),0)</f>
        <v>0</v>
      </c>
      <c r="AM453" s="2">
        <f t="shared" si="200"/>
        <v>2.4994619027120104E-2</v>
      </c>
      <c r="AN453" s="2">
        <f t="shared" si="201"/>
        <v>0</v>
      </c>
      <c r="AO453" s="2">
        <f t="shared" si="202"/>
        <v>0</v>
      </c>
      <c r="AP453" s="2">
        <f t="shared" si="203"/>
        <v>0</v>
      </c>
      <c r="AR453" t="s">
        <v>848</v>
      </c>
      <c r="AS453" t="s">
        <v>1985</v>
      </c>
      <c r="AT453">
        <v>9</v>
      </c>
      <c r="AV453">
        <v>3</v>
      </c>
      <c r="AW453" s="91">
        <v>13</v>
      </c>
      <c r="AX453" s="93">
        <v>73</v>
      </c>
      <c r="AY453" s="97">
        <f t="shared" si="192"/>
        <v>13073</v>
      </c>
      <c r="BA453" s="7" t="s">
        <v>1261</v>
      </c>
    </row>
    <row r="454" spans="1:53" hidden="1" outlineLevel="1">
      <c r="A454" t="s">
        <v>1238</v>
      </c>
      <c r="B454" t="s">
        <v>1985</v>
      </c>
      <c r="C454" s="1">
        <f t="shared" si="193"/>
        <v>3638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0</v>
      </c>
      <c r="G454" s="1">
        <f t="shared" si="194"/>
        <v>1203</v>
      </c>
      <c r="H454" s="2">
        <f t="shared" si="195"/>
        <v>0.33067619571192963</v>
      </c>
      <c r="I454" s="2"/>
      <c r="J454" s="2">
        <f t="shared" si="196"/>
        <v>0.31913139087410664</v>
      </c>
      <c r="K454" s="2">
        <f t="shared" si="197"/>
        <v>0.64980758658603632</v>
      </c>
      <c r="L454" s="2">
        <f t="shared" si="198"/>
        <v>0</v>
      </c>
      <c r="M454" s="2">
        <f t="shared" si="199"/>
        <v>3.1061022539856986E-2</v>
      </c>
      <c r="N454" s="108">
        <v>1161</v>
      </c>
      <c r="O454" s="108">
        <v>2364</v>
      </c>
      <c r="P454" s="108"/>
      <c r="Q454" s="118">
        <v>112</v>
      </c>
      <c r="Y454" s="108"/>
      <c r="Z454" s="108"/>
      <c r="AA454" s="108">
        <v>1</v>
      </c>
      <c r="AB454" s="108">
        <v>0</v>
      </c>
      <c r="AC454" s="108">
        <v>0</v>
      </c>
      <c r="AD454" s="108"/>
      <c r="AE454" s="108"/>
      <c r="AF454" s="108"/>
      <c r="AG454" s="108"/>
      <c r="AI454" s="7">
        <f>IF(Q454&gt;0,RANK(Q454,(N454:P454,Q454:AE454)),0)</f>
        <v>3</v>
      </c>
      <c r="AJ454" s="7">
        <f>IF(R454&gt;0,RANK(R454,(N454:P454,Q454:AE454)),0)</f>
        <v>0</v>
      </c>
      <c r="AK454" s="7">
        <f>IF(T454&gt;0,RANK(T454,(N454:P454,Q454:AE454)),0)</f>
        <v>0</v>
      </c>
      <c r="AL454" s="7">
        <f>IF(S454&gt;0,RANK(S454,(N454:P454,Q454:AE454)),0)</f>
        <v>0</v>
      </c>
      <c r="AM454" s="2">
        <f t="shared" si="200"/>
        <v>3.0786146234194612E-2</v>
      </c>
      <c r="AN454" s="2">
        <f t="shared" si="201"/>
        <v>0</v>
      </c>
      <c r="AO454" s="2">
        <f t="shared" si="202"/>
        <v>0</v>
      </c>
      <c r="AP454" s="2">
        <f t="shared" si="203"/>
        <v>0</v>
      </c>
      <c r="AR454" t="s">
        <v>1238</v>
      </c>
      <c r="AS454" t="s">
        <v>1985</v>
      </c>
      <c r="AT454">
        <v>1</v>
      </c>
      <c r="AV454">
        <v>3</v>
      </c>
      <c r="AW454" s="91">
        <v>13</v>
      </c>
      <c r="AX454" s="93">
        <v>75</v>
      </c>
      <c r="AY454" s="97">
        <f t="shared" si="192"/>
        <v>13075</v>
      </c>
      <c r="BA454" s="7" t="s">
        <v>1261</v>
      </c>
    </row>
    <row r="455" spans="1:53" hidden="1" outlineLevel="1">
      <c r="A455" t="s">
        <v>1103</v>
      </c>
      <c r="B455" t="s">
        <v>1985</v>
      </c>
      <c r="C455" s="1">
        <f t="shared" si="193"/>
        <v>36515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>IF(P455&gt;0,RANK(P455,(N455:P455,Q455:AE455)),0)</f>
        <v>0</v>
      </c>
      <c r="G455" s="1">
        <f t="shared" si="194"/>
        <v>19574</v>
      </c>
      <c r="H455" s="2">
        <f t="shared" si="195"/>
        <v>0.53605367657127212</v>
      </c>
      <c r="I455" s="2"/>
      <c r="J455" s="2">
        <f t="shared" si="196"/>
        <v>0.21514446118033684</v>
      </c>
      <c r="K455" s="2">
        <f t="shared" si="197"/>
        <v>0.75119813775160893</v>
      </c>
      <c r="L455" s="2">
        <f t="shared" si="198"/>
        <v>0</v>
      </c>
      <c r="M455" s="2">
        <f t="shared" si="199"/>
        <v>3.365740106805426E-2</v>
      </c>
      <c r="N455" s="108">
        <v>7856</v>
      </c>
      <c r="O455" s="108">
        <v>27430</v>
      </c>
      <c r="P455" s="108"/>
      <c r="Q455" s="118">
        <v>1227</v>
      </c>
      <c r="Y455" s="108"/>
      <c r="Z455" s="108"/>
      <c r="AA455" s="108">
        <v>2</v>
      </c>
      <c r="AB455" s="108">
        <v>0</v>
      </c>
      <c r="AC455" s="108">
        <v>0</v>
      </c>
      <c r="AD455" s="108"/>
      <c r="AE455" s="108"/>
      <c r="AF455" s="108"/>
      <c r="AG455" s="108"/>
      <c r="AI455" s="7">
        <f>IF(Q455&gt;0,RANK(Q455,(N455:P455,Q455:AE455)),0)</f>
        <v>3</v>
      </c>
      <c r="AJ455" s="7">
        <f>IF(R455&gt;0,RANK(R455,(N455:P455,Q455:AE455)),0)</f>
        <v>0</v>
      </c>
      <c r="AK455" s="7">
        <f>IF(T455&gt;0,RANK(T455,(N455:P455,Q455:AE455)),0)</f>
        <v>0</v>
      </c>
      <c r="AL455" s="7">
        <f>IF(S455&gt;0,RANK(S455,(N455:P455,Q455:AE455)),0)</f>
        <v>0</v>
      </c>
      <c r="AM455" s="2">
        <f t="shared" si="200"/>
        <v>3.3602629056552105E-2</v>
      </c>
      <c r="AN455" s="2">
        <f t="shared" si="201"/>
        <v>0</v>
      </c>
      <c r="AO455" s="2">
        <f t="shared" si="202"/>
        <v>0</v>
      </c>
      <c r="AP455" s="2">
        <f t="shared" si="203"/>
        <v>0</v>
      </c>
      <c r="AR455" t="s">
        <v>1103</v>
      </c>
      <c r="AS455" t="s">
        <v>1985</v>
      </c>
      <c r="AT455">
        <v>0</v>
      </c>
      <c r="AV455">
        <v>3</v>
      </c>
      <c r="AW455" s="91">
        <v>13</v>
      </c>
      <c r="AX455" s="93">
        <v>77</v>
      </c>
      <c r="AY455" s="97">
        <f t="shared" si="192"/>
        <v>13077</v>
      </c>
      <c r="BA455" s="7" t="s">
        <v>1261</v>
      </c>
    </row>
    <row r="456" spans="1:53" hidden="1" outlineLevel="1">
      <c r="A456" t="s">
        <v>1000</v>
      </c>
      <c r="B456" t="s">
        <v>1985</v>
      </c>
      <c r="C456" s="1">
        <f t="shared" si="193"/>
        <v>3599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0</v>
      </c>
      <c r="G456" s="1">
        <f t="shared" si="194"/>
        <v>1255</v>
      </c>
      <c r="H456" s="2">
        <f t="shared" si="195"/>
        <v>0.34870797443734369</v>
      </c>
      <c r="I456" s="2"/>
      <c r="J456" s="2">
        <f t="shared" si="196"/>
        <v>0.30758544040011115</v>
      </c>
      <c r="K456" s="2">
        <f t="shared" si="197"/>
        <v>0.65629341483745485</v>
      </c>
      <c r="L456" s="2">
        <f t="shared" si="198"/>
        <v>0</v>
      </c>
      <c r="M456" s="2">
        <f t="shared" si="199"/>
        <v>3.6121144762433999E-2</v>
      </c>
      <c r="N456" s="108">
        <v>1107</v>
      </c>
      <c r="O456" s="108">
        <v>2362</v>
      </c>
      <c r="P456" s="108"/>
      <c r="Q456" s="118">
        <v>130</v>
      </c>
      <c r="Y456" s="108"/>
      <c r="Z456" s="108"/>
      <c r="AA456" s="108">
        <v>0</v>
      </c>
      <c r="AB456" s="108">
        <v>0</v>
      </c>
      <c r="AC456" s="108">
        <v>0</v>
      </c>
      <c r="AD456" s="108"/>
      <c r="AE456" s="108"/>
      <c r="AF456" s="108"/>
      <c r="AG456" s="108"/>
      <c r="AI456" s="7">
        <f>IF(Q456&gt;0,RANK(Q456,(N456:P456,Q456:AE456)),0)</f>
        <v>3</v>
      </c>
      <c r="AJ456" s="7">
        <f>IF(R456&gt;0,RANK(R456,(N456:P456,Q456:AE456)),0)</f>
        <v>0</v>
      </c>
      <c r="AK456" s="7">
        <f>IF(T456&gt;0,RANK(T456,(N456:P456,Q456:AE456)),0)</f>
        <v>0</v>
      </c>
      <c r="AL456" s="7">
        <f>IF(S456&gt;0,RANK(S456,(N456:P456,Q456:AE456)),0)</f>
        <v>0</v>
      </c>
      <c r="AM456" s="2">
        <f t="shared" si="200"/>
        <v>3.6121144762434013E-2</v>
      </c>
      <c r="AN456" s="2">
        <f t="shared" si="201"/>
        <v>0</v>
      </c>
      <c r="AO456" s="2">
        <f t="shared" si="202"/>
        <v>0</v>
      </c>
      <c r="AP456" s="2">
        <f t="shared" si="203"/>
        <v>0</v>
      </c>
      <c r="AR456" t="s">
        <v>1000</v>
      </c>
      <c r="AS456" t="s">
        <v>1985</v>
      </c>
      <c r="AT456">
        <v>3</v>
      </c>
      <c r="AV456">
        <v>3</v>
      </c>
      <c r="AW456" s="91">
        <v>13</v>
      </c>
      <c r="AX456" s="93">
        <v>79</v>
      </c>
      <c r="AY456" s="97">
        <f t="shared" si="192"/>
        <v>13079</v>
      </c>
      <c r="BA456" s="7" t="s">
        <v>1261</v>
      </c>
    </row>
    <row r="457" spans="1:53" hidden="1" outlineLevel="1">
      <c r="A457" t="s">
        <v>1177</v>
      </c>
      <c r="B457" t="s">
        <v>1985</v>
      </c>
      <c r="C457" s="1">
        <f t="shared" si="193"/>
        <v>4931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>IF(P457&gt;0,RANK(P457,(N457:P457,Q457:AE457)),0)</f>
        <v>0</v>
      </c>
      <c r="G457" s="1">
        <f t="shared" si="194"/>
        <v>1624</v>
      </c>
      <c r="H457" s="2">
        <f t="shared" si="195"/>
        <v>0.32934496045426892</v>
      </c>
      <c r="I457" s="2"/>
      <c r="J457" s="2">
        <f t="shared" si="196"/>
        <v>0.32589738389778949</v>
      </c>
      <c r="K457" s="2">
        <f t="shared" si="197"/>
        <v>0.65524234435205841</v>
      </c>
      <c r="L457" s="2">
        <f t="shared" si="198"/>
        <v>0</v>
      </c>
      <c r="M457" s="2">
        <f t="shared" si="199"/>
        <v>1.8860271750152147E-2</v>
      </c>
      <c r="N457" s="108">
        <v>1607</v>
      </c>
      <c r="O457" s="108">
        <v>3231</v>
      </c>
      <c r="P457" s="108"/>
      <c r="Q457" s="118">
        <v>93</v>
      </c>
      <c r="Y457" s="108"/>
      <c r="Z457" s="108"/>
      <c r="AA457" s="108">
        <v>0</v>
      </c>
      <c r="AB457" s="108">
        <v>0</v>
      </c>
      <c r="AC457" s="108">
        <v>0</v>
      </c>
      <c r="AD457" s="108"/>
      <c r="AE457" s="108"/>
      <c r="AF457" s="108"/>
      <c r="AG457" s="108"/>
      <c r="AI457" s="7">
        <f>IF(Q457&gt;0,RANK(Q457,(N457:P457,Q457:AE457)),0)</f>
        <v>3</v>
      </c>
      <c r="AJ457" s="7">
        <f>IF(R457&gt;0,RANK(R457,(N457:P457,Q457:AE457)),0)</f>
        <v>0</v>
      </c>
      <c r="AK457" s="7">
        <f>IF(T457&gt;0,RANK(T457,(N457:P457,Q457:AE457)),0)</f>
        <v>0</v>
      </c>
      <c r="AL457" s="7">
        <f>IF(S457&gt;0,RANK(S457,(N457:P457,Q457:AE457)),0)</f>
        <v>0</v>
      </c>
      <c r="AM457" s="2">
        <f t="shared" si="200"/>
        <v>1.8860271750152098E-2</v>
      </c>
      <c r="AN457" s="2">
        <f t="shared" si="201"/>
        <v>0</v>
      </c>
      <c r="AO457" s="2">
        <f t="shared" si="202"/>
        <v>0</v>
      </c>
      <c r="AP457" s="2">
        <f t="shared" si="203"/>
        <v>0</v>
      </c>
      <c r="AR457" t="s">
        <v>1177</v>
      </c>
      <c r="AS457" t="s">
        <v>1985</v>
      </c>
      <c r="AT457">
        <v>2</v>
      </c>
      <c r="AV457">
        <v>3</v>
      </c>
      <c r="AW457" s="91">
        <v>13</v>
      </c>
      <c r="AX457" s="93">
        <v>81</v>
      </c>
      <c r="AY457" s="97">
        <f t="shared" si="192"/>
        <v>13081</v>
      </c>
      <c r="BA457" s="7" t="s">
        <v>1261</v>
      </c>
    </row>
    <row r="458" spans="1:53" hidden="1" outlineLevel="1">
      <c r="A458" t="s">
        <v>1836</v>
      </c>
      <c r="B458" t="s">
        <v>1985</v>
      </c>
      <c r="C458" s="1">
        <f t="shared" si="193"/>
        <v>3472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>IF(P458&gt;0,RANK(P458,(N458:P458,Q458:AE458)),0)</f>
        <v>0</v>
      </c>
      <c r="G458" s="1">
        <f t="shared" si="194"/>
        <v>1854</v>
      </c>
      <c r="H458" s="2">
        <f t="shared" si="195"/>
        <v>0.53398617511520741</v>
      </c>
      <c r="I458" s="2"/>
      <c r="J458" s="2">
        <f t="shared" si="196"/>
        <v>0.20276497695852536</v>
      </c>
      <c r="K458" s="2">
        <f t="shared" si="197"/>
        <v>0.73675115207373276</v>
      </c>
      <c r="L458" s="2">
        <f t="shared" si="198"/>
        <v>0</v>
      </c>
      <c r="M458" s="2">
        <f t="shared" si="199"/>
        <v>6.0483870967741882E-2</v>
      </c>
      <c r="N458" s="108">
        <v>704</v>
      </c>
      <c r="O458" s="108">
        <v>2558</v>
      </c>
      <c r="P458" s="108"/>
      <c r="Q458" s="118">
        <v>210</v>
      </c>
      <c r="Y458" s="108"/>
      <c r="Z458" s="108"/>
      <c r="AA458" s="108">
        <v>0</v>
      </c>
      <c r="AB458" s="108">
        <v>0</v>
      </c>
      <c r="AC458" s="108">
        <v>0</v>
      </c>
      <c r="AD458" s="108"/>
      <c r="AE458" s="108"/>
      <c r="AF458" s="108"/>
      <c r="AG458" s="108"/>
      <c r="AI458" s="7">
        <f>IF(Q458&gt;0,RANK(Q458,(N458:P458,Q458:AE458)),0)</f>
        <v>3</v>
      </c>
      <c r="AJ458" s="7">
        <f>IF(R458&gt;0,RANK(R458,(N458:P458,Q458:AE458)),0)</f>
        <v>0</v>
      </c>
      <c r="AK458" s="7">
        <f>IF(T458&gt;0,RANK(T458,(N458:P458,Q458:AE458)),0)</f>
        <v>0</v>
      </c>
      <c r="AL458" s="7">
        <f>IF(S458&gt;0,RANK(S458,(N458:P458,Q458:AE458)),0)</f>
        <v>0</v>
      </c>
      <c r="AM458" s="2">
        <f t="shared" si="200"/>
        <v>6.0483870967741937E-2</v>
      </c>
      <c r="AN458" s="2">
        <f t="shared" si="201"/>
        <v>0</v>
      </c>
      <c r="AO458" s="2">
        <f t="shared" si="202"/>
        <v>0</v>
      </c>
      <c r="AP458" s="2">
        <f t="shared" si="203"/>
        <v>0</v>
      </c>
      <c r="AR458" t="s">
        <v>1836</v>
      </c>
      <c r="AS458" t="s">
        <v>1985</v>
      </c>
      <c r="AT458">
        <v>10</v>
      </c>
      <c r="AV458">
        <v>3</v>
      </c>
      <c r="AW458" s="91">
        <v>13</v>
      </c>
      <c r="AX458" s="93">
        <v>83</v>
      </c>
      <c r="AY458" s="97">
        <f t="shared" si="192"/>
        <v>13083</v>
      </c>
      <c r="BA458" s="7" t="s">
        <v>1261</v>
      </c>
    </row>
    <row r="459" spans="1:53" hidden="1" outlineLevel="1">
      <c r="A459" t="s">
        <v>1394</v>
      </c>
      <c r="B459" t="s">
        <v>1985</v>
      </c>
      <c r="C459" s="1">
        <f t="shared" si="193"/>
        <v>7012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0</v>
      </c>
      <c r="G459" s="1">
        <f t="shared" si="194"/>
        <v>5403</v>
      </c>
      <c r="H459" s="2">
        <f t="shared" si="195"/>
        <v>0.77053622361665719</v>
      </c>
      <c r="I459" s="2"/>
      <c r="J459" s="2">
        <f t="shared" si="196"/>
        <v>9.6691386195094126E-2</v>
      </c>
      <c r="K459" s="2">
        <f t="shared" si="197"/>
        <v>0.86722760981175129</v>
      </c>
      <c r="L459" s="2">
        <f t="shared" si="198"/>
        <v>0</v>
      </c>
      <c r="M459" s="2">
        <f t="shared" si="199"/>
        <v>3.6081003993154614E-2</v>
      </c>
      <c r="N459" s="108">
        <v>678</v>
      </c>
      <c r="O459" s="108">
        <v>6081</v>
      </c>
      <c r="P459" s="108"/>
      <c r="Q459" s="118">
        <v>253</v>
      </c>
      <c r="Y459" s="108"/>
      <c r="Z459" s="108"/>
      <c r="AA459" s="108">
        <v>0</v>
      </c>
      <c r="AB459" s="108">
        <v>0</v>
      </c>
      <c r="AC459" s="108">
        <v>0</v>
      </c>
      <c r="AD459" s="108"/>
      <c r="AE459" s="108"/>
      <c r="AF459" s="108"/>
      <c r="AG459" s="108"/>
      <c r="AI459" s="7">
        <f>IF(Q459&gt;0,RANK(Q459,(N459:P459,Q459:AE459)),0)</f>
        <v>3</v>
      </c>
      <c r="AJ459" s="7">
        <f>IF(R459&gt;0,RANK(R459,(N459:P459,Q459:AE459)),0)</f>
        <v>0</v>
      </c>
      <c r="AK459" s="7">
        <f>IF(T459&gt;0,RANK(T459,(N459:P459,Q459:AE459)),0)</f>
        <v>0</v>
      </c>
      <c r="AL459" s="7">
        <f>IF(S459&gt;0,RANK(S459,(N459:P459,Q459:AE459)),0)</f>
        <v>0</v>
      </c>
      <c r="AM459" s="2">
        <f t="shared" si="200"/>
        <v>3.6081003993154594E-2</v>
      </c>
      <c r="AN459" s="2">
        <f t="shared" si="201"/>
        <v>0</v>
      </c>
      <c r="AO459" s="2">
        <f t="shared" si="202"/>
        <v>0</v>
      </c>
      <c r="AP459" s="2">
        <f t="shared" si="203"/>
        <v>0</v>
      </c>
      <c r="AR459" t="s">
        <v>1394</v>
      </c>
      <c r="AS459" t="s">
        <v>1985</v>
      </c>
      <c r="AT459">
        <v>10</v>
      </c>
      <c r="AV459">
        <v>3</v>
      </c>
      <c r="AW459" s="91">
        <v>13</v>
      </c>
      <c r="AX459" s="93">
        <v>85</v>
      </c>
      <c r="AY459" s="97">
        <f t="shared" si="192"/>
        <v>13085</v>
      </c>
      <c r="BA459" s="7" t="s">
        <v>1261</v>
      </c>
    </row>
    <row r="460" spans="1:53" hidden="1" outlineLevel="1">
      <c r="A460" t="s">
        <v>2010</v>
      </c>
      <c r="B460" t="s">
        <v>1985</v>
      </c>
      <c r="C460" s="1">
        <f t="shared" si="193"/>
        <v>7047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>IF(P460&gt;0,RANK(P460,(N460:P460,Q460:AE460)),0)</f>
        <v>0</v>
      </c>
      <c r="G460" s="1">
        <f t="shared" si="194"/>
        <v>1452</v>
      </c>
      <c r="H460" s="2">
        <f t="shared" si="195"/>
        <v>0.20604512558535548</v>
      </c>
      <c r="I460" s="2"/>
      <c r="J460" s="2">
        <f t="shared" si="196"/>
        <v>0.38498651908613596</v>
      </c>
      <c r="K460" s="2">
        <f t="shared" si="197"/>
        <v>0.59103164467149139</v>
      </c>
      <c r="L460" s="2">
        <f t="shared" si="198"/>
        <v>0</v>
      </c>
      <c r="M460" s="2">
        <f t="shared" si="199"/>
        <v>2.3981836242372712E-2</v>
      </c>
      <c r="N460" s="108">
        <v>2713</v>
      </c>
      <c r="O460" s="108">
        <v>4165</v>
      </c>
      <c r="P460" s="108"/>
      <c r="Q460" s="118">
        <v>169</v>
      </c>
      <c r="Y460" s="108"/>
      <c r="Z460" s="108"/>
      <c r="AA460" s="108">
        <v>0</v>
      </c>
      <c r="AB460" s="108">
        <v>0</v>
      </c>
      <c r="AC460" s="108">
        <v>0</v>
      </c>
      <c r="AD460" s="108"/>
      <c r="AE460" s="108"/>
      <c r="AF460" s="108"/>
      <c r="AG460" s="108"/>
      <c r="AI460" s="7">
        <f>IF(Q460&gt;0,RANK(Q460,(N460:P460,Q460:AE460)),0)</f>
        <v>3</v>
      </c>
      <c r="AJ460" s="7">
        <f>IF(R460&gt;0,RANK(R460,(N460:P460,Q460:AE460)),0)</f>
        <v>0</v>
      </c>
      <c r="AK460" s="7">
        <f>IF(T460&gt;0,RANK(T460,(N460:P460,Q460:AE460)),0)</f>
        <v>0</v>
      </c>
      <c r="AL460" s="7">
        <f>IF(S460&gt;0,RANK(S460,(N460:P460,Q460:AE460)),0)</f>
        <v>0</v>
      </c>
      <c r="AM460" s="2">
        <f t="shared" si="200"/>
        <v>2.3981836242372642E-2</v>
      </c>
      <c r="AN460" s="2">
        <f t="shared" si="201"/>
        <v>0</v>
      </c>
      <c r="AO460" s="2">
        <f t="shared" si="202"/>
        <v>0</v>
      </c>
      <c r="AP460" s="2">
        <f t="shared" si="203"/>
        <v>0</v>
      </c>
      <c r="AR460" t="s">
        <v>2010</v>
      </c>
      <c r="AS460" t="s">
        <v>1985</v>
      </c>
      <c r="AT460">
        <v>2</v>
      </c>
      <c r="AV460">
        <v>3</v>
      </c>
      <c r="AW460" s="91">
        <v>13</v>
      </c>
      <c r="AX460" s="93">
        <v>87</v>
      </c>
      <c r="AY460" s="97">
        <f t="shared" si="192"/>
        <v>13087</v>
      </c>
      <c r="BA460" s="7" t="s">
        <v>1261</v>
      </c>
    </row>
    <row r="461" spans="1:53" hidden="1" outlineLevel="1">
      <c r="A461" t="s">
        <v>1561</v>
      </c>
      <c r="B461" t="s">
        <v>1985</v>
      </c>
      <c r="C461" s="1">
        <f t="shared" si="193"/>
        <v>206090</v>
      </c>
      <c r="D461" s="7">
        <f>IF(N461&gt;0, RANK(N461,(N461:P461,Q461:AE461)),0)</f>
        <v>1</v>
      </c>
      <c r="E461" s="7">
        <f>IF(O461&gt;0,RANK(O461,(N461:P461,Q461:AE461)),0)</f>
        <v>2</v>
      </c>
      <c r="F461" s="7">
        <f>IF(P461&gt;0,RANK(P461,(N461:P461,Q461:AE461)),0)</f>
        <v>0</v>
      </c>
      <c r="G461" s="1">
        <f t="shared" si="194"/>
        <v>93737</v>
      </c>
      <c r="H461" s="2">
        <f t="shared" si="195"/>
        <v>0.45483526614585862</v>
      </c>
      <c r="I461" s="2"/>
      <c r="J461" s="2">
        <f t="shared" si="196"/>
        <v>0.71632781794361688</v>
      </c>
      <c r="K461" s="2">
        <f t="shared" si="197"/>
        <v>0.26149255179775827</v>
      </c>
      <c r="L461" s="2">
        <f t="shared" si="198"/>
        <v>0</v>
      </c>
      <c r="M461" s="2">
        <f t="shared" si="199"/>
        <v>2.2179630258624849E-2</v>
      </c>
      <c r="N461" s="108">
        <v>147628</v>
      </c>
      <c r="O461" s="108">
        <v>53891</v>
      </c>
      <c r="P461" s="108"/>
      <c r="Q461" s="118">
        <v>4570</v>
      </c>
      <c r="Y461" s="108"/>
      <c r="Z461" s="108"/>
      <c r="AA461" s="108">
        <v>0</v>
      </c>
      <c r="AB461" s="108">
        <v>0</v>
      </c>
      <c r="AC461" s="108">
        <v>1</v>
      </c>
      <c r="AD461" s="108"/>
      <c r="AE461" s="108"/>
      <c r="AF461" s="108"/>
      <c r="AG461" s="108"/>
      <c r="AI461" s="7">
        <f>IF(Q461&gt;0,RANK(Q461,(N461:P461,Q461:AE461)),0)</f>
        <v>3</v>
      </c>
      <c r="AJ461" s="7">
        <f>IF(R461&gt;0,RANK(R461,(N461:P461,Q461:AE461)),0)</f>
        <v>0</v>
      </c>
      <c r="AK461" s="7">
        <f>IF(T461&gt;0,RANK(T461,(N461:P461,Q461:AE461)),0)</f>
        <v>0</v>
      </c>
      <c r="AL461" s="7">
        <f>IF(S461&gt;0,RANK(S461,(N461:P461,Q461:AE461)),0)</f>
        <v>0</v>
      </c>
      <c r="AM461" s="2">
        <f t="shared" si="200"/>
        <v>2.2174778009607453E-2</v>
      </c>
      <c r="AN461" s="2">
        <f t="shared" si="201"/>
        <v>0</v>
      </c>
      <c r="AO461" s="2">
        <f t="shared" si="202"/>
        <v>0</v>
      </c>
      <c r="AP461" s="2">
        <f t="shared" si="203"/>
        <v>0</v>
      </c>
      <c r="AR461" t="s">
        <v>1561</v>
      </c>
      <c r="AS461" t="s">
        <v>1985</v>
      </c>
      <c r="AT461">
        <v>0</v>
      </c>
      <c r="AV461">
        <v>3</v>
      </c>
      <c r="AW461" s="91">
        <v>13</v>
      </c>
      <c r="AX461" s="93">
        <v>89</v>
      </c>
      <c r="AY461" s="97">
        <f t="shared" si="192"/>
        <v>13089</v>
      </c>
      <c r="BA461" s="7" t="s">
        <v>1261</v>
      </c>
    </row>
    <row r="462" spans="1:53" hidden="1" outlineLevel="1">
      <c r="A462" t="s">
        <v>260</v>
      </c>
      <c r="B462" t="s">
        <v>1985</v>
      </c>
      <c r="C462" s="1">
        <f t="shared" si="193"/>
        <v>5134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>IF(P462&gt;0,RANK(P462,(N462:P462,Q462:AE462)),0)</f>
        <v>0</v>
      </c>
      <c r="G462" s="1">
        <f t="shared" si="194"/>
        <v>2069</v>
      </c>
      <c r="H462" s="2">
        <f t="shared" si="195"/>
        <v>0.40299961044020255</v>
      </c>
      <c r="I462" s="2"/>
      <c r="J462" s="2">
        <f t="shared" si="196"/>
        <v>0.2873003506038177</v>
      </c>
      <c r="K462" s="2">
        <f t="shared" si="197"/>
        <v>0.69029996104402025</v>
      </c>
      <c r="L462" s="2">
        <f t="shared" si="198"/>
        <v>0</v>
      </c>
      <c r="M462" s="2">
        <f t="shared" si="199"/>
        <v>2.2399688352162106E-2</v>
      </c>
      <c r="N462" s="108">
        <v>1475</v>
      </c>
      <c r="O462" s="108">
        <v>3544</v>
      </c>
      <c r="P462" s="108"/>
      <c r="Q462" s="118">
        <v>115</v>
      </c>
      <c r="Y462" s="108"/>
      <c r="Z462" s="108"/>
      <c r="AA462" s="108">
        <v>0</v>
      </c>
      <c r="AB462" s="108">
        <v>0</v>
      </c>
      <c r="AC462" s="108">
        <v>0</v>
      </c>
      <c r="AD462" s="108"/>
      <c r="AE462" s="108"/>
      <c r="AF462" s="108"/>
      <c r="AG462" s="108"/>
      <c r="AI462" s="7">
        <f>IF(Q462&gt;0,RANK(Q462,(N462:P462,Q462:AE462)),0)</f>
        <v>3</v>
      </c>
      <c r="AJ462" s="7">
        <f>IF(R462&gt;0,RANK(R462,(N462:P462,Q462:AE462)),0)</f>
        <v>0</v>
      </c>
      <c r="AK462" s="7">
        <f>IF(T462&gt;0,RANK(T462,(N462:P462,Q462:AE462)),0)</f>
        <v>0</v>
      </c>
      <c r="AL462" s="7">
        <f>IF(S462&gt;0,RANK(S462,(N462:P462,Q462:AE462)),0)</f>
        <v>0</v>
      </c>
      <c r="AM462" s="2">
        <f t="shared" si="200"/>
        <v>2.2399688352162057E-2</v>
      </c>
      <c r="AN462" s="2">
        <f t="shared" si="201"/>
        <v>0</v>
      </c>
      <c r="AO462" s="2">
        <f t="shared" si="202"/>
        <v>0</v>
      </c>
      <c r="AP462" s="2">
        <f t="shared" si="203"/>
        <v>0</v>
      </c>
      <c r="AR462" t="s">
        <v>260</v>
      </c>
      <c r="AS462" t="s">
        <v>1985</v>
      </c>
      <c r="AT462">
        <v>3</v>
      </c>
      <c r="AV462">
        <v>3</v>
      </c>
      <c r="AW462" s="91">
        <v>13</v>
      </c>
      <c r="AX462" s="93">
        <v>91</v>
      </c>
      <c r="AY462" s="97">
        <f t="shared" si="192"/>
        <v>13091</v>
      </c>
      <c r="BA462" s="7" t="s">
        <v>1261</v>
      </c>
    </row>
    <row r="463" spans="1:53" hidden="1" outlineLevel="1">
      <c r="A463" t="s">
        <v>32</v>
      </c>
      <c r="B463" t="s">
        <v>1985</v>
      </c>
      <c r="C463" s="1">
        <f t="shared" si="193"/>
        <v>3049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>IF(P463&gt;0,RANK(P463,(N463:P463,Q463:AE463)),0)</f>
        <v>0</v>
      </c>
      <c r="G463" s="1">
        <f t="shared" si="194"/>
        <v>23</v>
      </c>
      <c r="H463" s="2">
        <f t="shared" si="195"/>
        <v>7.5434568711052804E-3</v>
      </c>
      <c r="I463" s="2"/>
      <c r="J463" s="2">
        <f t="shared" si="196"/>
        <v>0.48540505083633978</v>
      </c>
      <c r="K463" s="2">
        <f t="shared" si="197"/>
        <v>0.49294850770744508</v>
      </c>
      <c r="L463" s="2">
        <f t="shared" si="198"/>
        <v>0</v>
      </c>
      <c r="M463" s="2">
        <f t="shared" si="199"/>
        <v>2.1646441456215137E-2</v>
      </c>
      <c r="N463" s="108">
        <v>1480</v>
      </c>
      <c r="O463" s="108">
        <v>1503</v>
      </c>
      <c r="P463" s="108"/>
      <c r="Q463" s="118">
        <v>66</v>
      </c>
      <c r="Y463" s="108"/>
      <c r="Z463" s="108"/>
      <c r="AA463" s="108">
        <v>0</v>
      </c>
      <c r="AB463" s="108">
        <v>0</v>
      </c>
      <c r="AC463" s="108">
        <v>0</v>
      </c>
      <c r="AD463" s="108"/>
      <c r="AE463" s="108"/>
      <c r="AF463" s="108"/>
      <c r="AG463" s="108"/>
      <c r="AI463" s="7">
        <f>IF(Q463&gt;0,RANK(Q463,(N463:P463,Q463:AE463)),0)</f>
        <v>3</v>
      </c>
      <c r="AJ463" s="7">
        <f>IF(R463&gt;0,RANK(R463,(N463:P463,Q463:AE463)),0)</f>
        <v>0</v>
      </c>
      <c r="AK463" s="7">
        <f>IF(T463&gt;0,RANK(T463,(N463:P463,Q463:AE463)),0)</f>
        <v>0</v>
      </c>
      <c r="AL463" s="7">
        <f>IF(S463&gt;0,RANK(S463,(N463:P463,Q463:AE463)),0)</f>
        <v>0</v>
      </c>
      <c r="AM463" s="2">
        <f t="shared" si="200"/>
        <v>2.1646441456215151E-2</v>
      </c>
      <c r="AN463" s="2">
        <f t="shared" si="201"/>
        <v>0</v>
      </c>
      <c r="AO463" s="2">
        <f t="shared" si="202"/>
        <v>0</v>
      </c>
      <c r="AP463" s="2">
        <f t="shared" si="203"/>
        <v>0</v>
      </c>
      <c r="AR463" t="s">
        <v>32</v>
      </c>
      <c r="AS463" t="s">
        <v>1985</v>
      </c>
      <c r="AT463">
        <v>3</v>
      </c>
      <c r="AV463">
        <v>3</v>
      </c>
      <c r="AW463" s="91">
        <v>13</v>
      </c>
      <c r="AX463" s="93">
        <v>93</v>
      </c>
      <c r="AY463" s="97">
        <f t="shared" si="192"/>
        <v>13093</v>
      </c>
      <c r="BA463" s="7" t="s">
        <v>1261</v>
      </c>
    </row>
    <row r="464" spans="1:53" hidden="1" outlineLevel="1">
      <c r="A464" t="s">
        <v>555</v>
      </c>
      <c r="B464" t="s">
        <v>1985</v>
      </c>
      <c r="C464" s="1">
        <f t="shared" si="193"/>
        <v>26968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>IF(P464&gt;0,RANK(P464,(N464:P464,Q464:AE464)),0)</f>
        <v>0</v>
      </c>
      <c r="G464" s="1">
        <f t="shared" si="194"/>
        <v>7341</v>
      </c>
      <c r="H464" s="2">
        <f t="shared" si="195"/>
        <v>0.27221150993770393</v>
      </c>
      <c r="I464" s="2"/>
      <c r="J464" s="2">
        <f t="shared" si="196"/>
        <v>0.62959804212399884</v>
      </c>
      <c r="K464" s="2">
        <f t="shared" si="197"/>
        <v>0.35738653218629485</v>
      </c>
      <c r="L464" s="2">
        <f t="shared" si="198"/>
        <v>0</v>
      </c>
      <c r="M464" s="2">
        <f t="shared" si="199"/>
        <v>1.3015425689706317E-2</v>
      </c>
      <c r="N464" s="108">
        <v>16979</v>
      </c>
      <c r="O464" s="108">
        <v>9638</v>
      </c>
      <c r="P464" s="108"/>
      <c r="Q464" s="118">
        <v>351</v>
      </c>
      <c r="Y464" s="108"/>
      <c r="Z464" s="108"/>
      <c r="AA464" s="108">
        <v>0</v>
      </c>
      <c r="AB464" s="108">
        <v>0</v>
      </c>
      <c r="AC464" s="108">
        <v>0</v>
      </c>
      <c r="AD464" s="108"/>
      <c r="AE464" s="108"/>
      <c r="AF464" s="108"/>
      <c r="AG464" s="108"/>
      <c r="AI464" s="7">
        <f>IF(Q464&gt;0,RANK(Q464,(N464:P464,Q464:AE464)),0)</f>
        <v>3</v>
      </c>
      <c r="AJ464" s="7">
        <f>IF(R464&gt;0,RANK(R464,(N464:P464,Q464:AE464)),0)</f>
        <v>0</v>
      </c>
      <c r="AK464" s="7">
        <f>IF(T464&gt;0,RANK(T464,(N464:P464,Q464:AE464)),0)</f>
        <v>0</v>
      </c>
      <c r="AL464" s="7">
        <f>IF(S464&gt;0,RANK(S464,(N464:P464,Q464:AE464)),0)</f>
        <v>0</v>
      </c>
      <c r="AM464" s="2">
        <f t="shared" si="200"/>
        <v>1.3015425689706319E-2</v>
      </c>
      <c r="AN464" s="2">
        <f t="shared" si="201"/>
        <v>0</v>
      </c>
      <c r="AO464" s="2">
        <f t="shared" si="202"/>
        <v>0</v>
      </c>
      <c r="AP464" s="2">
        <f t="shared" si="203"/>
        <v>0</v>
      </c>
      <c r="AR464" t="s">
        <v>555</v>
      </c>
      <c r="AS464" t="s">
        <v>1985</v>
      </c>
      <c r="AT464">
        <v>2</v>
      </c>
      <c r="AV464">
        <v>3</v>
      </c>
      <c r="AW464" s="91">
        <v>13</v>
      </c>
      <c r="AX464" s="93">
        <v>95</v>
      </c>
      <c r="AY464" s="97">
        <f t="shared" si="192"/>
        <v>13095</v>
      </c>
      <c r="BA464" s="7" t="s">
        <v>1261</v>
      </c>
    </row>
    <row r="465" spans="1:53" hidden="1" outlineLevel="1">
      <c r="A465" t="s">
        <v>371</v>
      </c>
      <c r="B465" t="s">
        <v>1985</v>
      </c>
      <c r="C465" s="1">
        <f t="shared" si="193"/>
        <v>37163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>IF(P465&gt;0,RANK(P465,(N465:P465,Q465:AE465)),0)</f>
        <v>0</v>
      </c>
      <c r="G465" s="1">
        <f t="shared" si="194"/>
        <v>3807</v>
      </c>
      <c r="H465" s="2">
        <f t="shared" si="195"/>
        <v>0.10244059952102898</v>
      </c>
      <c r="I465" s="2"/>
      <c r="J465" s="2">
        <f t="shared" si="196"/>
        <v>0.43723596049834512</v>
      </c>
      <c r="K465" s="2">
        <f t="shared" si="197"/>
        <v>0.53967656001937414</v>
      </c>
      <c r="L465" s="2">
        <f t="shared" si="198"/>
        <v>0</v>
      </c>
      <c r="M465" s="2">
        <f t="shared" si="199"/>
        <v>2.3087479482280737E-2</v>
      </c>
      <c r="N465" s="108">
        <v>16249</v>
      </c>
      <c r="O465" s="108">
        <v>20056</v>
      </c>
      <c r="P465" s="108"/>
      <c r="Q465" s="118">
        <v>855</v>
      </c>
      <c r="Y465" s="108"/>
      <c r="Z465" s="108"/>
      <c r="AA465" s="108">
        <v>2</v>
      </c>
      <c r="AB465" s="108">
        <v>0</v>
      </c>
      <c r="AC465" s="108">
        <v>1</v>
      </c>
      <c r="AD465" s="108"/>
      <c r="AE465" s="108"/>
      <c r="AF465" s="108"/>
      <c r="AG465" s="108"/>
      <c r="AI465" s="7">
        <f>IF(Q465&gt;0,RANK(Q465,(N465:P465,Q465:AE465)),0)</f>
        <v>3</v>
      </c>
      <c r="AJ465" s="7">
        <f>IF(R465&gt;0,RANK(R465,(N465:P465,Q465:AE465)),0)</f>
        <v>0</v>
      </c>
      <c r="AK465" s="7">
        <f>IF(T465&gt;0,RANK(T465,(N465:P465,Q465:AE465)),0)</f>
        <v>0</v>
      </c>
      <c r="AL465" s="7">
        <f>IF(S465&gt;0,RANK(S465,(N465:P465,Q465:AE465)),0)</f>
        <v>0</v>
      </c>
      <c r="AM465" s="2">
        <f t="shared" si="200"/>
        <v>2.3006754029545516E-2</v>
      </c>
      <c r="AN465" s="2">
        <f t="shared" si="201"/>
        <v>0</v>
      </c>
      <c r="AO465" s="2">
        <f t="shared" si="202"/>
        <v>0</v>
      </c>
      <c r="AP465" s="2">
        <f t="shared" si="203"/>
        <v>0</v>
      </c>
      <c r="AR465" t="s">
        <v>371</v>
      </c>
      <c r="AS465" t="s">
        <v>1985</v>
      </c>
      <c r="AT465">
        <v>0</v>
      </c>
      <c r="AV465">
        <v>3</v>
      </c>
      <c r="AW465" s="91">
        <v>13</v>
      </c>
      <c r="AX465" s="93">
        <v>97</v>
      </c>
      <c r="AY465" s="97">
        <f t="shared" si="192"/>
        <v>13097</v>
      </c>
      <c r="BA465" s="7" t="s">
        <v>1261</v>
      </c>
    </row>
    <row r="466" spans="1:53" hidden="1" outlineLevel="1">
      <c r="A466" t="s">
        <v>315</v>
      </c>
      <c r="B466" t="s">
        <v>1985</v>
      </c>
      <c r="C466" s="1">
        <f t="shared" si="193"/>
        <v>3756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0</v>
      </c>
      <c r="G466" s="1">
        <f t="shared" si="194"/>
        <v>116</v>
      </c>
      <c r="H466" s="2">
        <f t="shared" si="195"/>
        <v>3.0883919062832801E-2</v>
      </c>
      <c r="I466" s="2"/>
      <c r="J466" s="2">
        <f t="shared" si="196"/>
        <v>0.47417465388711394</v>
      </c>
      <c r="K466" s="2">
        <f t="shared" si="197"/>
        <v>0.50505857294994672</v>
      </c>
      <c r="L466" s="2">
        <f t="shared" si="198"/>
        <v>0</v>
      </c>
      <c r="M466" s="2">
        <f t="shared" si="199"/>
        <v>2.07667731629394E-2</v>
      </c>
      <c r="N466" s="108">
        <v>1781</v>
      </c>
      <c r="O466" s="108">
        <v>1897</v>
      </c>
      <c r="P466" s="108"/>
      <c r="Q466" s="118">
        <v>78</v>
      </c>
      <c r="Y466" s="108"/>
      <c r="Z466" s="108"/>
      <c r="AA466" s="108">
        <v>0</v>
      </c>
      <c r="AB466" s="108">
        <v>0</v>
      </c>
      <c r="AC466" s="108">
        <v>0</v>
      </c>
      <c r="AD466" s="108"/>
      <c r="AE466" s="108"/>
      <c r="AF466" s="108"/>
      <c r="AG466" s="108"/>
      <c r="AI466" s="7">
        <f>IF(Q466&gt;0,RANK(Q466,(N466:P466,Q466:AE466)),0)</f>
        <v>3</v>
      </c>
      <c r="AJ466" s="7">
        <f>IF(R466&gt;0,RANK(R466,(N466:P466,Q466:AE466)),0)</f>
        <v>0</v>
      </c>
      <c r="AK466" s="7">
        <f>IF(T466&gt;0,RANK(T466,(N466:P466,Q466:AE466)),0)</f>
        <v>0</v>
      </c>
      <c r="AL466" s="7">
        <f>IF(S466&gt;0,RANK(S466,(N466:P466,Q466:AE466)),0)</f>
        <v>0</v>
      </c>
      <c r="AM466" s="2">
        <f t="shared" si="200"/>
        <v>2.0766773162939296E-2</v>
      </c>
      <c r="AN466" s="2">
        <f t="shared" si="201"/>
        <v>0</v>
      </c>
      <c r="AO466" s="2">
        <f t="shared" si="202"/>
        <v>0</v>
      </c>
      <c r="AP466" s="2">
        <f t="shared" si="203"/>
        <v>0</v>
      </c>
      <c r="AR466" t="s">
        <v>315</v>
      </c>
      <c r="AS466" t="s">
        <v>1985</v>
      </c>
      <c r="AT466">
        <v>2</v>
      </c>
      <c r="AV466">
        <v>3</v>
      </c>
      <c r="AW466" s="91">
        <v>13</v>
      </c>
      <c r="AX466" s="93">
        <v>99</v>
      </c>
      <c r="AY466" s="97">
        <f t="shared" si="192"/>
        <v>13099</v>
      </c>
      <c r="BA466" s="7" t="s">
        <v>1261</v>
      </c>
    </row>
    <row r="467" spans="1:53" hidden="1" outlineLevel="1">
      <c r="A467" t="s">
        <v>250</v>
      </c>
      <c r="B467" t="s">
        <v>1985</v>
      </c>
      <c r="C467" s="1">
        <f t="shared" si="193"/>
        <v>581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0</v>
      </c>
      <c r="G467" s="1">
        <f t="shared" si="194"/>
        <v>331</v>
      </c>
      <c r="H467" s="2">
        <f t="shared" si="195"/>
        <v>0.56970740103270223</v>
      </c>
      <c r="I467" s="2"/>
      <c r="J467" s="2">
        <f t="shared" si="196"/>
        <v>0.18588640275387264</v>
      </c>
      <c r="K467" s="2">
        <f t="shared" si="197"/>
        <v>0.75559380378657492</v>
      </c>
      <c r="L467" s="2">
        <f t="shared" si="198"/>
        <v>0</v>
      </c>
      <c r="M467" s="2">
        <f t="shared" si="199"/>
        <v>5.8519793459552383E-2</v>
      </c>
      <c r="N467" s="108">
        <v>108</v>
      </c>
      <c r="O467" s="108">
        <v>439</v>
      </c>
      <c r="P467" s="108"/>
      <c r="Q467" s="118">
        <v>34</v>
      </c>
      <c r="Y467" s="108"/>
      <c r="Z467" s="108"/>
      <c r="AA467" s="108">
        <v>0</v>
      </c>
      <c r="AB467" s="108">
        <v>0</v>
      </c>
      <c r="AC467" s="108">
        <v>0</v>
      </c>
      <c r="AD467" s="108"/>
      <c r="AE467" s="108"/>
      <c r="AF467" s="108"/>
      <c r="AG467" s="108"/>
      <c r="AI467" s="7">
        <f>IF(Q467&gt;0,RANK(Q467,(N467:P467,Q467:AE467)),0)</f>
        <v>3</v>
      </c>
      <c r="AJ467" s="7">
        <f>IF(R467&gt;0,RANK(R467,(N467:P467,Q467:AE467)),0)</f>
        <v>0</v>
      </c>
      <c r="AK467" s="7">
        <f>IF(T467&gt;0,RANK(T467,(N467:P467,Q467:AE467)),0)</f>
        <v>0</v>
      </c>
      <c r="AL467" s="7">
        <f>IF(S467&gt;0,RANK(S467,(N467:P467,Q467:AE467)),0)</f>
        <v>0</v>
      </c>
      <c r="AM467" s="2">
        <f t="shared" si="200"/>
        <v>5.8519793459552494E-2</v>
      </c>
      <c r="AN467" s="2">
        <f t="shared" si="201"/>
        <v>0</v>
      </c>
      <c r="AO467" s="2">
        <f t="shared" si="202"/>
        <v>0</v>
      </c>
      <c r="AP467" s="2">
        <f t="shared" si="203"/>
        <v>0</v>
      </c>
      <c r="AR467" t="s">
        <v>250</v>
      </c>
      <c r="AS467" t="s">
        <v>1985</v>
      </c>
      <c r="AT467">
        <v>1</v>
      </c>
      <c r="AV467">
        <v>3</v>
      </c>
      <c r="AW467" s="91">
        <v>13</v>
      </c>
      <c r="AX467" s="93">
        <v>101</v>
      </c>
      <c r="AY467" s="97">
        <f t="shared" si="192"/>
        <v>13101</v>
      </c>
      <c r="BA467" s="7" t="s">
        <v>1261</v>
      </c>
    </row>
    <row r="468" spans="1:53" hidden="1" outlineLevel="1">
      <c r="A468" t="s">
        <v>1008</v>
      </c>
      <c r="B468" t="s">
        <v>1985</v>
      </c>
      <c r="C468" s="1">
        <f t="shared" si="193"/>
        <v>13106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>IF(P468&gt;0,RANK(P468,(N468:P468,Q468:AE468)),0)</f>
        <v>0</v>
      </c>
      <c r="G468" s="1">
        <f t="shared" si="194"/>
        <v>7787</v>
      </c>
      <c r="H468" s="2">
        <f t="shared" si="195"/>
        <v>0.5941553486952541</v>
      </c>
      <c r="I468" s="2"/>
      <c r="J468" s="2">
        <f t="shared" si="196"/>
        <v>0.18785289180528003</v>
      </c>
      <c r="K468" s="2">
        <f t="shared" si="197"/>
        <v>0.78200824050053408</v>
      </c>
      <c r="L468" s="2">
        <f t="shared" si="198"/>
        <v>0</v>
      </c>
      <c r="M468" s="2">
        <f t="shared" si="199"/>
        <v>3.0138867694185945E-2</v>
      </c>
      <c r="N468" s="108">
        <v>2462</v>
      </c>
      <c r="O468" s="108">
        <v>10249</v>
      </c>
      <c r="P468" s="108"/>
      <c r="Q468" s="118">
        <v>392</v>
      </c>
      <c r="Y468" s="108"/>
      <c r="Z468" s="108"/>
      <c r="AA468" s="108">
        <v>2</v>
      </c>
      <c r="AB468" s="108">
        <v>0</v>
      </c>
      <c r="AC468" s="108">
        <v>1</v>
      </c>
      <c r="AD468" s="108"/>
      <c r="AE468" s="108"/>
      <c r="AF468" s="108"/>
      <c r="AG468" s="108"/>
      <c r="AI468" s="7">
        <f>IF(Q468&gt;0,RANK(Q468,(N468:P468,Q468:AE468)),0)</f>
        <v>3</v>
      </c>
      <c r="AJ468" s="7">
        <f>IF(R468&gt;0,RANK(R468,(N468:P468,Q468:AE468)),0)</f>
        <v>0</v>
      </c>
      <c r="AK468" s="7">
        <f>IF(T468&gt;0,RANK(T468,(N468:P468,Q468:AE468)),0)</f>
        <v>0</v>
      </c>
      <c r="AL468" s="7">
        <f>IF(S468&gt;0,RANK(S468,(N468:P468,Q468:AE468)),0)</f>
        <v>0</v>
      </c>
      <c r="AM468" s="2">
        <f t="shared" si="200"/>
        <v>2.9909964901571801E-2</v>
      </c>
      <c r="AN468" s="2">
        <f t="shared" si="201"/>
        <v>0</v>
      </c>
      <c r="AO468" s="2">
        <f t="shared" si="202"/>
        <v>0</v>
      </c>
      <c r="AP468" s="2">
        <f t="shared" si="203"/>
        <v>0</v>
      </c>
      <c r="AR468" t="s">
        <v>1008</v>
      </c>
      <c r="AS468" t="s">
        <v>1985</v>
      </c>
      <c r="AT468">
        <v>12</v>
      </c>
      <c r="AV468">
        <v>3</v>
      </c>
      <c r="AW468" s="91">
        <v>13</v>
      </c>
      <c r="AX468" s="93">
        <v>103</v>
      </c>
      <c r="AY468" s="97">
        <f t="shared" si="192"/>
        <v>13103</v>
      </c>
      <c r="BA468" s="7" t="s">
        <v>1261</v>
      </c>
    </row>
    <row r="469" spans="1:53" hidden="1" outlineLevel="1">
      <c r="A469" t="s">
        <v>2318</v>
      </c>
      <c r="B469" t="s">
        <v>1985</v>
      </c>
      <c r="C469" s="1">
        <f t="shared" si="193"/>
        <v>5446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>IF(P469&gt;0,RANK(P469,(N469:P469,Q469:AE469)),0)</f>
        <v>0</v>
      </c>
      <c r="G469" s="1">
        <f t="shared" si="194"/>
        <v>1347</v>
      </c>
      <c r="H469" s="2">
        <f t="shared" si="195"/>
        <v>0.24733749540947483</v>
      </c>
      <c r="I469" s="2"/>
      <c r="J469" s="2">
        <f t="shared" si="196"/>
        <v>0.36228424531766434</v>
      </c>
      <c r="K469" s="2">
        <f t="shared" si="197"/>
        <v>0.60962174072713915</v>
      </c>
      <c r="L469" s="2">
        <f t="shared" si="198"/>
        <v>0</v>
      </c>
      <c r="M469" s="2">
        <f t="shared" si="199"/>
        <v>2.8094013955196506E-2</v>
      </c>
      <c r="N469" s="108">
        <v>1973</v>
      </c>
      <c r="O469" s="108">
        <v>3320</v>
      </c>
      <c r="P469" s="108"/>
      <c r="Q469" s="118">
        <v>153</v>
      </c>
      <c r="Y469" s="108"/>
      <c r="Z469" s="108"/>
      <c r="AA469" s="108">
        <v>0</v>
      </c>
      <c r="AB469" s="108">
        <v>0</v>
      </c>
      <c r="AC469" s="108">
        <v>0</v>
      </c>
      <c r="AD469" s="108"/>
      <c r="AE469" s="108"/>
      <c r="AF469" s="108"/>
      <c r="AG469" s="108"/>
      <c r="AI469" s="7">
        <f>IF(Q469&gt;0,RANK(Q469,(N469:P469,Q469:AE469)),0)</f>
        <v>3</v>
      </c>
      <c r="AJ469" s="7">
        <f>IF(R469&gt;0,RANK(R469,(N469:P469,Q469:AE469)),0)</f>
        <v>0</v>
      </c>
      <c r="AK469" s="7">
        <f>IF(T469&gt;0,RANK(T469,(N469:P469,Q469:AE469)),0)</f>
        <v>0</v>
      </c>
      <c r="AL469" s="7">
        <f>IF(S469&gt;0,RANK(S469,(N469:P469,Q469:AE469)),0)</f>
        <v>0</v>
      </c>
      <c r="AM469" s="2">
        <f t="shared" si="200"/>
        <v>2.8094013955196475E-2</v>
      </c>
      <c r="AN469" s="2">
        <f t="shared" si="201"/>
        <v>0</v>
      </c>
      <c r="AO469" s="2">
        <f t="shared" si="202"/>
        <v>0</v>
      </c>
      <c r="AP469" s="2">
        <f t="shared" si="203"/>
        <v>0</v>
      </c>
      <c r="AR469" t="s">
        <v>2318</v>
      </c>
      <c r="AS469" t="s">
        <v>1985</v>
      </c>
      <c r="AT469">
        <v>9</v>
      </c>
      <c r="AV469">
        <v>3</v>
      </c>
      <c r="AW469" s="91">
        <v>13</v>
      </c>
      <c r="AX469" s="93">
        <v>105</v>
      </c>
      <c r="AY469" s="97">
        <f t="shared" si="192"/>
        <v>13105</v>
      </c>
      <c r="BA469" s="7" t="s">
        <v>1261</v>
      </c>
    </row>
    <row r="470" spans="1:53" hidden="1" outlineLevel="1">
      <c r="A470" t="s">
        <v>1007</v>
      </c>
      <c r="B470" t="s">
        <v>1985</v>
      </c>
      <c r="C470" s="1">
        <f t="shared" si="193"/>
        <v>4973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>IF(P470&gt;0,RANK(P470,(N470:P470,Q470:AE470)),0)</f>
        <v>0</v>
      </c>
      <c r="G470" s="1">
        <f t="shared" si="194"/>
        <v>1804</v>
      </c>
      <c r="H470" s="2">
        <f t="shared" si="195"/>
        <v>0.36275889804946715</v>
      </c>
      <c r="I470" s="2"/>
      <c r="J470" s="2">
        <f t="shared" si="196"/>
        <v>0.30947114417856425</v>
      </c>
      <c r="K470" s="2">
        <f t="shared" si="197"/>
        <v>0.6722300422280314</v>
      </c>
      <c r="L470" s="2">
        <f t="shared" si="198"/>
        <v>0</v>
      </c>
      <c r="M470" s="2">
        <f t="shared" si="199"/>
        <v>1.8298813593404351E-2</v>
      </c>
      <c r="N470" s="108">
        <v>1539</v>
      </c>
      <c r="O470" s="108">
        <v>3343</v>
      </c>
      <c r="P470" s="108"/>
      <c r="Q470" s="118">
        <v>91</v>
      </c>
      <c r="Y470" s="108"/>
      <c r="Z470" s="108"/>
      <c r="AA470" s="108">
        <v>0</v>
      </c>
      <c r="AB470" s="108">
        <v>0</v>
      </c>
      <c r="AC470" s="108">
        <v>0</v>
      </c>
      <c r="AD470" s="108"/>
      <c r="AE470" s="108"/>
      <c r="AF470" s="108"/>
      <c r="AG470" s="108"/>
      <c r="AI470" s="7">
        <f>IF(Q470&gt;0,RANK(Q470,(N470:P470,Q470:AE470)),0)</f>
        <v>3</v>
      </c>
      <c r="AJ470" s="7">
        <f>IF(R470&gt;0,RANK(R470,(N470:P470,Q470:AE470)),0)</f>
        <v>0</v>
      </c>
      <c r="AK470" s="7">
        <f>IF(T470&gt;0,RANK(T470,(N470:P470,Q470:AE470)),0)</f>
        <v>0</v>
      </c>
      <c r="AL470" s="7">
        <f>IF(S470&gt;0,RANK(S470,(N470:P470,Q470:AE470)),0)</f>
        <v>0</v>
      </c>
      <c r="AM470" s="2">
        <f t="shared" si="200"/>
        <v>1.8298813593404385E-2</v>
      </c>
      <c r="AN470" s="2">
        <f t="shared" si="201"/>
        <v>0</v>
      </c>
      <c r="AO470" s="2">
        <f t="shared" si="202"/>
        <v>0</v>
      </c>
      <c r="AP470" s="2">
        <f t="shared" si="203"/>
        <v>0</v>
      </c>
      <c r="AR470" t="s">
        <v>1007</v>
      </c>
      <c r="AS470" t="s">
        <v>1985</v>
      </c>
      <c r="AT470">
        <v>3</v>
      </c>
      <c r="AV470">
        <v>3</v>
      </c>
      <c r="AW470" s="91">
        <v>13</v>
      </c>
      <c r="AX470" s="93">
        <v>107</v>
      </c>
      <c r="AY470" s="97">
        <f t="shared" si="192"/>
        <v>13107</v>
      </c>
      <c r="BA470" s="7" t="s">
        <v>1261</v>
      </c>
    </row>
    <row r="471" spans="1:53" hidden="1" outlineLevel="1">
      <c r="A471" t="s">
        <v>711</v>
      </c>
      <c r="B471" t="s">
        <v>1985</v>
      </c>
      <c r="C471" s="1">
        <f t="shared" si="193"/>
        <v>2440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>IF(P471&gt;0,RANK(P471,(N471:P471,Q471:AE471)),0)</f>
        <v>0</v>
      </c>
      <c r="G471" s="1">
        <f t="shared" si="194"/>
        <v>991</v>
      </c>
      <c r="H471" s="2">
        <f t="shared" si="195"/>
        <v>0.40614754098360656</v>
      </c>
      <c r="I471" s="2"/>
      <c r="J471" s="2">
        <f t="shared" si="196"/>
        <v>0.28893442622950821</v>
      </c>
      <c r="K471" s="2">
        <f t="shared" si="197"/>
        <v>0.69508196721311477</v>
      </c>
      <c r="L471" s="2">
        <f t="shared" si="198"/>
        <v>0</v>
      </c>
      <c r="M471" s="2">
        <f t="shared" si="199"/>
        <v>1.5983606557377072E-2</v>
      </c>
      <c r="N471" s="108">
        <v>705</v>
      </c>
      <c r="O471" s="108">
        <v>1696</v>
      </c>
      <c r="P471" s="108"/>
      <c r="Q471" s="118">
        <v>39</v>
      </c>
      <c r="Y471" s="108"/>
      <c r="Z471" s="108"/>
      <c r="AA471" s="108">
        <v>0</v>
      </c>
      <c r="AB471" s="108">
        <v>0</v>
      </c>
      <c r="AC471" s="108">
        <v>0</v>
      </c>
      <c r="AD471" s="108"/>
      <c r="AE471" s="108"/>
      <c r="AF471" s="108"/>
      <c r="AG471" s="108"/>
      <c r="AI471" s="7">
        <f>IF(Q471&gt;0,RANK(Q471,(N471:P471,Q471:AE471)),0)</f>
        <v>3</v>
      </c>
      <c r="AJ471" s="7">
        <f>IF(R471&gt;0,RANK(R471,(N471:P471,Q471:AE471)),0)</f>
        <v>0</v>
      </c>
      <c r="AK471" s="7">
        <f>IF(T471&gt;0,RANK(T471,(N471:P471,Q471:AE471)),0)</f>
        <v>0</v>
      </c>
      <c r="AL471" s="7">
        <f>IF(S471&gt;0,RANK(S471,(N471:P471,Q471:AE471)),0)</f>
        <v>0</v>
      </c>
      <c r="AM471" s="2">
        <f t="shared" si="200"/>
        <v>1.5983606557377048E-2</v>
      </c>
      <c r="AN471" s="2">
        <f t="shared" si="201"/>
        <v>0</v>
      </c>
      <c r="AO471" s="2">
        <f t="shared" si="202"/>
        <v>0</v>
      </c>
      <c r="AP471" s="2">
        <f t="shared" si="203"/>
        <v>0</v>
      </c>
      <c r="AR471" t="s">
        <v>711</v>
      </c>
      <c r="AS471" t="s">
        <v>1985</v>
      </c>
      <c r="AT471">
        <v>3</v>
      </c>
      <c r="AV471">
        <v>3</v>
      </c>
      <c r="AW471" s="91">
        <v>13</v>
      </c>
      <c r="AX471" s="93">
        <v>109</v>
      </c>
      <c r="AY471" s="97">
        <f t="shared" si="192"/>
        <v>13109</v>
      </c>
      <c r="BA471" s="7" t="s">
        <v>1261</v>
      </c>
    </row>
    <row r="472" spans="1:53" hidden="1" outlineLevel="1">
      <c r="A472" t="s">
        <v>1885</v>
      </c>
      <c r="B472" t="s">
        <v>1985</v>
      </c>
      <c r="C472" s="1">
        <f t="shared" si="193"/>
        <v>6965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>IF(P472&gt;0,RANK(P472,(N472:P472,Q472:AE472)),0)</f>
        <v>0</v>
      </c>
      <c r="G472" s="1">
        <f t="shared" si="194"/>
        <v>4149</v>
      </c>
      <c r="H472" s="2">
        <f t="shared" si="195"/>
        <v>0.59569274946159367</v>
      </c>
      <c r="I472" s="2"/>
      <c r="J472" s="2">
        <f t="shared" si="196"/>
        <v>0.18234027279253409</v>
      </c>
      <c r="K472" s="2">
        <f t="shared" si="197"/>
        <v>0.77803302225412774</v>
      </c>
      <c r="L472" s="2">
        <f t="shared" si="198"/>
        <v>0</v>
      </c>
      <c r="M472" s="2">
        <f t="shared" si="199"/>
        <v>3.9626704953338199E-2</v>
      </c>
      <c r="N472" s="108">
        <v>1270</v>
      </c>
      <c r="O472" s="108">
        <v>5419</v>
      </c>
      <c r="P472" s="108"/>
      <c r="Q472" s="118">
        <v>276</v>
      </c>
      <c r="Y472" s="108"/>
      <c r="Z472" s="108"/>
      <c r="AA472" s="108">
        <v>0</v>
      </c>
      <c r="AB472" s="108">
        <v>0</v>
      </c>
      <c r="AC472" s="108">
        <v>0</v>
      </c>
      <c r="AD472" s="108"/>
      <c r="AE472" s="108"/>
      <c r="AF472" s="108"/>
      <c r="AG472" s="108"/>
      <c r="AI472" s="7">
        <f>IF(Q472&gt;0,RANK(Q472,(N472:P472,Q472:AE472)),0)</f>
        <v>3</v>
      </c>
      <c r="AJ472" s="7">
        <f>IF(R472&gt;0,RANK(R472,(N472:P472,Q472:AE472)),0)</f>
        <v>0</v>
      </c>
      <c r="AK472" s="7">
        <f>IF(T472&gt;0,RANK(T472,(N472:P472,Q472:AE472)),0)</f>
        <v>0</v>
      </c>
      <c r="AL472" s="7">
        <f>IF(S472&gt;0,RANK(S472,(N472:P472,Q472:AE472)),0)</f>
        <v>0</v>
      </c>
      <c r="AM472" s="2">
        <f t="shared" si="200"/>
        <v>3.9626704953338122E-2</v>
      </c>
      <c r="AN472" s="2">
        <f t="shared" si="201"/>
        <v>0</v>
      </c>
      <c r="AO472" s="2">
        <f t="shared" si="202"/>
        <v>0</v>
      </c>
      <c r="AP472" s="2">
        <f t="shared" si="203"/>
        <v>0</v>
      </c>
      <c r="AR472" t="s">
        <v>1885</v>
      </c>
      <c r="AS472" t="s">
        <v>1985</v>
      </c>
      <c r="AT472">
        <v>10</v>
      </c>
      <c r="AV472">
        <v>3</v>
      </c>
      <c r="AW472" s="91">
        <v>13</v>
      </c>
      <c r="AX472" s="93">
        <v>111</v>
      </c>
      <c r="AY472" s="97">
        <f t="shared" si="192"/>
        <v>13111</v>
      </c>
      <c r="BA472" s="7" t="s">
        <v>1261</v>
      </c>
    </row>
    <row r="473" spans="1:53" hidden="1" outlineLevel="1">
      <c r="A473" t="s">
        <v>1081</v>
      </c>
      <c r="B473" t="s">
        <v>1985</v>
      </c>
      <c r="C473" s="1">
        <f t="shared" si="193"/>
        <v>41820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>IF(P473&gt;0,RANK(P473,(N473:P473,Q473:AE473)),0)</f>
        <v>0</v>
      </c>
      <c r="G473" s="1">
        <f t="shared" si="194"/>
        <v>16992</v>
      </c>
      <c r="H473" s="2">
        <f t="shared" si="195"/>
        <v>0.40631276901004304</v>
      </c>
      <c r="I473" s="2"/>
      <c r="J473" s="2">
        <f t="shared" si="196"/>
        <v>0.28230511716881873</v>
      </c>
      <c r="K473" s="2">
        <f t="shared" si="197"/>
        <v>0.68861788617886177</v>
      </c>
      <c r="L473" s="2">
        <f t="shared" si="198"/>
        <v>0</v>
      </c>
      <c r="M473" s="2">
        <f t="shared" si="199"/>
        <v>2.9076996652319553E-2</v>
      </c>
      <c r="N473" s="108">
        <v>11806</v>
      </c>
      <c r="O473" s="108">
        <v>28798</v>
      </c>
      <c r="P473" s="108"/>
      <c r="Q473" s="118">
        <v>1215</v>
      </c>
      <c r="Y473" s="108"/>
      <c r="Z473" s="108"/>
      <c r="AA473" s="108">
        <v>1</v>
      </c>
      <c r="AB473" s="108">
        <v>0</v>
      </c>
      <c r="AC473" s="108">
        <v>0</v>
      </c>
      <c r="AD473" s="108"/>
      <c r="AE473" s="108"/>
      <c r="AF473" s="108"/>
      <c r="AG473" s="108"/>
      <c r="AI473" s="7">
        <f>IF(Q473&gt;0,RANK(Q473,(N473:P473,Q473:AE473)),0)</f>
        <v>3</v>
      </c>
      <c r="AJ473" s="7">
        <f>IF(R473&gt;0,RANK(R473,(N473:P473,Q473:AE473)),0)</f>
        <v>0</v>
      </c>
      <c r="AK473" s="7">
        <f>IF(T473&gt;0,RANK(T473,(N473:P473,Q473:AE473)),0)</f>
        <v>0</v>
      </c>
      <c r="AL473" s="7">
        <f>IF(S473&gt;0,RANK(S473,(N473:P473,Q473:AE473)),0)</f>
        <v>0</v>
      </c>
      <c r="AM473" s="2">
        <f t="shared" si="200"/>
        <v>2.9053084648493543E-2</v>
      </c>
      <c r="AN473" s="2">
        <f t="shared" si="201"/>
        <v>0</v>
      </c>
      <c r="AO473" s="2">
        <f t="shared" si="202"/>
        <v>0</v>
      </c>
      <c r="AP473" s="2">
        <f t="shared" si="203"/>
        <v>0</v>
      </c>
      <c r="AR473" t="s">
        <v>1081</v>
      </c>
      <c r="AS473" t="s">
        <v>1985</v>
      </c>
      <c r="AT473">
        <v>0</v>
      </c>
      <c r="AV473">
        <v>3</v>
      </c>
      <c r="AW473" s="91">
        <v>13</v>
      </c>
      <c r="AX473" s="93">
        <v>113</v>
      </c>
      <c r="AY473" s="97">
        <f t="shared" si="192"/>
        <v>13113</v>
      </c>
      <c r="BA473" s="7" t="s">
        <v>1261</v>
      </c>
    </row>
    <row r="474" spans="1:53" hidden="1" outlineLevel="1">
      <c r="A474" t="s">
        <v>1183</v>
      </c>
      <c r="B474" t="s">
        <v>1985</v>
      </c>
      <c r="C474" s="1">
        <f t="shared" si="193"/>
        <v>21652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1">
        <f t="shared" si="194"/>
        <v>10493</v>
      </c>
      <c r="H474" s="2">
        <f t="shared" si="195"/>
        <v>0.48462035839645301</v>
      </c>
      <c r="I474" s="2"/>
      <c r="J474" s="2">
        <f t="shared" si="196"/>
        <v>0.24450397191945317</v>
      </c>
      <c r="K474" s="2">
        <f t="shared" si="197"/>
        <v>0.72912433031590618</v>
      </c>
      <c r="L474" s="2">
        <f t="shared" si="198"/>
        <v>0</v>
      </c>
      <c r="M474" s="2">
        <f t="shared" si="199"/>
        <v>2.6371697764640656E-2</v>
      </c>
      <c r="N474" s="108">
        <v>5294</v>
      </c>
      <c r="O474" s="108">
        <v>15787</v>
      </c>
      <c r="P474" s="108"/>
      <c r="Q474" s="118">
        <v>571</v>
      </c>
      <c r="Y474" s="108"/>
      <c r="Z474" s="108"/>
      <c r="AA474" s="108">
        <v>0</v>
      </c>
      <c r="AB474" s="108">
        <v>0</v>
      </c>
      <c r="AC474" s="108">
        <v>0</v>
      </c>
      <c r="AD474" s="108"/>
      <c r="AE474" s="108"/>
      <c r="AF474" s="108"/>
      <c r="AG474" s="108"/>
      <c r="AI474" s="7">
        <f>IF(Q474&gt;0,RANK(Q474,(N474:P474,Q474:AE474)),0)</f>
        <v>3</v>
      </c>
      <c r="AJ474" s="7">
        <f>IF(R474&gt;0,RANK(R474,(N474:P474,Q474:AE474)),0)</f>
        <v>0</v>
      </c>
      <c r="AK474" s="7">
        <f>IF(T474&gt;0,RANK(T474,(N474:P474,Q474:AE474)),0)</f>
        <v>0</v>
      </c>
      <c r="AL474" s="7">
        <f>IF(S474&gt;0,RANK(S474,(N474:P474,Q474:AE474)),0)</f>
        <v>0</v>
      </c>
      <c r="AM474" s="2">
        <f t="shared" si="200"/>
        <v>2.637169776464068E-2</v>
      </c>
      <c r="AN474" s="2">
        <f t="shared" si="201"/>
        <v>0</v>
      </c>
      <c r="AO474" s="2">
        <f t="shared" si="202"/>
        <v>0</v>
      </c>
      <c r="AP474" s="2">
        <f t="shared" si="203"/>
        <v>0</v>
      </c>
      <c r="AR474" t="s">
        <v>1183</v>
      </c>
      <c r="AS474" t="s">
        <v>1985</v>
      </c>
      <c r="AT474">
        <v>11</v>
      </c>
      <c r="AV474">
        <v>3</v>
      </c>
      <c r="AW474" s="91">
        <v>13</v>
      </c>
      <c r="AX474" s="93">
        <v>115</v>
      </c>
      <c r="AY474" s="97">
        <f t="shared" si="192"/>
        <v>13115</v>
      </c>
      <c r="BA474" s="7" t="s">
        <v>1261</v>
      </c>
    </row>
    <row r="475" spans="1:53" hidden="1" outlineLevel="1">
      <c r="A475" t="s">
        <v>970</v>
      </c>
      <c r="B475" t="s">
        <v>1985</v>
      </c>
      <c r="C475" s="1">
        <f t="shared" si="193"/>
        <v>52912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>IF(P475&gt;0,RANK(P475,(N475:P475,Q475:AE475)),0)</f>
        <v>0</v>
      </c>
      <c r="G475" s="1">
        <f t="shared" si="194"/>
        <v>38986</v>
      </c>
      <c r="H475" s="2">
        <f t="shared" si="195"/>
        <v>0.73680828545509525</v>
      </c>
      <c r="I475" s="2"/>
      <c r="J475" s="2">
        <f t="shared" si="196"/>
        <v>0.11486997278500151</v>
      </c>
      <c r="K475" s="2">
        <f t="shared" si="197"/>
        <v>0.8516782582400968</v>
      </c>
      <c r="L475" s="2">
        <f t="shared" si="198"/>
        <v>0</v>
      </c>
      <c r="M475" s="2">
        <f t="shared" si="199"/>
        <v>3.3451768974901652E-2</v>
      </c>
      <c r="N475" s="108">
        <v>6078</v>
      </c>
      <c r="O475" s="108">
        <v>45064</v>
      </c>
      <c r="P475" s="108"/>
      <c r="Q475" s="118">
        <v>1770</v>
      </c>
      <c r="Y475" s="108"/>
      <c r="Z475" s="108"/>
      <c r="AA475" s="108">
        <v>0</v>
      </c>
      <c r="AB475" s="108">
        <v>0</v>
      </c>
      <c r="AC475" s="108">
        <v>0</v>
      </c>
      <c r="AD475" s="108"/>
      <c r="AE475" s="108"/>
      <c r="AF475" s="108"/>
      <c r="AG475" s="108"/>
      <c r="AI475" s="7">
        <f>IF(Q475&gt;0,RANK(Q475,(N475:P475,Q475:AE475)),0)</f>
        <v>3</v>
      </c>
      <c r="AJ475" s="7">
        <f>IF(R475&gt;0,RANK(R475,(N475:P475,Q475:AE475)),0)</f>
        <v>0</v>
      </c>
      <c r="AK475" s="7">
        <f>IF(T475&gt;0,RANK(T475,(N475:P475,Q475:AE475)),0)</f>
        <v>0</v>
      </c>
      <c r="AL475" s="7">
        <f>IF(S475&gt;0,RANK(S475,(N475:P475,Q475:AE475)),0)</f>
        <v>0</v>
      </c>
      <c r="AM475" s="2">
        <f t="shared" si="200"/>
        <v>3.3451768974901722E-2</v>
      </c>
      <c r="AN475" s="2">
        <f t="shared" si="201"/>
        <v>0</v>
      </c>
      <c r="AO475" s="2">
        <f t="shared" si="202"/>
        <v>0</v>
      </c>
      <c r="AP475" s="2">
        <f t="shared" si="203"/>
        <v>0</v>
      </c>
      <c r="AR475" t="s">
        <v>970</v>
      </c>
      <c r="AS475" t="s">
        <v>1985</v>
      </c>
      <c r="AT475">
        <v>0</v>
      </c>
      <c r="AV475">
        <v>3</v>
      </c>
      <c r="AW475" s="91">
        <v>13</v>
      </c>
      <c r="AX475" s="93">
        <v>117</v>
      </c>
      <c r="AY475" s="97">
        <f t="shared" si="192"/>
        <v>13117</v>
      </c>
      <c r="BA475" s="7" t="s">
        <v>1261</v>
      </c>
    </row>
    <row r="476" spans="1:53" hidden="1" outlineLevel="1">
      <c r="A476" t="s">
        <v>2072</v>
      </c>
      <c r="B476" t="s">
        <v>1985</v>
      </c>
      <c r="C476" s="1">
        <f t="shared" si="193"/>
        <v>5010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0</v>
      </c>
      <c r="G476" s="1">
        <f t="shared" si="194"/>
        <v>2919</v>
      </c>
      <c r="H476" s="2">
        <f t="shared" si="195"/>
        <v>0.58263473053892212</v>
      </c>
      <c r="I476" s="2"/>
      <c r="J476" s="2">
        <f t="shared" si="196"/>
        <v>0.19141716566866268</v>
      </c>
      <c r="K476" s="2">
        <f t="shared" si="197"/>
        <v>0.77405189620758486</v>
      </c>
      <c r="L476" s="2">
        <f t="shared" si="198"/>
        <v>0</v>
      </c>
      <c r="M476" s="2">
        <f t="shared" si="199"/>
        <v>3.4530938123752408E-2</v>
      </c>
      <c r="N476" s="108">
        <v>959</v>
      </c>
      <c r="O476" s="108">
        <v>3878</v>
      </c>
      <c r="P476" s="108"/>
      <c r="Q476" s="118">
        <v>173</v>
      </c>
      <c r="Y476" s="108"/>
      <c r="Z476" s="108"/>
      <c r="AA476" s="108">
        <v>0</v>
      </c>
      <c r="AB476" s="108">
        <v>0</v>
      </c>
      <c r="AC476" s="108">
        <v>0</v>
      </c>
      <c r="AD476" s="108"/>
      <c r="AE476" s="108"/>
      <c r="AF476" s="108"/>
      <c r="AG476" s="108"/>
      <c r="AI476" s="7">
        <f>IF(Q476&gt;0,RANK(Q476,(N476:P476,Q476:AE476)),0)</f>
        <v>3</v>
      </c>
      <c r="AJ476" s="7">
        <f>IF(R476&gt;0,RANK(R476,(N476:P476,Q476:AE476)),0)</f>
        <v>0</v>
      </c>
      <c r="AK476" s="7">
        <f>IF(T476&gt;0,RANK(T476,(N476:P476,Q476:AE476)),0)</f>
        <v>0</v>
      </c>
      <c r="AL476" s="7">
        <f>IF(S476&gt;0,RANK(S476,(N476:P476,Q476:AE476)),0)</f>
        <v>0</v>
      </c>
      <c r="AM476" s="2">
        <f t="shared" si="200"/>
        <v>3.4530938123752498E-2</v>
      </c>
      <c r="AN476" s="2">
        <f t="shared" si="201"/>
        <v>0</v>
      </c>
      <c r="AO476" s="2">
        <f t="shared" si="202"/>
        <v>0</v>
      </c>
      <c r="AP476" s="2">
        <f t="shared" si="203"/>
        <v>0</v>
      </c>
      <c r="AR476" t="s">
        <v>2072</v>
      </c>
      <c r="AS476" t="s">
        <v>1985</v>
      </c>
      <c r="AT476">
        <v>9</v>
      </c>
      <c r="AV476">
        <v>3</v>
      </c>
      <c r="AW476" s="91">
        <v>13</v>
      </c>
      <c r="AX476" s="93">
        <v>119</v>
      </c>
      <c r="AY476" s="97">
        <f t="shared" si="192"/>
        <v>13119</v>
      </c>
      <c r="BA476" s="7" t="s">
        <v>1261</v>
      </c>
    </row>
    <row r="477" spans="1:53" hidden="1" outlineLevel="1">
      <c r="A477" t="s">
        <v>1683</v>
      </c>
      <c r="B477" t="s">
        <v>1985</v>
      </c>
      <c r="C477" s="1">
        <f t="shared" si="193"/>
        <v>253475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>IF(P477&gt;0,RANK(P477,(N477:P477,Q477:AE477)),0)</f>
        <v>0</v>
      </c>
      <c r="G477" s="1">
        <f t="shared" si="194"/>
        <v>38527</v>
      </c>
      <c r="H477" s="2">
        <f t="shared" si="195"/>
        <v>0.15199526580530626</v>
      </c>
      <c r="I477" s="2"/>
      <c r="J477" s="2">
        <f t="shared" si="196"/>
        <v>0.56415425584377155</v>
      </c>
      <c r="K477" s="2">
        <f t="shared" si="197"/>
        <v>0.41215899003846534</v>
      </c>
      <c r="L477" s="2">
        <f t="shared" si="198"/>
        <v>0</v>
      </c>
      <c r="M477" s="2">
        <f t="shared" si="199"/>
        <v>2.3686754117763109E-2</v>
      </c>
      <c r="N477" s="108">
        <v>142999</v>
      </c>
      <c r="O477" s="108">
        <v>104472</v>
      </c>
      <c r="P477" s="108"/>
      <c r="Q477" s="118">
        <v>5993</v>
      </c>
      <c r="Y477" s="108"/>
      <c r="Z477" s="108"/>
      <c r="AA477" s="108">
        <v>3</v>
      </c>
      <c r="AB477" s="108">
        <v>0</v>
      </c>
      <c r="AC477" s="108">
        <v>8</v>
      </c>
      <c r="AD477" s="108"/>
      <c r="AE477" s="108"/>
      <c r="AF477" s="108"/>
      <c r="AG477" s="108"/>
      <c r="AI477" s="7">
        <f>IF(Q477&gt;0,RANK(Q477,(N477:P477,Q477:AE477)),0)</f>
        <v>3</v>
      </c>
      <c r="AJ477" s="7">
        <f>IF(R477&gt;0,RANK(R477,(N477:P477,Q477:AE477)),0)</f>
        <v>0</v>
      </c>
      <c r="AK477" s="7">
        <f>IF(T477&gt;0,RANK(T477,(N477:P477,Q477:AE477)),0)</f>
        <v>0</v>
      </c>
      <c r="AL477" s="7">
        <f>IF(S477&gt;0,RANK(S477,(N477:P477,Q477:AE477)),0)</f>
        <v>0</v>
      </c>
      <c r="AM477" s="2">
        <f t="shared" si="200"/>
        <v>2.3643357333070322E-2</v>
      </c>
      <c r="AN477" s="2">
        <f t="shared" si="201"/>
        <v>0</v>
      </c>
      <c r="AO477" s="2">
        <f t="shared" si="202"/>
        <v>0</v>
      </c>
      <c r="AP477" s="2">
        <f t="shared" si="203"/>
        <v>0</v>
      </c>
      <c r="AR477" t="s">
        <v>1683</v>
      </c>
      <c r="AS477" t="s">
        <v>1985</v>
      </c>
      <c r="AT477">
        <v>0</v>
      </c>
      <c r="AV477">
        <v>3</v>
      </c>
      <c r="AW477" s="91">
        <v>13</v>
      </c>
      <c r="AX477" s="93">
        <v>121</v>
      </c>
      <c r="AY477" s="97">
        <f t="shared" si="192"/>
        <v>13121</v>
      </c>
      <c r="BA477" s="7" t="s">
        <v>1261</v>
      </c>
    </row>
    <row r="478" spans="1:53" hidden="1" outlineLevel="1">
      <c r="A478" t="s">
        <v>830</v>
      </c>
      <c r="B478" t="s">
        <v>1985</v>
      </c>
      <c r="C478" s="1">
        <f t="shared" si="193"/>
        <v>8091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>IF(P478&gt;0,RANK(P478,(N478:P478,Q478:AE478)),0)</f>
        <v>0</v>
      </c>
      <c r="G478" s="1">
        <f t="shared" si="194"/>
        <v>5219</v>
      </c>
      <c r="H478" s="2">
        <f t="shared" si="195"/>
        <v>0.64503769620566065</v>
      </c>
      <c r="I478" s="2"/>
      <c r="J478" s="2">
        <f t="shared" si="196"/>
        <v>0.1532567049808429</v>
      </c>
      <c r="K478" s="2">
        <f t="shared" si="197"/>
        <v>0.79829440118650352</v>
      </c>
      <c r="L478" s="2">
        <f t="shared" si="198"/>
        <v>0</v>
      </c>
      <c r="M478" s="2">
        <f t="shared" si="199"/>
        <v>4.8448893832653606E-2</v>
      </c>
      <c r="N478" s="108">
        <v>1240</v>
      </c>
      <c r="O478" s="108">
        <v>6459</v>
      </c>
      <c r="P478" s="108"/>
      <c r="Q478" s="118">
        <v>392</v>
      </c>
      <c r="Y478" s="108"/>
      <c r="Z478" s="108"/>
      <c r="AA478" s="108">
        <v>0</v>
      </c>
      <c r="AB478" s="108">
        <v>0</v>
      </c>
      <c r="AC478" s="108">
        <v>0</v>
      </c>
      <c r="AD478" s="108"/>
      <c r="AE478" s="108"/>
      <c r="AF478" s="108"/>
      <c r="AG478" s="108"/>
      <c r="AI478" s="7">
        <f>IF(Q478&gt;0,RANK(Q478,(N478:P478,Q478:AE478)),0)</f>
        <v>3</v>
      </c>
      <c r="AJ478" s="7">
        <f>IF(R478&gt;0,RANK(R478,(N478:P478,Q478:AE478)),0)</f>
        <v>0</v>
      </c>
      <c r="AK478" s="7">
        <f>IF(T478&gt;0,RANK(T478,(N478:P478,Q478:AE478)),0)</f>
        <v>0</v>
      </c>
      <c r="AL478" s="7">
        <f>IF(S478&gt;0,RANK(S478,(N478:P478,Q478:AE478)),0)</f>
        <v>0</v>
      </c>
      <c r="AM478" s="2">
        <f t="shared" si="200"/>
        <v>4.8448893832653564E-2</v>
      </c>
      <c r="AN478" s="2">
        <f t="shared" si="201"/>
        <v>0</v>
      </c>
      <c r="AO478" s="2">
        <f t="shared" si="202"/>
        <v>0</v>
      </c>
      <c r="AP478" s="2">
        <f t="shared" si="203"/>
        <v>0</v>
      </c>
      <c r="AR478" t="s">
        <v>830</v>
      </c>
      <c r="AS478" t="s">
        <v>1985</v>
      </c>
      <c r="AT478">
        <v>10</v>
      </c>
      <c r="AV478">
        <v>3</v>
      </c>
      <c r="AW478" s="91">
        <v>13</v>
      </c>
      <c r="AX478" s="93">
        <v>123</v>
      </c>
      <c r="AY478" s="97">
        <f t="shared" si="192"/>
        <v>13123</v>
      </c>
      <c r="BA478" s="7" t="s">
        <v>1261</v>
      </c>
    </row>
    <row r="479" spans="1:53" hidden="1" outlineLevel="1">
      <c r="A479" t="s">
        <v>2402</v>
      </c>
      <c r="B479" t="s">
        <v>1985</v>
      </c>
      <c r="C479" s="1">
        <f t="shared" si="193"/>
        <v>833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>IF(P479&gt;0,RANK(P479,(N479:P479,Q479:AE479)),0)</f>
        <v>0</v>
      </c>
      <c r="G479" s="1">
        <f t="shared" si="194"/>
        <v>612</v>
      </c>
      <c r="H479" s="2">
        <f t="shared" si="195"/>
        <v>0.73469387755102045</v>
      </c>
      <c r="I479" s="2"/>
      <c r="J479" s="2">
        <f t="shared" si="196"/>
        <v>0.12004801920768307</v>
      </c>
      <c r="K479" s="2">
        <f t="shared" si="197"/>
        <v>0.85474189675870349</v>
      </c>
      <c r="L479" s="2">
        <f t="shared" si="198"/>
        <v>0</v>
      </c>
      <c r="M479" s="2">
        <f t="shared" si="199"/>
        <v>2.5210084033613467E-2</v>
      </c>
      <c r="N479" s="108">
        <v>100</v>
      </c>
      <c r="O479" s="108">
        <v>712</v>
      </c>
      <c r="P479" s="108"/>
      <c r="Q479" s="118">
        <v>21</v>
      </c>
      <c r="Y479" s="108"/>
      <c r="Z479" s="108"/>
      <c r="AA479" s="108">
        <v>0</v>
      </c>
      <c r="AB479" s="108">
        <v>0</v>
      </c>
      <c r="AC479" s="108">
        <v>0</v>
      </c>
      <c r="AD479" s="108"/>
      <c r="AE479" s="108"/>
      <c r="AF479" s="108"/>
      <c r="AG479" s="108"/>
      <c r="AI479" s="7">
        <f>IF(Q479&gt;0,RANK(Q479,(N479:P479,Q479:AE479)),0)</f>
        <v>3</v>
      </c>
      <c r="AJ479" s="7">
        <f>IF(R479&gt;0,RANK(R479,(N479:P479,Q479:AE479)),0)</f>
        <v>0</v>
      </c>
      <c r="AK479" s="7">
        <f>IF(T479&gt;0,RANK(T479,(N479:P479,Q479:AE479)),0)</f>
        <v>0</v>
      </c>
      <c r="AL479" s="7">
        <f>IF(S479&gt;0,RANK(S479,(N479:P479,Q479:AE479)),0)</f>
        <v>0</v>
      </c>
      <c r="AM479" s="2">
        <f t="shared" si="200"/>
        <v>2.5210084033613446E-2</v>
      </c>
      <c r="AN479" s="2">
        <f t="shared" si="201"/>
        <v>0</v>
      </c>
      <c r="AO479" s="2">
        <f t="shared" si="202"/>
        <v>0</v>
      </c>
      <c r="AP479" s="2">
        <f t="shared" si="203"/>
        <v>0</v>
      </c>
      <c r="AR479" t="s">
        <v>2402</v>
      </c>
      <c r="AS479" t="s">
        <v>1985</v>
      </c>
      <c r="AT479">
        <v>12</v>
      </c>
      <c r="AV479">
        <v>3</v>
      </c>
      <c r="AW479" s="91">
        <v>13</v>
      </c>
      <c r="AX479" s="93">
        <v>125</v>
      </c>
      <c r="AY479" s="97">
        <f t="shared" si="192"/>
        <v>13125</v>
      </c>
      <c r="BA479" s="7" t="s">
        <v>1261</v>
      </c>
    </row>
    <row r="480" spans="1:53" hidden="1" outlineLevel="1">
      <c r="A480" t="s">
        <v>977</v>
      </c>
      <c r="B480" t="s">
        <v>1985</v>
      </c>
      <c r="C480" s="1">
        <f t="shared" si="193"/>
        <v>21180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>IF(P480&gt;0,RANK(P480,(N480:P480,Q480:AE480)),0)</f>
        <v>0</v>
      </c>
      <c r="G480" s="1">
        <f t="shared" si="194"/>
        <v>8556</v>
      </c>
      <c r="H480" s="2">
        <f t="shared" si="195"/>
        <v>0.40396600566572238</v>
      </c>
      <c r="I480" s="2"/>
      <c r="J480" s="2">
        <f t="shared" si="196"/>
        <v>0.28526912181303116</v>
      </c>
      <c r="K480" s="2">
        <f t="shared" si="197"/>
        <v>0.6892351274787536</v>
      </c>
      <c r="L480" s="2">
        <f t="shared" si="198"/>
        <v>0</v>
      </c>
      <c r="M480" s="2">
        <f t="shared" si="199"/>
        <v>2.5495750708215192E-2</v>
      </c>
      <c r="N480" s="108">
        <v>6042</v>
      </c>
      <c r="O480" s="108">
        <v>14598</v>
      </c>
      <c r="P480" s="108"/>
      <c r="Q480" s="118">
        <v>540</v>
      </c>
      <c r="Y480" s="108"/>
      <c r="Z480" s="108"/>
      <c r="AA480" s="108">
        <v>0</v>
      </c>
      <c r="AB480" s="108">
        <v>0</v>
      </c>
      <c r="AC480" s="108">
        <v>0</v>
      </c>
      <c r="AD480" s="108"/>
      <c r="AE480" s="108"/>
      <c r="AF480" s="108"/>
      <c r="AG480" s="108"/>
      <c r="AI480" s="7">
        <f>IF(Q480&gt;0,RANK(Q480,(N480:P480,Q480:AE480)),0)</f>
        <v>3</v>
      </c>
      <c r="AJ480" s="7">
        <f>IF(R480&gt;0,RANK(R480,(N480:P480,Q480:AE480)),0)</f>
        <v>0</v>
      </c>
      <c r="AK480" s="7">
        <f>IF(T480&gt;0,RANK(T480,(N480:P480,Q480:AE480)),0)</f>
        <v>0</v>
      </c>
      <c r="AL480" s="7">
        <f>IF(S480&gt;0,RANK(S480,(N480:P480,Q480:AE480)),0)</f>
        <v>0</v>
      </c>
      <c r="AM480" s="2">
        <f t="shared" si="200"/>
        <v>2.5495750708215296E-2</v>
      </c>
      <c r="AN480" s="2">
        <f t="shared" si="201"/>
        <v>0</v>
      </c>
      <c r="AO480" s="2">
        <f t="shared" si="202"/>
        <v>0</v>
      </c>
      <c r="AP480" s="2">
        <f t="shared" si="203"/>
        <v>0</v>
      </c>
      <c r="AR480" t="s">
        <v>977</v>
      </c>
      <c r="AS480" t="s">
        <v>1985</v>
      </c>
      <c r="AT480">
        <v>1</v>
      </c>
      <c r="AV480">
        <v>3</v>
      </c>
      <c r="AW480" s="91">
        <v>13</v>
      </c>
      <c r="AX480" s="93">
        <v>127</v>
      </c>
      <c r="AY480" s="97">
        <f t="shared" si="192"/>
        <v>13127</v>
      </c>
      <c r="BA480" s="7" t="s">
        <v>1261</v>
      </c>
    </row>
    <row r="481" spans="1:53" hidden="1" outlineLevel="1">
      <c r="A481" t="s">
        <v>2561</v>
      </c>
      <c r="B481" t="s">
        <v>1985</v>
      </c>
      <c r="C481" s="1">
        <f t="shared" si="193"/>
        <v>10766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>IF(P481&gt;0,RANK(P481,(N481:P481,Q481:AE481)),0)</f>
        <v>0</v>
      </c>
      <c r="G481" s="1">
        <f t="shared" si="194"/>
        <v>6854</v>
      </c>
      <c r="H481" s="2">
        <f t="shared" si="195"/>
        <v>0.63663384729704631</v>
      </c>
      <c r="I481" s="2"/>
      <c r="J481" s="2">
        <f t="shared" si="196"/>
        <v>0.16412780977150287</v>
      </c>
      <c r="K481" s="2">
        <f t="shared" si="197"/>
        <v>0.80076165706854918</v>
      </c>
      <c r="L481" s="2">
        <f t="shared" si="198"/>
        <v>0</v>
      </c>
      <c r="M481" s="2">
        <f t="shared" si="199"/>
        <v>3.5110533159947943E-2</v>
      </c>
      <c r="N481" s="108">
        <v>1767</v>
      </c>
      <c r="O481" s="108">
        <v>8621</v>
      </c>
      <c r="P481" s="108"/>
      <c r="Q481" s="118">
        <v>377</v>
      </c>
      <c r="Y481" s="108"/>
      <c r="Z481" s="108"/>
      <c r="AA481" s="108">
        <v>1</v>
      </c>
      <c r="AB481" s="108">
        <v>0</v>
      </c>
      <c r="AC481" s="108">
        <v>0</v>
      </c>
      <c r="AD481" s="108"/>
      <c r="AE481" s="108"/>
      <c r="AF481" s="108"/>
      <c r="AG481" s="108"/>
      <c r="AI481" s="7">
        <f>IF(Q481&gt;0,RANK(Q481,(N481:P481,Q481:AE481)),0)</f>
        <v>3</v>
      </c>
      <c r="AJ481" s="7">
        <f>IF(R481&gt;0,RANK(R481,(N481:P481,Q481:AE481)),0)</f>
        <v>0</v>
      </c>
      <c r="AK481" s="7">
        <f>IF(T481&gt;0,RANK(T481,(N481:P481,Q481:AE481)),0)</f>
        <v>0</v>
      </c>
      <c r="AL481" s="7">
        <f>IF(S481&gt;0,RANK(S481,(N481:P481,Q481:AE481)),0)</f>
        <v>0</v>
      </c>
      <c r="AM481" s="2">
        <f t="shared" si="200"/>
        <v>3.5017648151588331E-2</v>
      </c>
      <c r="AN481" s="2">
        <f t="shared" si="201"/>
        <v>0</v>
      </c>
      <c r="AO481" s="2">
        <f t="shared" si="202"/>
        <v>0</v>
      </c>
      <c r="AP481" s="2">
        <f t="shared" si="203"/>
        <v>0</v>
      </c>
      <c r="AR481" t="s">
        <v>2561</v>
      </c>
      <c r="AS481" t="s">
        <v>1985</v>
      </c>
      <c r="AT481">
        <v>10</v>
      </c>
      <c r="AV481">
        <v>3</v>
      </c>
      <c r="AW481" s="91">
        <v>13</v>
      </c>
      <c r="AX481" s="93">
        <v>129</v>
      </c>
      <c r="AY481" s="97">
        <f t="shared" si="192"/>
        <v>13129</v>
      </c>
      <c r="BA481" s="7" t="s">
        <v>1261</v>
      </c>
    </row>
    <row r="482" spans="1:53" hidden="1" outlineLevel="1">
      <c r="A482" t="s">
        <v>1275</v>
      </c>
      <c r="B482" t="s">
        <v>1985</v>
      </c>
      <c r="C482" s="1">
        <f t="shared" ref="C482:C513" si="204">SUM(N482:AG482)</f>
        <v>6433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>IF(P482&gt;0,RANK(P482,(N482:P482,Q482:AE482)),0)</f>
        <v>0</v>
      </c>
      <c r="G482" s="1">
        <f t="shared" ref="G482:G513" si="205">IF(C482&gt;0,MAX(N482:P482)-LARGE(N482:P482,2),0)</f>
        <v>1909</v>
      </c>
      <c r="H482" s="2">
        <f t="shared" ref="H482:H513" si="206">IF(C482&gt;0,G482/C482,0)</f>
        <v>0.29675112700139905</v>
      </c>
      <c r="I482" s="2"/>
      <c r="J482" s="2">
        <f t="shared" ref="J482:J513" si="207">IF($C482=0,"-",N482/$C482)</f>
        <v>0.33903311052386131</v>
      </c>
      <c r="K482" s="2">
        <f t="shared" ref="K482:K513" si="208">IF($C482=0,"-",O482/$C482)</f>
        <v>0.63578423752526037</v>
      </c>
      <c r="L482" s="2">
        <f t="shared" ref="L482:L513" si="209">IF($C482=0,"-",P482/$C482)</f>
        <v>0</v>
      </c>
      <c r="M482" s="2">
        <f t="shared" ref="M482:M513" si="210">IF(C482=0,"-",(1-J482-K482-L482))</f>
        <v>2.5182651950878321E-2</v>
      </c>
      <c r="N482" s="108">
        <v>2181</v>
      </c>
      <c r="O482" s="108">
        <v>4090</v>
      </c>
      <c r="P482" s="108"/>
      <c r="Q482" s="118">
        <v>162</v>
      </c>
      <c r="Y482" s="108"/>
      <c r="Z482" s="108"/>
      <c r="AA482" s="108">
        <v>0</v>
      </c>
      <c r="AB482" s="108">
        <v>0</v>
      </c>
      <c r="AC482" s="108">
        <v>0</v>
      </c>
      <c r="AD482" s="108"/>
      <c r="AE482" s="108"/>
      <c r="AF482" s="108"/>
      <c r="AG482" s="108"/>
      <c r="AI482" s="7">
        <f>IF(Q482&gt;0,RANK(Q482,(N482:P482,Q482:AE482)),0)</f>
        <v>3</v>
      </c>
      <c r="AJ482" s="7">
        <f>IF(R482&gt;0,RANK(R482,(N482:P482,Q482:AE482)),0)</f>
        <v>0</v>
      </c>
      <c r="AK482" s="7">
        <f>IF(T482&gt;0,RANK(T482,(N482:P482,Q482:AE482)),0)</f>
        <v>0</v>
      </c>
      <c r="AL482" s="7">
        <f>IF(S482&gt;0,RANK(S482,(N482:P482,Q482:AE482)),0)</f>
        <v>0</v>
      </c>
      <c r="AM482" s="2">
        <f t="shared" ref="AM482:AM513" si="211">IF($C482=0,"-",Q482/$C482)</f>
        <v>2.5182651950878283E-2</v>
      </c>
      <c r="AN482" s="2">
        <f t="shared" ref="AN482:AN513" si="212">IF($C482=0,"-",R482/$C482)</f>
        <v>0</v>
      </c>
      <c r="AO482" s="2">
        <f t="shared" ref="AO482:AO513" si="213">IF($C482=0,"-",T482/$C482)</f>
        <v>0</v>
      </c>
      <c r="AP482" s="2">
        <f t="shared" ref="AP482:AP513" si="214">IF($C482=0,"-",S482/$C482)</f>
        <v>0</v>
      </c>
      <c r="AR482" t="s">
        <v>1275</v>
      </c>
      <c r="AS482" t="s">
        <v>1985</v>
      </c>
      <c r="AT482">
        <v>2</v>
      </c>
      <c r="AV482">
        <v>3</v>
      </c>
      <c r="AW482" s="91">
        <v>13</v>
      </c>
      <c r="AX482" s="93">
        <v>131</v>
      </c>
      <c r="AY482" s="97">
        <f t="shared" si="192"/>
        <v>13131</v>
      </c>
      <c r="BA482" s="7" t="s">
        <v>1261</v>
      </c>
    </row>
    <row r="483" spans="1:53" hidden="1" outlineLevel="1">
      <c r="A483" t="s">
        <v>1961</v>
      </c>
      <c r="B483" t="s">
        <v>1985</v>
      </c>
      <c r="C483" s="1">
        <f t="shared" si="204"/>
        <v>5876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>IF(P483&gt;0,RANK(P483,(N483:P483,Q483:AE483)),0)</f>
        <v>0</v>
      </c>
      <c r="G483" s="1">
        <f t="shared" si="205"/>
        <v>2028</v>
      </c>
      <c r="H483" s="2">
        <f t="shared" si="206"/>
        <v>0.34513274336283184</v>
      </c>
      <c r="I483" s="2"/>
      <c r="J483" s="2">
        <f t="shared" si="207"/>
        <v>0.31773315180394829</v>
      </c>
      <c r="K483" s="2">
        <f t="shared" si="208"/>
        <v>0.66286589516678007</v>
      </c>
      <c r="L483" s="2">
        <f t="shared" si="209"/>
        <v>0</v>
      </c>
      <c r="M483" s="2">
        <f t="shared" si="210"/>
        <v>1.9400953029271584E-2</v>
      </c>
      <c r="N483" s="108">
        <v>1867</v>
      </c>
      <c r="O483" s="108">
        <v>3895</v>
      </c>
      <c r="P483" s="108"/>
      <c r="Q483" s="118">
        <v>114</v>
      </c>
      <c r="Y483" s="108"/>
      <c r="Z483" s="108"/>
      <c r="AA483" s="108">
        <v>0</v>
      </c>
      <c r="AB483" s="108">
        <v>0</v>
      </c>
      <c r="AC483" s="108">
        <v>0</v>
      </c>
      <c r="AD483" s="108"/>
      <c r="AE483" s="108"/>
      <c r="AF483" s="108"/>
      <c r="AG483" s="108"/>
      <c r="AI483" s="7">
        <f>IF(Q483&gt;0,RANK(Q483,(N483:P483,Q483:AE483)),0)</f>
        <v>3</v>
      </c>
      <c r="AJ483" s="7">
        <f>IF(R483&gt;0,RANK(R483,(N483:P483,Q483:AE483)),0)</f>
        <v>0</v>
      </c>
      <c r="AK483" s="7">
        <f>IF(T483&gt;0,RANK(T483,(N483:P483,Q483:AE483)),0)</f>
        <v>0</v>
      </c>
      <c r="AL483" s="7">
        <f>IF(S483&gt;0,RANK(S483,(N483:P483,Q483:AE483)),0)</f>
        <v>0</v>
      </c>
      <c r="AM483" s="2">
        <f t="shared" si="211"/>
        <v>1.9400953029271615E-2</v>
      </c>
      <c r="AN483" s="2">
        <f t="shared" si="212"/>
        <v>0</v>
      </c>
      <c r="AO483" s="2">
        <f t="shared" si="213"/>
        <v>0</v>
      </c>
      <c r="AP483" s="2">
        <f t="shared" si="214"/>
        <v>0</v>
      </c>
      <c r="AR483" t="s">
        <v>1961</v>
      </c>
      <c r="AS483" t="s">
        <v>1985</v>
      </c>
      <c r="AT483">
        <v>9</v>
      </c>
      <c r="AV483">
        <v>3</v>
      </c>
      <c r="AW483" s="91">
        <v>13</v>
      </c>
      <c r="AX483" s="93">
        <v>133</v>
      </c>
      <c r="AY483" s="97">
        <f t="shared" si="192"/>
        <v>13133</v>
      </c>
      <c r="BA483" s="7" t="s">
        <v>1261</v>
      </c>
    </row>
    <row r="484" spans="1:53" hidden="1" outlineLevel="1">
      <c r="A484" t="s">
        <v>2065</v>
      </c>
      <c r="B484" t="s">
        <v>1985</v>
      </c>
      <c r="C484" s="1">
        <f t="shared" si="204"/>
        <v>194019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>IF(P484&gt;0,RANK(P484,(N484:P484,Q484:AE484)),0)</f>
        <v>0</v>
      </c>
      <c r="G484" s="1">
        <f t="shared" si="205"/>
        <v>54157</v>
      </c>
      <c r="H484" s="2">
        <f t="shared" si="206"/>
        <v>0.27913245609966036</v>
      </c>
      <c r="I484" s="2"/>
      <c r="J484" s="2">
        <f t="shared" si="207"/>
        <v>0.34544554914724845</v>
      </c>
      <c r="K484" s="2">
        <f t="shared" si="208"/>
        <v>0.62457800524690876</v>
      </c>
      <c r="L484" s="2">
        <f t="shared" si="209"/>
        <v>0</v>
      </c>
      <c r="M484" s="2">
        <f t="shared" si="210"/>
        <v>2.9976445605842783E-2</v>
      </c>
      <c r="N484" s="108">
        <v>67023</v>
      </c>
      <c r="O484" s="108">
        <v>121180</v>
      </c>
      <c r="P484" s="108"/>
      <c r="Q484" s="118">
        <v>5811</v>
      </c>
      <c r="Y484" s="108"/>
      <c r="Z484" s="108"/>
      <c r="AA484" s="108">
        <v>0</v>
      </c>
      <c r="AB484" s="108">
        <v>0</v>
      </c>
      <c r="AC484" s="108">
        <v>5</v>
      </c>
      <c r="AD484" s="108"/>
      <c r="AE484" s="108"/>
      <c r="AF484" s="108"/>
      <c r="AG484" s="108"/>
      <c r="AI484" s="7">
        <f>IF(Q484&gt;0,RANK(Q484,(N484:P484,Q484:AE484)),0)</f>
        <v>3</v>
      </c>
      <c r="AJ484" s="7">
        <f>IF(R484&gt;0,RANK(R484,(N484:P484,Q484:AE484)),0)</f>
        <v>0</v>
      </c>
      <c r="AK484" s="7">
        <f>IF(T484&gt;0,RANK(T484,(N484:P484,Q484:AE484)),0)</f>
        <v>0</v>
      </c>
      <c r="AL484" s="7">
        <f>IF(S484&gt;0,RANK(S484,(N484:P484,Q484:AE484)),0)</f>
        <v>0</v>
      </c>
      <c r="AM484" s="2">
        <f t="shared" si="211"/>
        <v>2.9950674933898226E-2</v>
      </c>
      <c r="AN484" s="2">
        <f t="shared" si="212"/>
        <v>0</v>
      </c>
      <c r="AO484" s="2">
        <f t="shared" si="213"/>
        <v>0</v>
      </c>
      <c r="AP484" s="2">
        <f t="shared" si="214"/>
        <v>0</v>
      </c>
      <c r="AR484" t="s">
        <v>2065</v>
      </c>
      <c r="AS484" t="s">
        <v>1985</v>
      </c>
      <c r="AT484">
        <v>0</v>
      </c>
      <c r="AV484">
        <v>3</v>
      </c>
      <c r="AW484" s="91">
        <v>13</v>
      </c>
      <c r="AX484" s="93">
        <v>135</v>
      </c>
      <c r="AY484" s="97">
        <f t="shared" si="192"/>
        <v>13135</v>
      </c>
      <c r="BA484" s="7" t="s">
        <v>1261</v>
      </c>
    </row>
    <row r="485" spans="1:53" hidden="1" outlineLevel="1">
      <c r="A485" t="s">
        <v>1684</v>
      </c>
      <c r="B485" t="s">
        <v>1985</v>
      </c>
      <c r="C485" s="1">
        <f t="shared" si="204"/>
        <v>10365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1">
        <f t="shared" si="205"/>
        <v>7175</v>
      </c>
      <c r="H485" s="2">
        <f t="shared" si="206"/>
        <v>0.69223347805113367</v>
      </c>
      <c r="I485" s="2"/>
      <c r="J485" s="2">
        <f t="shared" si="207"/>
        <v>0.13613121080559576</v>
      </c>
      <c r="K485" s="2">
        <f t="shared" si="208"/>
        <v>0.82836468885672943</v>
      </c>
      <c r="L485" s="2">
        <f t="shared" si="209"/>
        <v>0</v>
      </c>
      <c r="M485" s="2">
        <f t="shared" si="210"/>
        <v>3.5504100337674815E-2</v>
      </c>
      <c r="N485" s="108">
        <v>1411</v>
      </c>
      <c r="O485" s="108">
        <v>8586</v>
      </c>
      <c r="P485" s="108"/>
      <c r="Q485" s="118">
        <v>368</v>
      </c>
      <c r="Y485" s="108"/>
      <c r="Z485" s="108"/>
      <c r="AA485" s="108">
        <v>0</v>
      </c>
      <c r="AB485" s="108">
        <v>0</v>
      </c>
      <c r="AC485" s="108">
        <v>0</v>
      </c>
      <c r="AD485" s="108"/>
      <c r="AE485" s="108"/>
      <c r="AF485" s="108"/>
      <c r="AG485" s="108"/>
      <c r="AI485" s="7">
        <f>IF(Q485&gt;0,RANK(Q485,(N485:P485,Q485:AE485)),0)</f>
        <v>3</v>
      </c>
      <c r="AJ485" s="7">
        <f>IF(R485&gt;0,RANK(R485,(N485:P485,Q485:AE485)),0)</f>
        <v>0</v>
      </c>
      <c r="AK485" s="7">
        <f>IF(T485&gt;0,RANK(T485,(N485:P485,Q485:AE485)),0)</f>
        <v>0</v>
      </c>
      <c r="AL485" s="7">
        <f>IF(S485&gt;0,RANK(S485,(N485:P485,Q485:AE485)),0)</f>
        <v>0</v>
      </c>
      <c r="AM485" s="2">
        <f t="shared" si="211"/>
        <v>3.5504100337674864E-2</v>
      </c>
      <c r="AN485" s="2">
        <f t="shared" si="212"/>
        <v>0</v>
      </c>
      <c r="AO485" s="2">
        <f t="shared" si="213"/>
        <v>0</v>
      </c>
      <c r="AP485" s="2">
        <f t="shared" si="214"/>
        <v>0</v>
      </c>
      <c r="AR485" t="s">
        <v>1684</v>
      </c>
      <c r="AS485" t="s">
        <v>1985</v>
      </c>
      <c r="AT485">
        <v>9</v>
      </c>
      <c r="AV485">
        <v>3</v>
      </c>
      <c r="AW485" s="91">
        <v>13</v>
      </c>
      <c r="AX485" s="93">
        <v>137</v>
      </c>
      <c r="AY485" s="97">
        <f t="shared" ref="AY485:AY548" si="215">1000*AW485+AX485</f>
        <v>13137</v>
      </c>
      <c r="BA485" s="7" t="s">
        <v>1261</v>
      </c>
    </row>
    <row r="486" spans="1:53" hidden="1" outlineLevel="1">
      <c r="A486" t="s">
        <v>529</v>
      </c>
      <c r="B486" t="s">
        <v>1985</v>
      </c>
      <c r="C486" s="1">
        <f t="shared" si="204"/>
        <v>43697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0</v>
      </c>
      <c r="G486" s="1">
        <f t="shared" si="205"/>
        <v>28796</v>
      </c>
      <c r="H486" s="2">
        <f t="shared" si="206"/>
        <v>0.65899260818820515</v>
      </c>
      <c r="I486" s="2"/>
      <c r="J486" s="2">
        <f t="shared" si="207"/>
        <v>0.15289379133578965</v>
      </c>
      <c r="K486" s="2">
        <f t="shared" si="208"/>
        <v>0.81188639952399477</v>
      </c>
      <c r="L486" s="2">
        <f t="shared" si="209"/>
        <v>0</v>
      </c>
      <c r="M486" s="2">
        <f t="shared" si="210"/>
        <v>3.5219809140215608E-2</v>
      </c>
      <c r="N486" s="108">
        <v>6681</v>
      </c>
      <c r="O486" s="108">
        <v>35477</v>
      </c>
      <c r="P486" s="108"/>
      <c r="Q486" s="118">
        <v>1538</v>
      </c>
      <c r="Y486" s="108"/>
      <c r="Z486" s="108"/>
      <c r="AA486" s="108">
        <v>0</v>
      </c>
      <c r="AB486" s="108">
        <v>1</v>
      </c>
      <c r="AC486" s="108">
        <v>0</v>
      </c>
      <c r="AD486" s="108"/>
      <c r="AE486" s="108"/>
      <c r="AF486" s="108"/>
      <c r="AG486" s="108"/>
      <c r="AI486" s="7">
        <f>IF(Q486&gt;0,RANK(Q486,(N486:P486,Q486:AE486)),0)</f>
        <v>3</v>
      </c>
      <c r="AJ486" s="7">
        <f>IF(R486&gt;0,RANK(R486,(N486:P486,Q486:AE486)),0)</f>
        <v>0</v>
      </c>
      <c r="AK486" s="7">
        <f>IF(T486&gt;0,RANK(T486,(N486:P486,Q486:AE486)),0)</f>
        <v>0</v>
      </c>
      <c r="AL486" s="7">
        <f>IF(S486&gt;0,RANK(S486,(N486:P486,Q486:AE486)),0)</f>
        <v>0</v>
      </c>
      <c r="AM486" s="2">
        <f t="shared" si="211"/>
        <v>3.5196924273977616E-2</v>
      </c>
      <c r="AN486" s="2">
        <f t="shared" si="212"/>
        <v>0</v>
      </c>
      <c r="AO486" s="2">
        <f t="shared" si="213"/>
        <v>0</v>
      </c>
      <c r="AP486" s="2">
        <f t="shared" si="214"/>
        <v>0</v>
      </c>
      <c r="AR486" t="s">
        <v>529</v>
      </c>
      <c r="AS486" t="s">
        <v>1985</v>
      </c>
      <c r="AT486">
        <v>10</v>
      </c>
      <c r="AV486">
        <v>3</v>
      </c>
      <c r="AW486" s="91">
        <v>13</v>
      </c>
      <c r="AX486" s="93">
        <v>139</v>
      </c>
      <c r="AY486" s="97">
        <f t="shared" si="215"/>
        <v>13139</v>
      </c>
      <c r="BA486" s="7" t="s">
        <v>1261</v>
      </c>
    </row>
    <row r="487" spans="1:53" hidden="1" outlineLevel="1">
      <c r="A487" t="s">
        <v>2196</v>
      </c>
      <c r="B487" t="s">
        <v>1985</v>
      </c>
      <c r="C487" s="1">
        <f t="shared" si="204"/>
        <v>2895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>IF(P487&gt;0,RANK(P487,(N487:P487,Q487:AE487)),0)</f>
        <v>0</v>
      </c>
      <c r="G487" s="1">
        <f t="shared" si="205"/>
        <v>1453</v>
      </c>
      <c r="H487" s="2">
        <f t="shared" si="206"/>
        <v>0.5018998272884283</v>
      </c>
      <c r="I487" s="2"/>
      <c r="J487" s="2">
        <f t="shared" si="207"/>
        <v>0.74196891191709846</v>
      </c>
      <c r="K487" s="2">
        <f t="shared" si="208"/>
        <v>0.24006908462867013</v>
      </c>
      <c r="L487" s="2">
        <f t="shared" si="209"/>
        <v>0</v>
      </c>
      <c r="M487" s="2">
        <f t="shared" si="210"/>
        <v>1.7962003454231407E-2</v>
      </c>
      <c r="N487" s="108">
        <v>2148</v>
      </c>
      <c r="O487" s="108">
        <v>695</v>
      </c>
      <c r="P487" s="108"/>
      <c r="Q487" s="118">
        <v>52</v>
      </c>
      <c r="Y487" s="108"/>
      <c r="Z487" s="108"/>
      <c r="AA487" s="108">
        <v>0</v>
      </c>
      <c r="AB487" s="108">
        <v>0</v>
      </c>
      <c r="AC487" s="108">
        <v>0</v>
      </c>
      <c r="AD487" s="108"/>
      <c r="AE487" s="108"/>
      <c r="AF487" s="108"/>
      <c r="AG487" s="108"/>
      <c r="AI487" s="7">
        <f>IF(Q487&gt;0,RANK(Q487,(N487:P487,Q487:AE487)),0)</f>
        <v>3</v>
      </c>
      <c r="AJ487" s="7">
        <f>IF(R487&gt;0,RANK(R487,(N487:P487,Q487:AE487)),0)</f>
        <v>0</v>
      </c>
      <c r="AK487" s="7">
        <f>IF(T487&gt;0,RANK(T487,(N487:P487,Q487:AE487)),0)</f>
        <v>0</v>
      </c>
      <c r="AL487" s="7">
        <f>IF(S487&gt;0,RANK(S487,(N487:P487,Q487:AE487)),0)</f>
        <v>0</v>
      </c>
      <c r="AM487" s="2">
        <f t="shared" si="211"/>
        <v>1.7962003454231434E-2</v>
      </c>
      <c r="AN487" s="2">
        <f t="shared" si="212"/>
        <v>0</v>
      </c>
      <c r="AO487" s="2">
        <f t="shared" si="213"/>
        <v>0</v>
      </c>
      <c r="AP487" s="2">
        <f t="shared" si="214"/>
        <v>0</v>
      </c>
      <c r="AR487" t="s">
        <v>2196</v>
      </c>
      <c r="AS487" t="s">
        <v>1985</v>
      </c>
      <c r="AT487">
        <v>3</v>
      </c>
      <c r="AV487">
        <v>3</v>
      </c>
      <c r="AW487" s="91">
        <v>13</v>
      </c>
      <c r="AX487" s="93">
        <v>141</v>
      </c>
      <c r="AY487" s="97">
        <f t="shared" si="215"/>
        <v>13141</v>
      </c>
      <c r="BA487" s="7" t="s">
        <v>1261</v>
      </c>
    </row>
    <row r="488" spans="1:53" hidden="1" outlineLevel="1">
      <c r="A488" t="s">
        <v>1325</v>
      </c>
      <c r="B488" t="s">
        <v>1985</v>
      </c>
      <c r="C488" s="1">
        <f t="shared" si="204"/>
        <v>7040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0</v>
      </c>
      <c r="G488" s="1">
        <f t="shared" si="205"/>
        <v>4622</v>
      </c>
      <c r="H488" s="2">
        <f t="shared" si="206"/>
        <v>0.65653409090909087</v>
      </c>
      <c r="I488" s="2"/>
      <c r="J488" s="2">
        <f t="shared" si="207"/>
        <v>0.15397727272727274</v>
      </c>
      <c r="K488" s="2">
        <f t="shared" si="208"/>
        <v>0.81051136363636367</v>
      </c>
      <c r="L488" s="2">
        <f t="shared" si="209"/>
        <v>0</v>
      </c>
      <c r="M488" s="2">
        <f t="shared" si="210"/>
        <v>3.5511363636363535E-2</v>
      </c>
      <c r="N488" s="108">
        <v>1084</v>
      </c>
      <c r="O488" s="108">
        <v>5706</v>
      </c>
      <c r="P488" s="108"/>
      <c r="Q488" s="118">
        <v>250</v>
      </c>
      <c r="Y488" s="108"/>
      <c r="Z488" s="108"/>
      <c r="AA488" s="108">
        <v>0</v>
      </c>
      <c r="AB488" s="108">
        <v>0</v>
      </c>
      <c r="AC488" s="108">
        <v>0</v>
      </c>
      <c r="AD488" s="108"/>
      <c r="AE488" s="108"/>
      <c r="AF488" s="108"/>
      <c r="AG488" s="108"/>
      <c r="AI488" s="7">
        <f>IF(Q488&gt;0,RANK(Q488,(N488:P488,Q488:AE488)),0)</f>
        <v>3</v>
      </c>
      <c r="AJ488" s="7">
        <f>IF(R488&gt;0,RANK(R488,(N488:P488,Q488:AE488)),0)</f>
        <v>0</v>
      </c>
      <c r="AK488" s="7">
        <f>IF(T488&gt;0,RANK(T488,(N488:P488,Q488:AE488)),0)</f>
        <v>0</v>
      </c>
      <c r="AL488" s="7">
        <f>IF(S488&gt;0,RANK(S488,(N488:P488,Q488:AE488)),0)</f>
        <v>0</v>
      </c>
      <c r="AM488" s="2">
        <f t="shared" si="211"/>
        <v>3.551136363636364E-2</v>
      </c>
      <c r="AN488" s="2">
        <f t="shared" si="212"/>
        <v>0</v>
      </c>
      <c r="AO488" s="2">
        <f t="shared" si="213"/>
        <v>0</v>
      </c>
      <c r="AP488" s="2">
        <f t="shared" si="214"/>
        <v>0</v>
      </c>
      <c r="AR488" t="s">
        <v>1325</v>
      </c>
      <c r="AS488" t="s">
        <v>1985</v>
      </c>
      <c r="AT488">
        <v>11</v>
      </c>
      <c r="AV488">
        <v>3</v>
      </c>
      <c r="AW488" s="91">
        <v>13</v>
      </c>
      <c r="AX488" s="93">
        <v>143</v>
      </c>
      <c r="AY488" s="97">
        <f t="shared" si="215"/>
        <v>13143</v>
      </c>
      <c r="BA488" s="7" t="s">
        <v>1261</v>
      </c>
    </row>
    <row r="489" spans="1:53" hidden="1" outlineLevel="1">
      <c r="A489" t="s">
        <v>234</v>
      </c>
      <c r="B489" t="s">
        <v>1985</v>
      </c>
      <c r="C489" s="1">
        <f t="shared" si="204"/>
        <v>9844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0</v>
      </c>
      <c r="G489" s="1">
        <f t="shared" si="205"/>
        <v>4907</v>
      </c>
      <c r="H489" s="2">
        <f t="shared" si="206"/>
        <v>0.49847622917513207</v>
      </c>
      <c r="I489" s="2"/>
      <c r="J489" s="2">
        <f t="shared" si="207"/>
        <v>0.23628606257618853</v>
      </c>
      <c r="K489" s="2">
        <f t="shared" si="208"/>
        <v>0.73476229175132057</v>
      </c>
      <c r="L489" s="2">
        <f t="shared" si="209"/>
        <v>0</v>
      </c>
      <c r="M489" s="2">
        <f t="shared" si="210"/>
        <v>2.8951645672490867E-2</v>
      </c>
      <c r="N489" s="108">
        <v>2326</v>
      </c>
      <c r="O489" s="108">
        <v>7233</v>
      </c>
      <c r="P489" s="108"/>
      <c r="Q489" s="118">
        <v>285</v>
      </c>
      <c r="Y489" s="108"/>
      <c r="Z489" s="108"/>
      <c r="AA489" s="108">
        <v>0</v>
      </c>
      <c r="AB489" s="108">
        <v>0</v>
      </c>
      <c r="AC489" s="108">
        <v>0</v>
      </c>
      <c r="AD489" s="108"/>
      <c r="AE489" s="108"/>
      <c r="AF489" s="108"/>
      <c r="AG489" s="108"/>
      <c r="AI489" s="7">
        <f>IF(Q489&gt;0,RANK(Q489,(N489:P489,Q489:AE489)),0)</f>
        <v>3</v>
      </c>
      <c r="AJ489" s="7">
        <f>IF(R489&gt;0,RANK(R489,(N489:P489,Q489:AE489)),0)</f>
        <v>0</v>
      </c>
      <c r="AK489" s="7">
        <f>IF(T489&gt;0,RANK(T489,(N489:P489,Q489:AE489)),0)</f>
        <v>0</v>
      </c>
      <c r="AL489" s="7">
        <f>IF(S489&gt;0,RANK(S489,(N489:P489,Q489:AE489)),0)</f>
        <v>0</v>
      </c>
      <c r="AM489" s="2">
        <f t="shared" si="211"/>
        <v>2.8951645672490856E-2</v>
      </c>
      <c r="AN489" s="2">
        <f t="shared" si="212"/>
        <v>0</v>
      </c>
      <c r="AO489" s="2">
        <f t="shared" si="213"/>
        <v>0</v>
      </c>
      <c r="AP489" s="2">
        <f t="shared" si="214"/>
        <v>0</v>
      </c>
      <c r="AR489" t="s">
        <v>234</v>
      </c>
      <c r="AS489" t="s">
        <v>1985</v>
      </c>
      <c r="AT489">
        <v>0</v>
      </c>
      <c r="AV489">
        <v>3</v>
      </c>
      <c r="AW489" s="91">
        <v>13</v>
      </c>
      <c r="AX489" s="93">
        <v>145</v>
      </c>
      <c r="AY489" s="97">
        <f t="shared" si="215"/>
        <v>13145</v>
      </c>
      <c r="BA489" s="7" t="s">
        <v>1261</v>
      </c>
    </row>
    <row r="490" spans="1:53" hidden="1" outlineLevel="1">
      <c r="A490" t="s">
        <v>971</v>
      </c>
      <c r="B490" t="s">
        <v>1985</v>
      </c>
      <c r="C490" s="1">
        <f t="shared" si="204"/>
        <v>6040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>IF(P490&gt;0,RANK(P490,(N490:P490,Q490:AE490)),0)</f>
        <v>0</v>
      </c>
      <c r="G490" s="1">
        <f t="shared" si="205"/>
        <v>2292</v>
      </c>
      <c r="H490" s="2">
        <f t="shared" si="206"/>
        <v>0.37947019867549669</v>
      </c>
      <c r="I490" s="2"/>
      <c r="J490" s="2">
        <f t="shared" si="207"/>
        <v>0.29139072847682118</v>
      </c>
      <c r="K490" s="2">
        <f t="shared" si="208"/>
        <v>0.67086092715231793</v>
      </c>
      <c r="L490" s="2">
        <f t="shared" si="209"/>
        <v>0</v>
      </c>
      <c r="M490" s="2">
        <f t="shared" si="210"/>
        <v>3.7748344370860942E-2</v>
      </c>
      <c r="N490" s="108">
        <v>1760</v>
      </c>
      <c r="O490" s="108">
        <v>4052</v>
      </c>
      <c r="P490" s="108"/>
      <c r="Q490" s="118">
        <v>224</v>
      </c>
      <c r="Y490" s="108"/>
      <c r="Z490" s="108"/>
      <c r="AA490" s="108">
        <v>0</v>
      </c>
      <c r="AB490" s="108">
        <v>2</v>
      </c>
      <c r="AC490" s="108">
        <v>2</v>
      </c>
      <c r="AD490" s="108"/>
      <c r="AE490" s="108"/>
      <c r="AF490" s="108"/>
      <c r="AG490" s="108"/>
      <c r="AI490" s="7">
        <f>IF(Q490&gt;0,RANK(Q490,(N490:P490,Q490:AE490)),0)</f>
        <v>3</v>
      </c>
      <c r="AJ490" s="7">
        <f>IF(R490&gt;0,RANK(R490,(N490:P490,Q490:AE490)),0)</f>
        <v>0</v>
      </c>
      <c r="AK490" s="7">
        <f>IF(T490&gt;0,RANK(T490,(N490:P490,Q490:AE490)),0)</f>
        <v>0</v>
      </c>
      <c r="AL490" s="7">
        <f>IF(S490&gt;0,RANK(S490,(N490:P490,Q490:AE490)),0)</f>
        <v>0</v>
      </c>
      <c r="AM490" s="2">
        <f t="shared" si="211"/>
        <v>3.7086092715231792E-2</v>
      </c>
      <c r="AN490" s="2">
        <f t="shared" si="212"/>
        <v>0</v>
      </c>
      <c r="AO490" s="2">
        <f t="shared" si="213"/>
        <v>0</v>
      </c>
      <c r="AP490" s="2">
        <f t="shared" si="214"/>
        <v>0</v>
      </c>
      <c r="AR490" t="s">
        <v>971</v>
      </c>
      <c r="AS490" t="s">
        <v>1985</v>
      </c>
      <c r="AT490">
        <v>9</v>
      </c>
      <c r="AV490">
        <v>3</v>
      </c>
      <c r="AW490" s="91">
        <v>13</v>
      </c>
      <c r="AX490" s="93">
        <v>147</v>
      </c>
      <c r="AY490" s="97">
        <f t="shared" si="215"/>
        <v>13147</v>
      </c>
      <c r="BA490" s="7" t="s">
        <v>1261</v>
      </c>
    </row>
    <row r="491" spans="1:53" hidden="1" outlineLevel="1">
      <c r="A491" t="s">
        <v>961</v>
      </c>
      <c r="B491" t="s">
        <v>1985</v>
      </c>
      <c r="C491" s="1">
        <f t="shared" si="204"/>
        <v>2806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0</v>
      </c>
      <c r="G491" s="1">
        <f t="shared" si="205"/>
        <v>1497</v>
      </c>
      <c r="H491" s="2">
        <f t="shared" si="206"/>
        <v>0.53349964362081259</v>
      </c>
      <c r="I491" s="2"/>
      <c r="J491" s="2">
        <f t="shared" si="207"/>
        <v>0.21418389166072702</v>
      </c>
      <c r="K491" s="2">
        <f t="shared" si="208"/>
        <v>0.74768353528153952</v>
      </c>
      <c r="L491" s="2">
        <f t="shared" si="209"/>
        <v>0</v>
      </c>
      <c r="M491" s="2">
        <f t="shared" si="210"/>
        <v>3.8132573057733432E-2</v>
      </c>
      <c r="N491" s="108">
        <v>601</v>
      </c>
      <c r="O491" s="108">
        <v>2098</v>
      </c>
      <c r="P491" s="108"/>
      <c r="Q491" s="118">
        <v>107</v>
      </c>
      <c r="Y491" s="108"/>
      <c r="Z491" s="108"/>
      <c r="AA491" s="108">
        <v>0</v>
      </c>
      <c r="AB491" s="108">
        <v>0</v>
      </c>
      <c r="AC491" s="108">
        <v>0</v>
      </c>
      <c r="AD491" s="108"/>
      <c r="AE491" s="108"/>
      <c r="AF491" s="108"/>
      <c r="AG491" s="108"/>
      <c r="AI491" s="7">
        <f>IF(Q491&gt;0,RANK(Q491,(N491:P491,Q491:AE491)),0)</f>
        <v>3</v>
      </c>
      <c r="AJ491" s="7">
        <f>IF(R491&gt;0,RANK(R491,(N491:P491,Q491:AE491)),0)</f>
        <v>0</v>
      </c>
      <c r="AK491" s="7">
        <f>IF(T491&gt;0,RANK(T491,(N491:P491,Q491:AE491)),0)</f>
        <v>0</v>
      </c>
      <c r="AL491" s="7">
        <f>IF(S491&gt;0,RANK(S491,(N491:P491,Q491:AE491)),0)</f>
        <v>0</v>
      </c>
      <c r="AM491" s="2">
        <f t="shared" si="211"/>
        <v>3.8132573057733425E-2</v>
      </c>
      <c r="AN491" s="2">
        <f t="shared" si="212"/>
        <v>0</v>
      </c>
      <c r="AO491" s="2">
        <f t="shared" si="213"/>
        <v>0</v>
      </c>
      <c r="AP491" s="2">
        <f t="shared" si="214"/>
        <v>0</v>
      </c>
      <c r="AR491" t="s">
        <v>961</v>
      </c>
      <c r="AS491" t="s">
        <v>1985</v>
      </c>
      <c r="AT491">
        <v>11</v>
      </c>
      <c r="AV491">
        <v>3</v>
      </c>
      <c r="AW491" s="91">
        <v>13</v>
      </c>
      <c r="AX491" s="93">
        <v>149</v>
      </c>
      <c r="AY491" s="97">
        <f t="shared" si="215"/>
        <v>13149</v>
      </c>
      <c r="BA491" s="7" t="s">
        <v>1261</v>
      </c>
    </row>
    <row r="492" spans="1:53" hidden="1" outlineLevel="1">
      <c r="A492" t="s">
        <v>819</v>
      </c>
      <c r="B492" t="s">
        <v>1985</v>
      </c>
      <c r="C492" s="1">
        <f t="shared" si="204"/>
        <v>59211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0</v>
      </c>
      <c r="G492" s="1">
        <f t="shared" si="205"/>
        <v>8690</v>
      </c>
      <c r="H492" s="2">
        <f t="shared" si="206"/>
        <v>0.14676327033828174</v>
      </c>
      <c r="I492" s="2"/>
      <c r="J492" s="2">
        <f t="shared" si="207"/>
        <v>0.41453446150208578</v>
      </c>
      <c r="K492" s="2">
        <f t="shared" si="208"/>
        <v>0.56129773184036746</v>
      </c>
      <c r="L492" s="2">
        <f t="shared" si="209"/>
        <v>0</v>
      </c>
      <c r="M492" s="2">
        <f t="shared" si="210"/>
        <v>2.4167806657546698E-2</v>
      </c>
      <c r="N492" s="108">
        <v>24545</v>
      </c>
      <c r="O492" s="108">
        <v>33235</v>
      </c>
      <c r="P492" s="108"/>
      <c r="Q492" s="118">
        <v>1425</v>
      </c>
      <c r="Y492" s="108"/>
      <c r="Z492" s="108"/>
      <c r="AA492" s="108">
        <v>0</v>
      </c>
      <c r="AB492" s="108">
        <v>0</v>
      </c>
      <c r="AC492" s="108">
        <v>6</v>
      </c>
      <c r="AD492" s="108"/>
      <c r="AE492" s="108"/>
      <c r="AF492" s="108"/>
      <c r="AG492" s="108"/>
      <c r="AI492" s="7">
        <f>IF(Q492&gt;0,RANK(Q492,(N492:P492,Q492:AE492)),0)</f>
        <v>3</v>
      </c>
      <c r="AJ492" s="7">
        <f>IF(R492&gt;0,RANK(R492,(N492:P492,Q492:AE492)),0)</f>
        <v>0</v>
      </c>
      <c r="AK492" s="7">
        <f>IF(T492&gt;0,RANK(T492,(N492:P492,Q492:AE492)),0)</f>
        <v>0</v>
      </c>
      <c r="AL492" s="7">
        <f>IF(S492&gt;0,RANK(S492,(N492:P492,Q492:AE492)),0)</f>
        <v>0</v>
      </c>
      <c r="AM492" s="2">
        <f t="shared" si="211"/>
        <v>2.4066474134873589E-2</v>
      </c>
      <c r="AN492" s="2">
        <f t="shared" si="212"/>
        <v>0</v>
      </c>
      <c r="AO492" s="2">
        <f t="shared" si="213"/>
        <v>0</v>
      </c>
      <c r="AP492" s="2">
        <f t="shared" si="214"/>
        <v>0</v>
      </c>
      <c r="AR492" t="s">
        <v>819</v>
      </c>
      <c r="AS492" t="s">
        <v>1985</v>
      </c>
      <c r="AT492">
        <v>0</v>
      </c>
      <c r="AV492">
        <v>3</v>
      </c>
      <c r="AW492" s="91">
        <v>13</v>
      </c>
      <c r="AX492" s="93">
        <v>151</v>
      </c>
      <c r="AY492" s="97">
        <f t="shared" si="215"/>
        <v>13151</v>
      </c>
      <c r="BA492" s="7" t="s">
        <v>1261</v>
      </c>
    </row>
    <row r="493" spans="1:53" hidden="1" outlineLevel="1">
      <c r="A493" t="s">
        <v>1514</v>
      </c>
      <c r="B493" t="s">
        <v>1985</v>
      </c>
      <c r="C493" s="1">
        <f t="shared" si="204"/>
        <v>38510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>IF(P493&gt;0,RANK(P493,(N493:P493,Q493:AE493)),0)</f>
        <v>0</v>
      </c>
      <c r="G493" s="1">
        <f t="shared" si="205"/>
        <v>11195</v>
      </c>
      <c r="H493" s="2">
        <f t="shared" si="206"/>
        <v>0.29070371332121525</v>
      </c>
      <c r="I493" s="2"/>
      <c r="J493" s="2">
        <f t="shared" si="207"/>
        <v>0.34108023889898725</v>
      </c>
      <c r="K493" s="2">
        <f t="shared" si="208"/>
        <v>0.63178395222020256</v>
      </c>
      <c r="L493" s="2">
        <f t="shared" si="209"/>
        <v>0</v>
      </c>
      <c r="M493" s="2">
        <f t="shared" si="210"/>
        <v>2.7135808880810131E-2</v>
      </c>
      <c r="N493" s="108">
        <v>13135</v>
      </c>
      <c r="O493" s="108">
        <v>24330</v>
      </c>
      <c r="P493" s="108"/>
      <c r="Q493" s="118">
        <v>1044</v>
      </c>
      <c r="Y493" s="108"/>
      <c r="Z493" s="108"/>
      <c r="AA493" s="108">
        <v>0</v>
      </c>
      <c r="AB493" s="108">
        <v>1</v>
      </c>
      <c r="AC493" s="108">
        <v>0</v>
      </c>
      <c r="AD493" s="108"/>
      <c r="AE493" s="108"/>
      <c r="AF493" s="108"/>
      <c r="AG493" s="108"/>
      <c r="AI493" s="7">
        <f>IF(Q493&gt;0,RANK(Q493,(N493:P493,Q493:AE493)),0)</f>
        <v>3</v>
      </c>
      <c r="AJ493" s="7">
        <f>IF(R493&gt;0,RANK(R493,(N493:P493,Q493:AE493)),0)</f>
        <v>0</v>
      </c>
      <c r="AK493" s="7">
        <f>IF(T493&gt;0,RANK(T493,(N493:P493,Q493:AE493)),0)</f>
        <v>0</v>
      </c>
      <c r="AL493" s="7">
        <f>IF(S493&gt;0,RANK(S493,(N493:P493,Q493:AE493)),0)</f>
        <v>0</v>
      </c>
      <c r="AM493" s="2">
        <f t="shared" si="211"/>
        <v>2.7109841599584523E-2</v>
      </c>
      <c r="AN493" s="2">
        <f t="shared" si="212"/>
        <v>0</v>
      </c>
      <c r="AO493" s="2">
        <f t="shared" si="213"/>
        <v>0</v>
      </c>
      <c r="AP493" s="2">
        <f t="shared" si="214"/>
        <v>0</v>
      </c>
      <c r="AR493" t="s">
        <v>1514</v>
      </c>
      <c r="AS493" t="s">
        <v>1985</v>
      </c>
      <c r="AT493">
        <v>0</v>
      </c>
      <c r="AV493">
        <v>3</v>
      </c>
      <c r="AW493" s="91">
        <v>13</v>
      </c>
      <c r="AX493" s="93">
        <v>153</v>
      </c>
      <c r="AY493" s="97">
        <f t="shared" si="215"/>
        <v>13153</v>
      </c>
      <c r="BA493" s="7" t="s">
        <v>1261</v>
      </c>
    </row>
    <row r="494" spans="1:53" hidden="1" outlineLevel="1">
      <c r="A494" t="s">
        <v>829</v>
      </c>
      <c r="B494" t="s">
        <v>1985</v>
      </c>
      <c r="C494" s="1">
        <f t="shared" si="204"/>
        <v>2586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>IF(P494&gt;0,RANK(P494,(N494:P494,Q494:AE494)),0)</f>
        <v>0</v>
      </c>
      <c r="G494" s="1">
        <f t="shared" si="205"/>
        <v>931</v>
      </c>
      <c r="H494" s="2">
        <f t="shared" si="206"/>
        <v>0.360015467904099</v>
      </c>
      <c r="I494" s="2"/>
      <c r="J494" s="2">
        <f t="shared" si="207"/>
        <v>0.30819798917246716</v>
      </c>
      <c r="K494" s="2">
        <f t="shared" si="208"/>
        <v>0.6682134570765661</v>
      </c>
      <c r="L494" s="2">
        <f t="shared" si="209"/>
        <v>0</v>
      </c>
      <c r="M494" s="2">
        <f t="shared" si="210"/>
        <v>2.3588553750966801E-2</v>
      </c>
      <c r="N494" s="108">
        <v>797</v>
      </c>
      <c r="O494" s="108">
        <v>1728</v>
      </c>
      <c r="P494" s="108"/>
      <c r="Q494" s="118">
        <v>61</v>
      </c>
      <c r="Y494" s="108"/>
      <c r="Z494" s="108"/>
      <c r="AA494" s="108">
        <v>0</v>
      </c>
      <c r="AB494" s="108">
        <v>0</v>
      </c>
      <c r="AC494" s="108">
        <v>0</v>
      </c>
      <c r="AD494" s="108"/>
      <c r="AE494" s="108"/>
      <c r="AF494" s="108"/>
      <c r="AG494" s="108"/>
      <c r="AI494" s="7">
        <f>IF(Q494&gt;0,RANK(Q494,(N494:P494,Q494:AE494)),0)</f>
        <v>3</v>
      </c>
      <c r="AJ494" s="7">
        <f>IF(R494&gt;0,RANK(R494,(N494:P494,Q494:AE494)),0)</f>
        <v>0</v>
      </c>
      <c r="AK494" s="7">
        <f>IF(T494&gt;0,RANK(T494,(N494:P494,Q494:AE494)),0)</f>
        <v>0</v>
      </c>
      <c r="AL494" s="7">
        <f>IF(S494&gt;0,RANK(S494,(N494:P494,Q494:AE494)),0)</f>
        <v>0</v>
      </c>
      <c r="AM494" s="2">
        <f t="shared" si="211"/>
        <v>2.3588553750966745E-2</v>
      </c>
      <c r="AN494" s="2">
        <f t="shared" si="212"/>
        <v>0</v>
      </c>
      <c r="AO494" s="2">
        <f t="shared" si="213"/>
        <v>0</v>
      </c>
      <c r="AP494" s="2">
        <f t="shared" si="214"/>
        <v>0</v>
      </c>
      <c r="AR494" t="s">
        <v>829</v>
      </c>
      <c r="AS494" t="s">
        <v>1985</v>
      </c>
      <c r="AT494">
        <v>1</v>
      </c>
      <c r="AV494">
        <v>3</v>
      </c>
      <c r="AW494" s="91">
        <v>13</v>
      </c>
      <c r="AX494" s="93">
        <v>155</v>
      </c>
      <c r="AY494" s="97">
        <f t="shared" si="215"/>
        <v>13155</v>
      </c>
      <c r="BA494" s="7" t="s">
        <v>1261</v>
      </c>
    </row>
    <row r="495" spans="1:53" hidden="1" outlineLevel="1">
      <c r="A495" t="s">
        <v>666</v>
      </c>
      <c r="B495" t="s">
        <v>1985</v>
      </c>
      <c r="C495" s="1">
        <f t="shared" si="204"/>
        <v>16264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0</v>
      </c>
      <c r="G495" s="1">
        <f t="shared" si="205"/>
        <v>11147</v>
      </c>
      <c r="H495" s="2">
        <f t="shared" si="206"/>
        <v>0.68537875061485487</v>
      </c>
      <c r="I495" s="2"/>
      <c r="J495" s="2">
        <f t="shared" si="207"/>
        <v>0.14061731431382193</v>
      </c>
      <c r="K495" s="2">
        <f t="shared" si="208"/>
        <v>0.82599606492867683</v>
      </c>
      <c r="L495" s="2">
        <f t="shared" si="209"/>
        <v>0</v>
      </c>
      <c r="M495" s="2">
        <f t="shared" si="210"/>
        <v>3.3386620757501206E-2</v>
      </c>
      <c r="N495" s="108">
        <v>2287</v>
      </c>
      <c r="O495" s="108">
        <v>13434</v>
      </c>
      <c r="P495" s="108"/>
      <c r="Q495" s="118">
        <v>543</v>
      </c>
      <c r="Y495" s="108"/>
      <c r="Z495" s="108"/>
      <c r="AA495" s="108">
        <v>0</v>
      </c>
      <c r="AB495" s="108">
        <v>0</v>
      </c>
      <c r="AC495" s="108">
        <v>0</v>
      </c>
      <c r="AD495" s="108"/>
      <c r="AE495" s="108"/>
      <c r="AF495" s="108"/>
      <c r="AG495" s="108"/>
      <c r="AI495" s="7">
        <f>IF(Q495&gt;0,RANK(Q495,(N495:P495,Q495:AE495)),0)</f>
        <v>3</v>
      </c>
      <c r="AJ495" s="7">
        <f>IF(R495&gt;0,RANK(R495,(N495:P495,Q495:AE495)),0)</f>
        <v>0</v>
      </c>
      <c r="AK495" s="7">
        <f>IF(T495&gt;0,RANK(T495,(N495:P495,Q495:AE495)),0)</f>
        <v>0</v>
      </c>
      <c r="AL495" s="7">
        <f>IF(S495&gt;0,RANK(S495,(N495:P495,Q495:AE495)),0)</f>
        <v>0</v>
      </c>
      <c r="AM495" s="2">
        <f t="shared" si="211"/>
        <v>3.3386620757501227E-2</v>
      </c>
      <c r="AN495" s="2">
        <f t="shared" si="212"/>
        <v>0</v>
      </c>
      <c r="AO495" s="2">
        <f t="shared" si="213"/>
        <v>0</v>
      </c>
      <c r="AP495" s="2">
        <f t="shared" si="214"/>
        <v>0</v>
      </c>
      <c r="AR495" t="s">
        <v>666</v>
      </c>
      <c r="AS495" t="s">
        <v>1985</v>
      </c>
      <c r="AT495">
        <v>9</v>
      </c>
      <c r="AV495">
        <v>3</v>
      </c>
      <c r="AW495" s="91">
        <v>13</v>
      </c>
      <c r="AX495" s="93">
        <v>157</v>
      </c>
      <c r="AY495" s="97">
        <f t="shared" si="215"/>
        <v>13157</v>
      </c>
      <c r="BA495" s="7" t="s">
        <v>1261</v>
      </c>
    </row>
    <row r="496" spans="1:53" hidden="1" outlineLevel="1">
      <c r="A496" t="s">
        <v>717</v>
      </c>
      <c r="B496" t="s">
        <v>1985</v>
      </c>
      <c r="C496" s="1">
        <f t="shared" si="204"/>
        <v>4168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>IF(P496&gt;0,RANK(P496,(N496:P496,Q496:AE496)),0)</f>
        <v>0</v>
      </c>
      <c r="G496" s="1">
        <f t="shared" si="205"/>
        <v>1818</v>
      </c>
      <c r="H496" s="2">
        <f t="shared" si="206"/>
        <v>0.43618042226487524</v>
      </c>
      <c r="I496" s="2"/>
      <c r="J496" s="2">
        <f t="shared" si="207"/>
        <v>0.26943378119001921</v>
      </c>
      <c r="K496" s="2">
        <f t="shared" si="208"/>
        <v>0.70561420345489445</v>
      </c>
      <c r="L496" s="2">
        <f t="shared" si="209"/>
        <v>0</v>
      </c>
      <c r="M496" s="2">
        <f t="shared" si="210"/>
        <v>2.4952015355086399E-2</v>
      </c>
      <c r="N496" s="108">
        <v>1123</v>
      </c>
      <c r="O496" s="108">
        <v>2941</v>
      </c>
      <c r="P496" s="108"/>
      <c r="Q496" s="118">
        <v>104</v>
      </c>
      <c r="Y496" s="108"/>
      <c r="Z496" s="108"/>
      <c r="AA496" s="108">
        <v>0</v>
      </c>
      <c r="AB496" s="108">
        <v>0</v>
      </c>
      <c r="AC496" s="108">
        <v>0</v>
      </c>
      <c r="AD496" s="108"/>
      <c r="AE496" s="108"/>
      <c r="AF496" s="108"/>
      <c r="AG496" s="108"/>
      <c r="AI496" s="7">
        <f>IF(Q496&gt;0,RANK(Q496,(N496:P496,Q496:AE496)),0)</f>
        <v>3</v>
      </c>
      <c r="AJ496" s="7">
        <f>IF(R496&gt;0,RANK(R496,(N496:P496,Q496:AE496)),0)</f>
        <v>0</v>
      </c>
      <c r="AK496" s="7">
        <f>IF(T496&gt;0,RANK(T496,(N496:P496,Q496:AE496)),0)</f>
        <v>0</v>
      </c>
      <c r="AL496" s="7">
        <f>IF(S496&gt;0,RANK(S496,(N496:P496,Q496:AE496)),0)</f>
        <v>0</v>
      </c>
      <c r="AM496" s="2">
        <f t="shared" si="211"/>
        <v>2.4952015355086371E-2</v>
      </c>
      <c r="AN496" s="2">
        <f t="shared" si="212"/>
        <v>0</v>
      </c>
      <c r="AO496" s="2">
        <f t="shared" si="213"/>
        <v>0</v>
      </c>
      <c r="AP496" s="2">
        <f t="shared" si="214"/>
        <v>0</v>
      </c>
      <c r="AR496" t="s">
        <v>717</v>
      </c>
      <c r="AS496" t="s">
        <v>1985</v>
      </c>
      <c r="AT496">
        <v>8</v>
      </c>
      <c r="AV496">
        <v>3</v>
      </c>
      <c r="AW496" s="91">
        <v>13</v>
      </c>
      <c r="AX496" s="93">
        <v>159</v>
      </c>
      <c r="AY496" s="97">
        <f t="shared" si="215"/>
        <v>13159</v>
      </c>
      <c r="BA496" s="7" t="s">
        <v>1261</v>
      </c>
    </row>
    <row r="497" spans="1:53" hidden="1" outlineLevel="1">
      <c r="A497" t="s">
        <v>1828</v>
      </c>
      <c r="B497" t="s">
        <v>1985</v>
      </c>
      <c r="C497" s="1">
        <f t="shared" si="204"/>
        <v>3510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>IF(P497&gt;0,RANK(P497,(N497:P497,Q497:AE497)),0)</f>
        <v>0</v>
      </c>
      <c r="G497" s="1">
        <f t="shared" si="205"/>
        <v>1866</v>
      </c>
      <c r="H497" s="2">
        <f t="shared" si="206"/>
        <v>0.53162393162393162</v>
      </c>
      <c r="I497" s="2"/>
      <c r="J497" s="2">
        <f t="shared" si="207"/>
        <v>0.22051282051282051</v>
      </c>
      <c r="K497" s="2">
        <f t="shared" si="208"/>
        <v>0.75213675213675213</v>
      </c>
      <c r="L497" s="2">
        <f t="shared" si="209"/>
        <v>0</v>
      </c>
      <c r="M497" s="2">
        <f t="shared" si="210"/>
        <v>2.7350427350427364E-2</v>
      </c>
      <c r="N497" s="108">
        <v>774</v>
      </c>
      <c r="O497" s="108">
        <v>2640</v>
      </c>
      <c r="P497" s="108"/>
      <c r="Q497" s="118">
        <v>96</v>
      </c>
      <c r="Y497" s="108"/>
      <c r="Z497" s="108"/>
      <c r="AA497" s="108">
        <v>0</v>
      </c>
      <c r="AB497" s="108">
        <v>0</v>
      </c>
      <c r="AC497" s="108">
        <v>0</v>
      </c>
      <c r="AD497" s="108"/>
      <c r="AE497" s="108"/>
      <c r="AF497" s="108"/>
      <c r="AG497" s="108"/>
      <c r="AI497" s="7">
        <f>IF(Q497&gt;0,RANK(Q497,(N497:P497,Q497:AE497)),0)</f>
        <v>3</v>
      </c>
      <c r="AJ497" s="7">
        <f>IF(R497&gt;0,RANK(R497,(N497:P497,Q497:AE497)),0)</f>
        <v>0</v>
      </c>
      <c r="AK497" s="7">
        <f>IF(T497&gt;0,RANK(T497,(N497:P497,Q497:AE497)),0)</f>
        <v>0</v>
      </c>
      <c r="AL497" s="7">
        <f>IF(S497&gt;0,RANK(S497,(N497:P497,Q497:AE497)),0)</f>
        <v>0</v>
      </c>
      <c r="AM497" s="2">
        <f t="shared" si="211"/>
        <v>2.735042735042735E-2</v>
      </c>
      <c r="AN497" s="2">
        <f t="shared" si="212"/>
        <v>0</v>
      </c>
      <c r="AO497" s="2">
        <f t="shared" si="213"/>
        <v>0</v>
      </c>
      <c r="AP497" s="2">
        <f t="shared" si="214"/>
        <v>0</v>
      </c>
      <c r="AR497" t="s">
        <v>1828</v>
      </c>
      <c r="AS497" t="s">
        <v>1985</v>
      </c>
      <c r="AT497">
        <v>1</v>
      </c>
      <c r="AV497">
        <v>3</v>
      </c>
      <c r="AW497" s="91">
        <v>13</v>
      </c>
      <c r="AX497" s="93">
        <v>161</v>
      </c>
      <c r="AY497" s="97">
        <f t="shared" si="215"/>
        <v>13161</v>
      </c>
      <c r="BA497" s="7" t="s">
        <v>1261</v>
      </c>
    </row>
    <row r="498" spans="1:53" hidden="1" outlineLevel="1">
      <c r="A498" t="s">
        <v>330</v>
      </c>
      <c r="B498" t="s">
        <v>1985</v>
      </c>
      <c r="C498" s="1">
        <f t="shared" si="204"/>
        <v>4619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>IF(P498&gt;0,RANK(P498,(N498:P498,Q498:AE498)),0)</f>
        <v>0</v>
      </c>
      <c r="G498" s="1">
        <f t="shared" si="205"/>
        <v>13</v>
      </c>
      <c r="H498" s="2">
        <f t="shared" si="206"/>
        <v>2.8144620047629355E-3</v>
      </c>
      <c r="I498" s="2"/>
      <c r="J498" s="2">
        <f t="shared" si="207"/>
        <v>0.4938298332972505</v>
      </c>
      <c r="K498" s="2">
        <f t="shared" si="208"/>
        <v>0.49101537129248757</v>
      </c>
      <c r="L498" s="2">
        <f t="shared" si="209"/>
        <v>0</v>
      </c>
      <c r="M498" s="2">
        <f t="shared" si="210"/>
        <v>1.5154795410261934E-2</v>
      </c>
      <c r="N498" s="108">
        <v>2281</v>
      </c>
      <c r="O498" s="108">
        <v>2268</v>
      </c>
      <c r="P498" s="108"/>
      <c r="Q498" s="118">
        <v>70</v>
      </c>
      <c r="Y498" s="108"/>
      <c r="Z498" s="108"/>
      <c r="AA498" s="108">
        <v>0</v>
      </c>
      <c r="AB498" s="108">
        <v>0</v>
      </c>
      <c r="AC498" s="108">
        <v>0</v>
      </c>
      <c r="AD498" s="108"/>
      <c r="AE498" s="108"/>
      <c r="AF498" s="108"/>
      <c r="AG498" s="108"/>
      <c r="AI498" s="7">
        <f>IF(Q498&gt;0,RANK(Q498,(N498:P498,Q498:AE498)),0)</f>
        <v>3</v>
      </c>
      <c r="AJ498" s="7">
        <f>IF(R498&gt;0,RANK(R498,(N498:P498,Q498:AE498)),0)</f>
        <v>0</v>
      </c>
      <c r="AK498" s="7">
        <f>IF(T498&gt;0,RANK(T498,(N498:P498,Q498:AE498)),0)</f>
        <v>0</v>
      </c>
      <c r="AL498" s="7">
        <f>IF(S498&gt;0,RANK(S498,(N498:P498,Q498:AE498)),0)</f>
        <v>0</v>
      </c>
      <c r="AM498" s="2">
        <f t="shared" si="211"/>
        <v>1.5154795410261962E-2</v>
      </c>
      <c r="AN498" s="2">
        <f t="shared" si="212"/>
        <v>0</v>
      </c>
      <c r="AO498" s="2">
        <f t="shared" si="213"/>
        <v>0</v>
      </c>
      <c r="AP498" s="2">
        <f t="shared" si="214"/>
        <v>0</v>
      </c>
      <c r="AR498" t="s">
        <v>330</v>
      </c>
      <c r="AS498" t="s">
        <v>1985</v>
      </c>
      <c r="AT498">
        <v>12</v>
      </c>
      <c r="AV498">
        <v>3</v>
      </c>
      <c r="AW498" s="91">
        <v>13</v>
      </c>
      <c r="AX498" s="93">
        <v>163</v>
      </c>
      <c r="AY498" s="97">
        <f t="shared" si="215"/>
        <v>13163</v>
      </c>
      <c r="BA498" s="7" t="s">
        <v>1261</v>
      </c>
    </row>
    <row r="499" spans="1:53" hidden="1" outlineLevel="1">
      <c r="A499" t="s">
        <v>1441</v>
      </c>
      <c r="B499" t="s">
        <v>1985</v>
      </c>
      <c r="C499" s="1">
        <f t="shared" si="204"/>
        <v>2226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>IF(P499&gt;0,RANK(P499,(N499:P499,Q499:AE499)),0)</f>
        <v>0</v>
      </c>
      <c r="G499" s="1">
        <f t="shared" si="205"/>
        <v>532</v>
      </c>
      <c r="H499" s="2">
        <f t="shared" si="206"/>
        <v>0.2389937106918239</v>
      </c>
      <c r="I499" s="2"/>
      <c r="J499" s="2">
        <f t="shared" si="207"/>
        <v>0.36972147349505841</v>
      </c>
      <c r="K499" s="2">
        <f t="shared" si="208"/>
        <v>0.60871518418688231</v>
      </c>
      <c r="L499" s="2">
        <f t="shared" si="209"/>
        <v>0</v>
      </c>
      <c r="M499" s="2">
        <f t="shared" si="210"/>
        <v>2.1563342318059231E-2</v>
      </c>
      <c r="N499" s="108">
        <v>823</v>
      </c>
      <c r="O499" s="108">
        <v>1355</v>
      </c>
      <c r="P499" s="108"/>
      <c r="Q499" s="118">
        <v>48</v>
      </c>
      <c r="Y499" s="108"/>
      <c r="Z499" s="108"/>
      <c r="AA499" s="108">
        <v>0</v>
      </c>
      <c r="AB499" s="108">
        <v>0</v>
      </c>
      <c r="AC499" s="108">
        <v>0</v>
      </c>
      <c r="AD499" s="108"/>
      <c r="AE499" s="108"/>
      <c r="AF499" s="108"/>
      <c r="AG499" s="108"/>
      <c r="AI499" s="7">
        <f>IF(Q499&gt;0,RANK(Q499,(N499:P499,Q499:AE499)),0)</f>
        <v>3</v>
      </c>
      <c r="AJ499" s="7">
        <f>IF(R499&gt;0,RANK(R499,(N499:P499,Q499:AE499)),0)</f>
        <v>0</v>
      </c>
      <c r="AK499" s="7">
        <f>IF(T499&gt;0,RANK(T499,(N499:P499,Q499:AE499)),0)</f>
        <v>0</v>
      </c>
      <c r="AL499" s="7">
        <f>IF(S499&gt;0,RANK(S499,(N499:P499,Q499:AE499)),0)</f>
        <v>0</v>
      </c>
      <c r="AM499" s="2">
        <f t="shared" si="211"/>
        <v>2.15633423180593E-2</v>
      </c>
      <c r="AN499" s="2">
        <f t="shared" si="212"/>
        <v>0</v>
      </c>
      <c r="AO499" s="2">
        <f t="shared" si="213"/>
        <v>0</v>
      </c>
      <c r="AP499" s="2">
        <f t="shared" si="214"/>
        <v>0</v>
      </c>
      <c r="AR499" t="s">
        <v>1441</v>
      </c>
      <c r="AS499" t="s">
        <v>1985</v>
      </c>
      <c r="AT499">
        <v>12</v>
      </c>
      <c r="AV499">
        <v>3</v>
      </c>
      <c r="AW499" s="91">
        <v>13</v>
      </c>
      <c r="AX499" s="93">
        <v>165</v>
      </c>
      <c r="AY499" s="97">
        <f t="shared" si="215"/>
        <v>13165</v>
      </c>
      <c r="BA499" s="7" t="s">
        <v>1261</v>
      </c>
    </row>
    <row r="500" spans="1:53" hidden="1" outlineLevel="1">
      <c r="A500" t="s">
        <v>2162</v>
      </c>
      <c r="B500" t="s">
        <v>1985</v>
      </c>
      <c r="C500" s="1">
        <f t="shared" si="204"/>
        <v>2361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>IF(P500&gt;0,RANK(P500,(N500:P500,Q500:AE500)),0)</f>
        <v>0</v>
      </c>
      <c r="G500" s="1">
        <f t="shared" si="205"/>
        <v>1020</v>
      </c>
      <c r="H500" s="2">
        <f t="shared" si="206"/>
        <v>0.43202033036848791</v>
      </c>
      <c r="I500" s="2"/>
      <c r="J500" s="2">
        <f t="shared" si="207"/>
        <v>0.27064803049555275</v>
      </c>
      <c r="K500" s="2">
        <f t="shared" si="208"/>
        <v>0.70266836086404061</v>
      </c>
      <c r="L500" s="2">
        <f t="shared" si="209"/>
        <v>0</v>
      </c>
      <c r="M500" s="2">
        <f t="shared" si="210"/>
        <v>2.6683608640406642E-2</v>
      </c>
      <c r="N500" s="108">
        <v>639</v>
      </c>
      <c r="O500" s="108">
        <v>1659</v>
      </c>
      <c r="P500" s="108"/>
      <c r="Q500" s="118">
        <v>63</v>
      </c>
      <c r="Y500" s="108"/>
      <c r="Z500" s="108"/>
      <c r="AA500" s="108">
        <v>0</v>
      </c>
      <c r="AB500" s="108">
        <v>0</v>
      </c>
      <c r="AC500" s="108">
        <v>0</v>
      </c>
      <c r="AD500" s="108"/>
      <c r="AE500" s="108"/>
      <c r="AF500" s="108"/>
      <c r="AG500" s="108"/>
      <c r="AI500" s="7">
        <f>IF(Q500&gt;0,RANK(Q500,(N500:P500,Q500:AE500)),0)</f>
        <v>3</v>
      </c>
      <c r="AJ500" s="7">
        <f>IF(R500&gt;0,RANK(R500,(N500:P500,Q500:AE500)),0)</f>
        <v>0</v>
      </c>
      <c r="AK500" s="7">
        <f>IF(T500&gt;0,RANK(T500,(N500:P500,Q500:AE500)),0)</f>
        <v>0</v>
      </c>
      <c r="AL500" s="7">
        <f>IF(S500&gt;0,RANK(S500,(N500:P500,Q500:AE500)),0)</f>
        <v>0</v>
      </c>
      <c r="AM500" s="2">
        <f t="shared" si="211"/>
        <v>2.6683608640406607E-2</v>
      </c>
      <c r="AN500" s="2">
        <f t="shared" si="212"/>
        <v>0</v>
      </c>
      <c r="AO500" s="2">
        <f t="shared" si="213"/>
        <v>0</v>
      </c>
      <c r="AP500" s="2">
        <f t="shared" si="214"/>
        <v>0</v>
      </c>
      <c r="AR500" t="s">
        <v>2162</v>
      </c>
      <c r="AS500" t="s">
        <v>1985</v>
      </c>
      <c r="AT500">
        <v>3</v>
      </c>
      <c r="AV500">
        <v>3</v>
      </c>
      <c r="AW500" s="91">
        <v>13</v>
      </c>
      <c r="AX500" s="93">
        <v>167</v>
      </c>
      <c r="AY500" s="97">
        <f t="shared" si="215"/>
        <v>13167</v>
      </c>
      <c r="BA500" s="7" t="s">
        <v>1261</v>
      </c>
    </row>
    <row r="501" spans="1:53" hidden="1" outlineLevel="1">
      <c r="A501" t="s">
        <v>2466</v>
      </c>
      <c r="B501" t="s">
        <v>1985</v>
      </c>
      <c r="C501" s="1">
        <f t="shared" si="204"/>
        <v>8554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>IF(P501&gt;0,RANK(P501,(N501:P501,Q501:AE501)),0)</f>
        <v>0</v>
      </c>
      <c r="G501" s="1">
        <f t="shared" si="205"/>
        <v>2590</v>
      </c>
      <c r="H501" s="2">
        <f t="shared" si="206"/>
        <v>0.30278232405891981</v>
      </c>
      <c r="I501" s="2"/>
      <c r="J501" s="2">
        <f t="shared" si="207"/>
        <v>0.33785363572597615</v>
      </c>
      <c r="K501" s="2">
        <f t="shared" si="208"/>
        <v>0.64063595978489596</v>
      </c>
      <c r="L501" s="2">
        <f t="shared" si="209"/>
        <v>0</v>
      </c>
      <c r="M501" s="2">
        <f t="shared" si="210"/>
        <v>2.1510404489127888E-2</v>
      </c>
      <c r="N501" s="108">
        <v>2890</v>
      </c>
      <c r="O501" s="108">
        <v>5480</v>
      </c>
      <c r="P501" s="108"/>
      <c r="Q501" s="118">
        <v>184</v>
      </c>
      <c r="Y501" s="108"/>
      <c r="Z501" s="108"/>
      <c r="AA501" s="108">
        <v>0</v>
      </c>
      <c r="AB501" s="108">
        <v>0</v>
      </c>
      <c r="AC501" s="108">
        <v>0</v>
      </c>
      <c r="AD501" s="108"/>
      <c r="AE501" s="108"/>
      <c r="AF501" s="108"/>
      <c r="AG501" s="108"/>
      <c r="AI501" s="7">
        <f>IF(Q501&gt;0,RANK(Q501,(N501:P501,Q501:AE501)),0)</f>
        <v>3</v>
      </c>
      <c r="AJ501" s="7">
        <f>IF(R501&gt;0,RANK(R501,(N501:P501,Q501:AE501)),0)</f>
        <v>0</v>
      </c>
      <c r="AK501" s="7">
        <f>IF(T501&gt;0,RANK(T501,(N501:P501,Q501:AE501)),0)</f>
        <v>0</v>
      </c>
      <c r="AL501" s="7">
        <f>IF(S501&gt;0,RANK(S501,(N501:P501,Q501:AE501)),0)</f>
        <v>0</v>
      </c>
      <c r="AM501" s="2">
        <f t="shared" si="211"/>
        <v>2.1510404489127895E-2</v>
      </c>
      <c r="AN501" s="2">
        <f t="shared" si="212"/>
        <v>0</v>
      </c>
      <c r="AO501" s="2">
        <f t="shared" si="213"/>
        <v>0</v>
      </c>
      <c r="AP501" s="2">
        <f t="shared" si="214"/>
        <v>0</v>
      </c>
      <c r="AR501" t="s">
        <v>2466</v>
      </c>
      <c r="AS501" t="s">
        <v>1985</v>
      </c>
      <c r="AT501">
        <v>0</v>
      </c>
      <c r="AV501">
        <v>3</v>
      </c>
      <c r="AW501" s="91">
        <v>13</v>
      </c>
      <c r="AX501" s="93">
        <v>169</v>
      </c>
      <c r="AY501" s="97">
        <f t="shared" si="215"/>
        <v>13169</v>
      </c>
      <c r="BA501" s="7" t="s">
        <v>1261</v>
      </c>
    </row>
    <row r="502" spans="1:53" hidden="1" outlineLevel="1">
      <c r="A502" t="s">
        <v>1003</v>
      </c>
      <c r="B502" t="s">
        <v>1985</v>
      </c>
      <c r="C502" s="1">
        <f t="shared" si="204"/>
        <v>4959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>IF(P502&gt;0,RANK(P502,(N502:P502,Q502:AE502)),0)</f>
        <v>0</v>
      </c>
      <c r="G502" s="1">
        <f t="shared" si="205"/>
        <v>1878</v>
      </c>
      <c r="H502" s="2">
        <f t="shared" si="206"/>
        <v>0.37870538415003024</v>
      </c>
      <c r="I502" s="2"/>
      <c r="J502" s="2">
        <f t="shared" si="207"/>
        <v>0.29703569267997582</v>
      </c>
      <c r="K502" s="2">
        <f t="shared" si="208"/>
        <v>0.67574107683000606</v>
      </c>
      <c r="L502" s="2">
        <f t="shared" si="209"/>
        <v>0</v>
      </c>
      <c r="M502" s="2">
        <f t="shared" si="210"/>
        <v>2.722323049001818E-2</v>
      </c>
      <c r="N502" s="108">
        <v>1473</v>
      </c>
      <c r="O502" s="108">
        <v>3351</v>
      </c>
      <c r="P502" s="108"/>
      <c r="Q502" s="118">
        <v>135</v>
      </c>
      <c r="Y502" s="108"/>
      <c r="Z502" s="108"/>
      <c r="AA502" s="108">
        <v>0</v>
      </c>
      <c r="AB502" s="108">
        <v>0</v>
      </c>
      <c r="AC502" s="108">
        <v>0</v>
      </c>
      <c r="AD502" s="108"/>
      <c r="AE502" s="108"/>
      <c r="AF502" s="108"/>
      <c r="AG502" s="108"/>
      <c r="AI502" s="7">
        <f>IF(Q502&gt;0,RANK(Q502,(N502:P502,Q502:AE502)),0)</f>
        <v>3</v>
      </c>
      <c r="AJ502" s="7">
        <f>IF(R502&gt;0,RANK(R502,(N502:P502,Q502:AE502)),0)</f>
        <v>0</v>
      </c>
      <c r="AK502" s="7">
        <f>IF(T502&gt;0,RANK(T502,(N502:P502,Q502:AE502)),0)</f>
        <v>0</v>
      </c>
      <c r="AL502" s="7">
        <f>IF(S502&gt;0,RANK(S502,(N502:P502,Q502:AE502)),0)</f>
        <v>0</v>
      </c>
      <c r="AM502" s="2">
        <f t="shared" si="211"/>
        <v>2.7223230490018149E-2</v>
      </c>
      <c r="AN502" s="2">
        <f t="shared" si="212"/>
        <v>0</v>
      </c>
      <c r="AO502" s="2">
        <f t="shared" si="213"/>
        <v>0</v>
      </c>
      <c r="AP502" s="2">
        <f t="shared" si="214"/>
        <v>0</v>
      </c>
      <c r="AR502" t="s">
        <v>1003</v>
      </c>
      <c r="AS502" t="s">
        <v>1985</v>
      </c>
      <c r="AT502">
        <v>8</v>
      </c>
      <c r="AV502">
        <v>3</v>
      </c>
      <c r="AW502" s="91">
        <v>13</v>
      </c>
      <c r="AX502" s="93">
        <v>171</v>
      </c>
      <c r="AY502" s="97">
        <f t="shared" si="215"/>
        <v>13171</v>
      </c>
      <c r="BA502" s="7" t="s">
        <v>1261</v>
      </c>
    </row>
    <row r="503" spans="1:53" hidden="1" outlineLevel="1">
      <c r="A503" t="s">
        <v>670</v>
      </c>
      <c r="B503" t="s">
        <v>1985</v>
      </c>
      <c r="C503" s="1">
        <f t="shared" si="204"/>
        <v>1618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IF(P503&gt;0,RANK(P503,(N503:P503,Q503:AE503)),0)</f>
        <v>0</v>
      </c>
      <c r="G503" s="1">
        <f t="shared" si="205"/>
        <v>505</v>
      </c>
      <c r="H503" s="2">
        <f t="shared" si="206"/>
        <v>0.31211372064276888</v>
      </c>
      <c r="I503" s="2"/>
      <c r="J503" s="2">
        <f t="shared" si="207"/>
        <v>0.32880098887515452</v>
      </c>
      <c r="K503" s="2">
        <f t="shared" si="208"/>
        <v>0.6409147095179234</v>
      </c>
      <c r="L503" s="2">
        <f t="shared" si="209"/>
        <v>0</v>
      </c>
      <c r="M503" s="2">
        <f t="shared" si="210"/>
        <v>3.0284301606922082E-2</v>
      </c>
      <c r="N503" s="108">
        <v>532</v>
      </c>
      <c r="O503" s="108">
        <v>1037</v>
      </c>
      <c r="P503" s="108"/>
      <c r="Q503" s="118">
        <v>49</v>
      </c>
      <c r="Y503" s="108"/>
      <c r="Z503" s="108"/>
      <c r="AA503" s="108">
        <v>0</v>
      </c>
      <c r="AB503" s="108">
        <v>0</v>
      </c>
      <c r="AC503" s="108">
        <v>0</v>
      </c>
      <c r="AD503" s="108"/>
      <c r="AE503" s="108"/>
      <c r="AF503" s="108"/>
      <c r="AG503" s="108"/>
      <c r="AI503" s="7">
        <f>IF(Q503&gt;0,RANK(Q503,(N503:P503,Q503:AE503)),0)</f>
        <v>3</v>
      </c>
      <c r="AJ503" s="7">
        <f>IF(R503&gt;0,RANK(R503,(N503:P503,Q503:AE503)),0)</f>
        <v>0</v>
      </c>
      <c r="AK503" s="7">
        <f>IF(T503&gt;0,RANK(T503,(N503:P503,Q503:AE503)),0)</f>
        <v>0</v>
      </c>
      <c r="AL503" s="7">
        <f>IF(S503&gt;0,RANK(S503,(N503:P503,Q503:AE503)),0)</f>
        <v>0</v>
      </c>
      <c r="AM503" s="2">
        <f t="shared" si="211"/>
        <v>3.0284301606922127E-2</v>
      </c>
      <c r="AN503" s="2">
        <f t="shared" si="212"/>
        <v>0</v>
      </c>
      <c r="AO503" s="2">
        <f t="shared" si="213"/>
        <v>0</v>
      </c>
      <c r="AP503" s="2">
        <f t="shared" si="214"/>
        <v>0</v>
      </c>
      <c r="AR503" t="s">
        <v>670</v>
      </c>
      <c r="AS503" t="s">
        <v>1985</v>
      </c>
      <c r="AT503">
        <v>1</v>
      </c>
      <c r="AV503">
        <v>3</v>
      </c>
      <c r="AW503" s="91">
        <v>13</v>
      </c>
      <c r="AX503" s="93">
        <v>173</v>
      </c>
      <c r="AY503" s="97">
        <f t="shared" si="215"/>
        <v>13173</v>
      </c>
      <c r="BA503" s="7" t="s">
        <v>1261</v>
      </c>
    </row>
    <row r="504" spans="1:53" hidden="1" outlineLevel="1">
      <c r="A504" t="s">
        <v>2314</v>
      </c>
      <c r="B504" t="s">
        <v>1985</v>
      </c>
      <c r="C504" s="1">
        <f t="shared" si="204"/>
        <v>13333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>IF(P504&gt;0,RANK(P504,(N504:P504,Q504:AE504)),0)</f>
        <v>0</v>
      </c>
      <c r="G504" s="1">
        <f t="shared" si="205"/>
        <v>4428</v>
      </c>
      <c r="H504" s="2">
        <f t="shared" si="206"/>
        <v>0.33210830270756769</v>
      </c>
      <c r="I504" s="2"/>
      <c r="J504" s="2">
        <f t="shared" si="207"/>
        <v>0.32408310207755192</v>
      </c>
      <c r="K504" s="2">
        <f t="shared" si="208"/>
        <v>0.65619140478511961</v>
      </c>
      <c r="L504" s="2">
        <f t="shared" si="209"/>
        <v>0</v>
      </c>
      <c r="M504" s="2">
        <f t="shared" si="210"/>
        <v>1.972549313732852E-2</v>
      </c>
      <c r="N504" s="108">
        <v>4321</v>
      </c>
      <c r="O504" s="108">
        <v>8749</v>
      </c>
      <c r="P504" s="108"/>
      <c r="Q504" s="118">
        <v>263</v>
      </c>
      <c r="Y504" s="108"/>
      <c r="Z504" s="108"/>
      <c r="AA504" s="108">
        <v>0</v>
      </c>
      <c r="AB504" s="108">
        <v>0</v>
      </c>
      <c r="AC504" s="108">
        <v>0</v>
      </c>
      <c r="AD504" s="108"/>
      <c r="AE504" s="108"/>
      <c r="AF504" s="108"/>
      <c r="AG504" s="108"/>
      <c r="AI504" s="7">
        <f>IF(Q504&gt;0,RANK(Q504,(N504:P504,Q504:AE504)),0)</f>
        <v>3</v>
      </c>
      <c r="AJ504" s="7">
        <f>IF(R504&gt;0,RANK(R504,(N504:P504,Q504:AE504)),0)</f>
        <v>0</v>
      </c>
      <c r="AK504" s="7">
        <f>IF(T504&gt;0,RANK(T504,(N504:P504,Q504:AE504)),0)</f>
        <v>0</v>
      </c>
      <c r="AL504" s="7">
        <f>IF(S504&gt;0,RANK(S504,(N504:P504,Q504:AE504)),0)</f>
        <v>0</v>
      </c>
      <c r="AM504" s="2">
        <f t="shared" si="211"/>
        <v>1.9725493137328434E-2</v>
      </c>
      <c r="AN504" s="2">
        <f t="shared" si="212"/>
        <v>0</v>
      </c>
      <c r="AO504" s="2">
        <f t="shared" si="213"/>
        <v>0</v>
      </c>
      <c r="AP504" s="2">
        <f t="shared" si="214"/>
        <v>0</v>
      </c>
      <c r="AR504" t="s">
        <v>2314</v>
      </c>
      <c r="AS504" t="s">
        <v>1985</v>
      </c>
      <c r="AT504">
        <v>3</v>
      </c>
      <c r="AV504">
        <v>3</v>
      </c>
      <c r="AW504" s="91">
        <v>13</v>
      </c>
      <c r="AX504" s="93">
        <v>175</v>
      </c>
      <c r="AY504" s="97">
        <f t="shared" si="215"/>
        <v>13175</v>
      </c>
      <c r="BA504" s="7" t="s">
        <v>1261</v>
      </c>
    </row>
    <row r="505" spans="1:53" hidden="1" outlineLevel="1">
      <c r="A505" t="s">
        <v>738</v>
      </c>
      <c r="B505" t="s">
        <v>1985</v>
      </c>
      <c r="C505" s="1">
        <f t="shared" si="204"/>
        <v>9369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>IF(P505&gt;0,RANK(P505,(N505:P505,Q505:AE505)),0)</f>
        <v>0</v>
      </c>
      <c r="G505" s="1">
        <f t="shared" si="205"/>
        <v>5159</v>
      </c>
      <c r="H505" s="2">
        <f t="shared" si="206"/>
        <v>0.5506457466111645</v>
      </c>
      <c r="I505" s="2"/>
      <c r="J505" s="2">
        <f t="shared" si="207"/>
        <v>0.21357668908101185</v>
      </c>
      <c r="K505" s="2">
        <f t="shared" si="208"/>
        <v>0.76422243569217629</v>
      </c>
      <c r="L505" s="2">
        <f t="shared" si="209"/>
        <v>0</v>
      </c>
      <c r="M505" s="2">
        <f t="shared" si="210"/>
        <v>2.2200875226811911E-2</v>
      </c>
      <c r="N505" s="108">
        <v>2001</v>
      </c>
      <c r="O505" s="108">
        <v>7160</v>
      </c>
      <c r="P505" s="108"/>
      <c r="Q505" s="118">
        <v>207</v>
      </c>
      <c r="Y505" s="108"/>
      <c r="Z505" s="108"/>
      <c r="AA505" s="108">
        <v>0</v>
      </c>
      <c r="AB505" s="108">
        <v>1</v>
      </c>
      <c r="AC505" s="108">
        <v>0</v>
      </c>
      <c r="AD505" s="108"/>
      <c r="AE505" s="108"/>
      <c r="AF505" s="108"/>
      <c r="AG505" s="108"/>
      <c r="AI505" s="7">
        <f>IF(Q505&gt;0,RANK(Q505,(N505:P505,Q505:AE505)),0)</f>
        <v>3</v>
      </c>
      <c r="AJ505" s="7">
        <f>IF(R505&gt;0,RANK(R505,(N505:P505,Q505:AE505)),0)</f>
        <v>0</v>
      </c>
      <c r="AK505" s="7">
        <f>IF(T505&gt;0,RANK(T505,(N505:P505,Q505:AE505)),0)</f>
        <v>0</v>
      </c>
      <c r="AL505" s="7">
        <f>IF(S505&gt;0,RANK(S505,(N505:P505,Q505:AE505)),0)</f>
        <v>0</v>
      </c>
      <c r="AM505" s="2">
        <f t="shared" si="211"/>
        <v>2.2094140249759846E-2</v>
      </c>
      <c r="AN505" s="2">
        <f t="shared" si="212"/>
        <v>0</v>
      </c>
      <c r="AO505" s="2">
        <f t="shared" si="213"/>
        <v>0</v>
      </c>
      <c r="AP505" s="2">
        <f t="shared" si="214"/>
        <v>0</v>
      </c>
      <c r="AR505" t="s">
        <v>738</v>
      </c>
      <c r="AS505" t="s">
        <v>1985</v>
      </c>
      <c r="AT505">
        <v>2</v>
      </c>
      <c r="AV505">
        <v>3</v>
      </c>
      <c r="AW505" s="91">
        <v>13</v>
      </c>
      <c r="AX505" s="93">
        <v>177</v>
      </c>
      <c r="AY505" s="97">
        <f t="shared" si="215"/>
        <v>13177</v>
      </c>
      <c r="BA505" s="7" t="s">
        <v>1261</v>
      </c>
    </row>
    <row r="506" spans="1:53" hidden="1" outlineLevel="1">
      <c r="A506" t="s">
        <v>1539</v>
      </c>
      <c r="B506" t="s">
        <v>1985</v>
      </c>
      <c r="C506" s="1">
        <f t="shared" si="204"/>
        <v>9832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>IF(P506&gt;0,RANK(P506,(N506:P506,Q506:AE506)),0)</f>
        <v>0</v>
      </c>
      <c r="G506" s="1">
        <f t="shared" si="205"/>
        <v>895</v>
      </c>
      <c r="H506" s="2">
        <f t="shared" si="206"/>
        <v>9.1029292107404389E-2</v>
      </c>
      <c r="I506" s="2"/>
      <c r="J506" s="2">
        <f t="shared" si="207"/>
        <v>0.53498779495524817</v>
      </c>
      <c r="K506" s="2">
        <f t="shared" si="208"/>
        <v>0.44395850284784377</v>
      </c>
      <c r="L506" s="2">
        <f t="shared" si="209"/>
        <v>0</v>
      </c>
      <c r="M506" s="2">
        <f t="shared" si="210"/>
        <v>2.1053702196908053E-2</v>
      </c>
      <c r="N506" s="108">
        <v>5260</v>
      </c>
      <c r="O506" s="108">
        <v>4365</v>
      </c>
      <c r="P506" s="108"/>
      <c r="Q506" s="118">
        <v>207</v>
      </c>
      <c r="Y506" s="108"/>
      <c r="Z506" s="108"/>
      <c r="AA506" s="108">
        <v>0</v>
      </c>
      <c r="AB506" s="108">
        <v>0</v>
      </c>
      <c r="AC506" s="108">
        <v>0</v>
      </c>
      <c r="AD506" s="108"/>
      <c r="AE506" s="108"/>
      <c r="AF506" s="108"/>
      <c r="AG506" s="108"/>
      <c r="AI506" s="7">
        <f>IF(Q506&gt;0,RANK(Q506,(N506:P506,Q506:AE506)),0)</f>
        <v>3</v>
      </c>
      <c r="AJ506" s="7">
        <f>IF(R506&gt;0,RANK(R506,(N506:P506,Q506:AE506)),0)</f>
        <v>0</v>
      </c>
      <c r="AK506" s="7">
        <f>IF(T506&gt;0,RANK(T506,(N506:P506,Q506:AE506)),0)</f>
        <v>0</v>
      </c>
      <c r="AL506" s="7">
        <f>IF(S506&gt;0,RANK(S506,(N506:P506,Q506:AE506)),0)</f>
        <v>0</v>
      </c>
      <c r="AM506" s="2">
        <f t="shared" si="211"/>
        <v>2.1053702196908056E-2</v>
      </c>
      <c r="AN506" s="2">
        <f t="shared" si="212"/>
        <v>0</v>
      </c>
      <c r="AO506" s="2">
        <f t="shared" si="213"/>
        <v>0</v>
      </c>
      <c r="AP506" s="2">
        <f t="shared" si="214"/>
        <v>0</v>
      </c>
      <c r="AR506" t="s">
        <v>1539</v>
      </c>
      <c r="AS506" t="s">
        <v>1985</v>
      </c>
      <c r="AT506">
        <v>1</v>
      </c>
      <c r="AV506">
        <v>3</v>
      </c>
      <c r="AW506" s="91">
        <v>13</v>
      </c>
      <c r="AX506" s="93">
        <v>179</v>
      </c>
      <c r="AY506" s="97">
        <f t="shared" si="215"/>
        <v>13179</v>
      </c>
      <c r="BA506" s="7" t="s">
        <v>1261</v>
      </c>
    </row>
    <row r="507" spans="1:53" hidden="1" outlineLevel="1">
      <c r="A507" t="s">
        <v>196</v>
      </c>
      <c r="B507" t="s">
        <v>1985</v>
      </c>
      <c r="C507" s="1">
        <f t="shared" si="204"/>
        <v>3205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>IF(P507&gt;0,RANK(P507,(N507:P507,Q507:AE507)),0)</f>
        <v>0</v>
      </c>
      <c r="G507" s="1">
        <f t="shared" si="205"/>
        <v>1197</v>
      </c>
      <c r="H507" s="2">
        <f t="shared" si="206"/>
        <v>0.3734789391575663</v>
      </c>
      <c r="I507" s="2"/>
      <c r="J507" s="2">
        <f t="shared" si="207"/>
        <v>0.30265210608424337</v>
      </c>
      <c r="K507" s="2">
        <f t="shared" si="208"/>
        <v>0.67613104524180967</v>
      </c>
      <c r="L507" s="2">
        <f t="shared" si="209"/>
        <v>0</v>
      </c>
      <c r="M507" s="2">
        <f t="shared" si="210"/>
        <v>2.121684867394702E-2</v>
      </c>
      <c r="N507" s="108">
        <v>970</v>
      </c>
      <c r="O507" s="108">
        <v>2167</v>
      </c>
      <c r="P507" s="108"/>
      <c r="Q507" s="118">
        <v>63</v>
      </c>
      <c r="Y507" s="108"/>
      <c r="Z507" s="108"/>
      <c r="AA507" s="108">
        <v>4</v>
      </c>
      <c r="AB507" s="108">
        <v>0</v>
      </c>
      <c r="AC507" s="108">
        <v>1</v>
      </c>
      <c r="AD507" s="108"/>
      <c r="AE507" s="108"/>
      <c r="AF507" s="108"/>
      <c r="AG507" s="108"/>
      <c r="AI507" s="7">
        <f>IF(Q507&gt;0,RANK(Q507,(N507:P507,Q507:AE507)),0)</f>
        <v>3</v>
      </c>
      <c r="AJ507" s="7">
        <f>IF(R507&gt;0,RANK(R507,(N507:P507,Q507:AE507)),0)</f>
        <v>0</v>
      </c>
      <c r="AK507" s="7">
        <f>IF(T507&gt;0,RANK(T507,(N507:P507,Q507:AE507)),0)</f>
        <v>0</v>
      </c>
      <c r="AL507" s="7">
        <f>IF(S507&gt;0,RANK(S507,(N507:P507,Q507:AE507)),0)</f>
        <v>0</v>
      </c>
      <c r="AM507" s="2">
        <f t="shared" si="211"/>
        <v>1.9656786271450857E-2</v>
      </c>
      <c r="AN507" s="2">
        <f t="shared" si="212"/>
        <v>0</v>
      </c>
      <c r="AO507" s="2">
        <f t="shared" si="213"/>
        <v>0</v>
      </c>
      <c r="AP507" s="2">
        <f t="shared" si="214"/>
        <v>0</v>
      </c>
      <c r="AR507" t="s">
        <v>196</v>
      </c>
      <c r="AS507" t="s">
        <v>1985</v>
      </c>
      <c r="AT507">
        <v>9</v>
      </c>
      <c r="AV507">
        <v>3</v>
      </c>
      <c r="AW507" s="91">
        <v>13</v>
      </c>
      <c r="AX507" s="93">
        <v>181</v>
      </c>
      <c r="AY507" s="97">
        <f t="shared" si="215"/>
        <v>13181</v>
      </c>
      <c r="BA507" s="7" t="s">
        <v>1261</v>
      </c>
    </row>
    <row r="508" spans="1:53" hidden="1" outlineLevel="1">
      <c r="A508" t="s">
        <v>1829</v>
      </c>
      <c r="B508" t="s">
        <v>1985</v>
      </c>
      <c r="C508" s="1">
        <f t="shared" si="204"/>
        <v>1808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>IF(P508&gt;0,RANK(P508,(N508:P508,Q508:AE508)),0)</f>
        <v>0</v>
      </c>
      <c r="G508" s="1">
        <f t="shared" si="205"/>
        <v>643</v>
      </c>
      <c r="H508" s="2">
        <f t="shared" si="206"/>
        <v>0.35564159292035397</v>
      </c>
      <c r="I508" s="2"/>
      <c r="J508" s="2">
        <f t="shared" si="207"/>
        <v>0.30807522123893805</v>
      </c>
      <c r="K508" s="2">
        <f t="shared" si="208"/>
        <v>0.66371681415929207</v>
      </c>
      <c r="L508" s="2">
        <f t="shared" si="209"/>
        <v>0</v>
      </c>
      <c r="M508" s="2">
        <f t="shared" si="210"/>
        <v>2.8207964601769886E-2</v>
      </c>
      <c r="N508" s="108">
        <v>557</v>
      </c>
      <c r="O508" s="108">
        <v>1200</v>
      </c>
      <c r="P508" s="108"/>
      <c r="Q508" s="118">
        <v>51</v>
      </c>
      <c r="Y508" s="108"/>
      <c r="Z508" s="108"/>
      <c r="AA508" s="108">
        <v>0</v>
      </c>
      <c r="AB508" s="108">
        <v>0</v>
      </c>
      <c r="AC508" s="108">
        <v>0</v>
      </c>
      <c r="AD508" s="108"/>
      <c r="AE508" s="108"/>
      <c r="AF508" s="108"/>
      <c r="AG508" s="108"/>
      <c r="AI508" s="7">
        <f>IF(Q508&gt;0,RANK(Q508,(N508:P508,Q508:AE508)),0)</f>
        <v>3</v>
      </c>
      <c r="AJ508" s="7">
        <f>IF(R508&gt;0,RANK(R508,(N508:P508,Q508:AE508)),0)</f>
        <v>0</v>
      </c>
      <c r="AK508" s="7">
        <f>IF(T508&gt;0,RANK(T508,(N508:P508,Q508:AE508)),0)</f>
        <v>0</v>
      </c>
      <c r="AL508" s="7">
        <f>IF(S508&gt;0,RANK(S508,(N508:P508,Q508:AE508)),0)</f>
        <v>0</v>
      </c>
      <c r="AM508" s="2">
        <f t="shared" si="211"/>
        <v>2.820796460176991E-2</v>
      </c>
      <c r="AN508" s="2">
        <f t="shared" si="212"/>
        <v>0</v>
      </c>
      <c r="AO508" s="2">
        <f t="shared" si="213"/>
        <v>0</v>
      </c>
      <c r="AP508" s="2">
        <f t="shared" si="214"/>
        <v>0</v>
      </c>
      <c r="AR508" t="s">
        <v>1829</v>
      </c>
      <c r="AS508" t="s">
        <v>1985</v>
      </c>
      <c r="AT508">
        <v>1</v>
      </c>
      <c r="AV508">
        <v>3</v>
      </c>
      <c r="AW508" s="91">
        <v>13</v>
      </c>
      <c r="AX508" s="93">
        <v>183</v>
      </c>
      <c r="AY508" s="97">
        <f t="shared" si="215"/>
        <v>13183</v>
      </c>
      <c r="BA508" s="7" t="s">
        <v>1261</v>
      </c>
    </row>
    <row r="509" spans="1:53" hidden="1" outlineLevel="1">
      <c r="A509" t="s">
        <v>1348</v>
      </c>
      <c r="B509" t="s">
        <v>1985</v>
      </c>
      <c r="C509" s="1">
        <f t="shared" si="204"/>
        <v>23082</v>
      </c>
      <c r="D509" s="7">
        <f>IF(N509&gt;0, RANK(N509,(N509:P509,Q509:AE509)),0)</f>
        <v>2</v>
      </c>
      <c r="E509" s="7">
        <f>IF(O509&gt;0,RANK(O509,(N509:P509,Q509:AE509)),0)</f>
        <v>1</v>
      </c>
      <c r="F509" s="7">
        <f>IF(P509&gt;0,RANK(P509,(N509:P509,Q509:AE509)),0)</f>
        <v>0</v>
      </c>
      <c r="G509" s="1">
        <f t="shared" si="205"/>
        <v>5113</v>
      </c>
      <c r="H509" s="2">
        <f t="shared" si="206"/>
        <v>0.22151460012130664</v>
      </c>
      <c r="I509" s="2"/>
      <c r="J509" s="2">
        <f t="shared" si="207"/>
        <v>0.37557404037778358</v>
      </c>
      <c r="K509" s="2">
        <f t="shared" si="208"/>
        <v>0.59708864049909016</v>
      </c>
      <c r="L509" s="2">
        <f t="shared" si="209"/>
        <v>0</v>
      </c>
      <c r="M509" s="2">
        <f t="shared" si="210"/>
        <v>2.7337319123126202E-2</v>
      </c>
      <c r="N509" s="108">
        <v>8669</v>
      </c>
      <c r="O509" s="108">
        <v>13782</v>
      </c>
      <c r="P509" s="108"/>
      <c r="Q509" s="118">
        <v>631</v>
      </c>
      <c r="Y509" s="108"/>
      <c r="Z509" s="108"/>
      <c r="AA509" s="108">
        <v>0</v>
      </c>
      <c r="AB509" s="108">
        <v>0</v>
      </c>
      <c r="AC509" s="108">
        <v>0</v>
      </c>
      <c r="AD509" s="108"/>
      <c r="AE509" s="108"/>
      <c r="AF509" s="108"/>
      <c r="AG509" s="108"/>
      <c r="AI509" s="7">
        <f>IF(Q509&gt;0,RANK(Q509,(N509:P509,Q509:AE509)),0)</f>
        <v>3</v>
      </c>
      <c r="AJ509" s="7">
        <f>IF(R509&gt;0,RANK(R509,(N509:P509,Q509:AE509)),0)</f>
        <v>0</v>
      </c>
      <c r="AK509" s="7">
        <f>IF(T509&gt;0,RANK(T509,(N509:P509,Q509:AE509)),0)</f>
        <v>0</v>
      </c>
      <c r="AL509" s="7">
        <f>IF(S509&gt;0,RANK(S509,(N509:P509,Q509:AE509)),0)</f>
        <v>0</v>
      </c>
      <c r="AM509" s="2">
        <f t="shared" si="211"/>
        <v>2.7337319123126244E-2</v>
      </c>
      <c r="AN509" s="2">
        <f t="shared" si="212"/>
        <v>0</v>
      </c>
      <c r="AO509" s="2">
        <f t="shared" si="213"/>
        <v>0</v>
      </c>
      <c r="AP509" s="2">
        <f t="shared" si="214"/>
        <v>0</v>
      </c>
      <c r="AR509" t="s">
        <v>1348</v>
      </c>
      <c r="AS509" t="s">
        <v>1985</v>
      </c>
      <c r="AT509">
        <v>0</v>
      </c>
      <c r="AV509">
        <v>3</v>
      </c>
      <c r="AW509" s="91">
        <v>13</v>
      </c>
      <c r="AX509" s="93">
        <v>185</v>
      </c>
      <c r="AY509" s="97">
        <f t="shared" si="215"/>
        <v>13185</v>
      </c>
      <c r="BA509" s="7" t="s">
        <v>1261</v>
      </c>
    </row>
    <row r="510" spans="1:53" hidden="1" outlineLevel="1">
      <c r="A510" t="s">
        <v>1146</v>
      </c>
      <c r="B510" t="s">
        <v>1985</v>
      </c>
      <c r="C510" s="1">
        <f t="shared" si="204"/>
        <v>8103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>IF(P510&gt;0,RANK(P510,(N510:P510,Q510:AE510)),0)</f>
        <v>0</v>
      </c>
      <c r="G510" s="1">
        <f t="shared" si="205"/>
        <v>5062</v>
      </c>
      <c r="H510" s="2">
        <f t="shared" si="206"/>
        <v>0.62470689867950147</v>
      </c>
      <c r="I510" s="2"/>
      <c r="J510" s="2">
        <f t="shared" si="207"/>
        <v>0.16524743922004195</v>
      </c>
      <c r="K510" s="2">
        <f t="shared" si="208"/>
        <v>0.78995433789954339</v>
      </c>
      <c r="L510" s="2">
        <f t="shared" si="209"/>
        <v>0</v>
      </c>
      <c r="M510" s="2">
        <f t="shared" si="210"/>
        <v>4.4798222880414684E-2</v>
      </c>
      <c r="N510" s="108">
        <v>1339</v>
      </c>
      <c r="O510" s="108">
        <v>6401</v>
      </c>
      <c r="P510" s="108"/>
      <c r="Q510" s="118">
        <v>363</v>
      </c>
      <c r="Y510" s="108"/>
      <c r="Z510" s="108"/>
      <c r="AA510" s="108">
        <v>0</v>
      </c>
      <c r="AB510" s="108">
        <v>0</v>
      </c>
      <c r="AC510" s="108">
        <v>0</v>
      </c>
      <c r="AD510" s="108"/>
      <c r="AE510" s="108"/>
      <c r="AF510" s="108"/>
      <c r="AG510" s="108"/>
      <c r="AI510" s="7">
        <f>IF(Q510&gt;0,RANK(Q510,(N510:P510,Q510:AE510)),0)</f>
        <v>3</v>
      </c>
      <c r="AJ510" s="7">
        <f>IF(R510&gt;0,RANK(R510,(N510:P510,Q510:AE510)),0)</f>
        <v>0</v>
      </c>
      <c r="AK510" s="7">
        <f>IF(T510&gt;0,RANK(T510,(N510:P510,Q510:AE510)),0)</f>
        <v>0</v>
      </c>
      <c r="AL510" s="7">
        <f>IF(S510&gt;0,RANK(S510,(N510:P510,Q510:AE510)),0)</f>
        <v>0</v>
      </c>
      <c r="AM510" s="2">
        <f t="shared" si="211"/>
        <v>4.4798222880414663E-2</v>
      </c>
      <c r="AN510" s="2">
        <f t="shared" si="212"/>
        <v>0</v>
      </c>
      <c r="AO510" s="2">
        <f t="shared" si="213"/>
        <v>0</v>
      </c>
      <c r="AP510" s="2">
        <f t="shared" si="214"/>
        <v>0</v>
      </c>
      <c r="AR510" t="s">
        <v>1146</v>
      </c>
      <c r="AS510" t="s">
        <v>1985</v>
      </c>
      <c r="AT510">
        <v>9</v>
      </c>
      <c r="AV510">
        <v>3</v>
      </c>
      <c r="AW510" s="91">
        <v>13</v>
      </c>
      <c r="AX510" s="93">
        <v>187</v>
      </c>
      <c r="AY510" s="97">
        <f t="shared" si="215"/>
        <v>13187</v>
      </c>
      <c r="BA510" s="7" t="s">
        <v>1261</v>
      </c>
    </row>
    <row r="511" spans="1:53" hidden="1" outlineLevel="1">
      <c r="A511" t="s">
        <v>521</v>
      </c>
      <c r="B511" t="s">
        <v>1985</v>
      </c>
      <c r="C511" s="1">
        <f t="shared" si="204"/>
        <v>6149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0</v>
      </c>
      <c r="G511" s="1">
        <f t="shared" si="205"/>
        <v>1726</v>
      </c>
      <c r="H511" s="2">
        <f t="shared" si="206"/>
        <v>0.2806960481379086</v>
      </c>
      <c r="I511" s="2"/>
      <c r="J511" s="2">
        <f t="shared" si="207"/>
        <v>0.35160188648560742</v>
      </c>
      <c r="K511" s="2">
        <f t="shared" si="208"/>
        <v>0.63229793462351602</v>
      </c>
      <c r="L511" s="2">
        <f t="shared" si="209"/>
        <v>0</v>
      </c>
      <c r="M511" s="2">
        <f t="shared" si="210"/>
        <v>1.610017889087656E-2</v>
      </c>
      <c r="N511" s="108">
        <v>2162</v>
      </c>
      <c r="O511" s="108">
        <v>3888</v>
      </c>
      <c r="P511" s="108"/>
      <c r="Q511" s="118">
        <v>99</v>
      </c>
      <c r="R511" s="118"/>
      <c r="S511" s="118"/>
      <c r="U511" s="118"/>
      <c r="Y511" s="108"/>
      <c r="Z511" s="108"/>
      <c r="AA511" s="108">
        <v>0</v>
      </c>
      <c r="AB511" s="108">
        <v>0</v>
      </c>
      <c r="AC511" s="108">
        <v>0</v>
      </c>
      <c r="AD511" s="108"/>
      <c r="AE511" s="108"/>
      <c r="AF511" s="108"/>
      <c r="AG511" s="108"/>
      <c r="AI511" s="7">
        <f>IF(Q511&gt;0,RANK(Q511,(N511:P511,Q511:AE511)),0)</f>
        <v>3</v>
      </c>
      <c r="AJ511" s="7">
        <f>IF(R511&gt;0,RANK(R511,(N511:P511,Q511:AE511)),0)</f>
        <v>0</v>
      </c>
      <c r="AK511" s="7">
        <f>IF(T511&gt;0,RANK(T511,(N511:P511,Q511:AE511)),0)</f>
        <v>0</v>
      </c>
      <c r="AL511" s="7">
        <f>IF(S511&gt;0,RANK(S511,(N511:P511,Q511:AE511)),0)</f>
        <v>0</v>
      </c>
      <c r="AM511" s="2">
        <f t="shared" si="211"/>
        <v>1.6100178890876567E-2</v>
      </c>
      <c r="AN511" s="2">
        <f t="shared" si="212"/>
        <v>0</v>
      </c>
      <c r="AO511" s="2">
        <f t="shared" si="213"/>
        <v>0</v>
      </c>
      <c r="AP511" s="2">
        <f t="shared" si="214"/>
        <v>0</v>
      </c>
      <c r="AR511" t="s">
        <v>521</v>
      </c>
      <c r="AS511" t="s">
        <v>1985</v>
      </c>
      <c r="AT511">
        <v>9</v>
      </c>
      <c r="AV511">
        <v>3</v>
      </c>
      <c r="AW511" s="91">
        <v>13</v>
      </c>
      <c r="AX511" s="93">
        <v>189</v>
      </c>
      <c r="AY511" s="97">
        <f t="shared" si="215"/>
        <v>13189</v>
      </c>
      <c r="BA511" s="7" t="s">
        <v>1261</v>
      </c>
    </row>
    <row r="512" spans="1:53" hidden="1" outlineLevel="1">
      <c r="A512" t="s">
        <v>525</v>
      </c>
      <c r="B512" t="s">
        <v>1985</v>
      </c>
      <c r="C512" s="1">
        <f t="shared" si="204"/>
        <v>4599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>IF(P512&gt;0,RANK(P512,(N512:P512,Q512:AE512)),0)</f>
        <v>0</v>
      </c>
      <c r="G512" s="1">
        <f t="shared" si="205"/>
        <v>593</v>
      </c>
      <c r="H512" s="2">
        <f t="shared" si="206"/>
        <v>0.12894107414655359</v>
      </c>
      <c r="I512" s="2"/>
      <c r="J512" s="2">
        <f t="shared" si="207"/>
        <v>0.42030876277451618</v>
      </c>
      <c r="K512" s="2">
        <f t="shared" si="208"/>
        <v>0.54924983692106977</v>
      </c>
      <c r="L512" s="2">
        <f t="shared" si="209"/>
        <v>0</v>
      </c>
      <c r="M512" s="2">
        <f t="shared" si="210"/>
        <v>3.0441400304414112E-2</v>
      </c>
      <c r="N512" s="108">
        <v>1933</v>
      </c>
      <c r="O512" s="108">
        <v>2526</v>
      </c>
      <c r="P512" s="108"/>
      <c r="Q512" s="118">
        <v>140</v>
      </c>
      <c r="R512" s="118"/>
      <c r="S512" s="118"/>
      <c r="U512" s="118"/>
      <c r="Y512" s="108"/>
      <c r="Z512" s="108"/>
      <c r="AA512" s="108">
        <v>0</v>
      </c>
      <c r="AB512" s="108">
        <v>0</v>
      </c>
      <c r="AC512" s="108">
        <v>0</v>
      </c>
      <c r="AD512" s="108"/>
      <c r="AE512" s="108"/>
      <c r="AF512" s="108"/>
      <c r="AG512" s="108"/>
      <c r="AI512" s="7">
        <f>IF(Q512&gt;0,RANK(Q512,(N512:P512,Q512:AE512)),0)</f>
        <v>3</v>
      </c>
      <c r="AJ512" s="7">
        <f>IF(R512&gt;0,RANK(R512,(N512:P512,Q512:AE512)),0)</f>
        <v>0</v>
      </c>
      <c r="AK512" s="7">
        <f>IF(T512&gt;0,RANK(T512,(N512:P512,Q512:AE512)),0)</f>
        <v>0</v>
      </c>
      <c r="AL512" s="7">
        <f>IF(S512&gt;0,RANK(S512,(N512:P512,Q512:AE512)),0)</f>
        <v>0</v>
      </c>
      <c r="AM512" s="2">
        <f t="shared" si="211"/>
        <v>3.0441400304414001E-2</v>
      </c>
      <c r="AN512" s="2">
        <f t="shared" si="212"/>
        <v>0</v>
      </c>
      <c r="AO512" s="2">
        <f t="shared" si="213"/>
        <v>0</v>
      </c>
      <c r="AP512" s="2">
        <f t="shared" si="214"/>
        <v>0</v>
      </c>
      <c r="AR512" t="s">
        <v>525</v>
      </c>
      <c r="AS512" t="s">
        <v>1985</v>
      </c>
      <c r="AT512">
        <v>1</v>
      </c>
      <c r="AV512">
        <v>3</v>
      </c>
      <c r="AW512" s="91">
        <v>13</v>
      </c>
      <c r="AX512" s="93">
        <v>191</v>
      </c>
      <c r="AY512" s="97">
        <f t="shared" si="215"/>
        <v>13191</v>
      </c>
      <c r="BA512" s="7" t="s">
        <v>1261</v>
      </c>
    </row>
    <row r="513" spans="1:53" hidden="1" outlineLevel="1">
      <c r="A513" t="s">
        <v>1369</v>
      </c>
      <c r="B513" t="s">
        <v>1985</v>
      </c>
      <c r="C513" s="1">
        <f t="shared" si="204"/>
        <v>3193</v>
      </c>
      <c r="D513" s="7">
        <f>IF(N513&gt;0, RANK(N513,(N513:P513,Q513:AE513)),0)</f>
        <v>1</v>
      </c>
      <c r="E513" s="7">
        <f>IF(O513&gt;0,RANK(O513,(N513:P513,Q513:AE513)),0)</f>
        <v>2</v>
      </c>
      <c r="F513" s="7">
        <f>IF(P513&gt;0,RANK(P513,(N513:P513,Q513:AE513)),0)</f>
        <v>0</v>
      </c>
      <c r="G513" s="1">
        <f t="shared" si="205"/>
        <v>712</v>
      </c>
      <c r="H513" s="2">
        <f t="shared" si="206"/>
        <v>0.2229877857813968</v>
      </c>
      <c r="I513" s="2"/>
      <c r="J513" s="2">
        <f t="shared" si="207"/>
        <v>0.60194174757281549</v>
      </c>
      <c r="K513" s="2">
        <f t="shared" si="208"/>
        <v>0.37895396179141871</v>
      </c>
      <c r="L513" s="2">
        <f t="shared" si="209"/>
        <v>0</v>
      </c>
      <c r="M513" s="2">
        <f t="shared" si="210"/>
        <v>1.9104290635765797E-2</v>
      </c>
      <c r="N513" s="108">
        <v>1922</v>
      </c>
      <c r="O513" s="108">
        <v>1210</v>
      </c>
      <c r="P513" s="108"/>
      <c r="Q513" s="118">
        <v>61</v>
      </c>
      <c r="Y513" s="108"/>
      <c r="Z513" s="108"/>
      <c r="AA513" s="108">
        <v>0</v>
      </c>
      <c r="AB513" s="108">
        <v>0</v>
      </c>
      <c r="AC513" s="108">
        <v>0</v>
      </c>
      <c r="AD513" s="108"/>
      <c r="AE513" s="108"/>
      <c r="AF513" s="108"/>
      <c r="AG513" s="108"/>
      <c r="AI513" s="7">
        <f>IF(Q513&gt;0,RANK(Q513,(N513:P513,Q513:AE513)),0)</f>
        <v>3</v>
      </c>
      <c r="AJ513" s="7">
        <f>IF(R513&gt;0,RANK(R513,(N513:P513,Q513:AE513)),0)</f>
        <v>0</v>
      </c>
      <c r="AK513" s="7">
        <f>IF(T513&gt;0,RANK(T513,(N513:P513,Q513:AE513)),0)</f>
        <v>0</v>
      </c>
      <c r="AL513" s="7">
        <f>IF(S513&gt;0,RANK(S513,(N513:P513,Q513:AE513)),0)</f>
        <v>0</v>
      </c>
      <c r="AM513" s="2">
        <f t="shared" si="211"/>
        <v>1.9104290635765738E-2</v>
      </c>
      <c r="AN513" s="2">
        <f t="shared" si="212"/>
        <v>0</v>
      </c>
      <c r="AO513" s="2">
        <f t="shared" si="213"/>
        <v>0</v>
      </c>
      <c r="AP513" s="2">
        <f t="shared" si="214"/>
        <v>0</v>
      </c>
      <c r="AR513" t="s">
        <v>1369</v>
      </c>
      <c r="AS513" t="s">
        <v>1985</v>
      </c>
      <c r="AT513">
        <v>3</v>
      </c>
      <c r="AV513">
        <v>3</v>
      </c>
      <c r="AW513" s="91">
        <v>13</v>
      </c>
      <c r="AX513" s="93">
        <v>193</v>
      </c>
      <c r="AY513" s="97">
        <f t="shared" si="215"/>
        <v>13193</v>
      </c>
      <c r="BA513" s="7" t="s">
        <v>1261</v>
      </c>
    </row>
    <row r="514" spans="1:53" hidden="1" outlineLevel="1">
      <c r="A514" t="s">
        <v>1370</v>
      </c>
      <c r="B514" t="s">
        <v>1985</v>
      </c>
      <c r="C514" s="1">
        <f t="shared" ref="C514:C545" si="216">SUM(N514:AG514)</f>
        <v>7613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IF(P514&gt;0,RANK(P514,(N514:P514,Q514:AE514)),0)</f>
        <v>0</v>
      </c>
      <c r="G514" s="1">
        <f t="shared" ref="G514:G545" si="217">IF(C514&gt;0,MAX(N514:P514)-LARGE(N514:P514,2),0)</f>
        <v>4103</v>
      </c>
      <c r="H514" s="2">
        <f t="shared" ref="H514:H545" si="218">IF(C514&gt;0,G514/C514,0)</f>
        <v>0.53894653881518451</v>
      </c>
      <c r="I514" s="2"/>
      <c r="J514" s="2">
        <f t="shared" ref="J514:J545" si="219">IF($C514=0,"-",N514/$C514)</f>
        <v>0.21607776172336793</v>
      </c>
      <c r="K514" s="2">
        <f t="shared" ref="K514:K545" si="220">IF($C514=0,"-",O514/$C514)</f>
        <v>0.75502430053855252</v>
      </c>
      <c r="L514" s="2">
        <f t="shared" ref="L514:L545" si="221">IF($C514=0,"-",P514/$C514)</f>
        <v>0</v>
      </c>
      <c r="M514" s="2">
        <f t="shared" ref="M514:M545" si="222">IF(C514=0,"-",(1-J514-K514-L514))</f>
        <v>2.8897937738079582E-2</v>
      </c>
      <c r="N514" s="108">
        <v>1645</v>
      </c>
      <c r="O514" s="108">
        <v>5748</v>
      </c>
      <c r="P514" s="108"/>
      <c r="Q514" s="118">
        <v>220</v>
      </c>
      <c r="Y514" s="108"/>
      <c r="Z514" s="108"/>
      <c r="AA514" s="108">
        <v>0</v>
      </c>
      <c r="AB514" s="108">
        <v>0</v>
      </c>
      <c r="AC514" s="108">
        <v>0</v>
      </c>
      <c r="AD514" s="108"/>
      <c r="AE514" s="108"/>
      <c r="AF514" s="108"/>
      <c r="AG514" s="108"/>
      <c r="AI514" s="7">
        <f>IF(Q514&gt;0,RANK(Q514,(N514:P514,Q514:AE514)),0)</f>
        <v>3</v>
      </c>
      <c r="AJ514" s="7">
        <f>IF(R514&gt;0,RANK(R514,(N514:P514,Q514:AE514)),0)</f>
        <v>0</v>
      </c>
      <c r="AK514" s="7">
        <f>IF(T514&gt;0,RANK(T514,(N514:P514,Q514:AE514)),0)</f>
        <v>0</v>
      </c>
      <c r="AL514" s="7">
        <f>IF(S514&gt;0,RANK(S514,(N514:P514,Q514:AE514)),0)</f>
        <v>0</v>
      </c>
      <c r="AM514" s="2">
        <f t="shared" ref="AM514:AM545" si="223">IF($C514=0,"-",Q514/$C514)</f>
        <v>2.8897937738079599E-2</v>
      </c>
      <c r="AN514" s="2">
        <f t="shared" ref="AN514:AN545" si="224">IF($C514=0,"-",R514/$C514)</f>
        <v>0</v>
      </c>
      <c r="AO514" s="2">
        <f t="shared" ref="AO514:AO545" si="225">IF($C514=0,"-",T514/$C514)</f>
        <v>0</v>
      </c>
      <c r="AP514" s="2">
        <f t="shared" ref="AP514:AP545" si="226">IF($C514=0,"-",S514/$C514)</f>
        <v>0</v>
      </c>
      <c r="AR514" t="s">
        <v>1370</v>
      </c>
      <c r="AS514" t="s">
        <v>1985</v>
      </c>
      <c r="AT514">
        <v>9</v>
      </c>
      <c r="AV514">
        <v>3</v>
      </c>
      <c r="AW514" s="91">
        <v>13</v>
      </c>
      <c r="AX514" s="93">
        <v>195</v>
      </c>
      <c r="AY514" s="97">
        <f t="shared" si="215"/>
        <v>13195</v>
      </c>
      <c r="BA514" s="7" t="s">
        <v>1261</v>
      </c>
    </row>
    <row r="515" spans="1:53" hidden="1" outlineLevel="1">
      <c r="A515" t="s">
        <v>2572</v>
      </c>
      <c r="B515" t="s">
        <v>1985</v>
      </c>
      <c r="C515" s="1">
        <f t="shared" si="216"/>
        <v>2040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IF(P515&gt;0,RANK(P515,(N515:P515,Q515:AE515)),0)</f>
        <v>0</v>
      </c>
      <c r="G515" s="1">
        <f t="shared" si="217"/>
        <v>389</v>
      </c>
      <c r="H515" s="2">
        <f t="shared" si="218"/>
        <v>0.19068627450980391</v>
      </c>
      <c r="I515" s="2"/>
      <c r="J515" s="2">
        <f t="shared" si="219"/>
        <v>0.39117647058823529</v>
      </c>
      <c r="K515" s="2">
        <f t="shared" si="220"/>
        <v>0.58186274509803926</v>
      </c>
      <c r="L515" s="2">
        <f t="shared" si="221"/>
        <v>0</v>
      </c>
      <c r="M515" s="2">
        <f t="shared" si="222"/>
        <v>2.6960784313725505E-2</v>
      </c>
      <c r="N515" s="108">
        <v>798</v>
      </c>
      <c r="O515" s="108">
        <v>1187</v>
      </c>
      <c r="P515" s="108"/>
      <c r="Q515" s="118">
        <v>55</v>
      </c>
      <c r="Y515" s="108"/>
      <c r="Z515" s="108"/>
      <c r="AA515" s="108">
        <v>0</v>
      </c>
      <c r="AB515" s="108">
        <v>0</v>
      </c>
      <c r="AC515" s="108">
        <v>0</v>
      </c>
      <c r="AD515" s="108"/>
      <c r="AE515" s="108"/>
      <c r="AF515" s="108"/>
      <c r="AG515" s="108"/>
      <c r="AI515" s="7">
        <f>IF(Q515&gt;0,RANK(Q515,(N515:P515,Q515:AE515)),0)</f>
        <v>3</v>
      </c>
      <c r="AJ515" s="7">
        <f>IF(R515&gt;0,RANK(R515,(N515:P515,Q515:AE515)),0)</f>
        <v>0</v>
      </c>
      <c r="AK515" s="7">
        <f>IF(T515&gt;0,RANK(T515,(N515:P515,Q515:AE515)),0)</f>
        <v>0</v>
      </c>
      <c r="AL515" s="7">
        <f>IF(S515&gt;0,RANK(S515,(N515:P515,Q515:AE515)),0)</f>
        <v>0</v>
      </c>
      <c r="AM515" s="2">
        <f t="shared" si="223"/>
        <v>2.6960784313725492E-2</v>
      </c>
      <c r="AN515" s="2">
        <f t="shared" si="224"/>
        <v>0</v>
      </c>
      <c r="AO515" s="2">
        <f t="shared" si="225"/>
        <v>0</v>
      </c>
      <c r="AP515" s="2">
        <f t="shared" si="226"/>
        <v>0</v>
      </c>
      <c r="AR515" t="s">
        <v>2572</v>
      </c>
      <c r="AS515" t="s">
        <v>1985</v>
      </c>
      <c r="AT515">
        <v>3</v>
      </c>
      <c r="AV515">
        <v>3</v>
      </c>
      <c r="AW515" s="91">
        <v>13</v>
      </c>
      <c r="AX515" s="93">
        <v>197</v>
      </c>
      <c r="AY515" s="97">
        <f t="shared" si="215"/>
        <v>13197</v>
      </c>
      <c r="BA515" s="7" t="s">
        <v>1261</v>
      </c>
    </row>
    <row r="516" spans="1:53" hidden="1" outlineLevel="1">
      <c r="A516" t="s">
        <v>313</v>
      </c>
      <c r="B516" t="s">
        <v>1985</v>
      </c>
      <c r="C516" s="1">
        <f t="shared" si="216"/>
        <v>6240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>IF(P516&gt;0,RANK(P516,(N516:P516,Q516:AE516)),0)</f>
        <v>0</v>
      </c>
      <c r="G516" s="1">
        <f t="shared" si="217"/>
        <v>1132</v>
      </c>
      <c r="H516" s="2">
        <f t="shared" si="218"/>
        <v>0.1814102564102564</v>
      </c>
      <c r="I516" s="2"/>
      <c r="J516" s="2">
        <f t="shared" si="219"/>
        <v>0.39743589743589741</v>
      </c>
      <c r="K516" s="2">
        <f t="shared" si="220"/>
        <v>0.5788461538461539</v>
      </c>
      <c r="L516" s="2">
        <f t="shared" si="221"/>
        <v>0</v>
      </c>
      <c r="M516" s="2">
        <f t="shared" si="222"/>
        <v>2.3717948717948745E-2</v>
      </c>
      <c r="N516" s="108">
        <v>2480</v>
      </c>
      <c r="O516" s="108">
        <v>3612</v>
      </c>
      <c r="P516" s="108"/>
      <c r="Q516" s="118">
        <v>148</v>
      </c>
      <c r="Y516" s="108"/>
      <c r="Z516" s="108"/>
      <c r="AA516" s="108">
        <v>0</v>
      </c>
      <c r="AB516" s="108">
        <v>0</v>
      </c>
      <c r="AC516" s="108">
        <v>0</v>
      </c>
      <c r="AD516" s="108"/>
      <c r="AE516" s="108"/>
      <c r="AF516" s="108"/>
      <c r="AG516" s="108"/>
      <c r="AI516" s="7">
        <f>IF(Q516&gt;0,RANK(Q516,(N516:P516,Q516:AE516)),0)</f>
        <v>3</v>
      </c>
      <c r="AJ516" s="7">
        <f>IF(R516&gt;0,RANK(R516,(N516:P516,Q516:AE516)),0)</f>
        <v>0</v>
      </c>
      <c r="AK516" s="7">
        <f>IF(T516&gt;0,RANK(T516,(N516:P516,Q516:AE516)),0)</f>
        <v>0</v>
      </c>
      <c r="AL516" s="7">
        <f>IF(S516&gt;0,RANK(S516,(N516:P516,Q516:AE516)),0)</f>
        <v>0</v>
      </c>
      <c r="AM516" s="2">
        <f t="shared" si="223"/>
        <v>2.3717948717948717E-2</v>
      </c>
      <c r="AN516" s="2">
        <f t="shared" si="224"/>
        <v>0</v>
      </c>
      <c r="AO516" s="2">
        <f t="shared" si="225"/>
        <v>0</v>
      </c>
      <c r="AP516" s="2">
        <f t="shared" si="226"/>
        <v>0</v>
      </c>
      <c r="AR516" t="s">
        <v>313</v>
      </c>
      <c r="AS516" t="s">
        <v>1985</v>
      </c>
      <c r="AT516">
        <v>11</v>
      </c>
      <c r="AV516">
        <v>3</v>
      </c>
      <c r="AW516" s="91">
        <v>13</v>
      </c>
      <c r="AX516" s="93">
        <v>199</v>
      </c>
      <c r="AY516" s="97">
        <f t="shared" si="215"/>
        <v>13199</v>
      </c>
      <c r="BA516" s="7" t="s">
        <v>1261</v>
      </c>
    </row>
    <row r="517" spans="1:53" hidden="1" outlineLevel="1">
      <c r="A517" t="s">
        <v>537</v>
      </c>
      <c r="B517" t="s">
        <v>1985</v>
      </c>
      <c r="C517" s="1">
        <f t="shared" si="216"/>
        <v>1847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IF(P517&gt;0,RANK(P517,(N517:P517,Q517:AE517)),0)</f>
        <v>0</v>
      </c>
      <c r="G517" s="1">
        <f t="shared" si="217"/>
        <v>781</v>
      </c>
      <c r="H517" s="2">
        <f t="shared" si="218"/>
        <v>0.42284786139685976</v>
      </c>
      <c r="I517" s="2"/>
      <c r="J517" s="2">
        <f t="shared" si="219"/>
        <v>0.27720628045479156</v>
      </c>
      <c r="K517" s="2">
        <f t="shared" si="220"/>
        <v>0.70005414185165138</v>
      </c>
      <c r="L517" s="2">
        <f t="shared" si="221"/>
        <v>0</v>
      </c>
      <c r="M517" s="2">
        <f t="shared" si="222"/>
        <v>2.2739577693557056E-2</v>
      </c>
      <c r="N517" s="108">
        <v>512</v>
      </c>
      <c r="O517" s="108">
        <v>1293</v>
      </c>
      <c r="P517" s="108"/>
      <c r="Q517" s="118">
        <v>42</v>
      </c>
      <c r="Y517" s="108"/>
      <c r="Z517" s="108"/>
      <c r="AA517" s="108">
        <v>0</v>
      </c>
      <c r="AB517" s="108">
        <v>0</v>
      </c>
      <c r="AC517" s="108">
        <v>0</v>
      </c>
      <c r="AD517" s="108"/>
      <c r="AE517" s="108"/>
      <c r="AF517" s="108"/>
      <c r="AG517" s="108"/>
      <c r="AI517" s="7">
        <f>IF(Q517&gt;0,RANK(Q517,(N517:P517,Q517:AE517)),0)</f>
        <v>3</v>
      </c>
      <c r="AJ517" s="7">
        <f>IF(R517&gt;0,RANK(R517,(N517:P517,Q517:AE517)),0)</f>
        <v>0</v>
      </c>
      <c r="AK517" s="7">
        <f>IF(T517&gt;0,RANK(T517,(N517:P517,Q517:AE517)),0)</f>
        <v>0</v>
      </c>
      <c r="AL517" s="7">
        <f>IF(S517&gt;0,RANK(S517,(N517:P517,Q517:AE517)),0)</f>
        <v>0</v>
      </c>
      <c r="AM517" s="2">
        <f t="shared" si="223"/>
        <v>2.2739577693557118E-2</v>
      </c>
      <c r="AN517" s="2">
        <f t="shared" si="224"/>
        <v>0</v>
      </c>
      <c r="AO517" s="2">
        <f t="shared" si="225"/>
        <v>0</v>
      </c>
      <c r="AP517" s="2">
        <f t="shared" si="226"/>
        <v>0</v>
      </c>
      <c r="AR517" t="s">
        <v>537</v>
      </c>
      <c r="AS517" t="s">
        <v>1985</v>
      </c>
      <c r="AT517">
        <v>2</v>
      </c>
      <c r="AV517">
        <v>3</v>
      </c>
      <c r="AW517" s="91">
        <v>13</v>
      </c>
      <c r="AX517" s="93">
        <v>201</v>
      </c>
      <c r="AY517" s="97">
        <f t="shared" si="215"/>
        <v>13201</v>
      </c>
      <c r="BA517" s="7" t="s">
        <v>1261</v>
      </c>
    </row>
    <row r="518" spans="1:53" hidden="1" outlineLevel="1">
      <c r="A518" t="s">
        <v>2076</v>
      </c>
      <c r="B518" t="s">
        <v>1985</v>
      </c>
      <c r="C518" s="1">
        <f t="shared" si="216"/>
        <v>5601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>IF(P518&gt;0,RANK(P518,(N518:P518,Q518:AE518)),0)</f>
        <v>0</v>
      </c>
      <c r="G518" s="1">
        <f t="shared" si="217"/>
        <v>419</v>
      </c>
      <c r="H518" s="2">
        <f t="shared" si="218"/>
        <v>7.4808069987502238E-2</v>
      </c>
      <c r="I518" s="2"/>
      <c r="J518" s="2">
        <f t="shared" si="219"/>
        <v>0.44724156400642745</v>
      </c>
      <c r="K518" s="2">
        <f t="shared" si="220"/>
        <v>0.52204963399392967</v>
      </c>
      <c r="L518" s="2">
        <f t="shared" si="221"/>
        <v>0</v>
      </c>
      <c r="M518" s="2">
        <f t="shared" si="222"/>
        <v>3.0708801999642876E-2</v>
      </c>
      <c r="N518" s="108">
        <v>2505</v>
      </c>
      <c r="O518" s="108">
        <v>2924</v>
      </c>
      <c r="P518" s="108"/>
      <c r="Q518" s="118">
        <v>172</v>
      </c>
      <c r="Y518" s="108"/>
      <c r="Z518" s="108"/>
      <c r="AA518" s="108">
        <v>0</v>
      </c>
      <c r="AB518" s="108">
        <v>0</v>
      </c>
      <c r="AC518" s="108">
        <v>0</v>
      </c>
      <c r="AD518" s="108"/>
      <c r="AE518" s="108"/>
      <c r="AF518" s="108"/>
      <c r="AG518" s="108"/>
      <c r="AI518" s="7">
        <f>IF(Q518&gt;0,RANK(Q518,(N518:P518,Q518:AE518)),0)</f>
        <v>3</v>
      </c>
      <c r="AJ518" s="7">
        <f>IF(R518&gt;0,RANK(R518,(N518:P518,Q518:AE518)),0)</f>
        <v>0</v>
      </c>
      <c r="AK518" s="7">
        <f>IF(T518&gt;0,RANK(T518,(N518:P518,Q518:AE518)),0)</f>
        <v>0</v>
      </c>
      <c r="AL518" s="7">
        <f>IF(S518&gt;0,RANK(S518,(N518:P518,Q518:AE518)),0)</f>
        <v>0</v>
      </c>
      <c r="AM518" s="2">
        <f t="shared" si="223"/>
        <v>3.0708801999642921E-2</v>
      </c>
      <c r="AN518" s="2">
        <f t="shared" si="224"/>
        <v>0</v>
      </c>
      <c r="AO518" s="2">
        <f t="shared" si="225"/>
        <v>0</v>
      </c>
      <c r="AP518" s="2">
        <f t="shared" si="226"/>
        <v>0</v>
      </c>
      <c r="AR518" t="s">
        <v>2076</v>
      </c>
      <c r="AS518" t="s">
        <v>1985</v>
      </c>
      <c r="AT518">
        <v>2</v>
      </c>
      <c r="AV518">
        <v>3</v>
      </c>
      <c r="AW518" s="91">
        <v>13</v>
      </c>
      <c r="AX518" s="93">
        <v>205</v>
      </c>
      <c r="AY518" s="97">
        <f t="shared" si="215"/>
        <v>13205</v>
      </c>
      <c r="BA518" s="7" t="s">
        <v>1261</v>
      </c>
    </row>
    <row r="519" spans="1:53" hidden="1" outlineLevel="1">
      <c r="A519" t="s">
        <v>1570</v>
      </c>
      <c r="B519" t="s">
        <v>1985</v>
      </c>
      <c r="C519" s="1">
        <f t="shared" si="216"/>
        <v>8884</v>
      </c>
      <c r="D519" s="7">
        <f>IF(N519&gt;0, RANK(N519,(N519:P519,Q519:AE519)),0)</f>
        <v>2</v>
      </c>
      <c r="E519" s="7">
        <f>IF(O519&gt;0,RANK(O519,(N519:P519,Q519:AE519)),0)</f>
        <v>1</v>
      </c>
      <c r="F519" s="7">
        <f>IF(P519&gt;0,RANK(P519,(N519:P519,Q519:AE519)),0)</f>
        <v>0</v>
      </c>
      <c r="G519" s="1">
        <f t="shared" si="217"/>
        <v>3468</v>
      </c>
      <c r="H519" s="2">
        <f t="shared" si="218"/>
        <v>0.39036470058532191</v>
      </c>
      <c r="I519" s="2"/>
      <c r="J519" s="2">
        <f t="shared" si="219"/>
        <v>0.29209815398469158</v>
      </c>
      <c r="K519" s="2">
        <f t="shared" si="220"/>
        <v>0.68246285457001354</v>
      </c>
      <c r="L519" s="2">
        <f t="shared" si="221"/>
        <v>0</v>
      </c>
      <c r="M519" s="2">
        <f t="shared" si="222"/>
        <v>2.5438991445294823E-2</v>
      </c>
      <c r="N519" s="108">
        <v>2595</v>
      </c>
      <c r="O519" s="108">
        <v>6063</v>
      </c>
      <c r="P519" s="108"/>
      <c r="Q519" s="118">
        <v>226</v>
      </c>
      <c r="Y519" s="108"/>
      <c r="Z519" s="108"/>
      <c r="AA519" s="108">
        <v>0</v>
      </c>
      <c r="AB519" s="108">
        <v>0</v>
      </c>
      <c r="AC519" s="108">
        <v>0</v>
      </c>
      <c r="AD519" s="108"/>
      <c r="AE519" s="108"/>
      <c r="AF519" s="108"/>
      <c r="AG519" s="108"/>
      <c r="AI519" s="7">
        <f>IF(Q519&gt;0,RANK(Q519,(N519:P519,Q519:AE519)),0)</f>
        <v>3</v>
      </c>
      <c r="AJ519" s="7">
        <f>IF(R519&gt;0,RANK(R519,(N519:P519,Q519:AE519)),0)</f>
        <v>0</v>
      </c>
      <c r="AK519" s="7">
        <f>IF(T519&gt;0,RANK(T519,(N519:P519,Q519:AE519)),0)</f>
        <v>0</v>
      </c>
      <c r="AL519" s="7">
        <f>IF(S519&gt;0,RANK(S519,(N519:P519,Q519:AE519)),0)</f>
        <v>0</v>
      </c>
      <c r="AM519" s="2">
        <f t="shared" si="223"/>
        <v>2.5438991445294913E-2</v>
      </c>
      <c r="AN519" s="2">
        <f t="shared" si="224"/>
        <v>0</v>
      </c>
      <c r="AO519" s="2">
        <f t="shared" si="225"/>
        <v>0</v>
      </c>
      <c r="AP519" s="2">
        <f t="shared" si="226"/>
        <v>0</v>
      </c>
      <c r="AR519" t="s">
        <v>1570</v>
      </c>
      <c r="AS519" t="s">
        <v>1985</v>
      </c>
      <c r="AT519">
        <v>3</v>
      </c>
      <c r="AV519">
        <v>3</v>
      </c>
      <c r="AW519" s="91">
        <v>13</v>
      </c>
      <c r="AX519" s="93">
        <v>207</v>
      </c>
      <c r="AY519" s="97">
        <f t="shared" si="215"/>
        <v>13207</v>
      </c>
      <c r="BA519" s="7" t="s">
        <v>1261</v>
      </c>
    </row>
    <row r="520" spans="1:53" hidden="1" outlineLevel="1">
      <c r="A520" t="s">
        <v>1309</v>
      </c>
      <c r="B520" t="s">
        <v>1985</v>
      </c>
      <c r="C520" s="1">
        <f t="shared" si="216"/>
        <v>2458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0</v>
      </c>
      <c r="G520" s="1">
        <f t="shared" si="217"/>
        <v>1215</v>
      </c>
      <c r="H520" s="2">
        <f t="shared" si="218"/>
        <v>0.49430431244914563</v>
      </c>
      <c r="I520" s="2"/>
      <c r="J520" s="2">
        <f t="shared" si="219"/>
        <v>0.24125305126118796</v>
      </c>
      <c r="K520" s="2">
        <f t="shared" si="220"/>
        <v>0.73555736371033364</v>
      </c>
      <c r="L520" s="2">
        <f t="shared" si="221"/>
        <v>0</v>
      </c>
      <c r="M520" s="2">
        <f t="shared" si="222"/>
        <v>2.3189585028478454E-2</v>
      </c>
      <c r="N520" s="108">
        <v>593</v>
      </c>
      <c r="O520" s="108">
        <v>1808</v>
      </c>
      <c r="P520" s="108"/>
      <c r="Q520" s="118">
        <v>57</v>
      </c>
      <c r="Y520" s="108"/>
      <c r="Z520" s="108"/>
      <c r="AA520" s="108">
        <v>0</v>
      </c>
      <c r="AB520" s="108">
        <v>0</v>
      </c>
      <c r="AC520" s="108">
        <v>0</v>
      </c>
      <c r="AD520" s="108"/>
      <c r="AE520" s="108"/>
      <c r="AF520" s="108"/>
      <c r="AG520" s="108"/>
      <c r="AI520" s="7">
        <f>IF(Q520&gt;0,RANK(Q520,(N520:P520,Q520:AE520)),0)</f>
        <v>3</v>
      </c>
      <c r="AJ520" s="7">
        <f>IF(R520&gt;0,RANK(R520,(N520:P520,Q520:AE520)),0)</f>
        <v>0</v>
      </c>
      <c r="AK520" s="7">
        <f>IF(T520&gt;0,RANK(T520,(N520:P520,Q520:AE520)),0)</f>
        <v>0</v>
      </c>
      <c r="AL520" s="7">
        <f>IF(S520&gt;0,RANK(S520,(N520:P520,Q520:AE520)),0)</f>
        <v>0</v>
      </c>
      <c r="AM520" s="2">
        <f t="shared" si="223"/>
        <v>2.3189585028478437E-2</v>
      </c>
      <c r="AN520" s="2">
        <f t="shared" si="224"/>
        <v>0</v>
      </c>
      <c r="AO520" s="2">
        <f t="shared" si="225"/>
        <v>0</v>
      </c>
      <c r="AP520" s="2">
        <f t="shared" si="226"/>
        <v>0</v>
      </c>
      <c r="AR520" t="s">
        <v>1309</v>
      </c>
      <c r="AS520" t="s">
        <v>1985</v>
      </c>
      <c r="AT520">
        <v>3</v>
      </c>
      <c r="AV520">
        <v>3</v>
      </c>
      <c r="AW520" s="91">
        <v>13</v>
      </c>
      <c r="AX520" s="93">
        <v>209</v>
      </c>
      <c r="AY520" s="97">
        <f t="shared" si="215"/>
        <v>13209</v>
      </c>
      <c r="BA520" s="7" t="s">
        <v>1261</v>
      </c>
    </row>
    <row r="521" spans="1:53" hidden="1" outlineLevel="1">
      <c r="A521" t="s">
        <v>981</v>
      </c>
      <c r="B521" t="s">
        <v>1985</v>
      </c>
      <c r="C521" s="1">
        <f t="shared" si="216"/>
        <v>6345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0</v>
      </c>
      <c r="G521" s="1">
        <f t="shared" si="217"/>
        <v>2947</v>
      </c>
      <c r="H521" s="2">
        <f t="shared" si="218"/>
        <v>0.4644602048857368</v>
      </c>
      <c r="I521" s="2"/>
      <c r="J521" s="2">
        <f t="shared" si="219"/>
        <v>0.25390070921985813</v>
      </c>
      <c r="K521" s="2">
        <f t="shared" si="220"/>
        <v>0.71836091410559499</v>
      </c>
      <c r="L521" s="2">
        <f t="shared" si="221"/>
        <v>0</v>
      </c>
      <c r="M521" s="2">
        <f t="shared" si="222"/>
        <v>2.7738376674546816E-2</v>
      </c>
      <c r="N521" s="108">
        <v>1611</v>
      </c>
      <c r="O521" s="108">
        <v>4558</v>
      </c>
      <c r="P521" s="108"/>
      <c r="Q521" s="118">
        <v>176</v>
      </c>
      <c r="Y521" s="108"/>
      <c r="Z521" s="108"/>
      <c r="AA521" s="108">
        <v>0</v>
      </c>
      <c r="AB521" s="108">
        <v>0</v>
      </c>
      <c r="AC521" s="108">
        <v>0</v>
      </c>
      <c r="AD521" s="108"/>
      <c r="AE521" s="108"/>
      <c r="AF521" s="108"/>
      <c r="AG521" s="108"/>
      <c r="AI521" s="7">
        <f>IF(Q521&gt;0,RANK(Q521,(N521:P521,Q521:AE521)),0)</f>
        <v>3</v>
      </c>
      <c r="AJ521" s="7">
        <f>IF(R521&gt;0,RANK(R521,(N521:P521,Q521:AE521)),0)</f>
        <v>0</v>
      </c>
      <c r="AK521" s="7">
        <f>IF(T521&gt;0,RANK(T521,(N521:P521,Q521:AE521)),0)</f>
        <v>0</v>
      </c>
      <c r="AL521" s="7">
        <f>IF(S521&gt;0,RANK(S521,(N521:P521,Q521:AE521)),0)</f>
        <v>0</v>
      </c>
      <c r="AM521" s="2">
        <f t="shared" si="223"/>
        <v>2.7738376674546886E-2</v>
      </c>
      <c r="AN521" s="2">
        <f t="shared" si="224"/>
        <v>0</v>
      </c>
      <c r="AO521" s="2">
        <f t="shared" si="225"/>
        <v>0</v>
      </c>
      <c r="AP521" s="2">
        <f t="shared" si="226"/>
        <v>0</v>
      </c>
      <c r="AR521" t="s">
        <v>981</v>
      </c>
      <c r="AS521" t="s">
        <v>1985</v>
      </c>
      <c r="AT521">
        <v>9</v>
      </c>
      <c r="AV521">
        <v>3</v>
      </c>
      <c r="AW521" s="91">
        <v>13</v>
      </c>
      <c r="AX521" s="93">
        <v>211</v>
      </c>
      <c r="AY521" s="97">
        <f t="shared" si="215"/>
        <v>13211</v>
      </c>
      <c r="BA521" s="7" t="s">
        <v>1261</v>
      </c>
    </row>
    <row r="522" spans="1:53" hidden="1" outlineLevel="1">
      <c r="A522" t="s">
        <v>213</v>
      </c>
      <c r="B522" t="s">
        <v>1985</v>
      </c>
      <c r="C522" s="1">
        <f t="shared" si="216"/>
        <v>5757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>IF(P522&gt;0,RANK(P522,(N522:P522,Q522:AE522)),0)</f>
        <v>0</v>
      </c>
      <c r="G522" s="1">
        <f t="shared" si="217"/>
        <v>3188</v>
      </c>
      <c r="H522" s="2">
        <f t="shared" si="218"/>
        <v>0.55376063922181695</v>
      </c>
      <c r="I522" s="2"/>
      <c r="J522" s="2">
        <f t="shared" si="219"/>
        <v>0.19854090672225116</v>
      </c>
      <c r="K522" s="2">
        <f t="shared" si="220"/>
        <v>0.75230154594406806</v>
      </c>
      <c r="L522" s="2">
        <f t="shared" si="221"/>
        <v>0</v>
      </c>
      <c r="M522" s="2">
        <f t="shared" si="222"/>
        <v>4.9157547333680718E-2</v>
      </c>
      <c r="N522" s="108">
        <v>1143</v>
      </c>
      <c r="O522" s="108">
        <v>4331</v>
      </c>
      <c r="P522" s="108"/>
      <c r="Q522" s="118">
        <v>283</v>
      </c>
      <c r="Y522" s="108"/>
      <c r="Z522" s="108"/>
      <c r="AA522" s="108">
        <v>0</v>
      </c>
      <c r="AB522" s="108">
        <v>0</v>
      </c>
      <c r="AC522" s="108">
        <v>0</v>
      </c>
      <c r="AD522" s="108"/>
      <c r="AE522" s="108"/>
      <c r="AF522" s="108"/>
      <c r="AG522" s="108"/>
      <c r="AI522" s="7">
        <f>IF(Q522&gt;0,RANK(Q522,(N522:P522,Q522:AE522)),0)</f>
        <v>3</v>
      </c>
      <c r="AJ522" s="7">
        <f>IF(R522&gt;0,RANK(R522,(N522:P522,Q522:AE522)),0)</f>
        <v>0</v>
      </c>
      <c r="AK522" s="7">
        <f>IF(T522&gt;0,RANK(T522,(N522:P522,Q522:AE522)),0)</f>
        <v>0</v>
      </c>
      <c r="AL522" s="7">
        <f>IF(S522&gt;0,RANK(S522,(N522:P522,Q522:AE522)),0)</f>
        <v>0</v>
      </c>
      <c r="AM522" s="2">
        <f t="shared" si="223"/>
        <v>4.9157547333680739E-2</v>
      </c>
      <c r="AN522" s="2">
        <f t="shared" si="224"/>
        <v>0</v>
      </c>
      <c r="AO522" s="2">
        <f t="shared" si="225"/>
        <v>0</v>
      </c>
      <c r="AP522" s="2">
        <f t="shared" si="226"/>
        <v>0</v>
      </c>
      <c r="AR522" t="s">
        <v>213</v>
      </c>
      <c r="AS522" t="s">
        <v>1985</v>
      </c>
      <c r="AT522">
        <v>10</v>
      </c>
      <c r="AV522">
        <v>3</v>
      </c>
      <c r="AW522" s="91">
        <v>13</v>
      </c>
      <c r="AX522" s="93">
        <v>213</v>
      </c>
      <c r="AY522" s="97">
        <f t="shared" si="215"/>
        <v>13213</v>
      </c>
      <c r="BA522" s="7" t="s">
        <v>1261</v>
      </c>
    </row>
    <row r="523" spans="1:53" hidden="1" outlineLevel="1">
      <c r="A523" t="s">
        <v>1686</v>
      </c>
      <c r="B523" t="s">
        <v>1985</v>
      </c>
      <c r="C523" s="1">
        <f t="shared" si="216"/>
        <v>46058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>IF(P523&gt;0,RANK(P523,(N523:P523,Q523:AE523)),0)</f>
        <v>0</v>
      </c>
      <c r="G523" s="1">
        <f t="shared" si="217"/>
        <v>4363</v>
      </c>
      <c r="H523" s="2">
        <f t="shared" si="218"/>
        <v>9.4728385948152333E-2</v>
      </c>
      <c r="I523" s="2"/>
      <c r="J523" s="2">
        <f t="shared" si="219"/>
        <v>0.53717052412175947</v>
      </c>
      <c r="K523" s="2">
        <f t="shared" si="220"/>
        <v>0.44244213817360717</v>
      </c>
      <c r="L523" s="2">
        <f t="shared" si="221"/>
        <v>0</v>
      </c>
      <c r="M523" s="2">
        <f t="shared" si="222"/>
        <v>2.0387337704633357E-2</v>
      </c>
      <c r="N523" s="108">
        <v>24741</v>
      </c>
      <c r="O523" s="108">
        <v>20378</v>
      </c>
      <c r="P523" s="108"/>
      <c r="Q523" s="118">
        <v>939</v>
      </c>
      <c r="Y523" s="108"/>
      <c r="Z523" s="108"/>
      <c r="AA523" s="108">
        <v>0</v>
      </c>
      <c r="AB523" s="108">
        <v>0</v>
      </c>
      <c r="AC523" s="108">
        <v>0</v>
      </c>
      <c r="AD523" s="108"/>
      <c r="AE523" s="108"/>
      <c r="AF523" s="108"/>
      <c r="AG523" s="108"/>
      <c r="AI523" s="7">
        <f>IF(Q523&gt;0,RANK(Q523,(N523:P523,Q523:AE523)),0)</f>
        <v>3</v>
      </c>
      <c r="AJ523" s="7">
        <f>IF(R523&gt;0,RANK(R523,(N523:P523,Q523:AE523)),0)</f>
        <v>0</v>
      </c>
      <c r="AK523" s="7">
        <f>IF(T523&gt;0,RANK(T523,(N523:P523,Q523:AE523)),0)</f>
        <v>0</v>
      </c>
      <c r="AL523" s="7">
        <f>IF(S523&gt;0,RANK(S523,(N523:P523,Q523:AE523)),0)</f>
        <v>0</v>
      </c>
      <c r="AM523" s="2">
        <f t="shared" si="223"/>
        <v>2.0387337704633288E-2</v>
      </c>
      <c r="AN523" s="2">
        <f t="shared" si="224"/>
        <v>0</v>
      </c>
      <c r="AO523" s="2">
        <f t="shared" si="225"/>
        <v>0</v>
      </c>
      <c r="AP523" s="2">
        <f t="shared" si="226"/>
        <v>0</v>
      </c>
      <c r="AR523" t="s">
        <v>1686</v>
      </c>
      <c r="AS523" t="s">
        <v>1985</v>
      </c>
      <c r="AT523">
        <v>0</v>
      </c>
      <c r="AV523">
        <v>3</v>
      </c>
      <c r="AW523" s="91">
        <v>13</v>
      </c>
      <c r="AX523" s="93">
        <v>215</v>
      </c>
      <c r="AY523" s="97">
        <f t="shared" si="215"/>
        <v>13215</v>
      </c>
      <c r="BA523" s="7" t="s">
        <v>1261</v>
      </c>
    </row>
    <row r="524" spans="1:53" hidden="1" outlineLevel="1">
      <c r="A524" t="s">
        <v>2517</v>
      </c>
      <c r="B524" t="s">
        <v>1985</v>
      </c>
      <c r="C524" s="1">
        <f t="shared" si="216"/>
        <v>27915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0</v>
      </c>
      <c r="G524" s="1">
        <f t="shared" si="217"/>
        <v>2757</v>
      </c>
      <c r="H524" s="2">
        <f t="shared" si="218"/>
        <v>9.8764105319720574E-2</v>
      </c>
      <c r="I524" s="2"/>
      <c r="J524" s="2">
        <f t="shared" si="219"/>
        <v>0.4399068601110514</v>
      </c>
      <c r="K524" s="2">
        <f t="shared" si="220"/>
        <v>0.53867096543077198</v>
      </c>
      <c r="L524" s="2">
        <f t="shared" si="221"/>
        <v>0</v>
      </c>
      <c r="M524" s="2">
        <f t="shared" si="222"/>
        <v>2.1422174458176624E-2</v>
      </c>
      <c r="N524" s="108">
        <v>12280</v>
      </c>
      <c r="O524" s="108">
        <v>15037</v>
      </c>
      <c r="P524" s="108"/>
      <c r="Q524" s="118">
        <v>595</v>
      </c>
      <c r="Y524" s="108"/>
      <c r="Z524" s="108"/>
      <c r="AA524" s="108">
        <v>0</v>
      </c>
      <c r="AB524" s="108">
        <v>0</v>
      </c>
      <c r="AC524" s="108">
        <v>3</v>
      </c>
      <c r="AD524" s="108"/>
      <c r="AE524" s="108"/>
      <c r="AF524" s="108"/>
      <c r="AG524" s="108"/>
      <c r="AI524" s="7">
        <f>IF(Q524&gt;0,RANK(Q524,(N524:P524,Q524:AE524)),0)</f>
        <v>3</v>
      </c>
      <c r="AJ524" s="7">
        <f>IF(R524&gt;0,RANK(R524,(N524:P524,Q524:AE524)),0)</f>
        <v>0</v>
      </c>
      <c r="AK524" s="7">
        <f>IF(T524&gt;0,RANK(T524,(N524:P524,Q524:AE524)),0)</f>
        <v>0</v>
      </c>
      <c r="AL524" s="7">
        <f>IF(S524&gt;0,RANK(S524,(N524:P524,Q524:AE524)),0)</f>
        <v>0</v>
      </c>
      <c r="AM524" s="2">
        <f t="shared" si="223"/>
        <v>2.1314705355543615E-2</v>
      </c>
      <c r="AN524" s="2">
        <f t="shared" si="224"/>
        <v>0</v>
      </c>
      <c r="AO524" s="2">
        <f t="shared" si="225"/>
        <v>0</v>
      </c>
      <c r="AP524" s="2">
        <f t="shared" si="226"/>
        <v>0</v>
      </c>
      <c r="AR524" t="s">
        <v>2517</v>
      </c>
      <c r="AS524" t="s">
        <v>1985</v>
      </c>
      <c r="AT524">
        <v>0</v>
      </c>
      <c r="AV524">
        <v>3</v>
      </c>
      <c r="AW524" s="91">
        <v>13</v>
      </c>
      <c r="AX524" s="93">
        <v>217</v>
      </c>
      <c r="AY524" s="97">
        <f t="shared" si="215"/>
        <v>13217</v>
      </c>
      <c r="BA524" s="7" t="s">
        <v>1261</v>
      </c>
    </row>
    <row r="525" spans="1:53" hidden="1" outlineLevel="1">
      <c r="A525" t="s">
        <v>2518</v>
      </c>
      <c r="B525" t="s">
        <v>1985</v>
      </c>
      <c r="C525" s="1">
        <f t="shared" si="216"/>
        <v>12604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0</v>
      </c>
      <c r="G525" s="1">
        <f t="shared" si="217"/>
        <v>6759</v>
      </c>
      <c r="H525" s="2">
        <f t="shared" si="218"/>
        <v>0.53625833068867024</v>
      </c>
      <c r="I525" s="2"/>
      <c r="J525" s="2">
        <f t="shared" si="219"/>
        <v>0.21747064423992382</v>
      </c>
      <c r="K525" s="2">
        <f t="shared" si="220"/>
        <v>0.75372897492859414</v>
      </c>
      <c r="L525" s="2">
        <f t="shared" si="221"/>
        <v>0</v>
      </c>
      <c r="M525" s="2">
        <f t="shared" si="222"/>
        <v>2.8800380831482064E-2</v>
      </c>
      <c r="N525" s="108">
        <v>2741</v>
      </c>
      <c r="O525" s="108">
        <v>9500</v>
      </c>
      <c r="P525" s="108"/>
      <c r="Q525" s="118">
        <v>363</v>
      </c>
      <c r="Y525" s="108"/>
      <c r="Z525" s="108"/>
      <c r="AA525" s="108">
        <v>0</v>
      </c>
      <c r="AB525" s="108">
        <v>0</v>
      </c>
      <c r="AC525" s="108">
        <v>0</v>
      </c>
      <c r="AD525" s="108"/>
      <c r="AE525" s="108"/>
      <c r="AF525" s="108"/>
      <c r="AG525" s="108"/>
      <c r="AI525" s="7">
        <f>IF(Q525&gt;0,RANK(Q525,(N525:P525,Q525:AE525)),0)</f>
        <v>3</v>
      </c>
      <c r="AJ525" s="7">
        <f>IF(R525&gt;0,RANK(R525,(N525:P525,Q525:AE525)),0)</f>
        <v>0</v>
      </c>
      <c r="AK525" s="7">
        <f>IF(T525&gt;0,RANK(T525,(N525:P525,Q525:AE525)),0)</f>
        <v>0</v>
      </c>
      <c r="AL525" s="7">
        <f>IF(S525&gt;0,RANK(S525,(N525:P525,Q525:AE525)),0)</f>
        <v>0</v>
      </c>
      <c r="AM525" s="2">
        <f t="shared" si="223"/>
        <v>2.8800380831482068E-2</v>
      </c>
      <c r="AN525" s="2">
        <f t="shared" si="224"/>
        <v>0</v>
      </c>
      <c r="AO525" s="2">
        <f t="shared" si="225"/>
        <v>0</v>
      </c>
      <c r="AP525" s="2">
        <f t="shared" si="226"/>
        <v>0</v>
      </c>
      <c r="AR525" t="s">
        <v>2518</v>
      </c>
      <c r="AS525" t="s">
        <v>1985</v>
      </c>
      <c r="AT525">
        <v>9</v>
      </c>
      <c r="AV525">
        <v>3</v>
      </c>
      <c r="AW525" s="91">
        <v>13</v>
      </c>
      <c r="AX525" s="93">
        <v>219</v>
      </c>
      <c r="AY525" s="97">
        <f t="shared" si="215"/>
        <v>13219</v>
      </c>
      <c r="BA525" s="7" t="s">
        <v>1261</v>
      </c>
    </row>
    <row r="526" spans="1:53" hidden="1" outlineLevel="1">
      <c r="A526" t="s">
        <v>1633</v>
      </c>
      <c r="B526" t="s">
        <v>1985</v>
      </c>
      <c r="C526" s="1">
        <f t="shared" si="216"/>
        <v>4264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>IF(P526&gt;0,RANK(P526,(N526:P526,Q526:AE526)),0)</f>
        <v>0</v>
      </c>
      <c r="G526" s="1">
        <f t="shared" si="217"/>
        <v>1739</v>
      </c>
      <c r="H526" s="2">
        <f t="shared" si="218"/>
        <v>0.40783302063789867</v>
      </c>
      <c r="I526" s="2"/>
      <c r="J526" s="2">
        <f t="shared" si="219"/>
        <v>0.28095684803001875</v>
      </c>
      <c r="K526" s="2">
        <f t="shared" si="220"/>
        <v>0.68878986866791747</v>
      </c>
      <c r="L526" s="2">
        <f t="shared" si="221"/>
        <v>0</v>
      </c>
      <c r="M526" s="2">
        <f t="shared" si="222"/>
        <v>3.0253283302063783E-2</v>
      </c>
      <c r="N526" s="108">
        <v>1198</v>
      </c>
      <c r="O526" s="108">
        <v>2937</v>
      </c>
      <c r="P526" s="108"/>
      <c r="Q526" s="118">
        <v>128</v>
      </c>
      <c r="Y526" s="108"/>
      <c r="Z526" s="108"/>
      <c r="AA526" s="108">
        <v>0</v>
      </c>
      <c r="AB526" s="108">
        <v>0</v>
      </c>
      <c r="AC526" s="108">
        <v>1</v>
      </c>
      <c r="AD526" s="108"/>
      <c r="AE526" s="108"/>
      <c r="AF526" s="108"/>
      <c r="AG526" s="108"/>
      <c r="AI526" s="7">
        <f>IF(Q526&gt;0,RANK(Q526,(N526:P526,Q526:AE526)),0)</f>
        <v>3</v>
      </c>
      <c r="AJ526" s="7">
        <f>IF(R526&gt;0,RANK(R526,(N526:P526,Q526:AE526)),0)</f>
        <v>0</v>
      </c>
      <c r="AK526" s="7">
        <f>IF(T526&gt;0,RANK(T526,(N526:P526,Q526:AE526)),0)</f>
        <v>0</v>
      </c>
      <c r="AL526" s="7">
        <f>IF(S526&gt;0,RANK(S526,(N526:P526,Q526:AE526)),0)</f>
        <v>0</v>
      </c>
      <c r="AM526" s="2">
        <f t="shared" si="223"/>
        <v>3.0018761726078799E-2</v>
      </c>
      <c r="AN526" s="2">
        <f t="shared" si="224"/>
        <v>0</v>
      </c>
      <c r="AO526" s="2">
        <f t="shared" si="225"/>
        <v>0</v>
      </c>
      <c r="AP526" s="2">
        <f t="shared" si="226"/>
        <v>0</v>
      </c>
      <c r="AR526" t="s">
        <v>1633</v>
      </c>
      <c r="AS526" t="s">
        <v>1985</v>
      </c>
      <c r="AT526">
        <v>0</v>
      </c>
      <c r="AV526">
        <v>3</v>
      </c>
      <c r="AW526" s="91">
        <v>13</v>
      </c>
      <c r="AX526" s="93">
        <v>221</v>
      </c>
      <c r="AY526" s="97">
        <f t="shared" si="215"/>
        <v>13221</v>
      </c>
      <c r="BA526" s="7" t="s">
        <v>1261</v>
      </c>
    </row>
    <row r="527" spans="1:53" hidden="1" outlineLevel="1">
      <c r="A527" t="s">
        <v>1730</v>
      </c>
      <c r="B527" t="s">
        <v>1985</v>
      </c>
      <c r="C527" s="1">
        <f t="shared" si="216"/>
        <v>32459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>IF(P527&gt;0,RANK(P527,(N527:P527,Q527:AE527)),0)</f>
        <v>0</v>
      </c>
      <c r="G527" s="1">
        <f t="shared" si="217"/>
        <v>15897</v>
      </c>
      <c r="H527" s="2">
        <f t="shared" si="218"/>
        <v>0.48975630795773129</v>
      </c>
      <c r="I527" s="2"/>
      <c r="J527" s="2">
        <f t="shared" si="219"/>
        <v>0.23965618164453617</v>
      </c>
      <c r="K527" s="2">
        <f t="shared" si="220"/>
        <v>0.72941248960226746</v>
      </c>
      <c r="L527" s="2">
        <f t="shared" si="221"/>
        <v>0</v>
      </c>
      <c r="M527" s="2">
        <f t="shared" si="222"/>
        <v>3.0931328753196374E-2</v>
      </c>
      <c r="N527" s="108">
        <v>7779</v>
      </c>
      <c r="O527" s="108">
        <v>23676</v>
      </c>
      <c r="P527" s="108"/>
      <c r="Q527" s="118">
        <v>1002</v>
      </c>
      <c r="Y527" s="108"/>
      <c r="Z527" s="108"/>
      <c r="AA527" s="108">
        <v>1</v>
      </c>
      <c r="AB527" s="108">
        <v>0</v>
      </c>
      <c r="AC527" s="108">
        <v>1</v>
      </c>
      <c r="AD527" s="108"/>
      <c r="AE527" s="108"/>
      <c r="AF527" s="108"/>
      <c r="AG527" s="108"/>
      <c r="AI527" s="7">
        <f>IF(Q527&gt;0,RANK(Q527,(N527:P527,Q527:AE527)),0)</f>
        <v>3</v>
      </c>
      <c r="AJ527" s="7">
        <f>IF(R527&gt;0,RANK(R527,(N527:P527,Q527:AE527)),0)</f>
        <v>0</v>
      </c>
      <c r="AK527" s="7">
        <f>IF(T527&gt;0,RANK(T527,(N527:P527,Q527:AE527)),0)</f>
        <v>0</v>
      </c>
      <c r="AL527" s="7">
        <f>IF(S527&gt;0,RANK(S527,(N527:P527,Q527:AE527)),0)</f>
        <v>0</v>
      </c>
      <c r="AM527" s="2">
        <f t="shared" si="223"/>
        <v>3.086971256046089E-2</v>
      </c>
      <c r="AN527" s="2">
        <f t="shared" si="224"/>
        <v>0</v>
      </c>
      <c r="AO527" s="2">
        <f t="shared" si="225"/>
        <v>0</v>
      </c>
      <c r="AP527" s="2">
        <f t="shared" si="226"/>
        <v>0</v>
      </c>
      <c r="AR527" t="s">
        <v>1730</v>
      </c>
      <c r="AS527" t="s">
        <v>1985</v>
      </c>
      <c r="AT527">
        <v>0</v>
      </c>
      <c r="AV527">
        <v>3</v>
      </c>
      <c r="AW527" s="91">
        <v>13</v>
      </c>
      <c r="AX527" s="93">
        <v>223</v>
      </c>
      <c r="AY527" s="97">
        <f t="shared" si="215"/>
        <v>13223</v>
      </c>
      <c r="BA527" s="7" t="s">
        <v>1261</v>
      </c>
    </row>
    <row r="528" spans="1:53" hidden="1" outlineLevel="1">
      <c r="A528" t="s">
        <v>1850</v>
      </c>
      <c r="B528" t="s">
        <v>1985</v>
      </c>
      <c r="C528" s="1">
        <f t="shared" si="216"/>
        <v>7383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>IF(P528&gt;0,RANK(P528,(N528:P528,Q528:AE528)),0)</f>
        <v>0</v>
      </c>
      <c r="G528" s="1">
        <f t="shared" si="217"/>
        <v>553</v>
      </c>
      <c r="H528" s="2">
        <f t="shared" si="218"/>
        <v>7.4901801435730733E-2</v>
      </c>
      <c r="I528" s="2"/>
      <c r="J528" s="2">
        <f t="shared" si="219"/>
        <v>0.45211973452526072</v>
      </c>
      <c r="K528" s="2">
        <f t="shared" si="220"/>
        <v>0.52702153596099144</v>
      </c>
      <c r="L528" s="2">
        <f t="shared" si="221"/>
        <v>0</v>
      </c>
      <c r="M528" s="2">
        <f t="shared" si="222"/>
        <v>2.0858729513747787E-2</v>
      </c>
      <c r="N528" s="108">
        <v>3338</v>
      </c>
      <c r="O528" s="108">
        <v>3891</v>
      </c>
      <c r="P528" s="108"/>
      <c r="Q528" s="118">
        <v>154</v>
      </c>
      <c r="Y528" s="108"/>
      <c r="Z528" s="108"/>
      <c r="AA528" s="108">
        <v>0</v>
      </c>
      <c r="AB528" s="108">
        <v>0</v>
      </c>
      <c r="AC528" s="108">
        <v>0</v>
      </c>
      <c r="AD528" s="108"/>
      <c r="AE528" s="108"/>
      <c r="AF528" s="108"/>
      <c r="AG528" s="108"/>
      <c r="AI528" s="7">
        <f>IF(Q528&gt;0,RANK(Q528,(N528:P528,Q528:AE528)),0)</f>
        <v>3</v>
      </c>
      <c r="AJ528" s="7">
        <f>IF(R528&gt;0,RANK(R528,(N528:P528,Q528:AE528)),0)</f>
        <v>0</v>
      </c>
      <c r="AK528" s="7">
        <f>IF(T528&gt;0,RANK(T528,(N528:P528,Q528:AE528)),0)</f>
        <v>0</v>
      </c>
      <c r="AL528" s="7">
        <f>IF(S528&gt;0,RANK(S528,(N528:P528,Q528:AE528)),0)</f>
        <v>0</v>
      </c>
      <c r="AM528" s="2">
        <f t="shared" si="223"/>
        <v>2.0858729513747801E-2</v>
      </c>
      <c r="AN528" s="2">
        <f t="shared" si="224"/>
        <v>0</v>
      </c>
      <c r="AO528" s="2">
        <f t="shared" si="225"/>
        <v>0</v>
      </c>
      <c r="AP528" s="2">
        <f t="shared" si="226"/>
        <v>0</v>
      </c>
      <c r="AR528" t="s">
        <v>1850</v>
      </c>
      <c r="AS528" t="s">
        <v>1985</v>
      </c>
      <c r="AT528">
        <v>3</v>
      </c>
      <c r="AV528">
        <v>3</v>
      </c>
      <c r="AW528" s="91">
        <v>13</v>
      </c>
      <c r="AX528" s="93">
        <v>225</v>
      </c>
      <c r="AY528" s="97">
        <f t="shared" si="215"/>
        <v>13225</v>
      </c>
      <c r="BA528" s="7" t="s">
        <v>1261</v>
      </c>
    </row>
    <row r="529" spans="1:53" hidden="1" outlineLevel="1">
      <c r="A529" t="s">
        <v>798</v>
      </c>
      <c r="B529" t="s">
        <v>1985</v>
      </c>
      <c r="C529" s="1">
        <f t="shared" si="216"/>
        <v>8980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>IF(P529&gt;0,RANK(P529,(N529:P529,Q529:AE529)),0)</f>
        <v>0</v>
      </c>
      <c r="G529" s="1">
        <f t="shared" si="217"/>
        <v>6291</v>
      </c>
      <c r="H529" s="2">
        <f t="shared" si="218"/>
        <v>0.70055679287305117</v>
      </c>
      <c r="I529" s="2"/>
      <c r="J529" s="2">
        <f t="shared" si="219"/>
        <v>0.12873051224944321</v>
      </c>
      <c r="K529" s="2">
        <f t="shared" si="220"/>
        <v>0.82928730512249438</v>
      </c>
      <c r="L529" s="2">
        <f t="shared" si="221"/>
        <v>0</v>
      </c>
      <c r="M529" s="2">
        <f t="shared" si="222"/>
        <v>4.1982182628062414E-2</v>
      </c>
      <c r="N529" s="108">
        <v>1156</v>
      </c>
      <c r="O529" s="108">
        <v>7447</v>
      </c>
      <c r="P529" s="108"/>
      <c r="Q529" s="118">
        <v>377</v>
      </c>
      <c r="Y529" s="108"/>
      <c r="Z529" s="108"/>
      <c r="AA529" s="108">
        <v>0</v>
      </c>
      <c r="AB529" s="108">
        <v>0</v>
      </c>
      <c r="AC529" s="108">
        <v>0</v>
      </c>
      <c r="AD529" s="108"/>
      <c r="AE529" s="108"/>
      <c r="AF529" s="108"/>
      <c r="AG529" s="108"/>
      <c r="AI529" s="7">
        <f>IF(Q529&gt;0,RANK(Q529,(N529:P529,Q529:AE529)),0)</f>
        <v>3</v>
      </c>
      <c r="AJ529" s="7">
        <f>IF(R529&gt;0,RANK(R529,(N529:P529,Q529:AE529)),0)</f>
        <v>0</v>
      </c>
      <c r="AK529" s="7">
        <f>IF(T529&gt;0,RANK(T529,(N529:P529,Q529:AE529)),0)</f>
        <v>0</v>
      </c>
      <c r="AL529" s="7">
        <f>IF(S529&gt;0,RANK(S529,(N529:P529,Q529:AE529)),0)</f>
        <v>0</v>
      </c>
      <c r="AM529" s="2">
        <f t="shared" si="223"/>
        <v>4.1982182628062359E-2</v>
      </c>
      <c r="AN529" s="2">
        <f t="shared" si="224"/>
        <v>0</v>
      </c>
      <c r="AO529" s="2">
        <f t="shared" si="225"/>
        <v>0</v>
      </c>
      <c r="AP529" s="2">
        <f t="shared" si="226"/>
        <v>0</v>
      </c>
      <c r="AR529" t="s">
        <v>798</v>
      </c>
      <c r="AS529" t="s">
        <v>1985</v>
      </c>
      <c r="AT529">
        <v>10</v>
      </c>
      <c r="AV529">
        <v>3</v>
      </c>
      <c r="AW529" s="91">
        <v>13</v>
      </c>
      <c r="AX529" s="93">
        <v>227</v>
      </c>
      <c r="AY529" s="97">
        <f t="shared" si="215"/>
        <v>13227</v>
      </c>
      <c r="BA529" s="7" t="s">
        <v>1261</v>
      </c>
    </row>
    <row r="530" spans="1:53" hidden="1" outlineLevel="1">
      <c r="A530" t="s">
        <v>1736</v>
      </c>
      <c r="B530" t="s">
        <v>1985</v>
      </c>
      <c r="C530" s="1">
        <f t="shared" si="216"/>
        <v>4047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>IF(P530&gt;0,RANK(P530,(N530:P530,Q530:AE530)),0)</f>
        <v>0</v>
      </c>
      <c r="G530" s="1">
        <f t="shared" si="217"/>
        <v>2826</v>
      </c>
      <c r="H530" s="2">
        <f t="shared" si="218"/>
        <v>0.69829503335804299</v>
      </c>
      <c r="I530" s="2"/>
      <c r="J530" s="2">
        <f t="shared" si="219"/>
        <v>0.13960958734865334</v>
      </c>
      <c r="K530" s="2">
        <f t="shared" si="220"/>
        <v>0.83790462070669636</v>
      </c>
      <c r="L530" s="2">
        <f t="shared" si="221"/>
        <v>0</v>
      </c>
      <c r="M530" s="2">
        <f t="shared" si="222"/>
        <v>2.248579194465028E-2</v>
      </c>
      <c r="N530" s="108">
        <v>565</v>
      </c>
      <c r="O530" s="108">
        <v>3391</v>
      </c>
      <c r="P530" s="108"/>
      <c r="Q530" s="118">
        <v>91</v>
      </c>
      <c r="Y530" s="108"/>
      <c r="Z530" s="108"/>
      <c r="AA530" s="108">
        <v>0</v>
      </c>
      <c r="AB530" s="108">
        <v>0</v>
      </c>
      <c r="AC530" s="108">
        <v>0</v>
      </c>
      <c r="AD530" s="108"/>
      <c r="AE530" s="108"/>
      <c r="AF530" s="108"/>
      <c r="AG530" s="108"/>
      <c r="AI530" s="7">
        <f>IF(Q530&gt;0,RANK(Q530,(N530:P530,Q530:AE530)),0)</f>
        <v>3</v>
      </c>
      <c r="AJ530" s="7">
        <f>IF(R530&gt;0,RANK(R530,(N530:P530,Q530:AE530)),0)</f>
        <v>0</v>
      </c>
      <c r="AK530" s="7">
        <f>IF(T530&gt;0,RANK(T530,(N530:P530,Q530:AE530)),0)</f>
        <v>0</v>
      </c>
      <c r="AL530" s="7">
        <f>IF(S530&gt;0,RANK(S530,(N530:P530,Q530:AE530)),0)</f>
        <v>0</v>
      </c>
      <c r="AM530" s="2">
        <f t="shared" si="223"/>
        <v>2.2485791944650359E-2</v>
      </c>
      <c r="AN530" s="2">
        <f t="shared" si="224"/>
        <v>0</v>
      </c>
      <c r="AO530" s="2">
        <f t="shared" si="225"/>
        <v>0</v>
      </c>
      <c r="AP530" s="2">
        <f t="shared" si="226"/>
        <v>0</v>
      </c>
      <c r="AR530" t="s">
        <v>1736</v>
      </c>
      <c r="AS530" t="s">
        <v>1985</v>
      </c>
      <c r="AT530">
        <v>1</v>
      </c>
      <c r="AV530">
        <v>3</v>
      </c>
      <c r="AW530" s="91">
        <v>13</v>
      </c>
      <c r="AX530" s="93">
        <v>229</v>
      </c>
      <c r="AY530" s="97">
        <f t="shared" si="215"/>
        <v>13229</v>
      </c>
      <c r="BA530" s="7" t="s">
        <v>1261</v>
      </c>
    </row>
    <row r="531" spans="1:53" hidden="1" outlineLevel="1">
      <c r="A531" t="s">
        <v>1027</v>
      </c>
      <c r="B531" t="s">
        <v>1985</v>
      </c>
      <c r="C531" s="1">
        <f t="shared" si="216"/>
        <v>5697</v>
      </c>
      <c r="D531" s="7">
        <f>IF(N531&gt;0, RANK(N531,(N531:P531,Q531:AE531)),0)</f>
        <v>2</v>
      </c>
      <c r="E531" s="7">
        <f>IF(O531&gt;0,RANK(O531,(N531:P531,Q531:AE531)),0)</f>
        <v>1</v>
      </c>
      <c r="F531" s="7">
        <f>IF(P531&gt;0,RANK(P531,(N531:P531,Q531:AE531)),0)</f>
        <v>0</v>
      </c>
      <c r="G531" s="1">
        <f t="shared" si="217"/>
        <v>3853</v>
      </c>
      <c r="H531" s="2">
        <f t="shared" si="218"/>
        <v>0.67632087063366686</v>
      </c>
      <c r="I531" s="2"/>
      <c r="J531" s="2">
        <f t="shared" si="219"/>
        <v>0.14779708618571177</v>
      </c>
      <c r="K531" s="2">
        <f t="shared" si="220"/>
        <v>0.82411795681937861</v>
      </c>
      <c r="L531" s="2">
        <f t="shared" si="221"/>
        <v>0</v>
      </c>
      <c r="M531" s="2">
        <f t="shared" si="222"/>
        <v>2.8084956994909649E-2</v>
      </c>
      <c r="N531" s="108">
        <v>842</v>
      </c>
      <c r="O531" s="108">
        <v>4695</v>
      </c>
      <c r="P531" s="108"/>
      <c r="Q531" s="118">
        <v>160</v>
      </c>
      <c r="Y531" s="108"/>
      <c r="Z531" s="108"/>
      <c r="AA531" s="108">
        <v>0</v>
      </c>
      <c r="AB531" s="108">
        <v>0</v>
      </c>
      <c r="AC531" s="108">
        <v>0</v>
      </c>
      <c r="AD531" s="108"/>
      <c r="AE531" s="108"/>
      <c r="AF531" s="108"/>
      <c r="AG531" s="108"/>
      <c r="AI531" s="7">
        <f>IF(Q531&gt;0,RANK(Q531,(N531:P531,Q531:AE531)),0)</f>
        <v>3</v>
      </c>
      <c r="AJ531" s="7">
        <f>IF(R531&gt;0,RANK(R531,(N531:P531,Q531:AE531)),0)</f>
        <v>0</v>
      </c>
      <c r="AK531" s="7">
        <f>IF(T531&gt;0,RANK(T531,(N531:P531,Q531:AE531)),0)</f>
        <v>0</v>
      </c>
      <c r="AL531" s="7">
        <f>IF(S531&gt;0,RANK(S531,(N531:P531,Q531:AE531)),0)</f>
        <v>0</v>
      </c>
      <c r="AM531" s="2">
        <f t="shared" si="223"/>
        <v>2.80849569949096E-2</v>
      </c>
      <c r="AN531" s="2">
        <f t="shared" si="224"/>
        <v>0</v>
      </c>
      <c r="AO531" s="2">
        <f t="shared" si="225"/>
        <v>0</v>
      </c>
      <c r="AP531" s="2">
        <f t="shared" si="226"/>
        <v>0</v>
      </c>
      <c r="AR531" t="s">
        <v>1027</v>
      </c>
      <c r="AS531" t="s">
        <v>1985</v>
      </c>
      <c r="AT531">
        <v>8</v>
      </c>
      <c r="AV531">
        <v>3</v>
      </c>
      <c r="AW531" s="91">
        <v>13</v>
      </c>
      <c r="AX531" s="93">
        <v>231</v>
      </c>
      <c r="AY531" s="97">
        <f t="shared" si="215"/>
        <v>13231</v>
      </c>
      <c r="BA531" s="7" t="s">
        <v>1261</v>
      </c>
    </row>
    <row r="532" spans="1:53" hidden="1" outlineLevel="1">
      <c r="A532" t="s">
        <v>2180</v>
      </c>
      <c r="B532" t="s">
        <v>1985</v>
      </c>
      <c r="C532" s="1">
        <f t="shared" si="216"/>
        <v>8734</v>
      </c>
      <c r="D532" s="7">
        <f>IF(N532&gt;0, RANK(N532,(N532:P532,Q532:AE532)),0)</f>
        <v>2</v>
      </c>
      <c r="E532" s="7">
        <f>IF(O532&gt;0,RANK(O532,(N532:P532,Q532:AE532)),0)</f>
        <v>1</v>
      </c>
      <c r="F532" s="7">
        <f>IF(P532&gt;0,RANK(P532,(N532:P532,Q532:AE532)),0)</f>
        <v>0</v>
      </c>
      <c r="G532" s="1">
        <f t="shared" si="217"/>
        <v>4144</v>
      </c>
      <c r="H532" s="2">
        <f t="shared" si="218"/>
        <v>0.47446759789329057</v>
      </c>
      <c r="I532" s="2"/>
      <c r="J532" s="2">
        <f t="shared" si="219"/>
        <v>0.24833982138768032</v>
      </c>
      <c r="K532" s="2">
        <f t="shared" si="220"/>
        <v>0.72280741928097092</v>
      </c>
      <c r="L532" s="2">
        <f t="shared" si="221"/>
        <v>0</v>
      </c>
      <c r="M532" s="2">
        <f t="shared" si="222"/>
        <v>2.8852759331348787E-2</v>
      </c>
      <c r="N532" s="108">
        <v>2169</v>
      </c>
      <c r="O532" s="108">
        <v>6313</v>
      </c>
      <c r="P532" s="108"/>
      <c r="Q532" s="118">
        <v>252</v>
      </c>
      <c r="Y532" s="108"/>
      <c r="Z532" s="108"/>
      <c r="AA532" s="108">
        <v>0</v>
      </c>
      <c r="AB532" s="108">
        <v>0</v>
      </c>
      <c r="AC532" s="108">
        <v>0</v>
      </c>
      <c r="AD532" s="108"/>
      <c r="AE532" s="108"/>
      <c r="AF532" s="108"/>
      <c r="AG532" s="108"/>
      <c r="AI532" s="7">
        <f>IF(Q532&gt;0,RANK(Q532,(N532:P532,Q532:AE532)),0)</f>
        <v>3</v>
      </c>
      <c r="AJ532" s="7">
        <f>IF(R532&gt;0,RANK(R532,(N532:P532,Q532:AE532)),0)</f>
        <v>0</v>
      </c>
      <c r="AK532" s="7">
        <f>IF(T532&gt;0,RANK(T532,(N532:P532,Q532:AE532)),0)</f>
        <v>0</v>
      </c>
      <c r="AL532" s="7">
        <f>IF(S532&gt;0,RANK(S532,(N532:P532,Q532:AE532)),0)</f>
        <v>0</v>
      </c>
      <c r="AM532" s="2">
        <f t="shared" si="223"/>
        <v>2.8852759331348753E-2</v>
      </c>
      <c r="AN532" s="2">
        <f t="shared" si="224"/>
        <v>0</v>
      </c>
      <c r="AO532" s="2">
        <f t="shared" si="225"/>
        <v>0</v>
      </c>
      <c r="AP532" s="2">
        <f t="shared" si="226"/>
        <v>0</v>
      </c>
      <c r="AR532" t="s">
        <v>2180</v>
      </c>
      <c r="AS532" t="s">
        <v>1985</v>
      </c>
      <c r="AT532">
        <v>11</v>
      </c>
      <c r="AV532">
        <v>3</v>
      </c>
      <c r="AW532" s="91">
        <v>13</v>
      </c>
      <c r="AX532" s="93">
        <v>233</v>
      </c>
      <c r="AY532" s="97">
        <f t="shared" si="215"/>
        <v>13233</v>
      </c>
      <c r="BA532" s="7" t="s">
        <v>1261</v>
      </c>
    </row>
    <row r="533" spans="1:53" hidden="1" outlineLevel="1">
      <c r="A533" t="s">
        <v>394</v>
      </c>
      <c r="B533" t="s">
        <v>1985</v>
      </c>
      <c r="C533" s="1">
        <f t="shared" si="216"/>
        <v>2529</v>
      </c>
      <c r="D533" s="7">
        <f>IF(N533&gt;0, RANK(N533,(N533:P533,Q533:AE533)),0)</f>
        <v>2</v>
      </c>
      <c r="E533" s="7">
        <f>IF(O533&gt;0,RANK(O533,(N533:P533,Q533:AE533)),0)</f>
        <v>1</v>
      </c>
      <c r="F533" s="7">
        <f>IF(P533&gt;0,RANK(P533,(N533:P533,Q533:AE533)),0)</f>
        <v>0</v>
      </c>
      <c r="G533" s="1">
        <f t="shared" si="217"/>
        <v>966</v>
      </c>
      <c r="H533" s="2">
        <f t="shared" si="218"/>
        <v>0.38196915776986951</v>
      </c>
      <c r="I533" s="2"/>
      <c r="J533" s="2">
        <f t="shared" si="219"/>
        <v>0.29418742586002372</v>
      </c>
      <c r="K533" s="2">
        <f t="shared" si="220"/>
        <v>0.67615658362989328</v>
      </c>
      <c r="L533" s="2">
        <f t="shared" si="221"/>
        <v>0</v>
      </c>
      <c r="M533" s="2">
        <f t="shared" si="222"/>
        <v>2.9655990510083052E-2</v>
      </c>
      <c r="N533" s="108">
        <v>744</v>
      </c>
      <c r="O533" s="108">
        <v>1710</v>
      </c>
      <c r="P533" s="108"/>
      <c r="Q533" s="118">
        <v>75</v>
      </c>
      <c r="Y533" s="108"/>
      <c r="Z533" s="108"/>
      <c r="AA533" s="108">
        <v>0</v>
      </c>
      <c r="AB533" s="108">
        <v>0</v>
      </c>
      <c r="AC533" s="108">
        <v>0</v>
      </c>
      <c r="AD533" s="108"/>
      <c r="AE533" s="108"/>
      <c r="AF533" s="108"/>
      <c r="AG533" s="108"/>
      <c r="AI533" s="7">
        <f>IF(Q533&gt;0,RANK(Q533,(N533:P533,Q533:AE533)),0)</f>
        <v>3</v>
      </c>
      <c r="AJ533" s="7">
        <f>IF(R533&gt;0,RANK(R533,(N533:P533,Q533:AE533)),0)</f>
        <v>0</v>
      </c>
      <c r="AK533" s="7">
        <f>IF(T533&gt;0,RANK(T533,(N533:P533,Q533:AE533)),0)</f>
        <v>0</v>
      </c>
      <c r="AL533" s="7">
        <f>IF(S533&gt;0,RANK(S533,(N533:P533,Q533:AE533)),0)</f>
        <v>0</v>
      </c>
      <c r="AM533" s="2">
        <f t="shared" si="223"/>
        <v>2.9655990510083038E-2</v>
      </c>
      <c r="AN533" s="2">
        <f t="shared" si="224"/>
        <v>0</v>
      </c>
      <c r="AO533" s="2">
        <f t="shared" si="225"/>
        <v>0</v>
      </c>
      <c r="AP533" s="2">
        <f t="shared" si="226"/>
        <v>0</v>
      </c>
      <c r="AR533" t="s">
        <v>394</v>
      </c>
      <c r="AS533" t="s">
        <v>1985</v>
      </c>
      <c r="AT533">
        <v>0</v>
      </c>
      <c r="AV533">
        <v>3</v>
      </c>
      <c r="AW533" s="91">
        <v>13</v>
      </c>
      <c r="AX533" s="93">
        <v>235</v>
      </c>
      <c r="AY533" s="97">
        <f t="shared" si="215"/>
        <v>13235</v>
      </c>
      <c r="BA533" s="7" t="s">
        <v>1261</v>
      </c>
    </row>
    <row r="534" spans="1:53" hidden="1" outlineLevel="1">
      <c r="A534" t="s">
        <v>2154</v>
      </c>
      <c r="B534" t="s">
        <v>1985</v>
      </c>
      <c r="C534" s="1">
        <f t="shared" si="216"/>
        <v>6503</v>
      </c>
      <c r="D534" s="7">
        <f>IF(N534&gt;0, RANK(N534,(N534:P534,Q534:AE534)),0)</f>
        <v>2</v>
      </c>
      <c r="E534" s="7">
        <f>IF(O534&gt;0,RANK(O534,(N534:P534,Q534:AE534)),0)</f>
        <v>1</v>
      </c>
      <c r="F534" s="7">
        <f>IF(P534&gt;0,RANK(P534,(N534:P534,Q534:AE534)),0)</f>
        <v>0</v>
      </c>
      <c r="G534" s="1">
        <f t="shared" si="217"/>
        <v>2963</v>
      </c>
      <c r="H534" s="2">
        <f t="shared" si="218"/>
        <v>0.45563586037213594</v>
      </c>
      <c r="I534" s="2"/>
      <c r="J534" s="2">
        <f t="shared" si="219"/>
        <v>0.26034138090112258</v>
      </c>
      <c r="K534" s="2">
        <f t="shared" si="220"/>
        <v>0.71597724127325846</v>
      </c>
      <c r="L534" s="2">
        <f t="shared" si="221"/>
        <v>0</v>
      </c>
      <c r="M534" s="2">
        <f t="shared" si="222"/>
        <v>2.3681377825618966E-2</v>
      </c>
      <c r="N534" s="108">
        <v>1693</v>
      </c>
      <c r="O534" s="108">
        <v>4656</v>
      </c>
      <c r="P534" s="108"/>
      <c r="Q534" s="118">
        <v>154</v>
      </c>
      <c r="Y534" s="108"/>
      <c r="Z534" s="108"/>
      <c r="AA534" s="108">
        <v>0</v>
      </c>
      <c r="AB534" s="108">
        <v>0</v>
      </c>
      <c r="AC534" s="108">
        <v>0</v>
      </c>
      <c r="AD534" s="108"/>
      <c r="AE534" s="108"/>
      <c r="AF534" s="108"/>
      <c r="AG534" s="108"/>
      <c r="AI534" s="7">
        <f>IF(Q534&gt;0,RANK(Q534,(N534:P534,Q534:AE534)),0)</f>
        <v>3</v>
      </c>
      <c r="AJ534" s="7">
        <f>IF(R534&gt;0,RANK(R534,(N534:P534,Q534:AE534)),0)</f>
        <v>0</v>
      </c>
      <c r="AK534" s="7">
        <f>IF(T534&gt;0,RANK(T534,(N534:P534,Q534:AE534)),0)</f>
        <v>0</v>
      </c>
      <c r="AL534" s="7">
        <f>IF(S534&gt;0,RANK(S534,(N534:P534,Q534:AE534)),0)</f>
        <v>0</v>
      </c>
      <c r="AM534" s="2">
        <f t="shared" si="223"/>
        <v>2.3681377825618945E-2</v>
      </c>
      <c r="AN534" s="2">
        <f t="shared" si="224"/>
        <v>0</v>
      </c>
      <c r="AO534" s="2">
        <f t="shared" si="225"/>
        <v>0</v>
      </c>
      <c r="AP534" s="2">
        <f t="shared" si="226"/>
        <v>0</v>
      </c>
      <c r="AR534" t="s">
        <v>2154</v>
      </c>
      <c r="AS534" t="s">
        <v>1985</v>
      </c>
      <c r="AT534">
        <v>9</v>
      </c>
      <c r="AV534">
        <v>3</v>
      </c>
      <c r="AW534" s="91">
        <v>13</v>
      </c>
      <c r="AX534" s="93">
        <v>237</v>
      </c>
      <c r="AY534" s="97">
        <f t="shared" si="215"/>
        <v>13237</v>
      </c>
      <c r="BA534" s="7" t="s">
        <v>1261</v>
      </c>
    </row>
    <row r="535" spans="1:53" hidden="1" outlineLevel="1">
      <c r="A535" t="s">
        <v>2578</v>
      </c>
      <c r="B535" t="s">
        <v>1985</v>
      </c>
      <c r="C535" s="1">
        <f t="shared" si="216"/>
        <v>771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>IF(P535&gt;0,RANK(P535,(N535:P535,Q535:AE535)),0)</f>
        <v>0</v>
      </c>
      <c r="G535" s="1">
        <f t="shared" si="217"/>
        <v>7</v>
      </c>
      <c r="H535" s="2">
        <f t="shared" si="218"/>
        <v>9.0791180285343717E-3</v>
      </c>
      <c r="I535" s="2"/>
      <c r="J535" s="2">
        <f t="shared" si="219"/>
        <v>0.49027237354085601</v>
      </c>
      <c r="K535" s="2">
        <f t="shared" si="220"/>
        <v>0.48119325551232167</v>
      </c>
      <c r="L535" s="2">
        <f t="shared" si="221"/>
        <v>0</v>
      </c>
      <c r="M535" s="2">
        <f t="shared" si="222"/>
        <v>2.8534370946822263E-2</v>
      </c>
      <c r="N535" s="108">
        <v>378</v>
      </c>
      <c r="O535" s="108">
        <v>371</v>
      </c>
      <c r="P535" s="108"/>
      <c r="Q535" s="118">
        <v>22</v>
      </c>
      <c r="Y535" s="108"/>
      <c r="Z535" s="108"/>
      <c r="AA535" s="108">
        <v>0</v>
      </c>
      <c r="AB535" s="108">
        <v>0</v>
      </c>
      <c r="AC535" s="108">
        <v>0</v>
      </c>
      <c r="AD535" s="108"/>
      <c r="AE535" s="108"/>
      <c r="AF535" s="108"/>
      <c r="AG535" s="108"/>
      <c r="AI535" s="7">
        <f>IF(Q535&gt;0,RANK(Q535,(N535:P535,Q535:AE535)),0)</f>
        <v>3</v>
      </c>
      <c r="AJ535" s="7">
        <f>IF(R535&gt;0,RANK(R535,(N535:P535,Q535:AE535)),0)</f>
        <v>0</v>
      </c>
      <c r="AK535" s="7">
        <f>IF(T535&gt;0,RANK(T535,(N535:P535,Q535:AE535)),0)</f>
        <v>0</v>
      </c>
      <c r="AL535" s="7">
        <f>IF(S535&gt;0,RANK(S535,(N535:P535,Q535:AE535)),0)</f>
        <v>0</v>
      </c>
      <c r="AM535" s="2">
        <f t="shared" si="223"/>
        <v>2.8534370946822308E-2</v>
      </c>
      <c r="AN535" s="2">
        <f t="shared" si="224"/>
        <v>0</v>
      </c>
      <c r="AO535" s="2">
        <f t="shared" si="225"/>
        <v>0</v>
      </c>
      <c r="AP535" s="2">
        <f t="shared" si="226"/>
        <v>0</v>
      </c>
      <c r="AR535" t="s">
        <v>2578</v>
      </c>
      <c r="AS535" t="s">
        <v>1985</v>
      </c>
      <c r="AT535">
        <v>2</v>
      </c>
      <c r="AV535">
        <v>3</v>
      </c>
      <c r="AW535" s="91">
        <v>13</v>
      </c>
      <c r="AX535" s="93">
        <v>239</v>
      </c>
      <c r="AY535" s="97">
        <f t="shared" si="215"/>
        <v>13239</v>
      </c>
      <c r="BA535" s="7" t="s">
        <v>1261</v>
      </c>
    </row>
    <row r="536" spans="1:53" hidden="1" outlineLevel="1">
      <c r="A536" t="s">
        <v>1116</v>
      </c>
      <c r="B536" t="s">
        <v>1985</v>
      </c>
      <c r="C536" s="1">
        <f t="shared" si="216"/>
        <v>5377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>IF(P536&gt;0,RANK(P536,(N536:P536,Q536:AE536)),0)</f>
        <v>0</v>
      </c>
      <c r="G536" s="1">
        <f t="shared" si="217"/>
        <v>3012</v>
      </c>
      <c r="H536" s="2">
        <f t="shared" si="218"/>
        <v>0.56016366003347595</v>
      </c>
      <c r="I536" s="2"/>
      <c r="J536" s="2">
        <f t="shared" si="219"/>
        <v>0.20308722335875024</v>
      </c>
      <c r="K536" s="2">
        <f t="shared" si="220"/>
        <v>0.76325088339222613</v>
      </c>
      <c r="L536" s="2">
        <f t="shared" si="221"/>
        <v>0</v>
      </c>
      <c r="M536" s="2">
        <f t="shared" si="222"/>
        <v>3.3661893249023689E-2</v>
      </c>
      <c r="N536" s="108">
        <v>1092</v>
      </c>
      <c r="O536" s="108">
        <v>4104</v>
      </c>
      <c r="P536" s="108"/>
      <c r="Q536" s="118">
        <v>180</v>
      </c>
      <c r="Y536" s="108"/>
      <c r="Z536" s="108"/>
      <c r="AA536" s="108">
        <v>0</v>
      </c>
      <c r="AB536" s="108">
        <v>0</v>
      </c>
      <c r="AC536" s="108">
        <v>1</v>
      </c>
      <c r="AD536" s="108"/>
      <c r="AE536" s="108"/>
      <c r="AF536" s="108"/>
      <c r="AG536" s="108"/>
      <c r="AI536" s="7">
        <f>IF(Q536&gt;0,RANK(Q536,(N536:P536,Q536:AE536)),0)</f>
        <v>3</v>
      </c>
      <c r="AJ536" s="7">
        <f>IF(R536&gt;0,RANK(R536,(N536:P536,Q536:AE536)),0)</f>
        <v>0</v>
      </c>
      <c r="AK536" s="7">
        <f>IF(T536&gt;0,RANK(T536,(N536:P536,Q536:AE536)),0)</f>
        <v>0</v>
      </c>
      <c r="AL536" s="7">
        <f>IF(S536&gt;0,RANK(S536,(N536:P536,Q536:AE536)),0)</f>
        <v>0</v>
      </c>
      <c r="AM536" s="2">
        <f t="shared" si="223"/>
        <v>3.3475915938255531E-2</v>
      </c>
      <c r="AN536" s="2">
        <f t="shared" si="224"/>
        <v>0</v>
      </c>
      <c r="AO536" s="2">
        <f t="shared" si="225"/>
        <v>0</v>
      </c>
      <c r="AP536" s="2">
        <f t="shared" si="226"/>
        <v>0</v>
      </c>
      <c r="AR536" t="s">
        <v>1116</v>
      </c>
      <c r="AS536" t="s">
        <v>1985</v>
      </c>
      <c r="AT536">
        <v>9</v>
      </c>
      <c r="AV536">
        <v>3</v>
      </c>
      <c r="AW536" s="91">
        <v>13</v>
      </c>
      <c r="AX536" s="93">
        <v>241</v>
      </c>
      <c r="AY536" s="97">
        <f t="shared" si="215"/>
        <v>13241</v>
      </c>
      <c r="BA536" s="7" t="s">
        <v>1261</v>
      </c>
    </row>
    <row r="537" spans="1:53" hidden="1" outlineLevel="1">
      <c r="A537" t="s">
        <v>1215</v>
      </c>
      <c r="B537" t="s">
        <v>1985</v>
      </c>
      <c r="C537" s="1">
        <f t="shared" si="216"/>
        <v>2251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>IF(P537&gt;0,RANK(P537,(N537:P537,Q537:AE537)),0)</f>
        <v>0</v>
      </c>
      <c r="G537" s="1">
        <f t="shared" si="217"/>
        <v>89</v>
      </c>
      <c r="H537" s="2">
        <f t="shared" si="218"/>
        <v>3.9537983118613951E-2</v>
      </c>
      <c r="I537" s="2"/>
      <c r="J537" s="2">
        <f t="shared" si="219"/>
        <v>0.51488227454464686</v>
      </c>
      <c r="K537" s="2">
        <f t="shared" si="220"/>
        <v>0.47534429142603285</v>
      </c>
      <c r="L537" s="2">
        <f t="shared" si="221"/>
        <v>0</v>
      </c>
      <c r="M537" s="2">
        <f t="shared" si="222"/>
        <v>9.7734340293202937E-3</v>
      </c>
      <c r="N537" s="108">
        <v>1159</v>
      </c>
      <c r="O537" s="108">
        <v>1070</v>
      </c>
      <c r="P537" s="108"/>
      <c r="Q537" s="118">
        <v>22</v>
      </c>
      <c r="Y537" s="108"/>
      <c r="Z537" s="108"/>
      <c r="AA537" s="108">
        <v>0</v>
      </c>
      <c r="AB537" s="108">
        <v>0</v>
      </c>
      <c r="AC537" s="108">
        <v>0</v>
      </c>
      <c r="AD537" s="108"/>
      <c r="AE537" s="108"/>
      <c r="AF537" s="108"/>
      <c r="AG537" s="108"/>
      <c r="AI537" s="7">
        <f>IF(Q537&gt;0,RANK(Q537,(N537:P537,Q537:AE537)),0)</f>
        <v>3</v>
      </c>
      <c r="AJ537" s="7">
        <f>IF(R537&gt;0,RANK(R537,(N537:P537,Q537:AE537)),0)</f>
        <v>0</v>
      </c>
      <c r="AK537" s="7">
        <f>IF(T537&gt;0,RANK(T537,(N537:P537,Q537:AE537)),0)</f>
        <v>0</v>
      </c>
      <c r="AL537" s="7">
        <f>IF(S537&gt;0,RANK(S537,(N537:P537,Q537:AE537)),0)</f>
        <v>0</v>
      </c>
      <c r="AM537" s="2">
        <f t="shared" si="223"/>
        <v>9.7734340293203024E-3</v>
      </c>
      <c r="AN537" s="2">
        <f t="shared" si="224"/>
        <v>0</v>
      </c>
      <c r="AO537" s="2">
        <f t="shared" si="225"/>
        <v>0</v>
      </c>
      <c r="AP537" s="2">
        <f t="shared" si="226"/>
        <v>0</v>
      </c>
      <c r="AR537" t="s">
        <v>1215</v>
      </c>
      <c r="AS537" t="s">
        <v>1985</v>
      </c>
      <c r="AT537">
        <v>2</v>
      </c>
      <c r="AV537">
        <v>3</v>
      </c>
      <c r="AW537" s="91">
        <v>13</v>
      </c>
      <c r="AX537" s="93">
        <v>243</v>
      </c>
      <c r="AY537" s="97">
        <f t="shared" si="215"/>
        <v>13243</v>
      </c>
      <c r="BA537" s="7" t="s">
        <v>1261</v>
      </c>
    </row>
    <row r="538" spans="1:53" hidden="1" outlineLevel="1">
      <c r="A538" t="s">
        <v>321</v>
      </c>
      <c r="B538" t="s">
        <v>1985</v>
      </c>
      <c r="C538" s="1">
        <f t="shared" si="216"/>
        <v>49448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>IF(P538&gt;0,RANK(P538,(N538:P538,Q538:AE538)),0)</f>
        <v>0</v>
      </c>
      <c r="G538" s="1">
        <f t="shared" si="217"/>
        <v>9550</v>
      </c>
      <c r="H538" s="2">
        <f t="shared" si="218"/>
        <v>0.19313217925901957</v>
      </c>
      <c r="I538" s="2"/>
      <c r="J538" s="2">
        <f t="shared" si="219"/>
        <v>0.58853745348649089</v>
      </c>
      <c r="K538" s="2">
        <f t="shared" si="220"/>
        <v>0.39540527422747129</v>
      </c>
      <c r="L538" s="2">
        <f t="shared" si="221"/>
        <v>0</v>
      </c>
      <c r="M538" s="2">
        <f t="shared" si="222"/>
        <v>1.6057272286037816E-2</v>
      </c>
      <c r="N538" s="108">
        <v>29102</v>
      </c>
      <c r="O538" s="108">
        <v>19552</v>
      </c>
      <c r="P538" s="108"/>
      <c r="Q538" s="118">
        <v>790</v>
      </c>
      <c r="Y538" s="108"/>
      <c r="Z538" s="108"/>
      <c r="AA538" s="108">
        <v>0</v>
      </c>
      <c r="AB538" s="108">
        <v>4</v>
      </c>
      <c r="AC538" s="108">
        <v>0</v>
      </c>
      <c r="AD538" s="108"/>
      <c r="AE538" s="108"/>
      <c r="AF538" s="108"/>
      <c r="AG538" s="108"/>
      <c r="AI538" s="7">
        <f>IF(Q538&gt;0,RANK(Q538,(N538:P538,Q538:AE538)),0)</f>
        <v>3</v>
      </c>
      <c r="AJ538" s="7">
        <f>IF(R538&gt;0,RANK(R538,(N538:P538,Q538:AE538)),0)</f>
        <v>0</v>
      </c>
      <c r="AK538" s="7">
        <f>IF(T538&gt;0,RANK(T538,(N538:P538,Q538:AE538)),0)</f>
        <v>0</v>
      </c>
      <c r="AL538" s="7">
        <f>IF(S538&gt;0,RANK(S538,(N538:P538,Q538:AE538)),0)</f>
        <v>0</v>
      </c>
      <c r="AM538" s="2">
        <f t="shared" si="223"/>
        <v>1.5976379226662351E-2</v>
      </c>
      <c r="AN538" s="2">
        <f t="shared" si="224"/>
        <v>0</v>
      </c>
      <c r="AO538" s="2">
        <f t="shared" si="225"/>
        <v>0</v>
      </c>
      <c r="AP538" s="2">
        <f t="shared" si="226"/>
        <v>0</v>
      </c>
      <c r="AR538" t="s">
        <v>321</v>
      </c>
      <c r="AS538" t="s">
        <v>1985</v>
      </c>
      <c r="AT538">
        <v>0</v>
      </c>
      <c r="AV538">
        <v>3</v>
      </c>
      <c r="AW538" s="91">
        <v>13</v>
      </c>
      <c r="AX538" s="93">
        <v>245</v>
      </c>
      <c r="AY538" s="97">
        <f t="shared" si="215"/>
        <v>13245</v>
      </c>
      <c r="BA538" s="7" t="s">
        <v>1261</v>
      </c>
    </row>
    <row r="539" spans="1:53" hidden="1" outlineLevel="1">
      <c r="A539" t="s">
        <v>1621</v>
      </c>
      <c r="B539" t="s">
        <v>1985</v>
      </c>
      <c r="C539" s="1">
        <f t="shared" si="216"/>
        <v>26690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>IF(P539&gt;0,RANK(P539,(N539:P539,Q539:AE539)),0)</f>
        <v>0</v>
      </c>
      <c r="G539" s="1">
        <f t="shared" si="217"/>
        <v>99</v>
      </c>
      <c r="H539" s="2">
        <f t="shared" si="218"/>
        <v>3.7092544023979018E-3</v>
      </c>
      <c r="I539" s="2"/>
      <c r="J539" s="2">
        <f t="shared" si="219"/>
        <v>0.49205695016860246</v>
      </c>
      <c r="K539" s="2">
        <f t="shared" si="220"/>
        <v>0.48834769576620457</v>
      </c>
      <c r="L539" s="2">
        <f t="shared" si="221"/>
        <v>0</v>
      </c>
      <c r="M539" s="2">
        <f t="shared" si="222"/>
        <v>1.9595354065192916E-2</v>
      </c>
      <c r="N539" s="108">
        <v>13133</v>
      </c>
      <c r="O539" s="108">
        <v>13034</v>
      </c>
      <c r="P539" s="108"/>
      <c r="Q539" s="118">
        <v>522</v>
      </c>
      <c r="Y539" s="108"/>
      <c r="Z539" s="108"/>
      <c r="AA539" s="108">
        <v>0</v>
      </c>
      <c r="AB539" s="108">
        <v>0</v>
      </c>
      <c r="AC539" s="108">
        <v>1</v>
      </c>
      <c r="AD539" s="108"/>
      <c r="AE539" s="108"/>
      <c r="AF539" s="108"/>
      <c r="AG539" s="108"/>
      <c r="AI539" s="7">
        <f>IF(Q539&gt;0,RANK(Q539,(N539:P539,Q539:AE539)),0)</f>
        <v>3</v>
      </c>
      <c r="AJ539" s="7">
        <f>IF(R539&gt;0,RANK(R539,(N539:P539,Q539:AE539)),0)</f>
        <v>0</v>
      </c>
      <c r="AK539" s="7">
        <f>IF(T539&gt;0,RANK(T539,(N539:P539,Q539:AE539)),0)</f>
        <v>0</v>
      </c>
      <c r="AL539" s="7">
        <f>IF(S539&gt;0,RANK(S539,(N539:P539,Q539:AE539)),0)</f>
        <v>0</v>
      </c>
      <c r="AM539" s="2">
        <f t="shared" si="223"/>
        <v>1.9557886849007118E-2</v>
      </c>
      <c r="AN539" s="2">
        <f t="shared" si="224"/>
        <v>0</v>
      </c>
      <c r="AO539" s="2">
        <f t="shared" si="225"/>
        <v>0</v>
      </c>
      <c r="AP539" s="2">
        <f t="shared" si="226"/>
        <v>0</v>
      </c>
      <c r="AR539" t="s">
        <v>1621</v>
      </c>
      <c r="AS539" t="s">
        <v>1985</v>
      </c>
      <c r="AT539">
        <v>0</v>
      </c>
      <c r="AV539">
        <v>3</v>
      </c>
      <c r="AW539" s="91">
        <v>13</v>
      </c>
      <c r="AX539" s="93">
        <v>247</v>
      </c>
      <c r="AY539" s="97">
        <f t="shared" si="215"/>
        <v>13247</v>
      </c>
      <c r="BA539" s="7" t="s">
        <v>1261</v>
      </c>
    </row>
    <row r="540" spans="1:53" hidden="1" outlineLevel="1">
      <c r="A540" t="s">
        <v>1546</v>
      </c>
      <c r="B540" t="s">
        <v>1985</v>
      </c>
      <c r="C540" s="1">
        <f t="shared" si="216"/>
        <v>1170</v>
      </c>
      <c r="D540" s="7">
        <f>IF(N540&gt;0, RANK(N540,(N540:P540,Q540:AE540)),0)</f>
        <v>2</v>
      </c>
      <c r="E540" s="7">
        <f>IF(O540&gt;0,RANK(O540,(N540:P540,Q540:AE540)),0)</f>
        <v>1</v>
      </c>
      <c r="F540" s="7">
        <f>IF(P540&gt;0,RANK(P540,(N540:P540,Q540:AE540)),0)</f>
        <v>0</v>
      </c>
      <c r="G540" s="1">
        <f t="shared" si="217"/>
        <v>566</v>
      </c>
      <c r="H540" s="2">
        <f t="shared" si="218"/>
        <v>0.48376068376068376</v>
      </c>
      <c r="I540" s="2"/>
      <c r="J540" s="2">
        <f t="shared" si="219"/>
        <v>0.24700854700854702</v>
      </c>
      <c r="K540" s="2">
        <f t="shared" si="220"/>
        <v>0.73076923076923073</v>
      </c>
      <c r="L540" s="2">
        <f t="shared" si="221"/>
        <v>0</v>
      </c>
      <c r="M540" s="2">
        <f t="shared" si="222"/>
        <v>2.2222222222222254E-2</v>
      </c>
      <c r="N540" s="108">
        <v>289</v>
      </c>
      <c r="O540" s="108">
        <v>855</v>
      </c>
      <c r="P540" s="108"/>
      <c r="Q540" s="118">
        <v>26</v>
      </c>
      <c r="Y540" s="108"/>
      <c r="Z540" s="108"/>
      <c r="AA540" s="108">
        <v>0</v>
      </c>
      <c r="AB540" s="108">
        <v>0</v>
      </c>
      <c r="AC540" s="108">
        <v>0</v>
      </c>
      <c r="AD540" s="108"/>
      <c r="AE540" s="108"/>
      <c r="AF540" s="108"/>
      <c r="AG540" s="108"/>
      <c r="AI540" s="7">
        <f>IF(Q540&gt;0,RANK(Q540,(N540:P540,Q540:AE540)),0)</f>
        <v>3</v>
      </c>
      <c r="AJ540" s="7">
        <f>IF(R540&gt;0,RANK(R540,(N540:P540,Q540:AE540)),0)</f>
        <v>0</v>
      </c>
      <c r="AK540" s="7">
        <f>IF(T540&gt;0,RANK(T540,(N540:P540,Q540:AE540)),0)</f>
        <v>0</v>
      </c>
      <c r="AL540" s="7">
        <f>IF(S540&gt;0,RANK(S540,(N540:P540,Q540:AE540)),0)</f>
        <v>0</v>
      </c>
      <c r="AM540" s="2">
        <f t="shared" si="223"/>
        <v>2.2222222222222223E-2</v>
      </c>
      <c r="AN540" s="2">
        <f t="shared" si="224"/>
        <v>0</v>
      </c>
      <c r="AO540" s="2">
        <f t="shared" si="225"/>
        <v>0</v>
      </c>
      <c r="AP540" s="2">
        <f t="shared" si="226"/>
        <v>0</v>
      </c>
      <c r="AR540" t="s">
        <v>1546</v>
      </c>
      <c r="AS540" t="s">
        <v>1985</v>
      </c>
      <c r="AT540">
        <v>3</v>
      </c>
      <c r="AV540">
        <v>3</v>
      </c>
      <c r="AW540" s="91">
        <v>13</v>
      </c>
      <c r="AX540" s="93">
        <v>249</v>
      </c>
      <c r="AY540" s="97">
        <f t="shared" si="215"/>
        <v>13249</v>
      </c>
      <c r="BA540" s="7" t="s">
        <v>1261</v>
      </c>
    </row>
    <row r="541" spans="1:53" hidden="1" outlineLevel="1">
      <c r="A541" t="s">
        <v>1957</v>
      </c>
      <c r="B541" t="s">
        <v>1985</v>
      </c>
      <c r="C541" s="1">
        <f t="shared" si="216"/>
        <v>3774</v>
      </c>
      <c r="D541" s="7">
        <f>IF(N541&gt;0, RANK(N541,(N541:P541,Q541:AE541)),0)</f>
        <v>2</v>
      </c>
      <c r="E541" s="7">
        <f>IF(O541&gt;0,RANK(O541,(N541:P541,Q541:AE541)),0)</f>
        <v>1</v>
      </c>
      <c r="F541" s="7">
        <f>IF(P541&gt;0,RANK(P541,(N541:P541,Q541:AE541)),0)</f>
        <v>0</v>
      </c>
      <c r="G541" s="1">
        <f t="shared" si="217"/>
        <v>792</v>
      </c>
      <c r="H541" s="2">
        <f t="shared" si="218"/>
        <v>0.20985691573926868</v>
      </c>
      <c r="I541" s="2"/>
      <c r="J541" s="2">
        <f t="shared" si="219"/>
        <v>0.38765235824059352</v>
      </c>
      <c r="K541" s="2">
        <f t="shared" si="220"/>
        <v>0.5975092739798622</v>
      </c>
      <c r="L541" s="2">
        <f t="shared" si="221"/>
        <v>0</v>
      </c>
      <c r="M541" s="2">
        <f t="shared" si="222"/>
        <v>1.4838367779544281E-2</v>
      </c>
      <c r="N541" s="108">
        <v>1463</v>
      </c>
      <c r="O541" s="108">
        <v>2255</v>
      </c>
      <c r="P541" s="108"/>
      <c r="Q541" s="118">
        <v>56</v>
      </c>
      <c r="Y541" s="108"/>
      <c r="Z541" s="108"/>
      <c r="AA541" s="108">
        <v>0</v>
      </c>
      <c r="AB541" s="108">
        <v>0</v>
      </c>
      <c r="AC541" s="108">
        <v>0</v>
      </c>
      <c r="AD541" s="108"/>
      <c r="AE541" s="108"/>
      <c r="AF541" s="108"/>
      <c r="AG541" s="108"/>
      <c r="AI541" s="7">
        <f>IF(Q541&gt;0,RANK(Q541,(N541:P541,Q541:AE541)),0)</f>
        <v>3</v>
      </c>
      <c r="AJ541" s="7">
        <f>IF(R541&gt;0,RANK(R541,(N541:P541,Q541:AE541)),0)</f>
        <v>0</v>
      </c>
      <c r="AK541" s="7">
        <f>IF(T541&gt;0,RANK(T541,(N541:P541,Q541:AE541)),0)</f>
        <v>0</v>
      </c>
      <c r="AL541" s="7">
        <f>IF(S541&gt;0,RANK(S541,(N541:P541,Q541:AE541)),0)</f>
        <v>0</v>
      </c>
      <c r="AM541" s="2">
        <f t="shared" si="223"/>
        <v>1.483836777954425E-2</v>
      </c>
      <c r="AN541" s="2">
        <f t="shared" si="224"/>
        <v>0</v>
      </c>
      <c r="AO541" s="2">
        <f t="shared" si="225"/>
        <v>0</v>
      </c>
      <c r="AP541" s="2">
        <f t="shared" si="226"/>
        <v>0</v>
      </c>
      <c r="AR541" t="s">
        <v>1957</v>
      </c>
      <c r="AS541" t="s">
        <v>1985</v>
      </c>
      <c r="AT541">
        <v>12</v>
      </c>
      <c r="AV541">
        <v>3</v>
      </c>
      <c r="AW541" s="91">
        <v>13</v>
      </c>
      <c r="AX541" s="93">
        <v>251</v>
      </c>
      <c r="AY541" s="97">
        <f t="shared" si="215"/>
        <v>13251</v>
      </c>
      <c r="BA541" s="7" t="s">
        <v>1261</v>
      </c>
    </row>
    <row r="542" spans="1:53" hidden="1" outlineLevel="1">
      <c r="A542" t="s">
        <v>1318</v>
      </c>
      <c r="B542" t="s">
        <v>1985</v>
      </c>
      <c r="C542" s="1">
        <f t="shared" si="216"/>
        <v>2668</v>
      </c>
      <c r="D542" s="7">
        <f>IF(N542&gt;0, RANK(N542,(N542:P542,Q542:AE542)),0)</f>
        <v>2</v>
      </c>
      <c r="E542" s="7">
        <f>IF(O542&gt;0,RANK(O542,(N542:P542,Q542:AE542)),0)</f>
        <v>1</v>
      </c>
      <c r="F542" s="7">
        <f>IF(P542&gt;0,RANK(P542,(N542:P542,Q542:AE542)),0)</f>
        <v>0</v>
      </c>
      <c r="G542" s="1">
        <f t="shared" si="217"/>
        <v>688</v>
      </c>
      <c r="H542" s="2">
        <f t="shared" si="218"/>
        <v>0.25787106446776614</v>
      </c>
      <c r="I542" s="2"/>
      <c r="J542" s="2">
        <f t="shared" si="219"/>
        <v>0.35494752623688158</v>
      </c>
      <c r="K542" s="2">
        <f t="shared" si="220"/>
        <v>0.61281859070464773</v>
      </c>
      <c r="L542" s="2">
        <f t="shared" si="221"/>
        <v>0</v>
      </c>
      <c r="M542" s="2">
        <f t="shared" si="222"/>
        <v>3.2233883058470747E-2</v>
      </c>
      <c r="N542" s="108">
        <v>947</v>
      </c>
      <c r="O542" s="108">
        <v>1635</v>
      </c>
      <c r="P542" s="108"/>
      <c r="Q542" s="118">
        <v>86</v>
      </c>
      <c r="Y542" s="108"/>
      <c r="Z542" s="108"/>
      <c r="AA542" s="108">
        <v>0</v>
      </c>
      <c r="AB542" s="108">
        <v>0</v>
      </c>
      <c r="AC542" s="108">
        <v>0</v>
      </c>
      <c r="AD542" s="108"/>
      <c r="AE542" s="108"/>
      <c r="AF542" s="108"/>
      <c r="AG542" s="108"/>
      <c r="AI542" s="7">
        <f>IF(Q542&gt;0,RANK(Q542,(N542:P542,Q542:AE542)),0)</f>
        <v>3</v>
      </c>
      <c r="AJ542" s="7">
        <f>IF(R542&gt;0,RANK(R542,(N542:P542,Q542:AE542)),0)</f>
        <v>0</v>
      </c>
      <c r="AK542" s="7">
        <f>IF(T542&gt;0,RANK(T542,(N542:P542,Q542:AE542)),0)</f>
        <v>0</v>
      </c>
      <c r="AL542" s="7">
        <f>IF(S542&gt;0,RANK(S542,(N542:P542,Q542:AE542)),0)</f>
        <v>0</v>
      </c>
      <c r="AM542" s="2">
        <f t="shared" si="223"/>
        <v>3.2233883058470768E-2</v>
      </c>
      <c r="AN542" s="2">
        <f t="shared" si="224"/>
        <v>0</v>
      </c>
      <c r="AO542" s="2">
        <f t="shared" si="225"/>
        <v>0</v>
      </c>
      <c r="AP542" s="2">
        <f t="shared" si="226"/>
        <v>0</v>
      </c>
      <c r="AR542" t="s">
        <v>1318</v>
      </c>
      <c r="AS542" t="s">
        <v>1985</v>
      </c>
      <c r="AT542">
        <v>2</v>
      </c>
      <c r="AV542">
        <v>3</v>
      </c>
      <c r="AW542" s="91">
        <v>13</v>
      </c>
      <c r="AX542" s="93">
        <v>253</v>
      </c>
      <c r="AY542" s="97">
        <f t="shared" si="215"/>
        <v>13253</v>
      </c>
      <c r="BA542" s="7" t="s">
        <v>1261</v>
      </c>
    </row>
    <row r="543" spans="1:53" hidden="1" outlineLevel="1">
      <c r="A543" t="s">
        <v>2096</v>
      </c>
      <c r="B543" t="s">
        <v>1985</v>
      </c>
      <c r="C543" s="1">
        <f t="shared" si="216"/>
        <v>16336</v>
      </c>
      <c r="D543" s="7">
        <f>IF(N543&gt;0, RANK(N543,(N543:P543,Q543:AE543)),0)</f>
        <v>2</v>
      </c>
      <c r="E543" s="7">
        <f>IF(O543&gt;0,RANK(O543,(N543:P543,Q543:AE543)),0)</f>
        <v>1</v>
      </c>
      <c r="F543" s="7">
        <f>IF(P543&gt;0,RANK(P543,(N543:P543,Q543:AE543)),0)</f>
        <v>0</v>
      </c>
      <c r="G543" s="1">
        <f t="shared" si="217"/>
        <v>5550</v>
      </c>
      <c r="H543" s="2">
        <f t="shared" si="218"/>
        <v>0.33974045053868757</v>
      </c>
      <c r="I543" s="2"/>
      <c r="J543" s="2">
        <f t="shared" si="219"/>
        <v>0.31843780607247796</v>
      </c>
      <c r="K543" s="2">
        <f t="shared" si="220"/>
        <v>0.65817825661116547</v>
      </c>
      <c r="L543" s="2">
        <f t="shared" si="221"/>
        <v>0</v>
      </c>
      <c r="M543" s="2">
        <f t="shared" si="222"/>
        <v>2.3383937316356573E-2</v>
      </c>
      <c r="N543" s="108">
        <v>5202</v>
      </c>
      <c r="O543" s="108">
        <v>10752</v>
      </c>
      <c r="P543" s="108"/>
      <c r="Q543" s="118">
        <v>382</v>
      </c>
      <c r="Y543" s="108"/>
      <c r="Z543" s="108"/>
      <c r="AA543" s="108">
        <v>0</v>
      </c>
      <c r="AB543" s="108">
        <v>0</v>
      </c>
      <c r="AC543" s="108">
        <v>0</v>
      </c>
      <c r="AD543" s="108"/>
      <c r="AE543" s="108"/>
      <c r="AF543" s="108"/>
      <c r="AG543" s="108"/>
      <c r="AI543" s="7">
        <f>IF(Q543&gt;0,RANK(Q543,(N543:P543,Q543:AE543)),0)</f>
        <v>3</v>
      </c>
      <c r="AJ543" s="7">
        <f>IF(R543&gt;0,RANK(R543,(N543:P543,Q543:AE543)),0)</f>
        <v>0</v>
      </c>
      <c r="AK543" s="7">
        <f>IF(T543&gt;0,RANK(T543,(N543:P543,Q543:AE543)),0)</f>
        <v>0</v>
      </c>
      <c r="AL543" s="7">
        <f>IF(S543&gt;0,RANK(S543,(N543:P543,Q543:AE543)),0)</f>
        <v>0</v>
      </c>
      <c r="AM543" s="2">
        <f t="shared" si="223"/>
        <v>2.3383937316356514E-2</v>
      </c>
      <c r="AN543" s="2">
        <f t="shared" si="224"/>
        <v>0</v>
      </c>
      <c r="AO543" s="2">
        <f t="shared" si="225"/>
        <v>0</v>
      </c>
      <c r="AP543" s="2">
        <f t="shared" si="226"/>
        <v>0</v>
      </c>
      <c r="AR543" t="s">
        <v>2096</v>
      </c>
      <c r="AS543" t="s">
        <v>1985</v>
      </c>
      <c r="AT543">
        <v>0</v>
      </c>
      <c r="AV543">
        <v>3</v>
      </c>
      <c r="AW543" s="91">
        <v>13</v>
      </c>
      <c r="AX543" s="93">
        <v>255</v>
      </c>
      <c r="AY543" s="97">
        <f t="shared" si="215"/>
        <v>13255</v>
      </c>
      <c r="BA543" s="7" t="s">
        <v>1261</v>
      </c>
    </row>
    <row r="544" spans="1:53" hidden="1" outlineLevel="1">
      <c r="A544" t="s">
        <v>2095</v>
      </c>
      <c r="B544" t="s">
        <v>1985</v>
      </c>
      <c r="C544" s="1">
        <f t="shared" si="216"/>
        <v>6463</v>
      </c>
      <c r="D544" s="7">
        <f>IF(N544&gt;0, RANK(N544,(N544:P544,Q544:AE544)),0)</f>
        <v>2</v>
      </c>
      <c r="E544" s="7">
        <f>IF(O544&gt;0,RANK(O544,(N544:P544,Q544:AE544)),0)</f>
        <v>1</v>
      </c>
      <c r="F544" s="7">
        <f>IF(P544&gt;0,RANK(P544,(N544:P544,Q544:AE544)),0)</f>
        <v>0</v>
      </c>
      <c r="G544" s="1">
        <f t="shared" si="217"/>
        <v>3340</v>
      </c>
      <c r="H544" s="2">
        <f t="shared" si="218"/>
        <v>0.51678786941049049</v>
      </c>
      <c r="I544" s="2"/>
      <c r="J544" s="2">
        <f t="shared" si="219"/>
        <v>0.22528237660529166</v>
      </c>
      <c r="K544" s="2">
        <f t="shared" si="220"/>
        <v>0.7420702460157822</v>
      </c>
      <c r="L544" s="2">
        <f t="shared" si="221"/>
        <v>0</v>
      </c>
      <c r="M544" s="2">
        <f t="shared" si="222"/>
        <v>3.2647377378926201E-2</v>
      </c>
      <c r="N544" s="108">
        <v>1456</v>
      </c>
      <c r="O544" s="108">
        <v>4796</v>
      </c>
      <c r="P544" s="108"/>
      <c r="Q544" s="118">
        <v>210</v>
      </c>
      <c r="Y544" s="108"/>
      <c r="Z544" s="108"/>
      <c r="AA544" s="108">
        <v>0</v>
      </c>
      <c r="AB544" s="108">
        <v>0</v>
      </c>
      <c r="AC544" s="108">
        <v>1</v>
      </c>
      <c r="AD544" s="108"/>
      <c r="AE544" s="108"/>
      <c r="AF544" s="108"/>
      <c r="AG544" s="108"/>
      <c r="AI544" s="7">
        <f>IF(Q544&gt;0,RANK(Q544,(N544:P544,Q544:AE544)),0)</f>
        <v>3</v>
      </c>
      <c r="AJ544" s="7">
        <f>IF(R544&gt;0,RANK(R544,(N544:P544,Q544:AE544)),0)</f>
        <v>0</v>
      </c>
      <c r="AK544" s="7">
        <f>IF(T544&gt;0,RANK(T544,(N544:P544,Q544:AE544)),0)</f>
        <v>0</v>
      </c>
      <c r="AL544" s="7">
        <f>IF(S544&gt;0,RANK(S544,(N544:P544,Q544:AE544)),0)</f>
        <v>0</v>
      </c>
      <c r="AM544" s="2">
        <f t="shared" si="223"/>
        <v>3.2492650471917066E-2</v>
      </c>
      <c r="AN544" s="2">
        <f t="shared" si="224"/>
        <v>0</v>
      </c>
      <c r="AO544" s="2">
        <f t="shared" si="225"/>
        <v>0</v>
      </c>
      <c r="AP544" s="2">
        <f t="shared" si="226"/>
        <v>0</v>
      </c>
      <c r="AR544" t="s">
        <v>2095</v>
      </c>
      <c r="AS544" t="s">
        <v>1985</v>
      </c>
      <c r="AT544">
        <v>9</v>
      </c>
      <c r="AV544">
        <v>3</v>
      </c>
      <c r="AW544" s="91">
        <v>13</v>
      </c>
      <c r="AX544" s="93">
        <v>257</v>
      </c>
      <c r="AY544" s="97">
        <f t="shared" si="215"/>
        <v>13257</v>
      </c>
      <c r="BA544" s="7" t="s">
        <v>1261</v>
      </c>
    </row>
    <row r="545" spans="1:53" hidden="1" outlineLevel="1">
      <c r="A545" t="s">
        <v>1562</v>
      </c>
      <c r="B545" t="s">
        <v>1985</v>
      </c>
      <c r="C545" s="1">
        <f t="shared" si="216"/>
        <v>1432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>IF(P545&gt;0,RANK(P545,(N545:P545,Q545:AE545)),0)</f>
        <v>0</v>
      </c>
      <c r="G545" s="1">
        <f t="shared" si="217"/>
        <v>215</v>
      </c>
      <c r="H545" s="2">
        <f t="shared" si="218"/>
        <v>0.15013966480446927</v>
      </c>
      <c r="I545" s="2"/>
      <c r="J545" s="2">
        <f t="shared" si="219"/>
        <v>0.56215083798882681</v>
      </c>
      <c r="K545" s="2">
        <f t="shared" si="220"/>
        <v>0.41201117318435754</v>
      </c>
      <c r="L545" s="2">
        <f t="shared" si="221"/>
        <v>0</v>
      </c>
      <c r="M545" s="2">
        <f t="shared" si="222"/>
        <v>2.583798882681565E-2</v>
      </c>
      <c r="N545" s="108">
        <v>805</v>
      </c>
      <c r="O545" s="108">
        <v>590</v>
      </c>
      <c r="P545" s="108"/>
      <c r="Q545" s="118">
        <v>37</v>
      </c>
      <c r="Y545" s="108"/>
      <c r="Z545" s="108"/>
      <c r="AA545" s="108">
        <v>0</v>
      </c>
      <c r="AB545" s="108">
        <v>0</v>
      </c>
      <c r="AC545" s="108">
        <v>0</v>
      </c>
      <c r="AD545" s="108"/>
      <c r="AE545" s="108"/>
      <c r="AF545" s="108"/>
      <c r="AG545" s="108"/>
      <c r="AI545" s="7">
        <f>IF(Q545&gt;0,RANK(Q545,(N545:P545,Q545:AE545)),0)</f>
        <v>3</v>
      </c>
      <c r="AJ545" s="7">
        <f>IF(R545&gt;0,RANK(R545,(N545:P545,Q545:AE545)),0)</f>
        <v>0</v>
      </c>
      <c r="AK545" s="7">
        <f>IF(T545&gt;0,RANK(T545,(N545:P545,Q545:AE545)),0)</f>
        <v>0</v>
      </c>
      <c r="AL545" s="7">
        <f>IF(S545&gt;0,RANK(S545,(N545:P545,Q545:AE545)),0)</f>
        <v>0</v>
      </c>
      <c r="AM545" s="2">
        <f t="shared" si="223"/>
        <v>2.5837988826815643E-2</v>
      </c>
      <c r="AN545" s="2">
        <f t="shared" si="224"/>
        <v>0</v>
      </c>
      <c r="AO545" s="2">
        <f t="shared" si="225"/>
        <v>0</v>
      </c>
      <c r="AP545" s="2">
        <f t="shared" si="226"/>
        <v>0</v>
      </c>
      <c r="AR545" t="s">
        <v>1562</v>
      </c>
      <c r="AS545" t="s">
        <v>1985</v>
      </c>
      <c r="AT545">
        <v>2</v>
      </c>
      <c r="AV545">
        <v>3</v>
      </c>
      <c r="AW545" s="91">
        <v>13</v>
      </c>
      <c r="AX545" s="93">
        <v>259</v>
      </c>
      <c r="AY545" s="97">
        <f t="shared" si="215"/>
        <v>13259</v>
      </c>
      <c r="BA545" s="7" t="s">
        <v>1261</v>
      </c>
    </row>
    <row r="546" spans="1:53" hidden="1" outlineLevel="1">
      <c r="A546" t="s">
        <v>800</v>
      </c>
      <c r="B546" t="s">
        <v>1985</v>
      </c>
      <c r="C546" s="1">
        <f t="shared" ref="C546:C577" si="227">SUM(N546:AG546)</f>
        <v>8074</v>
      </c>
      <c r="D546" s="7">
        <f>IF(N546&gt;0, RANK(N546,(N546:P546,Q546:AE546)),0)</f>
        <v>2</v>
      </c>
      <c r="E546" s="7">
        <f>IF(O546&gt;0,RANK(O546,(N546:P546,Q546:AE546)),0)</f>
        <v>1</v>
      </c>
      <c r="F546" s="7">
        <f>IF(P546&gt;0,RANK(P546,(N546:P546,Q546:AE546)),0)</f>
        <v>0</v>
      </c>
      <c r="G546" s="1">
        <f t="shared" ref="G546:G577" si="228">IF(C546&gt;0,MAX(N546:P546)-LARGE(N546:P546,2),0)</f>
        <v>296</v>
      </c>
      <c r="H546" s="2">
        <f t="shared" ref="H546:H577" si="229">IF(C546&gt;0,G546/C546,0)</f>
        <v>3.6660886797126577E-2</v>
      </c>
      <c r="I546" s="2"/>
      <c r="J546" s="2">
        <f t="shared" ref="J546:J577" si="230">IF($C546=0,"-",N546/$C546)</f>
        <v>0.47324746098588061</v>
      </c>
      <c r="K546" s="2">
        <f t="shared" ref="K546:K577" si="231">IF($C546=0,"-",O546/$C546)</f>
        <v>0.5099083477830072</v>
      </c>
      <c r="L546" s="2">
        <f t="shared" ref="L546:L577" si="232">IF($C546=0,"-",P546/$C546)</f>
        <v>0</v>
      </c>
      <c r="M546" s="2">
        <f t="shared" ref="M546:M577" si="233">IF(C546=0,"-",(1-J546-K546-L546))</f>
        <v>1.6844191231112249E-2</v>
      </c>
      <c r="N546" s="108">
        <v>3821</v>
      </c>
      <c r="O546" s="108">
        <v>4117</v>
      </c>
      <c r="P546" s="108"/>
      <c r="Q546" s="118">
        <v>136</v>
      </c>
      <c r="Y546" s="108"/>
      <c r="Z546" s="108"/>
      <c r="AA546" s="108">
        <v>0</v>
      </c>
      <c r="AB546" s="108">
        <v>0</v>
      </c>
      <c r="AC546" s="108">
        <v>0</v>
      </c>
      <c r="AD546" s="108"/>
      <c r="AE546" s="108"/>
      <c r="AF546" s="108"/>
      <c r="AG546" s="108"/>
      <c r="AI546" s="7">
        <f>IF(Q546&gt;0,RANK(Q546,(N546:P546,Q546:AE546)),0)</f>
        <v>3</v>
      </c>
      <c r="AJ546" s="7">
        <f>IF(R546&gt;0,RANK(R546,(N546:P546,Q546:AE546)),0)</f>
        <v>0</v>
      </c>
      <c r="AK546" s="7">
        <f>IF(T546&gt;0,RANK(T546,(N546:P546,Q546:AE546)),0)</f>
        <v>0</v>
      </c>
      <c r="AL546" s="7">
        <f>IF(S546&gt;0,RANK(S546,(N546:P546,Q546:AE546)),0)</f>
        <v>0</v>
      </c>
      <c r="AM546" s="2">
        <f t="shared" ref="AM546:AM577" si="234">IF($C546=0,"-",Q546/$C546)</f>
        <v>1.6844191231112211E-2</v>
      </c>
      <c r="AN546" s="2">
        <f t="shared" ref="AN546:AN577" si="235">IF($C546=0,"-",R546/$C546)</f>
        <v>0</v>
      </c>
      <c r="AO546" s="2">
        <f t="shared" ref="AO546:AO577" si="236">IF($C546=0,"-",T546/$C546)</f>
        <v>0</v>
      </c>
      <c r="AP546" s="2">
        <f t="shared" ref="AP546:AP577" si="237">IF($C546=0,"-",S546/$C546)</f>
        <v>0</v>
      </c>
      <c r="AR546" t="s">
        <v>800</v>
      </c>
      <c r="AS546" t="s">
        <v>1985</v>
      </c>
      <c r="AT546">
        <v>2</v>
      </c>
      <c r="AV546">
        <v>3</v>
      </c>
      <c r="AW546" s="91">
        <v>13</v>
      </c>
      <c r="AX546" s="93">
        <v>261</v>
      </c>
      <c r="AY546" s="97">
        <f t="shared" si="215"/>
        <v>13261</v>
      </c>
      <c r="BA546" s="7" t="s">
        <v>1261</v>
      </c>
    </row>
    <row r="547" spans="1:53" hidden="1" outlineLevel="1">
      <c r="A547" t="s">
        <v>1663</v>
      </c>
      <c r="B547" t="s">
        <v>1985</v>
      </c>
      <c r="C547" s="1">
        <f t="shared" si="227"/>
        <v>2271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>IF(P547&gt;0,RANK(P547,(N547:P547,Q547:AE547)),0)</f>
        <v>0</v>
      </c>
      <c r="G547" s="1">
        <f t="shared" si="228"/>
        <v>433</v>
      </c>
      <c r="H547" s="2">
        <f t="shared" si="229"/>
        <v>0.19066490532804931</v>
      </c>
      <c r="I547" s="2"/>
      <c r="J547" s="2">
        <f t="shared" si="230"/>
        <v>0.58300308234258036</v>
      </c>
      <c r="K547" s="2">
        <f t="shared" si="231"/>
        <v>0.39233817701453105</v>
      </c>
      <c r="L547" s="2">
        <f t="shared" si="232"/>
        <v>0</v>
      </c>
      <c r="M547" s="2">
        <f t="shared" si="233"/>
        <v>2.4658740642888588E-2</v>
      </c>
      <c r="N547" s="108">
        <v>1324</v>
      </c>
      <c r="O547" s="108">
        <v>891</v>
      </c>
      <c r="P547" s="108"/>
      <c r="Q547" s="118">
        <v>56</v>
      </c>
      <c r="Y547" s="108"/>
      <c r="Z547" s="108"/>
      <c r="AA547" s="108">
        <v>0</v>
      </c>
      <c r="AB547" s="108">
        <v>0</v>
      </c>
      <c r="AC547" s="108">
        <v>0</v>
      </c>
      <c r="AD547" s="108"/>
      <c r="AE547" s="108"/>
      <c r="AF547" s="108"/>
      <c r="AG547" s="108"/>
      <c r="AI547" s="7">
        <f>IF(Q547&gt;0,RANK(Q547,(N547:P547,Q547:AE547)),0)</f>
        <v>3</v>
      </c>
      <c r="AJ547" s="7">
        <f>IF(R547&gt;0,RANK(R547,(N547:P547,Q547:AE547)),0)</f>
        <v>0</v>
      </c>
      <c r="AK547" s="7">
        <f>IF(T547&gt;0,RANK(T547,(N547:P547,Q547:AE547)),0)</f>
        <v>0</v>
      </c>
      <c r="AL547" s="7">
        <f>IF(S547&gt;0,RANK(S547,(N547:P547,Q547:AE547)),0)</f>
        <v>0</v>
      </c>
      <c r="AM547" s="2">
        <f t="shared" si="234"/>
        <v>2.4658740642888595E-2</v>
      </c>
      <c r="AN547" s="2">
        <f t="shared" si="235"/>
        <v>0</v>
      </c>
      <c r="AO547" s="2">
        <f t="shared" si="236"/>
        <v>0</v>
      </c>
      <c r="AP547" s="2">
        <f t="shared" si="237"/>
        <v>0</v>
      </c>
      <c r="AR547" t="s">
        <v>1663</v>
      </c>
      <c r="AS547" t="s">
        <v>1985</v>
      </c>
      <c r="AT547">
        <v>11</v>
      </c>
      <c r="AV547">
        <v>3</v>
      </c>
      <c r="AW547" s="91">
        <v>13</v>
      </c>
      <c r="AX547" s="93">
        <v>263</v>
      </c>
      <c r="AY547" s="97">
        <f t="shared" si="215"/>
        <v>13263</v>
      </c>
      <c r="BA547" s="7" t="s">
        <v>1261</v>
      </c>
    </row>
    <row r="548" spans="1:53" hidden="1" outlineLevel="1">
      <c r="A548" t="s">
        <v>1757</v>
      </c>
      <c r="B548" t="s">
        <v>1985</v>
      </c>
      <c r="C548" s="1">
        <f t="shared" si="227"/>
        <v>710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>IF(P548&gt;0,RANK(P548,(N548:P548,Q548:AE548)),0)</f>
        <v>0</v>
      </c>
      <c r="G548" s="1">
        <f t="shared" si="228"/>
        <v>205</v>
      </c>
      <c r="H548" s="2">
        <f t="shared" si="229"/>
        <v>0.28873239436619719</v>
      </c>
      <c r="I548" s="2"/>
      <c r="J548" s="2">
        <f t="shared" si="230"/>
        <v>0.63661971830985919</v>
      </c>
      <c r="K548" s="2">
        <f t="shared" si="231"/>
        <v>0.34788732394366195</v>
      </c>
      <c r="L548" s="2">
        <f t="shared" si="232"/>
        <v>0</v>
      </c>
      <c r="M548" s="2">
        <f t="shared" si="233"/>
        <v>1.5492957746478853E-2</v>
      </c>
      <c r="N548" s="108">
        <v>452</v>
      </c>
      <c r="O548" s="108">
        <v>247</v>
      </c>
      <c r="P548" s="108"/>
      <c r="Q548" s="118">
        <v>11</v>
      </c>
      <c r="Y548" s="108"/>
      <c r="Z548" s="108"/>
      <c r="AA548" s="108">
        <v>0</v>
      </c>
      <c r="AB548" s="108">
        <v>0</v>
      </c>
      <c r="AC548" s="108">
        <v>0</v>
      </c>
      <c r="AD548" s="108"/>
      <c r="AE548" s="108"/>
      <c r="AF548" s="108"/>
      <c r="AG548" s="108"/>
      <c r="AI548" s="7">
        <f>IF(Q548&gt;0,RANK(Q548,(N548:P548,Q548:AE548)),0)</f>
        <v>3</v>
      </c>
      <c r="AJ548" s="7">
        <f>IF(R548&gt;0,RANK(R548,(N548:P548,Q548:AE548)),0)</f>
        <v>0</v>
      </c>
      <c r="AK548" s="7">
        <f>IF(T548&gt;0,RANK(T548,(N548:P548,Q548:AE548)),0)</f>
        <v>0</v>
      </c>
      <c r="AL548" s="7">
        <f>IF(S548&gt;0,RANK(S548,(N548:P548,Q548:AE548)),0)</f>
        <v>0</v>
      </c>
      <c r="AM548" s="2">
        <f t="shared" si="234"/>
        <v>1.5492957746478873E-2</v>
      </c>
      <c r="AN548" s="2">
        <f t="shared" si="235"/>
        <v>0</v>
      </c>
      <c r="AO548" s="2">
        <f t="shared" si="236"/>
        <v>0</v>
      </c>
      <c r="AP548" s="2">
        <f t="shared" si="237"/>
        <v>0</v>
      </c>
      <c r="AR548" t="s">
        <v>1757</v>
      </c>
      <c r="AS548" t="s">
        <v>1985</v>
      </c>
      <c r="AT548">
        <v>12</v>
      </c>
      <c r="AV548">
        <v>3</v>
      </c>
      <c r="AW548" s="91">
        <v>13</v>
      </c>
      <c r="AX548" s="93">
        <v>265</v>
      </c>
      <c r="AY548" s="97">
        <f t="shared" si="215"/>
        <v>13265</v>
      </c>
      <c r="BA548" s="7" t="s">
        <v>1261</v>
      </c>
    </row>
    <row r="549" spans="1:53" hidden="1" outlineLevel="1">
      <c r="A549" t="s">
        <v>1188</v>
      </c>
      <c r="B549" t="s">
        <v>1985</v>
      </c>
      <c r="C549" s="1">
        <f t="shared" si="227"/>
        <v>4068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>IF(P549&gt;0,RANK(P549,(N549:P549,Q549:AE549)),0)</f>
        <v>0</v>
      </c>
      <c r="G549" s="1">
        <f t="shared" si="228"/>
        <v>2159</v>
      </c>
      <c r="H549" s="2">
        <f t="shared" si="229"/>
        <v>0.53072763028515246</v>
      </c>
      <c r="I549" s="2"/>
      <c r="J549" s="2">
        <f t="shared" si="230"/>
        <v>0.22246804326450345</v>
      </c>
      <c r="K549" s="2">
        <f t="shared" si="231"/>
        <v>0.75319567354965589</v>
      </c>
      <c r="L549" s="2">
        <f t="shared" si="232"/>
        <v>0</v>
      </c>
      <c r="M549" s="2">
        <f t="shared" si="233"/>
        <v>2.433628318584069E-2</v>
      </c>
      <c r="N549" s="108">
        <v>905</v>
      </c>
      <c r="O549" s="108">
        <v>3064</v>
      </c>
      <c r="P549" s="108"/>
      <c r="Q549" s="118">
        <v>99</v>
      </c>
      <c r="Y549" s="108"/>
      <c r="Z549" s="108"/>
      <c r="AA549" s="108">
        <v>0</v>
      </c>
      <c r="AB549" s="108">
        <v>0</v>
      </c>
      <c r="AC549" s="108">
        <v>0</v>
      </c>
      <c r="AD549" s="108"/>
      <c r="AE549" s="108"/>
      <c r="AF549" s="108"/>
      <c r="AG549" s="108"/>
      <c r="AI549" s="7">
        <f>IF(Q549&gt;0,RANK(Q549,(N549:P549,Q549:AE549)),0)</f>
        <v>3</v>
      </c>
      <c r="AJ549" s="7">
        <f>IF(R549&gt;0,RANK(R549,(N549:P549,Q549:AE549)),0)</f>
        <v>0</v>
      </c>
      <c r="AK549" s="7">
        <f>IF(T549&gt;0,RANK(T549,(N549:P549,Q549:AE549)),0)</f>
        <v>0</v>
      </c>
      <c r="AL549" s="7">
        <f>IF(S549&gt;0,RANK(S549,(N549:P549,Q549:AE549)),0)</f>
        <v>0</v>
      </c>
      <c r="AM549" s="2">
        <f t="shared" si="234"/>
        <v>2.4336283185840708E-2</v>
      </c>
      <c r="AN549" s="2">
        <f t="shared" si="235"/>
        <v>0</v>
      </c>
      <c r="AO549" s="2">
        <f t="shared" si="236"/>
        <v>0</v>
      </c>
      <c r="AP549" s="2">
        <f t="shared" si="237"/>
        <v>0</v>
      </c>
      <c r="AR549" t="s">
        <v>1188</v>
      </c>
      <c r="AS549" t="s">
        <v>1985</v>
      </c>
      <c r="AT549">
        <v>3</v>
      </c>
      <c r="AV549">
        <v>3</v>
      </c>
      <c r="AW549" s="91">
        <v>13</v>
      </c>
      <c r="AX549" s="93">
        <v>267</v>
      </c>
      <c r="AY549" s="97">
        <f t="shared" ref="AY549:AY612" si="238">1000*AW549+AX549</f>
        <v>13267</v>
      </c>
      <c r="BA549" s="7" t="s">
        <v>1261</v>
      </c>
    </row>
    <row r="550" spans="1:53" hidden="1" outlineLevel="1">
      <c r="A550" t="s">
        <v>406</v>
      </c>
      <c r="B550" t="s">
        <v>1985</v>
      </c>
      <c r="C550" s="1">
        <f t="shared" si="227"/>
        <v>2462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>IF(P550&gt;0,RANK(P550,(N550:P550,Q550:AE550)),0)</f>
        <v>0</v>
      </c>
      <c r="G550" s="1">
        <f t="shared" si="228"/>
        <v>393</v>
      </c>
      <c r="H550" s="2">
        <f t="shared" si="229"/>
        <v>0.15962632006498781</v>
      </c>
      <c r="I550" s="2"/>
      <c r="J550" s="2">
        <f t="shared" si="230"/>
        <v>0.40861088545897645</v>
      </c>
      <c r="K550" s="2">
        <f t="shared" si="231"/>
        <v>0.56823720552396428</v>
      </c>
      <c r="L550" s="2">
        <f t="shared" si="232"/>
        <v>0</v>
      </c>
      <c r="M550" s="2">
        <f t="shared" si="233"/>
        <v>2.3151909017059213E-2</v>
      </c>
      <c r="N550" s="108">
        <v>1006</v>
      </c>
      <c r="O550" s="108">
        <v>1399</v>
      </c>
      <c r="P550" s="108"/>
      <c r="Q550" s="118">
        <v>57</v>
      </c>
      <c r="Y550" s="108"/>
      <c r="Z550" s="108"/>
      <c r="AA550" s="108">
        <v>0</v>
      </c>
      <c r="AB550" s="108">
        <v>0</v>
      </c>
      <c r="AC550" s="108">
        <v>0</v>
      </c>
      <c r="AD550" s="108"/>
      <c r="AE550" s="108"/>
      <c r="AF550" s="108"/>
      <c r="AG550" s="108"/>
      <c r="AI550" s="7">
        <f>IF(Q550&gt;0,RANK(Q550,(N550:P550,Q550:AE550)),0)</f>
        <v>3</v>
      </c>
      <c r="AJ550" s="7">
        <f>IF(R550&gt;0,RANK(R550,(N550:P550,Q550:AE550)),0)</f>
        <v>0</v>
      </c>
      <c r="AK550" s="7">
        <f>IF(T550&gt;0,RANK(T550,(N550:P550,Q550:AE550)),0)</f>
        <v>0</v>
      </c>
      <c r="AL550" s="7">
        <f>IF(S550&gt;0,RANK(S550,(N550:P550,Q550:AE550)),0)</f>
        <v>0</v>
      </c>
      <c r="AM550" s="2">
        <f t="shared" si="234"/>
        <v>2.31519090170593E-2</v>
      </c>
      <c r="AN550" s="2">
        <f t="shared" si="235"/>
        <v>0</v>
      </c>
      <c r="AO550" s="2">
        <f t="shared" si="236"/>
        <v>0</v>
      </c>
      <c r="AP550" s="2">
        <f t="shared" si="237"/>
        <v>0</v>
      </c>
      <c r="AR550" t="s">
        <v>406</v>
      </c>
      <c r="AS550" t="s">
        <v>1985</v>
      </c>
      <c r="AT550">
        <v>3</v>
      </c>
      <c r="AV550">
        <v>3</v>
      </c>
      <c r="AW550" s="91">
        <v>13</v>
      </c>
      <c r="AX550" s="93">
        <v>269</v>
      </c>
      <c r="AY550" s="97">
        <f t="shared" si="238"/>
        <v>13269</v>
      </c>
      <c r="BA550" s="7" t="s">
        <v>1261</v>
      </c>
    </row>
    <row r="551" spans="1:53" hidden="1" outlineLevel="1">
      <c r="A551" t="s">
        <v>2563</v>
      </c>
      <c r="B551" t="s">
        <v>1985</v>
      </c>
      <c r="C551" s="1">
        <f t="shared" si="227"/>
        <v>2680</v>
      </c>
      <c r="D551" s="7">
        <f>IF(N551&gt;0, RANK(N551,(N551:P551,Q551:AE551)),0)</f>
        <v>2</v>
      </c>
      <c r="E551" s="7">
        <f>IF(O551&gt;0,RANK(O551,(N551:P551,Q551:AE551)),0)</f>
        <v>1</v>
      </c>
      <c r="F551" s="7">
        <f>IF(P551&gt;0,RANK(P551,(N551:P551,Q551:AE551)),0)</f>
        <v>0</v>
      </c>
      <c r="G551" s="1">
        <f t="shared" si="228"/>
        <v>452</v>
      </c>
      <c r="H551" s="2">
        <f t="shared" si="229"/>
        <v>0.16865671641791044</v>
      </c>
      <c r="I551" s="2"/>
      <c r="J551" s="2">
        <f t="shared" si="230"/>
        <v>0.40597014925373132</v>
      </c>
      <c r="K551" s="2">
        <f t="shared" si="231"/>
        <v>0.57462686567164178</v>
      </c>
      <c r="L551" s="2">
        <f t="shared" si="232"/>
        <v>0</v>
      </c>
      <c r="M551" s="2">
        <f t="shared" si="233"/>
        <v>1.9402985074626899E-2</v>
      </c>
      <c r="N551" s="108">
        <v>1088</v>
      </c>
      <c r="O551" s="108">
        <v>1540</v>
      </c>
      <c r="P551" s="108"/>
      <c r="Q551" s="118">
        <v>52</v>
      </c>
      <c r="Y551" s="108"/>
      <c r="Z551" s="108"/>
      <c r="AA551" s="108">
        <v>0</v>
      </c>
      <c r="AB551" s="108">
        <v>0</v>
      </c>
      <c r="AC551" s="108">
        <v>0</v>
      </c>
      <c r="AD551" s="108"/>
      <c r="AE551" s="108"/>
      <c r="AF551" s="108"/>
      <c r="AG551" s="108"/>
      <c r="AI551" s="7">
        <f>IF(Q551&gt;0,RANK(Q551,(N551:P551,Q551:AE551)),0)</f>
        <v>3</v>
      </c>
      <c r="AJ551" s="7">
        <f>IF(R551&gt;0,RANK(R551,(N551:P551,Q551:AE551)),0)</f>
        <v>0</v>
      </c>
      <c r="AK551" s="7">
        <f>IF(T551&gt;0,RANK(T551,(N551:P551,Q551:AE551)),0)</f>
        <v>0</v>
      </c>
      <c r="AL551" s="7">
        <f>IF(S551&gt;0,RANK(S551,(N551:P551,Q551:AE551)),0)</f>
        <v>0</v>
      </c>
      <c r="AM551" s="2">
        <f t="shared" si="234"/>
        <v>1.9402985074626865E-2</v>
      </c>
      <c r="AN551" s="2">
        <f t="shared" si="235"/>
        <v>0</v>
      </c>
      <c r="AO551" s="2">
        <f t="shared" si="236"/>
        <v>0</v>
      </c>
      <c r="AP551" s="2">
        <f t="shared" si="237"/>
        <v>0</v>
      </c>
      <c r="AR551" t="s">
        <v>2563</v>
      </c>
      <c r="AS551" t="s">
        <v>1985</v>
      </c>
      <c r="AT551">
        <v>3</v>
      </c>
      <c r="AV551">
        <v>3</v>
      </c>
      <c r="AW551" s="91">
        <v>13</v>
      </c>
      <c r="AX551" s="93">
        <v>271</v>
      </c>
      <c r="AY551" s="97">
        <f t="shared" si="238"/>
        <v>13271</v>
      </c>
      <c r="BA551" s="7" t="s">
        <v>1261</v>
      </c>
    </row>
    <row r="552" spans="1:53" hidden="1" outlineLevel="1">
      <c r="A552" t="s">
        <v>1029</v>
      </c>
      <c r="B552" t="s">
        <v>1985</v>
      </c>
      <c r="C552" s="1">
        <f t="shared" si="227"/>
        <v>3081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>IF(P552&gt;0,RANK(P552,(N552:P552,Q552:AE552)),0)</f>
        <v>0</v>
      </c>
      <c r="G552" s="1">
        <f t="shared" si="228"/>
        <v>63</v>
      </c>
      <c r="H552" s="2">
        <f t="shared" si="229"/>
        <v>2.0447906523855891E-2</v>
      </c>
      <c r="I552" s="2"/>
      <c r="J552" s="2">
        <f t="shared" si="230"/>
        <v>0.50146056475170397</v>
      </c>
      <c r="K552" s="2">
        <f t="shared" si="231"/>
        <v>0.48101265822784811</v>
      </c>
      <c r="L552" s="2">
        <f t="shared" si="232"/>
        <v>0</v>
      </c>
      <c r="M552" s="2">
        <f t="shared" si="233"/>
        <v>1.7526777020447915E-2</v>
      </c>
      <c r="N552" s="108">
        <v>1545</v>
      </c>
      <c r="O552" s="108">
        <v>1482</v>
      </c>
      <c r="P552" s="108"/>
      <c r="Q552" s="118">
        <v>54</v>
      </c>
      <c r="Y552" s="108"/>
      <c r="Z552" s="108"/>
      <c r="AA552" s="108">
        <v>0</v>
      </c>
      <c r="AB552" s="108">
        <v>0</v>
      </c>
      <c r="AC552" s="108">
        <v>0</v>
      </c>
      <c r="AD552" s="108"/>
      <c r="AE552" s="108"/>
      <c r="AF552" s="108"/>
      <c r="AG552" s="108"/>
      <c r="AI552" s="7">
        <f>IF(Q552&gt;0,RANK(Q552,(N552:P552,Q552:AE552)),0)</f>
        <v>3</v>
      </c>
      <c r="AJ552" s="7">
        <f>IF(R552&gt;0,RANK(R552,(N552:P552,Q552:AE552)),0)</f>
        <v>0</v>
      </c>
      <c r="AK552" s="7">
        <f>IF(T552&gt;0,RANK(T552,(N552:P552,Q552:AE552)),0)</f>
        <v>0</v>
      </c>
      <c r="AL552" s="7">
        <f>IF(S552&gt;0,RANK(S552,(N552:P552,Q552:AE552)),0)</f>
        <v>0</v>
      </c>
      <c r="AM552" s="2">
        <f t="shared" si="234"/>
        <v>1.7526777020447908E-2</v>
      </c>
      <c r="AN552" s="2">
        <f t="shared" si="235"/>
        <v>0</v>
      </c>
      <c r="AO552" s="2">
        <f t="shared" si="236"/>
        <v>0</v>
      </c>
      <c r="AP552" s="2">
        <f t="shared" si="237"/>
        <v>0</v>
      </c>
      <c r="AR552" t="s">
        <v>1029</v>
      </c>
      <c r="AS552" t="s">
        <v>1985</v>
      </c>
      <c r="AT552">
        <v>2</v>
      </c>
      <c r="AV552">
        <v>3</v>
      </c>
      <c r="AW552" s="91">
        <v>13</v>
      </c>
      <c r="AX552" s="93">
        <v>273</v>
      </c>
      <c r="AY552" s="97">
        <f t="shared" si="238"/>
        <v>13273</v>
      </c>
      <c r="BA552" s="7" t="s">
        <v>1261</v>
      </c>
    </row>
    <row r="553" spans="1:53" hidden="1" outlineLevel="1">
      <c r="A553" t="s">
        <v>1535</v>
      </c>
      <c r="B553" t="s">
        <v>1985</v>
      </c>
      <c r="C553" s="1">
        <f t="shared" si="227"/>
        <v>12926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0</v>
      </c>
      <c r="G553" s="1">
        <f t="shared" si="228"/>
        <v>3525</v>
      </c>
      <c r="H553" s="2">
        <f t="shared" si="229"/>
        <v>0.27270617360358967</v>
      </c>
      <c r="I553" s="2"/>
      <c r="J553" s="2">
        <f t="shared" si="230"/>
        <v>0.35161689617824538</v>
      </c>
      <c r="K553" s="2">
        <f t="shared" si="231"/>
        <v>0.62432306978183505</v>
      </c>
      <c r="L553" s="2">
        <f t="shared" si="232"/>
        <v>0</v>
      </c>
      <c r="M553" s="2">
        <f t="shared" si="233"/>
        <v>2.4060034039919631E-2</v>
      </c>
      <c r="N553" s="108">
        <v>4545</v>
      </c>
      <c r="O553" s="108">
        <v>8070</v>
      </c>
      <c r="P553" s="108"/>
      <c r="Q553" s="118">
        <v>311</v>
      </c>
      <c r="Y553" s="108"/>
      <c r="Z553" s="108"/>
      <c r="AA553" s="108">
        <v>0</v>
      </c>
      <c r="AB553" s="108">
        <v>0</v>
      </c>
      <c r="AC553" s="108">
        <v>0</v>
      </c>
      <c r="AD553" s="108"/>
      <c r="AE553" s="108"/>
      <c r="AF553" s="108"/>
      <c r="AG553" s="108"/>
      <c r="AI553" s="7">
        <f>IF(Q553&gt;0,RANK(Q553,(N553:P553,Q553:AE553)),0)</f>
        <v>3</v>
      </c>
      <c r="AJ553" s="7">
        <f>IF(R553&gt;0,RANK(R553,(N553:P553,Q553:AE553)),0)</f>
        <v>0</v>
      </c>
      <c r="AK553" s="7">
        <f>IF(T553&gt;0,RANK(T553,(N553:P553,Q553:AE553)),0)</f>
        <v>0</v>
      </c>
      <c r="AL553" s="7">
        <f>IF(S553&gt;0,RANK(S553,(N553:P553,Q553:AE553)),0)</f>
        <v>0</v>
      </c>
      <c r="AM553" s="2">
        <f t="shared" si="234"/>
        <v>2.4060034039919541E-2</v>
      </c>
      <c r="AN553" s="2">
        <f t="shared" si="235"/>
        <v>0</v>
      </c>
      <c r="AO553" s="2">
        <f t="shared" si="236"/>
        <v>0</v>
      </c>
      <c r="AP553" s="2">
        <f t="shared" si="237"/>
        <v>0</v>
      </c>
      <c r="AR553" t="s">
        <v>1535</v>
      </c>
      <c r="AS553" t="s">
        <v>1985</v>
      </c>
      <c r="AT553">
        <v>2</v>
      </c>
      <c r="AV553">
        <v>3</v>
      </c>
      <c r="AW553" s="91">
        <v>13</v>
      </c>
      <c r="AX553" s="93">
        <v>275</v>
      </c>
      <c r="AY553" s="97">
        <f t="shared" si="238"/>
        <v>13275</v>
      </c>
      <c r="BA553" s="7" t="s">
        <v>1261</v>
      </c>
    </row>
    <row r="554" spans="1:53" hidden="1" outlineLevel="1">
      <c r="A554" t="s">
        <v>2108</v>
      </c>
      <c r="B554" t="s">
        <v>1985</v>
      </c>
      <c r="C554" s="1">
        <f t="shared" si="227"/>
        <v>9638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>IF(P554&gt;0,RANK(P554,(N554:P554,Q554:AE554)),0)</f>
        <v>0</v>
      </c>
      <c r="G554" s="1">
        <f t="shared" si="228"/>
        <v>4253</v>
      </c>
      <c r="H554" s="2">
        <f t="shared" si="229"/>
        <v>0.44127412326208759</v>
      </c>
      <c r="I554" s="2"/>
      <c r="J554" s="2">
        <f t="shared" si="230"/>
        <v>0.26872795185723181</v>
      </c>
      <c r="K554" s="2">
        <f t="shared" si="231"/>
        <v>0.71000207511931934</v>
      </c>
      <c r="L554" s="2">
        <f t="shared" si="232"/>
        <v>0</v>
      </c>
      <c r="M554" s="2">
        <f t="shared" si="233"/>
        <v>2.1269973023448796E-2</v>
      </c>
      <c r="N554" s="108">
        <v>2590</v>
      </c>
      <c r="O554" s="108">
        <v>6843</v>
      </c>
      <c r="P554" s="108"/>
      <c r="Q554" s="118">
        <v>205</v>
      </c>
      <c r="Y554" s="108"/>
      <c r="Z554" s="108"/>
      <c r="AA554" s="108">
        <v>0</v>
      </c>
      <c r="AB554" s="108">
        <v>0</v>
      </c>
      <c r="AC554" s="108">
        <v>0</v>
      </c>
      <c r="AD554" s="108"/>
      <c r="AE554" s="108"/>
      <c r="AF554" s="108"/>
      <c r="AG554" s="108"/>
      <c r="AI554" s="7">
        <f>IF(Q554&gt;0,RANK(Q554,(N554:P554,Q554:AE554)),0)</f>
        <v>3</v>
      </c>
      <c r="AJ554" s="7">
        <f>IF(R554&gt;0,RANK(R554,(N554:P554,Q554:AE554)),0)</f>
        <v>0</v>
      </c>
      <c r="AK554" s="7">
        <f>IF(T554&gt;0,RANK(T554,(N554:P554,Q554:AE554)),0)</f>
        <v>0</v>
      </c>
      <c r="AL554" s="7">
        <f>IF(S554&gt;0,RANK(S554,(N554:P554,Q554:AE554)),0)</f>
        <v>0</v>
      </c>
      <c r="AM554" s="2">
        <f t="shared" si="234"/>
        <v>2.1269973023448848E-2</v>
      </c>
      <c r="AN554" s="2">
        <f t="shared" si="235"/>
        <v>0</v>
      </c>
      <c r="AO554" s="2">
        <f t="shared" si="236"/>
        <v>0</v>
      </c>
      <c r="AP554" s="2">
        <f t="shared" si="237"/>
        <v>0</v>
      </c>
      <c r="AR554" t="s">
        <v>2108</v>
      </c>
      <c r="AS554" t="s">
        <v>1985</v>
      </c>
      <c r="AT554">
        <v>2</v>
      </c>
      <c r="AV554">
        <v>3</v>
      </c>
      <c r="AW554" s="91">
        <v>13</v>
      </c>
      <c r="AX554" s="93">
        <v>277</v>
      </c>
      <c r="AY554" s="97">
        <f t="shared" si="238"/>
        <v>13277</v>
      </c>
      <c r="BA554" s="7" t="s">
        <v>1261</v>
      </c>
    </row>
    <row r="555" spans="1:53" hidden="1" outlineLevel="1">
      <c r="A555" t="s">
        <v>1293</v>
      </c>
      <c r="B555" t="s">
        <v>1985</v>
      </c>
      <c r="C555" s="1">
        <f t="shared" si="227"/>
        <v>6482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>IF(P555&gt;0,RANK(P555,(N555:P555,Q555:AE555)),0)</f>
        <v>0</v>
      </c>
      <c r="G555" s="1">
        <f t="shared" si="228"/>
        <v>3300</v>
      </c>
      <c r="H555" s="2">
        <f t="shared" si="229"/>
        <v>0.50910212897253937</v>
      </c>
      <c r="I555" s="2"/>
      <c r="J555" s="2">
        <f t="shared" si="230"/>
        <v>0.23233569885837704</v>
      </c>
      <c r="K555" s="2">
        <f t="shared" si="231"/>
        <v>0.74143782783091638</v>
      </c>
      <c r="L555" s="2">
        <f t="shared" si="232"/>
        <v>0</v>
      </c>
      <c r="M555" s="2">
        <f t="shared" si="233"/>
        <v>2.6226473310706599E-2</v>
      </c>
      <c r="N555" s="108">
        <v>1506</v>
      </c>
      <c r="O555" s="108">
        <v>4806</v>
      </c>
      <c r="P555" s="108"/>
      <c r="Q555" s="118">
        <v>170</v>
      </c>
      <c r="Y555" s="108"/>
      <c r="Z555" s="108"/>
      <c r="AA555" s="108">
        <v>0</v>
      </c>
      <c r="AB555" s="108">
        <v>0</v>
      </c>
      <c r="AC555" s="108">
        <v>0</v>
      </c>
      <c r="AD555" s="108"/>
      <c r="AE555" s="108"/>
      <c r="AF555" s="108"/>
      <c r="AG555" s="108"/>
      <c r="AI555" s="7">
        <f>IF(Q555&gt;0,RANK(Q555,(N555:P555,Q555:AE555)),0)</f>
        <v>3</v>
      </c>
      <c r="AJ555" s="7">
        <f>IF(R555&gt;0,RANK(R555,(N555:P555,Q555:AE555)),0)</f>
        <v>0</v>
      </c>
      <c r="AK555" s="7">
        <f>IF(T555&gt;0,RANK(T555,(N555:P555,Q555:AE555)),0)</f>
        <v>0</v>
      </c>
      <c r="AL555" s="7">
        <f>IF(S555&gt;0,RANK(S555,(N555:P555,Q555:AE555)),0)</f>
        <v>0</v>
      </c>
      <c r="AM555" s="2">
        <f t="shared" si="234"/>
        <v>2.6226473310706572E-2</v>
      </c>
      <c r="AN555" s="2">
        <f t="shared" si="235"/>
        <v>0</v>
      </c>
      <c r="AO555" s="2">
        <f t="shared" si="236"/>
        <v>0</v>
      </c>
      <c r="AP555" s="2">
        <f t="shared" si="237"/>
        <v>0</v>
      </c>
      <c r="AR555" t="s">
        <v>1293</v>
      </c>
      <c r="AS555" t="s">
        <v>1985</v>
      </c>
      <c r="AT555">
        <v>3</v>
      </c>
      <c r="AV555">
        <v>3</v>
      </c>
      <c r="AW555" s="91">
        <v>13</v>
      </c>
      <c r="AX555" s="93">
        <v>279</v>
      </c>
      <c r="AY555" s="97">
        <f t="shared" si="238"/>
        <v>13279</v>
      </c>
      <c r="BA555" s="7" t="s">
        <v>1261</v>
      </c>
    </row>
    <row r="556" spans="1:53" hidden="1" outlineLevel="1">
      <c r="A556" t="s">
        <v>1800</v>
      </c>
      <c r="B556" t="s">
        <v>1985</v>
      </c>
      <c r="C556" s="1">
        <f t="shared" si="227"/>
        <v>4223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0</v>
      </c>
      <c r="G556" s="1">
        <f t="shared" si="228"/>
        <v>2421</v>
      </c>
      <c r="H556" s="2">
        <f t="shared" si="229"/>
        <v>0.57328913094956191</v>
      </c>
      <c r="I556" s="2"/>
      <c r="J556" s="2">
        <f t="shared" si="230"/>
        <v>0.19796353303338859</v>
      </c>
      <c r="K556" s="2">
        <f t="shared" si="231"/>
        <v>0.77125266398295056</v>
      </c>
      <c r="L556" s="2">
        <f t="shared" si="232"/>
        <v>0</v>
      </c>
      <c r="M556" s="2">
        <f t="shared" si="233"/>
        <v>3.0783802983660791E-2</v>
      </c>
      <c r="N556" s="108">
        <v>836</v>
      </c>
      <c r="O556" s="108">
        <v>3257</v>
      </c>
      <c r="P556" s="108"/>
      <c r="Q556" s="118">
        <v>130</v>
      </c>
      <c r="Y556" s="108"/>
      <c r="Z556" s="108"/>
      <c r="AA556" s="108">
        <v>0</v>
      </c>
      <c r="AB556" s="108">
        <v>0</v>
      </c>
      <c r="AC556" s="108">
        <v>0</v>
      </c>
      <c r="AD556" s="108"/>
      <c r="AE556" s="108"/>
      <c r="AF556" s="108"/>
      <c r="AG556" s="108"/>
      <c r="AI556" s="7">
        <f>IF(Q556&gt;0,RANK(Q556,(N556:P556,Q556:AE556)),0)</f>
        <v>3</v>
      </c>
      <c r="AJ556" s="7">
        <f>IF(R556&gt;0,RANK(R556,(N556:P556,Q556:AE556)),0)</f>
        <v>0</v>
      </c>
      <c r="AK556" s="7">
        <f>IF(T556&gt;0,RANK(T556,(N556:P556,Q556:AE556)),0)</f>
        <v>0</v>
      </c>
      <c r="AL556" s="7">
        <f>IF(S556&gt;0,RANK(S556,(N556:P556,Q556:AE556)),0)</f>
        <v>0</v>
      </c>
      <c r="AM556" s="2">
        <f t="shared" si="234"/>
        <v>3.0783802983660905E-2</v>
      </c>
      <c r="AN556" s="2">
        <f t="shared" si="235"/>
        <v>0</v>
      </c>
      <c r="AO556" s="2">
        <f t="shared" si="236"/>
        <v>0</v>
      </c>
      <c r="AP556" s="2">
        <f t="shared" si="237"/>
        <v>0</v>
      </c>
      <c r="AR556" t="s">
        <v>1800</v>
      </c>
      <c r="AS556" t="s">
        <v>1985</v>
      </c>
      <c r="AT556">
        <v>9</v>
      </c>
      <c r="AV556">
        <v>3</v>
      </c>
      <c r="AW556" s="91">
        <v>13</v>
      </c>
      <c r="AX556" s="93">
        <v>281</v>
      </c>
      <c r="AY556" s="97">
        <f t="shared" si="238"/>
        <v>13281</v>
      </c>
      <c r="BA556" s="7" t="s">
        <v>1261</v>
      </c>
    </row>
    <row r="557" spans="1:53" hidden="1" outlineLevel="1">
      <c r="A557" t="s">
        <v>1601</v>
      </c>
      <c r="B557" t="s">
        <v>1985</v>
      </c>
      <c r="C557" s="1">
        <f t="shared" si="227"/>
        <v>1743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0</v>
      </c>
      <c r="G557" s="1">
        <f t="shared" si="228"/>
        <v>614</v>
      </c>
      <c r="H557" s="2">
        <f t="shared" si="229"/>
        <v>0.35226620768789446</v>
      </c>
      <c r="I557" s="2"/>
      <c r="J557" s="2">
        <f t="shared" si="230"/>
        <v>0.31440045897877222</v>
      </c>
      <c r="K557" s="2">
        <f t="shared" si="231"/>
        <v>0.66666666666666663</v>
      </c>
      <c r="L557" s="2">
        <f t="shared" si="232"/>
        <v>0</v>
      </c>
      <c r="M557" s="2">
        <f t="shared" si="233"/>
        <v>1.8932874354561147E-2</v>
      </c>
      <c r="N557" s="108">
        <v>548</v>
      </c>
      <c r="O557" s="108">
        <v>1162</v>
      </c>
      <c r="P557" s="108"/>
      <c r="Q557" s="118">
        <v>33</v>
      </c>
      <c r="Y557" s="108"/>
      <c r="Z557" s="108"/>
      <c r="AA557" s="108">
        <v>0</v>
      </c>
      <c r="AB557" s="108">
        <v>0</v>
      </c>
      <c r="AC557" s="108">
        <v>0</v>
      </c>
      <c r="AD557" s="108"/>
      <c r="AE557" s="108"/>
      <c r="AF557" s="108"/>
      <c r="AG557" s="108"/>
      <c r="AI557" s="7">
        <f>IF(Q557&gt;0,RANK(Q557,(N557:P557,Q557:AE557)),0)</f>
        <v>3</v>
      </c>
      <c r="AJ557" s="7">
        <f>IF(R557&gt;0,RANK(R557,(N557:P557,Q557:AE557)),0)</f>
        <v>0</v>
      </c>
      <c r="AK557" s="7">
        <f>IF(T557&gt;0,RANK(T557,(N557:P557,Q557:AE557)),0)</f>
        <v>0</v>
      </c>
      <c r="AL557" s="7">
        <f>IF(S557&gt;0,RANK(S557,(N557:P557,Q557:AE557)),0)</f>
        <v>0</v>
      </c>
      <c r="AM557" s="2">
        <f t="shared" si="234"/>
        <v>1.8932874354561102E-2</v>
      </c>
      <c r="AN557" s="2">
        <f t="shared" si="235"/>
        <v>0</v>
      </c>
      <c r="AO557" s="2">
        <f t="shared" si="236"/>
        <v>0</v>
      </c>
      <c r="AP557" s="2">
        <f t="shared" si="237"/>
        <v>0</v>
      </c>
      <c r="AR557" t="s">
        <v>1601</v>
      </c>
      <c r="AS557" t="s">
        <v>1985</v>
      </c>
      <c r="AT557">
        <v>3</v>
      </c>
      <c r="AV557">
        <v>3</v>
      </c>
      <c r="AW557" s="91">
        <v>13</v>
      </c>
      <c r="AX557" s="93">
        <v>283</v>
      </c>
      <c r="AY557" s="97">
        <f t="shared" si="238"/>
        <v>13283</v>
      </c>
      <c r="BA557" s="7" t="s">
        <v>1261</v>
      </c>
    </row>
    <row r="558" spans="1:53" hidden="1" outlineLevel="1">
      <c r="A558" t="s">
        <v>1313</v>
      </c>
      <c r="B558" t="s">
        <v>1985</v>
      </c>
      <c r="C558" s="1">
        <f t="shared" si="227"/>
        <v>15604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0</v>
      </c>
      <c r="G558" s="1">
        <f t="shared" si="228"/>
        <v>5047</v>
      </c>
      <c r="H558" s="2">
        <f t="shared" si="229"/>
        <v>0.3234427069982056</v>
      </c>
      <c r="I558" s="2"/>
      <c r="J558" s="2">
        <f t="shared" si="230"/>
        <v>0.32607023840041016</v>
      </c>
      <c r="K558" s="2">
        <f t="shared" si="231"/>
        <v>0.6495129453986157</v>
      </c>
      <c r="L558" s="2">
        <f t="shared" si="232"/>
        <v>0</v>
      </c>
      <c r="M558" s="2">
        <f t="shared" si="233"/>
        <v>2.4416816200974134E-2</v>
      </c>
      <c r="N558" s="108">
        <v>5088</v>
      </c>
      <c r="O558" s="108">
        <v>10135</v>
      </c>
      <c r="P558" s="108"/>
      <c r="Q558" s="118">
        <v>381</v>
      </c>
      <c r="Y558" s="108"/>
      <c r="Z558" s="108"/>
      <c r="AA558" s="108">
        <v>0</v>
      </c>
      <c r="AB558" s="108">
        <v>0</v>
      </c>
      <c r="AC558" s="108">
        <v>0</v>
      </c>
      <c r="AD558" s="108"/>
      <c r="AE558" s="108"/>
      <c r="AF558" s="108"/>
      <c r="AG558" s="108"/>
      <c r="AI558" s="7">
        <f>IF(Q558&gt;0,RANK(Q558,(N558:P558,Q558:AE558)),0)</f>
        <v>3</v>
      </c>
      <c r="AJ558" s="7">
        <f>IF(R558&gt;0,RANK(R558,(N558:P558,Q558:AE558)),0)</f>
        <v>0</v>
      </c>
      <c r="AK558" s="7">
        <f>IF(T558&gt;0,RANK(T558,(N558:P558,Q558:AE558)),0)</f>
        <v>0</v>
      </c>
      <c r="AL558" s="7">
        <f>IF(S558&gt;0,RANK(S558,(N558:P558,Q558:AE558)),0)</f>
        <v>0</v>
      </c>
      <c r="AM558" s="2">
        <f t="shared" si="234"/>
        <v>2.441681620097411E-2</v>
      </c>
      <c r="AN558" s="2">
        <f t="shared" si="235"/>
        <v>0</v>
      </c>
      <c r="AO558" s="2">
        <f t="shared" si="236"/>
        <v>0</v>
      </c>
      <c r="AP558" s="2">
        <f t="shared" si="237"/>
        <v>0</v>
      </c>
      <c r="AR558" t="s">
        <v>1313</v>
      </c>
      <c r="AS558" t="s">
        <v>1985</v>
      </c>
      <c r="AT558">
        <v>0</v>
      </c>
      <c r="AV558">
        <v>3</v>
      </c>
      <c r="AW558" s="91">
        <v>13</v>
      </c>
      <c r="AX558" s="93">
        <v>285</v>
      </c>
      <c r="AY558" s="97">
        <f t="shared" si="238"/>
        <v>13285</v>
      </c>
      <c r="BA558" s="7" t="s">
        <v>1261</v>
      </c>
    </row>
    <row r="559" spans="1:53" hidden="1" outlineLevel="1">
      <c r="A559" t="s">
        <v>2062</v>
      </c>
      <c r="B559" t="s">
        <v>1985</v>
      </c>
      <c r="C559" s="1">
        <f t="shared" si="227"/>
        <v>2357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>IF(P559&gt;0,RANK(P559,(N559:P559,Q559:AE559)),0)</f>
        <v>0</v>
      </c>
      <c r="G559" s="1">
        <f t="shared" si="228"/>
        <v>624</v>
      </c>
      <c r="H559" s="2">
        <f t="shared" si="229"/>
        <v>0.26474331777683496</v>
      </c>
      <c r="I559" s="2"/>
      <c r="J559" s="2">
        <f t="shared" si="230"/>
        <v>0.35553669919389053</v>
      </c>
      <c r="K559" s="2">
        <f t="shared" si="231"/>
        <v>0.62028001697072555</v>
      </c>
      <c r="L559" s="2">
        <f t="shared" si="232"/>
        <v>0</v>
      </c>
      <c r="M559" s="2">
        <f t="shared" si="233"/>
        <v>2.4183283835383929E-2</v>
      </c>
      <c r="N559" s="108">
        <v>838</v>
      </c>
      <c r="O559" s="108">
        <v>1462</v>
      </c>
      <c r="P559" s="108"/>
      <c r="Q559" s="118">
        <v>57</v>
      </c>
      <c r="Y559" s="108"/>
      <c r="Z559" s="108"/>
      <c r="AA559" s="108">
        <v>0</v>
      </c>
      <c r="AB559" s="108">
        <v>0</v>
      </c>
      <c r="AC559" s="108">
        <v>0</v>
      </c>
      <c r="AD559" s="108"/>
      <c r="AE559" s="108"/>
      <c r="AF559" s="108"/>
      <c r="AG559" s="108"/>
      <c r="AI559" s="7">
        <f>IF(Q559&gt;0,RANK(Q559,(N559:P559,Q559:AE559)),0)</f>
        <v>3</v>
      </c>
      <c r="AJ559" s="7">
        <f>IF(R559&gt;0,RANK(R559,(N559:P559,Q559:AE559)),0)</f>
        <v>0</v>
      </c>
      <c r="AK559" s="7">
        <f>IF(T559&gt;0,RANK(T559,(N559:P559,Q559:AE559)),0)</f>
        <v>0</v>
      </c>
      <c r="AL559" s="7">
        <f>IF(S559&gt;0,RANK(S559,(N559:P559,Q559:AE559)),0)</f>
        <v>0</v>
      </c>
      <c r="AM559" s="2">
        <f t="shared" si="234"/>
        <v>2.4183283835383963E-2</v>
      </c>
      <c r="AN559" s="2">
        <f t="shared" si="235"/>
        <v>0</v>
      </c>
      <c r="AO559" s="2">
        <f t="shared" si="236"/>
        <v>0</v>
      </c>
      <c r="AP559" s="2">
        <f t="shared" si="237"/>
        <v>0</v>
      </c>
      <c r="AR559" t="s">
        <v>2062</v>
      </c>
      <c r="AS559" t="s">
        <v>1985</v>
      </c>
      <c r="AT559">
        <v>2</v>
      </c>
      <c r="AV559">
        <v>3</v>
      </c>
      <c r="AW559" s="91">
        <v>13</v>
      </c>
      <c r="AX559" s="93">
        <v>287</v>
      </c>
      <c r="AY559" s="97">
        <f t="shared" si="238"/>
        <v>13287</v>
      </c>
      <c r="BA559" s="7" t="s">
        <v>1261</v>
      </c>
    </row>
    <row r="560" spans="1:53" hidden="1" outlineLevel="1">
      <c r="A560" t="s">
        <v>2063</v>
      </c>
      <c r="B560" t="s">
        <v>1985</v>
      </c>
      <c r="C560" s="1">
        <f t="shared" si="227"/>
        <v>3096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>IF(P560&gt;0,RANK(P560,(N560:P560,Q560:AE560)),0)</f>
        <v>0</v>
      </c>
      <c r="G560" s="1">
        <f t="shared" si="228"/>
        <v>147</v>
      </c>
      <c r="H560" s="2">
        <f t="shared" si="229"/>
        <v>4.7480620155038761E-2</v>
      </c>
      <c r="I560" s="2"/>
      <c r="J560" s="2">
        <f t="shared" si="230"/>
        <v>0.51388888888888884</v>
      </c>
      <c r="K560" s="2">
        <f t="shared" si="231"/>
        <v>0.46640826873385011</v>
      </c>
      <c r="L560" s="2">
        <f t="shared" si="232"/>
        <v>0</v>
      </c>
      <c r="M560" s="2">
        <f t="shared" si="233"/>
        <v>1.9702842377261054E-2</v>
      </c>
      <c r="N560" s="108">
        <v>1591</v>
      </c>
      <c r="O560" s="108">
        <v>1444</v>
      </c>
      <c r="P560" s="108"/>
      <c r="Q560" s="118">
        <v>61</v>
      </c>
      <c r="Y560" s="108"/>
      <c r="Z560" s="108"/>
      <c r="AA560" s="108">
        <v>0</v>
      </c>
      <c r="AB560" s="108">
        <v>0</v>
      </c>
      <c r="AC560" s="108">
        <v>0</v>
      </c>
      <c r="AD560" s="108"/>
      <c r="AE560" s="108"/>
      <c r="AF560" s="108"/>
      <c r="AG560" s="108"/>
      <c r="AI560" s="7">
        <f>IF(Q560&gt;0,RANK(Q560,(N560:P560,Q560:AE560)),0)</f>
        <v>3</v>
      </c>
      <c r="AJ560" s="7">
        <f>IF(R560&gt;0,RANK(R560,(N560:P560,Q560:AE560)),0)</f>
        <v>0</v>
      </c>
      <c r="AK560" s="7">
        <f>IF(T560&gt;0,RANK(T560,(N560:P560,Q560:AE560)),0)</f>
        <v>0</v>
      </c>
      <c r="AL560" s="7">
        <f>IF(S560&gt;0,RANK(S560,(N560:P560,Q560:AE560)),0)</f>
        <v>0</v>
      </c>
      <c r="AM560" s="2">
        <f t="shared" si="234"/>
        <v>1.9702842377260981E-2</v>
      </c>
      <c r="AN560" s="2">
        <f t="shared" si="235"/>
        <v>0</v>
      </c>
      <c r="AO560" s="2">
        <f t="shared" si="236"/>
        <v>0</v>
      </c>
      <c r="AP560" s="2">
        <f t="shared" si="237"/>
        <v>0</v>
      </c>
      <c r="AR560" t="s">
        <v>2063</v>
      </c>
      <c r="AS560" t="s">
        <v>1985</v>
      </c>
      <c r="AT560">
        <v>3</v>
      </c>
      <c r="AV560">
        <v>3</v>
      </c>
      <c r="AW560" s="91">
        <v>13</v>
      </c>
      <c r="AX560" s="93">
        <v>289</v>
      </c>
      <c r="AY560" s="97">
        <f t="shared" si="238"/>
        <v>13289</v>
      </c>
      <c r="BA560" s="7" t="s">
        <v>1261</v>
      </c>
    </row>
    <row r="561" spans="1:53" hidden="1" outlineLevel="1">
      <c r="A561" t="s">
        <v>2105</v>
      </c>
      <c r="B561" t="s">
        <v>1985</v>
      </c>
      <c r="C561" s="1">
        <f t="shared" si="227"/>
        <v>8085</v>
      </c>
      <c r="D561" s="7">
        <f>IF(N561&gt;0, RANK(N561,(N561:P561,Q561:AE561)),0)</f>
        <v>2</v>
      </c>
      <c r="E561" s="7">
        <f>IF(O561&gt;0,RANK(O561,(N561:P561,Q561:AE561)),0)</f>
        <v>1</v>
      </c>
      <c r="F561" s="7">
        <f>IF(P561&gt;0,RANK(P561,(N561:P561,Q561:AE561)),0)</f>
        <v>0</v>
      </c>
      <c r="G561" s="1">
        <f t="shared" si="228"/>
        <v>4696</v>
      </c>
      <c r="H561" s="2">
        <f t="shared" si="229"/>
        <v>0.58082869511440938</v>
      </c>
      <c r="I561" s="2"/>
      <c r="J561" s="2">
        <f t="shared" si="230"/>
        <v>0.18998144712430426</v>
      </c>
      <c r="K561" s="2">
        <f t="shared" si="231"/>
        <v>0.77081014223871369</v>
      </c>
      <c r="L561" s="2">
        <f t="shared" si="232"/>
        <v>0</v>
      </c>
      <c r="M561" s="2">
        <f t="shared" si="233"/>
        <v>3.9208410636982105E-2</v>
      </c>
      <c r="N561" s="108">
        <v>1536</v>
      </c>
      <c r="O561" s="108">
        <v>6232</v>
      </c>
      <c r="P561" s="108"/>
      <c r="Q561" s="118">
        <v>317</v>
      </c>
      <c r="Y561" s="108"/>
      <c r="Z561" s="108"/>
      <c r="AA561" s="108">
        <v>0</v>
      </c>
      <c r="AB561" s="108">
        <v>0</v>
      </c>
      <c r="AC561" s="108">
        <v>0</v>
      </c>
      <c r="AD561" s="108"/>
      <c r="AE561" s="108"/>
      <c r="AF561" s="108"/>
      <c r="AG561" s="108"/>
      <c r="AI561" s="7">
        <f>IF(Q561&gt;0,RANK(Q561,(N561:P561,Q561:AE561)),0)</f>
        <v>3</v>
      </c>
      <c r="AJ561" s="7">
        <f>IF(R561&gt;0,RANK(R561,(N561:P561,Q561:AE561)),0)</f>
        <v>0</v>
      </c>
      <c r="AK561" s="7">
        <f>IF(T561&gt;0,RANK(T561,(N561:P561,Q561:AE561)),0)</f>
        <v>0</v>
      </c>
      <c r="AL561" s="7">
        <f>IF(S561&gt;0,RANK(S561,(N561:P561,Q561:AE561)),0)</f>
        <v>0</v>
      </c>
      <c r="AM561" s="2">
        <f t="shared" si="234"/>
        <v>3.9208410636982063E-2</v>
      </c>
      <c r="AN561" s="2">
        <f t="shared" si="235"/>
        <v>0</v>
      </c>
      <c r="AO561" s="2">
        <f t="shared" si="236"/>
        <v>0</v>
      </c>
      <c r="AP561" s="2">
        <f t="shared" si="237"/>
        <v>0</v>
      </c>
      <c r="AR561" t="s">
        <v>2105</v>
      </c>
      <c r="AS561" t="s">
        <v>1985</v>
      </c>
      <c r="AT561">
        <v>9</v>
      </c>
      <c r="AV561">
        <v>3</v>
      </c>
      <c r="AW561" s="91">
        <v>13</v>
      </c>
      <c r="AX561" s="93">
        <v>291</v>
      </c>
      <c r="AY561" s="97">
        <f t="shared" si="238"/>
        <v>13291</v>
      </c>
      <c r="BA561" s="7" t="s">
        <v>1261</v>
      </c>
    </row>
    <row r="562" spans="1:53" hidden="1" outlineLevel="1">
      <c r="A562" t="s">
        <v>802</v>
      </c>
      <c r="B562" t="s">
        <v>1985</v>
      </c>
      <c r="C562" s="1">
        <f t="shared" si="227"/>
        <v>7125</v>
      </c>
      <c r="D562" s="7">
        <f>IF(N562&gt;0, RANK(N562,(N562:P562,Q562:AE562)),0)</f>
        <v>2</v>
      </c>
      <c r="E562" s="7">
        <f>IF(O562&gt;0,RANK(O562,(N562:P562,Q562:AE562)),0)</f>
        <v>1</v>
      </c>
      <c r="F562" s="7">
        <f>IF(P562&gt;0,RANK(P562,(N562:P562,Q562:AE562)),0)</f>
        <v>0</v>
      </c>
      <c r="G562" s="1">
        <f t="shared" si="228"/>
        <v>2730</v>
      </c>
      <c r="H562" s="2">
        <f t="shared" si="229"/>
        <v>0.38315789473684209</v>
      </c>
      <c r="I562" s="2"/>
      <c r="J562" s="2">
        <f t="shared" si="230"/>
        <v>0.29894736842105263</v>
      </c>
      <c r="K562" s="2">
        <f t="shared" si="231"/>
        <v>0.68210526315789477</v>
      </c>
      <c r="L562" s="2">
        <f t="shared" si="232"/>
        <v>0</v>
      </c>
      <c r="M562" s="2">
        <f t="shared" si="233"/>
        <v>1.8947368421052602E-2</v>
      </c>
      <c r="N562" s="108">
        <v>2130</v>
      </c>
      <c r="O562" s="108">
        <v>4860</v>
      </c>
      <c r="P562" s="108"/>
      <c r="Q562" s="118">
        <v>135</v>
      </c>
      <c r="Y562" s="108"/>
      <c r="Z562" s="108"/>
      <c r="AA562" s="108">
        <v>0</v>
      </c>
      <c r="AB562" s="108">
        <v>0</v>
      </c>
      <c r="AC562" s="108">
        <v>0</v>
      </c>
      <c r="AD562" s="108"/>
      <c r="AE562" s="108"/>
      <c r="AF562" s="108"/>
      <c r="AG562" s="108"/>
      <c r="AI562" s="7">
        <f>IF(Q562&gt;0,RANK(Q562,(N562:P562,Q562:AE562)),0)</f>
        <v>3</v>
      </c>
      <c r="AJ562" s="7">
        <f>IF(R562&gt;0,RANK(R562,(N562:P562,Q562:AE562)),0)</f>
        <v>0</v>
      </c>
      <c r="AK562" s="7">
        <f>IF(T562&gt;0,RANK(T562,(N562:P562,Q562:AE562)),0)</f>
        <v>0</v>
      </c>
      <c r="AL562" s="7">
        <f>IF(S562&gt;0,RANK(S562,(N562:P562,Q562:AE562)),0)</f>
        <v>0</v>
      </c>
      <c r="AM562" s="2">
        <f t="shared" si="234"/>
        <v>1.8947368421052633E-2</v>
      </c>
      <c r="AN562" s="2">
        <f t="shared" si="235"/>
        <v>0</v>
      </c>
      <c r="AO562" s="2">
        <f t="shared" si="236"/>
        <v>0</v>
      </c>
      <c r="AP562" s="2">
        <f t="shared" si="237"/>
        <v>0</v>
      </c>
      <c r="AR562" t="s">
        <v>802</v>
      </c>
      <c r="AS562" t="s">
        <v>1985</v>
      </c>
      <c r="AT562">
        <v>0</v>
      </c>
      <c r="AV562">
        <v>3</v>
      </c>
      <c r="AW562" s="91">
        <v>13</v>
      </c>
      <c r="AX562" s="93">
        <v>293</v>
      </c>
      <c r="AY562" s="97">
        <f t="shared" si="238"/>
        <v>13293</v>
      </c>
      <c r="BA562" s="7" t="s">
        <v>1261</v>
      </c>
    </row>
    <row r="563" spans="1:53" hidden="1" outlineLevel="1">
      <c r="A563" t="s">
        <v>39</v>
      </c>
      <c r="B563" t="s">
        <v>1985</v>
      </c>
      <c r="C563" s="1">
        <f t="shared" si="227"/>
        <v>12059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>IF(P563&gt;0,RANK(P563,(N563:P563,Q563:AE563)),0)</f>
        <v>0</v>
      </c>
      <c r="G563" s="1">
        <f t="shared" si="228"/>
        <v>6927</v>
      </c>
      <c r="H563" s="2">
        <f t="shared" si="229"/>
        <v>0.57442574011112035</v>
      </c>
      <c r="I563" s="2"/>
      <c r="J563" s="2">
        <f t="shared" si="230"/>
        <v>0.18923625507919398</v>
      </c>
      <c r="K563" s="2">
        <f t="shared" si="231"/>
        <v>0.7636619951903143</v>
      </c>
      <c r="L563" s="2">
        <f t="shared" si="232"/>
        <v>0</v>
      </c>
      <c r="M563" s="2">
        <f t="shared" si="233"/>
        <v>4.7101749730491749E-2</v>
      </c>
      <c r="N563" s="108">
        <v>2282</v>
      </c>
      <c r="O563" s="108">
        <v>9209</v>
      </c>
      <c r="P563" s="108"/>
      <c r="Q563" s="118">
        <v>567</v>
      </c>
      <c r="Y563" s="108"/>
      <c r="Z563" s="108"/>
      <c r="AA563" s="108">
        <v>0</v>
      </c>
      <c r="AB563" s="108">
        <v>1</v>
      </c>
      <c r="AC563" s="108">
        <v>0</v>
      </c>
      <c r="AD563" s="108"/>
      <c r="AE563" s="108"/>
      <c r="AF563" s="108"/>
      <c r="AG563" s="108"/>
      <c r="AI563" s="7">
        <f>IF(Q563&gt;0,RANK(Q563,(N563:P563,Q563:AE563)),0)</f>
        <v>3</v>
      </c>
      <c r="AJ563" s="7">
        <f>IF(R563&gt;0,RANK(R563,(N563:P563,Q563:AE563)),0)</f>
        <v>0</v>
      </c>
      <c r="AK563" s="7">
        <f>IF(T563&gt;0,RANK(T563,(N563:P563,Q563:AE563)),0)</f>
        <v>0</v>
      </c>
      <c r="AL563" s="7">
        <f>IF(S563&gt;0,RANK(S563,(N563:P563,Q563:AE563)),0)</f>
        <v>0</v>
      </c>
      <c r="AM563" s="2">
        <f t="shared" si="234"/>
        <v>4.7018824114769049E-2</v>
      </c>
      <c r="AN563" s="2">
        <f t="shared" si="235"/>
        <v>0</v>
      </c>
      <c r="AO563" s="2">
        <f t="shared" si="236"/>
        <v>0</v>
      </c>
      <c r="AP563" s="2">
        <f t="shared" si="237"/>
        <v>0</v>
      </c>
      <c r="AR563" t="s">
        <v>39</v>
      </c>
      <c r="AS563" t="s">
        <v>1985</v>
      </c>
      <c r="AT563">
        <v>10</v>
      </c>
      <c r="AV563">
        <v>3</v>
      </c>
      <c r="AW563" s="91">
        <v>13</v>
      </c>
      <c r="AX563" s="93">
        <v>295</v>
      </c>
      <c r="AY563" s="97">
        <f t="shared" si="238"/>
        <v>13295</v>
      </c>
      <c r="BA563" s="7" t="s">
        <v>1261</v>
      </c>
    </row>
    <row r="564" spans="1:53" hidden="1" outlineLevel="1">
      <c r="A564" t="s">
        <v>1558</v>
      </c>
      <c r="B564" t="s">
        <v>1985</v>
      </c>
      <c r="C564" s="1">
        <f t="shared" si="227"/>
        <v>25405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>IF(P564&gt;0,RANK(P564,(N564:P564,Q564:AE564)),0)</f>
        <v>0</v>
      </c>
      <c r="G564" s="1">
        <f t="shared" si="228"/>
        <v>16451</v>
      </c>
      <c r="H564" s="2">
        <f t="shared" si="229"/>
        <v>0.64754969494194059</v>
      </c>
      <c r="I564" s="2"/>
      <c r="J564" s="2">
        <f t="shared" si="230"/>
        <v>0.16264514859279669</v>
      </c>
      <c r="K564" s="2">
        <f t="shared" si="231"/>
        <v>0.81019484353473725</v>
      </c>
      <c r="L564" s="2">
        <f t="shared" si="232"/>
        <v>0</v>
      </c>
      <c r="M564" s="2">
        <f t="shared" si="233"/>
        <v>2.7160007872466085E-2</v>
      </c>
      <c r="N564" s="108">
        <v>4132</v>
      </c>
      <c r="O564" s="108">
        <v>20583</v>
      </c>
      <c r="P564" s="108"/>
      <c r="Q564" s="118">
        <v>689</v>
      </c>
      <c r="Y564" s="108"/>
      <c r="Z564" s="108"/>
      <c r="AA564" s="108">
        <v>0</v>
      </c>
      <c r="AB564" s="108">
        <v>1</v>
      </c>
      <c r="AC564" s="108">
        <v>0</v>
      </c>
      <c r="AD564" s="108"/>
      <c r="AE564" s="108"/>
      <c r="AF564" s="108"/>
      <c r="AG564" s="108"/>
      <c r="AI564" s="7">
        <f>IF(Q564&gt;0,RANK(Q564,(N564:P564,Q564:AE564)),0)</f>
        <v>3</v>
      </c>
      <c r="AJ564" s="7">
        <f>IF(R564&gt;0,RANK(R564,(N564:P564,Q564:AE564)),0)</f>
        <v>0</v>
      </c>
      <c r="AK564" s="7">
        <f>IF(T564&gt;0,RANK(T564,(N564:P564,Q564:AE564)),0)</f>
        <v>0</v>
      </c>
      <c r="AL564" s="7">
        <f>IF(S564&gt;0,RANK(S564,(N564:P564,Q564:AE564)),0)</f>
        <v>0</v>
      </c>
      <c r="AM564" s="2">
        <f t="shared" si="234"/>
        <v>2.7120645542216101E-2</v>
      </c>
      <c r="AN564" s="2">
        <f t="shared" si="235"/>
        <v>0</v>
      </c>
      <c r="AO564" s="2">
        <f t="shared" si="236"/>
        <v>0</v>
      </c>
      <c r="AP564" s="2">
        <f t="shared" si="237"/>
        <v>0</v>
      </c>
      <c r="AR564" t="s">
        <v>1558</v>
      </c>
      <c r="AS564" t="s">
        <v>1985</v>
      </c>
      <c r="AT564">
        <v>0</v>
      </c>
      <c r="AV564">
        <v>3</v>
      </c>
      <c r="AW564" s="91">
        <v>13</v>
      </c>
      <c r="AX564" s="93">
        <v>297</v>
      </c>
      <c r="AY564" s="97">
        <f t="shared" si="238"/>
        <v>13297</v>
      </c>
      <c r="BA564" s="7" t="s">
        <v>1261</v>
      </c>
    </row>
    <row r="565" spans="1:53" hidden="1" outlineLevel="1">
      <c r="A565" t="s">
        <v>1249</v>
      </c>
      <c r="B565" t="s">
        <v>1985</v>
      </c>
      <c r="C565" s="1">
        <f t="shared" si="227"/>
        <v>6969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>IF(P565&gt;0,RANK(P565,(N565:P565,Q565:AE565)),0)</f>
        <v>0</v>
      </c>
      <c r="G565" s="1">
        <f t="shared" si="228"/>
        <v>2947</v>
      </c>
      <c r="H565" s="2">
        <f t="shared" si="229"/>
        <v>0.42287272205481419</v>
      </c>
      <c r="I565" s="2"/>
      <c r="J565" s="2">
        <f t="shared" si="230"/>
        <v>0.27464485578992681</v>
      </c>
      <c r="K565" s="2">
        <f t="shared" si="231"/>
        <v>0.697517577844741</v>
      </c>
      <c r="L565" s="2">
        <f t="shared" si="232"/>
        <v>0</v>
      </c>
      <c r="M565" s="2">
        <f t="shared" si="233"/>
        <v>2.7837566365332189E-2</v>
      </c>
      <c r="N565" s="108">
        <v>1914</v>
      </c>
      <c r="O565" s="108">
        <v>4861</v>
      </c>
      <c r="P565" s="108"/>
      <c r="Q565" s="118">
        <v>194</v>
      </c>
      <c r="Y565" s="108"/>
      <c r="Z565" s="108"/>
      <c r="AA565" s="108">
        <v>0</v>
      </c>
      <c r="AB565" s="108">
        <v>0</v>
      </c>
      <c r="AC565" s="108">
        <v>0</v>
      </c>
      <c r="AD565" s="108"/>
      <c r="AE565" s="108"/>
      <c r="AF565" s="108"/>
      <c r="AG565" s="108"/>
      <c r="AI565" s="7">
        <f>IF(Q565&gt;0,RANK(Q565,(N565:P565,Q565:AE565)),0)</f>
        <v>3</v>
      </c>
      <c r="AJ565" s="7">
        <f>IF(R565&gt;0,RANK(R565,(N565:P565,Q565:AE565)),0)</f>
        <v>0</v>
      </c>
      <c r="AK565" s="7">
        <f>IF(T565&gt;0,RANK(T565,(N565:P565,Q565:AE565)),0)</f>
        <v>0</v>
      </c>
      <c r="AL565" s="7">
        <f>IF(S565&gt;0,RANK(S565,(N565:P565,Q565:AE565)),0)</f>
        <v>0</v>
      </c>
      <c r="AM565" s="2">
        <f t="shared" si="234"/>
        <v>2.7837566365332186E-2</v>
      </c>
      <c r="AN565" s="2">
        <f t="shared" si="235"/>
        <v>0</v>
      </c>
      <c r="AO565" s="2">
        <f t="shared" si="236"/>
        <v>0</v>
      </c>
      <c r="AP565" s="2">
        <f t="shared" si="237"/>
        <v>0</v>
      </c>
      <c r="AR565" t="s">
        <v>1249</v>
      </c>
      <c r="AS565" t="s">
        <v>1985</v>
      </c>
      <c r="AT565">
        <v>1</v>
      </c>
      <c r="AV565">
        <v>3</v>
      </c>
      <c r="AW565" s="91">
        <v>13</v>
      </c>
      <c r="AX565" s="93">
        <v>299</v>
      </c>
      <c r="AY565" s="97">
        <f t="shared" si="238"/>
        <v>13299</v>
      </c>
      <c r="BA565" s="7" t="s">
        <v>1261</v>
      </c>
    </row>
    <row r="566" spans="1:53" hidden="1" outlineLevel="1">
      <c r="A566" t="s">
        <v>2118</v>
      </c>
      <c r="B566" t="s">
        <v>1985</v>
      </c>
      <c r="C566" s="1">
        <f t="shared" si="227"/>
        <v>1723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>IF(P566&gt;0,RANK(P566,(N566:P566,Q566:AE566)),0)</f>
        <v>0</v>
      </c>
      <c r="G566" s="1">
        <f t="shared" si="228"/>
        <v>52</v>
      </c>
      <c r="H566" s="2">
        <f t="shared" si="229"/>
        <v>3.0179918746372606E-2</v>
      </c>
      <c r="I566" s="2"/>
      <c r="J566" s="2">
        <f t="shared" si="230"/>
        <v>0.50435287289611141</v>
      </c>
      <c r="K566" s="2">
        <f t="shared" si="231"/>
        <v>0.47417295414973881</v>
      </c>
      <c r="L566" s="2">
        <f t="shared" si="232"/>
        <v>0</v>
      </c>
      <c r="M566" s="2">
        <f t="shared" si="233"/>
        <v>2.1474172954149773E-2</v>
      </c>
      <c r="N566" s="108">
        <v>869</v>
      </c>
      <c r="O566" s="108">
        <v>817</v>
      </c>
      <c r="P566" s="108"/>
      <c r="Q566" s="118">
        <v>37</v>
      </c>
      <c r="Y566" s="108"/>
      <c r="Z566" s="108"/>
      <c r="AA566" s="108">
        <v>0</v>
      </c>
      <c r="AB566" s="108">
        <v>0</v>
      </c>
      <c r="AC566" s="108">
        <v>0</v>
      </c>
      <c r="AD566" s="108"/>
      <c r="AE566" s="108"/>
      <c r="AF566" s="108"/>
      <c r="AG566" s="108"/>
      <c r="AI566" s="7">
        <f>IF(Q566&gt;0,RANK(Q566,(N566:P566,Q566:AE566)),0)</f>
        <v>3</v>
      </c>
      <c r="AJ566" s="7">
        <f>IF(R566&gt;0,RANK(R566,(N566:P566,Q566:AE566)),0)</f>
        <v>0</v>
      </c>
      <c r="AK566" s="7">
        <f>IF(T566&gt;0,RANK(T566,(N566:P566,Q566:AE566)),0)</f>
        <v>0</v>
      </c>
      <c r="AL566" s="7">
        <f>IF(S566&gt;0,RANK(S566,(N566:P566,Q566:AE566)),0)</f>
        <v>0</v>
      </c>
      <c r="AM566" s="2">
        <f t="shared" si="234"/>
        <v>2.1474172954149738E-2</v>
      </c>
      <c r="AN566" s="2">
        <f t="shared" si="235"/>
        <v>0</v>
      </c>
      <c r="AO566" s="2">
        <f t="shared" si="236"/>
        <v>0</v>
      </c>
      <c r="AP566" s="2">
        <f t="shared" si="237"/>
        <v>0</v>
      </c>
      <c r="AR566" t="s">
        <v>2118</v>
      </c>
      <c r="AS566" t="s">
        <v>1985</v>
      </c>
      <c r="AT566">
        <v>12</v>
      </c>
      <c r="AV566">
        <v>3</v>
      </c>
      <c r="AW566" s="91">
        <v>13</v>
      </c>
      <c r="AX566" s="93">
        <v>301</v>
      </c>
      <c r="AY566" s="97">
        <f t="shared" si="238"/>
        <v>13301</v>
      </c>
      <c r="BA566" s="7" t="s">
        <v>1261</v>
      </c>
    </row>
    <row r="567" spans="1:53" hidden="1" outlineLevel="1">
      <c r="A567" t="s">
        <v>2232</v>
      </c>
      <c r="B567" t="s">
        <v>1985</v>
      </c>
      <c r="C567" s="1">
        <f t="shared" si="227"/>
        <v>5645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0</v>
      </c>
      <c r="G567" s="1">
        <f t="shared" si="228"/>
        <v>382</v>
      </c>
      <c r="H567" s="2">
        <f t="shared" si="229"/>
        <v>6.7670504871567755E-2</v>
      </c>
      <c r="I567" s="2"/>
      <c r="J567" s="2">
        <f t="shared" si="230"/>
        <v>0.45828166519043401</v>
      </c>
      <c r="K567" s="2">
        <f t="shared" si="231"/>
        <v>0.52595217006200179</v>
      </c>
      <c r="L567" s="2">
        <f t="shared" si="232"/>
        <v>0</v>
      </c>
      <c r="M567" s="2">
        <f t="shared" si="233"/>
        <v>1.5766164747564204E-2</v>
      </c>
      <c r="N567" s="108">
        <v>2587</v>
      </c>
      <c r="O567" s="108">
        <v>2969</v>
      </c>
      <c r="P567" s="108"/>
      <c r="Q567" s="118">
        <v>89</v>
      </c>
      <c r="Y567" s="108"/>
      <c r="Z567" s="108"/>
      <c r="AA567" s="108">
        <v>0</v>
      </c>
      <c r="AB567" s="108">
        <v>0</v>
      </c>
      <c r="AC567" s="108">
        <v>0</v>
      </c>
      <c r="AD567" s="108"/>
      <c r="AE567" s="108"/>
      <c r="AF567" s="108"/>
      <c r="AG567" s="108"/>
      <c r="AI567" s="7">
        <f>IF(Q567&gt;0,RANK(Q567,(N567:P567,Q567:AE567)),0)</f>
        <v>3</v>
      </c>
      <c r="AJ567" s="7">
        <f>IF(R567&gt;0,RANK(R567,(N567:P567,Q567:AE567)),0)</f>
        <v>0</v>
      </c>
      <c r="AK567" s="7">
        <f>IF(T567&gt;0,RANK(T567,(N567:P567,Q567:AE567)),0)</f>
        <v>0</v>
      </c>
      <c r="AL567" s="7">
        <f>IF(S567&gt;0,RANK(S567,(N567:P567,Q567:AE567)),0)</f>
        <v>0</v>
      </c>
      <c r="AM567" s="2">
        <f t="shared" si="234"/>
        <v>1.5766164747564215E-2</v>
      </c>
      <c r="AN567" s="2">
        <f t="shared" si="235"/>
        <v>0</v>
      </c>
      <c r="AO567" s="2">
        <f t="shared" si="236"/>
        <v>0</v>
      </c>
      <c r="AP567" s="2">
        <f t="shared" si="237"/>
        <v>0</v>
      </c>
      <c r="AR567" t="s">
        <v>2232</v>
      </c>
      <c r="AS567" t="s">
        <v>1985</v>
      </c>
      <c r="AT567">
        <v>3</v>
      </c>
      <c r="AV567">
        <v>3</v>
      </c>
      <c r="AW567" s="91">
        <v>13</v>
      </c>
      <c r="AX567" s="93">
        <v>303</v>
      </c>
      <c r="AY567" s="97">
        <f t="shared" si="238"/>
        <v>13303</v>
      </c>
      <c r="BA567" s="7" t="s">
        <v>1261</v>
      </c>
    </row>
    <row r="568" spans="1:53" hidden="1" outlineLevel="1">
      <c r="A568" t="s">
        <v>2400</v>
      </c>
      <c r="B568" t="s">
        <v>1985</v>
      </c>
      <c r="C568" s="1">
        <f t="shared" si="227"/>
        <v>6599</v>
      </c>
      <c r="D568" s="7">
        <f>IF(N568&gt;0, RANK(N568,(N568:P568,Q568:AE568)),0)</f>
        <v>2</v>
      </c>
      <c r="E568" s="7">
        <f>IF(O568&gt;0,RANK(O568,(N568:P568,Q568:AE568)),0)</f>
        <v>1</v>
      </c>
      <c r="F568" s="7">
        <f>IF(P568&gt;0,RANK(P568,(N568:P568,Q568:AE568)),0)</f>
        <v>0</v>
      </c>
      <c r="G568" s="1">
        <f t="shared" si="228"/>
        <v>3406</v>
      </c>
      <c r="H568" s="2">
        <f t="shared" si="229"/>
        <v>0.51613880891044095</v>
      </c>
      <c r="I568" s="2"/>
      <c r="J568" s="2">
        <f t="shared" si="230"/>
        <v>0.22806485831186543</v>
      </c>
      <c r="K568" s="2">
        <f t="shared" si="231"/>
        <v>0.74420366722230646</v>
      </c>
      <c r="L568" s="2">
        <f t="shared" si="232"/>
        <v>0</v>
      </c>
      <c r="M568" s="2">
        <f t="shared" si="233"/>
        <v>2.7731474465828132E-2</v>
      </c>
      <c r="N568" s="108">
        <v>1505</v>
      </c>
      <c r="O568" s="108">
        <v>4911</v>
      </c>
      <c r="P568" s="108"/>
      <c r="Q568" s="118">
        <v>183</v>
      </c>
      <c r="Y568" s="108"/>
      <c r="Z568" s="108"/>
      <c r="AA568" s="108">
        <v>0</v>
      </c>
      <c r="AB568" s="108">
        <v>0</v>
      </c>
      <c r="AC568" s="108">
        <v>0</v>
      </c>
      <c r="AD568" s="108"/>
      <c r="AE568" s="108"/>
      <c r="AF568" s="108"/>
      <c r="AG568" s="108"/>
      <c r="AI568" s="7">
        <f>IF(Q568&gt;0,RANK(Q568,(N568:P568,Q568:AE568)),0)</f>
        <v>3</v>
      </c>
      <c r="AJ568" s="7">
        <f>IF(R568&gt;0,RANK(R568,(N568:P568,Q568:AE568)),0)</f>
        <v>0</v>
      </c>
      <c r="AK568" s="7">
        <f>IF(T568&gt;0,RANK(T568,(N568:P568,Q568:AE568)),0)</f>
        <v>0</v>
      </c>
      <c r="AL568" s="7">
        <f>IF(S568&gt;0,RANK(S568,(N568:P568,Q568:AE568)),0)</f>
        <v>0</v>
      </c>
      <c r="AM568" s="2">
        <f t="shared" si="234"/>
        <v>2.7731474465828156E-2</v>
      </c>
      <c r="AN568" s="2">
        <f t="shared" si="235"/>
        <v>0</v>
      </c>
      <c r="AO568" s="2">
        <f t="shared" si="236"/>
        <v>0</v>
      </c>
      <c r="AP568" s="2">
        <f t="shared" si="237"/>
        <v>0</v>
      </c>
      <c r="AR568" t="s">
        <v>2400</v>
      </c>
      <c r="AS568" t="s">
        <v>1985</v>
      </c>
      <c r="AT568">
        <v>1</v>
      </c>
      <c r="AV568">
        <v>3</v>
      </c>
      <c r="AW568" s="91">
        <v>13</v>
      </c>
      <c r="AX568" s="93">
        <v>305</v>
      </c>
      <c r="AY568" s="97">
        <f t="shared" si="238"/>
        <v>13305</v>
      </c>
      <c r="BA568" s="7" t="s">
        <v>1261</v>
      </c>
    </row>
    <row r="569" spans="1:53" hidden="1" outlineLevel="1">
      <c r="A569" t="s">
        <v>1593</v>
      </c>
      <c r="B569" t="s">
        <v>1985</v>
      </c>
      <c r="C569" s="1">
        <f t="shared" si="227"/>
        <v>909</v>
      </c>
      <c r="D569" s="7">
        <f>IF(N569&gt;0, RANK(N569,(N569:P569,Q569:AE569)),0)</f>
        <v>2</v>
      </c>
      <c r="E569" s="7">
        <f>IF(O569&gt;0,RANK(O569,(N569:P569,Q569:AE569)),0)</f>
        <v>1</v>
      </c>
      <c r="F569" s="7">
        <f>IF(P569&gt;0,RANK(P569,(N569:P569,Q569:AE569)),0)</f>
        <v>0</v>
      </c>
      <c r="G569" s="1">
        <f t="shared" si="228"/>
        <v>20</v>
      </c>
      <c r="H569" s="2">
        <f t="shared" si="229"/>
        <v>2.2002200220022004E-2</v>
      </c>
      <c r="I569" s="2"/>
      <c r="J569" s="2">
        <f t="shared" si="230"/>
        <v>0.48074807480748077</v>
      </c>
      <c r="K569" s="2">
        <f t="shared" si="231"/>
        <v>0.5027502750275028</v>
      </c>
      <c r="L569" s="2">
        <f t="shared" si="232"/>
        <v>0</v>
      </c>
      <c r="M569" s="2">
        <f t="shared" si="233"/>
        <v>1.6501650165016368E-2</v>
      </c>
      <c r="N569" s="108">
        <v>437</v>
      </c>
      <c r="O569" s="108">
        <v>457</v>
      </c>
      <c r="P569" s="108"/>
      <c r="Q569" s="118">
        <v>15</v>
      </c>
      <c r="Y569" s="108"/>
      <c r="Z569" s="108"/>
      <c r="AA569" s="108">
        <v>0</v>
      </c>
      <c r="AB569" s="108">
        <v>0</v>
      </c>
      <c r="AC569" s="108">
        <v>0</v>
      </c>
      <c r="AD569" s="108"/>
      <c r="AE569" s="108"/>
      <c r="AF569" s="108"/>
      <c r="AG569" s="108"/>
      <c r="AI569" s="7">
        <f>IF(Q569&gt;0,RANK(Q569,(N569:P569,Q569:AE569)),0)</f>
        <v>3</v>
      </c>
      <c r="AJ569" s="7">
        <f>IF(R569&gt;0,RANK(R569,(N569:P569,Q569:AE569)),0)</f>
        <v>0</v>
      </c>
      <c r="AK569" s="7">
        <f>IF(T569&gt;0,RANK(T569,(N569:P569,Q569:AE569)),0)</f>
        <v>0</v>
      </c>
      <c r="AL569" s="7">
        <f>IF(S569&gt;0,RANK(S569,(N569:P569,Q569:AE569)),0)</f>
        <v>0</v>
      </c>
      <c r="AM569" s="2">
        <f t="shared" si="234"/>
        <v>1.65016501650165E-2</v>
      </c>
      <c r="AN569" s="2">
        <f t="shared" si="235"/>
        <v>0</v>
      </c>
      <c r="AO569" s="2">
        <f t="shared" si="236"/>
        <v>0</v>
      </c>
      <c r="AP569" s="2">
        <f t="shared" si="237"/>
        <v>0</v>
      </c>
      <c r="AR569" t="s">
        <v>1593</v>
      </c>
      <c r="AS569" t="s">
        <v>1985</v>
      </c>
      <c r="AT569">
        <v>2</v>
      </c>
      <c r="AV569">
        <v>3</v>
      </c>
      <c r="AW569" s="91">
        <v>13</v>
      </c>
      <c r="AX569" s="93">
        <v>307</v>
      </c>
      <c r="AY569" s="97">
        <f t="shared" si="238"/>
        <v>13307</v>
      </c>
      <c r="BA569" s="7" t="s">
        <v>1261</v>
      </c>
    </row>
    <row r="570" spans="1:53" hidden="1" outlineLevel="1">
      <c r="A570" t="s">
        <v>768</v>
      </c>
      <c r="B570" t="s">
        <v>1985</v>
      </c>
      <c r="C570" s="1">
        <f t="shared" si="227"/>
        <v>1276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0</v>
      </c>
      <c r="G570" s="1">
        <f t="shared" si="228"/>
        <v>339</v>
      </c>
      <c r="H570" s="2">
        <f t="shared" si="229"/>
        <v>0.2656739811912226</v>
      </c>
      <c r="I570" s="2"/>
      <c r="J570" s="2">
        <f t="shared" si="230"/>
        <v>0.35971786833855801</v>
      </c>
      <c r="K570" s="2">
        <f t="shared" si="231"/>
        <v>0.62539184952978055</v>
      </c>
      <c r="L570" s="2">
        <f t="shared" si="232"/>
        <v>0</v>
      </c>
      <c r="M570" s="2">
        <f t="shared" si="233"/>
        <v>1.4890282131661436E-2</v>
      </c>
      <c r="N570" s="108">
        <v>459</v>
      </c>
      <c r="O570" s="108">
        <v>798</v>
      </c>
      <c r="P570" s="108"/>
      <c r="Q570" s="118">
        <v>19</v>
      </c>
      <c r="Y570" s="108"/>
      <c r="Z570" s="108"/>
      <c r="AA570" s="108">
        <v>0</v>
      </c>
      <c r="AB570" s="108">
        <v>0</v>
      </c>
      <c r="AC570" s="108">
        <v>0</v>
      </c>
      <c r="AD570" s="108"/>
      <c r="AE570" s="108"/>
      <c r="AF570" s="108"/>
      <c r="AG570" s="108"/>
      <c r="AI570" s="7">
        <f>IF(Q570&gt;0,RANK(Q570,(N570:P570,Q570:AE570)),0)</f>
        <v>3</v>
      </c>
      <c r="AJ570" s="7">
        <f>IF(R570&gt;0,RANK(R570,(N570:P570,Q570:AE570)),0)</f>
        <v>0</v>
      </c>
      <c r="AK570" s="7">
        <f>IF(T570&gt;0,RANK(T570,(N570:P570,Q570:AE570)),0)</f>
        <v>0</v>
      </c>
      <c r="AL570" s="7">
        <f>IF(S570&gt;0,RANK(S570,(N570:P570,Q570:AE570)),0)</f>
        <v>0</v>
      </c>
      <c r="AM570" s="2">
        <f t="shared" si="234"/>
        <v>1.4890282131661442E-2</v>
      </c>
      <c r="AN570" s="2">
        <f t="shared" si="235"/>
        <v>0</v>
      </c>
      <c r="AO570" s="2">
        <f t="shared" si="236"/>
        <v>0</v>
      </c>
      <c r="AP570" s="2">
        <f t="shared" si="237"/>
        <v>0</v>
      </c>
      <c r="AR570" t="s">
        <v>768</v>
      </c>
      <c r="AS570" t="s">
        <v>1985</v>
      </c>
      <c r="AT570">
        <v>3</v>
      </c>
      <c r="AV570">
        <v>3</v>
      </c>
      <c r="AW570" s="91">
        <v>13</v>
      </c>
      <c r="AX570" s="93">
        <v>309</v>
      </c>
      <c r="AY570" s="97">
        <f t="shared" si="238"/>
        <v>13309</v>
      </c>
      <c r="BA570" s="7" t="s">
        <v>1261</v>
      </c>
    </row>
    <row r="571" spans="1:53" hidden="1" outlineLevel="1">
      <c r="A571" t="s">
        <v>1806</v>
      </c>
      <c r="B571" t="s">
        <v>1985</v>
      </c>
      <c r="C571" s="1">
        <f t="shared" si="227"/>
        <v>7781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0</v>
      </c>
      <c r="G571" s="1">
        <f t="shared" si="228"/>
        <v>5342</v>
      </c>
      <c r="H571" s="2">
        <f t="shared" si="229"/>
        <v>0.68654414599665847</v>
      </c>
      <c r="I571" s="2"/>
      <c r="J571" s="2">
        <f t="shared" si="230"/>
        <v>0.13815704922246497</v>
      </c>
      <c r="K571" s="2">
        <f t="shared" si="231"/>
        <v>0.82470119521912355</v>
      </c>
      <c r="L571" s="2">
        <f t="shared" si="232"/>
        <v>0</v>
      </c>
      <c r="M571" s="2">
        <f t="shared" si="233"/>
        <v>3.7141755558411482E-2</v>
      </c>
      <c r="N571" s="108">
        <v>1075</v>
      </c>
      <c r="O571" s="108">
        <v>6417</v>
      </c>
      <c r="P571" s="108"/>
      <c r="Q571" s="118">
        <v>289</v>
      </c>
      <c r="Y571" s="108"/>
      <c r="Z571" s="108"/>
      <c r="AA571" s="108">
        <v>0</v>
      </c>
      <c r="AB571" s="108">
        <v>0</v>
      </c>
      <c r="AC571" s="108">
        <v>0</v>
      </c>
      <c r="AD571" s="108"/>
      <c r="AE571" s="108"/>
      <c r="AF571" s="108"/>
      <c r="AG571" s="108"/>
      <c r="AI571" s="7">
        <f>IF(Q571&gt;0,RANK(Q571,(N571:P571,Q571:AE571)),0)</f>
        <v>3</v>
      </c>
      <c r="AJ571" s="7">
        <f>IF(R571&gt;0,RANK(R571,(N571:P571,Q571:AE571)),0)</f>
        <v>0</v>
      </c>
      <c r="AK571" s="7">
        <f>IF(T571&gt;0,RANK(T571,(N571:P571,Q571:AE571)),0)</f>
        <v>0</v>
      </c>
      <c r="AL571" s="7">
        <f>IF(S571&gt;0,RANK(S571,(N571:P571,Q571:AE571)),0)</f>
        <v>0</v>
      </c>
      <c r="AM571" s="2">
        <f t="shared" si="234"/>
        <v>3.7141755558411517E-2</v>
      </c>
      <c r="AN571" s="2">
        <f t="shared" si="235"/>
        <v>0</v>
      </c>
      <c r="AO571" s="2">
        <f t="shared" si="236"/>
        <v>0</v>
      </c>
      <c r="AP571" s="2">
        <f t="shared" si="237"/>
        <v>0</v>
      </c>
      <c r="AR571" t="s">
        <v>1806</v>
      </c>
      <c r="AS571" t="s">
        <v>1985</v>
      </c>
      <c r="AT571">
        <v>9</v>
      </c>
      <c r="AV571">
        <v>3</v>
      </c>
      <c r="AW571" s="91">
        <v>13</v>
      </c>
      <c r="AX571" s="93">
        <v>311</v>
      </c>
      <c r="AY571" s="97">
        <f t="shared" si="238"/>
        <v>13311</v>
      </c>
      <c r="BA571" s="7" t="s">
        <v>1261</v>
      </c>
    </row>
    <row r="572" spans="1:53" hidden="1" outlineLevel="1">
      <c r="A572" t="s">
        <v>965</v>
      </c>
      <c r="B572" t="s">
        <v>1985</v>
      </c>
      <c r="C572" s="1">
        <f t="shared" si="227"/>
        <v>16092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>IF(P572&gt;0,RANK(P572,(N572:P572,Q572:AE572)),0)</f>
        <v>0</v>
      </c>
      <c r="G572" s="1">
        <f t="shared" si="228"/>
        <v>8762</v>
      </c>
      <c r="H572" s="2">
        <f t="shared" si="229"/>
        <v>0.54449415858811834</v>
      </c>
      <c r="I572" s="2"/>
      <c r="J572" s="2">
        <f t="shared" si="230"/>
        <v>0.20513298533432761</v>
      </c>
      <c r="K572" s="2">
        <f t="shared" si="231"/>
        <v>0.74962714392244589</v>
      </c>
      <c r="L572" s="2">
        <f t="shared" si="232"/>
        <v>0</v>
      </c>
      <c r="M572" s="2">
        <f t="shared" si="233"/>
        <v>4.5239870743226551E-2</v>
      </c>
      <c r="N572" s="108">
        <v>3301</v>
      </c>
      <c r="O572" s="108">
        <v>12063</v>
      </c>
      <c r="P572" s="108"/>
      <c r="Q572" s="118">
        <v>728</v>
      </c>
      <c r="Y572" s="108"/>
      <c r="Z572" s="108"/>
      <c r="AA572" s="108">
        <v>0</v>
      </c>
      <c r="AB572" s="108">
        <v>0</v>
      </c>
      <c r="AC572" s="108">
        <v>0</v>
      </c>
      <c r="AD572" s="108"/>
      <c r="AE572" s="108"/>
      <c r="AF572" s="108"/>
      <c r="AG572" s="108"/>
      <c r="AI572" s="7">
        <f>IF(Q572&gt;0,RANK(Q572,(N572:P572,Q572:AE572)),0)</f>
        <v>3</v>
      </c>
      <c r="AJ572" s="7">
        <f>IF(R572&gt;0,RANK(R572,(N572:P572,Q572:AE572)),0)</f>
        <v>0</v>
      </c>
      <c r="AK572" s="7">
        <f>IF(T572&gt;0,RANK(T572,(N572:P572,Q572:AE572)),0)</f>
        <v>0</v>
      </c>
      <c r="AL572" s="7">
        <f>IF(S572&gt;0,RANK(S572,(N572:P572,Q572:AE572)),0)</f>
        <v>0</v>
      </c>
      <c r="AM572" s="2">
        <f t="shared" si="234"/>
        <v>4.5239870743226447E-2</v>
      </c>
      <c r="AN572" s="2">
        <f t="shared" si="235"/>
        <v>0</v>
      </c>
      <c r="AO572" s="2">
        <f t="shared" si="236"/>
        <v>0</v>
      </c>
      <c r="AP572" s="2">
        <f t="shared" si="237"/>
        <v>0</v>
      </c>
      <c r="AR572" t="s">
        <v>965</v>
      </c>
      <c r="AS572" t="s">
        <v>1985</v>
      </c>
      <c r="AT572">
        <v>10</v>
      </c>
      <c r="AV572">
        <v>3</v>
      </c>
      <c r="AW572" s="91">
        <v>13</v>
      </c>
      <c r="AX572" s="93">
        <v>313</v>
      </c>
      <c r="AY572" s="97">
        <f t="shared" si="238"/>
        <v>13313</v>
      </c>
      <c r="BA572" s="7" t="s">
        <v>1261</v>
      </c>
    </row>
    <row r="573" spans="1:53" hidden="1" outlineLevel="1">
      <c r="A573" t="s">
        <v>1245</v>
      </c>
      <c r="B573" t="s">
        <v>1985</v>
      </c>
      <c r="C573" s="1">
        <f t="shared" si="227"/>
        <v>2041</v>
      </c>
      <c r="D573" s="7">
        <f>IF(N573&gt;0, RANK(N573,(N573:P573,Q573:AE573)),0)</f>
        <v>2</v>
      </c>
      <c r="E573" s="7">
        <f>IF(O573&gt;0,RANK(O573,(N573:P573,Q573:AE573)),0)</f>
        <v>1</v>
      </c>
      <c r="F573" s="7">
        <f>IF(P573&gt;0,RANK(P573,(N573:P573,Q573:AE573)),0)</f>
        <v>0</v>
      </c>
      <c r="G573" s="1">
        <f t="shared" si="228"/>
        <v>852</v>
      </c>
      <c r="H573" s="2">
        <f t="shared" si="229"/>
        <v>0.41744243018128369</v>
      </c>
      <c r="I573" s="2"/>
      <c r="J573" s="2">
        <f t="shared" si="230"/>
        <v>0.28074473297403235</v>
      </c>
      <c r="K573" s="2">
        <f t="shared" si="231"/>
        <v>0.69818716315531604</v>
      </c>
      <c r="L573" s="2">
        <f t="shared" si="232"/>
        <v>0</v>
      </c>
      <c r="M573" s="2">
        <f t="shared" si="233"/>
        <v>2.1068103870651611E-2</v>
      </c>
      <c r="N573" s="108">
        <v>573</v>
      </c>
      <c r="O573" s="108">
        <v>1425</v>
      </c>
      <c r="P573" s="108"/>
      <c r="Q573" s="118">
        <v>43</v>
      </c>
      <c r="Y573" s="108"/>
      <c r="Z573" s="108"/>
      <c r="AA573" s="108">
        <v>0</v>
      </c>
      <c r="AB573" s="108">
        <v>0</v>
      </c>
      <c r="AC573" s="108">
        <v>0</v>
      </c>
      <c r="AD573" s="108"/>
      <c r="AE573" s="108"/>
      <c r="AF573" s="108"/>
      <c r="AG573" s="108"/>
      <c r="AI573" s="7">
        <f>IF(Q573&gt;0,RANK(Q573,(N573:P573,Q573:AE573)),0)</f>
        <v>3</v>
      </c>
      <c r="AJ573" s="7">
        <f>IF(R573&gt;0,RANK(R573,(N573:P573,Q573:AE573)),0)</f>
        <v>0</v>
      </c>
      <c r="AK573" s="7">
        <f>IF(T573&gt;0,RANK(T573,(N573:P573,Q573:AE573)),0)</f>
        <v>0</v>
      </c>
      <c r="AL573" s="7">
        <f>IF(S573&gt;0,RANK(S573,(N573:P573,Q573:AE573)),0)</f>
        <v>0</v>
      </c>
      <c r="AM573" s="2">
        <f t="shared" si="234"/>
        <v>2.1068103870651642E-2</v>
      </c>
      <c r="AN573" s="2">
        <f t="shared" si="235"/>
        <v>0</v>
      </c>
      <c r="AO573" s="2">
        <f t="shared" si="236"/>
        <v>0</v>
      </c>
      <c r="AP573" s="2">
        <f t="shared" si="237"/>
        <v>0</v>
      </c>
      <c r="AR573" t="s">
        <v>1245</v>
      </c>
      <c r="AS573" t="s">
        <v>1985</v>
      </c>
      <c r="AT573">
        <v>0</v>
      </c>
      <c r="AV573">
        <v>3</v>
      </c>
      <c r="AW573" s="91">
        <v>13</v>
      </c>
      <c r="AX573" s="93">
        <v>315</v>
      </c>
      <c r="AY573" s="97">
        <f t="shared" si="238"/>
        <v>13315</v>
      </c>
      <c r="BA573" s="7" t="s">
        <v>1261</v>
      </c>
    </row>
    <row r="574" spans="1:53" hidden="1" outlineLevel="1">
      <c r="A574" t="s">
        <v>1497</v>
      </c>
      <c r="B574" t="s">
        <v>1985</v>
      </c>
      <c r="C574" s="1">
        <f t="shared" si="227"/>
        <v>3668</v>
      </c>
      <c r="D574" s="7">
        <f>IF(N574&gt;0, RANK(N574,(N574:P574,Q574:AE574)),0)</f>
        <v>2</v>
      </c>
      <c r="E574" s="7">
        <f>IF(O574&gt;0,RANK(O574,(N574:P574,Q574:AE574)),0)</f>
        <v>1</v>
      </c>
      <c r="F574" s="7">
        <f>IF(P574&gt;0,RANK(P574,(N574:P574,Q574:AE574)),0)</f>
        <v>0</v>
      </c>
      <c r="G574" s="1">
        <f t="shared" si="228"/>
        <v>871</v>
      </c>
      <c r="H574" s="2">
        <f t="shared" si="229"/>
        <v>0.23745910577971646</v>
      </c>
      <c r="I574" s="2"/>
      <c r="J574" s="2">
        <f t="shared" si="230"/>
        <v>0.37459105779716467</v>
      </c>
      <c r="K574" s="2">
        <f t="shared" si="231"/>
        <v>0.61205016357688113</v>
      </c>
      <c r="L574" s="2">
        <f t="shared" si="232"/>
        <v>0</v>
      </c>
      <c r="M574" s="2">
        <f t="shared" si="233"/>
        <v>1.3358778625954137E-2</v>
      </c>
      <c r="N574" s="108">
        <v>1374</v>
      </c>
      <c r="O574" s="108">
        <v>2245</v>
      </c>
      <c r="P574" s="108"/>
      <c r="Q574" s="118">
        <v>49</v>
      </c>
      <c r="Y574" s="108"/>
      <c r="Z574" s="108"/>
      <c r="AA574" s="108">
        <v>0</v>
      </c>
      <c r="AB574" s="108">
        <v>0</v>
      </c>
      <c r="AC574" s="108">
        <v>0</v>
      </c>
      <c r="AD574" s="108"/>
      <c r="AE574" s="108"/>
      <c r="AF574" s="108"/>
      <c r="AG574" s="108"/>
      <c r="AI574" s="7">
        <f>IF(Q574&gt;0,RANK(Q574,(N574:P574,Q574:AE574)),0)</f>
        <v>3</v>
      </c>
      <c r="AJ574" s="7">
        <f>IF(R574&gt;0,RANK(R574,(N574:P574,Q574:AE574)),0)</f>
        <v>0</v>
      </c>
      <c r="AK574" s="7">
        <f>IF(T574&gt;0,RANK(T574,(N574:P574,Q574:AE574)),0)</f>
        <v>0</v>
      </c>
      <c r="AL574" s="7">
        <f>IF(S574&gt;0,RANK(S574,(N574:P574,Q574:AE574)),0)</f>
        <v>0</v>
      </c>
      <c r="AM574" s="2">
        <f t="shared" si="234"/>
        <v>1.3358778625954198E-2</v>
      </c>
      <c r="AN574" s="2">
        <f t="shared" si="235"/>
        <v>0</v>
      </c>
      <c r="AO574" s="2">
        <f t="shared" si="236"/>
        <v>0</v>
      </c>
      <c r="AP574" s="2">
        <f t="shared" si="237"/>
        <v>0</v>
      </c>
      <c r="AR574" t="s">
        <v>1497</v>
      </c>
      <c r="AS574" t="s">
        <v>1985</v>
      </c>
      <c r="AT574">
        <v>9</v>
      </c>
      <c r="AV574">
        <v>3</v>
      </c>
      <c r="AW574" s="91">
        <v>13</v>
      </c>
      <c r="AX574" s="93">
        <v>317</v>
      </c>
      <c r="AY574" s="97">
        <f t="shared" si="238"/>
        <v>13317</v>
      </c>
      <c r="BA574" s="7" t="s">
        <v>1261</v>
      </c>
    </row>
    <row r="575" spans="1:53" hidden="1" outlineLevel="1">
      <c r="A575" t="s">
        <v>1131</v>
      </c>
      <c r="B575" t="s">
        <v>1985</v>
      </c>
      <c r="C575" s="1">
        <f t="shared" si="227"/>
        <v>3337</v>
      </c>
      <c r="D575" s="7">
        <f>IF(N575&gt;0, RANK(N575,(N575:P575,Q575:AE575)),0)</f>
        <v>2</v>
      </c>
      <c r="E575" s="7">
        <f>IF(O575&gt;0,RANK(O575,(N575:P575,Q575:AE575)),0)</f>
        <v>1</v>
      </c>
      <c r="F575" s="7">
        <f>IF(P575&gt;0,RANK(P575,(N575:P575,Q575:AE575)),0)</f>
        <v>0</v>
      </c>
      <c r="G575" s="1">
        <f t="shared" si="228"/>
        <v>219</v>
      </c>
      <c r="H575" s="2">
        <f t="shared" si="229"/>
        <v>6.5627809409649379E-2</v>
      </c>
      <c r="I575" s="2"/>
      <c r="J575" s="2">
        <f t="shared" si="230"/>
        <v>0.45969433623014683</v>
      </c>
      <c r="K575" s="2">
        <f t="shared" si="231"/>
        <v>0.52532214563979618</v>
      </c>
      <c r="L575" s="2">
        <f t="shared" si="232"/>
        <v>0</v>
      </c>
      <c r="M575" s="2">
        <f t="shared" si="233"/>
        <v>1.4983518130056939E-2</v>
      </c>
      <c r="N575" s="108">
        <v>1534</v>
      </c>
      <c r="O575" s="108">
        <v>1753</v>
      </c>
      <c r="P575" s="108"/>
      <c r="Q575" s="118">
        <v>50</v>
      </c>
      <c r="Y575" s="108"/>
      <c r="Z575" s="108"/>
      <c r="AA575" s="108">
        <v>0</v>
      </c>
      <c r="AB575" s="108">
        <v>0</v>
      </c>
      <c r="AC575" s="108">
        <v>0</v>
      </c>
      <c r="AD575" s="108"/>
      <c r="AE575" s="108"/>
      <c r="AF575" s="108"/>
      <c r="AG575" s="108"/>
      <c r="AI575" s="7">
        <f>IF(Q575&gt;0,RANK(Q575,(N575:P575,Q575:AE575)),0)</f>
        <v>3</v>
      </c>
      <c r="AJ575" s="7">
        <f>IF(R575&gt;0,RANK(R575,(N575:P575,Q575:AE575)),0)</f>
        <v>0</v>
      </c>
      <c r="AK575" s="7">
        <f>IF(T575&gt;0,RANK(T575,(N575:P575,Q575:AE575)),0)</f>
        <v>0</v>
      </c>
      <c r="AL575" s="7">
        <f>IF(S575&gt;0,RANK(S575,(N575:P575,Q575:AE575)),0)</f>
        <v>0</v>
      </c>
      <c r="AM575" s="2">
        <f t="shared" si="234"/>
        <v>1.4983518130056937E-2</v>
      </c>
      <c r="AN575" s="2">
        <f t="shared" si="235"/>
        <v>0</v>
      </c>
      <c r="AO575" s="2">
        <f t="shared" si="236"/>
        <v>0</v>
      </c>
      <c r="AP575" s="2">
        <f t="shared" si="237"/>
        <v>0</v>
      </c>
      <c r="AR575" t="s">
        <v>1131</v>
      </c>
      <c r="AS575" t="s">
        <v>1985</v>
      </c>
      <c r="AT575">
        <v>3</v>
      </c>
      <c r="AV575">
        <v>3</v>
      </c>
      <c r="AW575" s="91">
        <v>13</v>
      </c>
      <c r="AX575" s="93">
        <v>319</v>
      </c>
      <c r="AY575" s="97">
        <f t="shared" si="238"/>
        <v>13319</v>
      </c>
      <c r="BA575" s="7" t="s">
        <v>1261</v>
      </c>
    </row>
    <row r="576" spans="1:53" hidden="1" outlineLevel="1">
      <c r="A576" t="s">
        <v>1614</v>
      </c>
      <c r="B576" t="s">
        <v>1985</v>
      </c>
      <c r="C576" s="1">
        <f t="shared" si="227"/>
        <v>5889</v>
      </c>
      <c r="D576" s="7">
        <f>IF(N576&gt;0, RANK(N576,(N576:P576,Q576:AE576)),0)</f>
        <v>2</v>
      </c>
      <c r="E576" s="7">
        <f>IF(O576&gt;0,RANK(O576,(N576:P576,Q576:AE576)),0)</f>
        <v>1</v>
      </c>
      <c r="F576" s="7">
        <f>IF(P576&gt;0,RANK(P576,(N576:P576,Q576:AE576)),0)</f>
        <v>0</v>
      </c>
      <c r="G576" s="1">
        <f t="shared" si="228"/>
        <v>2419</v>
      </c>
      <c r="H576" s="2">
        <f t="shared" si="229"/>
        <v>0.4107658346068942</v>
      </c>
      <c r="I576" s="2"/>
      <c r="J576" s="2">
        <f t="shared" si="230"/>
        <v>0.28120224146714212</v>
      </c>
      <c r="K576" s="2">
        <f t="shared" si="231"/>
        <v>0.69196807607403632</v>
      </c>
      <c r="L576" s="2">
        <f t="shared" si="232"/>
        <v>0</v>
      </c>
      <c r="M576" s="2">
        <f t="shared" si="233"/>
        <v>2.6829682458821558E-2</v>
      </c>
      <c r="N576" s="108">
        <v>1656</v>
      </c>
      <c r="O576" s="108">
        <v>4075</v>
      </c>
      <c r="P576" s="108"/>
      <c r="Q576" s="118">
        <v>158</v>
      </c>
      <c r="Y576" s="108"/>
      <c r="Z576" s="108"/>
      <c r="AA576" s="108">
        <v>0</v>
      </c>
      <c r="AB576" s="108">
        <v>0</v>
      </c>
      <c r="AC576" s="108">
        <v>0</v>
      </c>
      <c r="AD576" s="108"/>
      <c r="AE576" s="108"/>
      <c r="AF576" s="108"/>
      <c r="AG576" s="108"/>
      <c r="AI576" s="7">
        <f>IF(Q576&gt;0,RANK(Q576,(N576:P576,Q576:AE576)),0)</f>
        <v>3</v>
      </c>
      <c r="AJ576" s="7">
        <f>IF(R576&gt;0,RANK(R576,(N576:P576,Q576:AE576)),0)</f>
        <v>0</v>
      </c>
      <c r="AK576" s="7">
        <f>IF(T576&gt;0,RANK(T576,(N576:P576,Q576:AE576)),0)</f>
        <v>0</v>
      </c>
      <c r="AL576" s="7">
        <f>IF(S576&gt;0,RANK(S576,(N576:P576,Q576:AE576)),0)</f>
        <v>0</v>
      </c>
      <c r="AM576" s="2">
        <f t="shared" si="234"/>
        <v>2.6829682458821533E-2</v>
      </c>
      <c r="AN576" s="2">
        <f t="shared" si="235"/>
        <v>0</v>
      </c>
      <c r="AO576" s="2">
        <f t="shared" si="236"/>
        <v>0</v>
      </c>
      <c r="AP576" s="2">
        <f t="shared" si="237"/>
        <v>0</v>
      </c>
      <c r="AR576" t="s">
        <v>1614</v>
      </c>
      <c r="AS576" t="s">
        <v>1985</v>
      </c>
      <c r="AT576">
        <v>2</v>
      </c>
      <c r="AV576">
        <v>3</v>
      </c>
      <c r="AW576" s="91">
        <v>13</v>
      </c>
      <c r="AX576" s="93">
        <v>321</v>
      </c>
      <c r="AY576" s="97">
        <f t="shared" si="238"/>
        <v>13321</v>
      </c>
      <c r="BA576" s="7" t="s">
        <v>1261</v>
      </c>
    </row>
    <row r="577" spans="1:59" collapsed="1">
      <c r="A577" t="s">
        <v>1984</v>
      </c>
      <c r="B577" t="s">
        <v>2255</v>
      </c>
      <c r="C577" s="1">
        <f t="shared" si="227"/>
        <v>2555258</v>
      </c>
      <c r="D577" s="7">
        <f>IF(N577&gt;0, RANK(N577,(N577:P577,Q577:AE577)),0)</f>
        <v>2</v>
      </c>
      <c r="E577" s="7">
        <f>IF(O577&gt;0,RANK(O577,(N577:P577,Q577:AE577)),0)</f>
        <v>1</v>
      </c>
      <c r="F577" s="7">
        <f>IF(P577&gt;0,RANK(P577,(N577:P577,Q577:AE577)),0)</f>
        <v>0</v>
      </c>
      <c r="G577" s="1">
        <f t="shared" si="228"/>
        <v>493388</v>
      </c>
      <c r="H577" s="2">
        <f t="shared" si="229"/>
        <v>0.19308735164903112</v>
      </c>
      <c r="I577" s="2"/>
      <c r="J577" s="2">
        <f t="shared" si="230"/>
        <v>0.38998645146595762</v>
      </c>
      <c r="K577" s="2">
        <f t="shared" si="231"/>
        <v>0.5830738031149888</v>
      </c>
      <c r="L577" s="2">
        <f t="shared" si="232"/>
        <v>0</v>
      </c>
      <c r="M577" s="2">
        <f t="shared" si="233"/>
        <v>2.6939745419053529E-2</v>
      </c>
      <c r="N577" s="108">
        <f>SUM(N418:N576)</f>
        <v>996516</v>
      </c>
      <c r="O577" s="108">
        <f>SUM(O418:O576)</f>
        <v>1489904</v>
      </c>
      <c r="P577" s="108"/>
      <c r="Q577" s="108">
        <f>SUM(Q418:Q576)</f>
        <v>68750</v>
      </c>
      <c r="Y577" s="108"/>
      <c r="Z577" s="108"/>
      <c r="AA577" s="108">
        <f>SUM(AA418:AA576)</f>
        <v>24</v>
      </c>
      <c r="AB577" s="108">
        <f>SUM(AB418:AB576)</f>
        <v>12</v>
      </c>
      <c r="AC577" s="108">
        <f>SUM(AC418:AC576)</f>
        <v>52</v>
      </c>
      <c r="AD577" s="108"/>
      <c r="AE577" s="108"/>
      <c r="AF577" s="108"/>
      <c r="AG577" s="108"/>
      <c r="AI577" s="7">
        <f>IF(Q577&gt;0,RANK(Q577,(N577:P577,Q577:AE577)),0)</f>
        <v>3</v>
      </c>
      <c r="AJ577" s="7">
        <f>IF(R577&gt;0,RANK(R577,(N577:P577,Q577:AE577)),0)</f>
        <v>0</v>
      </c>
      <c r="AK577" s="7">
        <f>IF(T577&gt;0,RANK(T577,(N577:P577,Q577:AE577)),0)</f>
        <v>0</v>
      </c>
      <c r="AL577" s="7">
        <f>IF(S577&gt;0,RANK(S577,(N577:P577,Q577:AE577)),0)</f>
        <v>0</v>
      </c>
      <c r="AM577" s="2">
        <f t="shared" si="234"/>
        <v>2.6905306626571562E-2</v>
      </c>
      <c r="AN577" s="2">
        <f t="shared" si="235"/>
        <v>0</v>
      </c>
      <c r="AO577" s="2">
        <f t="shared" si="236"/>
        <v>0</v>
      </c>
      <c r="AP577" s="2">
        <f t="shared" si="237"/>
        <v>0</v>
      </c>
      <c r="AR577" t="s">
        <v>1984</v>
      </c>
      <c r="AS577" t="s">
        <v>2255</v>
      </c>
      <c r="AV577">
        <v>3</v>
      </c>
      <c r="AW577" s="91">
        <v>13</v>
      </c>
      <c r="AX577" s="93"/>
      <c r="AY577" s="91">
        <v>13</v>
      </c>
      <c r="BA577" s="7" t="s">
        <v>1761</v>
      </c>
      <c r="BG577" s="1"/>
    </row>
    <row r="578" spans="1:59">
      <c r="C578" s="1"/>
      <c r="E578" s="7"/>
      <c r="F578" s="7"/>
      <c r="I578" s="2"/>
      <c r="N578" s="108"/>
      <c r="O578" s="108"/>
      <c r="P578" s="108"/>
      <c r="Y578" s="108"/>
      <c r="Z578" s="108"/>
      <c r="AA578" s="108"/>
      <c r="AB578" s="108"/>
      <c r="AC578" s="108"/>
      <c r="AD578" s="108"/>
      <c r="AE578" s="108"/>
      <c r="AF578" s="108"/>
      <c r="AG578" s="108"/>
      <c r="AI578" s="7"/>
      <c r="AJ578" s="7"/>
      <c r="AK578" s="7"/>
      <c r="AL578" s="7"/>
      <c r="AW578" s="91"/>
      <c r="AX578" s="93"/>
      <c r="AY578" s="97"/>
    </row>
    <row r="579" spans="1:59" hidden="1" outlineLevel="1">
      <c r="A579" t="s">
        <v>1639</v>
      </c>
      <c r="B579" t="s">
        <v>1411</v>
      </c>
      <c r="C579" s="1">
        <f t="shared" ref="C579:C584" si="239">SUM(N579:AG579)</f>
        <v>52232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>IF(P579&gt;0,RANK(P579,(N579:P579,Q579:AE579)),0)</f>
        <v>5</v>
      </c>
      <c r="G579" s="1">
        <f t="shared" ref="G579:G584" si="240">IF(C579&gt;0,MAX(N579:P579)-LARGE(N579:P579,2),0)</f>
        <v>28317</v>
      </c>
      <c r="H579" s="2">
        <f t="shared" ref="H579:H584" si="241">IF(C579&gt;0,G579/C579,0)</f>
        <v>0.54213891867054675</v>
      </c>
      <c r="I579" s="2"/>
      <c r="J579" s="2">
        <f t="shared" ref="J579:L584" si="242">IF($C579=0,"-",N579/$C579)</f>
        <v>0.74668785418900296</v>
      </c>
      <c r="K579" s="2">
        <f t="shared" si="242"/>
        <v>0.20454893551845613</v>
      </c>
      <c r="L579" s="2">
        <f t="shared" si="242"/>
        <v>1.0931995711441262E-2</v>
      </c>
      <c r="M579" s="2">
        <f t="shared" ref="M579:M584" si="243">IF(C579=0,"-",(1-J579-K579-L579))</f>
        <v>3.7831214581099649E-2</v>
      </c>
      <c r="N579" s="108">
        <v>39001</v>
      </c>
      <c r="O579" s="108">
        <v>10684</v>
      </c>
      <c r="P579" s="108">
        <v>571</v>
      </c>
      <c r="Q579" s="57">
        <v>644</v>
      </c>
      <c r="S579" s="57">
        <v>1332</v>
      </c>
      <c r="Y579" s="108"/>
      <c r="Z579" s="108"/>
      <c r="AA579" s="108"/>
      <c r="AB579" s="108"/>
      <c r="AC579" s="108"/>
      <c r="AD579" s="108"/>
      <c r="AE579" s="108"/>
      <c r="AF579" s="108"/>
      <c r="AG579" s="108"/>
      <c r="AI579" s="7">
        <f>IF(Q579&gt;0,RANK(Q579,(N579:P579,Q579:AE579)),0)</f>
        <v>4</v>
      </c>
      <c r="AJ579" s="7">
        <f>IF(R579&gt;0,RANK(R579,(N579:P579,Q579:AE579)),0)</f>
        <v>0</v>
      </c>
      <c r="AK579" s="7">
        <f>IF(T579&gt;0,RANK(T579,(N579:P579,Q579:AE579)),0)</f>
        <v>0</v>
      </c>
      <c r="AL579" s="7">
        <f>IF(S579&gt;0,RANK(S579,(N579:P579,Q579:AE579)),0)</f>
        <v>3</v>
      </c>
      <c r="AM579" s="2">
        <f t="shared" ref="AM579:AN582" si="244">IF($C579=0,"-",Q579/$C579)</f>
        <v>1.2329606371572982E-2</v>
      </c>
      <c r="AN579" s="2">
        <f t="shared" si="244"/>
        <v>0</v>
      </c>
      <c r="AO579" s="2">
        <f>IF($C579=0,"-",T579/$C579)</f>
        <v>0</v>
      </c>
      <c r="AP579" s="2">
        <f t="shared" ref="AP579:AP584" si="245">IF($C579=0,"-",S579/$C579)</f>
        <v>2.5501608209526728E-2</v>
      </c>
      <c r="AR579" t="s">
        <v>1639</v>
      </c>
      <c r="AS579" t="s">
        <v>1411</v>
      </c>
      <c r="AT579">
        <v>2</v>
      </c>
      <c r="AV579">
        <v>3</v>
      </c>
      <c r="AW579" s="91">
        <v>15</v>
      </c>
      <c r="AX579" s="93">
        <v>1</v>
      </c>
      <c r="AY579" s="97">
        <f t="shared" si="238"/>
        <v>15001</v>
      </c>
      <c r="BA579" s="7" t="s">
        <v>1261</v>
      </c>
      <c r="BB579" s="1">
        <v>1590</v>
      </c>
      <c r="BC579" s="1">
        <v>45</v>
      </c>
      <c r="BD579" s="1" t="e">
        <f>BC579+BB579+C579-#REF!</f>
        <v>#REF!</v>
      </c>
    </row>
    <row r="580" spans="1:59" hidden="1" outlineLevel="1">
      <c r="A580" t="s">
        <v>397</v>
      </c>
      <c r="B580" t="s">
        <v>1411</v>
      </c>
      <c r="C580" s="1">
        <f t="shared" si="239"/>
        <v>255530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>IF(P580&gt;0,RANK(P580,(N580:P580,Q580:AE580)),0)</f>
        <v>5</v>
      </c>
      <c r="G580" s="1">
        <f t="shared" si="240"/>
        <v>132171</v>
      </c>
      <c r="H580" s="2">
        <f t="shared" si="241"/>
        <v>0.51724259382459981</v>
      </c>
      <c r="I580" s="2"/>
      <c r="J580" s="2">
        <f t="shared" si="242"/>
        <v>0.74227292294446834</v>
      </c>
      <c r="K580" s="2">
        <f t="shared" si="242"/>
        <v>0.22503032911986851</v>
      </c>
      <c r="L580" s="2">
        <f t="shared" si="242"/>
        <v>6.3671584549759323E-3</v>
      </c>
      <c r="M580" s="2">
        <f t="shared" si="243"/>
        <v>2.6329589480687223E-2</v>
      </c>
      <c r="N580" s="108">
        <v>189673</v>
      </c>
      <c r="O580" s="108">
        <v>57502</v>
      </c>
      <c r="P580" s="108">
        <v>1627</v>
      </c>
      <c r="Q580" s="57">
        <v>1633</v>
      </c>
      <c r="S580" s="57">
        <v>5095</v>
      </c>
      <c r="Y580" s="108"/>
      <c r="Z580" s="108"/>
      <c r="AA580" s="108"/>
      <c r="AB580" s="108"/>
      <c r="AC580" s="108"/>
      <c r="AD580" s="108"/>
      <c r="AE580" s="108"/>
      <c r="AF580" s="108"/>
      <c r="AG580" s="108"/>
      <c r="AI580" s="7">
        <f>IF(Q580&gt;0,RANK(Q580,(N580:P580,Q580:AE580)),0)</f>
        <v>4</v>
      </c>
      <c r="AJ580" s="7">
        <f>IF(R580&gt;0,RANK(R580,(N580:P580,Q580:AE580)),0)</f>
        <v>0</v>
      </c>
      <c r="AK580" s="7">
        <f>IF(T580&gt;0,RANK(T580,(N580:P580,Q580:AE580)),0)</f>
        <v>0</v>
      </c>
      <c r="AL580" s="7">
        <f>IF(S580&gt;0,RANK(S580,(N580:P580,Q580:AE580)),0)</f>
        <v>3</v>
      </c>
      <c r="AM580" s="2">
        <f t="shared" si="244"/>
        <v>6.3906390639063906E-3</v>
      </c>
      <c r="AN580" s="2">
        <f t="shared" si="244"/>
        <v>0</v>
      </c>
      <c r="AO580" s="2">
        <f>IF($C580=0,"-",T580/$C580)</f>
        <v>0</v>
      </c>
      <c r="AP580" s="2">
        <f t="shared" si="245"/>
        <v>1.9938950416780808E-2</v>
      </c>
      <c r="AR580" t="s">
        <v>397</v>
      </c>
      <c r="AS580" t="s">
        <v>1411</v>
      </c>
      <c r="AV580">
        <v>3</v>
      </c>
      <c r="AW580" s="91">
        <v>15</v>
      </c>
      <c r="AX580" s="93">
        <v>3</v>
      </c>
      <c r="AY580" s="97">
        <f t="shared" si="238"/>
        <v>15003</v>
      </c>
      <c r="BA580" s="7" t="s">
        <v>1261</v>
      </c>
      <c r="BB580" s="1">
        <v>10551</v>
      </c>
      <c r="BC580" s="1">
        <v>106</v>
      </c>
      <c r="BD580" s="1" t="e">
        <f>BC580+BB580+C580-#REF!</f>
        <v>#REF!</v>
      </c>
    </row>
    <row r="581" spans="1:59" hidden="1" outlineLevel="1">
      <c r="A581" t="s">
        <v>1052</v>
      </c>
      <c r="B581" t="s">
        <v>1411</v>
      </c>
      <c r="C581" s="1">
        <f t="shared" si="239"/>
        <v>21839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>IF(P581&gt;0,RANK(P581,(N581:P581,Q581:AE581)),0)</f>
        <v>5</v>
      </c>
      <c r="G581" s="1">
        <f t="shared" si="240"/>
        <v>13460</v>
      </c>
      <c r="H581" s="2">
        <f t="shared" si="241"/>
        <v>0.61632858647373967</v>
      </c>
      <c r="I581" s="2"/>
      <c r="J581" s="2">
        <f t="shared" si="242"/>
        <v>0.78721553184669624</v>
      </c>
      <c r="K581" s="2">
        <f t="shared" si="242"/>
        <v>0.17088694537295665</v>
      </c>
      <c r="L581" s="2">
        <f t="shared" si="242"/>
        <v>7.0516049269655203E-3</v>
      </c>
      <c r="M581" s="2">
        <f t="shared" si="243"/>
        <v>3.4845917853381592E-2</v>
      </c>
      <c r="N581" s="108">
        <v>17192</v>
      </c>
      <c r="O581" s="108">
        <v>3732</v>
      </c>
      <c r="P581" s="108">
        <v>154</v>
      </c>
      <c r="Q581" s="57">
        <v>282</v>
      </c>
      <c r="S581" s="57">
        <v>479</v>
      </c>
      <c r="Y581" s="108"/>
      <c r="Z581" s="108"/>
      <c r="AA581" s="108"/>
      <c r="AB581" s="108"/>
      <c r="AC581" s="108"/>
      <c r="AD581" s="108"/>
      <c r="AE581" s="108"/>
      <c r="AF581" s="108"/>
      <c r="AG581" s="108"/>
      <c r="AI581" s="7">
        <f>IF(Q581&gt;0,RANK(Q581,(N581:P581,Q581:AE581)),0)</f>
        <v>4</v>
      </c>
      <c r="AJ581" s="7">
        <f>IF(R581&gt;0,RANK(R581,(N581:P581,Q581:AE581)),0)</f>
        <v>0</v>
      </c>
      <c r="AK581" s="7">
        <f>IF(T581&gt;0,RANK(T581,(N581:P581,Q581:AE581)),0)</f>
        <v>0</v>
      </c>
      <c r="AL581" s="7">
        <f>IF(S581&gt;0,RANK(S581,(N581:P581,Q581:AE581)),0)</f>
        <v>3</v>
      </c>
      <c r="AM581" s="2">
        <f t="shared" si="244"/>
        <v>1.2912679151975822E-2</v>
      </c>
      <c r="AN581" s="2">
        <f t="shared" si="244"/>
        <v>0</v>
      </c>
      <c r="AO581" s="2">
        <f>IF($C581=0,"-",T581/$C581)</f>
        <v>0</v>
      </c>
      <c r="AP581" s="2">
        <f t="shared" si="245"/>
        <v>2.1933238701405743E-2</v>
      </c>
      <c r="AR581" t="s">
        <v>1052</v>
      </c>
      <c r="AS581" t="s">
        <v>1411</v>
      </c>
      <c r="AT581">
        <v>2</v>
      </c>
      <c r="AV581">
        <v>3</v>
      </c>
      <c r="AW581" s="91">
        <v>15</v>
      </c>
      <c r="AX581" s="93">
        <v>7</v>
      </c>
      <c r="AY581" s="97">
        <f t="shared" si="238"/>
        <v>15007</v>
      </c>
      <c r="BA581" s="7" t="s">
        <v>1261</v>
      </c>
      <c r="BB581" s="1">
        <v>1159</v>
      </c>
      <c r="BC581" s="1">
        <v>11</v>
      </c>
      <c r="BD581" s="1" t="e">
        <f>BC581+BB581+C581-#REF!</f>
        <v>#REF!</v>
      </c>
    </row>
    <row r="582" spans="1:59" hidden="1" outlineLevel="1">
      <c r="A582" t="s">
        <v>28</v>
      </c>
      <c r="B582" t="s">
        <v>1411</v>
      </c>
      <c r="C582" s="1">
        <f t="shared" si="239"/>
        <v>40905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>IF(P582&gt;0,RANK(P582,(N582:P582,Q582:AE582)),0)</f>
        <v>5</v>
      </c>
      <c r="G582" s="1">
        <f t="shared" si="240"/>
        <v>23295</v>
      </c>
      <c r="H582" s="2">
        <f t="shared" si="241"/>
        <v>0.56949028236156951</v>
      </c>
      <c r="I582" s="2"/>
      <c r="J582" s="2">
        <f t="shared" si="242"/>
        <v>0.76521207676323189</v>
      </c>
      <c r="K582" s="2">
        <f t="shared" si="242"/>
        <v>0.1957217944016624</v>
      </c>
      <c r="L582" s="2">
        <f t="shared" si="242"/>
        <v>8.4341767510084341E-3</v>
      </c>
      <c r="M582" s="2">
        <f t="shared" si="243"/>
        <v>3.0631952084097278E-2</v>
      </c>
      <c r="N582" s="108">
        <v>31301</v>
      </c>
      <c r="O582" s="108">
        <v>8006</v>
      </c>
      <c r="P582" s="108">
        <v>345</v>
      </c>
      <c r="Q582" s="57">
        <v>398</v>
      </c>
      <c r="S582" s="57">
        <v>855</v>
      </c>
      <c r="Y582" s="108"/>
      <c r="Z582" s="108"/>
      <c r="AA582" s="108"/>
      <c r="AB582" s="108"/>
      <c r="AC582" s="108"/>
      <c r="AD582" s="108"/>
      <c r="AE582" s="108"/>
      <c r="AF582" s="108"/>
      <c r="AG582" s="108"/>
      <c r="AI582" s="7">
        <f>IF(Q582&gt;0,RANK(Q582,(N582:P582,Q582:AE582)),0)</f>
        <v>4</v>
      </c>
      <c r="AJ582" s="7">
        <f>IF(R582&gt;0,RANK(R582,(N582:P582,Q582:AE582)),0)</f>
        <v>0</v>
      </c>
      <c r="AK582" s="7">
        <f>IF(T582&gt;0,RANK(T582,(N582:P582,Q582:AE582)),0)</f>
        <v>0</v>
      </c>
      <c r="AL582" s="7">
        <f>IF(S582&gt;0,RANK(S582,(N582:P582,Q582:AE582)),0)</f>
        <v>3</v>
      </c>
      <c r="AM582" s="2">
        <f t="shared" si="244"/>
        <v>9.7298618750763961E-3</v>
      </c>
      <c r="AN582" s="2">
        <f t="shared" si="244"/>
        <v>0</v>
      </c>
      <c r="AO582" s="2">
        <f>IF($C582=0,"-",T582/$C582)</f>
        <v>0</v>
      </c>
      <c r="AP582" s="2">
        <f t="shared" si="245"/>
        <v>2.0902090209020903E-2</v>
      </c>
      <c r="AR582" t="s">
        <v>28</v>
      </c>
      <c r="AS582" t="s">
        <v>1411</v>
      </c>
      <c r="AT582">
        <v>2</v>
      </c>
      <c r="AV582">
        <v>3</v>
      </c>
      <c r="AW582" s="91">
        <v>15</v>
      </c>
      <c r="AX582" s="93">
        <v>9</v>
      </c>
      <c r="AY582" s="97">
        <f t="shared" si="238"/>
        <v>15009</v>
      </c>
      <c r="BA582" s="7" t="s">
        <v>1261</v>
      </c>
      <c r="BB582" s="1">
        <v>1388</v>
      </c>
      <c r="BC582" s="1">
        <v>29</v>
      </c>
      <c r="BD582" s="1" t="e">
        <f>BC582+BB582+C582-#REF!</f>
        <v>#REF!</v>
      </c>
    </row>
    <row r="583" spans="1:59" hidden="1" outlineLevel="1">
      <c r="A583" t="s">
        <v>886</v>
      </c>
      <c r="C583" s="1">
        <f t="shared" si="239"/>
        <v>77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>IF(P583&gt;0,RANK(P583,(N583:P583,Q583:AE583)),0)</f>
        <v>0</v>
      </c>
      <c r="G583" s="1">
        <f t="shared" si="240"/>
        <v>46</v>
      </c>
      <c r="H583" s="2">
        <f t="shared" si="241"/>
        <v>0.59740259740259738</v>
      </c>
      <c r="I583" s="2"/>
      <c r="J583" s="2">
        <f t="shared" si="242"/>
        <v>0.79220779220779225</v>
      </c>
      <c r="K583" s="2">
        <f t="shared" si="242"/>
        <v>0.19480519480519481</v>
      </c>
      <c r="L583" s="2">
        <f t="shared" si="242"/>
        <v>0</v>
      </c>
      <c r="M583" s="2">
        <f t="shared" si="243"/>
        <v>1.2987012987012936E-2</v>
      </c>
      <c r="N583" s="108">
        <f>48+13</f>
        <v>61</v>
      </c>
      <c r="O583" s="108">
        <f>9+6</f>
        <v>15</v>
      </c>
      <c r="P583" s="108">
        <v>0</v>
      </c>
      <c r="Q583" s="57">
        <v>0</v>
      </c>
      <c r="S583" s="57">
        <f>1+0</f>
        <v>1</v>
      </c>
      <c r="Y583" s="108"/>
      <c r="Z583" s="108"/>
      <c r="AA583" s="108"/>
      <c r="AB583" s="108"/>
      <c r="AC583" s="108"/>
      <c r="AD583" s="108"/>
      <c r="AE583" s="108"/>
      <c r="AF583" s="108"/>
      <c r="AG583" s="108"/>
      <c r="AI583" s="7"/>
      <c r="AJ583" s="7"/>
      <c r="AK583" s="7"/>
      <c r="AL583" s="7"/>
      <c r="AM583" s="2">
        <f>IF($C583=0,"-",Q583/$C583)</f>
        <v>0</v>
      </c>
      <c r="AP583" s="2">
        <f t="shared" si="245"/>
        <v>1.2987012987012988E-2</v>
      </c>
      <c r="AT583">
        <v>99</v>
      </c>
      <c r="AV583">
        <v>3</v>
      </c>
      <c r="AW583" s="91">
        <v>15</v>
      </c>
      <c r="AX583" s="93">
        <v>99</v>
      </c>
      <c r="AY583" s="97">
        <f t="shared" si="238"/>
        <v>15099</v>
      </c>
      <c r="BA583" s="7" t="s">
        <v>886</v>
      </c>
      <c r="BB583" s="1">
        <f>1+0</f>
        <v>1</v>
      </c>
      <c r="BC583" s="1">
        <f>1+0</f>
        <v>1</v>
      </c>
      <c r="BD583" s="1" t="e">
        <f>BC583+BB583+C583-#REF!</f>
        <v>#REF!</v>
      </c>
    </row>
    <row r="584" spans="1:59" collapsed="1">
      <c r="A584" t="s">
        <v>1639</v>
      </c>
      <c r="B584" t="s">
        <v>2255</v>
      </c>
      <c r="C584" s="1">
        <f t="shared" si="239"/>
        <v>370583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>IF(P584&gt;0,RANK(P584,(N584:P584,Q584:AE584)),0)</f>
        <v>5</v>
      </c>
      <c r="G584" s="1">
        <f t="shared" si="240"/>
        <v>197289</v>
      </c>
      <c r="H584" s="2">
        <f t="shared" si="241"/>
        <v>0.53237466370556663</v>
      </c>
      <c r="I584" s="2"/>
      <c r="J584" s="2">
        <f t="shared" si="242"/>
        <v>0.74808612375635153</v>
      </c>
      <c r="K584" s="2">
        <f t="shared" si="242"/>
        <v>0.21571146005078484</v>
      </c>
      <c r="L584" s="2">
        <f t="shared" si="242"/>
        <v>7.2777218598802425E-3</v>
      </c>
      <c r="M584" s="2">
        <f t="shared" si="243"/>
        <v>2.8924694332983385E-2</v>
      </c>
      <c r="N584" s="108">
        <f>SUM(N579:N583)</f>
        <v>277228</v>
      </c>
      <c r="O584" s="108">
        <f>SUM(O579:O583)</f>
        <v>79939</v>
      </c>
      <c r="P584" s="108">
        <f>SUM(P579:P583)</f>
        <v>2697</v>
      </c>
      <c r="Q584" s="108">
        <f>SUM(Q579:Q583)</f>
        <v>2957</v>
      </c>
      <c r="S584" s="108">
        <f>SUM(S579:S583)</f>
        <v>7762</v>
      </c>
      <c r="Y584" s="108"/>
      <c r="Z584" s="108"/>
      <c r="AA584" s="108"/>
      <c r="AB584" s="108"/>
      <c r="AC584" s="108"/>
      <c r="AD584" s="108"/>
      <c r="AE584" s="108"/>
      <c r="AF584" s="108"/>
      <c r="AG584" s="108"/>
      <c r="AI584" s="7">
        <f>IF(Q584&gt;0,RANK(Q584,(N584:P584,Q584:AE584)),0)</f>
        <v>4</v>
      </c>
      <c r="AJ584" s="7">
        <f>IF(R584&gt;0,RANK(R584,(N584:P584,Q584:AE584)),0)</f>
        <v>0</v>
      </c>
      <c r="AK584" s="7">
        <f>IF(T584&gt;0,RANK(T584,(N584:P584,Q584:AE584)),0)</f>
        <v>0</v>
      </c>
      <c r="AL584" s="7">
        <f>IF(S584&gt;0,RANK(S584,(N584:P584,Q584:AE584)),0)</f>
        <v>3</v>
      </c>
      <c r="AM584" s="2">
        <f>IF($C584=0,"-",Q584/$C584)</f>
        <v>7.9793190729202362E-3</v>
      </c>
      <c r="AN584" s="2">
        <f>IF($C584=0,"-",R584/$C584)</f>
        <v>0</v>
      </c>
      <c r="AO584" s="2">
        <f>IF($C584=0,"-",T584/$C584)</f>
        <v>0</v>
      </c>
      <c r="AP584" s="2">
        <f t="shared" si="245"/>
        <v>2.0945375260063199E-2</v>
      </c>
      <c r="AR584" t="s">
        <v>1639</v>
      </c>
      <c r="AS584" t="s">
        <v>2255</v>
      </c>
      <c r="AV584">
        <v>3</v>
      </c>
      <c r="AW584" s="91">
        <v>15</v>
      </c>
      <c r="AX584" s="93"/>
      <c r="AY584" s="91">
        <v>15</v>
      </c>
      <c r="BA584" s="7" t="s">
        <v>1761</v>
      </c>
      <c r="BB584" s="1">
        <f>SUM(BB579:BB583)</f>
        <v>14689</v>
      </c>
      <c r="BC584" s="1">
        <f>SUM(BC579:BC583)</f>
        <v>192</v>
      </c>
      <c r="BD584" s="1" t="e">
        <f>BC584+BB584+C584-#REF!</f>
        <v>#REF!</v>
      </c>
    </row>
    <row r="585" spans="1:59">
      <c r="C585" s="1"/>
      <c r="E585" s="7"/>
      <c r="F585" s="7"/>
      <c r="I585" s="2"/>
      <c r="N585" s="108"/>
      <c r="O585" s="108"/>
      <c r="P585" s="108"/>
      <c r="Y585" s="108"/>
      <c r="Z585" s="108"/>
      <c r="AA585" s="108"/>
      <c r="AB585" s="108"/>
      <c r="AC585" s="108"/>
      <c r="AD585" s="108"/>
      <c r="AE585" s="108"/>
      <c r="AF585" s="108"/>
      <c r="AG585" s="108"/>
      <c r="AI585" s="7"/>
      <c r="AJ585" s="7"/>
      <c r="AK585" s="7"/>
      <c r="AL585" s="7"/>
      <c r="AW585" s="91"/>
      <c r="AX585" s="93"/>
      <c r="AY585" s="97"/>
    </row>
    <row r="586" spans="1:59" hidden="1" outlineLevel="1">
      <c r="A586" t="s">
        <v>2136</v>
      </c>
      <c r="B586" t="s">
        <v>246</v>
      </c>
      <c r="C586" s="1">
        <f t="shared" ref="C586:C630" si="246">SUM(N586:AG586)</f>
        <v>120306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>IF(P586&gt;0,RANK(P586,(N586:P586,Q586:AE586)),0)</f>
        <v>0</v>
      </c>
      <c r="G586" s="1">
        <f t="shared" ref="G586:G630" si="247">IF(C586&gt;0,MAX(N586:P586)-LARGE(N586:P586,2),0)</f>
        <v>43896</v>
      </c>
      <c r="H586" s="2">
        <f t="shared" ref="H586:H630" si="248">IF(C586&gt;0,G586/C586,0)</f>
        <v>0.36486958256446061</v>
      </c>
      <c r="I586" s="2"/>
      <c r="J586" s="2">
        <f t="shared" ref="J586:J630" si="249">IF($C586=0,"-",N586/$C586)</f>
        <v>0.30237062158163353</v>
      </c>
      <c r="K586" s="2">
        <f t="shared" ref="K586:K630" si="250">IF($C586=0,"-",O586/$C586)</f>
        <v>0.66724020414609408</v>
      </c>
      <c r="L586" s="2">
        <f t="shared" ref="L586:L630" si="251">IF($C586=0,"-",P586/$C586)</f>
        <v>0</v>
      </c>
      <c r="M586" s="2">
        <f t="shared" ref="M586:M630" si="252">IF(C586=0,"-",(1-J586-K586-L586))</f>
        <v>3.038917427227239E-2</v>
      </c>
      <c r="N586" s="108">
        <v>36377</v>
      </c>
      <c r="O586" s="108">
        <v>80273</v>
      </c>
      <c r="R586" s="57">
        <v>3653</v>
      </c>
      <c r="Y586" s="108"/>
      <c r="Z586" s="108"/>
      <c r="AA586" s="108">
        <v>3</v>
      </c>
      <c r="AB586" s="108"/>
      <c r="AC586" s="108"/>
      <c r="AD586" s="108"/>
      <c r="AE586" s="108"/>
      <c r="AF586" s="108"/>
      <c r="AG586" s="108"/>
      <c r="AI586" s="7">
        <f>IF(Q586&gt;0,RANK(Q586,(N586:P586,Q586:AE586)),0)</f>
        <v>0</v>
      </c>
      <c r="AJ586" s="7">
        <f>IF(R586&gt;0,RANK(R586,(N586:P586,Q586:AE586)),0)</f>
        <v>3</v>
      </c>
      <c r="AK586" s="7">
        <f>IF(T586&gt;0,RANK(T586,(N586:P586,Q586:AE586)),0)</f>
        <v>0</v>
      </c>
      <c r="AL586" s="7">
        <f>IF(S586&gt;0,RANK(S586,(N586:P586,Q586:AE586)),0)</f>
        <v>0</v>
      </c>
      <c r="AM586" s="2">
        <f t="shared" ref="AM586:AM630" si="253">IF($C586=0,"-",Q586/$C586)</f>
        <v>0</v>
      </c>
      <c r="AN586" s="2">
        <f t="shared" ref="AN586:AN630" si="254">IF($C586=0,"-",R586/$C586)</f>
        <v>3.0364237860123353E-2</v>
      </c>
      <c r="AO586" s="2">
        <f t="shared" ref="AO586:AO630" si="255">IF($C586=0,"-",T586/$C586)</f>
        <v>0</v>
      </c>
      <c r="AP586" s="2">
        <f t="shared" ref="AP586:AP630" si="256">IF($C586=0,"-",S586/$C586)</f>
        <v>0</v>
      </c>
      <c r="AR586" t="s">
        <v>2136</v>
      </c>
      <c r="AS586" t="s">
        <v>246</v>
      </c>
      <c r="AV586">
        <v>3</v>
      </c>
      <c r="AW586" s="91">
        <v>16</v>
      </c>
      <c r="AX586" s="93">
        <v>1</v>
      </c>
      <c r="AY586" s="97">
        <f t="shared" si="238"/>
        <v>16001</v>
      </c>
      <c r="BA586" s="7" t="s">
        <v>1261</v>
      </c>
    </row>
    <row r="587" spans="1:59" hidden="1" outlineLevel="1">
      <c r="A587" t="s">
        <v>853</v>
      </c>
      <c r="B587" t="s">
        <v>246</v>
      </c>
      <c r="C587" s="1">
        <f t="shared" si="246"/>
        <v>1658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>IF(P587&gt;0,RANK(P587,(N587:P587,Q587:AE587)),0)</f>
        <v>0</v>
      </c>
      <c r="G587" s="1">
        <f t="shared" si="247"/>
        <v>887</v>
      </c>
      <c r="H587" s="2">
        <f t="shared" si="248"/>
        <v>0.5349819059107358</v>
      </c>
      <c r="I587" s="2"/>
      <c r="J587" s="2">
        <f t="shared" si="249"/>
        <v>0.20386007237635706</v>
      </c>
      <c r="K587" s="2">
        <f t="shared" si="250"/>
        <v>0.73884197828709286</v>
      </c>
      <c r="L587" s="2">
        <f t="shared" si="251"/>
        <v>0</v>
      </c>
      <c r="M587" s="2">
        <f t="shared" si="252"/>
        <v>5.729794933655008E-2</v>
      </c>
      <c r="N587" s="108">
        <v>338</v>
      </c>
      <c r="O587" s="108">
        <v>1225</v>
      </c>
      <c r="R587" s="57">
        <v>95</v>
      </c>
      <c r="Y587" s="108"/>
      <c r="Z587" s="108"/>
      <c r="AA587" s="108">
        <v>0</v>
      </c>
      <c r="AB587" s="108"/>
      <c r="AC587" s="108"/>
      <c r="AD587" s="108"/>
      <c r="AE587" s="108"/>
      <c r="AF587" s="108"/>
      <c r="AG587" s="108"/>
      <c r="AI587" s="7">
        <f>IF(Q587&gt;0,RANK(Q587,(N587:P587,Q587:AE587)),0)</f>
        <v>0</v>
      </c>
      <c r="AJ587" s="7">
        <f>IF(R587&gt;0,RANK(R587,(N587:P587,Q587:AE587)),0)</f>
        <v>3</v>
      </c>
      <c r="AK587" s="7">
        <f>IF(T587&gt;0,RANK(T587,(N587:P587,Q587:AE587)),0)</f>
        <v>0</v>
      </c>
      <c r="AL587" s="7">
        <f>IF(S587&gt;0,RANK(S587,(N587:P587,Q587:AE587)),0)</f>
        <v>0</v>
      </c>
      <c r="AM587" s="2">
        <f t="shared" si="253"/>
        <v>0</v>
      </c>
      <c r="AN587" s="2">
        <f t="shared" si="254"/>
        <v>5.7297949336550059E-2</v>
      </c>
      <c r="AO587" s="2">
        <f t="shared" si="255"/>
        <v>0</v>
      </c>
      <c r="AP587" s="2">
        <f t="shared" si="256"/>
        <v>0</v>
      </c>
      <c r="AR587" t="s">
        <v>853</v>
      </c>
      <c r="AS587" t="s">
        <v>246</v>
      </c>
      <c r="AT587">
        <v>1</v>
      </c>
      <c r="AV587">
        <v>3</v>
      </c>
      <c r="AW587" s="91">
        <v>16</v>
      </c>
      <c r="AX587" s="93">
        <v>3</v>
      </c>
      <c r="AY587" s="97">
        <f t="shared" si="238"/>
        <v>16003</v>
      </c>
      <c r="BA587" s="7" t="s">
        <v>1261</v>
      </c>
    </row>
    <row r="588" spans="1:59" hidden="1" outlineLevel="1">
      <c r="A588" t="s">
        <v>1657</v>
      </c>
      <c r="B588" t="s">
        <v>246</v>
      </c>
      <c r="C588" s="1">
        <f t="shared" si="246"/>
        <v>23491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>IF(P588&gt;0,RANK(P588,(N588:P588,Q588:AE588)),0)</f>
        <v>0</v>
      </c>
      <c r="G588" s="1">
        <f t="shared" si="247"/>
        <v>6648</v>
      </c>
      <c r="H588" s="2">
        <f t="shared" si="248"/>
        <v>0.28300200076625093</v>
      </c>
      <c r="I588" s="2"/>
      <c r="J588" s="2">
        <f t="shared" si="249"/>
        <v>0.34004512366438211</v>
      </c>
      <c r="K588" s="2">
        <f t="shared" si="250"/>
        <v>0.62304712443063304</v>
      </c>
      <c r="L588" s="2">
        <f t="shared" si="251"/>
        <v>0</v>
      </c>
      <c r="M588" s="2">
        <f t="shared" si="252"/>
        <v>3.6907751904984853E-2</v>
      </c>
      <c r="N588" s="108">
        <v>7988</v>
      </c>
      <c r="O588" s="108">
        <v>14636</v>
      </c>
      <c r="R588" s="57">
        <v>844</v>
      </c>
      <c r="Y588" s="108"/>
      <c r="Z588" s="108"/>
      <c r="AA588" s="108">
        <v>23</v>
      </c>
      <c r="AB588" s="108"/>
      <c r="AC588" s="108"/>
      <c r="AD588" s="108"/>
      <c r="AE588" s="108"/>
      <c r="AF588" s="108"/>
      <c r="AG588" s="108"/>
      <c r="AI588" s="7">
        <f>IF(Q588&gt;0,RANK(Q588,(N588:P588,Q588:AE588)),0)</f>
        <v>0</v>
      </c>
      <c r="AJ588" s="7">
        <f>IF(R588&gt;0,RANK(R588,(N588:P588,Q588:AE588)),0)</f>
        <v>3</v>
      </c>
      <c r="AK588" s="7">
        <f>IF(T588&gt;0,RANK(T588,(N588:P588,Q588:AE588)),0)</f>
        <v>0</v>
      </c>
      <c r="AL588" s="7">
        <f>IF(S588&gt;0,RANK(S588,(N588:P588,Q588:AE588)),0)</f>
        <v>0</v>
      </c>
      <c r="AM588" s="2">
        <f t="shared" si="253"/>
        <v>0</v>
      </c>
      <c r="AN588" s="2">
        <f t="shared" si="254"/>
        <v>3.5928653526882633E-2</v>
      </c>
      <c r="AO588" s="2">
        <f t="shared" si="255"/>
        <v>0</v>
      </c>
      <c r="AP588" s="2">
        <f t="shared" si="256"/>
        <v>0</v>
      </c>
      <c r="AR588" t="s">
        <v>1657</v>
      </c>
      <c r="AS588" t="s">
        <v>246</v>
      </c>
      <c r="AT588">
        <v>2</v>
      </c>
      <c r="AV588">
        <v>3</v>
      </c>
      <c r="AW588" s="91">
        <v>16</v>
      </c>
      <c r="AX588" s="93">
        <v>5</v>
      </c>
      <c r="AY588" s="97">
        <f t="shared" si="238"/>
        <v>16005</v>
      </c>
      <c r="BA588" s="7" t="s">
        <v>1261</v>
      </c>
    </row>
    <row r="589" spans="1:59" hidden="1" outlineLevel="1">
      <c r="A589" t="s">
        <v>1140</v>
      </c>
      <c r="B589" t="s">
        <v>246</v>
      </c>
      <c r="C589" s="1">
        <f t="shared" si="246"/>
        <v>2206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0</v>
      </c>
      <c r="G589" s="1">
        <f t="shared" si="247"/>
        <v>1440</v>
      </c>
      <c r="H589" s="2">
        <f t="shared" si="248"/>
        <v>0.65276518585675436</v>
      </c>
      <c r="I589" s="2"/>
      <c r="J589" s="2">
        <f t="shared" si="249"/>
        <v>0.1500453309156845</v>
      </c>
      <c r="K589" s="2">
        <f t="shared" si="250"/>
        <v>0.80281051677243875</v>
      </c>
      <c r="L589" s="2">
        <f t="shared" si="251"/>
        <v>0</v>
      </c>
      <c r="M589" s="2">
        <f t="shared" si="252"/>
        <v>4.7144152311876741E-2</v>
      </c>
      <c r="N589" s="108">
        <v>331</v>
      </c>
      <c r="O589" s="108">
        <v>1771</v>
      </c>
      <c r="R589" s="57">
        <v>104</v>
      </c>
      <c r="Y589" s="108"/>
      <c r="Z589" s="108"/>
      <c r="AA589" s="108">
        <v>0</v>
      </c>
      <c r="AB589" s="108"/>
      <c r="AC589" s="108"/>
      <c r="AD589" s="108"/>
      <c r="AE589" s="108"/>
      <c r="AF589" s="108"/>
      <c r="AG589" s="108"/>
      <c r="AI589" s="7">
        <f>IF(Q589&gt;0,RANK(Q589,(N589:P589,Q589:AE589)),0)</f>
        <v>0</v>
      </c>
      <c r="AJ589" s="7">
        <f>IF(R589&gt;0,RANK(R589,(N589:P589,Q589:AE589)),0)</f>
        <v>3</v>
      </c>
      <c r="AK589" s="7">
        <f>IF(T589&gt;0,RANK(T589,(N589:P589,Q589:AE589)),0)</f>
        <v>0</v>
      </c>
      <c r="AL589" s="7">
        <f>IF(S589&gt;0,RANK(S589,(N589:P589,Q589:AE589)),0)</f>
        <v>0</v>
      </c>
      <c r="AM589" s="2">
        <f t="shared" si="253"/>
        <v>0</v>
      </c>
      <c r="AN589" s="2">
        <f t="shared" si="254"/>
        <v>4.71441523118767E-2</v>
      </c>
      <c r="AO589" s="2">
        <f t="shared" si="255"/>
        <v>0</v>
      </c>
      <c r="AP589" s="2">
        <f t="shared" si="256"/>
        <v>0</v>
      </c>
      <c r="AR589" t="s">
        <v>1140</v>
      </c>
      <c r="AS589" t="s">
        <v>246</v>
      </c>
      <c r="AT589">
        <v>2</v>
      </c>
      <c r="AV589">
        <v>3</v>
      </c>
      <c r="AW589" s="91">
        <v>16</v>
      </c>
      <c r="AX589" s="93">
        <v>7</v>
      </c>
      <c r="AY589" s="97">
        <f t="shared" si="238"/>
        <v>16007</v>
      </c>
      <c r="BA589" s="7" t="s">
        <v>1261</v>
      </c>
    </row>
    <row r="590" spans="1:59" hidden="1" outlineLevel="1">
      <c r="A590" t="s">
        <v>1141</v>
      </c>
      <c r="B590" t="s">
        <v>246</v>
      </c>
      <c r="C590" s="1">
        <f t="shared" si="246"/>
        <v>2998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0</v>
      </c>
      <c r="G590" s="1">
        <f t="shared" si="247"/>
        <v>1467</v>
      </c>
      <c r="H590" s="2">
        <f t="shared" si="248"/>
        <v>0.48932621747831889</v>
      </c>
      <c r="I590" s="2"/>
      <c r="J590" s="2">
        <f t="shared" si="249"/>
        <v>0.22448298865910607</v>
      </c>
      <c r="K590" s="2">
        <f t="shared" si="250"/>
        <v>0.71380920613742493</v>
      </c>
      <c r="L590" s="2">
        <f t="shared" si="251"/>
        <v>0</v>
      </c>
      <c r="M590" s="2">
        <f t="shared" si="252"/>
        <v>6.1707805203468968E-2</v>
      </c>
      <c r="N590" s="108">
        <v>673</v>
      </c>
      <c r="O590" s="108">
        <v>2140</v>
      </c>
      <c r="R590" s="57">
        <v>185</v>
      </c>
      <c r="Y590" s="108"/>
      <c r="Z590" s="108"/>
      <c r="AA590" s="108">
        <v>0</v>
      </c>
      <c r="AB590" s="108"/>
      <c r="AC590" s="108"/>
      <c r="AD590" s="108"/>
      <c r="AE590" s="108"/>
      <c r="AF590" s="108"/>
      <c r="AG590" s="108"/>
      <c r="AI590" s="7">
        <f>IF(Q590&gt;0,RANK(Q590,(N590:P590,Q590:AE590)),0)</f>
        <v>0</v>
      </c>
      <c r="AJ590" s="7">
        <f>IF(R590&gt;0,RANK(R590,(N590:P590,Q590:AE590)),0)</f>
        <v>3</v>
      </c>
      <c r="AK590" s="7">
        <f>IF(T590&gt;0,RANK(T590,(N590:P590,Q590:AE590)),0)</f>
        <v>0</v>
      </c>
      <c r="AL590" s="7">
        <f>IF(S590&gt;0,RANK(S590,(N590:P590,Q590:AE590)),0)</f>
        <v>0</v>
      </c>
      <c r="AM590" s="2">
        <f t="shared" si="253"/>
        <v>0</v>
      </c>
      <c r="AN590" s="2">
        <f t="shared" si="254"/>
        <v>6.1707805203468982E-2</v>
      </c>
      <c r="AO590" s="2">
        <f t="shared" si="255"/>
        <v>0</v>
      </c>
      <c r="AP590" s="2">
        <f t="shared" si="256"/>
        <v>0</v>
      </c>
      <c r="AR590" t="s">
        <v>1141</v>
      </c>
      <c r="AS590" t="s">
        <v>246</v>
      </c>
      <c r="AT590">
        <v>1</v>
      </c>
      <c r="AV590">
        <v>3</v>
      </c>
      <c r="AW590" s="91">
        <v>16</v>
      </c>
      <c r="AX590" s="93">
        <v>9</v>
      </c>
      <c r="AY590" s="97">
        <f t="shared" si="238"/>
        <v>16009</v>
      </c>
      <c r="BA590" s="7" t="s">
        <v>1261</v>
      </c>
    </row>
    <row r="591" spans="1:59" hidden="1" outlineLevel="1">
      <c r="A591" t="s">
        <v>1818</v>
      </c>
      <c r="B591" t="s">
        <v>246</v>
      </c>
      <c r="C591" s="1">
        <f t="shared" si="246"/>
        <v>11847</v>
      </c>
      <c r="D591" s="7">
        <f>IF(N591&gt;0, RANK(N591,(N591:P591,Q591:AE591)),0)</f>
        <v>2</v>
      </c>
      <c r="E591" s="7">
        <f>IF(O591&gt;0,RANK(O591,(N591:P591,Q591:AE591)),0)</f>
        <v>1</v>
      </c>
      <c r="F591" s="7">
        <f>IF(P591&gt;0,RANK(P591,(N591:P591,Q591:AE591)),0)</f>
        <v>0</v>
      </c>
      <c r="G591" s="1">
        <f t="shared" si="247"/>
        <v>7043</v>
      </c>
      <c r="H591" s="2">
        <f t="shared" si="248"/>
        <v>0.59449649700346074</v>
      </c>
      <c r="I591" s="2"/>
      <c r="J591" s="2">
        <f t="shared" si="249"/>
        <v>0.18418164936270787</v>
      </c>
      <c r="K591" s="2">
        <f t="shared" si="250"/>
        <v>0.77867814636616861</v>
      </c>
      <c r="L591" s="2">
        <f t="shared" si="251"/>
        <v>0</v>
      </c>
      <c r="M591" s="2">
        <f t="shared" si="252"/>
        <v>3.7140204271123523E-2</v>
      </c>
      <c r="N591" s="108">
        <v>2182</v>
      </c>
      <c r="O591" s="108">
        <v>9225</v>
      </c>
      <c r="R591" s="57">
        <v>440</v>
      </c>
      <c r="Y591" s="108"/>
      <c r="Z591" s="108"/>
      <c r="AA591" s="108">
        <v>0</v>
      </c>
      <c r="AB591" s="108"/>
      <c r="AC591" s="108"/>
      <c r="AD591" s="108"/>
      <c r="AE591" s="108"/>
      <c r="AF591" s="108"/>
      <c r="AG591" s="108"/>
      <c r="AI591" s="7">
        <f>IF(Q591&gt;0,RANK(Q591,(N591:P591,Q591:AE591)),0)</f>
        <v>0</v>
      </c>
      <c r="AJ591" s="7">
        <f>IF(R591&gt;0,RANK(R591,(N591:P591,Q591:AE591)),0)</f>
        <v>3</v>
      </c>
      <c r="AK591" s="7">
        <f>IF(T591&gt;0,RANK(T591,(N591:P591,Q591:AE591)),0)</f>
        <v>0</v>
      </c>
      <c r="AL591" s="7">
        <f>IF(S591&gt;0,RANK(S591,(N591:P591,Q591:AE591)),0)</f>
        <v>0</v>
      </c>
      <c r="AM591" s="2">
        <f t="shared" si="253"/>
        <v>0</v>
      </c>
      <c r="AN591" s="2">
        <f t="shared" si="254"/>
        <v>3.7140204271123488E-2</v>
      </c>
      <c r="AO591" s="2">
        <f t="shared" si="255"/>
        <v>0</v>
      </c>
      <c r="AP591" s="2">
        <f t="shared" si="256"/>
        <v>0</v>
      </c>
      <c r="AR591" t="s">
        <v>1818</v>
      </c>
      <c r="AS591" t="s">
        <v>246</v>
      </c>
      <c r="AT591">
        <v>2</v>
      </c>
      <c r="AV591">
        <v>3</v>
      </c>
      <c r="AW591" s="91">
        <v>16</v>
      </c>
      <c r="AX591" s="93">
        <v>11</v>
      </c>
      <c r="AY591" s="97">
        <f t="shared" si="238"/>
        <v>16011</v>
      </c>
      <c r="BA591" s="7" t="s">
        <v>1261</v>
      </c>
    </row>
    <row r="592" spans="1:59" hidden="1" outlineLevel="1">
      <c r="A592" t="s">
        <v>1039</v>
      </c>
      <c r="B592" t="s">
        <v>246</v>
      </c>
      <c r="C592" s="1">
        <f t="shared" si="246"/>
        <v>6576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>IF(P592&gt;0,RANK(P592,(N592:P592,Q592:AE592)),0)</f>
        <v>0</v>
      </c>
      <c r="G592" s="1">
        <f t="shared" si="247"/>
        <v>33</v>
      </c>
      <c r="H592" s="2">
        <f t="shared" si="248"/>
        <v>5.0182481751824817E-3</v>
      </c>
      <c r="I592" s="2"/>
      <c r="J592" s="2">
        <f t="shared" si="249"/>
        <v>0.4885948905109489</v>
      </c>
      <c r="K592" s="2">
        <f t="shared" si="250"/>
        <v>0.49361313868613138</v>
      </c>
      <c r="L592" s="2">
        <f t="shared" si="251"/>
        <v>0</v>
      </c>
      <c r="M592" s="2">
        <f t="shared" si="252"/>
        <v>1.7791970802919665E-2</v>
      </c>
      <c r="N592" s="108">
        <v>3213</v>
      </c>
      <c r="O592" s="108">
        <v>3246</v>
      </c>
      <c r="R592" s="57">
        <v>117</v>
      </c>
      <c r="Y592" s="108"/>
      <c r="Z592" s="108"/>
      <c r="AA592" s="108">
        <v>0</v>
      </c>
      <c r="AB592" s="108"/>
      <c r="AC592" s="108"/>
      <c r="AD592" s="108"/>
      <c r="AE592" s="108"/>
      <c r="AF592" s="108"/>
      <c r="AG592" s="108"/>
      <c r="AI592" s="7">
        <f>IF(Q592&gt;0,RANK(Q592,(N592:P592,Q592:AE592)),0)</f>
        <v>0</v>
      </c>
      <c r="AJ592" s="7">
        <f>IF(R592&gt;0,RANK(R592,(N592:P592,Q592:AE592)),0)</f>
        <v>3</v>
      </c>
      <c r="AK592" s="7">
        <f>IF(T592&gt;0,RANK(T592,(N592:P592,Q592:AE592)),0)</f>
        <v>0</v>
      </c>
      <c r="AL592" s="7">
        <f>IF(S592&gt;0,RANK(S592,(N592:P592,Q592:AE592)),0)</f>
        <v>0</v>
      </c>
      <c r="AM592" s="2">
        <f t="shared" si="253"/>
        <v>0</v>
      </c>
      <c r="AN592" s="2">
        <f t="shared" si="254"/>
        <v>1.7791970802919707E-2</v>
      </c>
      <c r="AO592" s="2">
        <f t="shared" si="255"/>
        <v>0</v>
      </c>
      <c r="AP592" s="2">
        <f t="shared" si="256"/>
        <v>0</v>
      </c>
      <c r="AR592" t="s">
        <v>1039</v>
      </c>
      <c r="AS592" t="s">
        <v>246</v>
      </c>
      <c r="AT592">
        <v>2</v>
      </c>
      <c r="AV592">
        <v>3</v>
      </c>
      <c r="AW592" s="91">
        <v>16</v>
      </c>
      <c r="AX592" s="93">
        <v>13</v>
      </c>
      <c r="AY592" s="97">
        <f t="shared" si="238"/>
        <v>16013</v>
      </c>
      <c r="BA592" s="7" t="s">
        <v>1261</v>
      </c>
    </row>
    <row r="593" spans="1:53" hidden="1" outlineLevel="1">
      <c r="A593" t="s">
        <v>919</v>
      </c>
      <c r="B593" t="s">
        <v>246</v>
      </c>
      <c r="C593" s="1">
        <f t="shared" si="246"/>
        <v>2749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>IF(P593&gt;0,RANK(P593,(N593:P593,Q593:AE593)),0)</f>
        <v>0</v>
      </c>
      <c r="G593" s="1">
        <f t="shared" si="247"/>
        <v>1442</v>
      </c>
      <c r="H593" s="2">
        <f t="shared" si="248"/>
        <v>0.52455438341214988</v>
      </c>
      <c r="I593" s="2"/>
      <c r="J593" s="2">
        <f t="shared" si="249"/>
        <v>0.21098581302291741</v>
      </c>
      <c r="K593" s="2">
        <f t="shared" si="250"/>
        <v>0.73554019643506729</v>
      </c>
      <c r="L593" s="2">
        <f t="shared" si="251"/>
        <v>0</v>
      </c>
      <c r="M593" s="2">
        <f t="shared" si="252"/>
        <v>5.3473990542015293E-2</v>
      </c>
      <c r="N593" s="108">
        <v>580</v>
      </c>
      <c r="O593" s="108">
        <v>2022</v>
      </c>
      <c r="R593" s="57">
        <v>146</v>
      </c>
      <c r="Y593" s="108"/>
      <c r="Z593" s="108"/>
      <c r="AA593" s="108">
        <v>1</v>
      </c>
      <c r="AB593" s="108"/>
      <c r="AC593" s="108"/>
      <c r="AD593" s="108"/>
      <c r="AE593" s="108"/>
      <c r="AF593" s="108"/>
      <c r="AG593" s="108"/>
      <c r="AI593" s="7">
        <f>IF(Q593&gt;0,RANK(Q593,(N593:P593,Q593:AE593)),0)</f>
        <v>0</v>
      </c>
      <c r="AJ593" s="7">
        <f>IF(R593&gt;0,RANK(R593,(N593:P593,Q593:AE593)),0)</f>
        <v>3</v>
      </c>
      <c r="AK593" s="7">
        <f>IF(T593&gt;0,RANK(T593,(N593:P593,Q593:AE593)),0)</f>
        <v>0</v>
      </c>
      <c r="AL593" s="7">
        <f>IF(S593&gt;0,RANK(S593,(N593:P593,Q593:AE593)),0)</f>
        <v>0</v>
      </c>
      <c r="AM593" s="2">
        <f t="shared" si="253"/>
        <v>0</v>
      </c>
      <c r="AN593" s="2">
        <f t="shared" si="254"/>
        <v>5.3110221898872316E-2</v>
      </c>
      <c r="AO593" s="2">
        <f t="shared" si="255"/>
        <v>0</v>
      </c>
      <c r="AP593" s="2">
        <f t="shared" si="256"/>
        <v>0</v>
      </c>
      <c r="AR593" t="s">
        <v>919</v>
      </c>
      <c r="AS593" t="s">
        <v>246</v>
      </c>
      <c r="AT593">
        <v>1</v>
      </c>
      <c r="AV593">
        <v>3</v>
      </c>
      <c r="AW593" s="91">
        <v>16</v>
      </c>
      <c r="AX593" s="93">
        <v>15</v>
      </c>
      <c r="AY593" s="97">
        <f t="shared" si="238"/>
        <v>16015</v>
      </c>
      <c r="BA593" s="7" t="s">
        <v>1261</v>
      </c>
    </row>
    <row r="594" spans="1:53" hidden="1" outlineLevel="1">
      <c r="A594" t="s">
        <v>1151</v>
      </c>
      <c r="B594" t="s">
        <v>246</v>
      </c>
      <c r="C594" s="1">
        <f t="shared" si="246"/>
        <v>13964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>IF(P594&gt;0,RANK(P594,(N594:P594,Q594:AE594)),0)</f>
        <v>0</v>
      </c>
      <c r="G594" s="1">
        <f t="shared" si="247"/>
        <v>5340</v>
      </c>
      <c r="H594" s="2">
        <f t="shared" si="248"/>
        <v>0.38241191635634486</v>
      </c>
      <c r="I594" s="2"/>
      <c r="J594" s="2">
        <f t="shared" si="249"/>
        <v>0.28874248066456604</v>
      </c>
      <c r="K594" s="2">
        <f t="shared" si="250"/>
        <v>0.67115439702091095</v>
      </c>
      <c r="L594" s="2">
        <f t="shared" si="251"/>
        <v>0</v>
      </c>
      <c r="M594" s="2">
        <f t="shared" si="252"/>
        <v>4.0103122314523065E-2</v>
      </c>
      <c r="N594" s="108">
        <v>4032</v>
      </c>
      <c r="O594" s="108">
        <v>9372</v>
      </c>
      <c r="R594" s="57">
        <v>560</v>
      </c>
      <c r="Y594" s="108"/>
      <c r="Z594" s="108"/>
      <c r="AA594" s="108">
        <v>0</v>
      </c>
      <c r="AB594" s="108"/>
      <c r="AC594" s="108"/>
      <c r="AD594" s="108"/>
      <c r="AE594" s="108"/>
      <c r="AF594" s="108"/>
      <c r="AG594" s="108"/>
      <c r="AI594" s="7">
        <f>IF(Q594&gt;0,RANK(Q594,(N594:P594,Q594:AE594)),0)</f>
        <v>0</v>
      </c>
      <c r="AJ594" s="7">
        <f>IF(R594&gt;0,RANK(R594,(N594:P594,Q594:AE594)),0)</f>
        <v>3</v>
      </c>
      <c r="AK594" s="7">
        <f>IF(T594&gt;0,RANK(T594,(N594:P594,Q594:AE594)),0)</f>
        <v>0</v>
      </c>
      <c r="AL594" s="7">
        <f>IF(S594&gt;0,RANK(S594,(N594:P594,Q594:AE594)),0)</f>
        <v>0</v>
      </c>
      <c r="AM594" s="2">
        <f t="shared" si="253"/>
        <v>0</v>
      </c>
      <c r="AN594" s="2">
        <f t="shared" si="254"/>
        <v>4.0103122314523058E-2</v>
      </c>
      <c r="AO594" s="2">
        <f t="shared" si="255"/>
        <v>0</v>
      </c>
      <c r="AP594" s="2">
        <f t="shared" si="256"/>
        <v>0</v>
      </c>
      <c r="AR594" t="s">
        <v>1151</v>
      </c>
      <c r="AS594" t="s">
        <v>246</v>
      </c>
      <c r="AT594">
        <v>1</v>
      </c>
      <c r="AV594">
        <v>3</v>
      </c>
      <c r="AW594" s="91">
        <v>16</v>
      </c>
      <c r="AX594" s="93">
        <v>17</v>
      </c>
      <c r="AY594" s="97">
        <f t="shared" si="238"/>
        <v>16017</v>
      </c>
      <c r="BA594" s="7" t="s">
        <v>1261</v>
      </c>
    </row>
    <row r="595" spans="1:53" hidden="1" outlineLevel="1">
      <c r="A595" t="s">
        <v>343</v>
      </c>
      <c r="B595" t="s">
        <v>246</v>
      </c>
      <c r="C595" s="1">
        <f t="shared" si="246"/>
        <v>29206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>IF(P595&gt;0,RANK(P595,(N595:P595,Q595:AE595)),0)</f>
        <v>0</v>
      </c>
      <c r="G595" s="1">
        <f t="shared" si="247"/>
        <v>16136</v>
      </c>
      <c r="H595" s="2">
        <f t="shared" si="248"/>
        <v>0.55248921454495648</v>
      </c>
      <c r="I595" s="2"/>
      <c r="J595" s="2">
        <f t="shared" si="249"/>
        <v>0.20328014791481203</v>
      </c>
      <c r="K595" s="2">
        <f t="shared" si="250"/>
        <v>0.75576936245976856</v>
      </c>
      <c r="L595" s="2">
        <f t="shared" si="251"/>
        <v>0</v>
      </c>
      <c r="M595" s="2">
        <f t="shared" si="252"/>
        <v>4.0950489625419362E-2</v>
      </c>
      <c r="N595" s="108">
        <v>5937</v>
      </c>
      <c r="O595" s="108">
        <v>22073</v>
      </c>
      <c r="R595" s="57">
        <v>1177</v>
      </c>
      <c r="Y595" s="108"/>
      <c r="Z595" s="108"/>
      <c r="AA595" s="108">
        <v>19</v>
      </c>
      <c r="AB595" s="108"/>
      <c r="AC595" s="108"/>
      <c r="AD595" s="108"/>
      <c r="AE595" s="108"/>
      <c r="AF595" s="108"/>
      <c r="AG595" s="108"/>
      <c r="AI595" s="7">
        <f>IF(Q595&gt;0,RANK(Q595,(N595:P595,Q595:AE595)),0)</f>
        <v>0</v>
      </c>
      <c r="AJ595" s="7">
        <f>IF(R595&gt;0,RANK(R595,(N595:P595,Q595:AE595)),0)</f>
        <v>3</v>
      </c>
      <c r="AK595" s="7">
        <f>IF(T595&gt;0,RANK(T595,(N595:P595,Q595:AE595)),0)</f>
        <v>0</v>
      </c>
      <c r="AL595" s="7">
        <f>IF(S595&gt;0,RANK(S595,(N595:P595,Q595:AE595)),0)</f>
        <v>0</v>
      </c>
      <c r="AM595" s="2">
        <f t="shared" si="253"/>
        <v>0</v>
      </c>
      <c r="AN595" s="2">
        <f t="shared" si="254"/>
        <v>4.0299938368828322E-2</v>
      </c>
      <c r="AO595" s="2">
        <f t="shared" si="255"/>
        <v>0</v>
      </c>
      <c r="AP595" s="2">
        <f t="shared" si="256"/>
        <v>0</v>
      </c>
      <c r="AR595" t="s">
        <v>343</v>
      </c>
      <c r="AS595" t="s">
        <v>246</v>
      </c>
      <c r="AT595">
        <v>2</v>
      </c>
      <c r="AV595">
        <v>3</v>
      </c>
      <c r="AW595" s="91">
        <v>16</v>
      </c>
      <c r="AX595" s="93">
        <v>19</v>
      </c>
      <c r="AY595" s="97">
        <f t="shared" si="238"/>
        <v>16019</v>
      </c>
      <c r="BA595" s="7" t="s">
        <v>1261</v>
      </c>
    </row>
    <row r="596" spans="1:53" hidden="1" outlineLevel="1">
      <c r="A596" t="s">
        <v>1150</v>
      </c>
      <c r="B596" t="s">
        <v>246</v>
      </c>
      <c r="C596" s="1">
        <f t="shared" si="246"/>
        <v>3507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0</v>
      </c>
      <c r="G596" s="1">
        <f t="shared" si="247"/>
        <v>1720</v>
      </c>
      <c r="H596" s="2">
        <f t="shared" si="248"/>
        <v>0.49044767607641859</v>
      </c>
      <c r="I596" s="2"/>
      <c r="J596" s="2">
        <f t="shared" si="249"/>
        <v>0.2209865982321072</v>
      </c>
      <c r="K596" s="2">
        <f t="shared" si="250"/>
        <v>0.71143427430852579</v>
      </c>
      <c r="L596" s="2">
        <f t="shared" si="251"/>
        <v>0</v>
      </c>
      <c r="M596" s="2">
        <f t="shared" si="252"/>
        <v>6.7579127459367005E-2</v>
      </c>
      <c r="N596" s="108">
        <v>775</v>
      </c>
      <c r="O596" s="108">
        <v>2495</v>
      </c>
      <c r="R596" s="57">
        <v>237</v>
      </c>
      <c r="Y596" s="108"/>
      <c r="Z596" s="108"/>
      <c r="AA596" s="108">
        <v>0</v>
      </c>
      <c r="AB596" s="108"/>
      <c r="AC596" s="108"/>
      <c r="AD596" s="108"/>
      <c r="AE596" s="108"/>
      <c r="AF596" s="108"/>
      <c r="AG596" s="108"/>
      <c r="AI596" s="7">
        <f>IF(Q596&gt;0,RANK(Q596,(N596:P596,Q596:AE596)),0)</f>
        <v>0</v>
      </c>
      <c r="AJ596" s="7">
        <f>IF(R596&gt;0,RANK(R596,(N596:P596,Q596:AE596)),0)</f>
        <v>3</v>
      </c>
      <c r="AK596" s="7">
        <f>IF(T596&gt;0,RANK(T596,(N596:P596,Q596:AE596)),0)</f>
        <v>0</v>
      </c>
      <c r="AL596" s="7">
        <f>IF(S596&gt;0,RANK(S596,(N596:P596,Q596:AE596)),0)</f>
        <v>0</v>
      </c>
      <c r="AM596" s="2">
        <f t="shared" si="253"/>
        <v>0</v>
      </c>
      <c r="AN596" s="2">
        <f t="shared" si="254"/>
        <v>6.7579127459366978E-2</v>
      </c>
      <c r="AO596" s="2">
        <f t="shared" si="255"/>
        <v>0</v>
      </c>
      <c r="AP596" s="2">
        <f t="shared" si="256"/>
        <v>0</v>
      </c>
      <c r="AR596" t="s">
        <v>1150</v>
      </c>
      <c r="AS596" t="s">
        <v>246</v>
      </c>
      <c r="AT596">
        <v>1</v>
      </c>
      <c r="AV596">
        <v>3</v>
      </c>
      <c r="AW596" s="91">
        <v>16</v>
      </c>
      <c r="AX596" s="93">
        <v>21</v>
      </c>
      <c r="AY596" s="97">
        <f t="shared" si="238"/>
        <v>16021</v>
      </c>
      <c r="BA596" s="7" t="s">
        <v>1261</v>
      </c>
    </row>
    <row r="597" spans="1:53" hidden="1" outlineLevel="1">
      <c r="A597" t="s">
        <v>1241</v>
      </c>
      <c r="B597" t="s">
        <v>246</v>
      </c>
      <c r="C597" s="1">
        <f t="shared" si="246"/>
        <v>1139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>IF(P597&gt;0,RANK(P597,(N597:P597,Q597:AE597)),0)</f>
        <v>0</v>
      </c>
      <c r="G597" s="1">
        <f t="shared" si="247"/>
        <v>663</v>
      </c>
      <c r="H597" s="2">
        <f t="shared" si="248"/>
        <v>0.58208955223880599</v>
      </c>
      <c r="I597" s="2"/>
      <c r="J597" s="2">
        <f t="shared" si="249"/>
        <v>0.18349429323968394</v>
      </c>
      <c r="K597" s="2">
        <f t="shared" si="250"/>
        <v>0.7655838454784899</v>
      </c>
      <c r="L597" s="2">
        <f t="shared" si="251"/>
        <v>0</v>
      </c>
      <c r="M597" s="2">
        <f t="shared" si="252"/>
        <v>5.0921861281826186E-2</v>
      </c>
      <c r="N597" s="108">
        <v>209</v>
      </c>
      <c r="O597" s="108">
        <v>872</v>
      </c>
      <c r="R597" s="57">
        <v>58</v>
      </c>
      <c r="Y597" s="108"/>
      <c r="Z597" s="108"/>
      <c r="AA597" s="108">
        <v>0</v>
      </c>
      <c r="AB597" s="108"/>
      <c r="AC597" s="108"/>
      <c r="AD597" s="108"/>
      <c r="AE597" s="108"/>
      <c r="AF597" s="108"/>
      <c r="AG597" s="108"/>
      <c r="AI597" s="7">
        <f>IF(Q597&gt;0,RANK(Q597,(N597:P597,Q597:AE597)),0)</f>
        <v>0</v>
      </c>
      <c r="AJ597" s="7">
        <f>IF(R597&gt;0,RANK(R597,(N597:P597,Q597:AE597)),0)</f>
        <v>3</v>
      </c>
      <c r="AK597" s="7">
        <f>IF(T597&gt;0,RANK(T597,(N597:P597,Q597:AE597)),0)</f>
        <v>0</v>
      </c>
      <c r="AL597" s="7">
        <f>IF(S597&gt;0,RANK(S597,(N597:P597,Q597:AE597)),0)</f>
        <v>0</v>
      </c>
      <c r="AM597" s="2">
        <f t="shared" si="253"/>
        <v>0</v>
      </c>
      <c r="AN597" s="2">
        <f t="shared" si="254"/>
        <v>5.0921861281826165E-2</v>
      </c>
      <c r="AO597" s="2">
        <f t="shared" si="255"/>
        <v>0</v>
      </c>
      <c r="AP597" s="2">
        <f t="shared" si="256"/>
        <v>0</v>
      </c>
      <c r="AR597" t="s">
        <v>1241</v>
      </c>
      <c r="AS597" t="s">
        <v>246</v>
      </c>
      <c r="AT597">
        <v>2</v>
      </c>
      <c r="AV597">
        <v>3</v>
      </c>
      <c r="AW597" s="91">
        <v>16</v>
      </c>
      <c r="AX597" s="93">
        <v>23</v>
      </c>
      <c r="AY597" s="97">
        <f t="shared" si="238"/>
        <v>16023</v>
      </c>
      <c r="BA597" s="7" t="s">
        <v>1261</v>
      </c>
    </row>
    <row r="598" spans="1:53" hidden="1" outlineLevel="1">
      <c r="A598" t="s">
        <v>1733</v>
      </c>
      <c r="B598" t="s">
        <v>246</v>
      </c>
      <c r="C598" s="1">
        <f t="shared" si="246"/>
        <v>450</v>
      </c>
      <c r="D598" s="7">
        <f>IF(N598&gt;0, RANK(N598,(N598:P598,Q598:AE598)),0)</f>
        <v>2</v>
      </c>
      <c r="E598" s="7">
        <f>IF(O598&gt;0,RANK(O598,(N598:P598,Q598:AE598)),0)</f>
        <v>1</v>
      </c>
      <c r="F598" s="7">
        <f>IF(P598&gt;0,RANK(P598,(N598:P598,Q598:AE598)),0)</f>
        <v>0</v>
      </c>
      <c r="G598" s="1">
        <f t="shared" si="247"/>
        <v>269</v>
      </c>
      <c r="H598" s="2">
        <f t="shared" si="248"/>
        <v>0.59777777777777774</v>
      </c>
      <c r="I598" s="2"/>
      <c r="J598" s="2">
        <f t="shared" si="249"/>
        <v>0.16444444444444445</v>
      </c>
      <c r="K598" s="2">
        <f t="shared" si="250"/>
        <v>0.76222222222222225</v>
      </c>
      <c r="L598" s="2">
        <f t="shared" si="251"/>
        <v>0</v>
      </c>
      <c r="M598" s="2">
        <f t="shared" si="252"/>
        <v>7.3333333333333361E-2</v>
      </c>
      <c r="N598" s="108">
        <v>74</v>
      </c>
      <c r="O598" s="108">
        <v>343</v>
      </c>
      <c r="R598" s="57">
        <v>33</v>
      </c>
      <c r="Y598" s="108"/>
      <c r="Z598" s="108"/>
      <c r="AA598" s="108">
        <v>0</v>
      </c>
      <c r="AB598" s="108"/>
      <c r="AC598" s="108"/>
      <c r="AD598" s="108"/>
      <c r="AE598" s="108"/>
      <c r="AF598" s="108"/>
      <c r="AG598" s="108"/>
      <c r="AI598" s="7">
        <f>IF(Q598&gt;0,RANK(Q598,(N598:P598,Q598:AE598)),0)</f>
        <v>0</v>
      </c>
      <c r="AJ598" s="7">
        <f>IF(R598&gt;0,RANK(R598,(N598:P598,Q598:AE598)),0)</f>
        <v>3</v>
      </c>
      <c r="AK598" s="7">
        <f>IF(T598&gt;0,RANK(T598,(N598:P598,Q598:AE598)),0)</f>
        <v>0</v>
      </c>
      <c r="AL598" s="7">
        <f>IF(S598&gt;0,RANK(S598,(N598:P598,Q598:AE598)),0)</f>
        <v>0</v>
      </c>
      <c r="AM598" s="2">
        <f t="shared" si="253"/>
        <v>0</v>
      </c>
      <c r="AN598" s="2">
        <f t="shared" si="254"/>
        <v>7.3333333333333334E-2</v>
      </c>
      <c r="AO598" s="2">
        <f t="shared" si="255"/>
        <v>0</v>
      </c>
      <c r="AP598" s="2">
        <f t="shared" si="256"/>
        <v>0</v>
      </c>
      <c r="AR598" t="s">
        <v>1733</v>
      </c>
      <c r="AS598" t="s">
        <v>246</v>
      </c>
      <c r="AT598">
        <v>2</v>
      </c>
      <c r="AV598">
        <v>3</v>
      </c>
      <c r="AW598" s="91">
        <v>16</v>
      </c>
      <c r="AX598" s="93">
        <v>25</v>
      </c>
      <c r="AY598" s="97">
        <f t="shared" si="238"/>
        <v>16025</v>
      </c>
      <c r="BA598" s="7" t="s">
        <v>1261</v>
      </c>
    </row>
    <row r="599" spans="1:53" hidden="1" outlineLevel="1">
      <c r="A599" t="s">
        <v>860</v>
      </c>
      <c r="B599" t="s">
        <v>246</v>
      </c>
      <c r="C599" s="1">
        <f t="shared" si="246"/>
        <v>44015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0</v>
      </c>
      <c r="G599" s="1">
        <f t="shared" si="247"/>
        <v>25640</v>
      </c>
      <c r="H599" s="2">
        <f t="shared" si="248"/>
        <v>0.58252868340338526</v>
      </c>
      <c r="I599" s="2"/>
      <c r="J599" s="2">
        <f t="shared" si="249"/>
        <v>0.18993524934681358</v>
      </c>
      <c r="K599" s="2">
        <f t="shared" si="250"/>
        <v>0.77246393275019876</v>
      </c>
      <c r="L599" s="2">
        <f t="shared" si="251"/>
        <v>0</v>
      </c>
      <c r="M599" s="2">
        <f t="shared" si="252"/>
        <v>3.7600817902987638E-2</v>
      </c>
      <c r="N599" s="108">
        <v>8360</v>
      </c>
      <c r="O599" s="108">
        <v>34000</v>
      </c>
      <c r="R599" s="57">
        <v>1655</v>
      </c>
      <c r="Y599" s="108"/>
      <c r="Z599" s="108"/>
      <c r="AA599" s="108">
        <v>0</v>
      </c>
      <c r="AB599" s="108"/>
      <c r="AC599" s="108"/>
      <c r="AD599" s="108"/>
      <c r="AE599" s="108"/>
      <c r="AF599" s="108"/>
      <c r="AG599" s="108"/>
      <c r="AI599" s="7">
        <f>IF(Q599&gt;0,RANK(Q599,(N599:P599,Q599:AE599)),0)</f>
        <v>0</v>
      </c>
      <c r="AJ599" s="7">
        <f>IF(R599&gt;0,RANK(R599,(N599:P599,Q599:AE599)),0)</f>
        <v>3</v>
      </c>
      <c r="AK599" s="7">
        <f>IF(T599&gt;0,RANK(T599,(N599:P599,Q599:AE599)),0)</f>
        <v>0</v>
      </c>
      <c r="AL599" s="7">
        <f>IF(S599&gt;0,RANK(S599,(N599:P599,Q599:AE599)),0)</f>
        <v>0</v>
      </c>
      <c r="AM599" s="2">
        <f t="shared" si="253"/>
        <v>0</v>
      </c>
      <c r="AN599" s="2">
        <f t="shared" si="254"/>
        <v>3.7600817902987617E-2</v>
      </c>
      <c r="AO599" s="2">
        <f t="shared" si="255"/>
        <v>0</v>
      </c>
      <c r="AP599" s="2">
        <f t="shared" si="256"/>
        <v>0</v>
      </c>
      <c r="AR599" t="s">
        <v>860</v>
      </c>
      <c r="AS599" t="s">
        <v>246</v>
      </c>
      <c r="AT599">
        <v>1</v>
      </c>
      <c r="AV599">
        <v>3</v>
      </c>
      <c r="AW599" s="91">
        <v>16</v>
      </c>
      <c r="AX599" s="93">
        <v>27</v>
      </c>
      <c r="AY599" s="97">
        <f t="shared" si="238"/>
        <v>16027</v>
      </c>
      <c r="BA599" s="7" t="s">
        <v>1261</v>
      </c>
    </row>
    <row r="600" spans="1:53" hidden="1" outlineLevel="1">
      <c r="A600" t="s">
        <v>1319</v>
      </c>
      <c r="B600" t="s">
        <v>246</v>
      </c>
      <c r="C600" s="1">
        <f t="shared" si="246"/>
        <v>2254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>IF(P600&gt;0,RANK(P600,(N600:P600,Q600:AE600)),0)</f>
        <v>0</v>
      </c>
      <c r="G600" s="1">
        <f t="shared" si="247"/>
        <v>1496</v>
      </c>
      <c r="H600" s="2">
        <f t="shared" si="248"/>
        <v>0.66370896184560779</v>
      </c>
      <c r="I600" s="2"/>
      <c r="J600" s="2">
        <f t="shared" si="249"/>
        <v>0.14330079858030167</v>
      </c>
      <c r="K600" s="2">
        <f t="shared" si="250"/>
        <v>0.80700976042590944</v>
      </c>
      <c r="L600" s="2">
        <f t="shared" si="251"/>
        <v>0</v>
      </c>
      <c r="M600" s="2">
        <f t="shared" si="252"/>
        <v>4.9689440993788914E-2</v>
      </c>
      <c r="N600" s="108">
        <v>323</v>
      </c>
      <c r="O600" s="108">
        <v>1819</v>
      </c>
      <c r="R600" s="57">
        <v>112</v>
      </c>
      <c r="Y600" s="108"/>
      <c r="Z600" s="108"/>
      <c r="AA600" s="108">
        <v>0</v>
      </c>
      <c r="AB600" s="108"/>
      <c r="AC600" s="108"/>
      <c r="AD600" s="108"/>
      <c r="AE600" s="108"/>
      <c r="AF600" s="108"/>
      <c r="AG600" s="108"/>
      <c r="AI600" s="7">
        <f>IF(Q600&gt;0,RANK(Q600,(N600:P600,Q600:AE600)),0)</f>
        <v>0</v>
      </c>
      <c r="AJ600" s="7">
        <f>IF(R600&gt;0,RANK(R600,(N600:P600,Q600:AE600)),0)</f>
        <v>3</v>
      </c>
      <c r="AK600" s="7">
        <f>IF(T600&gt;0,RANK(T600,(N600:P600,Q600:AE600)),0)</f>
        <v>0</v>
      </c>
      <c r="AL600" s="7">
        <f>IF(S600&gt;0,RANK(S600,(N600:P600,Q600:AE600)),0)</f>
        <v>0</v>
      </c>
      <c r="AM600" s="2">
        <f t="shared" si="253"/>
        <v>0</v>
      </c>
      <c r="AN600" s="2">
        <f t="shared" si="254"/>
        <v>4.9689440993788817E-2</v>
      </c>
      <c r="AO600" s="2">
        <f t="shared" si="255"/>
        <v>0</v>
      </c>
      <c r="AP600" s="2">
        <f t="shared" si="256"/>
        <v>0</v>
      </c>
      <c r="AR600" t="s">
        <v>1319</v>
      </c>
      <c r="AS600" t="s">
        <v>246</v>
      </c>
      <c r="AT600">
        <v>2</v>
      </c>
      <c r="AV600">
        <v>3</v>
      </c>
      <c r="AW600" s="91">
        <v>16</v>
      </c>
      <c r="AX600" s="93">
        <v>29</v>
      </c>
      <c r="AY600" s="97">
        <f t="shared" si="238"/>
        <v>16029</v>
      </c>
      <c r="BA600" s="7" t="s">
        <v>1261</v>
      </c>
    </row>
    <row r="601" spans="1:53" hidden="1" outlineLevel="1">
      <c r="A601" t="s">
        <v>512</v>
      </c>
      <c r="B601" t="s">
        <v>246</v>
      </c>
      <c r="C601" s="1">
        <f t="shared" si="246"/>
        <v>5570</v>
      </c>
      <c r="D601" s="7">
        <f>IF(N601&gt;0, RANK(N601,(N601:P601,Q601:AE601)),0)</f>
        <v>2</v>
      </c>
      <c r="E601" s="7">
        <f>IF(O601&gt;0,RANK(O601,(N601:P601,Q601:AE601)),0)</f>
        <v>1</v>
      </c>
      <c r="F601" s="7">
        <f>IF(P601&gt;0,RANK(P601,(N601:P601,Q601:AE601)),0)</f>
        <v>0</v>
      </c>
      <c r="G601" s="1">
        <f t="shared" si="247"/>
        <v>4252</v>
      </c>
      <c r="H601" s="2">
        <f t="shared" si="248"/>
        <v>0.76337522441651706</v>
      </c>
      <c r="I601" s="2"/>
      <c r="J601" s="2">
        <f t="shared" si="249"/>
        <v>9.640933572710951E-2</v>
      </c>
      <c r="K601" s="2">
        <f t="shared" si="250"/>
        <v>0.85978456014362659</v>
      </c>
      <c r="L601" s="2">
        <f t="shared" si="251"/>
        <v>0</v>
      </c>
      <c r="M601" s="2">
        <f t="shared" si="252"/>
        <v>4.380610412926389E-2</v>
      </c>
      <c r="N601" s="108">
        <v>537</v>
      </c>
      <c r="O601" s="108">
        <v>4789</v>
      </c>
      <c r="R601" s="57">
        <v>237</v>
      </c>
      <c r="Y601" s="108"/>
      <c r="Z601" s="108"/>
      <c r="AA601" s="108">
        <v>7</v>
      </c>
      <c r="AB601" s="108"/>
      <c r="AC601" s="108"/>
      <c r="AD601" s="108"/>
      <c r="AE601" s="108"/>
      <c r="AF601" s="108"/>
      <c r="AG601" s="108"/>
      <c r="AI601" s="7">
        <f>IF(Q601&gt;0,RANK(Q601,(N601:P601,Q601:AE601)),0)</f>
        <v>0</v>
      </c>
      <c r="AJ601" s="7">
        <f>IF(R601&gt;0,RANK(R601,(N601:P601,Q601:AE601)),0)</f>
        <v>3</v>
      </c>
      <c r="AK601" s="7">
        <f>IF(T601&gt;0,RANK(T601,(N601:P601,Q601:AE601)),0)</f>
        <v>0</v>
      </c>
      <c r="AL601" s="7">
        <f>IF(S601&gt;0,RANK(S601,(N601:P601,Q601:AE601)),0)</f>
        <v>0</v>
      </c>
      <c r="AM601" s="2">
        <f t="shared" si="253"/>
        <v>0</v>
      </c>
      <c r="AN601" s="2">
        <f t="shared" si="254"/>
        <v>4.2549371633752248E-2</v>
      </c>
      <c r="AO601" s="2">
        <f t="shared" si="255"/>
        <v>0</v>
      </c>
      <c r="AP601" s="2">
        <f t="shared" si="256"/>
        <v>0</v>
      </c>
      <c r="AR601" t="s">
        <v>512</v>
      </c>
      <c r="AS601" t="s">
        <v>246</v>
      </c>
      <c r="AT601">
        <v>2</v>
      </c>
      <c r="AV601">
        <v>3</v>
      </c>
      <c r="AW601" s="91">
        <v>16</v>
      </c>
      <c r="AX601" s="93">
        <v>31</v>
      </c>
      <c r="AY601" s="97">
        <f t="shared" si="238"/>
        <v>16031</v>
      </c>
      <c r="BA601" s="7" t="s">
        <v>1261</v>
      </c>
    </row>
    <row r="602" spans="1:53" hidden="1" outlineLevel="1">
      <c r="A602" t="s">
        <v>513</v>
      </c>
      <c r="B602" t="s">
        <v>246</v>
      </c>
      <c r="C602" s="1">
        <f t="shared" si="246"/>
        <v>341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0</v>
      </c>
      <c r="G602" s="1">
        <f t="shared" si="247"/>
        <v>243</v>
      </c>
      <c r="H602" s="2">
        <f t="shared" si="248"/>
        <v>0.71260997067448684</v>
      </c>
      <c r="I602" s="2"/>
      <c r="J602" s="2">
        <f t="shared" si="249"/>
        <v>0.11730205278592376</v>
      </c>
      <c r="K602" s="2">
        <f t="shared" si="250"/>
        <v>0.8299120234604106</v>
      </c>
      <c r="L602" s="2">
        <f t="shared" si="251"/>
        <v>0</v>
      </c>
      <c r="M602" s="2">
        <f t="shared" si="252"/>
        <v>5.2785923753665642E-2</v>
      </c>
      <c r="N602" s="108">
        <v>40</v>
      </c>
      <c r="O602" s="108">
        <v>283</v>
      </c>
      <c r="R602" s="57">
        <v>18</v>
      </c>
      <c r="Y602" s="108"/>
      <c r="Z602" s="108"/>
      <c r="AA602" s="108">
        <v>0</v>
      </c>
      <c r="AB602" s="108"/>
      <c r="AC602" s="108"/>
      <c r="AD602" s="108"/>
      <c r="AE602" s="108"/>
      <c r="AF602" s="108"/>
      <c r="AG602" s="108"/>
      <c r="AI602" s="7">
        <f>IF(Q602&gt;0,RANK(Q602,(N602:P602,Q602:AE602)),0)</f>
        <v>0</v>
      </c>
      <c r="AJ602" s="7">
        <f>IF(R602&gt;0,RANK(R602,(N602:P602,Q602:AE602)),0)</f>
        <v>3</v>
      </c>
      <c r="AK602" s="7">
        <f>IF(T602&gt;0,RANK(T602,(N602:P602,Q602:AE602)),0)</f>
        <v>0</v>
      </c>
      <c r="AL602" s="7">
        <f>IF(S602&gt;0,RANK(S602,(N602:P602,Q602:AE602)),0)</f>
        <v>0</v>
      </c>
      <c r="AM602" s="2">
        <f t="shared" si="253"/>
        <v>0</v>
      </c>
      <c r="AN602" s="2">
        <f t="shared" si="254"/>
        <v>5.2785923753665691E-2</v>
      </c>
      <c r="AO602" s="2">
        <f t="shared" si="255"/>
        <v>0</v>
      </c>
      <c r="AP602" s="2">
        <f t="shared" si="256"/>
        <v>0</v>
      </c>
      <c r="AR602" t="s">
        <v>513</v>
      </c>
      <c r="AS602" t="s">
        <v>246</v>
      </c>
      <c r="AT602">
        <v>2</v>
      </c>
      <c r="AV602">
        <v>3</v>
      </c>
      <c r="AW602" s="91">
        <v>16</v>
      </c>
      <c r="AX602" s="93">
        <v>33</v>
      </c>
      <c r="AY602" s="97">
        <f t="shared" si="238"/>
        <v>16033</v>
      </c>
      <c r="BA602" s="7" t="s">
        <v>1261</v>
      </c>
    </row>
    <row r="603" spans="1:53" hidden="1" outlineLevel="1">
      <c r="A603" t="s">
        <v>2288</v>
      </c>
      <c r="B603" t="s">
        <v>246</v>
      </c>
      <c r="C603" s="1">
        <f t="shared" si="246"/>
        <v>2884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0</v>
      </c>
      <c r="G603" s="1">
        <f t="shared" si="247"/>
        <v>1337</v>
      </c>
      <c r="H603" s="2">
        <f t="shared" si="248"/>
        <v>0.46359223300970875</v>
      </c>
      <c r="I603" s="2"/>
      <c r="J603" s="2">
        <f t="shared" si="249"/>
        <v>0.24687933425797504</v>
      </c>
      <c r="K603" s="2">
        <f t="shared" si="250"/>
        <v>0.71047156726768379</v>
      </c>
      <c r="L603" s="2">
        <f t="shared" si="251"/>
        <v>0</v>
      </c>
      <c r="M603" s="2">
        <f t="shared" si="252"/>
        <v>4.2649098474341174E-2</v>
      </c>
      <c r="N603" s="108">
        <v>712</v>
      </c>
      <c r="O603" s="108">
        <v>2049</v>
      </c>
      <c r="R603" s="57">
        <v>123</v>
      </c>
      <c r="Y603" s="108"/>
      <c r="Z603" s="108"/>
      <c r="AA603" s="108">
        <v>0</v>
      </c>
      <c r="AB603" s="108"/>
      <c r="AC603" s="108"/>
      <c r="AD603" s="108"/>
      <c r="AE603" s="108"/>
      <c r="AF603" s="108"/>
      <c r="AG603" s="108"/>
      <c r="AI603" s="7">
        <f>IF(Q603&gt;0,RANK(Q603,(N603:P603,Q603:AE603)),0)</f>
        <v>0</v>
      </c>
      <c r="AJ603" s="7">
        <f>IF(R603&gt;0,RANK(R603,(N603:P603,Q603:AE603)),0)</f>
        <v>3</v>
      </c>
      <c r="AK603" s="7">
        <f>IF(T603&gt;0,RANK(T603,(N603:P603,Q603:AE603)),0)</f>
        <v>0</v>
      </c>
      <c r="AL603" s="7">
        <f>IF(S603&gt;0,RANK(S603,(N603:P603,Q603:AE603)),0)</f>
        <v>0</v>
      </c>
      <c r="AM603" s="2">
        <f t="shared" si="253"/>
        <v>0</v>
      </c>
      <c r="AN603" s="2">
        <f t="shared" si="254"/>
        <v>4.2649098474341195E-2</v>
      </c>
      <c r="AO603" s="2">
        <f t="shared" si="255"/>
        <v>0</v>
      </c>
      <c r="AP603" s="2">
        <f t="shared" si="256"/>
        <v>0</v>
      </c>
      <c r="AR603" t="s">
        <v>2288</v>
      </c>
      <c r="AS603" t="s">
        <v>246</v>
      </c>
      <c r="AT603">
        <v>1</v>
      </c>
      <c r="AV603">
        <v>3</v>
      </c>
      <c r="AW603" s="91">
        <v>16</v>
      </c>
      <c r="AX603" s="93">
        <v>35</v>
      </c>
      <c r="AY603" s="97">
        <f t="shared" si="238"/>
        <v>16035</v>
      </c>
      <c r="BA603" s="7" t="s">
        <v>1261</v>
      </c>
    </row>
    <row r="604" spans="1:53" hidden="1" outlineLevel="1">
      <c r="A604" t="s">
        <v>510</v>
      </c>
      <c r="B604" t="s">
        <v>246</v>
      </c>
      <c r="C604" s="1">
        <f t="shared" si="246"/>
        <v>1840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>IF(P604&gt;0,RANK(P604,(N604:P604,Q604:AE604)),0)</f>
        <v>0</v>
      </c>
      <c r="G604" s="1">
        <f t="shared" si="247"/>
        <v>1007</v>
      </c>
      <c r="H604" s="2">
        <f t="shared" si="248"/>
        <v>0.54728260869565215</v>
      </c>
      <c r="I604" s="2"/>
      <c r="J604" s="2">
        <f t="shared" si="249"/>
        <v>0.18695652173913044</v>
      </c>
      <c r="K604" s="2">
        <f t="shared" si="250"/>
        <v>0.73423913043478262</v>
      </c>
      <c r="L604" s="2">
        <f t="shared" si="251"/>
        <v>0</v>
      </c>
      <c r="M604" s="2">
        <f t="shared" si="252"/>
        <v>7.8804347826086918E-2</v>
      </c>
      <c r="N604" s="108">
        <v>344</v>
      </c>
      <c r="O604" s="108">
        <v>1351</v>
      </c>
      <c r="R604" s="57">
        <v>145</v>
      </c>
      <c r="Y604" s="108"/>
      <c r="Z604" s="108"/>
      <c r="AA604" s="108">
        <v>0</v>
      </c>
      <c r="AB604" s="108"/>
      <c r="AC604" s="108"/>
      <c r="AD604" s="108"/>
      <c r="AE604" s="108"/>
      <c r="AF604" s="108"/>
      <c r="AG604" s="108"/>
      <c r="AI604" s="7">
        <f>IF(Q604&gt;0,RANK(Q604,(N604:P604,Q604:AE604)),0)</f>
        <v>0</v>
      </c>
      <c r="AJ604" s="7">
        <f>IF(R604&gt;0,RANK(R604,(N604:P604,Q604:AE604)),0)</f>
        <v>3</v>
      </c>
      <c r="AK604" s="7">
        <f>IF(T604&gt;0,RANK(T604,(N604:P604,Q604:AE604)),0)</f>
        <v>0</v>
      </c>
      <c r="AL604" s="7">
        <f>IF(S604&gt;0,RANK(S604,(N604:P604,Q604:AE604)),0)</f>
        <v>0</v>
      </c>
      <c r="AM604" s="2">
        <f t="shared" si="253"/>
        <v>0</v>
      </c>
      <c r="AN604" s="2">
        <f t="shared" si="254"/>
        <v>7.880434782608696E-2</v>
      </c>
      <c r="AO604" s="2">
        <f t="shared" si="255"/>
        <v>0</v>
      </c>
      <c r="AP604" s="2">
        <f t="shared" si="256"/>
        <v>0</v>
      </c>
      <c r="AR604" t="s">
        <v>510</v>
      </c>
      <c r="AS604" t="s">
        <v>246</v>
      </c>
      <c r="AT604">
        <v>2</v>
      </c>
      <c r="AV604">
        <v>3</v>
      </c>
      <c r="AW604" s="91">
        <v>16</v>
      </c>
      <c r="AX604" s="93">
        <v>37</v>
      </c>
      <c r="AY604" s="97">
        <f t="shared" si="238"/>
        <v>16037</v>
      </c>
      <c r="BA604" s="7" t="s">
        <v>1261</v>
      </c>
    </row>
    <row r="605" spans="1:53" hidden="1" outlineLevel="1">
      <c r="A605" t="s">
        <v>2012</v>
      </c>
      <c r="B605" t="s">
        <v>246</v>
      </c>
      <c r="C605" s="1">
        <f t="shared" si="246"/>
        <v>5375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>IF(P605&gt;0,RANK(P605,(N605:P605,Q605:AE605)),0)</f>
        <v>0</v>
      </c>
      <c r="G605" s="1">
        <f t="shared" si="247"/>
        <v>3033</v>
      </c>
      <c r="H605" s="2">
        <f t="shared" si="248"/>
        <v>0.56427906976744191</v>
      </c>
      <c r="I605" s="2"/>
      <c r="J605" s="2">
        <f t="shared" si="249"/>
        <v>0.1973953488372093</v>
      </c>
      <c r="K605" s="2">
        <f t="shared" si="250"/>
        <v>0.76167441860465113</v>
      </c>
      <c r="L605" s="2">
        <f t="shared" si="251"/>
        <v>0</v>
      </c>
      <c r="M605" s="2">
        <f t="shared" si="252"/>
        <v>4.0930232558139545E-2</v>
      </c>
      <c r="N605" s="108">
        <v>1061</v>
      </c>
      <c r="O605" s="108">
        <v>4094</v>
      </c>
      <c r="R605" s="57">
        <v>220</v>
      </c>
      <c r="Y605" s="108"/>
      <c r="Z605" s="108"/>
      <c r="AA605" s="108">
        <v>0</v>
      </c>
      <c r="AB605" s="108"/>
      <c r="AC605" s="108"/>
      <c r="AD605" s="108"/>
      <c r="AE605" s="108"/>
      <c r="AF605" s="108"/>
      <c r="AG605" s="108"/>
      <c r="AI605" s="7">
        <f>IF(Q605&gt;0,RANK(Q605,(N605:P605,Q605:AE605)),0)</f>
        <v>0</v>
      </c>
      <c r="AJ605" s="7">
        <f>IF(R605&gt;0,RANK(R605,(N605:P605,Q605:AE605)),0)</f>
        <v>3</v>
      </c>
      <c r="AK605" s="7">
        <f>IF(T605&gt;0,RANK(T605,(N605:P605,Q605:AE605)),0)</f>
        <v>0</v>
      </c>
      <c r="AL605" s="7">
        <f>IF(S605&gt;0,RANK(S605,(N605:P605,Q605:AE605)),0)</f>
        <v>0</v>
      </c>
      <c r="AM605" s="2">
        <f t="shared" si="253"/>
        <v>0</v>
      </c>
      <c r="AN605" s="2">
        <f t="shared" si="254"/>
        <v>4.0930232558139532E-2</v>
      </c>
      <c r="AO605" s="2">
        <f t="shared" si="255"/>
        <v>0</v>
      </c>
      <c r="AP605" s="2">
        <f t="shared" si="256"/>
        <v>0</v>
      </c>
      <c r="AR605" t="s">
        <v>2012</v>
      </c>
      <c r="AS605" t="s">
        <v>246</v>
      </c>
      <c r="AT605">
        <v>2</v>
      </c>
      <c r="AV605">
        <v>3</v>
      </c>
      <c r="AW605" s="91">
        <v>16</v>
      </c>
      <c r="AX605" s="93">
        <v>39</v>
      </c>
      <c r="AY605" s="97">
        <f t="shared" si="238"/>
        <v>16039</v>
      </c>
      <c r="BA605" s="7" t="s">
        <v>1261</v>
      </c>
    </row>
    <row r="606" spans="1:53" hidden="1" outlineLevel="1">
      <c r="A606" t="s">
        <v>2072</v>
      </c>
      <c r="B606" t="s">
        <v>246</v>
      </c>
      <c r="C606" s="1">
        <f t="shared" si="246"/>
        <v>3692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>IF(P606&gt;0,RANK(P606,(N606:P606,Q606:AE606)),0)</f>
        <v>0</v>
      </c>
      <c r="G606" s="1">
        <f t="shared" si="247"/>
        <v>2603</v>
      </c>
      <c r="H606" s="2">
        <f t="shared" si="248"/>
        <v>0.7050379198266522</v>
      </c>
      <c r="I606" s="2"/>
      <c r="J606" s="2">
        <f t="shared" si="249"/>
        <v>0.10644637053087758</v>
      </c>
      <c r="K606" s="2">
        <f t="shared" si="250"/>
        <v>0.81148429035752978</v>
      </c>
      <c r="L606" s="2">
        <f t="shared" si="251"/>
        <v>0</v>
      </c>
      <c r="M606" s="2">
        <f t="shared" si="252"/>
        <v>8.2069339111592643E-2</v>
      </c>
      <c r="N606" s="108">
        <v>393</v>
      </c>
      <c r="O606" s="108">
        <v>2996</v>
      </c>
      <c r="R606" s="57">
        <v>303</v>
      </c>
      <c r="Y606" s="108"/>
      <c r="Z606" s="108"/>
      <c r="AA606" s="108">
        <v>0</v>
      </c>
      <c r="AB606" s="108"/>
      <c r="AC606" s="108"/>
      <c r="AD606" s="108"/>
      <c r="AE606" s="108"/>
      <c r="AF606" s="108"/>
      <c r="AG606" s="108"/>
      <c r="AI606" s="7">
        <f>IF(Q606&gt;0,RANK(Q606,(N606:P606,Q606:AE606)),0)</f>
        <v>0</v>
      </c>
      <c r="AJ606" s="7">
        <f>IF(R606&gt;0,RANK(R606,(N606:P606,Q606:AE606)),0)</f>
        <v>3</v>
      </c>
      <c r="AK606" s="7">
        <f>IF(T606&gt;0,RANK(T606,(N606:P606,Q606:AE606)),0)</f>
        <v>0</v>
      </c>
      <c r="AL606" s="7">
        <f>IF(S606&gt;0,RANK(S606,(N606:P606,Q606:AE606)),0)</f>
        <v>0</v>
      </c>
      <c r="AM606" s="2">
        <f t="shared" si="253"/>
        <v>0</v>
      </c>
      <c r="AN606" s="2">
        <f t="shared" si="254"/>
        <v>8.2069339111592629E-2</v>
      </c>
      <c r="AO606" s="2">
        <f t="shared" si="255"/>
        <v>0</v>
      </c>
      <c r="AP606" s="2">
        <f t="shared" si="256"/>
        <v>0</v>
      </c>
      <c r="AR606" t="s">
        <v>2072</v>
      </c>
      <c r="AS606" t="s">
        <v>246</v>
      </c>
      <c r="AT606">
        <v>2</v>
      </c>
      <c r="AV606">
        <v>3</v>
      </c>
      <c r="AW606" s="91">
        <v>16</v>
      </c>
      <c r="AX606" s="93">
        <v>41</v>
      </c>
      <c r="AY606" s="97">
        <f t="shared" si="238"/>
        <v>16041</v>
      </c>
      <c r="BA606" s="7" t="s">
        <v>1261</v>
      </c>
    </row>
    <row r="607" spans="1:53" hidden="1" outlineLevel="1">
      <c r="A607" t="s">
        <v>2285</v>
      </c>
      <c r="B607" t="s">
        <v>246</v>
      </c>
      <c r="C607" s="1">
        <f t="shared" si="246"/>
        <v>4021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>IF(P607&gt;0,RANK(P607,(N607:P607,Q607:AE607)),0)</f>
        <v>0</v>
      </c>
      <c r="G607" s="1">
        <f t="shared" si="247"/>
        <v>2818</v>
      </c>
      <c r="H607" s="2">
        <f t="shared" si="248"/>
        <v>0.70082069137030589</v>
      </c>
      <c r="I607" s="2"/>
      <c r="J607" s="2">
        <f t="shared" si="249"/>
        <v>0.13180800795821934</v>
      </c>
      <c r="K607" s="2">
        <f t="shared" si="250"/>
        <v>0.83262869932852523</v>
      </c>
      <c r="L607" s="2">
        <f t="shared" si="251"/>
        <v>0</v>
      </c>
      <c r="M607" s="2">
        <f t="shared" si="252"/>
        <v>3.5563292713255423E-2</v>
      </c>
      <c r="N607" s="108">
        <v>530</v>
      </c>
      <c r="O607" s="108">
        <v>3348</v>
      </c>
      <c r="R607" s="57">
        <v>143</v>
      </c>
      <c r="Y607" s="108"/>
      <c r="Z607" s="108"/>
      <c r="AA607" s="108">
        <v>0</v>
      </c>
      <c r="AB607" s="108"/>
      <c r="AC607" s="108"/>
      <c r="AD607" s="108"/>
      <c r="AE607" s="108"/>
      <c r="AF607" s="108"/>
      <c r="AG607" s="108"/>
      <c r="AI607" s="7">
        <f>IF(Q607&gt;0,RANK(Q607,(N607:P607,Q607:AE607)),0)</f>
        <v>0</v>
      </c>
      <c r="AJ607" s="7">
        <f>IF(R607&gt;0,RANK(R607,(N607:P607,Q607:AE607)),0)</f>
        <v>3</v>
      </c>
      <c r="AK607" s="7">
        <f>IF(T607&gt;0,RANK(T607,(N607:P607,Q607:AE607)),0)</f>
        <v>0</v>
      </c>
      <c r="AL607" s="7">
        <f>IF(S607&gt;0,RANK(S607,(N607:P607,Q607:AE607)),0)</f>
        <v>0</v>
      </c>
      <c r="AM607" s="2">
        <f t="shared" si="253"/>
        <v>0</v>
      </c>
      <c r="AN607" s="2">
        <f t="shared" si="254"/>
        <v>3.5563292713255409E-2</v>
      </c>
      <c r="AO607" s="2">
        <f t="shared" si="255"/>
        <v>0</v>
      </c>
      <c r="AP607" s="2">
        <f t="shared" si="256"/>
        <v>0</v>
      </c>
      <c r="AR607" t="s">
        <v>2285</v>
      </c>
      <c r="AS607" t="s">
        <v>246</v>
      </c>
      <c r="AT607">
        <v>2</v>
      </c>
      <c r="AV607">
        <v>3</v>
      </c>
      <c r="AW607" s="91">
        <v>16</v>
      </c>
      <c r="AX607" s="93">
        <v>43</v>
      </c>
      <c r="AY607" s="97">
        <f t="shared" si="238"/>
        <v>16043</v>
      </c>
      <c r="BA607" s="7" t="s">
        <v>1261</v>
      </c>
    </row>
    <row r="608" spans="1:53" hidden="1" outlineLevel="1">
      <c r="A608" t="s">
        <v>1086</v>
      </c>
      <c r="B608" t="s">
        <v>246</v>
      </c>
      <c r="C608" s="1">
        <f t="shared" si="246"/>
        <v>5485</v>
      </c>
      <c r="D608" s="7">
        <f>IF(N608&gt;0, RANK(N608,(N608:P608,Q608:AE608)),0)</f>
        <v>2</v>
      </c>
      <c r="E608" s="7">
        <f>IF(O608&gt;0,RANK(O608,(N608:P608,Q608:AE608)),0)</f>
        <v>1</v>
      </c>
      <c r="F608" s="7">
        <f>IF(P608&gt;0,RANK(P608,(N608:P608,Q608:AE608)),0)</f>
        <v>0</v>
      </c>
      <c r="G608" s="1">
        <f t="shared" si="247"/>
        <v>3417</v>
      </c>
      <c r="H608" s="2">
        <f t="shared" si="248"/>
        <v>0.62297174111212394</v>
      </c>
      <c r="I608" s="2"/>
      <c r="J608" s="2">
        <f t="shared" si="249"/>
        <v>0.16572470373746581</v>
      </c>
      <c r="K608" s="2">
        <f t="shared" si="250"/>
        <v>0.78869644484958978</v>
      </c>
      <c r="L608" s="2">
        <f t="shared" si="251"/>
        <v>0</v>
      </c>
      <c r="M608" s="2">
        <f t="shared" si="252"/>
        <v>4.5578851412944377E-2</v>
      </c>
      <c r="N608" s="108">
        <v>909</v>
      </c>
      <c r="O608" s="108">
        <v>4326</v>
      </c>
      <c r="R608" s="57">
        <v>245</v>
      </c>
      <c r="Y608" s="108"/>
      <c r="Z608" s="108"/>
      <c r="AA608" s="108">
        <v>5</v>
      </c>
      <c r="AB608" s="108"/>
      <c r="AC608" s="108"/>
      <c r="AD608" s="108"/>
      <c r="AE608" s="108"/>
      <c r="AF608" s="108"/>
      <c r="AG608" s="108"/>
      <c r="AI608" s="7">
        <f>IF(Q608&gt;0,RANK(Q608,(N608:P608,Q608:AE608)),0)</f>
        <v>0</v>
      </c>
      <c r="AJ608" s="7">
        <f>IF(R608&gt;0,RANK(R608,(N608:P608,Q608:AE608)),0)</f>
        <v>3</v>
      </c>
      <c r="AK608" s="7">
        <f>IF(T608&gt;0,RANK(T608,(N608:P608,Q608:AE608)),0)</f>
        <v>0</v>
      </c>
      <c r="AL608" s="7">
        <f>IF(S608&gt;0,RANK(S608,(N608:P608,Q608:AE608)),0)</f>
        <v>0</v>
      </c>
      <c r="AM608" s="2">
        <f t="shared" si="253"/>
        <v>0</v>
      </c>
      <c r="AN608" s="2">
        <f t="shared" si="254"/>
        <v>4.4667274384685506E-2</v>
      </c>
      <c r="AO608" s="2">
        <f t="shared" si="255"/>
        <v>0</v>
      </c>
      <c r="AP608" s="2">
        <f t="shared" si="256"/>
        <v>0</v>
      </c>
      <c r="AR608" t="s">
        <v>1086</v>
      </c>
      <c r="AS608" t="s">
        <v>246</v>
      </c>
      <c r="AT608">
        <v>1</v>
      </c>
      <c r="AV608">
        <v>3</v>
      </c>
      <c r="AW608" s="91">
        <v>16</v>
      </c>
      <c r="AX608" s="93">
        <v>45</v>
      </c>
      <c r="AY608" s="97">
        <f t="shared" si="238"/>
        <v>16045</v>
      </c>
      <c r="BA608" s="7" t="s">
        <v>1261</v>
      </c>
    </row>
    <row r="609" spans="1:53" hidden="1" outlineLevel="1">
      <c r="A609" t="s">
        <v>868</v>
      </c>
      <c r="B609" t="s">
        <v>246</v>
      </c>
      <c r="C609" s="1">
        <f t="shared" si="246"/>
        <v>3956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>IF(P609&gt;0,RANK(P609,(N609:P609,Q609:AE609)),0)</f>
        <v>0</v>
      </c>
      <c r="G609" s="1">
        <f t="shared" si="247"/>
        <v>2279</v>
      </c>
      <c r="H609" s="2">
        <f t="shared" si="248"/>
        <v>0.57608695652173914</v>
      </c>
      <c r="I609" s="2"/>
      <c r="J609" s="2">
        <f t="shared" si="249"/>
        <v>0.18604651162790697</v>
      </c>
      <c r="K609" s="2">
        <f t="shared" si="250"/>
        <v>0.76213346814964611</v>
      </c>
      <c r="L609" s="2">
        <f t="shared" si="251"/>
        <v>0</v>
      </c>
      <c r="M609" s="2">
        <f t="shared" si="252"/>
        <v>5.1820020222446916E-2</v>
      </c>
      <c r="N609" s="108">
        <v>736</v>
      </c>
      <c r="O609" s="108">
        <v>3015</v>
      </c>
      <c r="R609" s="57">
        <v>205</v>
      </c>
      <c r="Y609" s="108"/>
      <c r="Z609" s="108"/>
      <c r="AA609" s="108">
        <v>0</v>
      </c>
      <c r="AB609" s="108"/>
      <c r="AC609" s="108"/>
      <c r="AD609" s="108"/>
      <c r="AE609" s="108"/>
      <c r="AF609" s="108"/>
      <c r="AG609" s="108"/>
      <c r="AI609" s="7">
        <f>IF(Q609&gt;0,RANK(Q609,(N609:P609,Q609:AE609)),0)</f>
        <v>0</v>
      </c>
      <c r="AJ609" s="7">
        <f>IF(R609&gt;0,RANK(R609,(N609:P609,Q609:AE609)),0)</f>
        <v>3</v>
      </c>
      <c r="AK609" s="7">
        <f>IF(T609&gt;0,RANK(T609,(N609:P609,Q609:AE609)),0)</f>
        <v>0</v>
      </c>
      <c r="AL609" s="7">
        <f>IF(S609&gt;0,RANK(S609,(N609:P609,Q609:AE609)),0)</f>
        <v>0</v>
      </c>
      <c r="AM609" s="2">
        <f t="shared" si="253"/>
        <v>0</v>
      </c>
      <c r="AN609" s="2">
        <f t="shared" si="254"/>
        <v>5.1820020222446916E-2</v>
      </c>
      <c r="AO609" s="2">
        <f t="shared" si="255"/>
        <v>0</v>
      </c>
      <c r="AP609" s="2">
        <f t="shared" si="256"/>
        <v>0</v>
      </c>
      <c r="AR609" t="s">
        <v>868</v>
      </c>
      <c r="AS609" t="s">
        <v>246</v>
      </c>
      <c r="AT609">
        <v>2</v>
      </c>
      <c r="AV609">
        <v>3</v>
      </c>
      <c r="AW609" s="91">
        <v>16</v>
      </c>
      <c r="AX609" s="93">
        <v>47</v>
      </c>
      <c r="AY609" s="97">
        <f t="shared" si="238"/>
        <v>16047</v>
      </c>
      <c r="BA609" s="7" t="s">
        <v>1261</v>
      </c>
    </row>
    <row r="610" spans="1:53" hidden="1" outlineLevel="1">
      <c r="A610" t="s">
        <v>2130</v>
      </c>
      <c r="B610" t="s">
        <v>246</v>
      </c>
      <c r="C610" s="1">
        <f t="shared" si="246"/>
        <v>6526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>IF(P610&gt;0,RANK(P610,(N610:P610,Q610:AE610)),0)</f>
        <v>0</v>
      </c>
      <c r="G610" s="1">
        <f t="shared" si="247"/>
        <v>3771</v>
      </c>
      <c r="H610" s="2">
        <f t="shared" si="248"/>
        <v>0.57784247624885077</v>
      </c>
      <c r="I610" s="2"/>
      <c r="J610" s="2">
        <f t="shared" si="249"/>
        <v>0.17805700275819797</v>
      </c>
      <c r="K610" s="2">
        <f t="shared" si="250"/>
        <v>0.75589947900704868</v>
      </c>
      <c r="L610" s="2">
        <f t="shared" si="251"/>
        <v>0</v>
      </c>
      <c r="M610" s="2">
        <f t="shared" si="252"/>
        <v>6.6043518234753296E-2</v>
      </c>
      <c r="N610" s="108">
        <v>1162</v>
      </c>
      <c r="O610" s="108">
        <v>4933</v>
      </c>
      <c r="R610" s="57">
        <v>431</v>
      </c>
      <c r="Y610" s="108"/>
      <c r="Z610" s="108"/>
      <c r="AA610" s="108">
        <v>0</v>
      </c>
      <c r="AB610" s="108"/>
      <c r="AC610" s="108"/>
      <c r="AD610" s="108"/>
      <c r="AE610" s="108"/>
      <c r="AF610" s="108"/>
      <c r="AG610" s="108"/>
      <c r="AI610" s="7">
        <f>IF(Q610&gt;0,RANK(Q610,(N610:P610,Q610:AE610)),0)</f>
        <v>0</v>
      </c>
      <c r="AJ610" s="7">
        <f>IF(R610&gt;0,RANK(R610,(N610:P610,Q610:AE610)),0)</f>
        <v>3</v>
      </c>
      <c r="AK610" s="7">
        <f>IF(T610&gt;0,RANK(T610,(N610:P610,Q610:AE610)),0)</f>
        <v>0</v>
      </c>
      <c r="AL610" s="7">
        <f>IF(S610&gt;0,RANK(S610,(N610:P610,Q610:AE610)),0)</f>
        <v>0</v>
      </c>
      <c r="AM610" s="2">
        <f t="shared" si="253"/>
        <v>0</v>
      </c>
      <c r="AN610" s="2">
        <f t="shared" si="254"/>
        <v>6.6043518234753296E-2</v>
      </c>
      <c r="AO610" s="2">
        <f t="shared" si="255"/>
        <v>0</v>
      </c>
      <c r="AP610" s="2">
        <f t="shared" si="256"/>
        <v>0</v>
      </c>
      <c r="AR610" t="s">
        <v>2130</v>
      </c>
      <c r="AS610" t="s">
        <v>246</v>
      </c>
      <c r="AT610">
        <v>1</v>
      </c>
      <c r="AV610">
        <v>3</v>
      </c>
      <c r="AW610" s="91">
        <v>16</v>
      </c>
      <c r="AX610" s="93">
        <v>49</v>
      </c>
      <c r="AY610" s="97">
        <f t="shared" si="238"/>
        <v>16049</v>
      </c>
      <c r="BA610" s="7" t="s">
        <v>1261</v>
      </c>
    </row>
    <row r="611" spans="1:53" hidden="1" outlineLevel="1">
      <c r="A611" t="s">
        <v>330</v>
      </c>
      <c r="B611" t="s">
        <v>246</v>
      </c>
      <c r="C611" s="1">
        <f t="shared" si="246"/>
        <v>7511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0</v>
      </c>
      <c r="G611" s="1">
        <f t="shared" si="247"/>
        <v>5350</v>
      </c>
      <c r="H611" s="2">
        <f t="shared" si="248"/>
        <v>0.71228864332312614</v>
      </c>
      <c r="I611" s="2"/>
      <c r="J611" s="2">
        <f t="shared" si="249"/>
        <v>0.11716149647184131</v>
      </c>
      <c r="K611" s="2">
        <f t="shared" si="250"/>
        <v>0.8294501397949674</v>
      </c>
      <c r="L611" s="2">
        <f t="shared" si="251"/>
        <v>0</v>
      </c>
      <c r="M611" s="2">
        <f t="shared" si="252"/>
        <v>5.3388363733191335E-2</v>
      </c>
      <c r="N611" s="108">
        <v>880</v>
      </c>
      <c r="O611" s="108">
        <v>6230</v>
      </c>
      <c r="R611" s="57">
        <v>401</v>
      </c>
      <c r="Y611" s="108"/>
      <c r="Z611" s="108"/>
      <c r="AA611" s="108">
        <v>0</v>
      </c>
      <c r="AB611" s="108"/>
      <c r="AC611" s="108"/>
      <c r="AD611" s="108"/>
      <c r="AE611" s="108"/>
      <c r="AF611" s="108"/>
      <c r="AG611" s="108"/>
      <c r="AI611" s="7">
        <f>IF(Q611&gt;0,RANK(Q611,(N611:P611,Q611:AE611)),0)</f>
        <v>0</v>
      </c>
      <c r="AJ611" s="7">
        <f>IF(R611&gt;0,RANK(R611,(N611:P611,Q611:AE611)),0)</f>
        <v>3</v>
      </c>
      <c r="AK611" s="7">
        <f>IF(T611&gt;0,RANK(T611,(N611:P611,Q611:AE611)),0)</f>
        <v>0</v>
      </c>
      <c r="AL611" s="7">
        <f>IF(S611&gt;0,RANK(S611,(N611:P611,Q611:AE611)),0)</f>
        <v>0</v>
      </c>
      <c r="AM611" s="2">
        <f t="shared" si="253"/>
        <v>0</v>
      </c>
      <c r="AN611" s="2">
        <f t="shared" si="254"/>
        <v>5.3388363733191321E-2</v>
      </c>
      <c r="AO611" s="2">
        <f t="shared" si="255"/>
        <v>0</v>
      </c>
      <c r="AP611" s="2">
        <f t="shared" si="256"/>
        <v>0</v>
      </c>
      <c r="AR611" t="s">
        <v>330</v>
      </c>
      <c r="AS611" t="s">
        <v>246</v>
      </c>
      <c r="AT611">
        <v>2</v>
      </c>
      <c r="AV611">
        <v>3</v>
      </c>
      <c r="AW611" s="91">
        <v>16</v>
      </c>
      <c r="AX611" s="93">
        <v>51</v>
      </c>
      <c r="AY611" s="97">
        <f t="shared" si="238"/>
        <v>16051</v>
      </c>
      <c r="BA611" s="7" t="s">
        <v>1261</v>
      </c>
    </row>
    <row r="612" spans="1:53" hidden="1" outlineLevel="1">
      <c r="A612" t="s">
        <v>2163</v>
      </c>
      <c r="B612" t="s">
        <v>246</v>
      </c>
      <c r="C612" s="1">
        <f t="shared" si="246"/>
        <v>4668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>IF(P612&gt;0,RANK(P612,(N612:P612,Q612:AE612)),0)</f>
        <v>0</v>
      </c>
      <c r="G612" s="1">
        <f t="shared" si="247"/>
        <v>2927</v>
      </c>
      <c r="H612" s="2">
        <f t="shared" si="248"/>
        <v>0.62703513281919454</v>
      </c>
      <c r="I612" s="2"/>
      <c r="J612" s="2">
        <f t="shared" si="249"/>
        <v>0.16752356469580121</v>
      </c>
      <c r="K612" s="2">
        <f t="shared" si="250"/>
        <v>0.79455869751499575</v>
      </c>
      <c r="L612" s="2">
        <f t="shared" si="251"/>
        <v>0</v>
      </c>
      <c r="M612" s="2">
        <f t="shared" si="252"/>
        <v>3.7917737789203043E-2</v>
      </c>
      <c r="N612" s="108">
        <v>782</v>
      </c>
      <c r="O612" s="108">
        <v>3709</v>
      </c>
      <c r="R612" s="57">
        <v>177</v>
      </c>
      <c r="Y612" s="108"/>
      <c r="Z612" s="108"/>
      <c r="AA612" s="108">
        <v>0</v>
      </c>
      <c r="AB612" s="108"/>
      <c r="AC612" s="108"/>
      <c r="AD612" s="108"/>
      <c r="AE612" s="108"/>
      <c r="AF612" s="108"/>
      <c r="AG612" s="108"/>
      <c r="AI612" s="7">
        <f>IF(Q612&gt;0,RANK(Q612,(N612:P612,Q612:AE612)),0)</f>
        <v>0</v>
      </c>
      <c r="AJ612" s="7">
        <f>IF(R612&gt;0,RANK(R612,(N612:P612,Q612:AE612)),0)</f>
        <v>3</v>
      </c>
      <c r="AK612" s="7">
        <f>IF(T612&gt;0,RANK(T612,(N612:P612,Q612:AE612)),0)</f>
        <v>0</v>
      </c>
      <c r="AL612" s="7">
        <f>IF(S612&gt;0,RANK(S612,(N612:P612,Q612:AE612)),0)</f>
        <v>0</v>
      </c>
      <c r="AM612" s="2">
        <f t="shared" si="253"/>
        <v>0</v>
      </c>
      <c r="AN612" s="2">
        <f t="shared" si="254"/>
        <v>3.7917737789203085E-2</v>
      </c>
      <c r="AO612" s="2">
        <f t="shared" si="255"/>
        <v>0</v>
      </c>
      <c r="AP612" s="2">
        <f t="shared" si="256"/>
        <v>0</v>
      </c>
      <c r="AR612" t="s">
        <v>2163</v>
      </c>
      <c r="AS612" t="s">
        <v>246</v>
      </c>
      <c r="AT612">
        <v>2</v>
      </c>
      <c r="AV612">
        <v>3</v>
      </c>
      <c r="AW612" s="91">
        <v>16</v>
      </c>
      <c r="AX612" s="93">
        <v>53</v>
      </c>
      <c r="AY612" s="97">
        <f t="shared" si="238"/>
        <v>16053</v>
      </c>
      <c r="BA612" s="7" t="s">
        <v>1261</v>
      </c>
    </row>
    <row r="613" spans="1:53" hidden="1" outlineLevel="1">
      <c r="A613" t="s">
        <v>1942</v>
      </c>
      <c r="B613" t="s">
        <v>246</v>
      </c>
      <c r="C613" s="1">
        <f t="shared" si="246"/>
        <v>42160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>IF(P613&gt;0,RANK(P613,(N613:P613,Q613:AE613)),0)</f>
        <v>0</v>
      </c>
      <c r="G613" s="1">
        <f t="shared" si="247"/>
        <v>19507</v>
      </c>
      <c r="H613" s="2">
        <f t="shared" si="248"/>
        <v>0.46268975332068313</v>
      </c>
      <c r="I613" s="2"/>
      <c r="J613" s="2">
        <f t="shared" si="249"/>
        <v>0.2484819734345351</v>
      </c>
      <c r="K613" s="2">
        <f t="shared" si="250"/>
        <v>0.71117172675521823</v>
      </c>
      <c r="L613" s="2">
        <f t="shared" si="251"/>
        <v>0</v>
      </c>
      <c r="M613" s="2">
        <f t="shared" si="252"/>
        <v>4.0346299810246622E-2</v>
      </c>
      <c r="N613" s="108">
        <v>10476</v>
      </c>
      <c r="O613" s="108">
        <v>29983</v>
      </c>
      <c r="R613" s="57">
        <v>1701</v>
      </c>
      <c r="Y613" s="108"/>
      <c r="Z613" s="108"/>
      <c r="AA613" s="108">
        <v>0</v>
      </c>
      <c r="AB613" s="108"/>
      <c r="AC613" s="108"/>
      <c r="AD613" s="108"/>
      <c r="AE613" s="108"/>
      <c r="AF613" s="108"/>
      <c r="AG613" s="108"/>
      <c r="AI613" s="7">
        <f>IF(Q613&gt;0,RANK(Q613,(N613:P613,Q613:AE613)),0)</f>
        <v>0</v>
      </c>
      <c r="AJ613" s="7">
        <f>IF(R613&gt;0,RANK(R613,(N613:P613,Q613:AE613)),0)</f>
        <v>3</v>
      </c>
      <c r="AK613" s="7">
        <f>IF(T613&gt;0,RANK(T613,(N613:P613,Q613:AE613)),0)</f>
        <v>0</v>
      </c>
      <c r="AL613" s="7">
        <f>IF(S613&gt;0,RANK(S613,(N613:P613,Q613:AE613)),0)</f>
        <v>0</v>
      </c>
      <c r="AM613" s="2">
        <f t="shared" si="253"/>
        <v>0</v>
      </c>
      <c r="AN613" s="2">
        <f t="shared" si="254"/>
        <v>4.0346299810246677E-2</v>
      </c>
      <c r="AO613" s="2">
        <f t="shared" si="255"/>
        <v>0</v>
      </c>
      <c r="AP613" s="2">
        <f t="shared" si="256"/>
        <v>0</v>
      </c>
      <c r="AR613" t="s">
        <v>1942</v>
      </c>
      <c r="AS613" t="s">
        <v>246</v>
      </c>
      <c r="AT613">
        <v>1</v>
      </c>
      <c r="AV613">
        <v>3</v>
      </c>
      <c r="AW613" s="91">
        <v>16</v>
      </c>
      <c r="AX613" s="93">
        <v>55</v>
      </c>
      <c r="AY613" s="97">
        <f t="shared" ref="AY613:AY676" si="257">1000*AW613+AX613</f>
        <v>16055</v>
      </c>
      <c r="BA613" s="7" t="s">
        <v>1261</v>
      </c>
    </row>
    <row r="614" spans="1:53" hidden="1" outlineLevel="1">
      <c r="A614" t="s">
        <v>531</v>
      </c>
      <c r="B614" t="s">
        <v>246</v>
      </c>
      <c r="C614" s="1">
        <f t="shared" si="246"/>
        <v>12270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0</v>
      </c>
      <c r="G614" s="1">
        <f t="shared" si="247"/>
        <v>1574</v>
      </c>
      <c r="H614" s="2">
        <f t="shared" si="248"/>
        <v>0.12828035859820702</v>
      </c>
      <c r="I614" s="2"/>
      <c r="J614" s="2">
        <f t="shared" si="249"/>
        <v>0.42070089649551751</v>
      </c>
      <c r="K614" s="2">
        <f t="shared" si="250"/>
        <v>0.54898125509372453</v>
      </c>
      <c r="L614" s="2">
        <f t="shared" si="251"/>
        <v>0</v>
      </c>
      <c r="M614" s="2">
        <f t="shared" si="252"/>
        <v>3.0317848410758019E-2</v>
      </c>
      <c r="N614" s="108">
        <v>5162</v>
      </c>
      <c r="O614" s="108">
        <v>6736</v>
      </c>
      <c r="R614" s="57">
        <v>372</v>
      </c>
      <c r="Y614" s="108"/>
      <c r="Z614" s="108"/>
      <c r="AA614" s="108">
        <v>0</v>
      </c>
      <c r="AB614" s="108"/>
      <c r="AC614" s="108"/>
      <c r="AD614" s="108"/>
      <c r="AE614" s="108"/>
      <c r="AF614" s="108"/>
      <c r="AG614" s="108"/>
      <c r="AI614" s="7">
        <f>IF(Q614&gt;0,RANK(Q614,(N614:P614,Q614:AE614)),0)</f>
        <v>0</v>
      </c>
      <c r="AJ614" s="7">
        <f>IF(R614&gt;0,RANK(R614,(N614:P614,Q614:AE614)),0)</f>
        <v>3</v>
      </c>
      <c r="AK614" s="7">
        <f>IF(T614&gt;0,RANK(T614,(N614:P614,Q614:AE614)),0)</f>
        <v>0</v>
      </c>
      <c r="AL614" s="7">
        <f>IF(S614&gt;0,RANK(S614,(N614:P614,Q614:AE614)),0)</f>
        <v>0</v>
      </c>
      <c r="AM614" s="2">
        <f t="shared" si="253"/>
        <v>0</v>
      </c>
      <c r="AN614" s="2">
        <f t="shared" si="254"/>
        <v>3.0317848410757946E-2</v>
      </c>
      <c r="AO614" s="2">
        <f t="shared" si="255"/>
        <v>0</v>
      </c>
      <c r="AP614" s="2">
        <f t="shared" si="256"/>
        <v>0</v>
      </c>
      <c r="AR614" t="s">
        <v>531</v>
      </c>
      <c r="AS614" t="s">
        <v>246</v>
      </c>
      <c r="AT614">
        <v>1</v>
      </c>
      <c r="AV614">
        <v>3</v>
      </c>
      <c r="AW614" s="91">
        <v>16</v>
      </c>
      <c r="AX614" s="93">
        <v>57</v>
      </c>
      <c r="AY614" s="97">
        <f t="shared" si="257"/>
        <v>16057</v>
      </c>
      <c r="BA614" s="7" t="s">
        <v>1261</v>
      </c>
    </row>
    <row r="615" spans="1:53" hidden="1" outlineLevel="1">
      <c r="A615" t="s">
        <v>463</v>
      </c>
      <c r="B615" t="s">
        <v>246</v>
      </c>
      <c r="C615" s="1">
        <f t="shared" si="246"/>
        <v>3357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0</v>
      </c>
      <c r="G615" s="1">
        <f t="shared" si="247"/>
        <v>1911</v>
      </c>
      <c r="H615" s="2">
        <f t="shared" si="248"/>
        <v>0.56925826630920462</v>
      </c>
      <c r="I615" s="2"/>
      <c r="J615" s="2">
        <f t="shared" si="249"/>
        <v>0.19124218051831993</v>
      </c>
      <c r="K615" s="2">
        <f t="shared" si="250"/>
        <v>0.7605004468275246</v>
      </c>
      <c r="L615" s="2">
        <f t="shared" si="251"/>
        <v>0</v>
      </c>
      <c r="M615" s="2">
        <f t="shared" si="252"/>
        <v>4.8257372654155417E-2</v>
      </c>
      <c r="N615" s="108">
        <v>642</v>
      </c>
      <c r="O615" s="108">
        <v>2553</v>
      </c>
      <c r="R615" s="57">
        <v>162</v>
      </c>
      <c r="Y615" s="108"/>
      <c r="Z615" s="108"/>
      <c r="AA615" s="108">
        <v>0</v>
      </c>
      <c r="AB615" s="108"/>
      <c r="AC615" s="108"/>
      <c r="AD615" s="108"/>
      <c r="AE615" s="108"/>
      <c r="AF615" s="108"/>
      <c r="AG615" s="108"/>
      <c r="AI615" s="7">
        <f>IF(Q615&gt;0,RANK(Q615,(N615:P615,Q615:AE615)),0)</f>
        <v>0</v>
      </c>
      <c r="AJ615" s="7">
        <f>IF(R615&gt;0,RANK(R615,(N615:P615,Q615:AE615)),0)</f>
        <v>3</v>
      </c>
      <c r="AK615" s="7">
        <f>IF(T615&gt;0,RANK(T615,(N615:P615,Q615:AE615)),0)</f>
        <v>0</v>
      </c>
      <c r="AL615" s="7">
        <f>IF(S615&gt;0,RANK(S615,(N615:P615,Q615:AE615)),0)</f>
        <v>0</v>
      </c>
      <c r="AM615" s="2">
        <f t="shared" si="253"/>
        <v>0</v>
      </c>
      <c r="AN615" s="2">
        <f t="shared" si="254"/>
        <v>4.8257372654155493E-2</v>
      </c>
      <c r="AO615" s="2">
        <f t="shared" si="255"/>
        <v>0</v>
      </c>
      <c r="AP615" s="2">
        <f t="shared" si="256"/>
        <v>0</v>
      </c>
      <c r="AR615" t="s">
        <v>463</v>
      </c>
      <c r="AS615" t="s">
        <v>246</v>
      </c>
      <c r="AT615">
        <v>2</v>
      </c>
      <c r="AV615">
        <v>3</v>
      </c>
      <c r="AW615" s="91">
        <v>16</v>
      </c>
      <c r="AX615" s="93">
        <v>59</v>
      </c>
      <c r="AY615" s="97">
        <f t="shared" si="257"/>
        <v>16059</v>
      </c>
      <c r="BA615" s="7" t="s">
        <v>1261</v>
      </c>
    </row>
    <row r="616" spans="1:53" hidden="1" outlineLevel="1">
      <c r="A616" t="s">
        <v>983</v>
      </c>
      <c r="B616" t="s">
        <v>246</v>
      </c>
      <c r="C616" s="1">
        <f t="shared" si="246"/>
        <v>1297</v>
      </c>
      <c r="D616" s="7">
        <f>IF(N616&gt;0, RANK(N616,(N616:P616,Q616:AE616)),0)</f>
        <v>2</v>
      </c>
      <c r="E616" s="7">
        <f>IF(O616&gt;0,RANK(O616,(N616:P616,Q616:AE616)),0)</f>
        <v>1</v>
      </c>
      <c r="F616" s="7">
        <f>IF(P616&gt;0,RANK(P616,(N616:P616,Q616:AE616)),0)</f>
        <v>0</v>
      </c>
      <c r="G616" s="1">
        <f t="shared" si="247"/>
        <v>692</v>
      </c>
      <c r="H616" s="2">
        <f t="shared" si="248"/>
        <v>0.53353893600616809</v>
      </c>
      <c r="I616" s="2"/>
      <c r="J616" s="2">
        <f t="shared" si="249"/>
        <v>0.20894371626831149</v>
      </c>
      <c r="K616" s="2">
        <f t="shared" si="250"/>
        <v>0.74248265227447952</v>
      </c>
      <c r="L616" s="2">
        <f t="shared" si="251"/>
        <v>0</v>
      </c>
      <c r="M616" s="2">
        <f t="shared" si="252"/>
        <v>4.8573631457209054E-2</v>
      </c>
      <c r="N616" s="108">
        <v>271</v>
      </c>
      <c r="O616" s="108">
        <v>963</v>
      </c>
      <c r="R616" s="57">
        <v>63</v>
      </c>
      <c r="Y616" s="108"/>
      <c r="Z616" s="108"/>
      <c r="AA616" s="108">
        <v>0</v>
      </c>
      <c r="AB616" s="108"/>
      <c r="AC616" s="108"/>
      <c r="AD616" s="108"/>
      <c r="AE616" s="108"/>
      <c r="AF616" s="108"/>
      <c r="AG616" s="108"/>
      <c r="AI616" s="7">
        <f>IF(Q616&gt;0,RANK(Q616,(N616:P616,Q616:AE616)),0)</f>
        <v>0</v>
      </c>
      <c r="AJ616" s="7">
        <f>IF(R616&gt;0,RANK(R616,(N616:P616,Q616:AE616)),0)</f>
        <v>3</v>
      </c>
      <c r="AK616" s="7">
        <f>IF(T616&gt;0,RANK(T616,(N616:P616,Q616:AE616)),0)</f>
        <v>0</v>
      </c>
      <c r="AL616" s="7">
        <f>IF(S616&gt;0,RANK(S616,(N616:P616,Q616:AE616)),0)</f>
        <v>0</v>
      </c>
      <c r="AM616" s="2">
        <f t="shared" si="253"/>
        <v>0</v>
      </c>
      <c r="AN616" s="2">
        <f t="shared" si="254"/>
        <v>4.8573631457208943E-2</v>
      </c>
      <c r="AO616" s="2">
        <f t="shared" si="255"/>
        <v>0</v>
      </c>
      <c r="AP616" s="2">
        <f t="shared" si="256"/>
        <v>0</v>
      </c>
      <c r="AR616" t="s">
        <v>983</v>
      </c>
      <c r="AS616" t="s">
        <v>246</v>
      </c>
      <c r="AT616">
        <v>1</v>
      </c>
      <c r="AV616">
        <v>3</v>
      </c>
      <c r="AW616" s="91">
        <v>16</v>
      </c>
      <c r="AX616" s="93">
        <v>61</v>
      </c>
      <c r="AY616" s="97">
        <f t="shared" si="257"/>
        <v>16061</v>
      </c>
      <c r="BA616" s="7" t="s">
        <v>1261</v>
      </c>
    </row>
    <row r="617" spans="1:53" hidden="1" outlineLevel="1">
      <c r="A617" t="s">
        <v>196</v>
      </c>
      <c r="B617" t="s">
        <v>246</v>
      </c>
      <c r="C617" s="1">
        <f t="shared" si="246"/>
        <v>1254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>IF(P617&gt;0,RANK(P617,(N617:P617,Q617:AE617)),0)</f>
        <v>0</v>
      </c>
      <c r="G617" s="1">
        <f t="shared" si="247"/>
        <v>720</v>
      </c>
      <c r="H617" s="2">
        <f t="shared" si="248"/>
        <v>0.57416267942583732</v>
      </c>
      <c r="I617" s="2"/>
      <c r="J617" s="2">
        <f t="shared" si="249"/>
        <v>0.18819776714513556</v>
      </c>
      <c r="K617" s="2">
        <f t="shared" si="250"/>
        <v>0.76236044657097291</v>
      </c>
      <c r="L617" s="2">
        <f t="shared" si="251"/>
        <v>0</v>
      </c>
      <c r="M617" s="2">
        <f t="shared" si="252"/>
        <v>4.9441786283891509E-2</v>
      </c>
      <c r="N617" s="108">
        <v>236</v>
      </c>
      <c r="O617" s="108">
        <v>956</v>
      </c>
      <c r="R617" s="57">
        <v>62</v>
      </c>
      <c r="Y617" s="108"/>
      <c r="Z617" s="108"/>
      <c r="AA617" s="108">
        <v>0</v>
      </c>
      <c r="AB617" s="108"/>
      <c r="AC617" s="108"/>
      <c r="AD617" s="108"/>
      <c r="AE617" s="108"/>
      <c r="AF617" s="108"/>
      <c r="AG617" s="108"/>
      <c r="AI617" s="7">
        <f>IF(Q617&gt;0,RANK(Q617,(N617:P617,Q617:AE617)),0)</f>
        <v>0</v>
      </c>
      <c r="AJ617" s="7">
        <f>IF(R617&gt;0,RANK(R617,(N617:P617,Q617:AE617)),0)</f>
        <v>3</v>
      </c>
      <c r="AK617" s="7">
        <f>IF(T617&gt;0,RANK(T617,(N617:P617,Q617:AE617)),0)</f>
        <v>0</v>
      </c>
      <c r="AL617" s="7">
        <f>IF(S617&gt;0,RANK(S617,(N617:P617,Q617:AE617)),0)</f>
        <v>0</v>
      </c>
      <c r="AM617" s="2">
        <f t="shared" si="253"/>
        <v>0</v>
      </c>
      <c r="AN617" s="2">
        <f t="shared" si="254"/>
        <v>4.9441786283891544E-2</v>
      </c>
      <c r="AO617" s="2">
        <f t="shared" si="255"/>
        <v>0</v>
      </c>
      <c r="AP617" s="2">
        <f t="shared" si="256"/>
        <v>0</v>
      </c>
      <c r="AR617" t="s">
        <v>196</v>
      </c>
      <c r="AS617" t="s">
        <v>246</v>
      </c>
      <c r="AT617">
        <v>2</v>
      </c>
      <c r="AV617">
        <v>3</v>
      </c>
      <c r="AW617" s="91">
        <v>16</v>
      </c>
      <c r="AX617" s="93">
        <v>63</v>
      </c>
      <c r="AY617" s="97">
        <f t="shared" si="257"/>
        <v>16063</v>
      </c>
      <c r="BA617" s="7" t="s">
        <v>1261</v>
      </c>
    </row>
    <row r="618" spans="1:53" hidden="1" outlineLevel="1">
      <c r="A618" t="s">
        <v>1370</v>
      </c>
      <c r="B618" t="s">
        <v>246</v>
      </c>
      <c r="C618" s="1">
        <f t="shared" si="246"/>
        <v>7690</v>
      </c>
      <c r="D618" s="7">
        <f>IF(N618&gt;0, RANK(N618,(N618:P618,Q618:AE618)),0)</f>
        <v>2</v>
      </c>
      <c r="E618" s="7">
        <f>IF(O618&gt;0,RANK(O618,(N618:P618,Q618:AE618)),0)</f>
        <v>1</v>
      </c>
      <c r="F618" s="7">
        <f>IF(P618&gt;0,RANK(P618,(N618:P618,Q618:AE618)),0)</f>
        <v>0</v>
      </c>
      <c r="G618" s="1">
        <f t="shared" si="247"/>
        <v>5882</v>
      </c>
      <c r="H618" s="2">
        <f t="shared" si="248"/>
        <v>0.76488946684005199</v>
      </c>
      <c r="I618" s="2"/>
      <c r="J618" s="2">
        <f t="shared" si="249"/>
        <v>9.5448634590377113E-2</v>
      </c>
      <c r="K618" s="2">
        <f t="shared" si="250"/>
        <v>0.8603381014304291</v>
      </c>
      <c r="L618" s="2">
        <f t="shared" si="251"/>
        <v>0</v>
      </c>
      <c r="M618" s="2">
        <f t="shared" si="252"/>
        <v>4.4213263979193784E-2</v>
      </c>
      <c r="N618" s="108">
        <v>734</v>
      </c>
      <c r="O618" s="108">
        <v>6616</v>
      </c>
      <c r="R618" s="57">
        <v>325</v>
      </c>
      <c r="Y618" s="108"/>
      <c r="Z618" s="108"/>
      <c r="AA618" s="108">
        <v>15</v>
      </c>
      <c r="AB618" s="108"/>
      <c r="AC618" s="108"/>
      <c r="AD618" s="108"/>
      <c r="AE618" s="108"/>
      <c r="AF618" s="108"/>
      <c r="AG618" s="108"/>
      <c r="AI618" s="7">
        <f>IF(Q618&gt;0,RANK(Q618,(N618:P618,Q618:AE618)),0)</f>
        <v>0</v>
      </c>
      <c r="AJ618" s="7">
        <f>IF(R618&gt;0,RANK(R618,(N618:P618,Q618:AE618)),0)</f>
        <v>3</v>
      </c>
      <c r="AK618" s="7">
        <f>IF(T618&gt;0,RANK(T618,(N618:P618,Q618:AE618)),0)</f>
        <v>0</v>
      </c>
      <c r="AL618" s="7">
        <f>IF(S618&gt;0,RANK(S618,(N618:P618,Q618:AE618)),0)</f>
        <v>0</v>
      </c>
      <c r="AM618" s="2">
        <f t="shared" si="253"/>
        <v>0</v>
      </c>
      <c r="AN618" s="2">
        <f t="shared" si="254"/>
        <v>4.2262678803641089E-2</v>
      </c>
      <c r="AO618" s="2">
        <f t="shared" si="255"/>
        <v>0</v>
      </c>
      <c r="AP618" s="2">
        <f t="shared" si="256"/>
        <v>0</v>
      </c>
      <c r="AR618" t="s">
        <v>1370</v>
      </c>
      <c r="AS618" t="s">
        <v>246</v>
      </c>
      <c r="AT618">
        <v>2</v>
      </c>
      <c r="AV618">
        <v>3</v>
      </c>
      <c r="AW618" s="91">
        <v>16</v>
      </c>
      <c r="AX618" s="93">
        <v>65</v>
      </c>
      <c r="AY618" s="97">
        <f t="shared" si="257"/>
        <v>16065</v>
      </c>
      <c r="BA618" s="7" t="s">
        <v>1261</v>
      </c>
    </row>
    <row r="619" spans="1:53" hidden="1" outlineLevel="1">
      <c r="A619" t="s">
        <v>1718</v>
      </c>
      <c r="B619" t="s">
        <v>246</v>
      </c>
      <c r="C619" s="1">
        <f t="shared" si="246"/>
        <v>4765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>IF(P619&gt;0,RANK(P619,(N619:P619,Q619:AE619)),0)</f>
        <v>0</v>
      </c>
      <c r="G619" s="1">
        <f t="shared" si="247"/>
        <v>3138</v>
      </c>
      <c r="H619" s="2">
        <f t="shared" si="248"/>
        <v>0.65855194123819516</v>
      </c>
      <c r="I619" s="2"/>
      <c r="J619" s="2">
        <f t="shared" si="249"/>
        <v>0.14858342077649528</v>
      </c>
      <c r="K619" s="2">
        <f t="shared" si="250"/>
        <v>0.80713536201469049</v>
      </c>
      <c r="L619" s="2">
        <f t="shared" si="251"/>
        <v>0</v>
      </c>
      <c r="M619" s="2">
        <f t="shared" si="252"/>
        <v>4.4281217208814172E-2</v>
      </c>
      <c r="N619" s="108">
        <v>708</v>
      </c>
      <c r="O619" s="108">
        <v>3846</v>
      </c>
      <c r="R619" s="57">
        <v>211</v>
      </c>
      <c r="Y619" s="108"/>
      <c r="Z619" s="108"/>
      <c r="AA619" s="108">
        <v>0</v>
      </c>
      <c r="AB619" s="108"/>
      <c r="AC619" s="108"/>
      <c r="AD619" s="108"/>
      <c r="AE619" s="108"/>
      <c r="AF619" s="108"/>
      <c r="AG619" s="108"/>
      <c r="AI619" s="7">
        <f>IF(Q619&gt;0,RANK(Q619,(N619:P619,Q619:AE619)),0)</f>
        <v>0</v>
      </c>
      <c r="AJ619" s="7">
        <f>IF(R619&gt;0,RANK(R619,(N619:P619,Q619:AE619)),0)</f>
        <v>3</v>
      </c>
      <c r="AK619" s="7">
        <f>IF(T619&gt;0,RANK(T619,(N619:P619,Q619:AE619)),0)</f>
        <v>0</v>
      </c>
      <c r="AL619" s="7">
        <f>IF(S619&gt;0,RANK(S619,(N619:P619,Q619:AE619)),0)</f>
        <v>0</v>
      </c>
      <c r="AM619" s="2">
        <f t="shared" si="253"/>
        <v>0</v>
      </c>
      <c r="AN619" s="2">
        <f t="shared" si="254"/>
        <v>4.4281217208814269E-2</v>
      </c>
      <c r="AO619" s="2">
        <f t="shared" si="255"/>
        <v>0</v>
      </c>
      <c r="AP619" s="2">
        <f t="shared" si="256"/>
        <v>0</v>
      </c>
      <c r="AR619" t="s">
        <v>1718</v>
      </c>
      <c r="AS619" t="s">
        <v>246</v>
      </c>
      <c r="AT619">
        <v>2</v>
      </c>
      <c r="AV619">
        <v>3</v>
      </c>
      <c r="AW619" s="91">
        <v>16</v>
      </c>
      <c r="AX619" s="93">
        <v>67</v>
      </c>
      <c r="AY619" s="97">
        <f t="shared" si="257"/>
        <v>16067</v>
      </c>
      <c r="BA619" s="7" t="s">
        <v>1261</v>
      </c>
    </row>
    <row r="620" spans="1:53" hidden="1" outlineLevel="1">
      <c r="A620" t="s">
        <v>1898</v>
      </c>
      <c r="B620" t="s">
        <v>246</v>
      </c>
      <c r="C620" s="1">
        <f t="shared" si="246"/>
        <v>12535</v>
      </c>
      <c r="D620" s="7">
        <f>IF(N620&gt;0, RANK(N620,(N620:P620,Q620:AE620)),0)</f>
        <v>2</v>
      </c>
      <c r="E620" s="7">
        <f>IF(O620&gt;0,RANK(O620,(N620:P620,Q620:AE620)),0)</f>
        <v>1</v>
      </c>
      <c r="F620" s="7">
        <f>IF(P620&gt;0,RANK(P620,(N620:P620,Q620:AE620)),0)</f>
        <v>0</v>
      </c>
      <c r="G620" s="1">
        <f t="shared" si="247"/>
        <v>4797</v>
      </c>
      <c r="H620" s="2">
        <f t="shared" si="248"/>
        <v>0.38268847227762265</v>
      </c>
      <c r="I620" s="2"/>
      <c r="J620" s="2">
        <f t="shared" si="249"/>
        <v>0.2947746310331073</v>
      </c>
      <c r="K620" s="2">
        <f t="shared" si="250"/>
        <v>0.67746310331073001</v>
      </c>
      <c r="L620" s="2">
        <f t="shared" si="251"/>
        <v>0</v>
      </c>
      <c r="M620" s="2">
        <f t="shared" si="252"/>
        <v>2.7762265656162688E-2</v>
      </c>
      <c r="N620" s="108">
        <v>3695</v>
      </c>
      <c r="O620" s="108">
        <v>8492</v>
      </c>
      <c r="R620" s="57">
        <v>338</v>
      </c>
      <c r="Y620" s="108"/>
      <c r="Z620" s="108"/>
      <c r="AA620" s="108">
        <v>10</v>
      </c>
      <c r="AB620" s="108"/>
      <c r="AC620" s="108"/>
      <c r="AD620" s="108"/>
      <c r="AE620" s="108"/>
      <c r="AF620" s="108"/>
      <c r="AG620" s="108"/>
      <c r="AI620" s="7">
        <f>IF(Q620&gt;0,RANK(Q620,(N620:P620,Q620:AE620)),0)</f>
        <v>0</v>
      </c>
      <c r="AJ620" s="7">
        <f>IF(R620&gt;0,RANK(R620,(N620:P620,Q620:AE620)),0)</f>
        <v>3</v>
      </c>
      <c r="AK620" s="7">
        <f>IF(T620&gt;0,RANK(T620,(N620:P620,Q620:AE620)),0)</f>
        <v>0</v>
      </c>
      <c r="AL620" s="7">
        <f>IF(S620&gt;0,RANK(S620,(N620:P620,Q620:AE620)),0)</f>
        <v>0</v>
      </c>
      <c r="AM620" s="2">
        <f t="shared" si="253"/>
        <v>0</v>
      </c>
      <c r="AN620" s="2">
        <f t="shared" si="254"/>
        <v>2.696449940167531E-2</v>
      </c>
      <c r="AO620" s="2">
        <f t="shared" si="255"/>
        <v>0</v>
      </c>
      <c r="AP620" s="2">
        <f t="shared" si="256"/>
        <v>0</v>
      </c>
      <c r="AR620" t="s">
        <v>1898</v>
      </c>
      <c r="AS620" t="s">
        <v>246</v>
      </c>
      <c r="AT620">
        <v>1</v>
      </c>
      <c r="AV620">
        <v>3</v>
      </c>
      <c r="AW620" s="91">
        <v>16</v>
      </c>
      <c r="AX620" s="93">
        <v>69</v>
      </c>
      <c r="AY620" s="97">
        <f t="shared" si="257"/>
        <v>16069</v>
      </c>
      <c r="BA620" s="7" t="s">
        <v>1261</v>
      </c>
    </row>
    <row r="621" spans="1:53" hidden="1" outlineLevel="1">
      <c r="A621" t="s">
        <v>1266</v>
      </c>
      <c r="B621" t="s">
        <v>246</v>
      </c>
      <c r="C621" s="1">
        <f t="shared" si="246"/>
        <v>1616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>IF(P621&gt;0,RANK(P621,(N621:P621,Q621:AE621)),0)</f>
        <v>0</v>
      </c>
      <c r="G621" s="1">
        <f t="shared" si="247"/>
        <v>1116</v>
      </c>
      <c r="H621" s="2">
        <f t="shared" si="248"/>
        <v>0.69059405940594054</v>
      </c>
      <c r="I621" s="2"/>
      <c r="J621" s="2">
        <f t="shared" si="249"/>
        <v>0.13180693069306931</v>
      </c>
      <c r="K621" s="2">
        <f t="shared" si="250"/>
        <v>0.82240099009900991</v>
      </c>
      <c r="L621" s="2">
        <f t="shared" si="251"/>
        <v>0</v>
      </c>
      <c r="M621" s="2">
        <f t="shared" si="252"/>
        <v>4.5792079207920722E-2</v>
      </c>
      <c r="N621" s="108">
        <v>213</v>
      </c>
      <c r="O621" s="108">
        <v>1329</v>
      </c>
      <c r="R621" s="57">
        <v>74</v>
      </c>
      <c r="Y621" s="108"/>
      <c r="Z621" s="108"/>
      <c r="AA621" s="108">
        <v>0</v>
      </c>
      <c r="AB621" s="108"/>
      <c r="AC621" s="108"/>
      <c r="AD621" s="108"/>
      <c r="AE621" s="108"/>
      <c r="AF621" s="108"/>
      <c r="AG621" s="108"/>
      <c r="AI621" s="7">
        <f>IF(Q621&gt;0,RANK(Q621,(N621:P621,Q621:AE621)),0)</f>
        <v>0</v>
      </c>
      <c r="AJ621" s="7">
        <f>IF(R621&gt;0,RANK(R621,(N621:P621,Q621:AE621)),0)</f>
        <v>3</v>
      </c>
      <c r="AK621" s="7">
        <f>IF(T621&gt;0,RANK(T621,(N621:P621,Q621:AE621)),0)</f>
        <v>0</v>
      </c>
      <c r="AL621" s="7">
        <f>IF(S621&gt;0,RANK(S621,(N621:P621,Q621:AE621)),0)</f>
        <v>0</v>
      </c>
      <c r="AM621" s="2">
        <f t="shared" si="253"/>
        <v>0</v>
      </c>
      <c r="AN621" s="2">
        <f t="shared" si="254"/>
        <v>4.5792079207920791E-2</v>
      </c>
      <c r="AO621" s="2">
        <f t="shared" si="255"/>
        <v>0</v>
      </c>
      <c r="AP621" s="2">
        <f t="shared" si="256"/>
        <v>0</v>
      </c>
      <c r="AR621" t="s">
        <v>1266</v>
      </c>
      <c r="AS621" t="s">
        <v>246</v>
      </c>
      <c r="AT621">
        <v>2</v>
      </c>
      <c r="AV621">
        <v>3</v>
      </c>
      <c r="AW621" s="91">
        <v>16</v>
      </c>
      <c r="AX621" s="93">
        <v>71</v>
      </c>
      <c r="AY621" s="97">
        <f t="shared" si="257"/>
        <v>16071</v>
      </c>
      <c r="BA621" s="7" t="s">
        <v>1261</v>
      </c>
    </row>
    <row r="622" spans="1:53" hidden="1" outlineLevel="1">
      <c r="A622" t="s">
        <v>2157</v>
      </c>
      <c r="B622" t="s">
        <v>246</v>
      </c>
      <c r="C622" s="1">
        <f t="shared" si="246"/>
        <v>2858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IF(P622&gt;0,RANK(P622,(N622:P622,Q622:AE622)),0)</f>
        <v>0</v>
      </c>
      <c r="G622" s="1">
        <f t="shared" si="247"/>
        <v>1922</v>
      </c>
      <c r="H622" s="2">
        <f t="shared" si="248"/>
        <v>0.67249825052484258</v>
      </c>
      <c r="I622" s="2"/>
      <c r="J622" s="2">
        <f t="shared" si="249"/>
        <v>0.13890832750174947</v>
      </c>
      <c r="K622" s="2">
        <f t="shared" si="250"/>
        <v>0.811406578026592</v>
      </c>
      <c r="L622" s="2">
        <f t="shared" si="251"/>
        <v>0</v>
      </c>
      <c r="M622" s="2">
        <f t="shared" si="252"/>
        <v>4.9685094471658475E-2</v>
      </c>
      <c r="N622" s="108">
        <v>397</v>
      </c>
      <c r="O622" s="108">
        <v>2319</v>
      </c>
      <c r="R622" s="57">
        <v>142</v>
      </c>
      <c r="Y622" s="108"/>
      <c r="Z622" s="108"/>
      <c r="AA622" s="108">
        <v>0</v>
      </c>
      <c r="AB622" s="108"/>
      <c r="AC622" s="108"/>
      <c r="AD622" s="108"/>
      <c r="AE622" s="108"/>
      <c r="AF622" s="108"/>
      <c r="AG622" s="108"/>
      <c r="AI622" s="7">
        <f>IF(Q622&gt;0,RANK(Q622,(N622:P622,Q622:AE622)),0)</f>
        <v>0</v>
      </c>
      <c r="AJ622" s="7">
        <f>IF(R622&gt;0,RANK(R622,(N622:P622,Q622:AE622)),0)</f>
        <v>3</v>
      </c>
      <c r="AK622" s="7">
        <f>IF(T622&gt;0,RANK(T622,(N622:P622,Q622:AE622)),0)</f>
        <v>0</v>
      </c>
      <c r="AL622" s="7">
        <f>IF(S622&gt;0,RANK(S622,(N622:P622,Q622:AE622)),0)</f>
        <v>0</v>
      </c>
      <c r="AM622" s="2">
        <f t="shared" si="253"/>
        <v>0</v>
      </c>
      <c r="AN622" s="2">
        <f t="shared" si="254"/>
        <v>4.9685094471658503E-2</v>
      </c>
      <c r="AO622" s="2">
        <f t="shared" si="255"/>
        <v>0</v>
      </c>
      <c r="AP622" s="2">
        <f t="shared" si="256"/>
        <v>0</v>
      </c>
      <c r="AR622" t="s">
        <v>2157</v>
      </c>
      <c r="AS622" t="s">
        <v>246</v>
      </c>
      <c r="AT622">
        <v>1</v>
      </c>
      <c r="AV622">
        <v>3</v>
      </c>
      <c r="AW622" s="91">
        <v>16</v>
      </c>
      <c r="AX622" s="93">
        <v>73</v>
      </c>
      <c r="AY622" s="97">
        <f t="shared" si="257"/>
        <v>16073</v>
      </c>
      <c r="BA622" s="7" t="s">
        <v>1261</v>
      </c>
    </row>
    <row r="623" spans="1:53" hidden="1" outlineLevel="1">
      <c r="A623" t="s">
        <v>1062</v>
      </c>
      <c r="B623" t="s">
        <v>246</v>
      </c>
      <c r="C623" s="1">
        <f t="shared" si="246"/>
        <v>6007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>IF(P623&gt;0,RANK(P623,(N623:P623,Q623:AE623)),0)</f>
        <v>0</v>
      </c>
      <c r="G623" s="1">
        <f t="shared" si="247"/>
        <v>3683</v>
      </c>
      <c r="H623" s="2">
        <f t="shared" si="248"/>
        <v>0.61311802896620604</v>
      </c>
      <c r="I623" s="2"/>
      <c r="J623" s="2">
        <f t="shared" si="249"/>
        <v>0.16663892125853172</v>
      </c>
      <c r="K623" s="2">
        <f t="shared" si="250"/>
        <v>0.77975695022473779</v>
      </c>
      <c r="L623" s="2">
        <f t="shared" si="251"/>
        <v>0</v>
      </c>
      <c r="M623" s="2">
        <f t="shared" si="252"/>
        <v>5.3604128516730465E-2</v>
      </c>
      <c r="N623" s="108">
        <v>1001</v>
      </c>
      <c r="O623" s="108">
        <v>4684</v>
      </c>
      <c r="R623" s="57">
        <v>322</v>
      </c>
      <c r="Y623" s="108"/>
      <c r="Z623" s="108"/>
      <c r="AA623" s="108">
        <v>0</v>
      </c>
      <c r="AB623" s="108"/>
      <c r="AC623" s="108"/>
      <c r="AD623" s="108"/>
      <c r="AE623" s="108"/>
      <c r="AF623" s="108"/>
      <c r="AG623" s="108"/>
      <c r="AI623" s="7">
        <f>IF(Q623&gt;0,RANK(Q623,(N623:P623,Q623:AE623)),0)</f>
        <v>0</v>
      </c>
      <c r="AJ623" s="7">
        <f>IF(R623&gt;0,RANK(R623,(N623:P623,Q623:AE623)),0)</f>
        <v>3</v>
      </c>
      <c r="AK623" s="7">
        <f>IF(T623&gt;0,RANK(T623,(N623:P623,Q623:AE623)),0)</f>
        <v>0</v>
      </c>
      <c r="AL623" s="7">
        <f>IF(S623&gt;0,RANK(S623,(N623:P623,Q623:AE623)),0)</f>
        <v>0</v>
      </c>
      <c r="AM623" s="2">
        <f t="shared" si="253"/>
        <v>0</v>
      </c>
      <c r="AN623" s="2">
        <f t="shared" si="254"/>
        <v>5.3604128516730479E-2</v>
      </c>
      <c r="AO623" s="2">
        <f t="shared" si="255"/>
        <v>0</v>
      </c>
      <c r="AP623" s="2">
        <f t="shared" si="256"/>
        <v>0</v>
      </c>
      <c r="AR623" t="s">
        <v>1062</v>
      </c>
      <c r="AS623" t="s">
        <v>246</v>
      </c>
      <c r="AT623">
        <v>1</v>
      </c>
      <c r="AV623">
        <v>3</v>
      </c>
      <c r="AW623" s="91">
        <v>16</v>
      </c>
      <c r="AX623" s="93">
        <v>75</v>
      </c>
      <c r="AY623" s="97">
        <f t="shared" si="257"/>
        <v>16075</v>
      </c>
      <c r="BA623" s="7" t="s">
        <v>1261</v>
      </c>
    </row>
    <row r="624" spans="1:53" hidden="1" outlineLevel="1">
      <c r="A624" t="s">
        <v>1606</v>
      </c>
      <c r="B624" t="s">
        <v>246</v>
      </c>
      <c r="C624" s="1">
        <f t="shared" si="246"/>
        <v>2205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>IF(P624&gt;0,RANK(P624,(N624:P624,Q624:AE624)),0)</f>
        <v>0</v>
      </c>
      <c r="G624" s="1">
        <f t="shared" si="247"/>
        <v>1054</v>
      </c>
      <c r="H624" s="2">
        <f t="shared" si="248"/>
        <v>0.47800453514739227</v>
      </c>
      <c r="I624" s="2"/>
      <c r="J624" s="2">
        <f t="shared" si="249"/>
        <v>0.2471655328798186</v>
      </c>
      <c r="K624" s="2">
        <f t="shared" si="250"/>
        <v>0.72517006802721085</v>
      </c>
      <c r="L624" s="2">
        <f t="shared" si="251"/>
        <v>0</v>
      </c>
      <c r="M624" s="2">
        <f t="shared" si="252"/>
        <v>2.7664399092970582E-2</v>
      </c>
      <c r="N624" s="108">
        <v>545</v>
      </c>
      <c r="O624" s="108">
        <v>1599</v>
      </c>
      <c r="R624" s="57">
        <v>61</v>
      </c>
      <c r="Y624" s="108"/>
      <c r="Z624" s="108"/>
      <c r="AA624" s="108">
        <v>0</v>
      </c>
      <c r="AB624" s="108"/>
      <c r="AC624" s="108"/>
      <c r="AD624" s="108"/>
      <c r="AE624" s="108"/>
      <c r="AF624" s="108"/>
      <c r="AG624" s="108"/>
      <c r="AI624" s="7">
        <f>IF(Q624&gt;0,RANK(Q624,(N624:P624,Q624:AE624)),0)</f>
        <v>0</v>
      </c>
      <c r="AJ624" s="7">
        <f>IF(R624&gt;0,RANK(R624,(N624:P624,Q624:AE624)),0)</f>
        <v>3</v>
      </c>
      <c r="AK624" s="7">
        <f>IF(T624&gt;0,RANK(T624,(N624:P624,Q624:AE624)),0)</f>
        <v>0</v>
      </c>
      <c r="AL624" s="7">
        <f>IF(S624&gt;0,RANK(S624,(N624:P624,Q624:AE624)),0)</f>
        <v>0</v>
      </c>
      <c r="AM624" s="2">
        <f t="shared" si="253"/>
        <v>0</v>
      </c>
      <c r="AN624" s="2">
        <f t="shared" si="254"/>
        <v>2.7664399092970523E-2</v>
      </c>
      <c r="AO624" s="2">
        <f t="shared" si="255"/>
        <v>0</v>
      </c>
      <c r="AP624" s="2">
        <f t="shared" si="256"/>
        <v>0</v>
      </c>
      <c r="AR624" t="s">
        <v>1606</v>
      </c>
      <c r="AS624" t="s">
        <v>246</v>
      </c>
      <c r="AT624">
        <v>2</v>
      </c>
      <c r="AV624">
        <v>3</v>
      </c>
      <c r="AW624" s="91">
        <v>16</v>
      </c>
      <c r="AX624" s="93">
        <v>77</v>
      </c>
      <c r="AY624" s="97">
        <f t="shared" si="257"/>
        <v>16077</v>
      </c>
      <c r="BA624" s="7" t="s">
        <v>1261</v>
      </c>
    </row>
    <row r="625" spans="1:53" hidden="1" outlineLevel="1">
      <c r="A625" t="s">
        <v>1659</v>
      </c>
      <c r="B625" t="s">
        <v>246</v>
      </c>
      <c r="C625" s="1">
        <f t="shared" si="246"/>
        <v>3824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>IF(P625&gt;0,RANK(P625,(N625:P625,Q625:AE625)),0)</f>
        <v>0</v>
      </c>
      <c r="G625" s="1">
        <f t="shared" si="247"/>
        <v>930</v>
      </c>
      <c r="H625" s="2">
        <f t="shared" si="248"/>
        <v>0.24320083682008367</v>
      </c>
      <c r="I625" s="2"/>
      <c r="J625" s="2">
        <f t="shared" si="249"/>
        <v>0.35460251046025104</v>
      </c>
      <c r="K625" s="2">
        <f t="shared" si="250"/>
        <v>0.59780334728033468</v>
      </c>
      <c r="L625" s="2">
        <f t="shared" si="251"/>
        <v>0</v>
      </c>
      <c r="M625" s="2">
        <f t="shared" si="252"/>
        <v>4.7594142259414274E-2</v>
      </c>
      <c r="N625" s="108">
        <v>1356</v>
      </c>
      <c r="O625" s="108">
        <v>2286</v>
      </c>
      <c r="R625" s="57">
        <v>182</v>
      </c>
      <c r="Y625" s="108"/>
      <c r="Z625" s="108"/>
      <c r="AA625" s="108">
        <v>0</v>
      </c>
      <c r="AB625" s="108"/>
      <c r="AC625" s="108"/>
      <c r="AD625" s="108"/>
      <c r="AE625" s="108"/>
      <c r="AF625" s="108"/>
      <c r="AG625" s="108"/>
      <c r="AI625" s="7">
        <f>IF(Q625&gt;0,RANK(Q625,(N625:P625,Q625:AE625)),0)</f>
        <v>0</v>
      </c>
      <c r="AJ625" s="7">
        <f>IF(R625&gt;0,RANK(R625,(N625:P625,Q625:AE625)),0)</f>
        <v>3</v>
      </c>
      <c r="AK625" s="7">
        <f>IF(T625&gt;0,RANK(T625,(N625:P625,Q625:AE625)),0)</f>
        <v>0</v>
      </c>
      <c r="AL625" s="7">
        <f>IF(S625&gt;0,RANK(S625,(N625:P625,Q625:AE625)),0)</f>
        <v>0</v>
      </c>
      <c r="AM625" s="2">
        <f t="shared" si="253"/>
        <v>0</v>
      </c>
      <c r="AN625" s="2">
        <f t="shared" si="254"/>
        <v>4.7594142259414225E-2</v>
      </c>
      <c r="AO625" s="2">
        <f t="shared" si="255"/>
        <v>0</v>
      </c>
      <c r="AP625" s="2">
        <f t="shared" si="256"/>
        <v>0</v>
      </c>
      <c r="AR625" t="s">
        <v>1659</v>
      </c>
      <c r="AS625" t="s">
        <v>246</v>
      </c>
      <c r="AT625">
        <v>1</v>
      </c>
      <c r="AV625">
        <v>3</v>
      </c>
      <c r="AW625" s="91">
        <v>16</v>
      </c>
      <c r="AX625" s="93">
        <v>79</v>
      </c>
      <c r="AY625" s="97">
        <f t="shared" si="257"/>
        <v>16079</v>
      </c>
      <c r="BA625" s="7" t="s">
        <v>1261</v>
      </c>
    </row>
    <row r="626" spans="1:53" hidden="1" outlineLevel="1">
      <c r="A626" t="s">
        <v>1838</v>
      </c>
      <c r="B626" t="s">
        <v>246</v>
      </c>
      <c r="C626" s="1">
        <f t="shared" si="246"/>
        <v>3382</v>
      </c>
      <c r="D626" s="7">
        <f>IF(N626&gt;0, RANK(N626,(N626:P626,Q626:AE626)),0)</f>
        <v>2</v>
      </c>
      <c r="E626" s="7">
        <f>IF(O626&gt;0,RANK(O626,(N626:P626,Q626:AE626)),0)</f>
        <v>1</v>
      </c>
      <c r="F626" s="7">
        <f>IF(P626&gt;0,RANK(P626,(N626:P626,Q626:AE626)),0)</f>
        <v>0</v>
      </c>
      <c r="G626" s="1">
        <f t="shared" si="247"/>
        <v>202</v>
      </c>
      <c r="H626" s="2">
        <f t="shared" si="248"/>
        <v>5.9727971614429332E-2</v>
      </c>
      <c r="I626" s="2"/>
      <c r="J626" s="2">
        <f t="shared" si="249"/>
        <v>0.46244825547013602</v>
      </c>
      <c r="K626" s="2">
        <f t="shared" si="250"/>
        <v>0.52217622708456535</v>
      </c>
      <c r="L626" s="2">
        <f t="shared" si="251"/>
        <v>0</v>
      </c>
      <c r="M626" s="2">
        <f t="shared" si="252"/>
        <v>1.5375517445298637E-2</v>
      </c>
      <c r="N626" s="108">
        <v>1564</v>
      </c>
      <c r="O626" s="108">
        <v>1766</v>
      </c>
      <c r="R626" s="57">
        <v>52</v>
      </c>
      <c r="Y626" s="108"/>
      <c r="Z626" s="108"/>
      <c r="AA626" s="108">
        <v>0</v>
      </c>
      <c r="AB626" s="108"/>
      <c r="AC626" s="108"/>
      <c r="AD626" s="108"/>
      <c r="AE626" s="108"/>
      <c r="AF626" s="108"/>
      <c r="AG626" s="108"/>
      <c r="AI626" s="7">
        <f>IF(Q626&gt;0,RANK(Q626,(N626:P626,Q626:AE626)),0)</f>
        <v>0</v>
      </c>
      <c r="AJ626" s="7">
        <f>IF(R626&gt;0,RANK(R626,(N626:P626,Q626:AE626)),0)</f>
        <v>3</v>
      </c>
      <c r="AK626" s="7">
        <f>IF(T626&gt;0,RANK(T626,(N626:P626,Q626:AE626)),0)</f>
        <v>0</v>
      </c>
      <c r="AL626" s="7">
        <f>IF(S626&gt;0,RANK(S626,(N626:P626,Q626:AE626)),0)</f>
        <v>0</v>
      </c>
      <c r="AM626" s="2">
        <f t="shared" si="253"/>
        <v>0</v>
      </c>
      <c r="AN626" s="2">
        <f t="shared" si="254"/>
        <v>1.537551744529864E-2</v>
      </c>
      <c r="AO626" s="2">
        <f t="shared" si="255"/>
        <v>0</v>
      </c>
      <c r="AP626" s="2">
        <f t="shared" si="256"/>
        <v>0</v>
      </c>
      <c r="AR626" t="s">
        <v>1838</v>
      </c>
      <c r="AS626" t="s">
        <v>246</v>
      </c>
      <c r="AT626">
        <v>2</v>
      </c>
      <c r="AV626">
        <v>3</v>
      </c>
      <c r="AW626" s="91">
        <v>16</v>
      </c>
      <c r="AX626" s="93">
        <v>81</v>
      </c>
      <c r="AY626" s="97">
        <f t="shared" si="257"/>
        <v>16081</v>
      </c>
      <c r="BA626" s="7" t="s">
        <v>1261</v>
      </c>
    </row>
    <row r="627" spans="1:53" hidden="1" outlineLevel="1">
      <c r="A627" t="s">
        <v>662</v>
      </c>
      <c r="B627" t="s">
        <v>246</v>
      </c>
      <c r="C627" s="1">
        <f t="shared" si="246"/>
        <v>18753</v>
      </c>
      <c r="D627" s="7">
        <f>IF(N627&gt;0, RANK(N627,(N627:P627,Q627:AE627)),0)</f>
        <v>2</v>
      </c>
      <c r="E627" s="7">
        <f>IF(O627&gt;0,RANK(O627,(N627:P627,Q627:AE627)),0)</f>
        <v>1</v>
      </c>
      <c r="F627" s="7">
        <f>IF(P627&gt;0,RANK(P627,(N627:P627,Q627:AE627)),0)</f>
        <v>0</v>
      </c>
      <c r="G627" s="1">
        <f t="shared" si="247"/>
        <v>10420</v>
      </c>
      <c r="H627" s="2">
        <f t="shared" si="248"/>
        <v>0.55564443022449739</v>
      </c>
      <c r="I627" s="2"/>
      <c r="J627" s="2">
        <f t="shared" si="249"/>
        <v>0.2005545779341972</v>
      </c>
      <c r="K627" s="2">
        <f t="shared" si="250"/>
        <v>0.75619900815869456</v>
      </c>
      <c r="L627" s="2">
        <f t="shared" si="251"/>
        <v>0</v>
      </c>
      <c r="M627" s="2">
        <f t="shared" si="252"/>
        <v>4.3246413907108261E-2</v>
      </c>
      <c r="N627" s="108">
        <v>3761</v>
      </c>
      <c r="O627" s="108">
        <v>14181</v>
      </c>
      <c r="R627" s="57">
        <v>809</v>
      </c>
      <c r="Y627" s="108"/>
      <c r="Z627" s="108"/>
      <c r="AA627" s="108">
        <v>2</v>
      </c>
      <c r="AB627" s="108"/>
      <c r="AC627" s="108"/>
      <c r="AD627" s="108"/>
      <c r="AE627" s="108"/>
      <c r="AF627" s="108"/>
      <c r="AG627" s="108"/>
      <c r="AI627" s="7">
        <f>IF(Q627&gt;0,RANK(Q627,(N627:P627,Q627:AE627)),0)</f>
        <v>0</v>
      </c>
      <c r="AJ627" s="7">
        <f>IF(R627&gt;0,RANK(R627,(N627:P627,Q627:AE627)),0)</f>
        <v>3</v>
      </c>
      <c r="AK627" s="7">
        <f>IF(T627&gt;0,RANK(T627,(N627:P627,Q627:AE627)),0)</f>
        <v>0</v>
      </c>
      <c r="AL627" s="7">
        <f>IF(S627&gt;0,RANK(S627,(N627:P627,Q627:AE627)),0)</f>
        <v>0</v>
      </c>
      <c r="AM627" s="2">
        <f t="shared" si="253"/>
        <v>0</v>
      </c>
      <c r="AN627" s="2">
        <f t="shared" si="254"/>
        <v>4.3139764304377964E-2</v>
      </c>
      <c r="AO627" s="2">
        <f t="shared" si="255"/>
        <v>0</v>
      </c>
      <c r="AP627" s="2">
        <f t="shared" si="256"/>
        <v>0</v>
      </c>
      <c r="AR627" t="s">
        <v>662</v>
      </c>
      <c r="AS627" t="s">
        <v>246</v>
      </c>
      <c r="AT627">
        <v>2</v>
      </c>
      <c r="AV627">
        <v>3</v>
      </c>
      <c r="AW627" s="91">
        <v>16</v>
      </c>
      <c r="AX627" s="93">
        <v>83</v>
      </c>
      <c r="AY627" s="97">
        <f t="shared" si="257"/>
        <v>16083</v>
      </c>
      <c r="BA627" s="7" t="s">
        <v>1261</v>
      </c>
    </row>
    <row r="628" spans="1:53" hidden="1" outlineLevel="1">
      <c r="A628" t="s">
        <v>509</v>
      </c>
      <c r="B628" t="s">
        <v>246</v>
      </c>
      <c r="C628" s="1">
        <f t="shared" si="246"/>
        <v>3804</v>
      </c>
      <c r="D628" s="7">
        <f>IF(N628&gt;0, RANK(N628,(N628:P628,Q628:AE628)),0)</f>
        <v>2</v>
      </c>
      <c r="E628" s="7">
        <f>IF(O628&gt;0,RANK(O628,(N628:P628,Q628:AE628)),0)</f>
        <v>1</v>
      </c>
      <c r="F628" s="7">
        <f>IF(P628&gt;0,RANK(P628,(N628:P628,Q628:AE628)),0)</f>
        <v>0</v>
      </c>
      <c r="G628" s="1">
        <f t="shared" si="247"/>
        <v>1226</v>
      </c>
      <c r="H628" s="2">
        <f t="shared" si="248"/>
        <v>0.32229232386961093</v>
      </c>
      <c r="I628" s="2"/>
      <c r="J628" s="2">
        <f t="shared" si="249"/>
        <v>0.3225552050473186</v>
      </c>
      <c r="K628" s="2">
        <f t="shared" si="250"/>
        <v>0.64484752891692954</v>
      </c>
      <c r="L628" s="2">
        <f t="shared" si="251"/>
        <v>0</v>
      </c>
      <c r="M628" s="2">
        <f t="shared" si="252"/>
        <v>3.259726603575186E-2</v>
      </c>
      <c r="N628" s="108">
        <v>1227</v>
      </c>
      <c r="O628" s="108">
        <v>2453</v>
      </c>
      <c r="R628" s="57">
        <v>118</v>
      </c>
      <c r="Y628" s="108"/>
      <c r="Z628" s="108"/>
      <c r="AA628" s="108">
        <v>6</v>
      </c>
      <c r="AB628" s="108"/>
      <c r="AC628" s="108"/>
      <c r="AD628" s="108"/>
      <c r="AE628" s="108"/>
      <c r="AF628" s="108"/>
      <c r="AG628" s="108"/>
      <c r="AI628" s="7">
        <f>IF(Q628&gt;0,RANK(Q628,(N628:P628,Q628:AE628)),0)</f>
        <v>0</v>
      </c>
      <c r="AJ628" s="7">
        <f>IF(R628&gt;0,RANK(R628,(N628:P628,Q628:AE628)),0)</f>
        <v>3</v>
      </c>
      <c r="AK628" s="7">
        <f>IF(T628&gt;0,RANK(T628,(N628:P628,Q628:AE628)),0)</f>
        <v>0</v>
      </c>
      <c r="AL628" s="7">
        <f>IF(S628&gt;0,RANK(S628,(N628:P628,Q628:AE628)),0)</f>
        <v>0</v>
      </c>
      <c r="AM628" s="2">
        <f t="shared" si="253"/>
        <v>0</v>
      </c>
      <c r="AN628" s="2">
        <f t="shared" si="254"/>
        <v>3.1019978969505785E-2</v>
      </c>
      <c r="AO628" s="2">
        <f t="shared" si="255"/>
        <v>0</v>
      </c>
      <c r="AP628" s="2">
        <f t="shared" si="256"/>
        <v>0</v>
      </c>
      <c r="AR628" t="s">
        <v>509</v>
      </c>
      <c r="AS628" t="s">
        <v>246</v>
      </c>
      <c r="AT628">
        <v>1</v>
      </c>
      <c r="AV628">
        <v>3</v>
      </c>
      <c r="AW628" s="91">
        <v>16</v>
      </c>
      <c r="AX628" s="93">
        <v>85</v>
      </c>
      <c r="AY628" s="97">
        <f t="shared" si="257"/>
        <v>16085</v>
      </c>
      <c r="BA628" s="7" t="s">
        <v>1261</v>
      </c>
    </row>
    <row r="629" spans="1:53" hidden="1" outlineLevel="1">
      <c r="A629" t="s">
        <v>2232</v>
      </c>
      <c r="B629" t="s">
        <v>246</v>
      </c>
      <c r="C629" s="1">
        <f t="shared" si="246"/>
        <v>3518</v>
      </c>
      <c r="D629" s="7">
        <f>IF(N629&gt;0, RANK(N629,(N629:P629,Q629:AE629)),0)</f>
        <v>2</v>
      </c>
      <c r="E629" s="7">
        <f>IF(O629&gt;0,RANK(O629,(N629:P629,Q629:AE629)),0)</f>
        <v>1</v>
      </c>
      <c r="F629" s="7">
        <f>IF(P629&gt;0,RANK(P629,(N629:P629,Q629:AE629)),0)</f>
        <v>0</v>
      </c>
      <c r="G629" s="1">
        <f t="shared" si="247"/>
        <v>1965</v>
      </c>
      <c r="H629" s="2">
        <f t="shared" si="248"/>
        <v>0.55855599772598064</v>
      </c>
      <c r="I629" s="2"/>
      <c r="J629" s="2">
        <f t="shared" si="249"/>
        <v>0.16799317794201252</v>
      </c>
      <c r="K629" s="2">
        <f t="shared" si="250"/>
        <v>0.72654917566799315</v>
      </c>
      <c r="L629" s="2">
        <f t="shared" si="251"/>
        <v>0</v>
      </c>
      <c r="M629" s="2">
        <f t="shared" si="252"/>
        <v>0.10545764638999433</v>
      </c>
      <c r="N629" s="108">
        <v>591</v>
      </c>
      <c r="O629" s="108">
        <v>2556</v>
      </c>
      <c r="R629" s="57">
        <v>371</v>
      </c>
      <c r="Y629" s="108"/>
      <c r="Z629" s="108"/>
      <c r="AA629" s="108">
        <v>0</v>
      </c>
      <c r="AB629" s="108"/>
      <c r="AC629" s="108"/>
      <c r="AD629" s="108"/>
      <c r="AE629" s="108"/>
      <c r="AF629" s="108"/>
      <c r="AG629" s="108"/>
      <c r="AI629" s="7">
        <f>IF(Q629&gt;0,RANK(Q629,(N629:P629,Q629:AE629)),0)</f>
        <v>0</v>
      </c>
      <c r="AJ629" s="7">
        <f>IF(R629&gt;0,RANK(R629,(N629:P629,Q629:AE629)),0)</f>
        <v>3</v>
      </c>
      <c r="AK629" s="7">
        <f>IF(T629&gt;0,RANK(T629,(N629:P629,Q629:AE629)),0)</f>
        <v>0</v>
      </c>
      <c r="AL629" s="7">
        <f>IF(S629&gt;0,RANK(S629,(N629:P629,Q629:AE629)),0)</f>
        <v>0</v>
      </c>
      <c r="AM629" s="2">
        <f t="shared" si="253"/>
        <v>0</v>
      </c>
      <c r="AN629" s="2">
        <f t="shared" si="254"/>
        <v>0.10545764638999432</v>
      </c>
      <c r="AO629" s="2">
        <f t="shared" si="255"/>
        <v>0</v>
      </c>
      <c r="AP629" s="2">
        <f t="shared" si="256"/>
        <v>0</v>
      </c>
      <c r="AR629" t="s">
        <v>2232</v>
      </c>
      <c r="AS629" t="s">
        <v>246</v>
      </c>
      <c r="AT629">
        <v>1</v>
      </c>
      <c r="AV629">
        <v>3</v>
      </c>
      <c r="AW629" s="91">
        <v>16</v>
      </c>
      <c r="AX629" s="93">
        <v>87</v>
      </c>
      <c r="AY629" s="97">
        <f t="shared" si="257"/>
        <v>16087</v>
      </c>
      <c r="BA629" s="7" t="s">
        <v>1261</v>
      </c>
    </row>
    <row r="630" spans="1:53" collapsed="1">
      <c r="A630" t="s">
        <v>2130</v>
      </c>
      <c r="B630" t="s">
        <v>2255</v>
      </c>
      <c r="C630" s="1">
        <f t="shared" si="246"/>
        <v>449530</v>
      </c>
      <c r="D630" s="7">
        <f>IF(N630&gt;0, RANK(N630,(N630:P630,Q630:AE630)),0)</f>
        <v>2</v>
      </c>
      <c r="E630" s="7">
        <f>IF(O630&gt;0,RANK(O630,(N630:P630,Q630:AE630)),0)</f>
        <v>1</v>
      </c>
      <c r="F630" s="7">
        <f>IF(P630&gt;0,RANK(P630,(N630:P630,Q630:AE630)),0)</f>
        <v>0</v>
      </c>
      <c r="G630" s="1">
        <f t="shared" si="247"/>
        <v>207896</v>
      </c>
      <c r="H630" s="2">
        <f t="shared" si="248"/>
        <v>0.46247413965697504</v>
      </c>
      <c r="I630" s="2"/>
      <c r="J630" s="2">
        <f t="shared" si="249"/>
        <v>0.24927591039530175</v>
      </c>
      <c r="K630" s="2">
        <f t="shared" si="250"/>
        <v>0.71175005005227687</v>
      </c>
      <c r="L630" s="2">
        <f t="shared" si="251"/>
        <v>0</v>
      </c>
      <c r="M630" s="2">
        <f t="shared" si="252"/>
        <v>3.8974039552421402E-2</v>
      </c>
      <c r="N630" s="108">
        <f>SUM(N586:N629)</f>
        <v>112057</v>
      </c>
      <c r="O630" s="108">
        <f>SUM(O586:O629)</f>
        <v>319953</v>
      </c>
      <c r="P630" s="108"/>
      <c r="R630" s="108">
        <f>SUM(R586:R629)</f>
        <v>17429</v>
      </c>
      <c r="Y630" s="108"/>
      <c r="Z630" s="108"/>
      <c r="AA630" s="108">
        <f>SUM(AA586:AA629)</f>
        <v>91</v>
      </c>
      <c r="AB630" s="108"/>
      <c r="AC630" s="108"/>
      <c r="AD630" s="108"/>
      <c r="AE630" s="108"/>
      <c r="AF630" s="108"/>
      <c r="AG630" s="108"/>
      <c r="AI630" s="7">
        <f>IF(Q630&gt;0,RANK(Q630,(N630:P630,Q630:AE630)),0)</f>
        <v>0</v>
      </c>
      <c r="AJ630" s="7">
        <f>IF(R630&gt;0,RANK(R630,(N630:P630,Q630:AE630)),0)</f>
        <v>3</v>
      </c>
      <c r="AK630" s="7">
        <f>IF(T630&gt;0,RANK(T630,(N630:P630,Q630:AE630)),0)</f>
        <v>0</v>
      </c>
      <c r="AL630" s="7">
        <f>IF(S630&gt;0,RANK(S630,(N630:P630,Q630:AE630)),0)</f>
        <v>0</v>
      </c>
      <c r="AM630" s="2">
        <f t="shared" si="253"/>
        <v>0</v>
      </c>
      <c r="AN630" s="2">
        <f t="shared" si="254"/>
        <v>3.8771605899495028E-2</v>
      </c>
      <c r="AO630" s="2">
        <f t="shared" si="255"/>
        <v>0</v>
      </c>
      <c r="AP630" s="2">
        <f t="shared" si="256"/>
        <v>0</v>
      </c>
      <c r="AR630" t="s">
        <v>2130</v>
      </c>
      <c r="AS630" t="s">
        <v>2255</v>
      </c>
      <c r="AV630">
        <v>3</v>
      </c>
      <c r="AW630" s="91">
        <v>16</v>
      </c>
      <c r="AX630" s="93"/>
      <c r="AY630" s="91">
        <v>16</v>
      </c>
      <c r="BA630" s="7" t="s">
        <v>1761</v>
      </c>
    </row>
    <row r="631" spans="1:53">
      <c r="C631" s="1"/>
      <c r="E631" s="7"/>
      <c r="F631" s="7"/>
      <c r="I631" s="2"/>
      <c r="N631" s="108"/>
      <c r="O631" s="108"/>
      <c r="P631" s="108"/>
      <c r="Y631" s="108"/>
      <c r="Z631" s="108"/>
      <c r="AA631" s="108"/>
      <c r="AB631" s="108"/>
      <c r="AC631" s="108"/>
      <c r="AD631" s="108"/>
      <c r="AE631" s="108"/>
      <c r="AF631" s="108"/>
      <c r="AG631" s="108"/>
      <c r="AI631" s="7"/>
      <c r="AJ631" s="7"/>
      <c r="AK631" s="7"/>
      <c r="AL631" s="7"/>
      <c r="AW631" s="91"/>
      <c r="AX631" s="93"/>
      <c r="AY631" s="97"/>
    </row>
    <row r="632" spans="1:53" hidden="1" outlineLevel="1">
      <c r="A632" t="s">
        <v>853</v>
      </c>
      <c r="B632" t="s">
        <v>2050</v>
      </c>
      <c r="C632" s="1">
        <f t="shared" ref="C632:C663" si="258">SUM(N632:AG632)</f>
        <v>23586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>IF(P632&gt;0,RANK(P632,(N632:P632,Q632:AE632)),0)</f>
        <v>0</v>
      </c>
      <c r="G632" s="1">
        <f t="shared" ref="G632:G663" si="259">IF(C632&gt;0,MAX(N632:P632)-LARGE(N632:P632,2),0)</f>
        <v>12401</v>
      </c>
      <c r="H632" s="2">
        <f t="shared" ref="H632:H663" si="260">IF(C632&gt;0,G632/C632,0)</f>
        <v>0.52577800390061902</v>
      </c>
      <c r="I632" s="2"/>
      <c r="J632" s="2">
        <f t="shared" ref="J632:J663" si="261">IF($C632=0,"-",N632/$C632)</f>
        <v>0.21724751971508521</v>
      </c>
      <c r="K632" s="2">
        <f t="shared" ref="K632:K663" si="262">IF($C632=0,"-",O632/$C632)</f>
        <v>0.74302552361570429</v>
      </c>
      <c r="L632" s="2">
        <f t="shared" ref="L632:L663" si="263">IF($C632=0,"-",P632/$C632)</f>
        <v>0</v>
      </c>
      <c r="M632" s="2">
        <f t="shared" ref="M632:M663" si="264">IF(C632=0,"-",(1-J632-K632-L632))</f>
        <v>3.9726956669210556E-2</v>
      </c>
      <c r="N632" s="108">
        <v>5124</v>
      </c>
      <c r="O632" s="108">
        <v>17525</v>
      </c>
      <c r="P632" s="108">
        <v>0</v>
      </c>
      <c r="Q632" s="57">
        <v>449</v>
      </c>
      <c r="S632" s="57">
        <v>488</v>
      </c>
      <c r="X632" s="57">
        <v>0</v>
      </c>
      <c r="Y632" s="108"/>
      <c r="Z632" s="108"/>
      <c r="AA632" s="109">
        <v>0</v>
      </c>
      <c r="AB632" s="109">
        <v>0</v>
      </c>
      <c r="AC632" s="108">
        <v>0</v>
      </c>
      <c r="AD632" s="108">
        <v>0</v>
      </c>
      <c r="AE632" s="108">
        <v>0</v>
      </c>
      <c r="AF632" s="108">
        <v>0</v>
      </c>
      <c r="AG632" s="108">
        <v>0</v>
      </c>
      <c r="AI632" s="7">
        <f>IF(Q632&gt;0,RANK(Q632,(N632:P632,Q632:AE632)),0)</f>
        <v>4</v>
      </c>
      <c r="AJ632" s="7">
        <f>IF(R632&gt;0,RANK(R632,(N632:P632,Q632:AE632)),0)</f>
        <v>0</v>
      </c>
      <c r="AK632" s="7">
        <f>IF(T632&gt;0,RANK(T632,(N632:P632,Q632:AE632)),0)</f>
        <v>0</v>
      </c>
      <c r="AL632" s="7">
        <f>IF(S632&gt;0,RANK(S632,(N632:P632,Q632:AE632)),0)</f>
        <v>3</v>
      </c>
      <c r="AM632" s="2">
        <f t="shared" ref="AM632:AM663" si="265">IF($C632=0,"-",Q632/$C632)</f>
        <v>1.9036716696345289E-2</v>
      </c>
      <c r="AN632" s="2">
        <f t="shared" ref="AN632:AN663" si="266">IF($C632=0,"-",R632/$C632)</f>
        <v>0</v>
      </c>
      <c r="AO632" s="2">
        <f t="shared" ref="AO632:AO663" si="267">IF($C632=0,"-",T632/$C632)</f>
        <v>0</v>
      </c>
      <c r="AP632" s="2">
        <f t="shared" ref="AP632:AP663" si="268">IF($C632=0,"-",S632/$C632)</f>
        <v>2.069023997286526E-2</v>
      </c>
      <c r="AR632" t="s">
        <v>853</v>
      </c>
      <c r="AS632" t="s">
        <v>2050</v>
      </c>
      <c r="AT632">
        <v>0</v>
      </c>
      <c r="AV632">
        <v>3</v>
      </c>
      <c r="AW632" s="91">
        <v>17</v>
      </c>
      <c r="AX632" s="93">
        <v>1</v>
      </c>
      <c r="AY632" s="97">
        <f t="shared" si="257"/>
        <v>17001</v>
      </c>
      <c r="BA632" s="7" t="s">
        <v>1261</v>
      </c>
    </row>
    <row r="633" spans="1:53" hidden="1" outlineLevel="1">
      <c r="A633" t="s">
        <v>1600</v>
      </c>
      <c r="B633" t="s">
        <v>2050</v>
      </c>
      <c r="C633" s="1">
        <f t="shared" si="258"/>
        <v>2695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>IF(P633&gt;0,RANK(P633,(N633:P633,Q633:AE633)),0)</f>
        <v>0</v>
      </c>
      <c r="G633" s="1">
        <f t="shared" si="259"/>
        <v>179</v>
      </c>
      <c r="H633" s="2">
        <f t="shared" si="260"/>
        <v>6.6419294990723562E-2</v>
      </c>
      <c r="I633" s="2"/>
      <c r="J633" s="2">
        <f t="shared" si="261"/>
        <v>0.50389610389610384</v>
      </c>
      <c r="K633" s="2">
        <f t="shared" si="262"/>
        <v>0.43747680890538032</v>
      </c>
      <c r="L633" s="2">
        <f t="shared" si="263"/>
        <v>0</v>
      </c>
      <c r="M633" s="2">
        <f t="shared" si="264"/>
        <v>5.8627087198515837E-2</v>
      </c>
      <c r="N633" s="108">
        <v>1358</v>
      </c>
      <c r="O633" s="108">
        <v>1179</v>
      </c>
      <c r="P633" s="108">
        <v>0</v>
      </c>
      <c r="Q633" s="57">
        <v>65</v>
      </c>
      <c r="S633" s="57">
        <v>93</v>
      </c>
      <c r="X633" s="57">
        <v>0</v>
      </c>
      <c r="Y633" s="108"/>
      <c r="Z633" s="108"/>
      <c r="AA633" s="109">
        <v>0</v>
      </c>
      <c r="AB633" s="109">
        <v>0</v>
      </c>
      <c r="AC633" s="108">
        <v>0</v>
      </c>
      <c r="AD633" s="108">
        <v>0</v>
      </c>
      <c r="AE633" s="108">
        <v>0</v>
      </c>
      <c r="AF633" s="108">
        <v>0</v>
      </c>
      <c r="AG633" s="108">
        <v>0</v>
      </c>
      <c r="AI633" s="7">
        <f>IF(Q633&gt;0,RANK(Q633,(N633:P633,Q633:AE633)),0)</f>
        <v>4</v>
      </c>
      <c r="AJ633" s="7">
        <f>IF(R633&gt;0,RANK(R633,(N633:P633,Q633:AE633)),0)</f>
        <v>0</v>
      </c>
      <c r="AK633" s="7">
        <f>IF(T633&gt;0,RANK(T633,(N633:P633,Q633:AE633)),0)</f>
        <v>0</v>
      </c>
      <c r="AL633" s="7">
        <f>IF(S633&gt;0,RANK(S633,(N633:P633,Q633:AE633)),0)</f>
        <v>3</v>
      </c>
      <c r="AM633" s="2">
        <f t="shared" si="265"/>
        <v>2.4118738404452691E-2</v>
      </c>
      <c r="AN633" s="2">
        <f t="shared" si="266"/>
        <v>0</v>
      </c>
      <c r="AO633" s="2">
        <f t="shared" si="267"/>
        <v>0</v>
      </c>
      <c r="AP633" s="2">
        <f t="shared" si="268"/>
        <v>3.450834879406308E-2</v>
      </c>
      <c r="AR633" t="s">
        <v>1600</v>
      </c>
      <c r="AS633" t="s">
        <v>2050</v>
      </c>
      <c r="AT633">
        <v>12</v>
      </c>
      <c r="AV633">
        <v>3</v>
      </c>
      <c r="AW633" s="91">
        <v>17</v>
      </c>
      <c r="AX633" s="93">
        <v>3</v>
      </c>
      <c r="AY633" s="97">
        <f t="shared" si="257"/>
        <v>17003</v>
      </c>
      <c r="BA633" s="7" t="s">
        <v>1261</v>
      </c>
    </row>
    <row r="634" spans="1:53" hidden="1" outlineLevel="1">
      <c r="A634" t="s">
        <v>878</v>
      </c>
      <c r="B634" t="s">
        <v>2050</v>
      </c>
      <c r="C634" s="1">
        <f t="shared" si="258"/>
        <v>5425</v>
      </c>
      <c r="D634" s="7">
        <f>IF(N634&gt;0, RANK(N634,(N634:P634,Q634:AE634)),0)</f>
        <v>2</v>
      </c>
      <c r="E634" s="7">
        <f>IF(O634&gt;0,RANK(O634,(N634:P634,Q634:AE634)),0)</f>
        <v>1</v>
      </c>
      <c r="F634" s="7">
        <f>IF(P634&gt;0,RANK(P634,(N634:P634,Q634:AE634)),0)</f>
        <v>6</v>
      </c>
      <c r="G634" s="1">
        <f t="shared" si="259"/>
        <v>1428</v>
      </c>
      <c r="H634" s="2">
        <f t="shared" si="260"/>
        <v>0.26322580645161292</v>
      </c>
      <c r="I634" s="2"/>
      <c r="J634" s="2">
        <f t="shared" si="261"/>
        <v>0.33013824884792625</v>
      </c>
      <c r="K634" s="2">
        <f t="shared" si="262"/>
        <v>0.59336405529953917</v>
      </c>
      <c r="L634" s="2">
        <f t="shared" si="263"/>
        <v>1.8433179723502304E-4</v>
      </c>
      <c r="M634" s="2">
        <f t="shared" si="264"/>
        <v>7.6313364055299496E-2</v>
      </c>
      <c r="N634" s="108">
        <v>1791</v>
      </c>
      <c r="O634" s="108">
        <v>3219</v>
      </c>
      <c r="P634" s="108">
        <v>1</v>
      </c>
      <c r="Q634" s="57">
        <v>154</v>
      </c>
      <c r="S634" s="57">
        <v>132</v>
      </c>
      <c r="X634" s="57">
        <v>0</v>
      </c>
      <c r="Y634" s="108"/>
      <c r="Z634" s="108"/>
      <c r="AA634" s="109">
        <v>128</v>
      </c>
      <c r="AB634" s="109">
        <v>0</v>
      </c>
      <c r="AC634" s="108">
        <v>0</v>
      </c>
      <c r="AD634" s="108">
        <v>0</v>
      </c>
      <c r="AE634" s="108">
        <v>0</v>
      </c>
      <c r="AF634" s="108">
        <v>0</v>
      </c>
      <c r="AG634" s="108">
        <v>0</v>
      </c>
      <c r="AI634" s="7">
        <f>IF(Q634&gt;0,RANK(Q634,(N634:P634,Q634:AE634)),0)</f>
        <v>3</v>
      </c>
      <c r="AJ634" s="7">
        <f>IF(R634&gt;0,RANK(R634,(N634:P634,Q634:AE634)),0)</f>
        <v>0</v>
      </c>
      <c r="AK634" s="7">
        <f>IF(T634&gt;0,RANK(T634,(N634:P634,Q634:AE634)),0)</f>
        <v>0</v>
      </c>
      <c r="AL634" s="7">
        <f>IF(S634&gt;0,RANK(S634,(N634:P634,Q634:AE634)),0)</f>
        <v>4</v>
      </c>
      <c r="AM634" s="2">
        <f t="shared" si="265"/>
        <v>2.838709677419355E-2</v>
      </c>
      <c r="AN634" s="2">
        <f t="shared" si="266"/>
        <v>0</v>
      </c>
      <c r="AO634" s="2">
        <f t="shared" si="267"/>
        <v>0</v>
      </c>
      <c r="AP634" s="2">
        <f t="shared" si="268"/>
        <v>2.4331797235023041E-2</v>
      </c>
      <c r="AR634" t="s">
        <v>878</v>
      </c>
      <c r="AS634" t="s">
        <v>2050</v>
      </c>
      <c r="AT634">
        <v>19</v>
      </c>
      <c r="AV634">
        <v>3</v>
      </c>
      <c r="AW634" s="91">
        <v>17</v>
      </c>
      <c r="AX634" s="93">
        <v>5</v>
      </c>
      <c r="AY634" s="97">
        <f t="shared" si="257"/>
        <v>17005</v>
      </c>
      <c r="BA634" s="7" t="s">
        <v>1261</v>
      </c>
    </row>
    <row r="635" spans="1:53" hidden="1" outlineLevel="1">
      <c r="A635" t="s">
        <v>1250</v>
      </c>
      <c r="B635" t="s">
        <v>2050</v>
      </c>
      <c r="C635" s="1">
        <f t="shared" si="258"/>
        <v>14764</v>
      </c>
      <c r="D635" s="7">
        <f>IF(N635&gt;0, RANK(N635,(N635:P635,Q635:AE635)),0)</f>
        <v>2</v>
      </c>
      <c r="E635" s="7">
        <f>IF(O635&gt;0,RANK(O635,(N635:P635,Q635:AE635)),0)</f>
        <v>1</v>
      </c>
      <c r="F635" s="7">
        <f>IF(P635&gt;0,RANK(P635,(N635:P635,Q635:AE635)),0)</f>
        <v>0</v>
      </c>
      <c r="G635" s="1">
        <f t="shared" si="259"/>
        <v>4621</v>
      </c>
      <c r="H635" s="2">
        <f t="shared" si="260"/>
        <v>0.31299105933351395</v>
      </c>
      <c r="I635" s="2"/>
      <c r="J635" s="2">
        <f t="shared" si="261"/>
        <v>0.29856407477648333</v>
      </c>
      <c r="K635" s="2">
        <f t="shared" si="262"/>
        <v>0.61155513410999729</v>
      </c>
      <c r="L635" s="2">
        <f t="shared" si="263"/>
        <v>0</v>
      </c>
      <c r="M635" s="2">
        <f t="shared" si="264"/>
        <v>8.9880791113519432E-2</v>
      </c>
      <c r="N635" s="108">
        <v>4408</v>
      </c>
      <c r="O635" s="108">
        <v>9029</v>
      </c>
      <c r="P635" s="108">
        <v>0</v>
      </c>
      <c r="Q635" s="57">
        <v>578</v>
      </c>
      <c r="S635" s="57">
        <v>749</v>
      </c>
      <c r="X635" s="57">
        <v>0</v>
      </c>
      <c r="Y635" s="108"/>
      <c r="Z635" s="108"/>
      <c r="AA635" s="109">
        <v>0</v>
      </c>
      <c r="AB635" s="109">
        <v>0</v>
      </c>
      <c r="AC635" s="108">
        <v>0</v>
      </c>
      <c r="AD635" s="108">
        <v>0</v>
      </c>
      <c r="AE635" s="108">
        <v>0</v>
      </c>
      <c r="AF635" s="108">
        <v>0</v>
      </c>
      <c r="AG635" s="108">
        <v>0</v>
      </c>
      <c r="AI635" s="7">
        <f>IF(Q635&gt;0,RANK(Q635,(N635:P635,Q635:AE635)),0)</f>
        <v>4</v>
      </c>
      <c r="AJ635" s="7">
        <f>IF(R635&gt;0,RANK(R635,(N635:P635,Q635:AE635)),0)</f>
        <v>0</v>
      </c>
      <c r="AK635" s="7">
        <f>IF(T635&gt;0,RANK(T635,(N635:P635,Q635:AE635)),0)</f>
        <v>0</v>
      </c>
      <c r="AL635" s="7">
        <f>IF(S635&gt;0,RANK(S635,(N635:P635,Q635:AE635)),0)</f>
        <v>3</v>
      </c>
      <c r="AM635" s="2">
        <f t="shared" si="265"/>
        <v>3.9149282037388239E-2</v>
      </c>
      <c r="AN635" s="2">
        <f t="shared" si="266"/>
        <v>0</v>
      </c>
      <c r="AO635" s="2">
        <f t="shared" si="267"/>
        <v>0</v>
      </c>
      <c r="AP635" s="2">
        <f t="shared" si="268"/>
        <v>5.073150907613113E-2</v>
      </c>
      <c r="AR635" t="s">
        <v>1250</v>
      </c>
      <c r="AS635" t="s">
        <v>2050</v>
      </c>
      <c r="AT635">
        <v>16</v>
      </c>
      <c r="AV635">
        <v>3</v>
      </c>
      <c r="AW635" s="91">
        <v>17</v>
      </c>
      <c r="AX635" s="93">
        <v>7</v>
      </c>
      <c r="AY635" s="97">
        <f t="shared" si="257"/>
        <v>17007</v>
      </c>
      <c r="BA635" s="7" t="s">
        <v>1261</v>
      </c>
    </row>
    <row r="636" spans="1:53" hidden="1" outlineLevel="1">
      <c r="A636" t="s">
        <v>378</v>
      </c>
      <c r="B636" t="s">
        <v>2050</v>
      </c>
      <c r="C636" s="1">
        <f t="shared" si="258"/>
        <v>2065</v>
      </c>
      <c r="D636" s="7">
        <f>IF(N636&gt;0, RANK(N636,(N636:P636,Q636:AE636)),0)</f>
        <v>2</v>
      </c>
      <c r="E636" s="7">
        <f>IF(O636&gt;0,RANK(O636,(N636:P636,Q636:AE636)),0)</f>
        <v>1</v>
      </c>
      <c r="F636" s="7">
        <f>IF(P636&gt;0,RANK(P636,(N636:P636,Q636:AE636)),0)</f>
        <v>0</v>
      </c>
      <c r="G636" s="1">
        <f t="shared" si="259"/>
        <v>897</v>
      </c>
      <c r="H636" s="2">
        <f t="shared" si="260"/>
        <v>0.43438256658595642</v>
      </c>
      <c r="I636" s="2"/>
      <c r="J636" s="2">
        <f t="shared" si="261"/>
        <v>0.24891041162227603</v>
      </c>
      <c r="K636" s="2">
        <f t="shared" si="262"/>
        <v>0.68329297820823243</v>
      </c>
      <c r="L636" s="2">
        <f t="shared" si="263"/>
        <v>0</v>
      </c>
      <c r="M636" s="2">
        <f t="shared" si="264"/>
        <v>6.7796610169491567E-2</v>
      </c>
      <c r="N636" s="108">
        <v>514</v>
      </c>
      <c r="O636" s="108">
        <v>1411</v>
      </c>
      <c r="P636" s="108">
        <v>0</v>
      </c>
      <c r="Q636" s="57">
        <v>61</v>
      </c>
      <c r="S636" s="57">
        <v>79</v>
      </c>
      <c r="X636" s="57">
        <v>0</v>
      </c>
      <c r="Y636" s="108"/>
      <c r="Z636" s="108"/>
      <c r="AA636" s="109">
        <v>0</v>
      </c>
      <c r="AB636" s="109">
        <v>0</v>
      </c>
      <c r="AC636" s="108">
        <v>0</v>
      </c>
      <c r="AD636" s="108">
        <v>0</v>
      </c>
      <c r="AE636" s="108">
        <v>0</v>
      </c>
      <c r="AF636" s="108">
        <v>0</v>
      </c>
      <c r="AG636" s="108">
        <v>0</v>
      </c>
      <c r="AI636" s="7">
        <f>IF(Q636&gt;0,RANK(Q636,(N636:P636,Q636:AE636)),0)</f>
        <v>4</v>
      </c>
      <c r="AJ636" s="7">
        <f>IF(R636&gt;0,RANK(R636,(N636:P636,Q636:AE636)),0)</f>
        <v>0</v>
      </c>
      <c r="AK636" s="7">
        <f>IF(T636&gt;0,RANK(T636,(N636:P636,Q636:AE636)),0)</f>
        <v>0</v>
      </c>
      <c r="AL636" s="7">
        <f>IF(S636&gt;0,RANK(S636,(N636:P636,Q636:AE636)),0)</f>
        <v>3</v>
      </c>
      <c r="AM636" s="2">
        <f t="shared" si="265"/>
        <v>2.9539951573849879E-2</v>
      </c>
      <c r="AN636" s="2">
        <f t="shared" si="266"/>
        <v>0</v>
      </c>
      <c r="AO636" s="2">
        <f t="shared" si="267"/>
        <v>0</v>
      </c>
      <c r="AP636" s="2">
        <f t="shared" si="268"/>
        <v>3.8256658595641646E-2</v>
      </c>
      <c r="AR636" t="s">
        <v>378</v>
      </c>
      <c r="AS636" t="s">
        <v>2050</v>
      </c>
      <c r="AT636">
        <v>18</v>
      </c>
      <c r="AV636">
        <v>3</v>
      </c>
      <c r="AW636" s="91">
        <v>17</v>
      </c>
      <c r="AX636" s="93">
        <v>9</v>
      </c>
      <c r="AY636" s="97">
        <f t="shared" si="257"/>
        <v>17009</v>
      </c>
      <c r="BA636" s="7" t="s">
        <v>1261</v>
      </c>
    </row>
    <row r="637" spans="1:53" hidden="1" outlineLevel="1">
      <c r="A637" t="s">
        <v>2151</v>
      </c>
      <c r="B637" t="s">
        <v>2050</v>
      </c>
      <c r="C637" s="1">
        <f t="shared" si="258"/>
        <v>12516</v>
      </c>
      <c r="D637" s="7">
        <f>IF(N637&gt;0, RANK(N637,(N637:P637,Q637:AE637)),0)</f>
        <v>2</v>
      </c>
      <c r="E637" s="7">
        <f>IF(O637&gt;0,RANK(O637,(N637:P637,Q637:AE637)),0)</f>
        <v>1</v>
      </c>
      <c r="F637" s="7">
        <f>IF(P637&gt;0,RANK(P637,(N637:P637,Q637:AE637)),0)</f>
        <v>5</v>
      </c>
      <c r="G637" s="1">
        <f t="shared" si="259"/>
        <v>3272</v>
      </c>
      <c r="H637" s="2">
        <f t="shared" si="260"/>
        <v>0.26142537551933526</v>
      </c>
      <c r="I637" s="2"/>
      <c r="J637" s="2">
        <f t="shared" si="261"/>
        <v>0.33397251518056886</v>
      </c>
      <c r="K637" s="2">
        <f t="shared" si="262"/>
        <v>0.59539789069990412</v>
      </c>
      <c r="L637" s="2">
        <f t="shared" si="263"/>
        <v>2.3969319271332693E-4</v>
      </c>
      <c r="M637" s="2">
        <f t="shared" si="264"/>
        <v>7.0389900926813742E-2</v>
      </c>
      <c r="N637" s="108">
        <v>4180</v>
      </c>
      <c r="O637" s="108">
        <v>7452</v>
      </c>
      <c r="P637" s="108">
        <v>3</v>
      </c>
      <c r="Q637" s="57">
        <v>385</v>
      </c>
      <c r="S637" s="57">
        <v>494</v>
      </c>
      <c r="X637" s="57">
        <v>0</v>
      </c>
      <c r="Y637" s="108"/>
      <c r="Z637" s="108"/>
      <c r="AA637" s="109">
        <v>2</v>
      </c>
      <c r="AB637" s="109">
        <v>0</v>
      </c>
      <c r="AC637" s="108">
        <v>0</v>
      </c>
      <c r="AD637" s="108">
        <v>0</v>
      </c>
      <c r="AE637" s="108">
        <v>0</v>
      </c>
      <c r="AF637" s="108">
        <v>0</v>
      </c>
      <c r="AG637" s="108">
        <v>0</v>
      </c>
      <c r="AI637" s="7">
        <f>IF(Q637&gt;0,RANK(Q637,(N637:P637,Q637:AE637)),0)</f>
        <v>4</v>
      </c>
      <c r="AJ637" s="7">
        <f>IF(R637&gt;0,RANK(R637,(N637:P637,Q637:AE637)),0)</f>
        <v>0</v>
      </c>
      <c r="AK637" s="7">
        <f>IF(T637&gt;0,RANK(T637,(N637:P637,Q637:AE637)),0)</f>
        <v>0</v>
      </c>
      <c r="AL637" s="7">
        <f>IF(S637&gt;0,RANK(S637,(N637:P637,Q637:AE637)),0)</f>
        <v>3</v>
      </c>
      <c r="AM637" s="2">
        <f t="shared" si="265"/>
        <v>3.076062639821029E-2</v>
      </c>
      <c r="AN637" s="2">
        <f t="shared" si="266"/>
        <v>0</v>
      </c>
      <c r="AO637" s="2">
        <f t="shared" si="267"/>
        <v>0</v>
      </c>
      <c r="AP637" s="2">
        <f t="shared" si="268"/>
        <v>3.9469479066794502E-2</v>
      </c>
      <c r="AR637" t="s">
        <v>2151</v>
      </c>
      <c r="AS637" t="s">
        <v>2050</v>
      </c>
      <c r="AT637">
        <v>0</v>
      </c>
      <c r="AV637">
        <v>3</v>
      </c>
      <c r="AW637" s="91">
        <v>17</v>
      </c>
      <c r="AX637" s="93">
        <v>11</v>
      </c>
      <c r="AY637" s="97">
        <f t="shared" si="257"/>
        <v>17011</v>
      </c>
      <c r="BA637" s="7" t="s">
        <v>1261</v>
      </c>
    </row>
    <row r="638" spans="1:53" hidden="1" outlineLevel="1">
      <c r="A638" t="s">
        <v>852</v>
      </c>
      <c r="B638" t="s">
        <v>2050</v>
      </c>
      <c r="C638" s="1">
        <f t="shared" si="258"/>
        <v>2220</v>
      </c>
      <c r="D638" s="7">
        <f>IF(N638&gt;0, RANK(N638,(N638:P638,Q638:AE638)),0)</f>
        <v>2</v>
      </c>
      <c r="E638" s="7">
        <f>IF(O638&gt;0,RANK(O638,(N638:P638,Q638:AE638)),0)</f>
        <v>1</v>
      </c>
      <c r="F638" s="7">
        <f>IF(P638&gt;0,RANK(P638,(N638:P638,Q638:AE638)),0)</f>
        <v>0</v>
      </c>
      <c r="G638" s="1">
        <f t="shared" si="259"/>
        <v>203</v>
      </c>
      <c r="H638" s="2">
        <f t="shared" si="260"/>
        <v>9.1441441441441437E-2</v>
      </c>
      <c r="I638" s="2"/>
      <c r="J638" s="2">
        <f t="shared" si="261"/>
        <v>0.42207207207207209</v>
      </c>
      <c r="K638" s="2">
        <f t="shared" si="262"/>
        <v>0.51351351351351349</v>
      </c>
      <c r="L638" s="2">
        <f t="shared" si="263"/>
        <v>0</v>
      </c>
      <c r="M638" s="2">
        <f t="shared" si="264"/>
        <v>6.4414414414414423E-2</v>
      </c>
      <c r="N638" s="108">
        <v>937</v>
      </c>
      <c r="O638" s="108">
        <v>1140</v>
      </c>
      <c r="P638" s="108">
        <v>0</v>
      </c>
      <c r="Q638" s="57">
        <v>58</v>
      </c>
      <c r="S638" s="57">
        <v>85</v>
      </c>
      <c r="X638" s="57">
        <v>0</v>
      </c>
      <c r="Y638" s="108"/>
      <c r="Z638" s="108"/>
      <c r="AA638" s="109">
        <v>0</v>
      </c>
      <c r="AB638" s="109">
        <v>0</v>
      </c>
      <c r="AC638" s="108">
        <v>0</v>
      </c>
      <c r="AD638" s="108">
        <v>0</v>
      </c>
      <c r="AE638" s="108">
        <v>0</v>
      </c>
      <c r="AF638" s="108">
        <v>0</v>
      </c>
      <c r="AG638" s="108">
        <v>0</v>
      </c>
      <c r="AI638" s="7">
        <f>IF(Q638&gt;0,RANK(Q638,(N638:P638,Q638:AE638)),0)</f>
        <v>4</v>
      </c>
      <c r="AJ638" s="7">
        <f>IF(R638&gt;0,RANK(R638,(N638:P638,Q638:AE638)),0)</f>
        <v>0</v>
      </c>
      <c r="AK638" s="7">
        <f>IF(T638&gt;0,RANK(T638,(N638:P638,Q638:AE638)),0)</f>
        <v>0</v>
      </c>
      <c r="AL638" s="7">
        <f>IF(S638&gt;0,RANK(S638,(N638:P638,Q638:AE638)),0)</f>
        <v>3</v>
      </c>
      <c r="AM638" s="2">
        <f t="shared" si="265"/>
        <v>2.6126126126126126E-2</v>
      </c>
      <c r="AN638" s="2">
        <f t="shared" si="266"/>
        <v>0</v>
      </c>
      <c r="AO638" s="2">
        <f t="shared" si="267"/>
        <v>0</v>
      </c>
      <c r="AP638" s="2">
        <f t="shared" si="268"/>
        <v>3.8288288288288286E-2</v>
      </c>
      <c r="AR638" t="s">
        <v>852</v>
      </c>
      <c r="AS638" t="s">
        <v>2050</v>
      </c>
      <c r="AT638">
        <v>17</v>
      </c>
      <c r="AV638">
        <v>3</v>
      </c>
      <c r="AW638" s="91">
        <v>17</v>
      </c>
      <c r="AX638" s="93">
        <v>13</v>
      </c>
      <c r="AY638" s="97">
        <f t="shared" si="257"/>
        <v>17013</v>
      </c>
      <c r="BA638" s="7" t="s">
        <v>1261</v>
      </c>
    </row>
    <row r="639" spans="1:53" hidden="1" outlineLevel="1">
      <c r="A639" t="s">
        <v>1199</v>
      </c>
      <c r="B639" t="s">
        <v>2050</v>
      </c>
      <c r="C639" s="1">
        <f t="shared" si="258"/>
        <v>5121</v>
      </c>
      <c r="D639" s="7">
        <f>IF(N639&gt;0, RANK(N639,(N639:P639,Q639:AE639)),0)</f>
        <v>2</v>
      </c>
      <c r="E639" s="7">
        <f>IF(O639&gt;0,RANK(O639,(N639:P639,Q639:AE639)),0)</f>
        <v>1</v>
      </c>
      <c r="F639" s="7">
        <f>IF(P639&gt;0,RANK(P639,(N639:P639,Q639:AE639)),0)</f>
        <v>0</v>
      </c>
      <c r="G639" s="1">
        <f t="shared" si="259"/>
        <v>1865</v>
      </c>
      <c r="H639" s="2">
        <f t="shared" si="260"/>
        <v>0.3641866822886155</v>
      </c>
      <c r="I639" s="2"/>
      <c r="J639" s="2">
        <f t="shared" si="261"/>
        <v>0.27826596367896894</v>
      </c>
      <c r="K639" s="2">
        <f t="shared" si="262"/>
        <v>0.64245264596758445</v>
      </c>
      <c r="L639" s="2">
        <f t="shared" si="263"/>
        <v>0</v>
      </c>
      <c r="M639" s="2">
        <f t="shared" si="264"/>
        <v>7.9281390353446612E-2</v>
      </c>
      <c r="N639" s="108">
        <v>1425</v>
      </c>
      <c r="O639" s="108">
        <v>3290</v>
      </c>
      <c r="P639" s="108">
        <v>0</v>
      </c>
      <c r="Q639" s="57">
        <v>187</v>
      </c>
      <c r="S639" s="57">
        <v>219</v>
      </c>
      <c r="X639" s="57">
        <v>0</v>
      </c>
      <c r="Y639" s="108"/>
      <c r="Z639" s="108"/>
      <c r="AA639" s="109">
        <v>0</v>
      </c>
      <c r="AB639" s="109">
        <v>0</v>
      </c>
      <c r="AC639" s="108">
        <v>0</v>
      </c>
      <c r="AD639" s="108">
        <v>0</v>
      </c>
      <c r="AE639" s="108">
        <v>0</v>
      </c>
      <c r="AF639" s="108">
        <v>0</v>
      </c>
      <c r="AG639" s="108">
        <v>0</v>
      </c>
      <c r="AI639" s="7">
        <f>IF(Q639&gt;0,RANK(Q639,(N639:P639,Q639:AE639)),0)</f>
        <v>4</v>
      </c>
      <c r="AJ639" s="7">
        <f>IF(R639&gt;0,RANK(R639,(N639:P639,Q639:AE639)),0)</f>
        <v>0</v>
      </c>
      <c r="AK639" s="7">
        <f>IF(T639&gt;0,RANK(T639,(N639:P639,Q639:AE639)),0)</f>
        <v>0</v>
      </c>
      <c r="AL639" s="7">
        <f>IF(S639&gt;0,RANK(S639,(N639:P639,Q639:AE639)),0)</f>
        <v>3</v>
      </c>
      <c r="AM639" s="2">
        <f t="shared" si="265"/>
        <v>3.6516305409099788E-2</v>
      </c>
      <c r="AN639" s="2">
        <f t="shared" si="266"/>
        <v>0</v>
      </c>
      <c r="AO639" s="2">
        <f t="shared" si="267"/>
        <v>0</v>
      </c>
      <c r="AP639" s="2">
        <f t="shared" si="268"/>
        <v>4.2765084944346804E-2</v>
      </c>
      <c r="AR639" t="s">
        <v>1199</v>
      </c>
      <c r="AS639" t="s">
        <v>2050</v>
      </c>
      <c r="AT639">
        <v>16</v>
      </c>
      <c r="AV639">
        <v>3</v>
      </c>
      <c r="AW639" s="91">
        <v>17</v>
      </c>
      <c r="AX639" s="93">
        <v>15</v>
      </c>
      <c r="AY639" s="97">
        <f t="shared" si="257"/>
        <v>17015</v>
      </c>
      <c r="BA639" s="7" t="s">
        <v>1261</v>
      </c>
    </row>
    <row r="640" spans="1:53" hidden="1" outlineLevel="1">
      <c r="A640" t="s">
        <v>2081</v>
      </c>
      <c r="B640" t="s">
        <v>2050</v>
      </c>
      <c r="C640" s="1">
        <f t="shared" si="258"/>
        <v>3806</v>
      </c>
      <c r="D640" s="7">
        <f>IF(N640&gt;0, RANK(N640,(N640:P640,Q640:AE640)),0)</f>
        <v>2</v>
      </c>
      <c r="E640" s="7">
        <f>IF(O640&gt;0,RANK(O640,(N640:P640,Q640:AE640)),0)</f>
        <v>1</v>
      </c>
      <c r="F640" s="7">
        <f>IF(P640&gt;0,RANK(P640,(N640:P640,Q640:AE640)),0)</f>
        <v>0</v>
      </c>
      <c r="G640" s="1">
        <f t="shared" si="259"/>
        <v>1115</v>
      </c>
      <c r="H640" s="2">
        <f t="shared" si="260"/>
        <v>0.29295848660010509</v>
      </c>
      <c r="I640" s="2"/>
      <c r="J640" s="2">
        <f t="shared" si="261"/>
        <v>0.31266421439831843</v>
      </c>
      <c r="K640" s="2">
        <f t="shared" si="262"/>
        <v>0.60562270099842352</v>
      </c>
      <c r="L640" s="2">
        <f t="shared" si="263"/>
        <v>0</v>
      </c>
      <c r="M640" s="2">
        <f t="shared" si="264"/>
        <v>8.1713084603257991E-2</v>
      </c>
      <c r="N640" s="108">
        <v>1190</v>
      </c>
      <c r="O640" s="108">
        <v>2305</v>
      </c>
      <c r="P640" s="108">
        <v>0</v>
      </c>
      <c r="Q640" s="57">
        <v>108</v>
      </c>
      <c r="S640" s="57">
        <v>203</v>
      </c>
      <c r="X640" s="57">
        <v>0</v>
      </c>
      <c r="Y640" s="108"/>
      <c r="Z640" s="108"/>
      <c r="AA640" s="109">
        <v>0</v>
      </c>
      <c r="AB640" s="109">
        <v>0</v>
      </c>
      <c r="AC640" s="108">
        <v>0</v>
      </c>
      <c r="AD640" s="108">
        <v>0</v>
      </c>
      <c r="AE640" s="108">
        <v>0</v>
      </c>
      <c r="AF640" s="108">
        <v>0</v>
      </c>
      <c r="AG640" s="108">
        <v>0</v>
      </c>
      <c r="AI640" s="7">
        <f>IF(Q640&gt;0,RANK(Q640,(N640:P640,Q640:AE640)),0)</f>
        <v>4</v>
      </c>
      <c r="AJ640" s="7">
        <f>IF(R640&gt;0,RANK(R640,(N640:P640,Q640:AE640)),0)</f>
        <v>0</v>
      </c>
      <c r="AK640" s="7">
        <f>IF(T640&gt;0,RANK(T640,(N640:P640,Q640:AE640)),0)</f>
        <v>0</v>
      </c>
      <c r="AL640" s="7">
        <f>IF(S640&gt;0,RANK(S640,(N640:P640,Q640:AE640)),0)</f>
        <v>3</v>
      </c>
      <c r="AM640" s="2">
        <f t="shared" si="265"/>
        <v>2.8376248029427221E-2</v>
      </c>
      <c r="AN640" s="2">
        <f t="shared" si="266"/>
        <v>0</v>
      </c>
      <c r="AO640" s="2">
        <f t="shared" si="267"/>
        <v>0</v>
      </c>
      <c r="AP640" s="2">
        <f t="shared" si="268"/>
        <v>5.3336836573830794E-2</v>
      </c>
      <c r="AR640" t="s">
        <v>2081</v>
      </c>
      <c r="AS640" t="s">
        <v>2050</v>
      </c>
      <c r="AT640">
        <v>18</v>
      </c>
      <c r="AV640">
        <v>3</v>
      </c>
      <c r="AW640" s="91">
        <v>17</v>
      </c>
      <c r="AX640" s="93">
        <v>17</v>
      </c>
      <c r="AY640" s="97">
        <f t="shared" si="257"/>
        <v>17017</v>
      </c>
      <c r="BA640" s="7" t="s">
        <v>1261</v>
      </c>
    </row>
    <row r="641" spans="1:53" hidden="1" outlineLevel="1">
      <c r="A641" t="s">
        <v>969</v>
      </c>
      <c r="B641" t="s">
        <v>2050</v>
      </c>
      <c r="C641" s="1">
        <f t="shared" si="258"/>
        <v>53077</v>
      </c>
      <c r="D641" s="7">
        <f>IF(N641&gt;0, RANK(N641,(N641:P641,Q641:AE641)),0)</f>
        <v>2</v>
      </c>
      <c r="E641" s="7">
        <f>IF(O641&gt;0,RANK(O641,(N641:P641,Q641:AE641)),0)</f>
        <v>1</v>
      </c>
      <c r="F641" s="7">
        <f>IF(P641&gt;0,RANK(P641,(N641:P641,Q641:AE641)),0)</f>
        <v>0</v>
      </c>
      <c r="G641" s="1">
        <f t="shared" si="259"/>
        <v>9116</v>
      </c>
      <c r="H641" s="2">
        <f t="shared" si="260"/>
        <v>0.17175047572394822</v>
      </c>
      <c r="I641" s="2"/>
      <c r="J641" s="2">
        <f t="shared" si="261"/>
        <v>0.3806733613429546</v>
      </c>
      <c r="K641" s="2">
        <f t="shared" si="262"/>
        <v>0.55242383706690279</v>
      </c>
      <c r="L641" s="2">
        <f t="shared" si="263"/>
        <v>0</v>
      </c>
      <c r="M641" s="2">
        <f t="shared" si="264"/>
        <v>6.6902801590142613E-2</v>
      </c>
      <c r="N641" s="108">
        <v>20205</v>
      </c>
      <c r="O641" s="108">
        <v>29321</v>
      </c>
      <c r="P641" s="108">
        <v>0</v>
      </c>
      <c r="Q641" s="57">
        <v>1408</v>
      </c>
      <c r="S641" s="57">
        <v>2143</v>
      </c>
      <c r="X641" s="57">
        <v>0</v>
      </c>
      <c r="Y641" s="108"/>
      <c r="Z641" s="108"/>
      <c r="AA641" s="109">
        <v>0</v>
      </c>
      <c r="AB641" s="109">
        <v>0</v>
      </c>
      <c r="AC641" s="108">
        <v>0</v>
      </c>
      <c r="AD641" s="108">
        <v>0</v>
      </c>
      <c r="AE641" s="108">
        <v>0</v>
      </c>
      <c r="AF641" s="108">
        <v>0</v>
      </c>
      <c r="AG641" s="108">
        <v>0</v>
      </c>
      <c r="AI641" s="7">
        <f>IF(Q641&gt;0,RANK(Q641,(N641:P641,Q641:AE641)),0)</f>
        <v>4</v>
      </c>
      <c r="AJ641" s="7">
        <f>IF(R641&gt;0,RANK(R641,(N641:P641,Q641:AE641)),0)</f>
        <v>0</v>
      </c>
      <c r="AK641" s="7">
        <f>IF(T641&gt;0,RANK(T641,(N641:P641,Q641:AE641)),0)</f>
        <v>0</v>
      </c>
      <c r="AL641" s="7">
        <f>IF(S641&gt;0,RANK(S641,(N641:P641,Q641:AE641)),0)</f>
        <v>3</v>
      </c>
      <c r="AM641" s="2">
        <f t="shared" si="265"/>
        <v>2.6527497786235091E-2</v>
      </c>
      <c r="AN641" s="2">
        <f t="shared" si="266"/>
        <v>0</v>
      </c>
      <c r="AO641" s="2">
        <f t="shared" si="267"/>
        <v>0</v>
      </c>
      <c r="AP641" s="2">
        <f t="shared" si="268"/>
        <v>4.0375303803907532E-2</v>
      </c>
      <c r="AR641" t="s">
        <v>969</v>
      </c>
      <c r="AS641" t="s">
        <v>2050</v>
      </c>
      <c r="AT641">
        <v>15</v>
      </c>
      <c r="AV641">
        <v>3</v>
      </c>
      <c r="AW641" s="91">
        <v>17</v>
      </c>
      <c r="AX641" s="93">
        <v>19</v>
      </c>
      <c r="AY641" s="97">
        <f t="shared" si="257"/>
        <v>17019</v>
      </c>
      <c r="BA641" s="7" t="s">
        <v>1261</v>
      </c>
    </row>
    <row r="642" spans="1:53" hidden="1" outlineLevel="1">
      <c r="A642" t="s">
        <v>2087</v>
      </c>
      <c r="B642" t="s">
        <v>2050</v>
      </c>
      <c r="C642" s="1">
        <f t="shared" si="258"/>
        <v>12256</v>
      </c>
      <c r="D642" s="7">
        <f>IF(N642&gt;0, RANK(N642,(N642:P642,Q642:AE642)),0)</f>
        <v>2</v>
      </c>
      <c r="E642" s="7">
        <f>IF(O642&gt;0,RANK(O642,(N642:P642,Q642:AE642)),0)</f>
        <v>1</v>
      </c>
      <c r="F642" s="7">
        <f>IF(P642&gt;0,RANK(P642,(N642:P642,Q642:AE642)),0)</f>
        <v>6</v>
      </c>
      <c r="G642" s="1">
        <f t="shared" si="259"/>
        <v>3035</v>
      </c>
      <c r="H642" s="2">
        <f t="shared" si="260"/>
        <v>0.24763381201044388</v>
      </c>
      <c r="I642" s="2"/>
      <c r="J642" s="2">
        <f t="shared" si="261"/>
        <v>0.32938968668407309</v>
      </c>
      <c r="K642" s="2">
        <f t="shared" si="262"/>
        <v>0.57702349869451697</v>
      </c>
      <c r="L642" s="2">
        <f t="shared" si="263"/>
        <v>8.1592689295039166E-5</v>
      </c>
      <c r="M642" s="2">
        <f t="shared" si="264"/>
        <v>9.3505221932114899E-2</v>
      </c>
      <c r="N642" s="108">
        <v>4037</v>
      </c>
      <c r="O642" s="108">
        <v>7072</v>
      </c>
      <c r="P642" s="108">
        <v>1</v>
      </c>
      <c r="Q642" s="57">
        <v>459</v>
      </c>
      <c r="S642" s="57">
        <v>685</v>
      </c>
      <c r="X642" s="57">
        <v>0</v>
      </c>
      <c r="Y642" s="108"/>
      <c r="Z642" s="108"/>
      <c r="AA642" s="109">
        <v>2</v>
      </c>
      <c r="AB642" s="109">
        <v>0</v>
      </c>
      <c r="AC642" s="108">
        <v>0</v>
      </c>
      <c r="AD642" s="108">
        <v>0</v>
      </c>
      <c r="AE642" s="108">
        <v>0</v>
      </c>
      <c r="AF642" s="108">
        <v>0</v>
      </c>
      <c r="AG642" s="108">
        <v>0</v>
      </c>
      <c r="AI642" s="7">
        <f>IF(Q642&gt;0,RANK(Q642,(N642:P642,Q642:AE642)),0)</f>
        <v>4</v>
      </c>
      <c r="AJ642" s="7">
        <f>IF(R642&gt;0,RANK(R642,(N642:P642,Q642:AE642)),0)</f>
        <v>0</v>
      </c>
      <c r="AK642" s="7">
        <f>IF(T642&gt;0,RANK(T642,(N642:P642,Q642:AE642)),0)</f>
        <v>0</v>
      </c>
      <c r="AL642" s="7">
        <f>IF(S642&gt;0,RANK(S642,(N642:P642,Q642:AE642)),0)</f>
        <v>3</v>
      </c>
      <c r="AM642" s="2">
        <f t="shared" si="265"/>
        <v>3.745104438642298E-2</v>
      </c>
      <c r="AN642" s="2">
        <f t="shared" si="266"/>
        <v>0</v>
      </c>
      <c r="AO642" s="2">
        <f t="shared" si="267"/>
        <v>0</v>
      </c>
      <c r="AP642" s="2">
        <f t="shared" si="268"/>
        <v>5.5890992167101826E-2</v>
      </c>
      <c r="AR642" t="s">
        <v>2087</v>
      </c>
      <c r="AS642" t="s">
        <v>2050</v>
      </c>
      <c r="AT642">
        <v>0</v>
      </c>
      <c r="AV642">
        <v>3</v>
      </c>
      <c r="AW642" s="91">
        <v>17</v>
      </c>
      <c r="AX642" s="93">
        <v>21</v>
      </c>
      <c r="AY642" s="97">
        <f t="shared" si="257"/>
        <v>17021</v>
      </c>
      <c r="BA642" s="7" t="s">
        <v>1261</v>
      </c>
    </row>
    <row r="643" spans="1:53" hidden="1" outlineLevel="1">
      <c r="A643" t="s">
        <v>513</v>
      </c>
      <c r="B643" t="s">
        <v>2050</v>
      </c>
      <c r="C643" s="1">
        <f t="shared" si="258"/>
        <v>6041</v>
      </c>
      <c r="D643" s="7">
        <f>IF(N643&gt;0, RANK(N643,(N643:P643,Q643:AE643)),0)</f>
        <v>2</v>
      </c>
      <c r="E643" s="7">
        <f>IF(O643&gt;0,RANK(O643,(N643:P643,Q643:AE643)),0)</f>
        <v>1</v>
      </c>
      <c r="F643" s="7">
        <f>IF(P643&gt;0,RANK(P643,(N643:P643,Q643:AE643)),0)</f>
        <v>0</v>
      </c>
      <c r="G643" s="1">
        <f t="shared" si="259"/>
        <v>2490</v>
      </c>
      <c r="H643" s="2">
        <f t="shared" si="260"/>
        <v>0.41218341334216191</v>
      </c>
      <c r="I643" s="2"/>
      <c r="J643" s="2">
        <f t="shared" si="261"/>
        <v>0.27065055454394965</v>
      </c>
      <c r="K643" s="2">
        <f t="shared" si="262"/>
        <v>0.68283396788611161</v>
      </c>
      <c r="L643" s="2">
        <f t="shared" si="263"/>
        <v>0</v>
      </c>
      <c r="M643" s="2">
        <f t="shared" si="264"/>
        <v>4.6515477569938679E-2</v>
      </c>
      <c r="N643" s="108">
        <v>1635</v>
      </c>
      <c r="O643" s="108">
        <v>4125</v>
      </c>
      <c r="P643" s="108">
        <v>0</v>
      </c>
      <c r="Q643" s="57">
        <v>136</v>
      </c>
      <c r="S643" s="57">
        <v>144</v>
      </c>
      <c r="X643" s="57">
        <v>0</v>
      </c>
      <c r="Y643" s="108"/>
      <c r="Z643" s="108"/>
      <c r="AA643" s="109">
        <v>1</v>
      </c>
      <c r="AB643" s="109">
        <v>0</v>
      </c>
      <c r="AC643" s="108">
        <v>0</v>
      </c>
      <c r="AD643" s="108">
        <v>0</v>
      </c>
      <c r="AE643" s="108">
        <v>0</v>
      </c>
      <c r="AF643" s="108">
        <v>0</v>
      </c>
      <c r="AG643" s="108">
        <v>0</v>
      </c>
      <c r="AI643" s="7">
        <f>IF(Q643&gt;0,RANK(Q643,(N643:P643,Q643:AE643)),0)</f>
        <v>4</v>
      </c>
      <c r="AJ643" s="7">
        <f>IF(R643&gt;0,RANK(R643,(N643:P643,Q643:AE643)),0)</f>
        <v>0</v>
      </c>
      <c r="AK643" s="7">
        <f>IF(T643&gt;0,RANK(T643,(N643:P643,Q643:AE643)),0)</f>
        <v>0</v>
      </c>
      <c r="AL643" s="7">
        <f>IF(S643&gt;0,RANK(S643,(N643:P643,Q643:AE643)),0)</f>
        <v>3</v>
      </c>
      <c r="AM643" s="2">
        <f t="shared" si="265"/>
        <v>2.2512829001820892E-2</v>
      </c>
      <c r="AN643" s="2">
        <f t="shared" si="266"/>
        <v>0</v>
      </c>
      <c r="AO643" s="2">
        <f t="shared" si="267"/>
        <v>0</v>
      </c>
      <c r="AP643" s="2">
        <f t="shared" si="268"/>
        <v>2.3837113060751532E-2</v>
      </c>
      <c r="AR643" t="s">
        <v>513</v>
      </c>
      <c r="AS643" t="s">
        <v>2050</v>
      </c>
      <c r="AT643">
        <v>15</v>
      </c>
      <c r="AV643">
        <v>3</v>
      </c>
      <c r="AW643" s="91">
        <v>17</v>
      </c>
      <c r="AX643" s="93">
        <v>23</v>
      </c>
      <c r="AY643" s="97">
        <f t="shared" si="257"/>
        <v>17023</v>
      </c>
      <c r="BA643" s="7" t="s">
        <v>1261</v>
      </c>
    </row>
    <row r="644" spans="1:53" hidden="1" outlineLevel="1">
      <c r="A644" t="s">
        <v>1323</v>
      </c>
      <c r="B644" t="s">
        <v>2050</v>
      </c>
      <c r="C644" s="1">
        <f t="shared" si="258"/>
        <v>4734</v>
      </c>
      <c r="D644" s="7">
        <f>IF(N644&gt;0, RANK(N644,(N644:P644,Q644:AE644)),0)</f>
        <v>2</v>
      </c>
      <c r="E644" s="7">
        <f>IF(O644&gt;0,RANK(O644,(N644:P644,Q644:AE644)),0)</f>
        <v>1</v>
      </c>
      <c r="F644" s="7">
        <f>IF(P644&gt;0,RANK(P644,(N644:P644,Q644:AE644)),0)</f>
        <v>0</v>
      </c>
      <c r="G644" s="1">
        <f t="shared" si="259"/>
        <v>2071</v>
      </c>
      <c r="H644" s="2">
        <f t="shared" si="260"/>
        <v>0.43747359526827206</v>
      </c>
      <c r="I644" s="2"/>
      <c r="J644" s="2">
        <f t="shared" si="261"/>
        <v>0.25031685678073512</v>
      </c>
      <c r="K644" s="2">
        <f t="shared" si="262"/>
        <v>0.68779045204900713</v>
      </c>
      <c r="L644" s="2">
        <f t="shared" si="263"/>
        <v>0</v>
      </c>
      <c r="M644" s="2">
        <f t="shared" si="264"/>
        <v>6.1892691170257752E-2</v>
      </c>
      <c r="N644" s="108">
        <v>1185</v>
      </c>
      <c r="O644" s="108">
        <v>3256</v>
      </c>
      <c r="P644" s="108">
        <v>0</v>
      </c>
      <c r="Q644" s="57">
        <v>137</v>
      </c>
      <c r="S644" s="57">
        <v>156</v>
      </c>
      <c r="X644" s="57">
        <v>0</v>
      </c>
      <c r="Y644" s="108"/>
      <c r="Z644" s="108"/>
      <c r="AA644" s="109">
        <v>0</v>
      </c>
      <c r="AB644" s="109">
        <v>0</v>
      </c>
      <c r="AC644" s="108">
        <v>0</v>
      </c>
      <c r="AD644" s="108">
        <v>0</v>
      </c>
      <c r="AE644" s="108">
        <v>0</v>
      </c>
      <c r="AF644" s="108">
        <v>0</v>
      </c>
      <c r="AG644" s="108">
        <v>0</v>
      </c>
      <c r="AI644" s="7">
        <f>IF(Q644&gt;0,RANK(Q644,(N644:P644,Q644:AE644)),0)</f>
        <v>4</v>
      </c>
      <c r="AJ644" s="7">
        <f>IF(R644&gt;0,RANK(R644,(N644:P644,Q644:AE644)),0)</f>
        <v>0</v>
      </c>
      <c r="AK644" s="7">
        <f>IF(T644&gt;0,RANK(T644,(N644:P644,Q644:AE644)),0)</f>
        <v>0</v>
      </c>
      <c r="AL644" s="7">
        <f>IF(S644&gt;0,RANK(S644,(N644:P644,Q644:AE644)),0)</f>
        <v>3</v>
      </c>
      <c r="AM644" s="2">
        <f t="shared" si="265"/>
        <v>2.8939585973806504E-2</v>
      </c>
      <c r="AN644" s="2">
        <f t="shared" si="266"/>
        <v>0</v>
      </c>
      <c r="AO644" s="2">
        <f t="shared" si="267"/>
        <v>0</v>
      </c>
      <c r="AP644" s="2">
        <f t="shared" si="268"/>
        <v>3.2953105196451206E-2</v>
      </c>
      <c r="AR644" t="s">
        <v>1323</v>
      </c>
      <c r="AS644" t="s">
        <v>2050</v>
      </c>
      <c r="AT644">
        <v>19</v>
      </c>
      <c r="AV644">
        <v>3</v>
      </c>
      <c r="AW644" s="91">
        <v>17</v>
      </c>
      <c r="AX644" s="93">
        <v>25</v>
      </c>
      <c r="AY644" s="97">
        <f t="shared" si="257"/>
        <v>17025</v>
      </c>
      <c r="BA644" s="7" t="s">
        <v>1261</v>
      </c>
    </row>
    <row r="645" spans="1:53" hidden="1" outlineLevel="1">
      <c r="A645" t="s">
        <v>1023</v>
      </c>
      <c r="B645" t="s">
        <v>2050</v>
      </c>
      <c r="C645" s="1">
        <f t="shared" si="258"/>
        <v>12640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>IF(P645&gt;0,RANK(P645,(N645:P645,Q645:AE645)),0)</f>
        <v>6</v>
      </c>
      <c r="G645" s="1">
        <f t="shared" si="259"/>
        <v>5259</v>
      </c>
      <c r="H645" s="2">
        <f t="shared" si="260"/>
        <v>0.41606012658227848</v>
      </c>
      <c r="I645" s="2"/>
      <c r="J645" s="2">
        <f t="shared" si="261"/>
        <v>0.26613924050632909</v>
      </c>
      <c r="K645" s="2">
        <f t="shared" si="262"/>
        <v>0.68219936708860762</v>
      </c>
      <c r="L645" s="2">
        <f t="shared" si="263"/>
        <v>1.5822784810126583E-4</v>
      </c>
      <c r="M645" s="2">
        <f t="shared" si="264"/>
        <v>5.1503164556962022E-2</v>
      </c>
      <c r="N645" s="108">
        <v>3364</v>
      </c>
      <c r="O645" s="108">
        <v>8623</v>
      </c>
      <c r="P645" s="108">
        <v>2</v>
      </c>
      <c r="Q645" s="57">
        <v>290</v>
      </c>
      <c r="S645" s="57">
        <v>351</v>
      </c>
      <c r="X645" s="57">
        <v>0</v>
      </c>
      <c r="Y645" s="108"/>
      <c r="Z645" s="108"/>
      <c r="AA645" s="109">
        <v>10</v>
      </c>
      <c r="AB645" s="109">
        <v>0</v>
      </c>
      <c r="AC645" s="108">
        <v>0</v>
      </c>
      <c r="AD645" s="108">
        <v>0</v>
      </c>
      <c r="AE645" s="108">
        <v>0</v>
      </c>
      <c r="AF645" s="108">
        <v>0</v>
      </c>
      <c r="AG645" s="108">
        <v>0</v>
      </c>
      <c r="AI645" s="7">
        <f>IF(Q645&gt;0,RANK(Q645,(N645:P645,Q645:AE645)),0)</f>
        <v>4</v>
      </c>
      <c r="AJ645" s="7">
        <f>IF(R645&gt;0,RANK(R645,(N645:P645,Q645:AE645)),0)</f>
        <v>0</v>
      </c>
      <c r="AK645" s="7">
        <f>IF(T645&gt;0,RANK(T645,(N645:P645,Q645:AE645)),0)</f>
        <v>0</v>
      </c>
      <c r="AL645" s="7">
        <f>IF(S645&gt;0,RANK(S645,(N645:P645,Q645:AE645)),0)</f>
        <v>3</v>
      </c>
      <c r="AM645" s="2">
        <f t="shared" si="265"/>
        <v>2.2943037974683545E-2</v>
      </c>
      <c r="AN645" s="2">
        <f t="shared" si="266"/>
        <v>0</v>
      </c>
      <c r="AO645" s="2">
        <f t="shared" si="267"/>
        <v>0</v>
      </c>
      <c r="AP645" s="2">
        <f t="shared" si="268"/>
        <v>2.7768987341772151E-2</v>
      </c>
      <c r="AR645" t="s">
        <v>1023</v>
      </c>
      <c r="AS645" t="s">
        <v>2050</v>
      </c>
      <c r="AT645">
        <v>19</v>
      </c>
      <c r="AV645">
        <v>3</v>
      </c>
      <c r="AW645" s="91">
        <v>17</v>
      </c>
      <c r="AX645" s="93">
        <v>27</v>
      </c>
      <c r="AY645" s="97">
        <f t="shared" si="257"/>
        <v>17027</v>
      </c>
      <c r="BA645" s="7" t="s">
        <v>1261</v>
      </c>
    </row>
    <row r="646" spans="1:53" hidden="1" outlineLevel="1">
      <c r="A646" t="s">
        <v>731</v>
      </c>
      <c r="B646" t="s">
        <v>2050</v>
      </c>
      <c r="C646" s="1">
        <f t="shared" si="258"/>
        <v>14715</v>
      </c>
      <c r="D646" s="7">
        <f>IF(N646&gt;0, RANK(N646,(N646:P646,Q646:AE646)),0)</f>
        <v>2</v>
      </c>
      <c r="E646" s="7">
        <f>IF(O646&gt;0,RANK(O646,(N646:P646,Q646:AE646)),0)</f>
        <v>1</v>
      </c>
      <c r="F646" s="7">
        <f>IF(P646&gt;0,RANK(P646,(N646:P646,Q646:AE646)),0)</f>
        <v>5</v>
      </c>
      <c r="G646" s="1">
        <f t="shared" si="259"/>
        <v>5644</v>
      </c>
      <c r="H646" s="2">
        <f t="shared" si="260"/>
        <v>0.38355419639823307</v>
      </c>
      <c r="I646" s="2"/>
      <c r="J646" s="2">
        <f t="shared" si="261"/>
        <v>0.27081209650016991</v>
      </c>
      <c r="K646" s="2">
        <f t="shared" si="262"/>
        <v>0.65436629289840298</v>
      </c>
      <c r="L646" s="2">
        <f t="shared" si="263"/>
        <v>2.0387359836901122E-4</v>
      </c>
      <c r="M646" s="2">
        <f t="shared" si="264"/>
        <v>7.4617737003058099E-2</v>
      </c>
      <c r="N646" s="108">
        <v>3985</v>
      </c>
      <c r="O646" s="108">
        <v>9629</v>
      </c>
      <c r="P646" s="108">
        <v>3</v>
      </c>
      <c r="Q646" s="57">
        <v>391</v>
      </c>
      <c r="S646" s="57">
        <v>707</v>
      </c>
      <c r="X646" s="57">
        <v>0</v>
      </c>
      <c r="Y646" s="108"/>
      <c r="Z646" s="108"/>
      <c r="AA646" s="109">
        <v>0</v>
      </c>
      <c r="AB646" s="109">
        <v>0</v>
      </c>
      <c r="AC646" s="108">
        <v>0</v>
      </c>
      <c r="AD646" s="108">
        <v>0</v>
      </c>
      <c r="AE646" s="108">
        <v>0</v>
      </c>
      <c r="AF646" s="108">
        <v>0</v>
      </c>
      <c r="AG646" s="108">
        <v>0</v>
      </c>
      <c r="AI646" s="7">
        <f>IF(Q646&gt;0,RANK(Q646,(N646:P646,Q646:AE646)),0)</f>
        <v>4</v>
      </c>
      <c r="AJ646" s="7">
        <f>IF(R646&gt;0,RANK(R646,(N646:P646,Q646:AE646)),0)</f>
        <v>0</v>
      </c>
      <c r="AK646" s="7">
        <f>IF(T646&gt;0,RANK(T646,(N646:P646,Q646:AE646)),0)</f>
        <v>0</v>
      </c>
      <c r="AL646" s="7">
        <f>IF(S646&gt;0,RANK(S646,(N646:P646,Q646:AE646)),0)</f>
        <v>3</v>
      </c>
      <c r="AM646" s="2">
        <f t="shared" si="265"/>
        <v>2.6571525654094461E-2</v>
      </c>
      <c r="AN646" s="2">
        <f t="shared" si="266"/>
        <v>0</v>
      </c>
      <c r="AO646" s="2">
        <f t="shared" si="267"/>
        <v>0</v>
      </c>
      <c r="AP646" s="2">
        <f t="shared" si="268"/>
        <v>4.8046211348963641E-2</v>
      </c>
      <c r="AR646" t="s">
        <v>731</v>
      </c>
      <c r="AS646" t="s">
        <v>2050</v>
      </c>
      <c r="AT646">
        <v>15</v>
      </c>
      <c r="AV646">
        <v>3</v>
      </c>
      <c r="AW646" s="91">
        <v>17</v>
      </c>
      <c r="AX646" s="93">
        <v>29</v>
      </c>
      <c r="AY646" s="97">
        <f t="shared" si="257"/>
        <v>17029</v>
      </c>
      <c r="BA646" s="7" t="s">
        <v>1261</v>
      </c>
    </row>
    <row r="647" spans="1:53" hidden="1" outlineLevel="1">
      <c r="A647" t="s">
        <v>1238</v>
      </c>
      <c r="B647" t="s">
        <v>2050</v>
      </c>
      <c r="C647" s="1">
        <f t="shared" si="258"/>
        <v>1397353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>IF(P647&gt;0,RANK(P647,(N647:P647,Q647:AE647)),0)</f>
        <v>5</v>
      </c>
      <c r="G647" s="1">
        <f t="shared" si="259"/>
        <v>456722</v>
      </c>
      <c r="H647" s="2">
        <f t="shared" si="260"/>
        <v>0.32684797613774041</v>
      </c>
      <c r="I647" s="2"/>
      <c r="J647" s="2">
        <f t="shared" si="261"/>
        <v>0.64318107164045157</v>
      </c>
      <c r="K647" s="2">
        <f t="shared" si="262"/>
        <v>0.31633309550271121</v>
      </c>
      <c r="L647" s="2">
        <f t="shared" si="263"/>
        <v>7.728898853761362E-5</v>
      </c>
      <c r="M647" s="2">
        <f t="shared" si="264"/>
        <v>4.0408543868299597E-2</v>
      </c>
      <c r="N647" s="108">
        <v>898751</v>
      </c>
      <c r="O647" s="108">
        <v>442029</v>
      </c>
      <c r="P647" s="108">
        <v>108</v>
      </c>
      <c r="Q647" s="57">
        <v>21592</v>
      </c>
      <c r="S647" s="57">
        <v>34758</v>
      </c>
      <c r="X647" s="57">
        <v>2</v>
      </c>
      <c r="Y647" s="108"/>
      <c r="Z647" s="108"/>
      <c r="AA647" s="109">
        <v>74</v>
      </c>
      <c r="AB647" s="109">
        <v>13</v>
      </c>
      <c r="AC647" s="108">
        <v>9</v>
      </c>
      <c r="AD647" s="108">
        <v>0</v>
      </c>
      <c r="AE647" s="108">
        <v>12</v>
      </c>
      <c r="AF647" s="108">
        <v>5</v>
      </c>
      <c r="AG647" s="108">
        <v>0</v>
      </c>
      <c r="AI647" s="7">
        <f>IF(Q647&gt;0,RANK(Q647,(N647:P647,Q647:AE647)),0)</f>
        <v>4</v>
      </c>
      <c r="AJ647" s="7">
        <f>IF(R647&gt;0,RANK(R647,(N647:P647,Q647:AE647)),0)</f>
        <v>0</v>
      </c>
      <c r="AK647" s="7">
        <f>IF(T647&gt;0,RANK(T647,(N647:P647,Q647:AE647)),0)</f>
        <v>0</v>
      </c>
      <c r="AL647" s="7">
        <f>IF(S647&gt;0,RANK(S647,(N647:P647,Q647:AE647)),0)</f>
        <v>3</v>
      </c>
      <c r="AM647" s="2">
        <f t="shared" si="265"/>
        <v>1.5452072597260677E-2</v>
      </c>
      <c r="AN647" s="2">
        <f t="shared" si="266"/>
        <v>0</v>
      </c>
      <c r="AO647" s="2">
        <f t="shared" si="267"/>
        <v>0</v>
      </c>
      <c r="AP647" s="2">
        <f t="shared" si="268"/>
        <v>2.4874172811021982E-2</v>
      </c>
      <c r="AR647" t="s">
        <v>1238</v>
      </c>
      <c r="AS647" t="s">
        <v>2050</v>
      </c>
      <c r="AT647">
        <v>0</v>
      </c>
      <c r="AV647">
        <v>3</v>
      </c>
      <c r="AW647" s="91">
        <v>17</v>
      </c>
      <c r="AX647" s="93">
        <v>31</v>
      </c>
      <c r="AY647" s="97">
        <f t="shared" si="257"/>
        <v>17031</v>
      </c>
      <c r="BA647" s="7" t="s">
        <v>1261</v>
      </c>
    </row>
    <row r="648" spans="1:53" hidden="1" outlineLevel="1">
      <c r="A648" t="s">
        <v>1000</v>
      </c>
      <c r="B648" t="s">
        <v>2050</v>
      </c>
      <c r="C648" s="1">
        <f t="shared" si="258"/>
        <v>6789</v>
      </c>
      <c r="D648" s="7">
        <f>IF(N648&gt;0, RANK(N648,(N648:P648,Q648:AE648)),0)</f>
        <v>2</v>
      </c>
      <c r="E648" s="7">
        <f>IF(O648&gt;0,RANK(O648,(N648:P648,Q648:AE648)),0)</f>
        <v>1</v>
      </c>
      <c r="F648" s="7">
        <f>IF(P648&gt;0,RANK(P648,(N648:P648,Q648:AE648)),0)</f>
        <v>0</v>
      </c>
      <c r="G648" s="1">
        <f t="shared" si="259"/>
        <v>3042</v>
      </c>
      <c r="H648" s="2">
        <f t="shared" si="260"/>
        <v>0.44807777286787448</v>
      </c>
      <c r="I648" s="2"/>
      <c r="J648" s="2">
        <f t="shared" si="261"/>
        <v>0.24775371925173073</v>
      </c>
      <c r="K648" s="2">
        <f t="shared" si="262"/>
        <v>0.69583149211960527</v>
      </c>
      <c r="L648" s="2">
        <f t="shared" si="263"/>
        <v>0</v>
      </c>
      <c r="M648" s="2">
        <f t="shared" si="264"/>
        <v>5.6414788628664003E-2</v>
      </c>
      <c r="N648" s="108">
        <v>1682</v>
      </c>
      <c r="O648" s="108">
        <v>4724</v>
      </c>
      <c r="P648" s="108">
        <v>0</v>
      </c>
      <c r="Q648" s="57">
        <v>209</v>
      </c>
      <c r="S648" s="57">
        <v>174</v>
      </c>
      <c r="X648" s="57">
        <v>0</v>
      </c>
      <c r="Y648" s="108"/>
      <c r="Z648" s="108"/>
      <c r="AA648" s="109">
        <v>0</v>
      </c>
      <c r="AB648" s="109">
        <v>0</v>
      </c>
      <c r="AC648" s="108">
        <v>0</v>
      </c>
      <c r="AD648" s="108">
        <v>0</v>
      </c>
      <c r="AE648" s="108">
        <v>0</v>
      </c>
      <c r="AF648" s="108">
        <v>0</v>
      </c>
      <c r="AG648" s="108">
        <v>0</v>
      </c>
      <c r="AI648" s="7">
        <f>IF(Q648&gt;0,RANK(Q648,(N648:P648,Q648:AE648)),0)</f>
        <v>3</v>
      </c>
      <c r="AJ648" s="7">
        <f>IF(R648&gt;0,RANK(R648,(N648:P648,Q648:AE648)),0)</f>
        <v>0</v>
      </c>
      <c r="AK648" s="7">
        <f>IF(T648&gt;0,RANK(T648,(N648:P648,Q648:AE648)),0)</f>
        <v>0</v>
      </c>
      <c r="AL648" s="7">
        <f>IF(S648&gt;0,RANK(S648,(N648:P648,Q648:AE648)),0)</f>
        <v>4</v>
      </c>
      <c r="AM648" s="2">
        <f t="shared" si="265"/>
        <v>3.0785093533657389E-2</v>
      </c>
      <c r="AN648" s="2">
        <f t="shared" si="266"/>
        <v>0</v>
      </c>
      <c r="AO648" s="2">
        <f t="shared" si="267"/>
        <v>0</v>
      </c>
      <c r="AP648" s="2">
        <f t="shared" si="268"/>
        <v>2.5629695095006629E-2</v>
      </c>
      <c r="AR648" t="s">
        <v>1000</v>
      </c>
      <c r="AS648" t="s">
        <v>2050</v>
      </c>
      <c r="AT648">
        <v>15</v>
      </c>
      <c r="AV648">
        <v>3</v>
      </c>
      <c r="AW648" s="91">
        <v>17</v>
      </c>
      <c r="AX648" s="93">
        <v>33</v>
      </c>
      <c r="AY648" s="97">
        <f t="shared" si="257"/>
        <v>17033</v>
      </c>
      <c r="BA648" s="7" t="s">
        <v>1261</v>
      </c>
    </row>
    <row r="649" spans="1:53" hidden="1" outlineLevel="1">
      <c r="A649" t="s">
        <v>920</v>
      </c>
      <c r="B649" t="s">
        <v>2050</v>
      </c>
      <c r="C649" s="1">
        <f t="shared" si="258"/>
        <v>4215</v>
      </c>
      <c r="D649" s="7">
        <f>IF(N649&gt;0, RANK(N649,(N649:P649,Q649:AE649)),0)</f>
        <v>2</v>
      </c>
      <c r="E649" s="7">
        <f>IF(O649&gt;0,RANK(O649,(N649:P649,Q649:AE649)),0)</f>
        <v>1</v>
      </c>
      <c r="F649" s="7">
        <f>IF(P649&gt;0,RANK(P649,(N649:P649,Q649:AE649)),0)</f>
        <v>0</v>
      </c>
      <c r="G649" s="1">
        <f t="shared" si="259"/>
        <v>1972</v>
      </c>
      <c r="H649" s="2">
        <f t="shared" si="260"/>
        <v>0.46785290628706999</v>
      </c>
      <c r="I649" s="2"/>
      <c r="J649" s="2">
        <f t="shared" si="261"/>
        <v>0.22396204033214709</v>
      </c>
      <c r="K649" s="2">
        <f t="shared" si="262"/>
        <v>0.69181494661921705</v>
      </c>
      <c r="L649" s="2">
        <f t="shared" si="263"/>
        <v>0</v>
      </c>
      <c r="M649" s="2">
        <f t="shared" si="264"/>
        <v>8.4223013048635886E-2</v>
      </c>
      <c r="N649" s="108">
        <v>944</v>
      </c>
      <c r="O649" s="108">
        <v>2916</v>
      </c>
      <c r="P649" s="108">
        <v>0</v>
      </c>
      <c r="Q649" s="57">
        <v>150</v>
      </c>
      <c r="S649" s="57">
        <v>205</v>
      </c>
      <c r="X649" s="57">
        <v>0</v>
      </c>
      <c r="Y649" s="108"/>
      <c r="Z649" s="108"/>
      <c r="AA649" s="109">
        <v>0</v>
      </c>
      <c r="AB649" s="109">
        <v>0</v>
      </c>
      <c r="AC649" s="108">
        <v>0</v>
      </c>
      <c r="AD649" s="108">
        <v>0</v>
      </c>
      <c r="AE649" s="108">
        <v>0</v>
      </c>
      <c r="AF649" s="108">
        <v>0</v>
      </c>
      <c r="AG649" s="108">
        <v>0</v>
      </c>
      <c r="AI649" s="7">
        <f>IF(Q649&gt;0,RANK(Q649,(N649:P649,Q649:AE649)),0)</f>
        <v>4</v>
      </c>
      <c r="AJ649" s="7">
        <f>IF(R649&gt;0,RANK(R649,(N649:P649,Q649:AE649)),0)</f>
        <v>0</v>
      </c>
      <c r="AK649" s="7">
        <f>IF(T649&gt;0,RANK(T649,(N649:P649,Q649:AE649)),0)</f>
        <v>0</v>
      </c>
      <c r="AL649" s="7">
        <f>IF(S649&gt;0,RANK(S649,(N649:P649,Q649:AE649)),0)</f>
        <v>3</v>
      </c>
      <c r="AM649" s="2">
        <f t="shared" si="265"/>
        <v>3.5587188612099648E-2</v>
      </c>
      <c r="AN649" s="2">
        <f t="shared" si="266"/>
        <v>0</v>
      </c>
      <c r="AO649" s="2">
        <f t="shared" si="267"/>
        <v>0</v>
      </c>
      <c r="AP649" s="2">
        <f t="shared" si="268"/>
        <v>4.8635824436536183E-2</v>
      </c>
      <c r="AR649" t="s">
        <v>920</v>
      </c>
      <c r="AS649" t="s">
        <v>2050</v>
      </c>
      <c r="AT649">
        <v>15</v>
      </c>
      <c r="AV649">
        <v>3</v>
      </c>
      <c r="AW649" s="91">
        <v>17</v>
      </c>
      <c r="AX649" s="93">
        <v>35</v>
      </c>
      <c r="AY649" s="97">
        <f t="shared" si="257"/>
        <v>17035</v>
      </c>
      <c r="BA649" s="7" t="s">
        <v>1261</v>
      </c>
    </row>
    <row r="650" spans="1:53" hidden="1" outlineLevel="1">
      <c r="A650" t="s">
        <v>1561</v>
      </c>
      <c r="B650" t="s">
        <v>2050</v>
      </c>
      <c r="C650" s="1">
        <f t="shared" si="258"/>
        <v>28415</v>
      </c>
      <c r="D650" s="7">
        <f>IF(N650&gt;0, RANK(N650,(N650:P650,Q650:AE650)),0)</f>
        <v>2</v>
      </c>
      <c r="E650" s="7">
        <f>IF(O650&gt;0,RANK(O650,(N650:P650,Q650:AE650)),0)</f>
        <v>1</v>
      </c>
      <c r="F650" s="7">
        <f>IF(P650&gt;0,RANK(P650,(N650:P650,Q650:AE650)),0)</f>
        <v>5</v>
      </c>
      <c r="G650" s="1">
        <f t="shared" si="259"/>
        <v>4756</v>
      </c>
      <c r="H650" s="2">
        <f t="shared" si="260"/>
        <v>0.16737638571177196</v>
      </c>
      <c r="I650" s="2"/>
      <c r="J650" s="2">
        <f t="shared" si="261"/>
        <v>0.37420376561675173</v>
      </c>
      <c r="K650" s="2">
        <f t="shared" si="262"/>
        <v>0.54158015132852366</v>
      </c>
      <c r="L650" s="2">
        <f t="shared" si="263"/>
        <v>2.4634875945803272E-4</v>
      </c>
      <c r="M650" s="2">
        <f t="shared" si="264"/>
        <v>8.3969734295266579E-2</v>
      </c>
      <c r="N650" s="108">
        <v>10633</v>
      </c>
      <c r="O650" s="108">
        <v>15389</v>
      </c>
      <c r="P650" s="108">
        <v>7</v>
      </c>
      <c r="Q650" s="57">
        <v>1035</v>
      </c>
      <c r="S650" s="57">
        <v>1344</v>
      </c>
      <c r="X650" s="57">
        <v>0</v>
      </c>
      <c r="Y650" s="108"/>
      <c r="Z650" s="108"/>
      <c r="AA650" s="109">
        <v>6</v>
      </c>
      <c r="AB650" s="109">
        <v>0</v>
      </c>
      <c r="AC650" s="108">
        <v>0</v>
      </c>
      <c r="AD650" s="108">
        <v>0</v>
      </c>
      <c r="AE650" s="108">
        <v>0</v>
      </c>
      <c r="AF650" s="108">
        <v>1</v>
      </c>
      <c r="AG650" s="108">
        <v>0</v>
      </c>
      <c r="AI650" s="7">
        <f>IF(Q650&gt;0,RANK(Q650,(N650:P650,Q650:AE650)),0)</f>
        <v>4</v>
      </c>
      <c r="AJ650" s="7">
        <f>IF(R650&gt;0,RANK(R650,(N650:P650,Q650:AE650)),0)</f>
        <v>0</v>
      </c>
      <c r="AK650" s="7">
        <f>IF(T650&gt;0,RANK(T650,(N650:P650,Q650:AE650)),0)</f>
        <v>0</v>
      </c>
      <c r="AL650" s="7">
        <f>IF(S650&gt;0,RANK(S650,(N650:P650,Q650:AE650)),0)</f>
        <v>3</v>
      </c>
      <c r="AM650" s="2">
        <f t="shared" si="265"/>
        <v>3.6424423719866268E-2</v>
      </c>
      <c r="AN650" s="2">
        <f t="shared" si="266"/>
        <v>0</v>
      </c>
      <c r="AO650" s="2">
        <f t="shared" si="267"/>
        <v>0</v>
      </c>
      <c r="AP650" s="2">
        <f t="shared" si="268"/>
        <v>4.7298961815942286E-2</v>
      </c>
      <c r="AR650" t="s">
        <v>1561</v>
      </c>
      <c r="AS650" t="s">
        <v>2050</v>
      </c>
      <c r="AT650">
        <v>0</v>
      </c>
      <c r="AV650">
        <v>3</v>
      </c>
      <c r="AW650" s="91">
        <v>17</v>
      </c>
      <c r="AX650" s="93">
        <v>37</v>
      </c>
      <c r="AY650" s="97">
        <f t="shared" si="257"/>
        <v>17037</v>
      </c>
      <c r="BA650" s="7" t="s">
        <v>1261</v>
      </c>
    </row>
    <row r="651" spans="1:53" hidden="1" outlineLevel="1">
      <c r="A651" t="s">
        <v>2127</v>
      </c>
      <c r="B651" t="s">
        <v>2050</v>
      </c>
      <c r="C651" s="1">
        <f t="shared" si="258"/>
        <v>5635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>IF(P651&gt;0,RANK(P651,(N651:P651,Q651:AE651)),0)</f>
        <v>5</v>
      </c>
      <c r="G651" s="1">
        <f t="shared" si="259"/>
        <v>2435</v>
      </c>
      <c r="H651" s="2">
        <f t="shared" si="260"/>
        <v>0.43212067435669921</v>
      </c>
      <c r="I651" s="2"/>
      <c r="J651" s="2">
        <f t="shared" si="261"/>
        <v>0.24063886424134873</v>
      </c>
      <c r="K651" s="2">
        <f t="shared" si="262"/>
        <v>0.67275953859804793</v>
      </c>
      <c r="L651" s="2">
        <f t="shared" si="263"/>
        <v>7.0984915705412602E-4</v>
      </c>
      <c r="M651" s="2">
        <f t="shared" si="264"/>
        <v>8.5891748003549206E-2</v>
      </c>
      <c r="N651" s="108">
        <v>1356</v>
      </c>
      <c r="O651" s="108">
        <v>3791</v>
      </c>
      <c r="P651" s="108">
        <v>4</v>
      </c>
      <c r="Q651" s="57">
        <v>216</v>
      </c>
      <c r="S651" s="57">
        <v>267</v>
      </c>
      <c r="X651" s="57">
        <v>0</v>
      </c>
      <c r="Y651" s="108"/>
      <c r="Z651" s="108"/>
      <c r="AA651" s="109">
        <v>1</v>
      </c>
      <c r="AB651" s="109">
        <v>0</v>
      </c>
      <c r="AC651" s="108">
        <v>0</v>
      </c>
      <c r="AD651" s="108">
        <v>0</v>
      </c>
      <c r="AE651" s="108">
        <v>0</v>
      </c>
      <c r="AF651" s="108">
        <v>0</v>
      </c>
      <c r="AG651" s="108">
        <v>0</v>
      </c>
      <c r="AI651" s="7">
        <f>IF(Q651&gt;0,RANK(Q651,(N651:P651,Q651:AE651)),0)</f>
        <v>4</v>
      </c>
      <c r="AJ651" s="7">
        <f>IF(R651&gt;0,RANK(R651,(N651:P651,Q651:AE651)),0)</f>
        <v>0</v>
      </c>
      <c r="AK651" s="7">
        <f>IF(T651&gt;0,RANK(T651,(N651:P651,Q651:AE651)),0)</f>
        <v>0</v>
      </c>
      <c r="AL651" s="7">
        <f>IF(S651&gt;0,RANK(S651,(N651:P651,Q651:AE651)),0)</f>
        <v>3</v>
      </c>
      <c r="AM651" s="2">
        <f t="shared" si="265"/>
        <v>3.8331854480922807E-2</v>
      </c>
      <c r="AN651" s="2">
        <f t="shared" si="266"/>
        <v>0</v>
      </c>
      <c r="AO651" s="2">
        <f t="shared" si="267"/>
        <v>0</v>
      </c>
      <c r="AP651" s="2">
        <f t="shared" si="268"/>
        <v>4.7382431233362908E-2</v>
      </c>
      <c r="AR651" t="s">
        <v>2127</v>
      </c>
      <c r="AS651" t="s">
        <v>2050</v>
      </c>
      <c r="AT651">
        <v>15</v>
      </c>
      <c r="AV651">
        <v>3</v>
      </c>
      <c r="AW651" s="91">
        <v>17</v>
      </c>
      <c r="AX651" s="93">
        <v>39</v>
      </c>
      <c r="AY651" s="97">
        <f t="shared" si="257"/>
        <v>17039</v>
      </c>
      <c r="BA651" s="7" t="s">
        <v>1261</v>
      </c>
    </row>
    <row r="652" spans="1:53" hidden="1" outlineLevel="1">
      <c r="A652" t="s">
        <v>371</v>
      </c>
      <c r="B652" t="s">
        <v>2050</v>
      </c>
      <c r="C652" s="1">
        <f t="shared" si="258"/>
        <v>6323</v>
      </c>
      <c r="D652" s="7">
        <f>IF(N652&gt;0, RANK(N652,(N652:P652,Q652:AE652)),0)</f>
        <v>2</v>
      </c>
      <c r="E652" s="7">
        <f>IF(O652&gt;0,RANK(O652,(N652:P652,Q652:AE652)),0)</f>
        <v>1</v>
      </c>
      <c r="F652" s="7">
        <f>IF(P652&gt;0,RANK(P652,(N652:P652,Q652:AE652)),0)</f>
        <v>5</v>
      </c>
      <c r="G652" s="1">
        <f t="shared" si="259"/>
        <v>3361</v>
      </c>
      <c r="H652" s="2">
        <f t="shared" si="260"/>
        <v>0.53155147872845165</v>
      </c>
      <c r="I652" s="2"/>
      <c r="J652" s="2">
        <f t="shared" si="261"/>
        <v>0.19974695555907007</v>
      </c>
      <c r="K652" s="2">
        <f t="shared" si="262"/>
        <v>0.73129843428752173</v>
      </c>
      <c r="L652" s="2">
        <f t="shared" si="263"/>
        <v>1.5815277558121145E-4</v>
      </c>
      <c r="M652" s="2">
        <f t="shared" si="264"/>
        <v>6.8796457377826997E-2</v>
      </c>
      <c r="N652" s="108">
        <v>1263</v>
      </c>
      <c r="O652" s="108">
        <v>4624</v>
      </c>
      <c r="P652" s="108">
        <v>1</v>
      </c>
      <c r="Q652" s="57">
        <v>184</v>
      </c>
      <c r="S652" s="57">
        <v>250</v>
      </c>
      <c r="X652" s="57">
        <v>0</v>
      </c>
      <c r="Y652" s="108"/>
      <c r="Z652" s="108"/>
      <c r="AA652" s="109">
        <v>1</v>
      </c>
      <c r="AB652" s="109">
        <v>0</v>
      </c>
      <c r="AC652" s="108">
        <v>0</v>
      </c>
      <c r="AD652" s="108">
        <v>0</v>
      </c>
      <c r="AE652" s="108">
        <v>0</v>
      </c>
      <c r="AF652" s="108">
        <v>0</v>
      </c>
      <c r="AG652" s="108">
        <v>0</v>
      </c>
      <c r="AI652" s="7">
        <f>IF(Q652&gt;0,RANK(Q652,(N652:P652,Q652:AE652)),0)</f>
        <v>4</v>
      </c>
      <c r="AJ652" s="7">
        <f>IF(R652&gt;0,RANK(R652,(N652:P652,Q652:AE652)),0)</f>
        <v>0</v>
      </c>
      <c r="AK652" s="7">
        <f>IF(T652&gt;0,RANK(T652,(N652:P652,Q652:AE652)),0)</f>
        <v>0</v>
      </c>
      <c r="AL652" s="7">
        <f>IF(S652&gt;0,RANK(S652,(N652:P652,Q652:AE652)),0)</f>
        <v>3</v>
      </c>
      <c r="AM652" s="2">
        <f t="shared" si="265"/>
        <v>2.9100110706942905E-2</v>
      </c>
      <c r="AN652" s="2">
        <f t="shared" si="266"/>
        <v>0</v>
      </c>
      <c r="AO652" s="2">
        <f t="shared" si="267"/>
        <v>0</v>
      </c>
      <c r="AP652" s="2">
        <f t="shared" si="268"/>
        <v>3.9538193895302866E-2</v>
      </c>
      <c r="AR652" t="s">
        <v>371</v>
      </c>
      <c r="AS652" t="s">
        <v>2050</v>
      </c>
      <c r="AT652">
        <v>15</v>
      </c>
      <c r="AV652">
        <v>3</v>
      </c>
      <c r="AW652" s="91">
        <v>17</v>
      </c>
      <c r="AX652" s="93">
        <v>41</v>
      </c>
      <c r="AY652" s="97">
        <f t="shared" si="257"/>
        <v>17041</v>
      </c>
      <c r="BA652" s="7" t="s">
        <v>1261</v>
      </c>
    </row>
    <row r="653" spans="1:53" hidden="1" outlineLevel="1">
      <c r="A653" t="s">
        <v>564</v>
      </c>
      <c r="B653" t="s">
        <v>2050</v>
      </c>
      <c r="C653" s="1">
        <f t="shared" si="258"/>
        <v>284976</v>
      </c>
      <c r="D653" s="7">
        <f>IF(N653&gt;0, RANK(N653,(N653:P653,Q653:AE653)),0)</f>
        <v>2</v>
      </c>
      <c r="E653" s="7">
        <f>IF(O653&gt;0,RANK(O653,(N653:P653,Q653:AE653)),0)</f>
        <v>1</v>
      </c>
      <c r="F653" s="7">
        <f>IF(P653&gt;0,RANK(P653,(N653:P653,Q653:AE653)),0)</f>
        <v>5</v>
      </c>
      <c r="G653" s="1">
        <f t="shared" si="259"/>
        <v>57446</v>
      </c>
      <c r="H653" s="2">
        <f t="shared" si="260"/>
        <v>0.20158188759755208</v>
      </c>
      <c r="I653" s="2"/>
      <c r="J653" s="2">
        <f t="shared" si="261"/>
        <v>0.37346653753298525</v>
      </c>
      <c r="K653" s="2">
        <f t="shared" si="262"/>
        <v>0.57504842513053733</v>
      </c>
      <c r="L653" s="2">
        <f t="shared" si="263"/>
        <v>2.0352591095390489E-4</v>
      </c>
      <c r="M653" s="2">
        <f t="shared" si="264"/>
        <v>5.1281511425523452E-2</v>
      </c>
      <c r="N653" s="108">
        <v>106429</v>
      </c>
      <c r="O653" s="108">
        <v>163875</v>
      </c>
      <c r="P653" s="108">
        <v>58</v>
      </c>
      <c r="Q653" s="57">
        <v>6996</v>
      </c>
      <c r="S653" s="57">
        <v>7576</v>
      </c>
      <c r="X653" s="57">
        <v>0</v>
      </c>
      <c r="Y653" s="108"/>
      <c r="Z653" s="108"/>
      <c r="AA653" s="109">
        <v>36</v>
      </c>
      <c r="AB653" s="109">
        <v>2</v>
      </c>
      <c r="AC653" s="108">
        <v>1</v>
      </c>
      <c r="AD653" s="108">
        <v>0</v>
      </c>
      <c r="AE653" s="108">
        <v>0</v>
      </c>
      <c r="AF653" s="108">
        <v>3</v>
      </c>
      <c r="AG653" s="108">
        <v>0</v>
      </c>
      <c r="AI653" s="7">
        <f>IF(Q653&gt;0,RANK(Q653,(N653:P653,Q653:AE653)),0)</f>
        <v>4</v>
      </c>
      <c r="AJ653" s="7">
        <f>IF(R653&gt;0,RANK(R653,(N653:P653,Q653:AE653)),0)</f>
        <v>0</v>
      </c>
      <c r="AK653" s="7">
        <f>IF(T653&gt;0,RANK(T653,(N653:P653,Q653:AE653)),0)</f>
        <v>0</v>
      </c>
      <c r="AL653" s="7">
        <f>IF(S653&gt;0,RANK(S653,(N653:P653,Q653:AE653)),0)</f>
        <v>3</v>
      </c>
      <c r="AM653" s="2">
        <f t="shared" si="265"/>
        <v>2.4549435741957216E-2</v>
      </c>
      <c r="AN653" s="2">
        <f t="shared" si="266"/>
        <v>0</v>
      </c>
      <c r="AO653" s="2">
        <f t="shared" si="267"/>
        <v>0</v>
      </c>
      <c r="AP653" s="2">
        <f t="shared" si="268"/>
        <v>2.6584694851496265E-2</v>
      </c>
      <c r="AR653" t="s">
        <v>564</v>
      </c>
      <c r="AS653" t="s">
        <v>2050</v>
      </c>
      <c r="AT653">
        <v>0</v>
      </c>
      <c r="AV653">
        <v>3</v>
      </c>
      <c r="AW653" s="91">
        <v>17</v>
      </c>
      <c r="AX653" s="93">
        <v>43</v>
      </c>
      <c r="AY653" s="97">
        <f t="shared" si="257"/>
        <v>17043</v>
      </c>
      <c r="BA653" s="7" t="s">
        <v>1261</v>
      </c>
    </row>
    <row r="654" spans="1:53" hidden="1" outlineLevel="1">
      <c r="A654" t="s">
        <v>732</v>
      </c>
      <c r="B654" t="s">
        <v>2050</v>
      </c>
      <c r="C654" s="1">
        <f t="shared" si="258"/>
        <v>6749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>IF(P654&gt;0,RANK(P654,(N654:P654,Q654:AE654)),0)</f>
        <v>6</v>
      </c>
      <c r="G654" s="1">
        <f t="shared" si="259"/>
        <v>3035</v>
      </c>
      <c r="H654" s="2">
        <f t="shared" si="260"/>
        <v>0.44969625129648838</v>
      </c>
      <c r="I654" s="2"/>
      <c r="J654" s="2">
        <f t="shared" si="261"/>
        <v>0.24655504519188029</v>
      </c>
      <c r="K654" s="2">
        <f t="shared" si="262"/>
        <v>0.6962512964883687</v>
      </c>
      <c r="L654" s="2">
        <f t="shared" si="263"/>
        <v>1.481700992739665E-4</v>
      </c>
      <c r="M654" s="2">
        <f t="shared" si="264"/>
        <v>5.7045488220477017E-2</v>
      </c>
      <c r="N654" s="108">
        <v>1664</v>
      </c>
      <c r="O654" s="108">
        <v>4699</v>
      </c>
      <c r="P654" s="108">
        <v>1</v>
      </c>
      <c r="Q654" s="57">
        <v>155</v>
      </c>
      <c r="S654" s="57">
        <v>228</v>
      </c>
      <c r="X654" s="57">
        <v>0</v>
      </c>
      <c r="Y654" s="108"/>
      <c r="Z654" s="108"/>
      <c r="AA654" s="109">
        <v>2</v>
      </c>
      <c r="AB654" s="109">
        <v>0</v>
      </c>
      <c r="AC654" s="108">
        <v>0</v>
      </c>
      <c r="AD654" s="108">
        <v>0</v>
      </c>
      <c r="AE654" s="108">
        <v>0</v>
      </c>
      <c r="AF654" s="108">
        <v>0</v>
      </c>
      <c r="AG654" s="108">
        <v>0</v>
      </c>
      <c r="AI654" s="7">
        <f>IF(Q654&gt;0,RANK(Q654,(N654:P654,Q654:AE654)),0)</f>
        <v>4</v>
      </c>
      <c r="AJ654" s="7">
        <f>IF(R654&gt;0,RANK(R654,(N654:P654,Q654:AE654)),0)</f>
        <v>0</v>
      </c>
      <c r="AK654" s="7">
        <f>IF(T654&gt;0,RANK(T654,(N654:P654,Q654:AE654)),0)</f>
        <v>0</v>
      </c>
      <c r="AL654" s="7">
        <f>IF(S654&gt;0,RANK(S654,(N654:P654,Q654:AE654)),0)</f>
        <v>3</v>
      </c>
      <c r="AM654" s="2">
        <f t="shared" si="265"/>
        <v>2.2966365387464809E-2</v>
      </c>
      <c r="AN654" s="2">
        <f t="shared" si="266"/>
        <v>0</v>
      </c>
      <c r="AO654" s="2">
        <f t="shared" si="267"/>
        <v>0</v>
      </c>
      <c r="AP654" s="2">
        <f t="shared" si="268"/>
        <v>3.3782782634464367E-2</v>
      </c>
      <c r="AR654" t="s">
        <v>732</v>
      </c>
      <c r="AS654" t="s">
        <v>2050</v>
      </c>
      <c r="AT654">
        <v>15</v>
      </c>
      <c r="AV654">
        <v>3</v>
      </c>
      <c r="AW654" s="91">
        <v>17</v>
      </c>
      <c r="AX654" s="93">
        <v>45</v>
      </c>
      <c r="AY654" s="97">
        <f t="shared" si="257"/>
        <v>17045</v>
      </c>
      <c r="BA654" s="7" t="s">
        <v>1261</v>
      </c>
    </row>
    <row r="655" spans="1:53" hidden="1" outlineLevel="1">
      <c r="A655" t="s">
        <v>1801</v>
      </c>
      <c r="B655" t="s">
        <v>2050</v>
      </c>
      <c r="C655" s="1">
        <f t="shared" si="258"/>
        <v>2194</v>
      </c>
      <c r="D655" s="7">
        <f>IF(N655&gt;0, RANK(N655,(N655:P655,Q655:AE655)),0)</f>
        <v>2</v>
      </c>
      <c r="E655" s="7">
        <f>IF(O655&gt;0,RANK(O655,(N655:P655,Q655:AE655)),0)</f>
        <v>1</v>
      </c>
      <c r="F655" s="7">
        <f>IF(P655&gt;0,RANK(P655,(N655:P655,Q655:AE655)),0)</f>
        <v>5</v>
      </c>
      <c r="G655" s="1">
        <f t="shared" si="259"/>
        <v>1332</v>
      </c>
      <c r="H655" s="2">
        <f t="shared" si="260"/>
        <v>0.60711030082041928</v>
      </c>
      <c r="I655" s="2"/>
      <c r="J655" s="2">
        <f t="shared" si="261"/>
        <v>0.16089334548769371</v>
      </c>
      <c r="K655" s="2">
        <f t="shared" si="262"/>
        <v>0.76800364630811302</v>
      </c>
      <c r="L655" s="2">
        <f t="shared" si="263"/>
        <v>1.3673655423883319E-2</v>
      </c>
      <c r="M655" s="2">
        <f t="shared" si="264"/>
        <v>5.7429352780309924E-2</v>
      </c>
      <c r="N655" s="108">
        <v>353</v>
      </c>
      <c r="O655" s="108">
        <v>1685</v>
      </c>
      <c r="P655" s="108">
        <v>30</v>
      </c>
      <c r="Q655" s="57">
        <v>57</v>
      </c>
      <c r="S655" s="57">
        <v>69</v>
      </c>
      <c r="X655" s="57">
        <v>0</v>
      </c>
      <c r="Y655" s="108"/>
      <c r="Z655" s="108"/>
      <c r="AA655" s="109">
        <v>0</v>
      </c>
      <c r="AB655" s="109">
        <v>0</v>
      </c>
      <c r="AC655" s="108">
        <v>0</v>
      </c>
      <c r="AD655" s="108">
        <v>0</v>
      </c>
      <c r="AE655" s="108">
        <v>0</v>
      </c>
      <c r="AF655" s="108">
        <v>0</v>
      </c>
      <c r="AG655" s="108">
        <v>0</v>
      </c>
      <c r="AI655" s="7">
        <f>IF(Q655&gt;0,RANK(Q655,(N655:P655,Q655:AE655)),0)</f>
        <v>4</v>
      </c>
      <c r="AJ655" s="7">
        <f>IF(R655&gt;0,RANK(R655,(N655:P655,Q655:AE655)),0)</f>
        <v>0</v>
      </c>
      <c r="AK655" s="7">
        <f>IF(T655&gt;0,RANK(T655,(N655:P655,Q655:AE655)),0)</f>
        <v>0</v>
      </c>
      <c r="AL655" s="7">
        <f>IF(S655&gt;0,RANK(S655,(N655:P655,Q655:AE655)),0)</f>
        <v>3</v>
      </c>
      <c r="AM655" s="2">
        <f t="shared" si="265"/>
        <v>2.5979945305378303E-2</v>
      </c>
      <c r="AN655" s="2">
        <f t="shared" si="266"/>
        <v>0</v>
      </c>
      <c r="AO655" s="2">
        <f t="shared" si="267"/>
        <v>0</v>
      </c>
      <c r="AP655" s="2">
        <f t="shared" si="268"/>
        <v>3.1449407474931634E-2</v>
      </c>
      <c r="AR655" t="s">
        <v>1801</v>
      </c>
      <c r="AS655" t="s">
        <v>2050</v>
      </c>
      <c r="AT655">
        <v>0</v>
      </c>
      <c r="AV655">
        <v>3</v>
      </c>
      <c r="AW655" s="91">
        <v>17</v>
      </c>
      <c r="AX655" s="93">
        <v>47</v>
      </c>
      <c r="AY655" s="97">
        <f t="shared" si="257"/>
        <v>17047</v>
      </c>
      <c r="BA655" s="7" t="s">
        <v>1261</v>
      </c>
    </row>
    <row r="656" spans="1:53" hidden="1" outlineLevel="1">
      <c r="A656" t="s">
        <v>1008</v>
      </c>
      <c r="B656" t="s">
        <v>2050</v>
      </c>
      <c r="C656" s="1">
        <f t="shared" si="258"/>
        <v>12820</v>
      </c>
      <c r="D656" s="7">
        <f>IF(N656&gt;0, RANK(N656,(N656:P656,Q656:AE656)),0)</f>
        <v>2</v>
      </c>
      <c r="E656" s="7">
        <f>IF(O656&gt;0,RANK(O656,(N656:P656,Q656:AE656)),0)</f>
        <v>1</v>
      </c>
      <c r="F656" s="7">
        <f>IF(P656&gt;0,RANK(P656,(N656:P656,Q656:AE656)),0)</f>
        <v>5</v>
      </c>
      <c r="G656" s="1">
        <f t="shared" si="259"/>
        <v>7140</v>
      </c>
      <c r="H656" s="2">
        <f t="shared" si="260"/>
        <v>0.5569422776911076</v>
      </c>
      <c r="I656" s="2"/>
      <c r="J656" s="2">
        <f t="shared" si="261"/>
        <v>0.18549141965678628</v>
      </c>
      <c r="K656" s="2">
        <f t="shared" si="262"/>
        <v>0.74243369734789388</v>
      </c>
      <c r="L656" s="2">
        <f t="shared" si="263"/>
        <v>3.1201248049921997E-4</v>
      </c>
      <c r="M656" s="2">
        <f t="shared" si="264"/>
        <v>7.1762870514820609E-2</v>
      </c>
      <c r="N656" s="108">
        <v>2378</v>
      </c>
      <c r="O656" s="108">
        <v>9518</v>
      </c>
      <c r="P656" s="108">
        <v>4</v>
      </c>
      <c r="Q656" s="57">
        <v>392</v>
      </c>
      <c r="S656" s="57">
        <v>527</v>
      </c>
      <c r="X656" s="57">
        <v>0</v>
      </c>
      <c r="Y656" s="108"/>
      <c r="Z656" s="108"/>
      <c r="AA656" s="109">
        <v>1</v>
      </c>
      <c r="AB656" s="109">
        <v>0</v>
      </c>
      <c r="AC656" s="108">
        <v>0</v>
      </c>
      <c r="AD656" s="108">
        <v>0</v>
      </c>
      <c r="AE656" s="108">
        <v>0</v>
      </c>
      <c r="AF656" s="108">
        <v>0</v>
      </c>
      <c r="AG656" s="108">
        <v>0</v>
      </c>
      <c r="AI656" s="7">
        <f>IF(Q656&gt;0,RANK(Q656,(N656:P656,Q656:AE656)),0)</f>
        <v>4</v>
      </c>
      <c r="AJ656" s="7">
        <f>IF(R656&gt;0,RANK(R656,(N656:P656,Q656:AE656)),0)</f>
        <v>0</v>
      </c>
      <c r="AK656" s="7">
        <f>IF(T656&gt;0,RANK(T656,(N656:P656,Q656:AE656)),0)</f>
        <v>0</v>
      </c>
      <c r="AL656" s="7">
        <f>IF(S656&gt;0,RANK(S656,(N656:P656,Q656:AE656)),0)</f>
        <v>3</v>
      </c>
      <c r="AM656" s="2">
        <f t="shared" si="265"/>
        <v>3.0577223088923557E-2</v>
      </c>
      <c r="AN656" s="2">
        <f t="shared" si="266"/>
        <v>0</v>
      </c>
      <c r="AO656" s="2">
        <f t="shared" si="267"/>
        <v>0</v>
      </c>
      <c r="AP656" s="2">
        <f t="shared" si="268"/>
        <v>4.1107644305772233E-2</v>
      </c>
      <c r="AR656" t="s">
        <v>1008</v>
      </c>
      <c r="AS656" t="s">
        <v>2050</v>
      </c>
      <c r="AT656">
        <v>19</v>
      </c>
      <c r="AV656">
        <v>3</v>
      </c>
      <c r="AW656" s="91">
        <v>17</v>
      </c>
      <c r="AX656" s="93">
        <v>49</v>
      </c>
      <c r="AY656" s="97">
        <f t="shared" si="257"/>
        <v>17049</v>
      </c>
      <c r="BA656" s="7" t="s">
        <v>1261</v>
      </c>
    </row>
    <row r="657" spans="1:53" hidden="1" outlineLevel="1">
      <c r="A657" t="s">
        <v>1081</v>
      </c>
      <c r="B657" t="s">
        <v>2050</v>
      </c>
      <c r="C657" s="1">
        <f t="shared" si="258"/>
        <v>6694</v>
      </c>
      <c r="D657" s="7">
        <f>IF(N657&gt;0, RANK(N657,(N657:P657,Q657:AE657)),0)</f>
        <v>2</v>
      </c>
      <c r="E657" s="7">
        <f>IF(O657&gt;0,RANK(O657,(N657:P657,Q657:AE657)),0)</f>
        <v>1</v>
      </c>
      <c r="F657" s="7">
        <f>IF(P657&gt;0,RANK(P657,(N657:P657,Q657:AE657)),0)</f>
        <v>0</v>
      </c>
      <c r="G657" s="1">
        <f t="shared" si="259"/>
        <v>2860</v>
      </c>
      <c r="H657" s="2">
        <f t="shared" si="260"/>
        <v>0.42724828204362114</v>
      </c>
      <c r="I657" s="2"/>
      <c r="J657" s="2">
        <f t="shared" si="261"/>
        <v>0.25560203167015239</v>
      </c>
      <c r="K657" s="2">
        <f t="shared" si="262"/>
        <v>0.68285031371377358</v>
      </c>
      <c r="L657" s="2">
        <f t="shared" si="263"/>
        <v>0</v>
      </c>
      <c r="M657" s="2">
        <f t="shared" si="264"/>
        <v>6.1547654616074032E-2</v>
      </c>
      <c r="N657" s="108">
        <v>1711</v>
      </c>
      <c r="O657" s="108">
        <v>4571</v>
      </c>
      <c r="P657" s="108">
        <v>0</v>
      </c>
      <c r="Q657" s="57">
        <v>186</v>
      </c>
      <c r="S657" s="57">
        <v>219</v>
      </c>
      <c r="X657" s="57">
        <v>0</v>
      </c>
      <c r="Y657" s="108"/>
      <c r="Z657" s="108"/>
      <c r="AA657" s="109">
        <v>7</v>
      </c>
      <c r="AB657" s="109">
        <v>0</v>
      </c>
      <c r="AC657" s="108">
        <v>0</v>
      </c>
      <c r="AD657" s="108">
        <v>0</v>
      </c>
      <c r="AE657" s="108">
        <v>0</v>
      </c>
      <c r="AF657" s="108">
        <v>0</v>
      </c>
      <c r="AG657" s="108">
        <v>0</v>
      </c>
      <c r="AI657" s="7">
        <f>IF(Q657&gt;0,RANK(Q657,(N657:P657,Q657:AE657)),0)</f>
        <v>4</v>
      </c>
      <c r="AJ657" s="7">
        <f>IF(R657&gt;0,RANK(R657,(N657:P657,Q657:AE657)),0)</f>
        <v>0</v>
      </c>
      <c r="AK657" s="7">
        <f>IF(T657&gt;0,RANK(T657,(N657:P657,Q657:AE657)),0)</f>
        <v>0</v>
      </c>
      <c r="AL657" s="7">
        <f>IF(S657&gt;0,RANK(S657,(N657:P657,Q657:AE657)),0)</f>
        <v>3</v>
      </c>
      <c r="AM657" s="2">
        <f t="shared" si="265"/>
        <v>2.7786077083955783E-2</v>
      </c>
      <c r="AN657" s="2">
        <f t="shared" si="266"/>
        <v>0</v>
      </c>
      <c r="AO657" s="2">
        <f t="shared" si="267"/>
        <v>0</v>
      </c>
      <c r="AP657" s="2">
        <f t="shared" si="268"/>
        <v>3.2715864953689874E-2</v>
      </c>
      <c r="AR657" t="s">
        <v>1081</v>
      </c>
      <c r="AS657" t="s">
        <v>2050</v>
      </c>
      <c r="AT657">
        <v>0</v>
      </c>
      <c r="AV657">
        <v>3</v>
      </c>
      <c r="AW657" s="91">
        <v>17</v>
      </c>
      <c r="AX657" s="93">
        <v>51</v>
      </c>
      <c r="AY657" s="97">
        <f t="shared" si="257"/>
        <v>17051</v>
      </c>
      <c r="BA657" s="7" t="s">
        <v>1261</v>
      </c>
    </row>
    <row r="658" spans="1:53" hidden="1" outlineLevel="1">
      <c r="A658" t="s">
        <v>683</v>
      </c>
      <c r="B658" t="s">
        <v>2050</v>
      </c>
      <c r="C658" s="1">
        <f t="shared" si="258"/>
        <v>4596</v>
      </c>
      <c r="D658" s="7">
        <f>IF(N658&gt;0, RANK(N658,(N658:P658,Q658:AE658)),0)</f>
        <v>2</v>
      </c>
      <c r="E658" s="7">
        <f>IF(O658&gt;0,RANK(O658,(N658:P658,Q658:AE658)),0)</f>
        <v>1</v>
      </c>
      <c r="F658" s="7">
        <f>IF(P658&gt;0,RANK(P658,(N658:P658,Q658:AE658)),0)</f>
        <v>0</v>
      </c>
      <c r="G658" s="1">
        <f t="shared" si="259"/>
        <v>2618</v>
      </c>
      <c r="H658" s="2">
        <f t="shared" si="260"/>
        <v>0.56962576153176681</v>
      </c>
      <c r="I658" s="2"/>
      <c r="J658" s="2">
        <f t="shared" si="261"/>
        <v>0.17906875543951262</v>
      </c>
      <c r="K658" s="2">
        <f t="shared" si="262"/>
        <v>0.74869451697127942</v>
      </c>
      <c r="L658" s="2">
        <f t="shared" si="263"/>
        <v>0</v>
      </c>
      <c r="M658" s="2">
        <f t="shared" si="264"/>
        <v>7.2236727589207961E-2</v>
      </c>
      <c r="N658" s="108">
        <v>823</v>
      </c>
      <c r="O658" s="108">
        <v>3441</v>
      </c>
      <c r="P658" s="108">
        <v>0</v>
      </c>
      <c r="Q658" s="57">
        <v>148</v>
      </c>
      <c r="S658" s="57">
        <v>182</v>
      </c>
      <c r="X658" s="57">
        <v>0</v>
      </c>
      <c r="Y658" s="108"/>
      <c r="Z658" s="108"/>
      <c r="AA658" s="109">
        <v>2</v>
      </c>
      <c r="AB658" s="109">
        <v>0</v>
      </c>
      <c r="AC658" s="108">
        <v>0</v>
      </c>
      <c r="AD658" s="108">
        <v>0</v>
      </c>
      <c r="AE658" s="108">
        <v>0</v>
      </c>
      <c r="AF658" s="108">
        <v>0</v>
      </c>
      <c r="AG658" s="108">
        <v>0</v>
      </c>
      <c r="AI658" s="7">
        <f>IF(Q658&gt;0,RANK(Q658,(N658:P658,Q658:AE658)),0)</f>
        <v>4</v>
      </c>
      <c r="AJ658" s="7">
        <f>IF(R658&gt;0,RANK(R658,(N658:P658,Q658:AE658)),0)</f>
        <v>0</v>
      </c>
      <c r="AK658" s="7">
        <f>IF(T658&gt;0,RANK(T658,(N658:P658,Q658:AE658)),0)</f>
        <v>0</v>
      </c>
      <c r="AL658" s="7">
        <f>IF(S658&gt;0,RANK(S658,(N658:P658,Q658:AE658)),0)</f>
        <v>3</v>
      </c>
      <c r="AM658" s="2">
        <f t="shared" si="265"/>
        <v>3.2201914708442123E-2</v>
      </c>
      <c r="AN658" s="2">
        <f t="shared" si="266"/>
        <v>0</v>
      </c>
      <c r="AO658" s="2">
        <f t="shared" si="267"/>
        <v>0</v>
      </c>
      <c r="AP658" s="2">
        <f t="shared" si="268"/>
        <v>3.959965187119234E-2</v>
      </c>
      <c r="AR658" t="s">
        <v>683</v>
      </c>
      <c r="AS658" t="s">
        <v>2050</v>
      </c>
      <c r="AT658">
        <v>15</v>
      </c>
      <c r="AV658">
        <v>3</v>
      </c>
      <c r="AW658" s="91">
        <v>17</v>
      </c>
      <c r="AX658" s="93">
        <v>53</v>
      </c>
      <c r="AY658" s="97">
        <f t="shared" si="257"/>
        <v>17053</v>
      </c>
      <c r="BA658" s="7" t="s">
        <v>1261</v>
      </c>
    </row>
    <row r="659" spans="1:53" hidden="1" outlineLevel="1">
      <c r="A659" t="s">
        <v>2072</v>
      </c>
      <c r="B659" t="s">
        <v>2050</v>
      </c>
      <c r="C659" s="1">
        <f t="shared" si="258"/>
        <v>12979</v>
      </c>
      <c r="D659" s="7">
        <f>IF(N659&gt;0, RANK(N659,(N659:P659,Q659:AE659)),0)</f>
        <v>2</v>
      </c>
      <c r="E659" s="7">
        <f>IF(O659&gt;0,RANK(O659,(N659:P659,Q659:AE659)),0)</f>
        <v>1</v>
      </c>
      <c r="F659" s="7">
        <f>IF(P659&gt;0,RANK(P659,(N659:P659,Q659:AE659)),0)</f>
        <v>0</v>
      </c>
      <c r="G659" s="1">
        <f t="shared" si="259"/>
        <v>1414</v>
      </c>
      <c r="H659" s="2">
        <f t="shared" si="260"/>
        <v>0.10894521920024655</v>
      </c>
      <c r="I659" s="2"/>
      <c r="J659" s="2">
        <f t="shared" si="261"/>
        <v>0.40234224516526695</v>
      </c>
      <c r="K659" s="2">
        <f t="shared" si="262"/>
        <v>0.51128746436551353</v>
      </c>
      <c r="L659" s="2">
        <f t="shared" si="263"/>
        <v>0</v>
      </c>
      <c r="M659" s="2">
        <f t="shared" si="264"/>
        <v>8.6370290469219513E-2</v>
      </c>
      <c r="N659" s="108">
        <v>5222</v>
      </c>
      <c r="O659" s="108">
        <v>6636</v>
      </c>
      <c r="P659" s="108">
        <v>0</v>
      </c>
      <c r="Q659" s="57">
        <v>346</v>
      </c>
      <c r="S659" s="57">
        <v>775</v>
      </c>
      <c r="X659" s="57">
        <v>0</v>
      </c>
      <c r="Y659" s="108"/>
      <c r="Z659" s="108"/>
      <c r="AA659" s="109">
        <v>0</v>
      </c>
      <c r="AB659" s="109">
        <v>0</v>
      </c>
      <c r="AC659" s="108">
        <v>0</v>
      </c>
      <c r="AD659" s="108">
        <v>0</v>
      </c>
      <c r="AE659" s="108">
        <v>0</v>
      </c>
      <c r="AF659" s="108">
        <v>0</v>
      </c>
      <c r="AG659" s="108">
        <v>0</v>
      </c>
      <c r="AI659" s="7">
        <f>IF(Q659&gt;0,RANK(Q659,(N659:P659,Q659:AE659)),0)</f>
        <v>4</v>
      </c>
      <c r="AJ659" s="7">
        <f>IF(R659&gt;0,RANK(R659,(N659:P659,Q659:AE659)),0)</f>
        <v>0</v>
      </c>
      <c r="AK659" s="7">
        <f>IF(T659&gt;0,RANK(T659,(N659:P659,Q659:AE659)),0)</f>
        <v>0</v>
      </c>
      <c r="AL659" s="7">
        <f>IF(S659&gt;0,RANK(S659,(N659:P659,Q659:AE659)),0)</f>
        <v>3</v>
      </c>
      <c r="AM659" s="2">
        <f t="shared" si="265"/>
        <v>2.6658448262578009E-2</v>
      </c>
      <c r="AN659" s="2">
        <f t="shared" si="266"/>
        <v>0</v>
      </c>
      <c r="AO659" s="2">
        <f t="shared" si="267"/>
        <v>0</v>
      </c>
      <c r="AP659" s="2">
        <f t="shared" si="268"/>
        <v>5.9711842206641497E-2</v>
      </c>
      <c r="AR659" t="s">
        <v>2072</v>
      </c>
      <c r="AS659" t="s">
        <v>2050</v>
      </c>
      <c r="AT659">
        <v>12</v>
      </c>
      <c r="AV659">
        <v>3</v>
      </c>
      <c r="AW659" s="91">
        <v>17</v>
      </c>
      <c r="AX659" s="93">
        <v>55</v>
      </c>
      <c r="AY659" s="97">
        <f t="shared" si="257"/>
        <v>17055</v>
      </c>
      <c r="BA659" s="7" t="s">
        <v>1261</v>
      </c>
    </row>
    <row r="660" spans="1:53" hidden="1" outlineLevel="1">
      <c r="A660" t="s">
        <v>1683</v>
      </c>
      <c r="B660" t="s">
        <v>2050</v>
      </c>
      <c r="C660" s="1">
        <f t="shared" si="258"/>
        <v>11470</v>
      </c>
      <c r="D660" s="7">
        <f>IF(N660&gt;0, RANK(N660,(N660:P660,Q660:AE660)),0)</f>
        <v>2</v>
      </c>
      <c r="E660" s="7">
        <f>IF(O660&gt;0,RANK(O660,(N660:P660,Q660:AE660)),0)</f>
        <v>1</v>
      </c>
      <c r="F660" s="7">
        <f>IF(P660&gt;0,RANK(P660,(N660:P660,Q660:AE660)),0)</f>
        <v>0</v>
      </c>
      <c r="G660" s="1">
        <f t="shared" si="259"/>
        <v>1149</v>
      </c>
      <c r="H660" s="2">
        <f t="shared" si="260"/>
        <v>0.10017436791630339</v>
      </c>
      <c r="I660" s="2"/>
      <c r="J660" s="2">
        <f t="shared" si="261"/>
        <v>0.4020924149956408</v>
      </c>
      <c r="K660" s="2">
        <f t="shared" si="262"/>
        <v>0.50226678291194415</v>
      </c>
      <c r="L660" s="2">
        <f t="shared" si="263"/>
        <v>0</v>
      </c>
      <c r="M660" s="2">
        <f t="shared" si="264"/>
        <v>9.5640802092414989E-2</v>
      </c>
      <c r="N660" s="108">
        <v>4612</v>
      </c>
      <c r="O660" s="108">
        <v>5761</v>
      </c>
      <c r="P660" s="108">
        <v>0</v>
      </c>
      <c r="Q660" s="57">
        <v>319</v>
      </c>
      <c r="S660" s="57">
        <v>778</v>
      </c>
      <c r="X660" s="57">
        <v>0</v>
      </c>
      <c r="Y660" s="108"/>
      <c r="Z660" s="108"/>
      <c r="AA660" s="109">
        <v>0</v>
      </c>
      <c r="AB660" s="109">
        <v>0</v>
      </c>
      <c r="AC660" s="108">
        <v>0</v>
      </c>
      <c r="AD660" s="108">
        <v>0</v>
      </c>
      <c r="AE660" s="108">
        <v>0</v>
      </c>
      <c r="AF660" s="108">
        <v>0</v>
      </c>
      <c r="AG660" s="108">
        <v>0</v>
      </c>
      <c r="AI660" s="7">
        <f>IF(Q660&gt;0,RANK(Q660,(N660:P660,Q660:AE660)),0)</f>
        <v>4</v>
      </c>
      <c r="AJ660" s="7">
        <f>IF(R660&gt;0,RANK(R660,(N660:P660,Q660:AE660)),0)</f>
        <v>0</v>
      </c>
      <c r="AK660" s="7">
        <f>IF(T660&gt;0,RANK(T660,(N660:P660,Q660:AE660)),0)</f>
        <v>0</v>
      </c>
      <c r="AL660" s="7">
        <f>IF(S660&gt;0,RANK(S660,(N660:P660,Q660:AE660)),0)</f>
        <v>3</v>
      </c>
      <c r="AM660" s="2">
        <f t="shared" si="265"/>
        <v>2.7811682650392328E-2</v>
      </c>
      <c r="AN660" s="2">
        <f t="shared" si="266"/>
        <v>0</v>
      </c>
      <c r="AO660" s="2">
        <f t="shared" si="267"/>
        <v>0</v>
      </c>
      <c r="AP660" s="2">
        <f t="shared" si="268"/>
        <v>6.7829119442022662E-2</v>
      </c>
      <c r="AR660" t="s">
        <v>1683</v>
      </c>
      <c r="AS660" t="s">
        <v>2050</v>
      </c>
      <c r="AT660">
        <v>17</v>
      </c>
      <c r="AV660">
        <v>3</v>
      </c>
      <c r="AW660" s="91">
        <v>17</v>
      </c>
      <c r="AX660" s="93">
        <v>57</v>
      </c>
      <c r="AY660" s="97">
        <f t="shared" si="257"/>
        <v>17057</v>
      </c>
      <c r="BA660" s="7" t="s">
        <v>1261</v>
      </c>
    </row>
    <row r="661" spans="1:53" hidden="1" outlineLevel="1">
      <c r="A661" t="s">
        <v>551</v>
      </c>
      <c r="B661" t="s">
        <v>2050</v>
      </c>
      <c r="C661" s="1">
        <f t="shared" si="258"/>
        <v>2092</v>
      </c>
      <c r="D661" s="7">
        <f>IF(N661&gt;0, RANK(N661,(N661:P661,Q661:AE661)),0)</f>
        <v>2</v>
      </c>
      <c r="E661" s="7">
        <f>IF(O661&gt;0,RANK(O661,(N661:P661,Q661:AE661)),0)</f>
        <v>1</v>
      </c>
      <c r="F661" s="7">
        <f>IF(P661&gt;0,RANK(P661,(N661:P661,Q661:AE661)),0)</f>
        <v>0</v>
      </c>
      <c r="G661" s="1">
        <f t="shared" si="259"/>
        <v>133</v>
      </c>
      <c r="H661" s="2">
        <f t="shared" si="260"/>
        <v>6.3575525812619507E-2</v>
      </c>
      <c r="I661" s="2"/>
      <c r="J661" s="2">
        <f t="shared" si="261"/>
        <v>0.42065009560229444</v>
      </c>
      <c r="K661" s="2">
        <f t="shared" si="262"/>
        <v>0.48422562141491393</v>
      </c>
      <c r="L661" s="2">
        <f t="shared" si="263"/>
        <v>0</v>
      </c>
      <c r="M661" s="2">
        <f t="shared" si="264"/>
        <v>9.5124282982791575E-2</v>
      </c>
      <c r="N661" s="108">
        <v>880</v>
      </c>
      <c r="O661" s="108">
        <v>1013</v>
      </c>
      <c r="P661" s="108">
        <v>0</v>
      </c>
      <c r="Q661" s="57">
        <v>71</v>
      </c>
      <c r="S661" s="57">
        <v>128</v>
      </c>
      <c r="X661" s="57">
        <v>0</v>
      </c>
      <c r="Y661" s="108"/>
      <c r="Z661" s="108"/>
      <c r="AA661" s="109">
        <v>0</v>
      </c>
      <c r="AB661" s="109">
        <v>0</v>
      </c>
      <c r="AC661" s="108">
        <v>0</v>
      </c>
      <c r="AD661" s="108">
        <v>0</v>
      </c>
      <c r="AE661" s="108">
        <v>0</v>
      </c>
      <c r="AF661" s="108">
        <v>0</v>
      </c>
      <c r="AG661" s="108">
        <v>0</v>
      </c>
      <c r="AI661" s="7">
        <f>IF(Q661&gt;0,RANK(Q661,(N661:P661,Q661:AE661)),0)</f>
        <v>4</v>
      </c>
      <c r="AJ661" s="7">
        <f>IF(R661&gt;0,RANK(R661,(N661:P661,Q661:AE661)),0)</f>
        <v>0</v>
      </c>
      <c r="AK661" s="7">
        <f>IF(T661&gt;0,RANK(T661,(N661:P661,Q661:AE661)),0)</f>
        <v>0</v>
      </c>
      <c r="AL661" s="7">
        <f>IF(S661&gt;0,RANK(S661,(N661:P661,Q661:AE661)),0)</f>
        <v>3</v>
      </c>
      <c r="AM661" s="2">
        <f t="shared" si="265"/>
        <v>3.3938814531548754E-2</v>
      </c>
      <c r="AN661" s="2">
        <f t="shared" si="266"/>
        <v>0</v>
      </c>
      <c r="AO661" s="2">
        <f t="shared" si="267"/>
        <v>0</v>
      </c>
      <c r="AP661" s="2">
        <f t="shared" si="268"/>
        <v>6.1185468451242828E-2</v>
      </c>
      <c r="AR661" t="s">
        <v>551</v>
      </c>
      <c r="AS661" t="s">
        <v>2050</v>
      </c>
      <c r="AT661">
        <v>0</v>
      </c>
      <c r="AV661">
        <v>3</v>
      </c>
      <c r="AW661" s="91">
        <v>17</v>
      </c>
      <c r="AX661" s="93">
        <v>59</v>
      </c>
      <c r="AY661" s="97">
        <f t="shared" si="257"/>
        <v>17059</v>
      </c>
      <c r="BA661" s="7" t="s">
        <v>1261</v>
      </c>
    </row>
    <row r="662" spans="1:53" hidden="1" outlineLevel="1">
      <c r="A662" t="s">
        <v>1961</v>
      </c>
      <c r="B662" t="s">
        <v>2050</v>
      </c>
      <c r="C662" s="1">
        <f t="shared" si="258"/>
        <v>4292</v>
      </c>
      <c r="D662" s="7">
        <f>IF(N662&gt;0, RANK(N662,(N662:P662,Q662:AE662)),0)</f>
        <v>2</v>
      </c>
      <c r="E662" s="7">
        <f>IF(O662&gt;0,RANK(O662,(N662:P662,Q662:AE662)),0)</f>
        <v>1</v>
      </c>
      <c r="F662" s="7">
        <f>IF(P662&gt;0,RANK(P662,(N662:P662,Q662:AE662)),0)</f>
        <v>5</v>
      </c>
      <c r="G662" s="1">
        <f t="shared" si="259"/>
        <v>1265</v>
      </c>
      <c r="H662" s="2">
        <f t="shared" si="260"/>
        <v>0.29473438956197578</v>
      </c>
      <c r="I662" s="2"/>
      <c r="J662" s="2">
        <f t="shared" si="261"/>
        <v>0.30894687791239517</v>
      </c>
      <c r="K662" s="2">
        <f t="shared" si="262"/>
        <v>0.6036812674743709</v>
      </c>
      <c r="L662" s="2">
        <f t="shared" si="263"/>
        <v>2.3299161230195712E-4</v>
      </c>
      <c r="M662" s="2">
        <f t="shared" si="264"/>
        <v>8.7138863000931974E-2</v>
      </c>
      <c r="N662" s="108">
        <v>1326</v>
      </c>
      <c r="O662" s="108">
        <v>2591</v>
      </c>
      <c r="P662" s="108">
        <v>1</v>
      </c>
      <c r="Q662" s="57">
        <v>156</v>
      </c>
      <c r="S662" s="57">
        <v>218</v>
      </c>
      <c r="X662" s="57">
        <v>0</v>
      </c>
      <c r="Y662" s="108"/>
      <c r="Z662" s="108"/>
      <c r="AA662" s="109">
        <v>0</v>
      </c>
      <c r="AB662" s="109">
        <v>0</v>
      </c>
      <c r="AC662" s="108">
        <v>0</v>
      </c>
      <c r="AD662" s="108">
        <v>0</v>
      </c>
      <c r="AE662" s="108">
        <v>0</v>
      </c>
      <c r="AF662" s="108">
        <v>0</v>
      </c>
      <c r="AG662" s="108">
        <v>0</v>
      </c>
      <c r="AI662" s="7">
        <f>IF(Q662&gt;0,RANK(Q662,(N662:P662,Q662:AE662)),0)</f>
        <v>4</v>
      </c>
      <c r="AJ662" s="7">
        <f>IF(R662&gt;0,RANK(R662,(N662:P662,Q662:AE662)),0)</f>
        <v>0</v>
      </c>
      <c r="AK662" s="7">
        <f>IF(T662&gt;0,RANK(T662,(N662:P662,Q662:AE662)),0)</f>
        <v>0</v>
      </c>
      <c r="AL662" s="7">
        <f>IF(S662&gt;0,RANK(S662,(N662:P662,Q662:AE662)),0)</f>
        <v>3</v>
      </c>
      <c r="AM662" s="2">
        <f t="shared" si="265"/>
        <v>3.6346691519105315E-2</v>
      </c>
      <c r="AN662" s="2">
        <f t="shared" si="266"/>
        <v>0</v>
      </c>
      <c r="AO662" s="2">
        <f t="shared" si="267"/>
        <v>0</v>
      </c>
      <c r="AP662" s="2">
        <f t="shared" si="268"/>
        <v>5.0792171481826652E-2</v>
      </c>
      <c r="AR662" t="s">
        <v>1961</v>
      </c>
      <c r="AS662" t="s">
        <v>2050</v>
      </c>
      <c r="AT662">
        <v>0</v>
      </c>
      <c r="AV662">
        <v>3</v>
      </c>
      <c r="AW662" s="91">
        <v>17</v>
      </c>
      <c r="AX662" s="93">
        <v>61</v>
      </c>
      <c r="AY662" s="97">
        <f t="shared" si="257"/>
        <v>17061</v>
      </c>
      <c r="BA662" s="7" t="s">
        <v>1261</v>
      </c>
    </row>
    <row r="663" spans="1:53" hidden="1" outlineLevel="1">
      <c r="A663" t="s">
        <v>1796</v>
      </c>
      <c r="B663" t="s">
        <v>2050</v>
      </c>
      <c r="C663" s="1">
        <f t="shared" si="258"/>
        <v>16554</v>
      </c>
      <c r="D663" s="7">
        <f>IF(N663&gt;0, RANK(N663,(N663:P663,Q663:AE663)),0)</f>
        <v>2</v>
      </c>
      <c r="E663" s="7">
        <f>IF(O663&gt;0,RANK(O663,(N663:P663,Q663:AE663)),0)</f>
        <v>1</v>
      </c>
      <c r="F663" s="7">
        <f>IF(P663&gt;0,RANK(P663,(N663:P663,Q663:AE663)),0)</f>
        <v>5</v>
      </c>
      <c r="G663" s="1">
        <f t="shared" si="259"/>
        <v>3604</v>
      </c>
      <c r="H663" s="2">
        <f t="shared" si="260"/>
        <v>0.21771173130361243</v>
      </c>
      <c r="I663" s="2"/>
      <c r="J663" s="2">
        <f t="shared" si="261"/>
        <v>0.35121420804639364</v>
      </c>
      <c r="K663" s="2">
        <f t="shared" si="262"/>
        <v>0.56892593935000602</v>
      </c>
      <c r="L663" s="2">
        <f t="shared" si="263"/>
        <v>1.2081672103419114E-4</v>
      </c>
      <c r="M663" s="2">
        <f t="shared" si="264"/>
        <v>7.9739035882566214E-2</v>
      </c>
      <c r="N663" s="108">
        <v>5814</v>
      </c>
      <c r="O663" s="108">
        <v>9418</v>
      </c>
      <c r="P663" s="108">
        <v>2</v>
      </c>
      <c r="Q663" s="57">
        <v>580</v>
      </c>
      <c r="S663" s="57">
        <v>740</v>
      </c>
      <c r="X663" s="57">
        <v>0</v>
      </c>
      <c r="Y663" s="108"/>
      <c r="Z663" s="108"/>
      <c r="AA663" s="109">
        <v>0</v>
      </c>
      <c r="AB663" s="109">
        <v>0</v>
      </c>
      <c r="AC663" s="108">
        <v>0</v>
      </c>
      <c r="AD663" s="108">
        <v>0</v>
      </c>
      <c r="AE663" s="108">
        <v>0</v>
      </c>
      <c r="AF663" s="108">
        <v>0</v>
      </c>
      <c r="AG663" s="108">
        <v>0</v>
      </c>
      <c r="AI663" s="7">
        <f>IF(Q663&gt;0,RANK(Q663,(N663:P663,Q663:AE663)),0)</f>
        <v>4</v>
      </c>
      <c r="AJ663" s="7">
        <f>IF(R663&gt;0,RANK(R663,(N663:P663,Q663:AE663)),0)</f>
        <v>0</v>
      </c>
      <c r="AK663" s="7">
        <f>IF(T663&gt;0,RANK(T663,(N663:P663,Q663:AE663)),0)</f>
        <v>0</v>
      </c>
      <c r="AL663" s="7">
        <f>IF(S663&gt;0,RANK(S663,(N663:P663,Q663:AE663)),0)</f>
        <v>3</v>
      </c>
      <c r="AM663" s="2">
        <f t="shared" si="265"/>
        <v>3.5036849099915425E-2</v>
      </c>
      <c r="AN663" s="2">
        <f t="shared" si="266"/>
        <v>0</v>
      </c>
      <c r="AO663" s="2">
        <f t="shared" si="267"/>
        <v>0</v>
      </c>
      <c r="AP663" s="2">
        <f t="shared" si="268"/>
        <v>4.470218678265072E-2</v>
      </c>
      <c r="AR663" t="s">
        <v>1796</v>
      </c>
      <c r="AS663" t="s">
        <v>2050</v>
      </c>
      <c r="AT663">
        <v>11</v>
      </c>
      <c r="AV663">
        <v>3</v>
      </c>
      <c r="AW663" s="91">
        <v>17</v>
      </c>
      <c r="AX663" s="93">
        <v>63</v>
      </c>
      <c r="AY663" s="97">
        <f t="shared" si="257"/>
        <v>17063</v>
      </c>
      <c r="BA663" s="7" t="s">
        <v>1261</v>
      </c>
    </row>
    <row r="664" spans="1:53" hidden="1" outlineLevel="1">
      <c r="A664" t="s">
        <v>2458</v>
      </c>
      <c r="B664" t="s">
        <v>2050</v>
      </c>
      <c r="C664" s="1">
        <f t="shared" ref="C664:C695" si="269">SUM(N664:AG664)</f>
        <v>3333</v>
      </c>
      <c r="D664" s="7">
        <f>IF(N664&gt;0, RANK(N664,(N664:P664,Q664:AE664)),0)</f>
        <v>2</v>
      </c>
      <c r="E664" s="7">
        <f>IF(O664&gt;0,RANK(O664,(N664:P664,Q664:AE664)),0)</f>
        <v>1</v>
      </c>
      <c r="F664" s="7">
        <f>IF(P664&gt;0,RANK(P664,(N664:P664,Q664:AE664)),0)</f>
        <v>0</v>
      </c>
      <c r="G664" s="1">
        <f t="shared" ref="G664:G695" si="270">IF(C664&gt;0,MAX(N664:P664)-LARGE(N664:P664,2),0)</f>
        <v>764</v>
      </c>
      <c r="H664" s="2">
        <f t="shared" ref="H664:H695" si="271">IF(C664&gt;0,G664/C664,0)</f>
        <v>0.22922292229222924</v>
      </c>
      <c r="I664" s="2"/>
      <c r="J664" s="2">
        <f t="shared" ref="J664:J695" si="272">IF($C664=0,"-",N664/$C664)</f>
        <v>0.34383438343834383</v>
      </c>
      <c r="K664" s="2">
        <f t="shared" ref="K664:K695" si="273">IF($C664=0,"-",O664/$C664)</f>
        <v>0.57305730573057301</v>
      </c>
      <c r="L664" s="2">
        <f t="shared" ref="L664:L695" si="274">IF($C664=0,"-",P664/$C664)</f>
        <v>0</v>
      </c>
      <c r="M664" s="2">
        <f t="shared" ref="M664:M695" si="275">IF(C664=0,"-",(1-J664-K664-L664))</f>
        <v>8.3108310831083165E-2</v>
      </c>
      <c r="N664" s="108">
        <v>1146</v>
      </c>
      <c r="O664" s="108">
        <v>1910</v>
      </c>
      <c r="P664" s="108">
        <v>0</v>
      </c>
      <c r="Q664" s="57">
        <v>122</v>
      </c>
      <c r="S664" s="57">
        <v>155</v>
      </c>
      <c r="X664" s="57">
        <v>0</v>
      </c>
      <c r="Y664" s="108"/>
      <c r="Z664" s="108"/>
      <c r="AA664" s="109">
        <v>0</v>
      </c>
      <c r="AB664" s="109">
        <v>0</v>
      </c>
      <c r="AC664" s="108">
        <v>0</v>
      </c>
      <c r="AD664" s="108">
        <v>0</v>
      </c>
      <c r="AE664" s="108">
        <v>0</v>
      </c>
      <c r="AF664" s="108">
        <v>0</v>
      </c>
      <c r="AG664" s="108">
        <v>0</v>
      </c>
      <c r="AI664" s="7">
        <f>IF(Q664&gt;0,RANK(Q664,(N664:P664,Q664:AE664)),0)</f>
        <v>4</v>
      </c>
      <c r="AJ664" s="7">
        <f>IF(R664&gt;0,RANK(R664,(N664:P664,Q664:AE664)),0)</f>
        <v>0</v>
      </c>
      <c r="AK664" s="7">
        <f>IF(T664&gt;0,RANK(T664,(N664:P664,Q664:AE664)),0)</f>
        <v>0</v>
      </c>
      <c r="AL664" s="7">
        <f>IF(S664&gt;0,RANK(S664,(N664:P664,Q664:AE664)),0)</f>
        <v>3</v>
      </c>
      <c r="AM664" s="2">
        <f t="shared" ref="AM664:AM695" si="276">IF($C664=0,"-",Q664/$C664)</f>
        <v>3.6603660366036607E-2</v>
      </c>
      <c r="AN664" s="2">
        <f t="shared" ref="AN664:AN695" si="277">IF($C664=0,"-",R664/$C664)</f>
        <v>0</v>
      </c>
      <c r="AO664" s="2">
        <f t="shared" ref="AO664:AO695" si="278">IF($C664=0,"-",T664/$C664)</f>
        <v>0</v>
      </c>
      <c r="AP664" s="2">
        <f t="shared" ref="AP664:AP695" si="279">IF($C664=0,"-",S664/$C664)</f>
        <v>4.6504650465046503E-2</v>
      </c>
      <c r="AR664" t="s">
        <v>2458</v>
      </c>
      <c r="AS664" t="s">
        <v>2050</v>
      </c>
      <c r="AT664">
        <v>19</v>
      </c>
      <c r="AV664">
        <v>3</v>
      </c>
      <c r="AW664" s="91">
        <v>17</v>
      </c>
      <c r="AX664" s="93">
        <v>65</v>
      </c>
      <c r="AY664" s="97">
        <f t="shared" si="257"/>
        <v>17065</v>
      </c>
      <c r="BA664" s="7" t="s">
        <v>1261</v>
      </c>
    </row>
    <row r="665" spans="1:53" hidden="1" outlineLevel="1">
      <c r="A665" t="s">
        <v>2196</v>
      </c>
      <c r="B665" t="s">
        <v>2050</v>
      </c>
      <c r="C665" s="1">
        <f t="shared" si="269"/>
        <v>6750</v>
      </c>
      <c r="D665" s="7">
        <f>IF(N665&gt;0, RANK(N665,(N665:P665,Q665:AE665)),0)</f>
        <v>2</v>
      </c>
      <c r="E665" s="7">
        <f>IF(O665&gt;0,RANK(O665,(N665:P665,Q665:AE665)),0)</f>
        <v>1</v>
      </c>
      <c r="F665" s="7">
        <f>IF(P665&gt;0,RANK(P665,(N665:P665,Q665:AE665)),0)</f>
        <v>5</v>
      </c>
      <c r="G665" s="1">
        <f t="shared" si="270"/>
        <v>3006</v>
      </c>
      <c r="H665" s="2">
        <f t="shared" si="271"/>
        <v>0.44533333333333336</v>
      </c>
      <c r="I665" s="2"/>
      <c r="J665" s="2">
        <f t="shared" si="272"/>
        <v>0.24311111111111111</v>
      </c>
      <c r="K665" s="2">
        <f t="shared" si="273"/>
        <v>0.68844444444444441</v>
      </c>
      <c r="L665" s="2">
        <f t="shared" si="274"/>
        <v>5.9259259259259258E-4</v>
      </c>
      <c r="M665" s="2">
        <f t="shared" si="275"/>
        <v>6.7851851851851941E-2</v>
      </c>
      <c r="N665" s="108">
        <v>1641</v>
      </c>
      <c r="O665" s="108">
        <v>4647</v>
      </c>
      <c r="P665" s="108">
        <v>4</v>
      </c>
      <c r="Q665" s="57">
        <v>231</v>
      </c>
      <c r="S665" s="57">
        <v>225</v>
      </c>
      <c r="X665" s="57">
        <v>0</v>
      </c>
      <c r="Y665" s="108"/>
      <c r="Z665" s="108"/>
      <c r="AA665" s="109">
        <v>2</v>
      </c>
      <c r="AB665" s="109">
        <v>0</v>
      </c>
      <c r="AC665" s="108">
        <v>0</v>
      </c>
      <c r="AD665" s="108">
        <v>0</v>
      </c>
      <c r="AE665" s="108">
        <v>0</v>
      </c>
      <c r="AF665" s="108">
        <v>0</v>
      </c>
      <c r="AG665" s="108">
        <v>0</v>
      </c>
      <c r="AI665" s="7">
        <f>IF(Q665&gt;0,RANK(Q665,(N665:P665,Q665:AE665)),0)</f>
        <v>3</v>
      </c>
      <c r="AJ665" s="7">
        <f>IF(R665&gt;0,RANK(R665,(N665:P665,Q665:AE665)),0)</f>
        <v>0</v>
      </c>
      <c r="AK665" s="7">
        <f>IF(T665&gt;0,RANK(T665,(N665:P665,Q665:AE665)),0)</f>
        <v>0</v>
      </c>
      <c r="AL665" s="7">
        <f>IF(S665&gt;0,RANK(S665,(N665:P665,Q665:AE665)),0)</f>
        <v>4</v>
      </c>
      <c r="AM665" s="2">
        <f t="shared" si="276"/>
        <v>3.4222222222222223E-2</v>
      </c>
      <c r="AN665" s="2">
        <f t="shared" si="277"/>
        <v>0</v>
      </c>
      <c r="AO665" s="2">
        <f t="shared" si="278"/>
        <v>0</v>
      </c>
      <c r="AP665" s="2">
        <f t="shared" si="279"/>
        <v>3.3333333333333333E-2</v>
      </c>
      <c r="AR665" t="s">
        <v>2196</v>
      </c>
      <c r="AS665" t="s">
        <v>2050</v>
      </c>
      <c r="AT665">
        <v>17</v>
      </c>
      <c r="AV665">
        <v>3</v>
      </c>
      <c r="AW665" s="91">
        <v>17</v>
      </c>
      <c r="AX665" s="93">
        <v>67</v>
      </c>
      <c r="AY665" s="97">
        <f t="shared" si="257"/>
        <v>17067</v>
      </c>
      <c r="BA665" s="7" t="s">
        <v>1261</v>
      </c>
    </row>
    <row r="666" spans="1:53" hidden="1" outlineLevel="1">
      <c r="A666" t="s">
        <v>1368</v>
      </c>
      <c r="B666" t="s">
        <v>2050</v>
      </c>
      <c r="C666" s="1">
        <f t="shared" si="269"/>
        <v>1981</v>
      </c>
      <c r="D666" s="7">
        <f>IF(N666&gt;0, RANK(N666,(N666:P666,Q666:AE666)),0)</f>
        <v>2</v>
      </c>
      <c r="E666" s="7">
        <f>IF(O666&gt;0,RANK(O666,(N666:P666,Q666:AE666)),0)</f>
        <v>1</v>
      </c>
      <c r="F666" s="7">
        <f>IF(P666&gt;0,RANK(P666,(N666:P666,Q666:AE666)),0)</f>
        <v>0</v>
      </c>
      <c r="G666" s="1">
        <f t="shared" si="270"/>
        <v>414</v>
      </c>
      <c r="H666" s="2">
        <f t="shared" si="271"/>
        <v>0.20898536092882383</v>
      </c>
      <c r="I666" s="2"/>
      <c r="J666" s="2">
        <f t="shared" si="272"/>
        <v>0.36294800605754668</v>
      </c>
      <c r="K666" s="2">
        <f t="shared" si="273"/>
        <v>0.57193336698637054</v>
      </c>
      <c r="L666" s="2">
        <f t="shared" si="274"/>
        <v>0</v>
      </c>
      <c r="M666" s="2">
        <f t="shared" si="275"/>
        <v>6.5118626956082726E-2</v>
      </c>
      <c r="N666" s="108">
        <v>719</v>
      </c>
      <c r="O666" s="108">
        <v>1133</v>
      </c>
      <c r="P666" s="108">
        <v>0</v>
      </c>
      <c r="Q666" s="57">
        <v>43</v>
      </c>
      <c r="S666" s="57">
        <v>86</v>
      </c>
      <c r="X666" s="57">
        <v>0</v>
      </c>
      <c r="Y666" s="108"/>
      <c r="Z666" s="108"/>
      <c r="AA666" s="109">
        <v>0</v>
      </c>
      <c r="AB666" s="109">
        <v>0</v>
      </c>
      <c r="AC666" s="108">
        <v>0</v>
      </c>
      <c r="AD666" s="108">
        <v>0</v>
      </c>
      <c r="AE666" s="108">
        <v>0</v>
      </c>
      <c r="AF666" s="108">
        <v>0</v>
      </c>
      <c r="AG666" s="108">
        <v>0</v>
      </c>
      <c r="AI666" s="7">
        <f>IF(Q666&gt;0,RANK(Q666,(N666:P666,Q666:AE666)),0)</f>
        <v>4</v>
      </c>
      <c r="AJ666" s="7">
        <f>IF(R666&gt;0,RANK(R666,(N666:P666,Q666:AE666)),0)</f>
        <v>0</v>
      </c>
      <c r="AK666" s="7">
        <f>IF(T666&gt;0,RANK(T666,(N666:P666,Q666:AE666)),0)</f>
        <v>0</v>
      </c>
      <c r="AL666" s="7">
        <f>IF(S666&gt;0,RANK(S666,(N666:P666,Q666:AE666)),0)</f>
        <v>3</v>
      </c>
      <c r="AM666" s="2">
        <f t="shared" si="276"/>
        <v>2.1706208985360929E-2</v>
      </c>
      <c r="AN666" s="2">
        <f t="shared" si="277"/>
        <v>0</v>
      </c>
      <c r="AO666" s="2">
        <f t="shared" si="278"/>
        <v>0</v>
      </c>
      <c r="AP666" s="2">
        <f t="shared" si="279"/>
        <v>4.3412417970721859E-2</v>
      </c>
      <c r="AR666" t="s">
        <v>1368</v>
      </c>
      <c r="AS666" t="s">
        <v>2050</v>
      </c>
      <c r="AT666">
        <v>19</v>
      </c>
      <c r="AV666">
        <v>3</v>
      </c>
      <c r="AW666" s="91">
        <v>17</v>
      </c>
      <c r="AX666" s="93">
        <v>69</v>
      </c>
      <c r="AY666" s="97">
        <f t="shared" si="257"/>
        <v>17069</v>
      </c>
      <c r="BA666" s="7" t="s">
        <v>1261</v>
      </c>
    </row>
    <row r="667" spans="1:53" hidden="1" outlineLevel="1">
      <c r="A667" t="s">
        <v>2268</v>
      </c>
      <c r="B667" t="s">
        <v>2050</v>
      </c>
      <c r="C667" s="1">
        <f t="shared" si="269"/>
        <v>3329</v>
      </c>
      <c r="D667" s="7">
        <f>IF(N667&gt;0, RANK(N667,(N667:P667,Q667:AE667)),0)</f>
        <v>2</v>
      </c>
      <c r="E667" s="7">
        <f>IF(O667&gt;0,RANK(O667,(N667:P667,Q667:AE667)),0)</f>
        <v>1</v>
      </c>
      <c r="F667" s="7">
        <f>IF(P667&gt;0,RANK(P667,(N667:P667,Q667:AE667)),0)</f>
        <v>0</v>
      </c>
      <c r="G667" s="1">
        <f t="shared" si="270"/>
        <v>558</v>
      </c>
      <c r="H667" s="2">
        <f t="shared" si="271"/>
        <v>0.16761790327425655</v>
      </c>
      <c r="I667" s="2"/>
      <c r="J667" s="2">
        <f t="shared" si="272"/>
        <v>0.38419945929708621</v>
      </c>
      <c r="K667" s="2">
        <f t="shared" si="273"/>
        <v>0.55181736257134273</v>
      </c>
      <c r="L667" s="2">
        <f t="shared" si="274"/>
        <v>0</v>
      </c>
      <c r="M667" s="2">
        <f t="shared" si="275"/>
        <v>6.3983178131571061E-2</v>
      </c>
      <c r="N667" s="108">
        <v>1279</v>
      </c>
      <c r="O667" s="108">
        <v>1837</v>
      </c>
      <c r="P667" s="108">
        <v>0</v>
      </c>
      <c r="Q667" s="57">
        <v>92</v>
      </c>
      <c r="S667" s="57">
        <v>121</v>
      </c>
      <c r="X667" s="57">
        <v>0</v>
      </c>
      <c r="Y667" s="108"/>
      <c r="Z667" s="108"/>
      <c r="AA667" s="109">
        <v>0</v>
      </c>
      <c r="AB667" s="109">
        <v>0</v>
      </c>
      <c r="AC667" s="108">
        <v>0</v>
      </c>
      <c r="AD667" s="108">
        <v>0</v>
      </c>
      <c r="AE667" s="108">
        <v>0</v>
      </c>
      <c r="AF667" s="108">
        <v>0</v>
      </c>
      <c r="AG667" s="108">
        <v>0</v>
      </c>
      <c r="AI667" s="7">
        <f>IF(Q667&gt;0,RANK(Q667,(N667:P667,Q667:AE667)),0)</f>
        <v>4</v>
      </c>
      <c r="AJ667" s="7">
        <f>IF(R667&gt;0,RANK(R667,(N667:P667,Q667:AE667)),0)</f>
        <v>0</v>
      </c>
      <c r="AK667" s="7">
        <f>IF(T667&gt;0,RANK(T667,(N667:P667,Q667:AE667)),0)</f>
        <v>0</v>
      </c>
      <c r="AL667" s="7">
        <f>IF(S667&gt;0,RANK(S667,(N667:P667,Q667:AE667)),0)</f>
        <v>3</v>
      </c>
      <c r="AM667" s="2">
        <f t="shared" si="276"/>
        <v>2.7635926704716131E-2</v>
      </c>
      <c r="AN667" s="2">
        <f t="shared" si="277"/>
        <v>0</v>
      </c>
      <c r="AO667" s="2">
        <f t="shared" si="278"/>
        <v>0</v>
      </c>
      <c r="AP667" s="2">
        <f t="shared" si="279"/>
        <v>3.634725142685491E-2</v>
      </c>
      <c r="AR667" t="s">
        <v>2268</v>
      </c>
      <c r="AS667" t="s">
        <v>2050</v>
      </c>
      <c r="AT667">
        <v>17</v>
      </c>
      <c r="AV667">
        <v>3</v>
      </c>
      <c r="AW667" s="91">
        <v>17</v>
      </c>
      <c r="AX667" s="93">
        <v>71</v>
      </c>
      <c r="AY667" s="97">
        <f t="shared" si="257"/>
        <v>17071</v>
      </c>
      <c r="BA667" s="7" t="s">
        <v>1261</v>
      </c>
    </row>
    <row r="668" spans="1:53" hidden="1" outlineLevel="1">
      <c r="A668" t="s">
        <v>819</v>
      </c>
      <c r="B668" t="s">
        <v>2050</v>
      </c>
      <c r="C668" s="1">
        <f t="shared" si="269"/>
        <v>17872</v>
      </c>
      <c r="D668" s="7">
        <f>IF(N668&gt;0, RANK(N668,(N668:P668,Q668:AE668)),0)</f>
        <v>2</v>
      </c>
      <c r="E668" s="7">
        <f>IF(O668&gt;0,RANK(O668,(N668:P668,Q668:AE668)),0)</f>
        <v>1</v>
      </c>
      <c r="F668" s="7">
        <f>IF(P668&gt;0,RANK(P668,(N668:P668,Q668:AE668)),0)</f>
        <v>6</v>
      </c>
      <c r="G668" s="1">
        <f t="shared" si="270"/>
        <v>5381</v>
      </c>
      <c r="H668" s="2">
        <f t="shared" si="271"/>
        <v>0.30108549686660696</v>
      </c>
      <c r="I668" s="2"/>
      <c r="J668" s="2">
        <f t="shared" si="272"/>
        <v>0.31630483437779766</v>
      </c>
      <c r="K668" s="2">
        <f t="shared" si="273"/>
        <v>0.61739033124440468</v>
      </c>
      <c r="L668" s="2">
        <f t="shared" si="274"/>
        <v>1.1190689346463742E-4</v>
      </c>
      <c r="M668" s="2">
        <f t="shared" si="275"/>
        <v>6.6192927484333031E-2</v>
      </c>
      <c r="N668" s="108">
        <v>5653</v>
      </c>
      <c r="O668" s="108">
        <v>11034</v>
      </c>
      <c r="P668" s="108">
        <v>2</v>
      </c>
      <c r="Q668" s="57">
        <v>509</v>
      </c>
      <c r="S668" s="57">
        <v>671</v>
      </c>
      <c r="X668" s="57">
        <v>0</v>
      </c>
      <c r="Y668" s="108"/>
      <c r="Z668" s="108"/>
      <c r="AA668" s="109">
        <v>3</v>
      </c>
      <c r="AB668" s="109">
        <v>0</v>
      </c>
      <c r="AC668" s="108">
        <v>0</v>
      </c>
      <c r="AD668" s="108">
        <v>0</v>
      </c>
      <c r="AE668" s="108">
        <v>0</v>
      </c>
      <c r="AF668" s="108">
        <v>0</v>
      </c>
      <c r="AG668" s="108">
        <v>0</v>
      </c>
      <c r="AI668" s="7">
        <f>IF(Q668&gt;0,RANK(Q668,(N668:P668,Q668:AE668)),0)</f>
        <v>4</v>
      </c>
      <c r="AJ668" s="7">
        <f>IF(R668&gt;0,RANK(R668,(N668:P668,Q668:AE668)),0)</f>
        <v>0</v>
      </c>
      <c r="AK668" s="7">
        <f>IF(T668&gt;0,RANK(T668,(N668:P668,Q668:AE668)),0)</f>
        <v>0</v>
      </c>
      <c r="AL668" s="7">
        <f>IF(S668&gt;0,RANK(S668,(N668:P668,Q668:AE668)),0)</f>
        <v>3</v>
      </c>
      <c r="AM668" s="2">
        <f t="shared" si="276"/>
        <v>2.8480304386750224E-2</v>
      </c>
      <c r="AN668" s="2">
        <f t="shared" si="277"/>
        <v>0</v>
      </c>
      <c r="AO668" s="2">
        <f t="shared" si="278"/>
        <v>0</v>
      </c>
      <c r="AP668" s="2">
        <f t="shared" si="279"/>
        <v>3.7544762757385858E-2</v>
      </c>
      <c r="AR668" t="s">
        <v>819</v>
      </c>
      <c r="AS668" t="s">
        <v>2050</v>
      </c>
      <c r="AT668">
        <v>0</v>
      </c>
      <c r="AV668">
        <v>3</v>
      </c>
      <c r="AW668" s="91">
        <v>17</v>
      </c>
      <c r="AX668" s="93">
        <v>73</v>
      </c>
      <c r="AY668" s="97">
        <f t="shared" si="257"/>
        <v>17073</v>
      </c>
      <c r="BA668" s="7" t="s">
        <v>1261</v>
      </c>
    </row>
    <row r="669" spans="1:53" hidden="1" outlineLevel="1">
      <c r="A669" t="s">
        <v>1268</v>
      </c>
      <c r="B669" t="s">
        <v>2050</v>
      </c>
      <c r="C669" s="1">
        <f t="shared" si="269"/>
        <v>10403</v>
      </c>
      <c r="D669" s="7">
        <f>IF(N669&gt;0, RANK(N669,(N669:P669,Q669:AE669)),0)</f>
        <v>2</v>
      </c>
      <c r="E669" s="7">
        <f>IF(O669&gt;0,RANK(O669,(N669:P669,Q669:AE669)),0)</f>
        <v>1</v>
      </c>
      <c r="F669" s="7">
        <f>IF(P669&gt;0,RANK(P669,(N669:P669,Q669:AE669)),0)</f>
        <v>5</v>
      </c>
      <c r="G669" s="1">
        <f t="shared" si="270"/>
        <v>5892</v>
      </c>
      <c r="H669" s="2">
        <f t="shared" si="271"/>
        <v>0.56637508411035276</v>
      </c>
      <c r="I669" s="2"/>
      <c r="J669" s="2">
        <f t="shared" si="272"/>
        <v>0.17985196577910217</v>
      </c>
      <c r="K669" s="2">
        <f t="shared" si="273"/>
        <v>0.74622704988945499</v>
      </c>
      <c r="L669" s="2">
        <f t="shared" si="274"/>
        <v>1.9225223493223107E-4</v>
      </c>
      <c r="M669" s="2">
        <f t="shared" si="275"/>
        <v>7.3728732096510555E-2</v>
      </c>
      <c r="N669" s="108">
        <v>1871</v>
      </c>
      <c r="O669" s="108">
        <v>7763</v>
      </c>
      <c r="P669" s="108">
        <v>2</v>
      </c>
      <c r="Q669" s="57">
        <v>287</v>
      </c>
      <c r="S669" s="57">
        <v>480</v>
      </c>
      <c r="X669" s="57">
        <v>0</v>
      </c>
      <c r="Y669" s="108"/>
      <c r="Z669" s="108"/>
      <c r="AA669" s="109">
        <v>0</v>
      </c>
      <c r="AB669" s="109">
        <v>0</v>
      </c>
      <c r="AC669" s="108">
        <v>0</v>
      </c>
      <c r="AD669" s="108">
        <v>0</v>
      </c>
      <c r="AE669" s="108">
        <v>0</v>
      </c>
      <c r="AF669" s="108">
        <v>0</v>
      </c>
      <c r="AG669" s="108">
        <v>0</v>
      </c>
      <c r="AI669" s="7">
        <f>IF(Q669&gt;0,RANK(Q669,(N669:P669,Q669:AE669)),0)</f>
        <v>4</v>
      </c>
      <c r="AJ669" s="7">
        <f>IF(R669&gt;0,RANK(R669,(N669:P669,Q669:AE669)),0)</f>
        <v>0</v>
      </c>
      <c r="AK669" s="7">
        <f>IF(T669&gt;0,RANK(T669,(N669:P669,Q669:AE669)),0)</f>
        <v>0</v>
      </c>
      <c r="AL669" s="7">
        <f>IF(S669&gt;0,RANK(S669,(N669:P669,Q669:AE669)),0)</f>
        <v>3</v>
      </c>
      <c r="AM669" s="2">
        <f t="shared" si="276"/>
        <v>2.7588195712775161E-2</v>
      </c>
      <c r="AN669" s="2">
        <f t="shared" si="277"/>
        <v>0</v>
      </c>
      <c r="AO669" s="2">
        <f t="shared" si="278"/>
        <v>0</v>
      </c>
      <c r="AP669" s="2">
        <f t="shared" si="279"/>
        <v>4.6140536383735463E-2</v>
      </c>
      <c r="AR669" t="s">
        <v>1268</v>
      </c>
      <c r="AS669" t="s">
        <v>2050</v>
      </c>
      <c r="AT669">
        <v>15</v>
      </c>
      <c r="AV669">
        <v>3</v>
      </c>
      <c r="AW669" s="91">
        <v>17</v>
      </c>
      <c r="AX669" s="93">
        <v>75</v>
      </c>
      <c r="AY669" s="97">
        <f t="shared" si="257"/>
        <v>17075</v>
      </c>
      <c r="BA669" s="7" t="s">
        <v>1261</v>
      </c>
    </row>
    <row r="670" spans="1:53" hidden="1" outlineLevel="1">
      <c r="A670" t="s">
        <v>666</v>
      </c>
      <c r="B670" t="s">
        <v>2050</v>
      </c>
      <c r="C670" s="1">
        <f t="shared" si="269"/>
        <v>16364</v>
      </c>
      <c r="D670" s="7">
        <f>IF(N670&gt;0, RANK(N670,(N670:P670,Q670:AE670)),0)</f>
        <v>1</v>
      </c>
      <c r="E670" s="7">
        <f>IF(O670&gt;0,RANK(O670,(N670:P670,Q670:AE670)),0)</f>
        <v>2</v>
      </c>
      <c r="F670" s="7">
        <f>IF(P670&gt;0,RANK(P670,(N670:P670,Q670:AE670)),0)</f>
        <v>5</v>
      </c>
      <c r="G670" s="1">
        <f t="shared" si="270"/>
        <v>7</v>
      </c>
      <c r="H670" s="2">
        <f t="shared" si="271"/>
        <v>4.2776827181618184E-4</v>
      </c>
      <c r="I670" s="2"/>
      <c r="J670" s="2">
        <f t="shared" si="272"/>
        <v>0.45483989244683454</v>
      </c>
      <c r="K670" s="2">
        <f t="shared" si="273"/>
        <v>0.45441212417501831</v>
      </c>
      <c r="L670" s="2">
        <f t="shared" si="274"/>
        <v>7.9442679051576633E-4</v>
      </c>
      <c r="M670" s="2">
        <f t="shared" si="275"/>
        <v>8.9953556587631392E-2</v>
      </c>
      <c r="N670" s="108">
        <v>7443</v>
      </c>
      <c r="O670" s="108">
        <v>7436</v>
      </c>
      <c r="P670" s="108">
        <v>13</v>
      </c>
      <c r="Q670" s="57">
        <v>368</v>
      </c>
      <c r="S670" s="57">
        <v>1104</v>
      </c>
      <c r="X670" s="57">
        <v>0</v>
      </c>
      <c r="Y670" s="108"/>
      <c r="Z670" s="108"/>
      <c r="AA670" s="109">
        <v>0</v>
      </c>
      <c r="AB670" s="109">
        <v>0</v>
      </c>
      <c r="AC670" s="108">
        <v>0</v>
      </c>
      <c r="AD670" s="108">
        <v>0</v>
      </c>
      <c r="AE670" s="108">
        <v>0</v>
      </c>
      <c r="AF670" s="108">
        <v>0</v>
      </c>
      <c r="AG670" s="108">
        <v>0</v>
      </c>
      <c r="AI670" s="7">
        <f>IF(Q670&gt;0,RANK(Q670,(N670:P670,Q670:AE670)),0)</f>
        <v>4</v>
      </c>
      <c r="AJ670" s="7">
        <f>IF(R670&gt;0,RANK(R670,(N670:P670,Q670:AE670)),0)</f>
        <v>0</v>
      </c>
      <c r="AK670" s="7">
        <f>IF(T670&gt;0,RANK(T670,(N670:P670,Q670:AE670)),0)</f>
        <v>0</v>
      </c>
      <c r="AL670" s="7">
        <f>IF(S670&gt;0,RANK(S670,(N670:P670,Q670:AE670)),0)</f>
        <v>3</v>
      </c>
      <c r="AM670" s="2">
        <f t="shared" si="276"/>
        <v>2.2488389146907848E-2</v>
      </c>
      <c r="AN670" s="2">
        <f t="shared" si="277"/>
        <v>0</v>
      </c>
      <c r="AO670" s="2">
        <f t="shared" si="278"/>
        <v>0</v>
      </c>
      <c r="AP670" s="2">
        <f t="shared" si="279"/>
        <v>6.7465167440723534E-2</v>
      </c>
      <c r="AR670" t="s">
        <v>666</v>
      </c>
      <c r="AS670" t="s">
        <v>2050</v>
      </c>
      <c r="AT670">
        <v>12</v>
      </c>
      <c r="AV670">
        <v>3</v>
      </c>
      <c r="AW670" s="91">
        <v>17</v>
      </c>
      <c r="AX670" s="93">
        <v>77</v>
      </c>
      <c r="AY670" s="97">
        <f t="shared" si="257"/>
        <v>17077</v>
      </c>
      <c r="BA670" s="7" t="s">
        <v>1261</v>
      </c>
    </row>
    <row r="671" spans="1:53" hidden="1" outlineLevel="1">
      <c r="A671" t="s">
        <v>717</v>
      </c>
      <c r="B671" t="s">
        <v>2050</v>
      </c>
      <c r="C671" s="1">
        <f t="shared" si="269"/>
        <v>3905</v>
      </c>
      <c r="D671" s="7">
        <f>IF(N671&gt;0, RANK(N671,(N671:P671,Q671:AE671)),0)</f>
        <v>2</v>
      </c>
      <c r="E671" s="7">
        <f>IF(O671&gt;0,RANK(O671,(N671:P671,Q671:AE671)),0)</f>
        <v>1</v>
      </c>
      <c r="F671" s="7">
        <f>IF(P671&gt;0,RANK(P671,(N671:P671,Q671:AE671)),0)</f>
        <v>0</v>
      </c>
      <c r="G671" s="1">
        <f t="shared" si="270"/>
        <v>1494</v>
      </c>
      <c r="H671" s="2">
        <f t="shared" si="271"/>
        <v>0.38258642765685019</v>
      </c>
      <c r="I671" s="2"/>
      <c r="J671" s="2">
        <f t="shared" si="272"/>
        <v>0.28476312419974392</v>
      </c>
      <c r="K671" s="2">
        <f t="shared" si="273"/>
        <v>0.66734955185659406</v>
      </c>
      <c r="L671" s="2">
        <f t="shared" si="274"/>
        <v>0</v>
      </c>
      <c r="M671" s="2">
        <f t="shared" si="275"/>
        <v>4.7887323943662019E-2</v>
      </c>
      <c r="N671" s="108">
        <v>1112</v>
      </c>
      <c r="O671" s="108">
        <v>2606</v>
      </c>
      <c r="P671" s="108">
        <v>0</v>
      </c>
      <c r="Q671" s="57">
        <v>84</v>
      </c>
      <c r="S671" s="57">
        <v>103</v>
      </c>
      <c r="X671" s="57">
        <v>0</v>
      </c>
      <c r="Y671" s="108"/>
      <c r="Z671" s="108"/>
      <c r="AA671" s="109">
        <v>0</v>
      </c>
      <c r="AB671" s="109">
        <v>0</v>
      </c>
      <c r="AC671" s="108">
        <v>0</v>
      </c>
      <c r="AD671" s="108">
        <v>0</v>
      </c>
      <c r="AE671" s="108">
        <v>0</v>
      </c>
      <c r="AF671" s="108">
        <v>0</v>
      </c>
      <c r="AG671" s="108">
        <v>0</v>
      </c>
      <c r="AI671" s="7">
        <f>IF(Q671&gt;0,RANK(Q671,(N671:P671,Q671:AE671)),0)</f>
        <v>4</v>
      </c>
      <c r="AJ671" s="7">
        <f>IF(R671&gt;0,RANK(R671,(N671:P671,Q671:AE671)),0)</f>
        <v>0</v>
      </c>
      <c r="AK671" s="7">
        <f>IF(T671&gt;0,RANK(T671,(N671:P671,Q671:AE671)),0)</f>
        <v>0</v>
      </c>
      <c r="AL671" s="7">
        <f>IF(S671&gt;0,RANK(S671,(N671:P671,Q671:AE671)),0)</f>
        <v>3</v>
      </c>
      <c r="AM671" s="2">
        <f t="shared" si="276"/>
        <v>2.1510883482714467E-2</v>
      </c>
      <c r="AN671" s="2">
        <f t="shared" si="277"/>
        <v>0</v>
      </c>
      <c r="AO671" s="2">
        <f t="shared" si="278"/>
        <v>0</v>
      </c>
      <c r="AP671" s="2">
        <f t="shared" si="279"/>
        <v>2.6376440460947503E-2</v>
      </c>
      <c r="AR671" t="s">
        <v>717</v>
      </c>
      <c r="AS671" t="s">
        <v>2050</v>
      </c>
      <c r="AT671">
        <v>19</v>
      </c>
      <c r="AV671">
        <v>3</v>
      </c>
      <c r="AW671" s="91">
        <v>17</v>
      </c>
      <c r="AX671" s="93">
        <v>79</v>
      </c>
      <c r="AY671" s="97">
        <f t="shared" si="257"/>
        <v>17079</v>
      </c>
      <c r="BA671" s="7" t="s">
        <v>1261</v>
      </c>
    </row>
    <row r="672" spans="1:53" hidden="1" outlineLevel="1">
      <c r="A672" t="s">
        <v>330</v>
      </c>
      <c r="B672" t="s">
        <v>2050</v>
      </c>
      <c r="C672" s="1">
        <f t="shared" si="269"/>
        <v>12206</v>
      </c>
      <c r="D672" s="7">
        <f>IF(N672&gt;0, RANK(N672,(N672:P672,Q672:AE672)),0)</f>
        <v>2</v>
      </c>
      <c r="E672" s="7">
        <f>IF(O672&gt;0,RANK(O672,(N672:P672,Q672:AE672)),0)</f>
        <v>1</v>
      </c>
      <c r="F672" s="7">
        <f>IF(P672&gt;0,RANK(P672,(N672:P672,Q672:AE672)),0)</f>
        <v>6</v>
      </c>
      <c r="G672" s="1">
        <f t="shared" si="270"/>
        <v>3781</v>
      </c>
      <c r="H672" s="2">
        <f t="shared" si="271"/>
        <v>0.30976568900540719</v>
      </c>
      <c r="I672" s="2"/>
      <c r="J672" s="2">
        <f t="shared" si="272"/>
        <v>0.3112403735867606</v>
      </c>
      <c r="K672" s="2">
        <f t="shared" si="273"/>
        <v>0.62100606259216784</v>
      </c>
      <c r="L672" s="2">
        <f t="shared" si="274"/>
        <v>1.6385384237260363E-4</v>
      </c>
      <c r="M672" s="2">
        <f t="shared" si="275"/>
        <v>6.7589709978698953E-2</v>
      </c>
      <c r="N672" s="108">
        <v>3799</v>
      </c>
      <c r="O672" s="108">
        <v>7580</v>
      </c>
      <c r="P672" s="108">
        <v>2</v>
      </c>
      <c r="Q672" s="57">
        <v>279</v>
      </c>
      <c r="S672" s="57">
        <v>543</v>
      </c>
      <c r="X672" s="57">
        <v>0</v>
      </c>
      <c r="Y672" s="108"/>
      <c r="Z672" s="108"/>
      <c r="AA672" s="109">
        <v>3</v>
      </c>
      <c r="AB672" s="109">
        <v>0</v>
      </c>
      <c r="AC672" s="108">
        <v>0</v>
      </c>
      <c r="AD672" s="108">
        <v>0</v>
      </c>
      <c r="AE672" s="108">
        <v>0</v>
      </c>
      <c r="AF672" s="108">
        <v>0</v>
      </c>
      <c r="AG672" s="108">
        <v>0</v>
      </c>
      <c r="AI672" s="7">
        <f>IF(Q672&gt;0,RANK(Q672,(N672:P672,Q672:AE672)),0)</f>
        <v>4</v>
      </c>
      <c r="AJ672" s="7">
        <f>IF(R672&gt;0,RANK(R672,(N672:P672,Q672:AE672)),0)</f>
        <v>0</v>
      </c>
      <c r="AK672" s="7">
        <f>IF(T672&gt;0,RANK(T672,(N672:P672,Q672:AE672)),0)</f>
        <v>0</v>
      </c>
      <c r="AL672" s="7">
        <f>IF(S672&gt;0,RANK(S672,(N672:P672,Q672:AE672)),0)</f>
        <v>3</v>
      </c>
      <c r="AM672" s="2">
        <f t="shared" si="276"/>
        <v>2.2857611010978208E-2</v>
      </c>
      <c r="AN672" s="2">
        <f t="shared" si="277"/>
        <v>0</v>
      </c>
      <c r="AO672" s="2">
        <f t="shared" si="278"/>
        <v>0</v>
      </c>
      <c r="AP672" s="2">
        <f t="shared" si="279"/>
        <v>4.4486318204161886E-2</v>
      </c>
      <c r="AR672" t="s">
        <v>330</v>
      </c>
      <c r="AS672" t="s">
        <v>2050</v>
      </c>
      <c r="AT672">
        <v>19</v>
      </c>
      <c r="AV672">
        <v>3</v>
      </c>
      <c r="AW672" s="91">
        <v>17</v>
      </c>
      <c r="AX672" s="93">
        <v>81</v>
      </c>
      <c r="AY672" s="97">
        <f t="shared" si="257"/>
        <v>17081</v>
      </c>
      <c r="BA672" s="7" t="s">
        <v>1261</v>
      </c>
    </row>
    <row r="673" spans="1:53" hidden="1" outlineLevel="1">
      <c r="A673" t="s">
        <v>877</v>
      </c>
      <c r="B673" t="s">
        <v>2050</v>
      </c>
      <c r="C673" s="1">
        <f t="shared" si="269"/>
        <v>7527</v>
      </c>
      <c r="D673" s="7">
        <f>IF(N673&gt;0, RANK(N673,(N673:P673,Q673:AE673)),0)</f>
        <v>2</v>
      </c>
      <c r="E673" s="7">
        <f>IF(O673&gt;0,RANK(O673,(N673:P673,Q673:AE673)),0)</f>
        <v>1</v>
      </c>
      <c r="F673" s="7">
        <f>IF(P673&gt;0,RANK(P673,(N673:P673,Q673:AE673)),0)</f>
        <v>5</v>
      </c>
      <c r="G673" s="1">
        <f t="shared" si="270"/>
        <v>2119</v>
      </c>
      <c r="H673" s="2">
        <f t="shared" si="271"/>
        <v>0.28151986183074268</v>
      </c>
      <c r="I673" s="2"/>
      <c r="J673" s="2">
        <f t="shared" si="272"/>
        <v>0.32549488508037733</v>
      </c>
      <c r="K673" s="2">
        <f t="shared" si="273"/>
        <v>0.60701474691112001</v>
      </c>
      <c r="L673" s="2">
        <f t="shared" si="274"/>
        <v>3.1885213232363493E-3</v>
      </c>
      <c r="M673" s="2">
        <f t="shared" si="275"/>
        <v>6.4301846685266256E-2</v>
      </c>
      <c r="N673" s="108">
        <v>2450</v>
      </c>
      <c r="O673" s="108">
        <v>4569</v>
      </c>
      <c r="P673" s="108">
        <v>24</v>
      </c>
      <c r="Q673" s="57">
        <v>222</v>
      </c>
      <c r="S673" s="57">
        <v>260</v>
      </c>
      <c r="X673" s="57">
        <v>0</v>
      </c>
      <c r="Y673" s="108"/>
      <c r="Z673" s="108"/>
      <c r="AA673" s="109">
        <v>2</v>
      </c>
      <c r="AB673" s="109">
        <v>0</v>
      </c>
      <c r="AC673" s="108">
        <v>0</v>
      </c>
      <c r="AD673" s="108">
        <v>0</v>
      </c>
      <c r="AE673" s="108">
        <v>0</v>
      </c>
      <c r="AF673" s="108">
        <v>0</v>
      </c>
      <c r="AG673" s="108">
        <v>0</v>
      </c>
      <c r="AI673" s="7">
        <f>IF(Q673&gt;0,RANK(Q673,(N673:P673,Q673:AE673)),0)</f>
        <v>4</v>
      </c>
      <c r="AJ673" s="7">
        <f>IF(R673&gt;0,RANK(R673,(N673:P673,Q673:AE673)),0)</f>
        <v>0</v>
      </c>
      <c r="AK673" s="7">
        <f>IF(T673&gt;0,RANK(T673,(N673:P673,Q673:AE673)),0)</f>
        <v>0</v>
      </c>
      <c r="AL673" s="7">
        <f>IF(S673&gt;0,RANK(S673,(N673:P673,Q673:AE673)),0)</f>
        <v>3</v>
      </c>
      <c r="AM673" s="2">
        <f t="shared" si="276"/>
        <v>2.949382223993623E-2</v>
      </c>
      <c r="AN673" s="2">
        <f t="shared" si="277"/>
        <v>0</v>
      </c>
      <c r="AO673" s="2">
        <f t="shared" si="278"/>
        <v>0</v>
      </c>
      <c r="AP673" s="2">
        <f t="shared" si="279"/>
        <v>3.4542314335060449E-2</v>
      </c>
      <c r="AR673" t="s">
        <v>877</v>
      </c>
      <c r="AS673" t="s">
        <v>2050</v>
      </c>
      <c r="AT673">
        <v>0</v>
      </c>
      <c r="AV673">
        <v>3</v>
      </c>
      <c r="AW673" s="91">
        <v>17</v>
      </c>
      <c r="AX673" s="93">
        <v>83</v>
      </c>
      <c r="AY673" s="97">
        <f t="shared" si="257"/>
        <v>17083</v>
      </c>
      <c r="BA673" s="7" t="s">
        <v>1261</v>
      </c>
    </row>
    <row r="674" spans="1:53" hidden="1" outlineLevel="1">
      <c r="A674" t="s">
        <v>1724</v>
      </c>
      <c r="B674" t="s">
        <v>2050</v>
      </c>
      <c r="C674" s="1">
        <f t="shared" si="269"/>
        <v>7950</v>
      </c>
      <c r="D674" s="7">
        <f>IF(N674&gt;0, RANK(N674,(N674:P674,Q674:AE674)),0)</f>
        <v>2</v>
      </c>
      <c r="E674" s="7">
        <f>IF(O674&gt;0,RANK(O674,(N674:P674,Q674:AE674)),0)</f>
        <v>1</v>
      </c>
      <c r="F674" s="7">
        <f>IF(P674&gt;0,RANK(P674,(N674:P674,Q674:AE674)),0)</f>
        <v>0</v>
      </c>
      <c r="G674" s="1">
        <f t="shared" si="270"/>
        <v>2313</v>
      </c>
      <c r="H674" s="2">
        <f t="shared" si="271"/>
        <v>0.29094339622641507</v>
      </c>
      <c r="I674" s="2"/>
      <c r="J674" s="2">
        <f t="shared" si="272"/>
        <v>0.32025157232704404</v>
      </c>
      <c r="K674" s="2">
        <f t="shared" si="273"/>
        <v>0.61119496855345912</v>
      </c>
      <c r="L674" s="2">
        <f t="shared" si="274"/>
        <v>0</v>
      </c>
      <c r="M674" s="2">
        <f t="shared" si="275"/>
        <v>6.855345911949684E-2</v>
      </c>
      <c r="N674" s="108">
        <v>2546</v>
      </c>
      <c r="O674" s="108">
        <v>4859</v>
      </c>
      <c r="P674" s="108">
        <v>0</v>
      </c>
      <c r="Q674" s="57">
        <v>262</v>
      </c>
      <c r="S674" s="57">
        <v>283</v>
      </c>
      <c r="X674" s="57">
        <v>0</v>
      </c>
      <c r="Y674" s="108"/>
      <c r="Z674" s="108"/>
      <c r="AA674" s="109">
        <v>0</v>
      </c>
      <c r="AB674" s="109">
        <v>0</v>
      </c>
      <c r="AC674" s="108">
        <v>0</v>
      </c>
      <c r="AD674" s="108">
        <v>0</v>
      </c>
      <c r="AE674" s="108">
        <v>0</v>
      </c>
      <c r="AF674" s="108">
        <v>0</v>
      </c>
      <c r="AG674" s="108">
        <v>0</v>
      </c>
      <c r="AI674" s="7">
        <f>IF(Q674&gt;0,RANK(Q674,(N674:P674,Q674:AE674)),0)</f>
        <v>4</v>
      </c>
      <c r="AJ674" s="7">
        <f>IF(R674&gt;0,RANK(R674,(N674:P674,Q674:AE674)),0)</f>
        <v>0</v>
      </c>
      <c r="AK674" s="7">
        <f>IF(T674&gt;0,RANK(T674,(N674:P674,Q674:AE674)),0)</f>
        <v>0</v>
      </c>
      <c r="AL674" s="7">
        <f>IF(S674&gt;0,RANK(S674,(N674:P674,Q674:AE674)),0)</f>
        <v>3</v>
      </c>
      <c r="AM674" s="2">
        <f t="shared" si="276"/>
        <v>3.2955974842767292E-2</v>
      </c>
      <c r="AN674" s="2">
        <f t="shared" si="277"/>
        <v>0</v>
      </c>
      <c r="AO674" s="2">
        <f t="shared" si="278"/>
        <v>0</v>
      </c>
      <c r="AP674" s="2">
        <f t="shared" si="279"/>
        <v>3.5597484276729562E-2</v>
      </c>
      <c r="AR674" t="s">
        <v>1724</v>
      </c>
      <c r="AS674" t="s">
        <v>2050</v>
      </c>
      <c r="AT674">
        <v>16</v>
      </c>
      <c r="AV674">
        <v>3</v>
      </c>
      <c r="AW674" s="91">
        <v>17</v>
      </c>
      <c r="AX674" s="93">
        <v>85</v>
      </c>
      <c r="AY674" s="97">
        <f t="shared" si="257"/>
        <v>17085</v>
      </c>
      <c r="BA674" s="7" t="s">
        <v>1261</v>
      </c>
    </row>
    <row r="675" spans="1:53" hidden="1" outlineLevel="1">
      <c r="A675" t="s">
        <v>2162</v>
      </c>
      <c r="B675" t="s">
        <v>2050</v>
      </c>
      <c r="C675" s="1">
        <f t="shared" si="269"/>
        <v>4564</v>
      </c>
      <c r="D675" s="7">
        <f>IF(N675&gt;0, RANK(N675,(N675:P675,Q675:AE675)),0)</f>
        <v>2</v>
      </c>
      <c r="E675" s="7">
        <f>IF(O675&gt;0,RANK(O675,(N675:P675,Q675:AE675)),0)</f>
        <v>1</v>
      </c>
      <c r="F675" s="7">
        <f>IF(P675&gt;0,RANK(P675,(N675:P675,Q675:AE675)),0)</f>
        <v>0</v>
      </c>
      <c r="G675" s="1">
        <f t="shared" si="270"/>
        <v>1937</v>
      </c>
      <c r="H675" s="2">
        <f t="shared" si="271"/>
        <v>0.42440841367221738</v>
      </c>
      <c r="I675" s="2"/>
      <c r="J675" s="2">
        <f t="shared" si="272"/>
        <v>0.2535056967572305</v>
      </c>
      <c r="K675" s="2">
        <f t="shared" si="273"/>
        <v>0.67791411042944782</v>
      </c>
      <c r="L675" s="2">
        <f t="shared" si="274"/>
        <v>0</v>
      </c>
      <c r="M675" s="2">
        <f t="shared" si="275"/>
        <v>6.8580192813321728E-2</v>
      </c>
      <c r="N675" s="108">
        <v>1157</v>
      </c>
      <c r="O675" s="108">
        <v>3094</v>
      </c>
      <c r="P675" s="108">
        <v>0</v>
      </c>
      <c r="Q675" s="57">
        <v>95</v>
      </c>
      <c r="S675" s="57">
        <v>218</v>
      </c>
      <c r="X675" s="57">
        <v>0</v>
      </c>
      <c r="Y675" s="108"/>
      <c r="Z675" s="108"/>
      <c r="AA675" s="109">
        <v>0</v>
      </c>
      <c r="AB675" s="109">
        <v>0</v>
      </c>
      <c r="AC675" s="108">
        <v>0</v>
      </c>
      <c r="AD675" s="108">
        <v>0</v>
      </c>
      <c r="AE675" s="108">
        <v>0</v>
      </c>
      <c r="AF675" s="108">
        <v>0</v>
      </c>
      <c r="AG675" s="108">
        <v>0</v>
      </c>
      <c r="AI675" s="7">
        <f>IF(Q675&gt;0,RANK(Q675,(N675:P675,Q675:AE675)),0)</f>
        <v>4</v>
      </c>
      <c r="AJ675" s="7">
        <f>IF(R675&gt;0,RANK(R675,(N675:P675,Q675:AE675)),0)</f>
        <v>0</v>
      </c>
      <c r="AK675" s="7">
        <f>IF(T675&gt;0,RANK(T675,(N675:P675,Q675:AE675)),0)</f>
        <v>0</v>
      </c>
      <c r="AL675" s="7">
        <f>IF(S675&gt;0,RANK(S675,(N675:P675,Q675:AE675)),0)</f>
        <v>3</v>
      </c>
      <c r="AM675" s="2">
        <f t="shared" si="276"/>
        <v>2.0815074496056091E-2</v>
      </c>
      <c r="AN675" s="2">
        <f t="shared" si="277"/>
        <v>0</v>
      </c>
      <c r="AO675" s="2">
        <f t="shared" si="278"/>
        <v>0</v>
      </c>
      <c r="AP675" s="2">
        <f t="shared" si="279"/>
        <v>4.7765118317265556E-2</v>
      </c>
      <c r="AR675" t="s">
        <v>2162</v>
      </c>
      <c r="AS675" t="s">
        <v>2050</v>
      </c>
      <c r="AT675">
        <v>19</v>
      </c>
      <c r="AV675">
        <v>3</v>
      </c>
      <c r="AW675" s="91">
        <v>17</v>
      </c>
      <c r="AX675" s="93">
        <v>87</v>
      </c>
      <c r="AY675" s="97">
        <f t="shared" si="257"/>
        <v>17087</v>
      </c>
      <c r="BA675" s="7" t="s">
        <v>1261</v>
      </c>
    </row>
    <row r="676" spans="1:53" hidden="1" outlineLevel="1">
      <c r="A676" t="s">
        <v>2353</v>
      </c>
      <c r="B676" t="s">
        <v>2050</v>
      </c>
      <c r="C676" s="1">
        <f t="shared" si="269"/>
        <v>126490</v>
      </c>
      <c r="D676" s="7">
        <f>IF(N676&gt;0, RANK(N676,(N676:P676,Q676:AE676)),0)</f>
        <v>2</v>
      </c>
      <c r="E676" s="7">
        <f>IF(O676&gt;0,RANK(O676,(N676:P676,Q676:AE676)),0)</f>
        <v>1</v>
      </c>
      <c r="F676" s="7">
        <f>IF(P676&gt;0,RANK(P676,(N676:P676,Q676:AE676)),0)</f>
        <v>5</v>
      </c>
      <c r="G676" s="1">
        <f t="shared" si="270"/>
        <v>23135</v>
      </c>
      <c r="H676" s="2">
        <f t="shared" si="271"/>
        <v>0.18289983397897067</v>
      </c>
      <c r="I676" s="2"/>
      <c r="J676" s="2">
        <f t="shared" si="272"/>
        <v>0.37541307613250058</v>
      </c>
      <c r="K676" s="2">
        <f t="shared" si="273"/>
        <v>0.55831291011147122</v>
      </c>
      <c r="L676" s="2">
        <f t="shared" si="274"/>
        <v>1.6602102933038185E-4</v>
      </c>
      <c r="M676" s="2">
        <f t="shared" si="275"/>
        <v>6.6107992726697873E-2</v>
      </c>
      <c r="N676" s="108">
        <v>47486</v>
      </c>
      <c r="O676" s="108">
        <v>70621</v>
      </c>
      <c r="P676" s="108">
        <v>21</v>
      </c>
      <c r="Q676" s="57">
        <v>3990</v>
      </c>
      <c r="S676" s="57">
        <v>4356</v>
      </c>
      <c r="X676" s="57">
        <v>0</v>
      </c>
      <c r="Y676" s="108"/>
      <c r="Z676" s="108"/>
      <c r="AA676" s="109">
        <v>16</v>
      </c>
      <c r="AB676" s="109">
        <v>0</v>
      </c>
      <c r="AC676" s="108">
        <v>0</v>
      </c>
      <c r="AD676" s="108">
        <v>0</v>
      </c>
      <c r="AE676" s="108">
        <v>0</v>
      </c>
      <c r="AF676" s="108">
        <v>0</v>
      </c>
      <c r="AG676" s="108">
        <v>0</v>
      </c>
      <c r="AI676" s="7">
        <f>IF(Q676&gt;0,RANK(Q676,(N676:P676,Q676:AE676)),0)</f>
        <v>4</v>
      </c>
      <c r="AJ676" s="7">
        <f>IF(R676&gt;0,RANK(R676,(N676:P676,Q676:AE676)),0)</f>
        <v>0</v>
      </c>
      <c r="AK676" s="7">
        <f>IF(T676&gt;0,RANK(T676,(N676:P676,Q676:AE676)),0)</f>
        <v>0</v>
      </c>
      <c r="AL676" s="7">
        <f>IF(S676&gt;0,RANK(S676,(N676:P676,Q676:AE676)),0)</f>
        <v>3</v>
      </c>
      <c r="AM676" s="2">
        <f t="shared" si="276"/>
        <v>3.154399557277255E-2</v>
      </c>
      <c r="AN676" s="2">
        <f t="shared" si="277"/>
        <v>0</v>
      </c>
      <c r="AO676" s="2">
        <f t="shared" si="278"/>
        <v>0</v>
      </c>
      <c r="AP676" s="2">
        <f t="shared" si="279"/>
        <v>3.4437504941102065E-2</v>
      </c>
      <c r="AR676" t="s">
        <v>2353</v>
      </c>
      <c r="AS676" t="s">
        <v>2050</v>
      </c>
      <c r="AT676">
        <v>14</v>
      </c>
      <c r="AV676">
        <v>3</v>
      </c>
      <c r="AW676" s="91">
        <v>17</v>
      </c>
      <c r="AX676" s="93">
        <v>89</v>
      </c>
      <c r="AY676" s="97">
        <f t="shared" si="257"/>
        <v>17089</v>
      </c>
      <c r="BA676" s="7" t="s">
        <v>1261</v>
      </c>
    </row>
    <row r="677" spans="1:53" hidden="1" outlineLevel="1">
      <c r="A677" t="s">
        <v>2460</v>
      </c>
      <c r="B677" t="s">
        <v>2050</v>
      </c>
      <c r="C677" s="1">
        <f t="shared" si="269"/>
        <v>32453</v>
      </c>
      <c r="D677" s="7">
        <f>IF(N677&gt;0, RANK(N677,(N677:P677,Q677:AE677)),0)</f>
        <v>2</v>
      </c>
      <c r="E677" s="7">
        <f>IF(O677&gt;0,RANK(O677,(N677:P677,Q677:AE677)),0)</f>
        <v>1</v>
      </c>
      <c r="F677" s="7">
        <f>IF(P677&gt;0,RANK(P677,(N677:P677,Q677:AE677)),0)</f>
        <v>5</v>
      </c>
      <c r="G677" s="1">
        <f t="shared" si="270"/>
        <v>6240</v>
      </c>
      <c r="H677" s="2">
        <f t="shared" si="271"/>
        <v>0.1922780636612948</v>
      </c>
      <c r="I677" s="2"/>
      <c r="J677" s="2">
        <f t="shared" si="272"/>
        <v>0.37090561735432781</v>
      </c>
      <c r="K677" s="2">
        <f t="shared" si="273"/>
        <v>0.56318368101562255</v>
      </c>
      <c r="L677" s="2">
        <f t="shared" si="274"/>
        <v>6.1627584506825249E-5</v>
      </c>
      <c r="M677" s="2">
        <f t="shared" si="275"/>
        <v>6.5849074045542813E-2</v>
      </c>
      <c r="N677" s="108">
        <v>12037</v>
      </c>
      <c r="O677" s="108">
        <v>18277</v>
      </c>
      <c r="P677" s="108">
        <v>2</v>
      </c>
      <c r="Q677" s="57">
        <v>867</v>
      </c>
      <c r="S677" s="57">
        <v>1268</v>
      </c>
      <c r="X677" s="57">
        <v>0</v>
      </c>
      <c r="Y677" s="108"/>
      <c r="Z677" s="108"/>
      <c r="AA677" s="109">
        <v>2</v>
      </c>
      <c r="AB677" s="109">
        <v>0</v>
      </c>
      <c r="AC677" s="108">
        <v>0</v>
      </c>
      <c r="AD677" s="108">
        <v>0</v>
      </c>
      <c r="AE677" s="108">
        <v>0</v>
      </c>
      <c r="AF677" s="108">
        <v>0</v>
      </c>
      <c r="AG677" s="108">
        <v>0</v>
      </c>
      <c r="AI677" s="7">
        <f>IF(Q677&gt;0,RANK(Q677,(N677:P677,Q677:AE677)),0)</f>
        <v>4</v>
      </c>
      <c r="AJ677" s="7">
        <f>IF(R677&gt;0,RANK(R677,(N677:P677,Q677:AE677)),0)</f>
        <v>0</v>
      </c>
      <c r="AK677" s="7">
        <f>IF(T677&gt;0,RANK(T677,(N677:P677,Q677:AE677)),0)</f>
        <v>0</v>
      </c>
      <c r="AL677" s="7">
        <f>IF(S677&gt;0,RANK(S677,(N677:P677,Q677:AE677)),0)</f>
        <v>3</v>
      </c>
      <c r="AM677" s="2">
        <f t="shared" si="276"/>
        <v>2.6715557883708749E-2</v>
      </c>
      <c r="AN677" s="2">
        <f t="shared" si="277"/>
        <v>0</v>
      </c>
      <c r="AO677" s="2">
        <f t="shared" si="278"/>
        <v>0</v>
      </c>
      <c r="AP677" s="2">
        <f t="shared" si="279"/>
        <v>3.9071888577327213E-2</v>
      </c>
      <c r="AR677" t="s">
        <v>2460</v>
      </c>
      <c r="AS677" t="s">
        <v>2050</v>
      </c>
      <c r="AT677">
        <v>11</v>
      </c>
      <c r="AV677">
        <v>3</v>
      </c>
      <c r="AW677" s="91">
        <v>17</v>
      </c>
      <c r="AX677" s="93">
        <v>91</v>
      </c>
      <c r="AY677" s="97">
        <f t="shared" ref="AY677:AY740" si="280">1000*AW677+AX677</f>
        <v>17091</v>
      </c>
      <c r="BA677" s="7" t="s">
        <v>1261</v>
      </c>
    </row>
    <row r="678" spans="1:53" hidden="1" outlineLevel="1">
      <c r="A678" t="s">
        <v>2574</v>
      </c>
      <c r="B678" t="s">
        <v>2050</v>
      </c>
      <c r="C678" s="1">
        <f t="shared" si="269"/>
        <v>30556</v>
      </c>
      <c r="D678" s="7">
        <f>IF(N678&gt;0, RANK(N678,(N678:P678,Q678:AE678)),0)</f>
        <v>2</v>
      </c>
      <c r="E678" s="7">
        <f>IF(O678&gt;0,RANK(O678,(N678:P678,Q678:AE678)),0)</f>
        <v>1</v>
      </c>
      <c r="F678" s="7">
        <f>IF(P678&gt;0,RANK(P678,(N678:P678,Q678:AE678)),0)</f>
        <v>5</v>
      </c>
      <c r="G678" s="1">
        <f t="shared" si="270"/>
        <v>6836</v>
      </c>
      <c r="H678" s="2">
        <f t="shared" si="271"/>
        <v>0.22372038224898547</v>
      </c>
      <c r="I678" s="2"/>
      <c r="J678" s="2">
        <f t="shared" si="272"/>
        <v>0.35335122398219665</v>
      </c>
      <c r="K678" s="2">
        <f t="shared" si="273"/>
        <v>0.57707160623118214</v>
      </c>
      <c r="L678" s="2">
        <f t="shared" si="274"/>
        <v>2.2908757690797224E-4</v>
      </c>
      <c r="M678" s="2">
        <f t="shared" si="275"/>
        <v>6.9348082209713238E-2</v>
      </c>
      <c r="N678" s="108">
        <v>10797</v>
      </c>
      <c r="O678" s="108">
        <v>17633</v>
      </c>
      <c r="P678" s="108">
        <v>7</v>
      </c>
      <c r="Q678" s="57">
        <v>1015</v>
      </c>
      <c r="S678" s="57">
        <v>1102</v>
      </c>
      <c r="X678" s="57">
        <v>0</v>
      </c>
      <c r="Y678" s="108"/>
      <c r="Z678" s="108"/>
      <c r="AA678" s="109">
        <v>0</v>
      </c>
      <c r="AB678" s="109">
        <v>2</v>
      </c>
      <c r="AC678" s="108">
        <v>0</v>
      </c>
      <c r="AD678" s="108">
        <v>0</v>
      </c>
      <c r="AE678" s="108">
        <v>0</v>
      </c>
      <c r="AF678" s="108">
        <v>0</v>
      </c>
      <c r="AG678" s="108">
        <v>0</v>
      </c>
      <c r="AI678" s="7">
        <f>IF(Q678&gt;0,RANK(Q678,(N678:P678,Q678:AE678)),0)</f>
        <v>4</v>
      </c>
      <c r="AJ678" s="7">
        <f>IF(R678&gt;0,RANK(R678,(N678:P678,Q678:AE678)),0)</f>
        <v>0</v>
      </c>
      <c r="AK678" s="7">
        <f>IF(T678&gt;0,RANK(T678,(N678:P678,Q678:AE678)),0)</f>
        <v>0</v>
      </c>
      <c r="AL678" s="7">
        <f>IF(S678&gt;0,RANK(S678,(N678:P678,Q678:AE678)),0)</f>
        <v>3</v>
      </c>
      <c r="AM678" s="2">
        <f t="shared" si="276"/>
        <v>3.3217698651655976E-2</v>
      </c>
      <c r="AN678" s="2">
        <f t="shared" si="277"/>
        <v>0</v>
      </c>
      <c r="AO678" s="2">
        <f t="shared" si="278"/>
        <v>0</v>
      </c>
      <c r="AP678" s="2">
        <f t="shared" si="279"/>
        <v>3.606492996465506E-2</v>
      </c>
      <c r="AR678" t="s">
        <v>2574</v>
      </c>
      <c r="AS678" t="s">
        <v>2050</v>
      </c>
      <c r="AT678">
        <v>14</v>
      </c>
      <c r="AV678">
        <v>3</v>
      </c>
      <c r="AW678" s="91">
        <v>17</v>
      </c>
      <c r="AX678" s="93">
        <v>93</v>
      </c>
      <c r="AY678" s="97">
        <f t="shared" si="280"/>
        <v>17093</v>
      </c>
      <c r="BA678" s="7" t="s">
        <v>1261</v>
      </c>
    </row>
    <row r="679" spans="1:53" hidden="1" outlineLevel="1">
      <c r="A679" t="s">
        <v>1693</v>
      </c>
      <c r="B679" t="s">
        <v>2050</v>
      </c>
      <c r="C679" s="1">
        <f t="shared" si="269"/>
        <v>16563</v>
      </c>
      <c r="D679" s="7">
        <f>IF(N679&gt;0, RANK(N679,(N679:P679,Q679:AE679)),0)</f>
        <v>2</v>
      </c>
      <c r="E679" s="7">
        <f>IF(O679&gt;0,RANK(O679,(N679:P679,Q679:AE679)),0)</f>
        <v>1</v>
      </c>
      <c r="F679" s="7">
        <f>IF(P679&gt;0,RANK(P679,(N679:P679,Q679:AE679)),0)</f>
        <v>0</v>
      </c>
      <c r="G679" s="1">
        <f t="shared" si="270"/>
        <v>3308</v>
      </c>
      <c r="H679" s="2">
        <f t="shared" si="271"/>
        <v>0.19972227253516875</v>
      </c>
      <c r="I679" s="2"/>
      <c r="J679" s="2">
        <f t="shared" si="272"/>
        <v>0.36714363339974643</v>
      </c>
      <c r="K679" s="2">
        <f t="shared" si="273"/>
        <v>0.56686590593491515</v>
      </c>
      <c r="L679" s="2">
        <f t="shared" si="274"/>
        <v>0</v>
      </c>
      <c r="M679" s="2">
        <f t="shared" si="275"/>
        <v>6.5990460665338424E-2</v>
      </c>
      <c r="N679" s="108">
        <v>6081</v>
      </c>
      <c r="O679" s="108">
        <v>9389</v>
      </c>
      <c r="P679" s="108">
        <v>0</v>
      </c>
      <c r="Q679" s="57">
        <v>398</v>
      </c>
      <c r="S679" s="57">
        <v>695</v>
      </c>
      <c r="X679" s="57">
        <v>0</v>
      </c>
      <c r="Y679" s="108"/>
      <c r="Z679" s="108"/>
      <c r="AA679" s="109">
        <v>0</v>
      </c>
      <c r="AB679" s="109">
        <v>0</v>
      </c>
      <c r="AC679" s="108">
        <v>0</v>
      </c>
      <c r="AD679" s="108">
        <v>0</v>
      </c>
      <c r="AE679" s="108">
        <v>0</v>
      </c>
      <c r="AF679" s="108">
        <v>0</v>
      </c>
      <c r="AG679" s="108">
        <v>0</v>
      </c>
      <c r="AI679" s="7">
        <f>IF(Q679&gt;0,RANK(Q679,(N679:P679,Q679:AE679)),0)</f>
        <v>4</v>
      </c>
      <c r="AJ679" s="7">
        <f>IF(R679&gt;0,RANK(R679,(N679:P679,Q679:AE679)),0)</f>
        <v>0</v>
      </c>
      <c r="AK679" s="7">
        <f>IF(T679&gt;0,RANK(T679,(N679:P679,Q679:AE679)),0)</f>
        <v>0</v>
      </c>
      <c r="AL679" s="7">
        <f>IF(S679&gt;0,RANK(S679,(N679:P679,Q679:AE679)),0)</f>
        <v>3</v>
      </c>
      <c r="AM679" s="2">
        <f t="shared" si="276"/>
        <v>2.4029463261486445E-2</v>
      </c>
      <c r="AN679" s="2">
        <f t="shared" si="277"/>
        <v>0</v>
      </c>
      <c r="AO679" s="2">
        <f t="shared" si="278"/>
        <v>0</v>
      </c>
      <c r="AP679" s="2">
        <f t="shared" si="279"/>
        <v>4.1960997403851959E-2</v>
      </c>
      <c r="AR679" t="s">
        <v>1693</v>
      </c>
      <c r="AS679" t="s">
        <v>2050</v>
      </c>
      <c r="AT679">
        <v>0</v>
      </c>
      <c r="AV679">
        <v>3</v>
      </c>
      <c r="AW679" s="91">
        <v>17</v>
      </c>
      <c r="AX679" s="93">
        <v>95</v>
      </c>
      <c r="AY679" s="97">
        <f t="shared" si="280"/>
        <v>17095</v>
      </c>
      <c r="BA679" s="7" t="s">
        <v>1261</v>
      </c>
    </row>
    <row r="680" spans="1:53" hidden="1" outlineLevel="1">
      <c r="A680" t="s">
        <v>634</v>
      </c>
      <c r="B680" t="s">
        <v>2050</v>
      </c>
      <c r="C680" s="1">
        <f t="shared" si="269"/>
        <v>203175</v>
      </c>
      <c r="D680" s="7">
        <f>IF(N680&gt;0, RANK(N680,(N680:P680,Q680:AE680)),0)</f>
        <v>2</v>
      </c>
      <c r="E680" s="7">
        <f>IF(O680&gt;0,RANK(O680,(N680:P680,Q680:AE680)),0)</f>
        <v>1</v>
      </c>
      <c r="F680" s="7">
        <f>IF(P680&gt;0,RANK(P680,(N680:P680,Q680:AE680)),0)</f>
        <v>5</v>
      </c>
      <c r="G680" s="1">
        <f t="shared" si="270"/>
        <v>36402</v>
      </c>
      <c r="H680" s="2">
        <f t="shared" si="271"/>
        <v>0.17916574381690661</v>
      </c>
      <c r="I680" s="2"/>
      <c r="J680" s="2">
        <f t="shared" si="272"/>
        <v>0.38670604158976252</v>
      </c>
      <c r="K680" s="2">
        <f t="shared" si="273"/>
        <v>0.56587178540666916</v>
      </c>
      <c r="L680" s="2">
        <f t="shared" si="274"/>
        <v>1.3289036544850499E-4</v>
      </c>
      <c r="M680" s="2">
        <f t="shared" si="275"/>
        <v>4.7289282638119816E-2</v>
      </c>
      <c r="N680" s="108">
        <v>78569</v>
      </c>
      <c r="O680" s="108">
        <v>114971</v>
      </c>
      <c r="P680" s="108">
        <v>27</v>
      </c>
      <c r="Q680" s="57">
        <v>4479</v>
      </c>
      <c r="S680" s="57">
        <v>5107</v>
      </c>
      <c r="X680" s="57">
        <v>0</v>
      </c>
      <c r="Y680" s="108"/>
      <c r="Z680" s="108"/>
      <c r="AA680" s="109">
        <v>16</v>
      </c>
      <c r="AB680" s="109">
        <v>0</v>
      </c>
      <c r="AC680" s="108">
        <v>3</v>
      </c>
      <c r="AD680" s="108">
        <v>0</v>
      </c>
      <c r="AE680" s="108">
        <v>2</v>
      </c>
      <c r="AF680" s="108">
        <v>1</v>
      </c>
      <c r="AG680" s="108">
        <v>0</v>
      </c>
      <c r="AI680" s="7">
        <f>IF(Q680&gt;0,RANK(Q680,(N680:P680,Q680:AE680)),0)</f>
        <v>4</v>
      </c>
      <c r="AJ680" s="7">
        <f>IF(R680&gt;0,RANK(R680,(N680:P680,Q680:AE680)),0)</f>
        <v>0</v>
      </c>
      <c r="AK680" s="7">
        <f>IF(T680&gt;0,RANK(T680,(N680:P680,Q680:AE680)),0)</f>
        <v>0</v>
      </c>
      <c r="AL680" s="7">
        <f>IF(S680&gt;0,RANK(S680,(N680:P680,Q680:AE680)),0)</f>
        <v>3</v>
      </c>
      <c r="AM680" s="2">
        <f t="shared" si="276"/>
        <v>2.2045035068290881E-2</v>
      </c>
      <c r="AN680" s="2">
        <f t="shared" si="277"/>
        <v>0</v>
      </c>
      <c r="AO680" s="2">
        <f t="shared" si="278"/>
        <v>0</v>
      </c>
      <c r="AP680" s="2">
        <f t="shared" si="279"/>
        <v>2.5135966531315369E-2</v>
      </c>
      <c r="AR680" t="s">
        <v>634</v>
      </c>
      <c r="AS680" t="s">
        <v>2050</v>
      </c>
      <c r="AT680">
        <v>0</v>
      </c>
      <c r="AV680">
        <v>3</v>
      </c>
      <c r="AW680" s="91">
        <v>17</v>
      </c>
      <c r="AX680" s="93">
        <v>97</v>
      </c>
      <c r="AY680" s="97">
        <f t="shared" si="280"/>
        <v>17097</v>
      </c>
      <c r="BA680" s="7" t="s">
        <v>1261</v>
      </c>
    </row>
    <row r="681" spans="1:53" hidden="1" outlineLevel="1">
      <c r="A681" t="s">
        <v>366</v>
      </c>
      <c r="B681" t="s">
        <v>2050</v>
      </c>
      <c r="C681" s="1">
        <f t="shared" si="269"/>
        <v>33748</v>
      </c>
      <c r="D681" s="7">
        <f>IF(N681&gt;0, RANK(N681,(N681:P681,Q681:AE681)),0)</f>
        <v>2</v>
      </c>
      <c r="E681" s="7">
        <f>IF(O681&gt;0,RANK(O681,(N681:P681,Q681:AE681)),0)</f>
        <v>1</v>
      </c>
      <c r="F681" s="7">
        <f>IF(P681&gt;0,RANK(P681,(N681:P681,Q681:AE681)),0)</f>
        <v>6</v>
      </c>
      <c r="G681" s="1">
        <f t="shared" si="270"/>
        <v>5452</v>
      </c>
      <c r="H681" s="2">
        <f t="shared" si="271"/>
        <v>0.16155031409268697</v>
      </c>
      <c r="I681" s="2"/>
      <c r="J681" s="2">
        <f t="shared" si="272"/>
        <v>0.38005215123859193</v>
      </c>
      <c r="K681" s="2">
        <f t="shared" si="273"/>
        <v>0.54160246533127887</v>
      </c>
      <c r="L681" s="2">
        <f t="shared" si="274"/>
        <v>8.8894156690766854E-5</v>
      </c>
      <c r="M681" s="2">
        <f t="shared" si="275"/>
        <v>7.8256489273438437E-2</v>
      </c>
      <c r="N681" s="108">
        <v>12826</v>
      </c>
      <c r="O681" s="108">
        <v>18278</v>
      </c>
      <c r="P681" s="108">
        <v>3</v>
      </c>
      <c r="Q681" s="57">
        <v>1198</v>
      </c>
      <c r="S681" s="57">
        <v>1435</v>
      </c>
      <c r="X681" s="57">
        <v>1</v>
      </c>
      <c r="Y681" s="108"/>
      <c r="Z681" s="108"/>
      <c r="AA681" s="109">
        <v>6</v>
      </c>
      <c r="AB681" s="109">
        <v>0</v>
      </c>
      <c r="AC681" s="108">
        <v>1</v>
      </c>
      <c r="AD681" s="108">
        <v>0</v>
      </c>
      <c r="AE681" s="108">
        <v>0</v>
      </c>
      <c r="AF681" s="108">
        <v>0</v>
      </c>
      <c r="AG681" s="108">
        <v>0</v>
      </c>
      <c r="AI681" s="7">
        <f>IF(Q681&gt;0,RANK(Q681,(N681:P681,Q681:AE681)),0)</f>
        <v>4</v>
      </c>
      <c r="AJ681" s="7">
        <f>IF(R681&gt;0,RANK(R681,(N681:P681,Q681:AE681)),0)</f>
        <v>0</v>
      </c>
      <c r="AK681" s="7">
        <f>IF(T681&gt;0,RANK(T681,(N681:P681,Q681:AE681)),0)</f>
        <v>0</v>
      </c>
      <c r="AL681" s="7">
        <f>IF(S681&gt;0,RANK(S681,(N681:P681,Q681:AE681)),0)</f>
        <v>3</v>
      </c>
      <c r="AM681" s="2">
        <f t="shared" si="276"/>
        <v>3.5498399905179563E-2</v>
      </c>
      <c r="AN681" s="2">
        <f t="shared" si="277"/>
        <v>0</v>
      </c>
      <c r="AO681" s="2">
        <f t="shared" si="278"/>
        <v>0</v>
      </c>
      <c r="AP681" s="2">
        <f t="shared" si="279"/>
        <v>4.2521038283750145E-2</v>
      </c>
      <c r="AR681" t="s">
        <v>366</v>
      </c>
      <c r="AS681" t="s">
        <v>2050</v>
      </c>
      <c r="AT681">
        <v>11</v>
      </c>
      <c r="AV681">
        <v>3</v>
      </c>
      <c r="AW681" s="91">
        <v>17</v>
      </c>
      <c r="AX681" s="93">
        <v>99</v>
      </c>
      <c r="AY681" s="97">
        <f t="shared" si="280"/>
        <v>17099</v>
      </c>
      <c r="BA681" s="7" t="s">
        <v>1261</v>
      </c>
    </row>
    <row r="682" spans="1:53" hidden="1" outlineLevel="1">
      <c r="A682" t="s">
        <v>1314</v>
      </c>
      <c r="B682" t="s">
        <v>2050</v>
      </c>
      <c r="C682" s="1">
        <f t="shared" si="269"/>
        <v>4994</v>
      </c>
      <c r="D682" s="7">
        <f>IF(N682&gt;0, RANK(N682,(N682:P682,Q682:AE682)),0)</f>
        <v>2</v>
      </c>
      <c r="E682" s="7">
        <f>IF(O682&gt;0,RANK(O682,(N682:P682,Q682:AE682)),0)</f>
        <v>1</v>
      </c>
      <c r="F682" s="7">
        <f>IF(P682&gt;0,RANK(P682,(N682:P682,Q682:AE682)),0)</f>
        <v>5</v>
      </c>
      <c r="G682" s="1">
        <f t="shared" si="270"/>
        <v>1663</v>
      </c>
      <c r="H682" s="2">
        <f t="shared" si="271"/>
        <v>0.33299959951942332</v>
      </c>
      <c r="I682" s="2"/>
      <c r="J682" s="2">
        <f t="shared" si="272"/>
        <v>0.30736884261113334</v>
      </c>
      <c r="K682" s="2">
        <f t="shared" si="273"/>
        <v>0.64036844213055666</v>
      </c>
      <c r="L682" s="2">
        <f t="shared" si="274"/>
        <v>2.0024028834601522E-4</v>
      </c>
      <c r="M682" s="2">
        <f t="shared" si="275"/>
        <v>5.2062474969963926E-2</v>
      </c>
      <c r="N682" s="108">
        <v>1535</v>
      </c>
      <c r="O682" s="108">
        <v>3198</v>
      </c>
      <c r="P682" s="108">
        <v>1</v>
      </c>
      <c r="Q682" s="57">
        <v>110</v>
      </c>
      <c r="S682" s="57">
        <v>150</v>
      </c>
      <c r="X682" s="57">
        <v>0</v>
      </c>
      <c r="Y682" s="108"/>
      <c r="Z682" s="108"/>
      <c r="AA682" s="109">
        <v>0</v>
      </c>
      <c r="AB682" s="109">
        <v>0</v>
      </c>
      <c r="AC682" s="108">
        <v>0</v>
      </c>
      <c r="AD682" s="108">
        <v>0</v>
      </c>
      <c r="AE682" s="108">
        <v>0</v>
      </c>
      <c r="AF682" s="108">
        <v>0</v>
      </c>
      <c r="AG682" s="108">
        <v>0</v>
      </c>
      <c r="AI682" s="7">
        <f>IF(Q682&gt;0,RANK(Q682,(N682:P682,Q682:AE682)),0)</f>
        <v>4</v>
      </c>
      <c r="AJ682" s="7">
        <f>IF(R682&gt;0,RANK(R682,(N682:P682,Q682:AE682)),0)</f>
        <v>0</v>
      </c>
      <c r="AK682" s="7">
        <f>IF(T682&gt;0,RANK(T682,(N682:P682,Q682:AE682)),0)</f>
        <v>0</v>
      </c>
      <c r="AL682" s="7">
        <f>IF(S682&gt;0,RANK(S682,(N682:P682,Q682:AE682)),0)</f>
        <v>3</v>
      </c>
      <c r="AM682" s="2">
        <f t="shared" si="276"/>
        <v>2.2026431718061675E-2</v>
      </c>
      <c r="AN682" s="2">
        <f t="shared" si="277"/>
        <v>0</v>
      </c>
      <c r="AO682" s="2">
        <f t="shared" si="278"/>
        <v>0</v>
      </c>
      <c r="AP682" s="2">
        <f t="shared" si="279"/>
        <v>3.0036043251902282E-2</v>
      </c>
      <c r="AR682" t="s">
        <v>1314</v>
      </c>
      <c r="AS682" t="s">
        <v>2050</v>
      </c>
      <c r="AT682">
        <v>0</v>
      </c>
      <c r="AV682">
        <v>3</v>
      </c>
      <c r="AW682" s="91">
        <v>17</v>
      </c>
      <c r="AX682" s="93">
        <v>101</v>
      </c>
      <c r="AY682" s="97">
        <f t="shared" si="280"/>
        <v>17101</v>
      </c>
      <c r="BA682" s="7" t="s">
        <v>1261</v>
      </c>
    </row>
    <row r="683" spans="1:53" hidden="1" outlineLevel="1">
      <c r="A683" t="s">
        <v>738</v>
      </c>
      <c r="B683" t="s">
        <v>2050</v>
      </c>
      <c r="C683" s="1">
        <f t="shared" si="269"/>
        <v>10838</v>
      </c>
      <c r="D683" s="7">
        <f>IF(N683&gt;0, RANK(N683,(N683:P683,Q683:AE683)),0)</f>
        <v>2</v>
      </c>
      <c r="E683" s="7">
        <f>IF(O683&gt;0,RANK(O683,(N683:P683,Q683:AE683)),0)</f>
        <v>1</v>
      </c>
      <c r="F683" s="7">
        <f>IF(P683&gt;0,RANK(P683,(N683:P683,Q683:AE683)),0)</f>
        <v>5</v>
      </c>
      <c r="G683" s="1">
        <f t="shared" si="270"/>
        <v>3797</v>
      </c>
      <c r="H683" s="2">
        <f t="shared" si="271"/>
        <v>0.35034139140062742</v>
      </c>
      <c r="I683" s="2"/>
      <c r="J683" s="2">
        <f t="shared" si="272"/>
        <v>0.28344713046687581</v>
      </c>
      <c r="K683" s="2">
        <f t="shared" si="273"/>
        <v>0.63378852186750323</v>
      </c>
      <c r="L683" s="2">
        <f t="shared" si="274"/>
        <v>6.4587562280863623E-4</v>
      </c>
      <c r="M683" s="2">
        <f t="shared" si="275"/>
        <v>8.2118472042812377E-2</v>
      </c>
      <c r="N683" s="108">
        <v>3072</v>
      </c>
      <c r="O683" s="108">
        <v>6869</v>
      </c>
      <c r="P683" s="108">
        <v>7</v>
      </c>
      <c r="Q683" s="57">
        <v>363</v>
      </c>
      <c r="S683" s="57">
        <v>525</v>
      </c>
      <c r="X683" s="57">
        <v>0</v>
      </c>
      <c r="Y683" s="108"/>
      <c r="Z683" s="108"/>
      <c r="AA683" s="109">
        <v>2</v>
      </c>
      <c r="AB683" s="109">
        <v>0</v>
      </c>
      <c r="AC683" s="108">
        <v>0</v>
      </c>
      <c r="AD683" s="108">
        <v>0</v>
      </c>
      <c r="AE683" s="108">
        <v>0</v>
      </c>
      <c r="AF683" s="108">
        <v>0</v>
      </c>
      <c r="AG683" s="108">
        <v>0</v>
      </c>
      <c r="AI683" s="7">
        <f>IF(Q683&gt;0,RANK(Q683,(N683:P683,Q683:AE683)),0)</f>
        <v>4</v>
      </c>
      <c r="AJ683" s="7">
        <f>IF(R683&gt;0,RANK(R683,(N683:P683,Q683:AE683)),0)</f>
        <v>0</v>
      </c>
      <c r="AK683" s="7">
        <f>IF(T683&gt;0,RANK(T683,(N683:P683,Q683:AE683)),0)</f>
        <v>0</v>
      </c>
      <c r="AL683" s="7">
        <f>IF(S683&gt;0,RANK(S683,(N683:P683,Q683:AE683)),0)</f>
        <v>3</v>
      </c>
      <c r="AM683" s="2">
        <f t="shared" si="276"/>
        <v>3.349326443993357E-2</v>
      </c>
      <c r="AN683" s="2">
        <f t="shared" si="277"/>
        <v>0</v>
      </c>
      <c r="AO683" s="2">
        <f t="shared" si="278"/>
        <v>0</v>
      </c>
      <c r="AP683" s="2">
        <f t="shared" si="279"/>
        <v>4.8440671710647719E-2</v>
      </c>
      <c r="AR683" t="s">
        <v>738</v>
      </c>
      <c r="AS683" t="s">
        <v>2050</v>
      </c>
      <c r="AT683">
        <v>14</v>
      </c>
      <c r="AV683">
        <v>3</v>
      </c>
      <c r="AW683" s="91">
        <v>17</v>
      </c>
      <c r="AX683" s="93">
        <v>103</v>
      </c>
      <c r="AY683" s="97">
        <f t="shared" si="280"/>
        <v>17103</v>
      </c>
      <c r="BA683" s="7" t="s">
        <v>1261</v>
      </c>
    </row>
    <row r="684" spans="1:53" hidden="1" outlineLevel="1">
      <c r="A684" t="s">
        <v>934</v>
      </c>
      <c r="B684" t="s">
        <v>2050</v>
      </c>
      <c r="C684" s="1">
        <f t="shared" si="269"/>
        <v>12353</v>
      </c>
      <c r="D684" s="7">
        <f>IF(N684&gt;0, RANK(N684,(N684:P684,Q684:AE684)),0)</f>
        <v>2</v>
      </c>
      <c r="E684" s="7">
        <f>IF(O684&gt;0,RANK(O684,(N684:P684,Q684:AE684)),0)</f>
        <v>1</v>
      </c>
      <c r="F684" s="7">
        <f>IF(P684&gt;0,RANK(P684,(N684:P684,Q684:AE684)),0)</f>
        <v>5</v>
      </c>
      <c r="G684" s="1">
        <f t="shared" si="270"/>
        <v>5681</v>
      </c>
      <c r="H684" s="2">
        <f t="shared" si="271"/>
        <v>0.459888286246256</v>
      </c>
      <c r="I684" s="2"/>
      <c r="J684" s="2">
        <f t="shared" si="272"/>
        <v>0.23427507488059582</v>
      </c>
      <c r="K684" s="2">
        <f t="shared" si="273"/>
        <v>0.69416336112685173</v>
      </c>
      <c r="L684" s="2">
        <f t="shared" si="274"/>
        <v>3.2380798186675301E-4</v>
      </c>
      <c r="M684" s="2">
        <f t="shared" si="275"/>
        <v>7.1237756010685674E-2</v>
      </c>
      <c r="N684" s="108">
        <v>2894</v>
      </c>
      <c r="O684" s="108">
        <v>8575</v>
      </c>
      <c r="P684" s="108">
        <v>4</v>
      </c>
      <c r="Q684" s="57">
        <v>355</v>
      </c>
      <c r="S684" s="57">
        <v>524</v>
      </c>
      <c r="X684" s="57">
        <v>0</v>
      </c>
      <c r="Y684" s="108"/>
      <c r="Z684" s="108"/>
      <c r="AA684" s="109">
        <v>0</v>
      </c>
      <c r="AB684" s="109">
        <v>0</v>
      </c>
      <c r="AC684" s="108">
        <v>0</v>
      </c>
      <c r="AD684" s="108">
        <v>0</v>
      </c>
      <c r="AE684" s="108">
        <v>1</v>
      </c>
      <c r="AF684" s="108">
        <v>0</v>
      </c>
      <c r="AG684" s="108">
        <v>0</v>
      </c>
      <c r="AI684" s="7">
        <f>IF(Q684&gt;0,RANK(Q684,(N684:P684,Q684:AE684)),0)</f>
        <v>4</v>
      </c>
      <c r="AJ684" s="7">
        <f>IF(R684&gt;0,RANK(R684,(N684:P684,Q684:AE684)),0)</f>
        <v>0</v>
      </c>
      <c r="AK684" s="7">
        <f>IF(T684&gt;0,RANK(T684,(N684:P684,Q684:AE684)),0)</f>
        <v>0</v>
      </c>
      <c r="AL684" s="7">
        <f>IF(S684&gt;0,RANK(S684,(N684:P684,Q684:AE684)),0)</f>
        <v>3</v>
      </c>
      <c r="AM684" s="2">
        <f t="shared" si="276"/>
        <v>2.8737958390674331E-2</v>
      </c>
      <c r="AN684" s="2">
        <f t="shared" si="277"/>
        <v>0</v>
      </c>
      <c r="AO684" s="2">
        <f t="shared" si="278"/>
        <v>0</v>
      </c>
      <c r="AP684" s="2">
        <f t="shared" si="279"/>
        <v>4.2418845624544642E-2</v>
      </c>
      <c r="AR684" t="s">
        <v>934</v>
      </c>
      <c r="AS684" t="s">
        <v>2050</v>
      </c>
      <c r="AT684">
        <v>0</v>
      </c>
      <c r="AV684">
        <v>3</v>
      </c>
      <c r="AW684" s="91">
        <v>17</v>
      </c>
      <c r="AX684" s="93">
        <v>105</v>
      </c>
      <c r="AY684" s="97">
        <f t="shared" si="280"/>
        <v>17105</v>
      </c>
      <c r="BA684" s="7" t="s">
        <v>1261</v>
      </c>
    </row>
    <row r="685" spans="1:53" hidden="1" outlineLevel="1">
      <c r="A685" t="s">
        <v>726</v>
      </c>
      <c r="B685" t="s">
        <v>2050</v>
      </c>
      <c r="C685" s="1">
        <f t="shared" si="269"/>
        <v>8757</v>
      </c>
      <c r="D685" s="7">
        <f>IF(N685&gt;0, RANK(N685,(N685:P685,Q685:AE685)),0)</f>
        <v>2</v>
      </c>
      <c r="E685" s="7">
        <f>IF(O685&gt;0,RANK(O685,(N685:P685,Q685:AE685)),0)</f>
        <v>1</v>
      </c>
      <c r="F685" s="7">
        <f>IF(P685&gt;0,RANK(P685,(N685:P685,Q685:AE685)),0)</f>
        <v>5</v>
      </c>
      <c r="G685" s="1">
        <f t="shared" si="270"/>
        <v>4146</v>
      </c>
      <c r="H685" s="2">
        <f t="shared" si="271"/>
        <v>0.47344981157930799</v>
      </c>
      <c r="I685" s="2"/>
      <c r="J685" s="2">
        <f t="shared" si="272"/>
        <v>0.22370674888660499</v>
      </c>
      <c r="K685" s="2">
        <f t="shared" si="273"/>
        <v>0.69715656046591301</v>
      </c>
      <c r="L685" s="2">
        <f t="shared" si="274"/>
        <v>2.2838871759735068E-4</v>
      </c>
      <c r="M685" s="2">
        <f t="shared" si="275"/>
        <v>7.8908301929884614E-2</v>
      </c>
      <c r="N685" s="108">
        <v>1959</v>
      </c>
      <c r="O685" s="108">
        <v>6105</v>
      </c>
      <c r="P685" s="108">
        <v>2</v>
      </c>
      <c r="Q685" s="57">
        <v>292</v>
      </c>
      <c r="S685" s="57">
        <v>398</v>
      </c>
      <c r="X685" s="57">
        <v>0</v>
      </c>
      <c r="Y685" s="108"/>
      <c r="Z685" s="108"/>
      <c r="AA685" s="109">
        <v>1</v>
      </c>
      <c r="AB685" s="109">
        <v>0</v>
      </c>
      <c r="AC685" s="108">
        <v>0</v>
      </c>
      <c r="AD685" s="108">
        <v>0</v>
      </c>
      <c r="AE685" s="108">
        <v>0</v>
      </c>
      <c r="AF685" s="108">
        <v>0</v>
      </c>
      <c r="AG685" s="108">
        <v>0</v>
      </c>
      <c r="AI685" s="7">
        <f>IF(Q685&gt;0,RANK(Q685,(N685:P685,Q685:AE685)),0)</f>
        <v>4</v>
      </c>
      <c r="AJ685" s="7">
        <f>IF(R685&gt;0,RANK(R685,(N685:P685,Q685:AE685)),0)</f>
        <v>0</v>
      </c>
      <c r="AK685" s="7">
        <f>IF(T685&gt;0,RANK(T685,(N685:P685,Q685:AE685)),0)</f>
        <v>0</v>
      </c>
      <c r="AL685" s="7">
        <f>IF(S685&gt;0,RANK(S685,(N685:P685,Q685:AE685)),0)</f>
        <v>3</v>
      </c>
      <c r="AM685" s="2">
        <f t="shared" si="276"/>
        <v>3.3344752769213198E-2</v>
      </c>
      <c r="AN685" s="2">
        <f t="shared" si="277"/>
        <v>0</v>
      </c>
      <c r="AO685" s="2">
        <f t="shared" si="278"/>
        <v>0</v>
      </c>
      <c r="AP685" s="2">
        <f t="shared" si="279"/>
        <v>4.5449354801872788E-2</v>
      </c>
      <c r="AR685" t="s">
        <v>726</v>
      </c>
      <c r="AS685" t="s">
        <v>2050</v>
      </c>
      <c r="AT685">
        <v>18</v>
      </c>
      <c r="AV685">
        <v>3</v>
      </c>
      <c r="AW685" s="91">
        <v>17</v>
      </c>
      <c r="AX685" s="93">
        <v>107</v>
      </c>
      <c r="AY685" s="97">
        <f t="shared" si="280"/>
        <v>17107</v>
      </c>
      <c r="BA685" s="7" t="s">
        <v>1261</v>
      </c>
    </row>
    <row r="686" spans="1:53" hidden="1" outlineLevel="1">
      <c r="A686" t="s">
        <v>631</v>
      </c>
      <c r="B686" t="s">
        <v>2050</v>
      </c>
      <c r="C686" s="1">
        <f t="shared" si="269"/>
        <v>9102</v>
      </c>
      <c r="D686" s="7">
        <f>IF(N686&gt;0, RANK(N686,(N686:P686,Q686:AE686)),0)</f>
        <v>2</v>
      </c>
      <c r="E686" s="7">
        <f>IF(O686&gt;0,RANK(O686,(N686:P686,Q686:AE686)),0)</f>
        <v>1</v>
      </c>
      <c r="F686" s="7">
        <f>IF(P686&gt;0,RANK(P686,(N686:P686,Q686:AE686)),0)</f>
        <v>0</v>
      </c>
      <c r="G686" s="1">
        <f t="shared" si="270"/>
        <v>2797</v>
      </c>
      <c r="H686" s="2">
        <f t="shared" si="271"/>
        <v>0.30729509997802679</v>
      </c>
      <c r="I686" s="2"/>
      <c r="J686" s="2">
        <f t="shared" si="272"/>
        <v>0.31410678971654582</v>
      </c>
      <c r="K686" s="2">
        <f t="shared" si="273"/>
        <v>0.62140188969457266</v>
      </c>
      <c r="L686" s="2">
        <f t="shared" si="274"/>
        <v>0</v>
      </c>
      <c r="M686" s="2">
        <f t="shared" si="275"/>
        <v>6.4491320588881518E-2</v>
      </c>
      <c r="N686" s="108">
        <v>2859</v>
      </c>
      <c r="O686" s="108">
        <v>5656</v>
      </c>
      <c r="P686" s="108">
        <v>0</v>
      </c>
      <c r="Q686" s="57">
        <v>233</v>
      </c>
      <c r="S686" s="57">
        <v>354</v>
      </c>
      <c r="X686" s="57">
        <v>0</v>
      </c>
      <c r="Y686" s="108"/>
      <c r="Z686" s="108"/>
      <c r="AA686" s="109">
        <v>0</v>
      </c>
      <c r="AB686" s="109">
        <v>0</v>
      </c>
      <c r="AC686" s="108">
        <v>0</v>
      </c>
      <c r="AD686" s="108">
        <v>0</v>
      </c>
      <c r="AE686" s="108">
        <v>0</v>
      </c>
      <c r="AF686" s="108">
        <v>0</v>
      </c>
      <c r="AG686" s="108">
        <v>0</v>
      </c>
      <c r="AI686" s="7">
        <f>IF(Q686&gt;0,RANK(Q686,(N686:P686,Q686:AE686)),0)</f>
        <v>4</v>
      </c>
      <c r="AJ686" s="7">
        <f>IF(R686&gt;0,RANK(R686,(N686:P686,Q686:AE686)),0)</f>
        <v>0</v>
      </c>
      <c r="AK686" s="7">
        <f>IF(T686&gt;0,RANK(T686,(N686:P686,Q686:AE686)),0)</f>
        <v>0</v>
      </c>
      <c r="AL686" s="7">
        <f>IF(S686&gt;0,RANK(S686,(N686:P686,Q686:AE686)),0)</f>
        <v>3</v>
      </c>
      <c r="AM686" s="2">
        <f t="shared" si="276"/>
        <v>2.5598769501208526E-2</v>
      </c>
      <c r="AN686" s="2">
        <f t="shared" si="277"/>
        <v>0</v>
      </c>
      <c r="AO686" s="2">
        <f t="shared" si="278"/>
        <v>0</v>
      </c>
      <c r="AP686" s="2">
        <f t="shared" si="279"/>
        <v>3.889255108767304E-2</v>
      </c>
      <c r="AR686" t="s">
        <v>631</v>
      </c>
      <c r="AS686" t="s">
        <v>2050</v>
      </c>
      <c r="AT686">
        <v>17</v>
      </c>
      <c r="AV686">
        <v>3</v>
      </c>
      <c r="AW686" s="91">
        <v>17</v>
      </c>
      <c r="AX686" s="93">
        <v>109</v>
      </c>
      <c r="AY686" s="97">
        <f t="shared" si="280"/>
        <v>17109</v>
      </c>
      <c r="BA686" s="7" t="s">
        <v>1261</v>
      </c>
    </row>
    <row r="687" spans="1:53" hidden="1" outlineLevel="1">
      <c r="A687" t="s">
        <v>1344</v>
      </c>
      <c r="B687" t="s">
        <v>2050</v>
      </c>
      <c r="C687" s="1">
        <f t="shared" si="269"/>
        <v>93782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>IF(P687&gt;0,RANK(P687,(N687:P687,Q687:AE687)),0)</f>
        <v>5</v>
      </c>
      <c r="G687" s="1">
        <f t="shared" si="270"/>
        <v>24942</v>
      </c>
      <c r="H687" s="2">
        <f t="shared" si="271"/>
        <v>0.26595721993559529</v>
      </c>
      <c r="I687" s="2"/>
      <c r="J687" s="2">
        <f t="shared" si="272"/>
        <v>0.32937024162419226</v>
      </c>
      <c r="K687" s="2">
        <f t="shared" si="273"/>
        <v>0.59532746155978755</v>
      </c>
      <c r="L687" s="2">
        <f t="shared" si="274"/>
        <v>4.5851016186475015E-4</v>
      </c>
      <c r="M687" s="2">
        <f t="shared" si="275"/>
        <v>7.4843786654155434E-2</v>
      </c>
      <c r="N687" s="108">
        <v>30889</v>
      </c>
      <c r="O687" s="108">
        <v>55831</v>
      </c>
      <c r="P687" s="108">
        <v>43</v>
      </c>
      <c r="Q687" s="57">
        <v>3262</v>
      </c>
      <c r="S687" s="57">
        <v>3745</v>
      </c>
      <c r="X687" s="57">
        <v>0</v>
      </c>
      <c r="Y687" s="108"/>
      <c r="Z687" s="108"/>
      <c r="AA687" s="109">
        <v>12</v>
      </c>
      <c r="AB687" s="109">
        <v>0</v>
      </c>
      <c r="AC687" s="108">
        <v>0</v>
      </c>
      <c r="AD687" s="108">
        <v>0</v>
      </c>
      <c r="AE687" s="108">
        <v>0</v>
      </c>
      <c r="AF687" s="108">
        <v>0</v>
      </c>
      <c r="AG687" s="108">
        <v>0</v>
      </c>
      <c r="AI687" s="7">
        <f>IF(Q687&gt;0,RANK(Q687,(N687:P687,Q687:AE687)),0)</f>
        <v>4</v>
      </c>
      <c r="AJ687" s="7">
        <f>IF(R687&gt;0,RANK(R687,(N687:P687,Q687:AE687)),0)</f>
        <v>0</v>
      </c>
      <c r="AK687" s="7">
        <f>IF(T687&gt;0,RANK(T687,(N687:P687,Q687:AE687)),0)</f>
        <v>0</v>
      </c>
      <c r="AL687" s="7">
        <f>IF(S687&gt;0,RANK(S687,(N687:P687,Q687:AE687)),0)</f>
        <v>3</v>
      </c>
      <c r="AM687" s="2">
        <f t="shared" si="276"/>
        <v>3.4782794139600351E-2</v>
      </c>
      <c r="AN687" s="2">
        <f t="shared" si="277"/>
        <v>0</v>
      </c>
      <c r="AO687" s="2">
        <f t="shared" si="278"/>
        <v>0</v>
      </c>
      <c r="AP687" s="2">
        <f t="shared" si="279"/>
        <v>3.9933036190313707E-2</v>
      </c>
      <c r="AR687" t="s">
        <v>1344</v>
      </c>
      <c r="AS687" t="s">
        <v>2050</v>
      </c>
      <c r="AT687">
        <v>0</v>
      </c>
      <c r="AV687">
        <v>3</v>
      </c>
      <c r="AW687" s="91">
        <v>17</v>
      </c>
      <c r="AX687" s="93">
        <v>111</v>
      </c>
      <c r="AY687" s="97">
        <f t="shared" si="280"/>
        <v>17111</v>
      </c>
      <c r="BA687" s="7" t="s">
        <v>1261</v>
      </c>
    </row>
    <row r="688" spans="1:53" hidden="1" outlineLevel="1">
      <c r="A688" t="s">
        <v>1417</v>
      </c>
      <c r="B688" t="s">
        <v>2050</v>
      </c>
      <c r="C688" s="1">
        <f t="shared" si="269"/>
        <v>52082</v>
      </c>
      <c r="D688" s="7">
        <f>IF(N688&gt;0, RANK(N688,(N688:P688,Q688:AE688)),0)</f>
        <v>2</v>
      </c>
      <c r="E688" s="7">
        <f>IF(O688&gt;0,RANK(O688,(N688:P688,Q688:AE688)),0)</f>
        <v>1</v>
      </c>
      <c r="F688" s="7">
        <f>IF(P688&gt;0,RANK(P688,(N688:P688,Q688:AE688)),0)</f>
        <v>6</v>
      </c>
      <c r="G688" s="1">
        <f t="shared" si="270"/>
        <v>17510</v>
      </c>
      <c r="H688" s="2">
        <f t="shared" si="271"/>
        <v>0.33620060673553243</v>
      </c>
      <c r="I688" s="2"/>
      <c r="J688" s="2">
        <f t="shared" si="272"/>
        <v>0.29660919319534579</v>
      </c>
      <c r="K688" s="2">
        <f t="shared" si="273"/>
        <v>0.63280979993087827</v>
      </c>
      <c r="L688" s="2">
        <f t="shared" si="274"/>
        <v>1.1520294919549941E-4</v>
      </c>
      <c r="M688" s="2">
        <f t="shared" si="275"/>
        <v>7.0465803924580392E-2</v>
      </c>
      <c r="N688" s="108">
        <v>15448</v>
      </c>
      <c r="O688" s="108">
        <v>32958</v>
      </c>
      <c r="P688" s="108">
        <v>6</v>
      </c>
      <c r="Q688" s="57">
        <v>1544</v>
      </c>
      <c r="S688" s="57">
        <v>2098</v>
      </c>
      <c r="X688" s="57">
        <v>0</v>
      </c>
      <c r="Y688" s="108"/>
      <c r="Z688" s="108"/>
      <c r="AA688" s="109">
        <v>28</v>
      </c>
      <c r="AB688" s="109">
        <v>0</v>
      </c>
      <c r="AC688" s="108">
        <v>0</v>
      </c>
      <c r="AD688" s="108">
        <v>0</v>
      </c>
      <c r="AE688" s="108">
        <v>0</v>
      </c>
      <c r="AF688" s="108">
        <v>0</v>
      </c>
      <c r="AG688" s="108">
        <v>0</v>
      </c>
      <c r="AI688" s="7">
        <f>IF(Q688&gt;0,RANK(Q688,(N688:P688,Q688:AE688)),0)</f>
        <v>4</v>
      </c>
      <c r="AJ688" s="7">
        <f>IF(R688&gt;0,RANK(R688,(N688:P688,Q688:AE688)),0)</f>
        <v>0</v>
      </c>
      <c r="AK688" s="7">
        <f>IF(T688&gt;0,RANK(T688,(N688:P688,Q688:AE688)),0)</f>
        <v>0</v>
      </c>
      <c r="AL688" s="7">
        <f>IF(S688&gt;0,RANK(S688,(N688:P688,Q688:AE688)),0)</f>
        <v>3</v>
      </c>
      <c r="AM688" s="2">
        <f t="shared" si="276"/>
        <v>2.9645558926308515E-2</v>
      </c>
      <c r="AN688" s="2">
        <f t="shared" si="277"/>
        <v>0</v>
      </c>
      <c r="AO688" s="2">
        <f t="shared" si="278"/>
        <v>0</v>
      </c>
      <c r="AP688" s="2">
        <f t="shared" si="279"/>
        <v>4.0282631235359627E-2</v>
      </c>
      <c r="AR688" t="s">
        <v>1417</v>
      </c>
      <c r="AS688" t="s">
        <v>2050</v>
      </c>
      <c r="AT688">
        <v>0</v>
      </c>
      <c r="AV688">
        <v>3</v>
      </c>
      <c r="AW688" s="91">
        <v>17</v>
      </c>
      <c r="AX688" s="93">
        <v>113</v>
      </c>
      <c r="AY688" s="97">
        <f t="shared" si="280"/>
        <v>17113</v>
      </c>
      <c r="BA688" s="7" t="s">
        <v>1261</v>
      </c>
    </row>
    <row r="689" spans="1:53" hidden="1" outlineLevel="1">
      <c r="A689" t="s">
        <v>1369</v>
      </c>
      <c r="B689" t="s">
        <v>2050</v>
      </c>
      <c r="C689" s="1">
        <f t="shared" si="269"/>
        <v>36415</v>
      </c>
      <c r="D689" s="7">
        <f>IF(N689&gt;0, RANK(N689,(N689:P689,Q689:AE689)),0)</f>
        <v>2</v>
      </c>
      <c r="E689" s="7">
        <f>IF(O689&gt;0,RANK(O689,(N689:P689,Q689:AE689)),0)</f>
        <v>1</v>
      </c>
      <c r="F689" s="7">
        <f>IF(P689&gt;0,RANK(P689,(N689:P689,Q689:AE689)),0)</f>
        <v>5</v>
      </c>
      <c r="G689" s="1">
        <f t="shared" si="270"/>
        <v>8134</v>
      </c>
      <c r="H689" s="2">
        <f t="shared" si="271"/>
        <v>0.22336949059453523</v>
      </c>
      <c r="I689" s="2"/>
      <c r="J689" s="2">
        <f t="shared" si="272"/>
        <v>0.35529314842784565</v>
      </c>
      <c r="K689" s="2">
        <f t="shared" si="273"/>
        <v>0.57866263902238091</v>
      </c>
      <c r="L689" s="2">
        <f t="shared" si="274"/>
        <v>1.6476726623644103E-4</v>
      </c>
      <c r="M689" s="2">
        <f t="shared" si="275"/>
        <v>6.5879445283536994E-2</v>
      </c>
      <c r="N689" s="108">
        <v>12938</v>
      </c>
      <c r="O689" s="108">
        <v>21072</v>
      </c>
      <c r="P689" s="108">
        <v>6</v>
      </c>
      <c r="Q689" s="57">
        <v>975</v>
      </c>
      <c r="S689" s="57">
        <v>1418</v>
      </c>
      <c r="X689" s="57">
        <v>0</v>
      </c>
      <c r="Y689" s="108"/>
      <c r="Z689" s="108"/>
      <c r="AA689" s="109">
        <v>6</v>
      </c>
      <c r="AB689" s="109">
        <v>0</v>
      </c>
      <c r="AC689" s="108">
        <v>0</v>
      </c>
      <c r="AD689" s="108">
        <v>0</v>
      </c>
      <c r="AE689" s="108">
        <v>0</v>
      </c>
      <c r="AF689" s="108">
        <v>0</v>
      </c>
      <c r="AG689" s="108">
        <v>0</v>
      </c>
      <c r="AI689" s="7">
        <f>IF(Q689&gt;0,RANK(Q689,(N689:P689,Q689:AE689)),0)</f>
        <v>4</v>
      </c>
      <c r="AJ689" s="7">
        <f>IF(R689&gt;0,RANK(R689,(N689:P689,Q689:AE689)),0)</f>
        <v>0</v>
      </c>
      <c r="AK689" s="7">
        <f>IF(T689&gt;0,RANK(T689,(N689:P689,Q689:AE689)),0)</f>
        <v>0</v>
      </c>
      <c r="AL689" s="7">
        <f>IF(S689&gt;0,RANK(S689,(N689:P689,Q689:AE689)),0)</f>
        <v>3</v>
      </c>
      <c r="AM689" s="2">
        <f t="shared" si="276"/>
        <v>2.6774680763421668E-2</v>
      </c>
      <c r="AN689" s="2">
        <f t="shared" si="277"/>
        <v>0</v>
      </c>
      <c r="AO689" s="2">
        <f t="shared" si="278"/>
        <v>0</v>
      </c>
      <c r="AP689" s="2">
        <f t="shared" si="279"/>
        <v>3.8939997253878894E-2</v>
      </c>
      <c r="AR689" t="s">
        <v>1369</v>
      </c>
      <c r="AS689" t="s">
        <v>2050</v>
      </c>
      <c r="AT689">
        <v>0</v>
      </c>
      <c r="AV689">
        <v>3</v>
      </c>
      <c r="AW689" s="91">
        <v>17</v>
      </c>
      <c r="AX689" s="93">
        <v>115</v>
      </c>
      <c r="AY689" s="97">
        <f t="shared" si="280"/>
        <v>17115</v>
      </c>
      <c r="BA689" s="7" t="s">
        <v>1261</v>
      </c>
    </row>
    <row r="690" spans="1:53" hidden="1" outlineLevel="1">
      <c r="A690" t="s">
        <v>2461</v>
      </c>
      <c r="B690" t="s">
        <v>2050</v>
      </c>
      <c r="C690" s="1">
        <f t="shared" si="269"/>
        <v>16108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>IF(P690&gt;0,RANK(P690,(N690:P690,Q690:AE690)),0)</f>
        <v>5</v>
      </c>
      <c r="G690" s="1">
        <f t="shared" si="270"/>
        <v>2641</v>
      </c>
      <c r="H690" s="2">
        <f t="shared" si="271"/>
        <v>0.16395579836106283</v>
      </c>
      <c r="I690" s="2"/>
      <c r="J690" s="2">
        <f t="shared" si="272"/>
        <v>0.38378445492922769</v>
      </c>
      <c r="K690" s="2">
        <f t="shared" si="273"/>
        <v>0.54774025329029052</v>
      </c>
      <c r="L690" s="2">
        <f t="shared" si="274"/>
        <v>3.1040476781723369E-4</v>
      </c>
      <c r="M690" s="2">
        <f t="shared" si="275"/>
        <v>6.8164887012664488E-2</v>
      </c>
      <c r="N690" s="108">
        <v>6182</v>
      </c>
      <c r="O690" s="108">
        <v>8823</v>
      </c>
      <c r="P690" s="108">
        <v>5</v>
      </c>
      <c r="Q690" s="57">
        <v>528</v>
      </c>
      <c r="S690" s="57">
        <v>569</v>
      </c>
      <c r="X690" s="57">
        <v>0</v>
      </c>
      <c r="Y690" s="108"/>
      <c r="Z690" s="108"/>
      <c r="AA690" s="109">
        <v>1</v>
      </c>
      <c r="AB690" s="109">
        <v>0</v>
      </c>
      <c r="AC690" s="108">
        <v>0</v>
      </c>
      <c r="AD690" s="108">
        <v>0</v>
      </c>
      <c r="AE690" s="108">
        <v>0</v>
      </c>
      <c r="AF690" s="108">
        <v>0</v>
      </c>
      <c r="AG690" s="108">
        <v>0</v>
      </c>
      <c r="AI690" s="7">
        <f>IF(Q690&gt;0,RANK(Q690,(N690:P690,Q690:AE690)),0)</f>
        <v>4</v>
      </c>
      <c r="AJ690" s="7">
        <f>IF(R690&gt;0,RANK(R690,(N690:P690,Q690:AE690)),0)</f>
        <v>0</v>
      </c>
      <c r="AK690" s="7">
        <f>IF(T690&gt;0,RANK(T690,(N690:P690,Q690:AE690)),0)</f>
        <v>0</v>
      </c>
      <c r="AL690" s="7">
        <f>IF(S690&gt;0,RANK(S690,(N690:P690,Q690:AE690)),0)</f>
        <v>3</v>
      </c>
      <c r="AM690" s="2">
        <f t="shared" si="276"/>
        <v>3.2778743481499874E-2</v>
      </c>
      <c r="AN690" s="2">
        <f t="shared" si="277"/>
        <v>0</v>
      </c>
      <c r="AO690" s="2">
        <f t="shared" si="278"/>
        <v>0</v>
      </c>
      <c r="AP690" s="2">
        <f t="shared" si="279"/>
        <v>3.5324062577601192E-2</v>
      </c>
      <c r="AR690" t="s">
        <v>2461</v>
      </c>
      <c r="AS690" t="s">
        <v>2050</v>
      </c>
      <c r="AT690">
        <v>17</v>
      </c>
      <c r="AV690">
        <v>3</v>
      </c>
      <c r="AW690" s="91">
        <v>17</v>
      </c>
      <c r="AX690" s="93">
        <v>117</v>
      </c>
      <c r="AY690" s="97">
        <f t="shared" si="280"/>
        <v>17117</v>
      </c>
      <c r="BA690" s="7" t="s">
        <v>1261</v>
      </c>
    </row>
    <row r="691" spans="1:53" hidden="1" outlineLevel="1">
      <c r="A691" t="s">
        <v>1370</v>
      </c>
      <c r="B691" t="s">
        <v>2050</v>
      </c>
      <c r="C691" s="1">
        <f t="shared" si="269"/>
        <v>81501</v>
      </c>
      <c r="D691" s="7">
        <f>IF(N691&gt;0, RANK(N691,(N691:P691,Q691:AE691)),0)</f>
        <v>2</v>
      </c>
      <c r="E691" s="7">
        <f>IF(O691&gt;0,RANK(O691,(N691:P691,Q691:AE691)),0)</f>
        <v>1</v>
      </c>
      <c r="F691" s="7">
        <f>IF(P691&gt;0,RANK(P691,(N691:P691,Q691:AE691)),0)</f>
        <v>6</v>
      </c>
      <c r="G691" s="1">
        <f t="shared" si="270"/>
        <v>11577</v>
      </c>
      <c r="H691" s="2">
        <f t="shared" si="271"/>
        <v>0.14204733684249274</v>
      </c>
      <c r="I691" s="2"/>
      <c r="J691" s="2">
        <f t="shared" si="272"/>
        <v>0.39968834738224068</v>
      </c>
      <c r="K691" s="2">
        <f t="shared" si="273"/>
        <v>0.54173568422473339</v>
      </c>
      <c r="L691" s="2">
        <f t="shared" si="274"/>
        <v>1.5950724530987349E-4</v>
      </c>
      <c r="M691" s="2">
        <f t="shared" si="275"/>
        <v>5.8416461147716051E-2</v>
      </c>
      <c r="N691" s="108">
        <v>32575</v>
      </c>
      <c r="O691" s="108">
        <v>44152</v>
      </c>
      <c r="P691" s="108">
        <v>13</v>
      </c>
      <c r="Q691" s="57">
        <v>2319</v>
      </c>
      <c r="S691" s="57">
        <v>2414</v>
      </c>
      <c r="X691" s="57">
        <v>0</v>
      </c>
      <c r="Y691" s="108"/>
      <c r="Z691" s="108"/>
      <c r="AA691" s="109">
        <v>12</v>
      </c>
      <c r="AB691" s="109">
        <v>0</v>
      </c>
      <c r="AC691" s="108">
        <v>1</v>
      </c>
      <c r="AD691" s="108">
        <v>15</v>
      </c>
      <c r="AE691" s="108">
        <v>0</v>
      </c>
      <c r="AF691" s="108">
        <v>0</v>
      </c>
      <c r="AG691" s="108">
        <v>0</v>
      </c>
      <c r="AI691" s="7">
        <f>IF(Q691&gt;0,RANK(Q691,(N691:P691,Q691:AE691)),0)</f>
        <v>4</v>
      </c>
      <c r="AJ691" s="7">
        <f>IF(R691&gt;0,RANK(R691,(N691:P691,Q691:AE691)),0)</f>
        <v>0</v>
      </c>
      <c r="AK691" s="7">
        <f>IF(T691&gt;0,RANK(T691,(N691:P691,Q691:AE691)),0)</f>
        <v>0</v>
      </c>
      <c r="AL691" s="7">
        <f>IF(S691&gt;0,RANK(S691,(N691:P691,Q691:AE691)),0)</f>
        <v>3</v>
      </c>
      <c r="AM691" s="2">
        <f t="shared" si="276"/>
        <v>2.8453638605661281E-2</v>
      </c>
      <c r="AN691" s="2">
        <f t="shared" si="277"/>
        <v>0</v>
      </c>
      <c r="AO691" s="2">
        <f t="shared" si="278"/>
        <v>0</v>
      </c>
      <c r="AP691" s="2">
        <f t="shared" si="279"/>
        <v>2.9619268475233433E-2</v>
      </c>
      <c r="AR691" t="s">
        <v>1370</v>
      </c>
      <c r="AS691" t="s">
        <v>2050</v>
      </c>
      <c r="AT691">
        <v>0</v>
      </c>
      <c r="AV691">
        <v>3</v>
      </c>
      <c r="AW691" s="91">
        <v>17</v>
      </c>
      <c r="AX691" s="93">
        <v>119</v>
      </c>
      <c r="AY691" s="97">
        <f t="shared" si="280"/>
        <v>17119</v>
      </c>
      <c r="BA691" s="7" t="s">
        <v>1261</v>
      </c>
    </row>
    <row r="692" spans="1:53" hidden="1" outlineLevel="1">
      <c r="A692" t="s">
        <v>2572</v>
      </c>
      <c r="B692" t="s">
        <v>2050</v>
      </c>
      <c r="C692" s="1">
        <f t="shared" si="269"/>
        <v>11715</v>
      </c>
      <c r="D692" s="7">
        <f>IF(N692&gt;0, RANK(N692,(N692:P692,Q692:AE692)),0)</f>
        <v>2</v>
      </c>
      <c r="E692" s="7">
        <f>IF(O692&gt;0,RANK(O692,(N692:P692,Q692:AE692)),0)</f>
        <v>1</v>
      </c>
      <c r="F692" s="7">
        <f>IF(P692&gt;0,RANK(P692,(N692:P692,Q692:AE692)),0)</f>
        <v>0</v>
      </c>
      <c r="G692" s="1">
        <f t="shared" si="270"/>
        <v>3105</v>
      </c>
      <c r="H692" s="2">
        <f t="shared" si="271"/>
        <v>0.26504481434058896</v>
      </c>
      <c r="I692" s="2"/>
      <c r="J692" s="2">
        <f t="shared" si="272"/>
        <v>0.33854033290653007</v>
      </c>
      <c r="K692" s="2">
        <f t="shared" si="273"/>
        <v>0.60358514724711909</v>
      </c>
      <c r="L692" s="2">
        <f t="shared" si="274"/>
        <v>0</v>
      </c>
      <c r="M692" s="2">
        <f t="shared" si="275"/>
        <v>5.7874519846350836E-2</v>
      </c>
      <c r="N692" s="108">
        <v>3966</v>
      </c>
      <c r="O692" s="108">
        <v>7071</v>
      </c>
      <c r="P692" s="108">
        <v>0</v>
      </c>
      <c r="Q692" s="57">
        <v>290</v>
      </c>
      <c r="S692" s="57">
        <v>387</v>
      </c>
      <c r="X692" s="57">
        <v>0</v>
      </c>
      <c r="Y692" s="108"/>
      <c r="Z692" s="108"/>
      <c r="AA692" s="109">
        <v>1</v>
      </c>
      <c r="AB692" s="109">
        <v>0</v>
      </c>
      <c r="AC692" s="108">
        <v>0</v>
      </c>
      <c r="AD692" s="108">
        <v>0</v>
      </c>
      <c r="AE692" s="108">
        <v>0</v>
      </c>
      <c r="AF692" s="108">
        <v>0</v>
      </c>
      <c r="AG692" s="108">
        <v>0</v>
      </c>
      <c r="AI692" s="7">
        <f>IF(Q692&gt;0,RANK(Q692,(N692:P692,Q692:AE692)),0)</f>
        <v>4</v>
      </c>
      <c r="AJ692" s="7">
        <f>IF(R692&gt;0,RANK(R692,(N692:P692,Q692:AE692)),0)</f>
        <v>0</v>
      </c>
      <c r="AK692" s="7">
        <f>IF(T692&gt;0,RANK(T692,(N692:P692,Q692:AE692)),0)</f>
        <v>0</v>
      </c>
      <c r="AL692" s="7">
        <f>IF(S692&gt;0,RANK(S692,(N692:P692,Q692:AE692)),0)</f>
        <v>3</v>
      </c>
      <c r="AM692" s="2">
        <f t="shared" si="276"/>
        <v>2.4754588134869825E-2</v>
      </c>
      <c r="AN692" s="2">
        <f t="shared" si="277"/>
        <v>0</v>
      </c>
      <c r="AO692" s="2">
        <f t="shared" si="278"/>
        <v>0</v>
      </c>
      <c r="AP692" s="2">
        <f t="shared" si="279"/>
        <v>3.3034571062740076E-2</v>
      </c>
      <c r="AR692" t="s">
        <v>2572</v>
      </c>
      <c r="AS692" t="s">
        <v>2050</v>
      </c>
      <c r="AT692">
        <v>19</v>
      </c>
      <c r="AV692">
        <v>3</v>
      </c>
      <c r="AW692" s="91">
        <v>17</v>
      </c>
      <c r="AX692" s="93">
        <v>121</v>
      </c>
      <c r="AY692" s="97">
        <f t="shared" si="280"/>
        <v>17121</v>
      </c>
      <c r="BA692" s="7" t="s">
        <v>1261</v>
      </c>
    </row>
    <row r="693" spans="1:53" hidden="1" outlineLevel="1">
      <c r="A693" t="s">
        <v>1613</v>
      </c>
      <c r="B693" t="s">
        <v>2050</v>
      </c>
      <c r="C693" s="1">
        <f t="shared" si="269"/>
        <v>4254</v>
      </c>
      <c r="D693" s="7">
        <f>IF(N693&gt;0, RANK(N693,(N693:P693,Q693:AE693)),0)</f>
        <v>2</v>
      </c>
      <c r="E693" s="7">
        <f>IF(O693&gt;0,RANK(O693,(N693:P693,Q693:AE693)),0)</f>
        <v>1</v>
      </c>
      <c r="F693" s="7">
        <f>IF(P693&gt;0,RANK(P693,(N693:P693,Q693:AE693)),0)</f>
        <v>5</v>
      </c>
      <c r="G693" s="1">
        <f t="shared" si="270"/>
        <v>1573</v>
      </c>
      <c r="H693" s="2">
        <f t="shared" si="271"/>
        <v>0.36976962858486129</v>
      </c>
      <c r="I693" s="2"/>
      <c r="J693" s="2">
        <f t="shared" si="272"/>
        <v>0.25999059708509636</v>
      </c>
      <c r="K693" s="2">
        <f t="shared" si="273"/>
        <v>0.62976022566995771</v>
      </c>
      <c r="L693" s="2">
        <f t="shared" si="274"/>
        <v>4.7014574518100609E-4</v>
      </c>
      <c r="M693" s="2">
        <f t="shared" si="275"/>
        <v>0.10977903149976487</v>
      </c>
      <c r="N693" s="108">
        <v>1106</v>
      </c>
      <c r="O693" s="108">
        <v>2679</v>
      </c>
      <c r="P693" s="108">
        <v>2</v>
      </c>
      <c r="Q693" s="57">
        <v>133</v>
      </c>
      <c r="S693" s="57">
        <v>334</v>
      </c>
      <c r="X693" s="57">
        <v>0</v>
      </c>
      <c r="Y693" s="108"/>
      <c r="Z693" s="108"/>
      <c r="AA693" s="109">
        <v>0</v>
      </c>
      <c r="AB693" s="109">
        <v>0</v>
      </c>
      <c r="AC693" s="108">
        <v>0</v>
      </c>
      <c r="AD693" s="108">
        <v>0</v>
      </c>
      <c r="AE693" s="108">
        <v>0</v>
      </c>
      <c r="AF693" s="108">
        <v>0</v>
      </c>
      <c r="AG693" s="108">
        <v>0</v>
      </c>
      <c r="AI693" s="7">
        <f>IF(Q693&gt;0,RANK(Q693,(N693:P693,Q693:AE693)),0)</f>
        <v>4</v>
      </c>
      <c r="AJ693" s="7">
        <f>IF(R693&gt;0,RANK(R693,(N693:P693,Q693:AE693)),0)</f>
        <v>0</v>
      </c>
      <c r="AK693" s="7">
        <f>IF(T693&gt;0,RANK(T693,(N693:P693,Q693:AE693)),0)</f>
        <v>0</v>
      </c>
      <c r="AL693" s="7">
        <f>IF(S693&gt;0,RANK(S693,(N693:P693,Q693:AE693)),0)</f>
        <v>3</v>
      </c>
      <c r="AM693" s="2">
        <f t="shared" si="276"/>
        <v>3.1264692054536906E-2</v>
      </c>
      <c r="AN693" s="2">
        <f t="shared" si="277"/>
        <v>0</v>
      </c>
      <c r="AO693" s="2">
        <f t="shared" si="278"/>
        <v>0</v>
      </c>
      <c r="AP693" s="2">
        <f t="shared" si="279"/>
        <v>7.8514339445228024E-2</v>
      </c>
      <c r="AR693" t="s">
        <v>1613</v>
      </c>
      <c r="AS693" t="s">
        <v>2050</v>
      </c>
      <c r="AT693">
        <v>18</v>
      </c>
      <c r="AV693">
        <v>3</v>
      </c>
      <c r="AW693" s="91">
        <v>17</v>
      </c>
      <c r="AX693" s="93">
        <v>123</v>
      </c>
      <c r="AY693" s="97">
        <f t="shared" si="280"/>
        <v>17123</v>
      </c>
      <c r="BA693" s="7" t="s">
        <v>1261</v>
      </c>
    </row>
    <row r="694" spans="1:53" hidden="1" outlineLevel="1">
      <c r="A694" t="s">
        <v>1026</v>
      </c>
      <c r="B694" t="s">
        <v>2050</v>
      </c>
      <c r="C694" s="1">
        <f t="shared" si="269"/>
        <v>4809</v>
      </c>
      <c r="D694" s="7">
        <f>IF(N694&gt;0, RANK(N694,(N694:P694,Q694:AE694)),0)</f>
        <v>2</v>
      </c>
      <c r="E694" s="7">
        <f>IF(O694&gt;0,RANK(O694,(N694:P694,Q694:AE694)),0)</f>
        <v>1</v>
      </c>
      <c r="F694" s="7">
        <f>IF(P694&gt;0,RANK(P694,(N694:P694,Q694:AE694)),0)</f>
        <v>6</v>
      </c>
      <c r="G694" s="1">
        <f t="shared" si="270"/>
        <v>1182</v>
      </c>
      <c r="H694" s="2">
        <f t="shared" si="271"/>
        <v>0.24578914535246413</v>
      </c>
      <c r="I694" s="2"/>
      <c r="J694" s="2">
        <f t="shared" si="272"/>
        <v>0.32667914327302972</v>
      </c>
      <c r="K694" s="2">
        <f t="shared" si="273"/>
        <v>0.57246828862549382</v>
      </c>
      <c r="L694" s="2">
        <f t="shared" si="274"/>
        <v>4.1588687876897482E-4</v>
      </c>
      <c r="M694" s="2">
        <f t="shared" si="275"/>
        <v>0.10043668122270749</v>
      </c>
      <c r="N694" s="108">
        <v>1571</v>
      </c>
      <c r="O694" s="108">
        <v>2753</v>
      </c>
      <c r="P694" s="108">
        <v>2</v>
      </c>
      <c r="Q694" s="57">
        <v>185</v>
      </c>
      <c r="S694" s="57">
        <v>294</v>
      </c>
      <c r="X694" s="57">
        <v>0</v>
      </c>
      <c r="Y694" s="108"/>
      <c r="Z694" s="108"/>
      <c r="AA694" s="109">
        <v>1</v>
      </c>
      <c r="AB694" s="109">
        <v>3</v>
      </c>
      <c r="AC694" s="108">
        <v>0</v>
      </c>
      <c r="AD694" s="108">
        <v>0</v>
      </c>
      <c r="AE694" s="108">
        <v>0</v>
      </c>
      <c r="AF694" s="108">
        <v>0</v>
      </c>
      <c r="AG694" s="108">
        <v>0</v>
      </c>
      <c r="AI694" s="7">
        <f>IF(Q694&gt;0,RANK(Q694,(N694:P694,Q694:AE694)),0)</f>
        <v>4</v>
      </c>
      <c r="AJ694" s="7">
        <f>IF(R694&gt;0,RANK(R694,(N694:P694,Q694:AE694)),0)</f>
        <v>0</v>
      </c>
      <c r="AK694" s="7">
        <f>IF(T694&gt;0,RANK(T694,(N694:P694,Q694:AE694)),0)</f>
        <v>0</v>
      </c>
      <c r="AL694" s="7">
        <f>IF(S694&gt;0,RANK(S694,(N694:P694,Q694:AE694)),0)</f>
        <v>3</v>
      </c>
      <c r="AM694" s="2">
        <f t="shared" si="276"/>
        <v>3.8469536286130174E-2</v>
      </c>
      <c r="AN694" s="2">
        <f t="shared" si="277"/>
        <v>0</v>
      </c>
      <c r="AO694" s="2">
        <f t="shared" si="278"/>
        <v>0</v>
      </c>
      <c r="AP694" s="2">
        <f t="shared" si="279"/>
        <v>6.1135371179039298E-2</v>
      </c>
      <c r="AR694" t="s">
        <v>1026</v>
      </c>
      <c r="AS694" t="s">
        <v>2050</v>
      </c>
      <c r="AT694">
        <v>18</v>
      </c>
      <c r="AV694">
        <v>3</v>
      </c>
      <c r="AW694" s="91">
        <v>17</v>
      </c>
      <c r="AX694" s="93">
        <v>125</v>
      </c>
      <c r="AY694" s="97">
        <f t="shared" si="280"/>
        <v>17125</v>
      </c>
      <c r="BA694" s="7" t="s">
        <v>1261</v>
      </c>
    </row>
    <row r="695" spans="1:53" hidden="1" outlineLevel="1">
      <c r="A695" t="s">
        <v>2462</v>
      </c>
      <c r="B695" t="s">
        <v>2050</v>
      </c>
      <c r="C695" s="1">
        <f t="shared" si="269"/>
        <v>4805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>IF(P695&gt;0,RANK(P695,(N695:P695,Q695:AE695)),0)</f>
        <v>0</v>
      </c>
      <c r="G695" s="1">
        <f t="shared" si="270"/>
        <v>1676</v>
      </c>
      <c r="H695" s="2">
        <f t="shared" si="271"/>
        <v>0.34880332986472423</v>
      </c>
      <c r="I695" s="2"/>
      <c r="J695" s="2">
        <f t="shared" si="272"/>
        <v>0.30239334027055154</v>
      </c>
      <c r="K695" s="2">
        <f t="shared" si="273"/>
        <v>0.65119667013527571</v>
      </c>
      <c r="L695" s="2">
        <f t="shared" si="274"/>
        <v>0</v>
      </c>
      <c r="M695" s="2">
        <f t="shared" si="275"/>
        <v>4.6409989594172751E-2</v>
      </c>
      <c r="N695" s="108">
        <v>1453</v>
      </c>
      <c r="O695" s="108">
        <v>3129</v>
      </c>
      <c r="P695" s="108">
        <v>0</v>
      </c>
      <c r="Q695" s="57">
        <v>97</v>
      </c>
      <c r="S695" s="57">
        <v>126</v>
      </c>
      <c r="X695" s="57">
        <v>0</v>
      </c>
      <c r="Y695" s="108"/>
      <c r="Z695" s="108"/>
      <c r="AA695" s="109">
        <v>0</v>
      </c>
      <c r="AB695" s="109">
        <v>0</v>
      </c>
      <c r="AC695" s="108">
        <v>0</v>
      </c>
      <c r="AD695" s="108">
        <v>0</v>
      </c>
      <c r="AE695" s="108">
        <v>0</v>
      </c>
      <c r="AF695" s="108">
        <v>0</v>
      </c>
      <c r="AG695" s="108">
        <v>0</v>
      </c>
      <c r="AI695" s="7">
        <f>IF(Q695&gt;0,RANK(Q695,(N695:P695,Q695:AE695)),0)</f>
        <v>4</v>
      </c>
      <c r="AJ695" s="7">
        <f>IF(R695&gt;0,RANK(R695,(N695:P695,Q695:AE695)),0)</f>
        <v>0</v>
      </c>
      <c r="AK695" s="7">
        <f>IF(T695&gt;0,RANK(T695,(N695:P695,Q695:AE695)),0)</f>
        <v>0</v>
      </c>
      <c r="AL695" s="7">
        <f>IF(S695&gt;0,RANK(S695,(N695:P695,Q695:AE695)),0)</f>
        <v>3</v>
      </c>
      <c r="AM695" s="2">
        <f t="shared" si="276"/>
        <v>2.0187304890738812E-2</v>
      </c>
      <c r="AN695" s="2">
        <f t="shared" si="277"/>
        <v>0</v>
      </c>
      <c r="AO695" s="2">
        <f t="shared" si="278"/>
        <v>0</v>
      </c>
      <c r="AP695" s="2">
        <f t="shared" si="279"/>
        <v>2.6222684703433922E-2</v>
      </c>
      <c r="AR695" t="s">
        <v>2462</v>
      </c>
      <c r="AS695" t="s">
        <v>2050</v>
      </c>
      <c r="AT695">
        <v>19</v>
      </c>
      <c r="AV695">
        <v>3</v>
      </c>
      <c r="AW695" s="91">
        <v>17</v>
      </c>
      <c r="AX695" s="93">
        <v>127</v>
      </c>
      <c r="AY695" s="97">
        <f t="shared" si="280"/>
        <v>17127</v>
      </c>
      <c r="BA695" s="7" t="s">
        <v>1261</v>
      </c>
    </row>
    <row r="696" spans="1:53" hidden="1" outlineLevel="1">
      <c r="A696" t="s">
        <v>2166</v>
      </c>
      <c r="B696" t="s">
        <v>2050</v>
      </c>
      <c r="C696" s="1">
        <f t="shared" ref="C696:C727" si="281">SUM(N696:AG696)</f>
        <v>4838</v>
      </c>
      <c r="D696" s="7">
        <f>IF(N696&gt;0, RANK(N696,(N696:P696,Q696:AE696)),0)</f>
        <v>2</v>
      </c>
      <c r="E696" s="7">
        <f>IF(O696&gt;0,RANK(O696,(N696:P696,Q696:AE696)),0)</f>
        <v>1</v>
      </c>
      <c r="F696" s="7">
        <f>IF(P696&gt;0,RANK(P696,(N696:P696,Q696:AE696)),0)</f>
        <v>0</v>
      </c>
      <c r="G696" s="1">
        <f t="shared" ref="G696:G727" si="282">IF(C696&gt;0,MAX(N696:P696)-LARGE(N696:P696,2),0)</f>
        <v>1922</v>
      </c>
      <c r="H696" s="2">
        <f t="shared" ref="H696:H727" si="283">IF(C696&gt;0,G696/C696,0)</f>
        <v>0.39727159983464244</v>
      </c>
      <c r="I696" s="2"/>
      <c r="J696" s="2">
        <f t="shared" ref="J696:J727" si="284">IF($C696=0,"-",N696/$C696)</f>
        <v>0.26209177346010748</v>
      </c>
      <c r="K696" s="2">
        <f t="shared" ref="K696:K727" si="285">IF($C696=0,"-",O696/$C696)</f>
        <v>0.65936337329474992</v>
      </c>
      <c r="L696" s="2">
        <f t="shared" ref="L696:L727" si="286">IF($C696=0,"-",P696/$C696)</f>
        <v>0</v>
      </c>
      <c r="M696" s="2">
        <f t="shared" ref="M696:M727" si="287">IF(C696=0,"-",(1-J696-K696-L696))</f>
        <v>7.8544853245142598E-2</v>
      </c>
      <c r="N696" s="108">
        <v>1268</v>
      </c>
      <c r="O696" s="108">
        <v>3190</v>
      </c>
      <c r="P696" s="108">
        <v>0</v>
      </c>
      <c r="Q696" s="57">
        <v>140</v>
      </c>
      <c r="S696" s="57">
        <v>240</v>
      </c>
      <c r="X696" s="57">
        <v>0</v>
      </c>
      <c r="Y696" s="108"/>
      <c r="Z696" s="108"/>
      <c r="AA696" s="109">
        <v>0</v>
      </c>
      <c r="AB696" s="109">
        <v>0</v>
      </c>
      <c r="AC696" s="108">
        <v>0</v>
      </c>
      <c r="AD696" s="108">
        <v>0</v>
      </c>
      <c r="AE696" s="108">
        <v>0</v>
      </c>
      <c r="AF696" s="108">
        <v>0</v>
      </c>
      <c r="AG696" s="108">
        <v>0</v>
      </c>
      <c r="AI696" s="7">
        <f>IF(Q696&gt;0,RANK(Q696,(N696:P696,Q696:AE696)),0)</f>
        <v>4</v>
      </c>
      <c r="AJ696" s="7">
        <f>IF(R696&gt;0,RANK(R696,(N696:P696,Q696:AE696)),0)</f>
        <v>0</v>
      </c>
      <c r="AK696" s="7">
        <f>IF(T696&gt;0,RANK(T696,(N696:P696,Q696:AE696)),0)</f>
        <v>0</v>
      </c>
      <c r="AL696" s="7">
        <f>IF(S696&gt;0,RANK(S696,(N696:P696,Q696:AE696)),0)</f>
        <v>3</v>
      </c>
      <c r="AM696" s="2">
        <f t="shared" ref="AM696:AM727" si="288">IF($C696=0,"-",Q696/$C696)</f>
        <v>2.8937577511368336E-2</v>
      </c>
      <c r="AN696" s="2">
        <f t="shared" ref="AN696:AN727" si="289">IF($C696=0,"-",R696/$C696)</f>
        <v>0</v>
      </c>
      <c r="AO696" s="2">
        <f t="shared" ref="AO696:AO727" si="290">IF($C696=0,"-",T696/$C696)</f>
        <v>0</v>
      </c>
      <c r="AP696" s="2">
        <f t="shared" ref="AP696:AP727" si="291">IF($C696=0,"-",S696/$C696)</f>
        <v>4.9607275733774284E-2</v>
      </c>
      <c r="AR696" t="s">
        <v>2166</v>
      </c>
      <c r="AS696" t="s">
        <v>2050</v>
      </c>
      <c r="AT696">
        <v>18</v>
      </c>
      <c r="AV696">
        <v>3</v>
      </c>
      <c r="AW696" s="91">
        <v>17</v>
      </c>
      <c r="AX696" s="93">
        <v>129</v>
      </c>
      <c r="AY696" s="97">
        <f t="shared" si="280"/>
        <v>17129</v>
      </c>
      <c r="BA696" s="7" t="s">
        <v>1261</v>
      </c>
    </row>
    <row r="697" spans="1:53" hidden="1" outlineLevel="1">
      <c r="A697" t="s">
        <v>1712</v>
      </c>
      <c r="B697" t="s">
        <v>2050</v>
      </c>
      <c r="C697" s="1">
        <f t="shared" si="281"/>
        <v>6635</v>
      </c>
      <c r="D697" s="7">
        <f>IF(N697&gt;0, RANK(N697,(N697:P697,Q697:AE697)),0)</f>
        <v>2</v>
      </c>
      <c r="E697" s="7">
        <f>IF(O697&gt;0,RANK(O697,(N697:P697,Q697:AE697)),0)</f>
        <v>1</v>
      </c>
      <c r="F697" s="7">
        <f>IF(P697&gt;0,RANK(P697,(N697:P697,Q697:AE697)),0)</f>
        <v>0</v>
      </c>
      <c r="G697" s="1">
        <f t="shared" si="282"/>
        <v>1485</v>
      </c>
      <c r="H697" s="2">
        <f t="shared" si="283"/>
        <v>0.22381311228334588</v>
      </c>
      <c r="I697" s="2"/>
      <c r="J697" s="2">
        <f t="shared" si="284"/>
        <v>0.34981160512434062</v>
      </c>
      <c r="K697" s="2">
        <f t="shared" si="285"/>
        <v>0.5736247174076865</v>
      </c>
      <c r="L697" s="2">
        <f t="shared" si="286"/>
        <v>0</v>
      </c>
      <c r="M697" s="2">
        <f t="shared" si="287"/>
        <v>7.6563677467972879E-2</v>
      </c>
      <c r="N697" s="108">
        <v>2321</v>
      </c>
      <c r="O697" s="108">
        <v>3806</v>
      </c>
      <c r="P697" s="108">
        <v>0</v>
      </c>
      <c r="Q697" s="57">
        <v>209</v>
      </c>
      <c r="S697" s="57">
        <v>299</v>
      </c>
      <c r="X697" s="57">
        <v>0</v>
      </c>
      <c r="Y697" s="108"/>
      <c r="Z697" s="108"/>
      <c r="AA697" s="109">
        <v>0</v>
      </c>
      <c r="AB697" s="109">
        <v>0</v>
      </c>
      <c r="AC697" s="108">
        <v>0</v>
      </c>
      <c r="AD697" s="108">
        <v>0</v>
      </c>
      <c r="AE697" s="108">
        <v>0</v>
      </c>
      <c r="AF697" s="108">
        <v>0</v>
      </c>
      <c r="AG697" s="108">
        <v>0</v>
      </c>
      <c r="AI697" s="7">
        <f>IF(Q697&gt;0,RANK(Q697,(N697:P697,Q697:AE697)),0)</f>
        <v>4</v>
      </c>
      <c r="AJ697" s="7">
        <f>IF(R697&gt;0,RANK(R697,(N697:P697,Q697:AE697)),0)</f>
        <v>0</v>
      </c>
      <c r="AK697" s="7">
        <f>IF(T697&gt;0,RANK(T697,(N697:P697,Q697:AE697)),0)</f>
        <v>0</v>
      </c>
      <c r="AL697" s="7">
        <f>IF(S697&gt;0,RANK(S697,(N697:P697,Q697:AE697)),0)</f>
        <v>3</v>
      </c>
      <c r="AM697" s="2">
        <f t="shared" si="288"/>
        <v>3.1499623210248684E-2</v>
      </c>
      <c r="AN697" s="2">
        <f t="shared" si="289"/>
        <v>0</v>
      </c>
      <c r="AO697" s="2">
        <f t="shared" si="290"/>
        <v>0</v>
      </c>
      <c r="AP697" s="2">
        <f t="shared" si="291"/>
        <v>4.5064054257724188E-2</v>
      </c>
      <c r="AR697" t="s">
        <v>1712</v>
      </c>
      <c r="AS697" t="s">
        <v>2050</v>
      </c>
      <c r="AT697">
        <v>17</v>
      </c>
      <c r="AV697">
        <v>3</v>
      </c>
      <c r="AW697" s="91">
        <v>17</v>
      </c>
      <c r="AX697" s="93">
        <v>131</v>
      </c>
      <c r="AY697" s="97">
        <f t="shared" si="280"/>
        <v>17131</v>
      </c>
      <c r="BA697" s="7" t="s">
        <v>1261</v>
      </c>
    </row>
    <row r="698" spans="1:53" hidden="1" outlineLevel="1">
      <c r="A698" t="s">
        <v>1570</v>
      </c>
      <c r="B698" t="s">
        <v>2050</v>
      </c>
      <c r="C698" s="1">
        <f t="shared" si="281"/>
        <v>11804</v>
      </c>
      <c r="D698" s="7">
        <f>IF(N698&gt;0, RANK(N698,(N698:P698,Q698:AE698)),0)</f>
        <v>2</v>
      </c>
      <c r="E698" s="7">
        <f>IF(O698&gt;0,RANK(O698,(N698:P698,Q698:AE698)),0)</f>
        <v>1</v>
      </c>
      <c r="F698" s="7">
        <f>IF(P698&gt;0,RANK(P698,(N698:P698,Q698:AE698)),0)</f>
        <v>5</v>
      </c>
      <c r="G698" s="1">
        <f t="shared" si="282"/>
        <v>4318</v>
      </c>
      <c r="H698" s="2">
        <f t="shared" si="283"/>
        <v>0.36580820060996272</v>
      </c>
      <c r="I698" s="2"/>
      <c r="J698" s="2">
        <f t="shared" si="284"/>
        <v>0.29955947136563876</v>
      </c>
      <c r="K698" s="2">
        <f t="shared" si="285"/>
        <v>0.66536767197560154</v>
      </c>
      <c r="L698" s="2">
        <f t="shared" si="286"/>
        <v>5.0830227041680784E-4</v>
      </c>
      <c r="M698" s="2">
        <f t="shared" si="287"/>
        <v>3.456455438834289E-2</v>
      </c>
      <c r="N698" s="108">
        <v>3536</v>
      </c>
      <c r="O698" s="108">
        <v>7854</v>
      </c>
      <c r="P698" s="108">
        <v>6</v>
      </c>
      <c r="Q698" s="57">
        <v>222</v>
      </c>
      <c r="S698" s="57">
        <v>183</v>
      </c>
      <c r="X698" s="57">
        <v>0</v>
      </c>
      <c r="Y698" s="108"/>
      <c r="Z698" s="108"/>
      <c r="AA698" s="109">
        <v>3</v>
      </c>
      <c r="AB698" s="109">
        <v>0</v>
      </c>
      <c r="AC698" s="108">
        <v>0</v>
      </c>
      <c r="AD698" s="108">
        <v>0</v>
      </c>
      <c r="AE698" s="108">
        <v>0</v>
      </c>
      <c r="AF698" s="108">
        <v>0</v>
      </c>
      <c r="AG698" s="108">
        <v>0</v>
      </c>
      <c r="AI698" s="7">
        <f>IF(Q698&gt;0,RANK(Q698,(N698:P698,Q698:AE698)),0)</f>
        <v>3</v>
      </c>
      <c r="AJ698" s="7">
        <f>IF(R698&gt;0,RANK(R698,(N698:P698,Q698:AE698)),0)</f>
        <v>0</v>
      </c>
      <c r="AK698" s="7">
        <f>IF(T698&gt;0,RANK(T698,(N698:P698,Q698:AE698)),0)</f>
        <v>0</v>
      </c>
      <c r="AL698" s="7">
        <f>IF(S698&gt;0,RANK(S698,(N698:P698,Q698:AE698)),0)</f>
        <v>4</v>
      </c>
      <c r="AM698" s="2">
        <f t="shared" si="288"/>
        <v>1.880718400542189E-2</v>
      </c>
      <c r="AN698" s="2">
        <f t="shared" si="289"/>
        <v>0</v>
      </c>
      <c r="AO698" s="2">
        <f t="shared" si="290"/>
        <v>0</v>
      </c>
      <c r="AP698" s="2">
        <f t="shared" si="291"/>
        <v>1.5503219247712639E-2</v>
      </c>
      <c r="AR698" t="s">
        <v>1570</v>
      </c>
      <c r="AS698" t="s">
        <v>2050</v>
      </c>
      <c r="AT698">
        <v>12</v>
      </c>
      <c r="AV698">
        <v>3</v>
      </c>
      <c r="AW698" s="91">
        <v>17</v>
      </c>
      <c r="AX698" s="93">
        <v>133</v>
      </c>
      <c r="AY698" s="97">
        <f t="shared" si="280"/>
        <v>17133</v>
      </c>
      <c r="BA698" s="7" t="s">
        <v>1261</v>
      </c>
    </row>
    <row r="699" spans="1:53" hidden="1" outlineLevel="1">
      <c r="A699" t="s">
        <v>1309</v>
      </c>
      <c r="B699" t="s">
        <v>2050</v>
      </c>
      <c r="C699" s="1">
        <f t="shared" si="281"/>
        <v>9484</v>
      </c>
      <c r="D699" s="7">
        <f>IF(N699&gt;0, RANK(N699,(N699:P699,Q699:AE699)),0)</f>
        <v>2</v>
      </c>
      <c r="E699" s="7">
        <f>IF(O699&gt;0,RANK(O699,(N699:P699,Q699:AE699)),0)</f>
        <v>1</v>
      </c>
      <c r="F699" s="7">
        <f>IF(P699&gt;0,RANK(P699,(N699:P699,Q699:AE699)),0)</f>
        <v>5</v>
      </c>
      <c r="G699" s="1">
        <f t="shared" si="282"/>
        <v>2076</v>
      </c>
      <c r="H699" s="2">
        <f t="shared" si="283"/>
        <v>0.21889498102066637</v>
      </c>
      <c r="I699" s="2"/>
      <c r="J699" s="2">
        <f t="shared" si="284"/>
        <v>0.35333192745676928</v>
      </c>
      <c r="K699" s="2">
        <f t="shared" si="285"/>
        <v>0.57222690847743574</v>
      </c>
      <c r="L699" s="2">
        <f t="shared" si="286"/>
        <v>9.4896668072543227E-4</v>
      </c>
      <c r="M699" s="2">
        <f t="shared" si="287"/>
        <v>7.349219738506961E-2</v>
      </c>
      <c r="N699" s="108">
        <v>3351</v>
      </c>
      <c r="O699" s="108">
        <v>5427</v>
      </c>
      <c r="P699" s="108">
        <v>9</v>
      </c>
      <c r="Q699" s="57">
        <v>274</v>
      </c>
      <c r="S699" s="57">
        <v>417</v>
      </c>
      <c r="X699" s="57">
        <v>0</v>
      </c>
      <c r="Y699" s="108"/>
      <c r="Z699" s="108"/>
      <c r="AA699" s="109">
        <v>6</v>
      </c>
      <c r="AB699" s="109">
        <v>0</v>
      </c>
      <c r="AC699" s="108">
        <v>0</v>
      </c>
      <c r="AD699" s="108">
        <v>0</v>
      </c>
      <c r="AE699" s="108">
        <v>0</v>
      </c>
      <c r="AF699" s="108">
        <v>0</v>
      </c>
      <c r="AG699" s="108">
        <v>0</v>
      </c>
      <c r="AI699" s="7">
        <f>IF(Q699&gt;0,RANK(Q699,(N699:P699,Q699:AE699)),0)</f>
        <v>4</v>
      </c>
      <c r="AJ699" s="7">
        <f>IF(R699&gt;0,RANK(R699,(N699:P699,Q699:AE699)),0)</f>
        <v>0</v>
      </c>
      <c r="AK699" s="7">
        <f>IF(T699&gt;0,RANK(T699,(N699:P699,Q699:AE699)),0)</f>
        <v>0</v>
      </c>
      <c r="AL699" s="7">
        <f>IF(S699&gt;0,RANK(S699,(N699:P699,Q699:AE699)),0)</f>
        <v>3</v>
      </c>
      <c r="AM699" s="2">
        <f t="shared" si="288"/>
        <v>2.8890763390974274E-2</v>
      </c>
      <c r="AN699" s="2">
        <f t="shared" si="289"/>
        <v>0</v>
      </c>
      <c r="AO699" s="2">
        <f t="shared" si="290"/>
        <v>0</v>
      </c>
      <c r="AP699" s="2">
        <f t="shared" si="291"/>
        <v>4.3968789540278365E-2</v>
      </c>
      <c r="AR699" t="s">
        <v>1309</v>
      </c>
      <c r="AS699" t="s">
        <v>2050</v>
      </c>
      <c r="AT699">
        <v>0</v>
      </c>
      <c r="AV699">
        <v>3</v>
      </c>
      <c r="AW699" s="91">
        <v>17</v>
      </c>
      <c r="AX699" s="93">
        <v>135</v>
      </c>
      <c r="AY699" s="97">
        <f t="shared" si="280"/>
        <v>17135</v>
      </c>
      <c r="BA699" s="7" t="s">
        <v>1261</v>
      </c>
    </row>
    <row r="700" spans="1:53" hidden="1" outlineLevel="1">
      <c r="A700" t="s">
        <v>981</v>
      </c>
      <c r="B700" t="s">
        <v>2050</v>
      </c>
      <c r="C700" s="1">
        <f t="shared" si="281"/>
        <v>10733</v>
      </c>
      <c r="D700" s="7">
        <f>IF(N700&gt;0, RANK(N700,(N700:P700,Q700:AE700)),0)</f>
        <v>2</v>
      </c>
      <c r="E700" s="7">
        <f>IF(O700&gt;0,RANK(O700,(N700:P700,Q700:AE700)),0)</f>
        <v>1</v>
      </c>
      <c r="F700" s="7">
        <f>IF(P700&gt;0,RANK(P700,(N700:P700,Q700:AE700)),0)</f>
        <v>0</v>
      </c>
      <c r="G700" s="1">
        <f t="shared" si="282"/>
        <v>3717</v>
      </c>
      <c r="H700" s="2">
        <f t="shared" si="283"/>
        <v>0.34631510295350787</v>
      </c>
      <c r="I700" s="2"/>
      <c r="J700" s="2">
        <f t="shared" si="284"/>
        <v>0.28892201621168362</v>
      </c>
      <c r="K700" s="2">
        <f t="shared" si="285"/>
        <v>0.63523711916519143</v>
      </c>
      <c r="L700" s="2">
        <f t="shared" si="286"/>
        <v>0</v>
      </c>
      <c r="M700" s="2">
        <f t="shared" si="287"/>
        <v>7.5840864623124893E-2</v>
      </c>
      <c r="N700" s="108">
        <v>3101</v>
      </c>
      <c r="O700" s="108">
        <v>6818</v>
      </c>
      <c r="P700" s="108">
        <v>0</v>
      </c>
      <c r="Q700" s="57">
        <v>297</v>
      </c>
      <c r="S700" s="57">
        <v>517</v>
      </c>
      <c r="X700" s="57">
        <v>0</v>
      </c>
      <c r="Y700" s="108"/>
      <c r="Z700" s="108"/>
      <c r="AA700" s="109">
        <v>0</v>
      </c>
      <c r="AB700" s="109">
        <v>0</v>
      </c>
      <c r="AC700" s="108">
        <v>0</v>
      </c>
      <c r="AD700" s="108">
        <v>0</v>
      </c>
      <c r="AE700" s="108">
        <v>0</v>
      </c>
      <c r="AF700" s="108">
        <v>0</v>
      </c>
      <c r="AG700" s="108">
        <v>0</v>
      </c>
      <c r="AI700" s="7">
        <f>IF(Q700&gt;0,RANK(Q700,(N700:P700,Q700:AE700)),0)</f>
        <v>4</v>
      </c>
      <c r="AJ700" s="7">
        <f>IF(R700&gt;0,RANK(R700,(N700:P700,Q700:AE700)),0)</f>
        <v>0</v>
      </c>
      <c r="AK700" s="7">
        <f>IF(T700&gt;0,RANK(T700,(N700:P700,Q700:AE700)),0)</f>
        <v>0</v>
      </c>
      <c r="AL700" s="7">
        <f>IF(S700&gt;0,RANK(S700,(N700:P700,Q700:AE700)),0)</f>
        <v>3</v>
      </c>
      <c r="AM700" s="2">
        <f t="shared" si="288"/>
        <v>2.7671666821950991E-2</v>
      </c>
      <c r="AN700" s="2">
        <f t="shared" si="289"/>
        <v>0</v>
      </c>
      <c r="AO700" s="2">
        <f t="shared" si="290"/>
        <v>0</v>
      </c>
      <c r="AP700" s="2">
        <f t="shared" si="291"/>
        <v>4.8169197801173951E-2</v>
      </c>
      <c r="AR700" t="s">
        <v>981</v>
      </c>
      <c r="AS700" t="s">
        <v>2050</v>
      </c>
      <c r="AT700">
        <v>18</v>
      </c>
      <c r="AV700">
        <v>3</v>
      </c>
      <c r="AW700" s="91">
        <v>17</v>
      </c>
      <c r="AX700" s="93">
        <v>137</v>
      </c>
      <c r="AY700" s="97">
        <f t="shared" si="280"/>
        <v>17137</v>
      </c>
      <c r="BA700" s="7" t="s">
        <v>1261</v>
      </c>
    </row>
    <row r="701" spans="1:53" hidden="1" outlineLevel="1">
      <c r="A701" t="s">
        <v>1501</v>
      </c>
      <c r="B701" t="s">
        <v>2050</v>
      </c>
      <c r="C701" s="1">
        <f t="shared" si="281"/>
        <v>4776</v>
      </c>
      <c r="D701" s="7">
        <f>IF(N701&gt;0, RANK(N701,(N701:P701,Q701:AE701)),0)</f>
        <v>2</v>
      </c>
      <c r="E701" s="7">
        <f>IF(O701&gt;0,RANK(O701,(N701:P701,Q701:AE701)),0)</f>
        <v>1</v>
      </c>
      <c r="F701" s="7">
        <f>IF(P701&gt;0,RANK(P701,(N701:P701,Q701:AE701)),0)</f>
        <v>5</v>
      </c>
      <c r="G701" s="1">
        <f t="shared" si="282"/>
        <v>1948</v>
      </c>
      <c r="H701" s="2">
        <f t="shared" si="283"/>
        <v>0.40787269681742044</v>
      </c>
      <c r="I701" s="2"/>
      <c r="J701" s="2">
        <f t="shared" si="284"/>
        <v>0.25984087102177555</v>
      </c>
      <c r="K701" s="2">
        <f t="shared" si="285"/>
        <v>0.667713567839196</v>
      </c>
      <c r="L701" s="2">
        <f t="shared" si="286"/>
        <v>4.187604690117253E-4</v>
      </c>
      <c r="M701" s="2">
        <f t="shared" si="287"/>
        <v>7.2026800670016725E-2</v>
      </c>
      <c r="N701" s="108">
        <v>1241</v>
      </c>
      <c r="O701" s="108">
        <v>3189</v>
      </c>
      <c r="P701" s="108">
        <v>2</v>
      </c>
      <c r="Q701" s="57">
        <v>150</v>
      </c>
      <c r="S701" s="57">
        <v>193</v>
      </c>
      <c r="X701" s="57">
        <v>0</v>
      </c>
      <c r="Y701" s="108"/>
      <c r="Z701" s="108"/>
      <c r="AA701" s="109">
        <v>1</v>
      </c>
      <c r="AB701" s="109">
        <v>0</v>
      </c>
      <c r="AC701" s="108">
        <v>0</v>
      </c>
      <c r="AD701" s="108">
        <v>0</v>
      </c>
      <c r="AE701" s="108">
        <v>0</v>
      </c>
      <c r="AF701" s="108">
        <v>0</v>
      </c>
      <c r="AG701" s="108">
        <v>0</v>
      </c>
      <c r="AI701" s="7">
        <f>IF(Q701&gt;0,RANK(Q701,(N701:P701,Q701:AE701)),0)</f>
        <v>4</v>
      </c>
      <c r="AJ701" s="7">
        <f>IF(R701&gt;0,RANK(R701,(N701:P701,Q701:AE701)),0)</f>
        <v>0</v>
      </c>
      <c r="AK701" s="7">
        <f>IF(T701&gt;0,RANK(T701,(N701:P701,Q701:AE701)),0)</f>
        <v>0</v>
      </c>
      <c r="AL701" s="7">
        <f>IF(S701&gt;0,RANK(S701,(N701:P701,Q701:AE701)),0)</f>
        <v>3</v>
      </c>
      <c r="AM701" s="2">
        <f t="shared" si="288"/>
        <v>3.1407035175879394E-2</v>
      </c>
      <c r="AN701" s="2">
        <f t="shared" si="289"/>
        <v>0</v>
      </c>
      <c r="AO701" s="2">
        <f t="shared" si="290"/>
        <v>0</v>
      </c>
      <c r="AP701" s="2">
        <f t="shared" si="291"/>
        <v>4.041038525963149E-2</v>
      </c>
      <c r="AR701" t="s">
        <v>1501</v>
      </c>
      <c r="AS701" t="s">
        <v>2050</v>
      </c>
      <c r="AT701">
        <v>15</v>
      </c>
      <c r="AV701">
        <v>3</v>
      </c>
      <c r="AW701" s="91">
        <v>17</v>
      </c>
      <c r="AX701" s="93">
        <v>139</v>
      </c>
      <c r="AY701" s="97">
        <f t="shared" si="280"/>
        <v>17139</v>
      </c>
      <c r="BA701" s="7" t="s">
        <v>1261</v>
      </c>
    </row>
    <row r="702" spans="1:53" hidden="1" outlineLevel="1">
      <c r="A702" t="s">
        <v>1643</v>
      </c>
      <c r="B702" t="s">
        <v>2050</v>
      </c>
      <c r="C702" s="1">
        <f t="shared" si="281"/>
        <v>16902</v>
      </c>
      <c r="D702" s="7">
        <f>IF(N702&gt;0, RANK(N702,(N702:P702,Q702:AE702)),0)</f>
        <v>2</v>
      </c>
      <c r="E702" s="7">
        <f>IF(O702&gt;0,RANK(O702,(N702:P702,Q702:AE702)),0)</f>
        <v>1</v>
      </c>
      <c r="F702" s="7">
        <f>IF(P702&gt;0,RANK(P702,(N702:P702,Q702:AE702)),0)</f>
        <v>0</v>
      </c>
      <c r="G702" s="1">
        <f t="shared" si="282"/>
        <v>6923</v>
      </c>
      <c r="H702" s="2">
        <f t="shared" si="283"/>
        <v>0.40959649745592236</v>
      </c>
      <c r="I702" s="2"/>
      <c r="J702" s="2">
        <f t="shared" si="284"/>
        <v>0.25210034315465624</v>
      </c>
      <c r="K702" s="2">
        <f t="shared" si="285"/>
        <v>0.66169684061057865</v>
      </c>
      <c r="L702" s="2">
        <f t="shared" si="286"/>
        <v>0</v>
      </c>
      <c r="M702" s="2">
        <f t="shared" si="287"/>
        <v>8.6202816234765112E-2</v>
      </c>
      <c r="N702" s="108">
        <v>4261</v>
      </c>
      <c r="O702" s="108">
        <v>11184</v>
      </c>
      <c r="P702" s="108">
        <v>0</v>
      </c>
      <c r="Q702" s="57">
        <v>654</v>
      </c>
      <c r="S702" s="57">
        <v>802</v>
      </c>
      <c r="X702" s="57">
        <v>0</v>
      </c>
      <c r="Y702" s="108"/>
      <c r="Z702" s="108"/>
      <c r="AA702" s="109">
        <v>1</v>
      </c>
      <c r="AB702" s="109">
        <v>0</v>
      </c>
      <c r="AC702" s="108">
        <v>0</v>
      </c>
      <c r="AD702" s="108">
        <v>0</v>
      </c>
      <c r="AE702" s="108">
        <v>0</v>
      </c>
      <c r="AF702" s="108">
        <v>0</v>
      </c>
      <c r="AG702" s="108">
        <v>0</v>
      </c>
      <c r="AI702" s="7">
        <f>IF(Q702&gt;0,RANK(Q702,(N702:P702,Q702:AE702)),0)</f>
        <v>4</v>
      </c>
      <c r="AJ702" s="7">
        <f>IF(R702&gt;0,RANK(R702,(N702:P702,Q702:AE702)),0)</f>
        <v>0</v>
      </c>
      <c r="AK702" s="7">
        <f>IF(T702&gt;0,RANK(T702,(N702:P702,Q702:AE702)),0)</f>
        <v>0</v>
      </c>
      <c r="AL702" s="7">
        <f>IF(S702&gt;0,RANK(S702,(N702:P702,Q702:AE702)),0)</f>
        <v>3</v>
      </c>
      <c r="AM702" s="2">
        <f t="shared" si="288"/>
        <v>3.8693645722399715E-2</v>
      </c>
      <c r="AN702" s="2">
        <f t="shared" si="289"/>
        <v>0</v>
      </c>
      <c r="AO702" s="2">
        <f t="shared" si="290"/>
        <v>0</v>
      </c>
      <c r="AP702" s="2">
        <f t="shared" si="291"/>
        <v>4.7450005916459592E-2</v>
      </c>
      <c r="AR702" t="s">
        <v>1643</v>
      </c>
      <c r="AS702" t="s">
        <v>2050</v>
      </c>
      <c r="AT702">
        <v>16</v>
      </c>
      <c r="AV702">
        <v>3</v>
      </c>
      <c r="AW702" s="91">
        <v>17</v>
      </c>
      <c r="AX702" s="93">
        <v>141</v>
      </c>
      <c r="AY702" s="97">
        <f t="shared" si="280"/>
        <v>17141</v>
      </c>
      <c r="BA702" s="7" t="s">
        <v>1261</v>
      </c>
    </row>
    <row r="703" spans="1:53" hidden="1" outlineLevel="1">
      <c r="A703" t="s">
        <v>1636</v>
      </c>
      <c r="B703" t="s">
        <v>2050</v>
      </c>
      <c r="C703" s="1">
        <f t="shared" si="281"/>
        <v>52236</v>
      </c>
      <c r="D703" s="7">
        <f>IF(N703&gt;0, RANK(N703,(N703:P703,Q703:AE703)),0)</f>
        <v>2</v>
      </c>
      <c r="E703" s="7">
        <f>IF(O703&gt;0,RANK(O703,(N703:P703,Q703:AE703)),0)</f>
        <v>1</v>
      </c>
      <c r="F703" s="7">
        <f>IF(P703&gt;0,RANK(P703,(N703:P703,Q703:AE703)),0)</f>
        <v>5</v>
      </c>
      <c r="G703" s="1">
        <f t="shared" si="282"/>
        <v>9046</v>
      </c>
      <c r="H703" s="2">
        <f t="shared" si="283"/>
        <v>0.17317558771728309</v>
      </c>
      <c r="I703" s="2"/>
      <c r="J703" s="2">
        <f t="shared" si="284"/>
        <v>0.37811088138448579</v>
      </c>
      <c r="K703" s="2">
        <f t="shared" si="285"/>
        <v>0.55128646910176893</v>
      </c>
      <c r="L703" s="2">
        <f t="shared" si="286"/>
        <v>3.2544605253082167E-4</v>
      </c>
      <c r="M703" s="2">
        <f t="shared" si="287"/>
        <v>7.0277203461214466E-2</v>
      </c>
      <c r="N703" s="108">
        <v>19751</v>
      </c>
      <c r="O703" s="108">
        <v>28797</v>
      </c>
      <c r="P703" s="108">
        <v>17</v>
      </c>
      <c r="Q703" s="57">
        <v>1330</v>
      </c>
      <c r="S703" s="57">
        <v>2335</v>
      </c>
      <c r="X703" s="57">
        <v>0</v>
      </c>
      <c r="Y703" s="108"/>
      <c r="Z703" s="108"/>
      <c r="AA703" s="109">
        <v>6</v>
      </c>
      <c r="AB703" s="109">
        <v>0</v>
      </c>
      <c r="AC703" s="108">
        <v>0</v>
      </c>
      <c r="AD703" s="108">
        <v>0</v>
      </c>
      <c r="AE703" s="108">
        <v>0</v>
      </c>
      <c r="AF703" s="108">
        <v>0</v>
      </c>
      <c r="AG703" s="108">
        <v>0</v>
      </c>
      <c r="AI703" s="7">
        <f>IF(Q703&gt;0,RANK(Q703,(N703:P703,Q703:AE703)),0)</f>
        <v>4</v>
      </c>
      <c r="AJ703" s="7">
        <f>IF(R703&gt;0,RANK(R703,(N703:P703,Q703:AE703)),0)</f>
        <v>0</v>
      </c>
      <c r="AK703" s="7">
        <f>IF(T703&gt;0,RANK(T703,(N703:P703,Q703:AE703)),0)</f>
        <v>0</v>
      </c>
      <c r="AL703" s="7">
        <f>IF(S703&gt;0,RANK(S703,(N703:P703,Q703:AE703)),0)</f>
        <v>3</v>
      </c>
      <c r="AM703" s="2">
        <f t="shared" si="288"/>
        <v>2.5461367639176048E-2</v>
      </c>
      <c r="AN703" s="2">
        <f t="shared" si="289"/>
        <v>0</v>
      </c>
      <c r="AO703" s="2">
        <f t="shared" si="290"/>
        <v>0</v>
      </c>
      <c r="AP703" s="2">
        <f t="shared" si="291"/>
        <v>4.4700972509380502E-2</v>
      </c>
      <c r="AR703" t="s">
        <v>1636</v>
      </c>
      <c r="AS703" t="s">
        <v>2050</v>
      </c>
      <c r="AT703">
        <v>18</v>
      </c>
      <c r="AV703">
        <v>3</v>
      </c>
      <c r="AW703" s="91">
        <v>17</v>
      </c>
      <c r="AX703" s="93">
        <v>143</v>
      </c>
      <c r="AY703" s="97">
        <f t="shared" si="280"/>
        <v>17143</v>
      </c>
      <c r="BA703" s="7" t="s">
        <v>1261</v>
      </c>
    </row>
    <row r="704" spans="1:53" hidden="1" outlineLevel="1">
      <c r="A704" t="s">
        <v>953</v>
      </c>
      <c r="B704" t="s">
        <v>2050</v>
      </c>
      <c r="C704" s="1">
        <f t="shared" si="281"/>
        <v>7345</v>
      </c>
      <c r="D704" s="7">
        <f>IF(N704&gt;0, RANK(N704,(N704:P704,Q704:AE704)),0)</f>
        <v>2</v>
      </c>
      <c r="E704" s="7">
        <f>IF(O704&gt;0,RANK(O704,(N704:P704,Q704:AE704)),0)</f>
        <v>1</v>
      </c>
      <c r="F704" s="7">
        <f>IF(P704&gt;0,RANK(P704,(N704:P704,Q704:AE704)),0)</f>
        <v>0</v>
      </c>
      <c r="G704" s="1">
        <f t="shared" si="282"/>
        <v>1206</v>
      </c>
      <c r="H704" s="2">
        <f t="shared" si="283"/>
        <v>0.16419332879509871</v>
      </c>
      <c r="I704" s="2"/>
      <c r="J704" s="2">
        <f t="shared" si="284"/>
        <v>0.37494894486044927</v>
      </c>
      <c r="K704" s="2">
        <f t="shared" si="285"/>
        <v>0.53914227365554801</v>
      </c>
      <c r="L704" s="2">
        <f t="shared" si="286"/>
        <v>0</v>
      </c>
      <c r="M704" s="2">
        <f t="shared" si="287"/>
        <v>8.5908781484002716E-2</v>
      </c>
      <c r="N704" s="108">
        <v>2754</v>
      </c>
      <c r="O704" s="108">
        <v>3960</v>
      </c>
      <c r="P704" s="108">
        <v>0</v>
      </c>
      <c r="Q704" s="57">
        <v>186</v>
      </c>
      <c r="S704" s="57">
        <v>445</v>
      </c>
      <c r="X704" s="57">
        <v>0</v>
      </c>
      <c r="Y704" s="108"/>
      <c r="Z704" s="108"/>
      <c r="AA704" s="109">
        <v>0</v>
      </c>
      <c r="AB704" s="109">
        <v>0</v>
      </c>
      <c r="AC704" s="108">
        <v>0</v>
      </c>
      <c r="AD704" s="108">
        <v>0</v>
      </c>
      <c r="AE704" s="108">
        <v>0</v>
      </c>
      <c r="AF704" s="108">
        <v>0</v>
      </c>
      <c r="AG704" s="108">
        <v>0</v>
      </c>
      <c r="AI704" s="7">
        <f>IF(Q704&gt;0,RANK(Q704,(N704:P704,Q704:AE704)),0)</f>
        <v>4</v>
      </c>
      <c r="AJ704" s="7">
        <f>IF(R704&gt;0,RANK(R704,(N704:P704,Q704:AE704)),0)</f>
        <v>0</v>
      </c>
      <c r="AK704" s="7">
        <f>IF(T704&gt;0,RANK(T704,(N704:P704,Q704:AE704)),0)</f>
        <v>0</v>
      </c>
      <c r="AL704" s="7">
        <f>IF(S704&gt;0,RANK(S704,(N704:P704,Q704:AE704)),0)</f>
        <v>3</v>
      </c>
      <c r="AM704" s="2">
        <f t="shared" si="288"/>
        <v>2.5323349217154525E-2</v>
      </c>
      <c r="AN704" s="2">
        <f t="shared" si="289"/>
        <v>0</v>
      </c>
      <c r="AO704" s="2">
        <f t="shared" si="290"/>
        <v>0</v>
      </c>
      <c r="AP704" s="2">
        <f t="shared" si="291"/>
        <v>6.0585432266848198E-2</v>
      </c>
      <c r="AR704" t="s">
        <v>953</v>
      </c>
      <c r="AS704" t="s">
        <v>2050</v>
      </c>
      <c r="AT704">
        <v>12</v>
      </c>
      <c r="AV704">
        <v>3</v>
      </c>
      <c r="AW704" s="91">
        <v>17</v>
      </c>
      <c r="AX704" s="93">
        <v>145</v>
      </c>
      <c r="AY704" s="97">
        <f t="shared" si="280"/>
        <v>17145</v>
      </c>
      <c r="BA704" s="7" t="s">
        <v>1261</v>
      </c>
    </row>
    <row r="705" spans="1:53" hidden="1" outlineLevel="1">
      <c r="A705" t="s">
        <v>2159</v>
      </c>
      <c r="B705" t="s">
        <v>2050</v>
      </c>
      <c r="C705" s="1">
        <f t="shared" si="281"/>
        <v>6700</v>
      </c>
      <c r="D705" s="7">
        <f>IF(N705&gt;0, RANK(N705,(N705:P705,Q705:AE705)),0)</f>
        <v>2</v>
      </c>
      <c r="E705" s="7">
        <f>IF(O705&gt;0,RANK(O705,(N705:P705,Q705:AE705)),0)</f>
        <v>1</v>
      </c>
      <c r="F705" s="7">
        <f>IF(P705&gt;0,RANK(P705,(N705:P705,Q705:AE705)),0)</f>
        <v>5</v>
      </c>
      <c r="G705" s="1">
        <f t="shared" si="282"/>
        <v>3013</v>
      </c>
      <c r="H705" s="2">
        <f t="shared" si="283"/>
        <v>0.44970149253731345</v>
      </c>
      <c r="I705" s="2"/>
      <c r="J705" s="2">
        <f t="shared" si="284"/>
        <v>0.23417910447761195</v>
      </c>
      <c r="K705" s="2">
        <f t="shared" si="285"/>
        <v>0.68388059701492532</v>
      </c>
      <c r="L705" s="2">
        <f t="shared" si="286"/>
        <v>8.955223880597015E-4</v>
      </c>
      <c r="M705" s="2">
        <f t="shared" si="287"/>
        <v>8.1044776119403056E-2</v>
      </c>
      <c r="N705" s="108">
        <v>1569</v>
      </c>
      <c r="O705" s="108">
        <v>4582</v>
      </c>
      <c r="P705" s="108">
        <v>6</v>
      </c>
      <c r="Q705" s="57">
        <v>224</v>
      </c>
      <c r="S705" s="57">
        <v>319</v>
      </c>
      <c r="X705" s="57">
        <v>0</v>
      </c>
      <c r="Y705" s="108"/>
      <c r="Z705" s="108"/>
      <c r="AA705" s="109">
        <v>0</v>
      </c>
      <c r="AB705" s="109">
        <v>0</v>
      </c>
      <c r="AC705" s="108">
        <v>0</v>
      </c>
      <c r="AD705" s="108">
        <v>0</v>
      </c>
      <c r="AE705" s="108">
        <v>0</v>
      </c>
      <c r="AF705" s="108">
        <v>0</v>
      </c>
      <c r="AG705" s="108">
        <v>0</v>
      </c>
      <c r="AI705" s="7">
        <f>IF(Q705&gt;0,RANK(Q705,(N705:P705,Q705:AE705)),0)</f>
        <v>4</v>
      </c>
      <c r="AJ705" s="7">
        <f>IF(R705&gt;0,RANK(R705,(N705:P705,Q705:AE705)),0)</f>
        <v>0</v>
      </c>
      <c r="AK705" s="7">
        <f>IF(T705&gt;0,RANK(T705,(N705:P705,Q705:AE705)),0)</f>
        <v>0</v>
      </c>
      <c r="AL705" s="7">
        <f>IF(S705&gt;0,RANK(S705,(N705:P705,Q705:AE705)),0)</f>
        <v>3</v>
      </c>
      <c r="AM705" s="2">
        <f t="shared" si="288"/>
        <v>3.3432835820895519E-2</v>
      </c>
      <c r="AN705" s="2">
        <f t="shared" si="289"/>
        <v>0</v>
      </c>
      <c r="AO705" s="2">
        <f t="shared" si="290"/>
        <v>0</v>
      </c>
      <c r="AP705" s="2">
        <f t="shared" si="291"/>
        <v>4.761194029850746E-2</v>
      </c>
      <c r="AR705" t="s">
        <v>2159</v>
      </c>
      <c r="AS705" t="s">
        <v>2050</v>
      </c>
      <c r="AT705">
        <v>15</v>
      </c>
      <c r="AV705">
        <v>3</v>
      </c>
      <c r="AW705" s="91">
        <v>17</v>
      </c>
      <c r="AX705" s="93">
        <v>147</v>
      </c>
      <c r="AY705" s="97">
        <f t="shared" si="280"/>
        <v>17147</v>
      </c>
      <c r="BA705" s="7" t="s">
        <v>1261</v>
      </c>
    </row>
    <row r="706" spans="1:53" hidden="1" outlineLevel="1">
      <c r="A706" t="s">
        <v>1027</v>
      </c>
      <c r="B706" t="s">
        <v>2050</v>
      </c>
      <c r="C706" s="1">
        <f t="shared" si="281"/>
        <v>6201</v>
      </c>
      <c r="D706" s="7">
        <f>IF(N706&gt;0, RANK(N706,(N706:P706,Q706:AE706)),0)</f>
        <v>2</v>
      </c>
      <c r="E706" s="7">
        <f>IF(O706&gt;0,RANK(O706,(N706:P706,Q706:AE706)),0)</f>
        <v>1</v>
      </c>
      <c r="F706" s="7">
        <f>IF(P706&gt;0,RANK(P706,(N706:P706,Q706:AE706)),0)</f>
        <v>0</v>
      </c>
      <c r="G706" s="1">
        <f t="shared" si="282"/>
        <v>2371</v>
      </c>
      <c r="H706" s="2">
        <f t="shared" si="283"/>
        <v>0.38235768424447669</v>
      </c>
      <c r="I706" s="2"/>
      <c r="J706" s="2">
        <f t="shared" si="284"/>
        <v>0.27350427350427353</v>
      </c>
      <c r="K706" s="2">
        <f t="shared" si="285"/>
        <v>0.65586195774875022</v>
      </c>
      <c r="L706" s="2">
        <f t="shared" si="286"/>
        <v>0</v>
      </c>
      <c r="M706" s="2">
        <f t="shared" si="287"/>
        <v>7.0633768746976244E-2</v>
      </c>
      <c r="N706" s="108">
        <v>1696</v>
      </c>
      <c r="O706" s="108">
        <v>4067</v>
      </c>
      <c r="P706" s="108">
        <v>0</v>
      </c>
      <c r="Q706" s="57">
        <v>260</v>
      </c>
      <c r="S706" s="57">
        <v>178</v>
      </c>
      <c r="X706" s="57">
        <v>0</v>
      </c>
      <c r="Y706" s="108"/>
      <c r="Z706" s="108"/>
      <c r="AA706" s="109">
        <v>0</v>
      </c>
      <c r="AB706" s="109">
        <v>0</v>
      </c>
      <c r="AC706" s="108">
        <v>0</v>
      </c>
      <c r="AD706" s="108">
        <v>0</v>
      </c>
      <c r="AE706" s="108">
        <v>0</v>
      </c>
      <c r="AF706" s="108">
        <v>0</v>
      </c>
      <c r="AG706" s="108">
        <v>0</v>
      </c>
      <c r="AI706" s="7">
        <f>IF(Q706&gt;0,RANK(Q706,(N706:P706,Q706:AE706)),0)</f>
        <v>3</v>
      </c>
      <c r="AJ706" s="7">
        <f>IF(R706&gt;0,RANK(R706,(N706:P706,Q706:AE706)),0)</f>
        <v>0</v>
      </c>
      <c r="AK706" s="7">
        <f>IF(T706&gt;0,RANK(T706,(N706:P706,Q706:AE706)),0)</f>
        <v>0</v>
      </c>
      <c r="AL706" s="7">
        <f>IF(S706&gt;0,RANK(S706,(N706:P706,Q706:AE706)),0)</f>
        <v>4</v>
      </c>
      <c r="AM706" s="2">
        <f t="shared" si="288"/>
        <v>4.1928721174004195E-2</v>
      </c>
      <c r="AN706" s="2">
        <f t="shared" si="289"/>
        <v>0</v>
      </c>
      <c r="AO706" s="2">
        <f t="shared" si="290"/>
        <v>0</v>
      </c>
      <c r="AP706" s="2">
        <f t="shared" si="291"/>
        <v>2.8705047572972101E-2</v>
      </c>
      <c r="AR706" t="s">
        <v>1027</v>
      </c>
      <c r="AS706" t="s">
        <v>2050</v>
      </c>
      <c r="AT706">
        <v>0</v>
      </c>
      <c r="AV706">
        <v>3</v>
      </c>
      <c r="AW706" s="91">
        <v>17</v>
      </c>
      <c r="AX706" s="93">
        <v>149</v>
      </c>
      <c r="AY706" s="97">
        <f t="shared" si="280"/>
        <v>17149</v>
      </c>
      <c r="BA706" s="7" t="s">
        <v>1261</v>
      </c>
    </row>
    <row r="707" spans="1:53" hidden="1" outlineLevel="1">
      <c r="A707" t="s">
        <v>766</v>
      </c>
      <c r="B707" t="s">
        <v>2050</v>
      </c>
      <c r="C707" s="1">
        <f t="shared" si="281"/>
        <v>1949</v>
      </c>
      <c r="D707" s="7">
        <f>IF(N707&gt;0, RANK(N707,(N707:P707,Q707:AE707)),0)</f>
        <v>2</v>
      </c>
      <c r="E707" s="7">
        <f>IF(O707&gt;0,RANK(O707,(N707:P707,Q707:AE707)),0)</f>
        <v>1</v>
      </c>
      <c r="F707" s="7">
        <f>IF(P707&gt;0,RANK(P707,(N707:P707,Q707:AE707)),0)</f>
        <v>0</v>
      </c>
      <c r="G707" s="1">
        <f t="shared" si="282"/>
        <v>640</v>
      </c>
      <c r="H707" s="2">
        <f t="shared" si="283"/>
        <v>0.32837352488455618</v>
      </c>
      <c r="I707" s="2"/>
      <c r="J707" s="2">
        <f t="shared" si="284"/>
        <v>0.30887634684453563</v>
      </c>
      <c r="K707" s="2">
        <f t="shared" si="285"/>
        <v>0.63724987172909187</v>
      </c>
      <c r="L707" s="2">
        <f t="shared" si="286"/>
        <v>0</v>
      </c>
      <c r="M707" s="2">
        <f t="shared" si="287"/>
        <v>5.3873781426372447E-2</v>
      </c>
      <c r="N707" s="108">
        <v>602</v>
      </c>
      <c r="O707" s="108">
        <v>1242</v>
      </c>
      <c r="P707" s="108">
        <v>0</v>
      </c>
      <c r="Q707" s="57">
        <v>36</v>
      </c>
      <c r="S707" s="57">
        <v>69</v>
      </c>
      <c r="X707" s="57">
        <v>0</v>
      </c>
      <c r="Y707" s="108"/>
      <c r="Z707" s="108"/>
      <c r="AA707" s="109">
        <v>0</v>
      </c>
      <c r="AB707" s="109">
        <v>0</v>
      </c>
      <c r="AC707" s="108">
        <v>0</v>
      </c>
      <c r="AD707" s="108">
        <v>0</v>
      </c>
      <c r="AE707" s="108">
        <v>0</v>
      </c>
      <c r="AF707" s="108">
        <v>0</v>
      </c>
      <c r="AG707" s="108">
        <v>0</v>
      </c>
      <c r="AI707" s="7">
        <f>IF(Q707&gt;0,RANK(Q707,(N707:P707,Q707:AE707)),0)</f>
        <v>4</v>
      </c>
      <c r="AJ707" s="7">
        <f>IF(R707&gt;0,RANK(R707,(N707:P707,Q707:AE707)),0)</f>
        <v>0</v>
      </c>
      <c r="AK707" s="7">
        <f>IF(T707&gt;0,RANK(T707,(N707:P707,Q707:AE707)),0)</f>
        <v>0</v>
      </c>
      <c r="AL707" s="7">
        <f>IF(S707&gt;0,RANK(S707,(N707:P707,Q707:AE707)),0)</f>
        <v>3</v>
      </c>
      <c r="AM707" s="2">
        <f t="shared" si="288"/>
        <v>1.8471010774756286E-2</v>
      </c>
      <c r="AN707" s="2">
        <f t="shared" si="289"/>
        <v>0</v>
      </c>
      <c r="AO707" s="2">
        <f t="shared" si="290"/>
        <v>0</v>
      </c>
      <c r="AP707" s="2">
        <f t="shared" si="291"/>
        <v>3.5402770651616212E-2</v>
      </c>
      <c r="AR707" t="s">
        <v>766</v>
      </c>
      <c r="AS707" t="s">
        <v>2050</v>
      </c>
      <c r="AT707">
        <v>19</v>
      </c>
      <c r="AV707">
        <v>3</v>
      </c>
      <c r="AW707" s="91">
        <v>17</v>
      </c>
      <c r="AX707" s="93">
        <v>151</v>
      </c>
      <c r="AY707" s="97">
        <f t="shared" si="280"/>
        <v>17151</v>
      </c>
      <c r="BA707" s="7" t="s">
        <v>1261</v>
      </c>
    </row>
    <row r="708" spans="1:53" hidden="1" outlineLevel="1">
      <c r="A708" t="s">
        <v>394</v>
      </c>
      <c r="B708" t="s">
        <v>2050</v>
      </c>
      <c r="C708" s="1">
        <f t="shared" si="281"/>
        <v>2700</v>
      </c>
      <c r="D708" s="7">
        <f>IF(N708&gt;0, RANK(N708,(N708:P708,Q708:AE708)),0)</f>
        <v>2</v>
      </c>
      <c r="E708" s="7">
        <f>IF(O708&gt;0,RANK(O708,(N708:P708,Q708:AE708)),0)</f>
        <v>1</v>
      </c>
      <c r="F708" s="7">
        <f>IF(P708&gt;0,RANK(P708,(N708:P708,Q708:AE708)),0)</f>
        <v>0</v>
      </c>
      <c r="G708" s="1">
        <f t="shared" si="282"/>
        <v>274</v>
      </c>
      <c r="H708" s="2">
        <f t="shared" si="283"/>
        <v>0.10148148148148148</v>
      </c>
      <c r="I708" s="2"/>
      <c r="J708" s="2">
        <f t="shared" si="284"/>
        <v>0.42777777777777776</v>
      </c>
      <c r="K708" s="2">
        <f t="shared" si="285"/>
        <v>0.52925925925925921</v>
      </c>
      <c r="L708" s="2">
        <f t="shared" si="286"/>
        <v>0</v>
      </c>
      <c r="M708" s="2">
        <f t="shared" si="287"/>
        <v>4.2962962962962981E-2</v>
      </c>
      <c r="N708" s="108">
        <v>1155</v>
      </c>
      <c r="O708" s="108">
        <v>1429</v>
      </c>
      <c r="P708" s="108">
        <v>0</v>
      </c>
      <c r="Q708" s="57">
        <v>28</v>
      </c>
      <c r="S708" s="57">
        <v>88</v>
      </c>
      <c r="X708" s="57">
        <v>0</v>
      </c>
      <c r="Y708" s="108"/>
      <c r="Z708" s="108"/>
      <c r="AA708" s="109">
        <v>0</v>
      </c>
      <c r="AB708" s="109">
        <v>0</v>
      </c>
      <c r="AC708" s="108">
        <v>0</v>
      </c>
      <c r="AD708" s="108">
        <v>0</v>
      </c>
      <c r="AE708" s="108">
        <v>0</v>
      </c>
      <c r="AF708" s="108">
        <v>0</v>
      </c>
      <c r="AG708" s="108">
        <v>0</v>
      </c>
      <c r="AI708" s="7">
        <f>IF(Q708&gt;0,RANK(Q708,(N708:P708,Q708:AE708)),0)</f>
        <v>4</v>
      </c>
      <c r="AJ708" s="7">
        <f>IF(R708&gt;0,RANK(R708,(N708:P708,Q708:AE708)),0)</f>
        <v>0</v>
      </c>
      <c r="AK708" s="7">
        <f>IF(T708&gt;0,RANK(T708,(N708:P708,Q708:AE708)),0)</f>
        <v>0</v>
      </c>
      <c r="AL708" s="7">
        <f>IF(S708&gt;0,RANK(S708,(N708:P708,Q708:AE708)),0)</f>
        <v>3</v>
      </c>
      <c r="AM708" s="2">
        <f t="shared" si="288"/>
        <v>1.037037037037037E-2</v>
      </c>
      <c r="AN708" s="2">
        <f t="shared" si="289"/>
        <v>0</v>
      </c>
      <c r="AO708" s="2">
        <f t="shared" si="290"/>
        <v>0</v>
      </c>
      <c r="AP708" s="2">
        <f t="shared" si="291"/>
        <v>3.259259259259259E-2</v>
      </c>
      <c r="AR708" t="s">
        <v>394</v>
      </c>
      <c r="AS708" t="s">
        <v>2050</v>
      </c>
      <c r="AT708">
        <v>12</v>
      </c>
      <c r="AV708">
        <v>3</v>
      </c>
      <c r="AW708" s="91">
        <v>17</v>
      </c>
      <c r="AX708" s="93">
        <v>153</v>
      </c>
      <c r="AY708" s="97">
        <f t="shared" si="280"/>
        <v>17153</v>
      </c>
      <c r="BA708" s="7" t="s">
        <v>1261</v>
      </c>
    </row>
    <row r="709" spans="1:53" hidden="1" outlineLevel="1">
      <c r="A709" t="s">
        <v>2154</v>
      </c>
      <c r="B709" t="s">
        <v>2050</v>
      </c>
      <c r="C709" s="1">
        <f t="shared" si="281"/>
        <v>2268</v>
      </c>
      <c r="D709" s="7">
        <f>IF(N709&gt;0, RANK(N709,(N709:P709,Q709:AE709)),0)</f>
        <v>2</v>
      </c>
      <c r="E709" s="7">
        <f>IF(O709&gt;0,RANK(O709,(N709:P709,Q709:AE709)),0)</f>
        <v>1</v>
      </c>
      <c r="F709" s="7">
        <f>IF(P709&gt;0,RANK(P709,(N709:P709,Q709:AE709)),0)</f>
        <v>0</v>
      </c>
      <c r="G709" s="1">
        <f t="shared" si="282"/>
        <v>395</v>
      </c>
      <c r="H709" s="2">
        <f t="shared" si="283"/>
        <v>0.17416225749559083</v>
      </c>
      <c r="I709" s="2"/>
      <c r="J709" s="2">
        <f t="shared" si="284"/>
        <v>0.37301587301587302</v>
      </c>
      <c r="K709" s="2">
        <f t="shared" si="285"/>
        <v>0.5471781305114638</v>
      </c>
      <c r="L709" s="2">
        <f t="shared" si="286"/>
        <v>0</v>
      </c>
      <c r="M709" s="2">
        <f t="shared" si="287"/>
        <v>7.9805996472663177E-2</v>
      </c>
      <c r="N709" s="108">
        <v>846</v>
      </c>
      <c r="O709" s="108">
        <v>1241</v>
      </c>
      <c r="P709" s="108">
        <v>0</v>
      </c>
      <c r="Q709" s="57">
        <v>81</v>
      </c>
      <c r="S709" s="57">
        <v>100</v>
      </c>
      <c r="X709" s="57">
        <v>0</v>
      </c>
      <c r="Y709" s="108"/>
      <c r="Z709" s="108"/>
      <c r="AA709" s="109">
        <v>0</v>
      </c>
      <c r="AB709" s="109">
        <v>0</v>
      </c>
      <c r="AC709" s="108">
        <v>0</v>
      </c>
      <c r="AD709" s="108">
        <v>0</v>
      </c>
      <c r="AE709" s="108">
        <v>0</v>
      </c>
      <c r="AF709" s="108">
        <v>0</v>
      </c>
      <c r="AG709" s="108">
        <v>0</v>
      </c>
      <c r="AI709" s="7">
        <f>IF(Q709&gt;0,RANK(Q709,(N709:P709,Q709:AE709)),0)</f>
        <v>4</v>
      </c>
      <c r="AJ709" s="7">
        <f>IF(R709&gt;0,RANK(R709,(N709:P709,Q709:AE709)),0)</f>
        <v>0</v>
      </c>
      <c r="AK709" s="7">
        <f>IF(T709&gt;0,RANK(T709,(N709:P709,Q709:AE709)),0)</f>
        <v>0</v>
      </c>
      <c r="AL709" s="7">
        <f>IF(S709&gt;0,RANK(S709,(N709:P709,Q709:AE709)),0)</f>
        <v>3</v>
      </c>
      <c r="AM709" s="2">
        <f t="shared" si="288"/>
        <v>3.5714285714285712E-2</v>
      </c>
      <c r="AN709" s="2">
        <f t="shared" si="289"/>
        <v>0</v>
      </c>
      <c r="AO709" s="2">
        <f t="shared" si="290"/>
        <v>0</v>
      </c>
      <c r="AP709" s="2">
        <f t="shared" si="291"/>
        <v>4.4091710758377423E-2</v>
      </c>
      <c r="AR709" t="s">
        <v>2154</v>
      </c>
      <c r="AS709" t="s">
        <v>2050</v>
      </c>
      <c r="AT709">
        <v>18</v>
      </c>
      <c r="AV709">
        <v>3</v>
      </c>
      <c r="AW709" s="91">
        <v>17</v>
      </c>
      <c r="AX709" s="93">
        <v>155</v>
      </c>
      <c r="AY709" s="97">
        <f t="shared" si="280"/>
        <v>17155</v>
      </c>
      <c r="BA709" s="7" t="s">
        <v>1261</v>
      </c>
    </row>
    <row r="710" spans="1:53" hidden="1" outlineLevel="1">
      <c r="A710" t="s">
        <v>1215</v>
      </c>
      <c r="B710" t="s">
        <v>2050</v>
      </c>
      <c r="C710" s="1">
        <f t="shared" si="281"/>
        <v>11390</v>
      </c>
      <c r="D710" s="7">
        <f>IF(N710&gt;0, RANK(N710,(N710:P710,Q710:AE710)),0)</f>
        <v>2</v>
      </c>
      <c r="E710" s="7">
        <f>IF(O710&gt;0,RANK(O710,(N710:P710,Q710:AE710)),0)</f>
        <v>1</v>
      </c>
      <c r="F710" s="7">
        <f>IF(P710&gt;0,RANK(P710,(N710:P710,Q710:AE710)),0)</f>
        <v>0</v>
      </c>
      <c r="G710" s="1">
        <f t="shared" si="282"/>
        <v>1810</v>
      </c>
      <c r="H710" s="2">
        <f t="shared" si="283"/>
        <v>0.15891132572431957</v>
      </c>
      <c r="I710" s="2"/>
      <c r="J710" s="2">
        <f t="shared" si="284"/>
        <v>0.38261633011413521</v>
      </c>
      <c r="K710" s="2">
        <f t="shared" si="285"/>
        <v>0.54152765583845475</v>
      </c>
      <c r="L710" s="2">
        <f t="shared" si="286"/>
        <v>0</v>
      </c>
      <c r="M710" s="2">
        <f t="shared" si="287"/>
        <v>7.5856014047410047E-2</v>
      </c>
      <c r="N710" s="108">
        <v>4358</v>
      </c>
      <c r="O710" s="108">
        <v>6168</v>
      </c>
      <c r="P710" s="108">
        <v>0</v>
      </c>
      <c r="Q710" s="57">
        <v>402</v>
      </c>
      <c r="S710" s="57">
        <v>460</v>
      </c>
      <c r="X710" s="57">
        <v>0</v>
      </c>
      <c r="Y710" s="108"/>
      <c r="Z710" s="108"/>
      <c r="AA710" s="109">
        <v>0</v>
      </c>
      <c r="AB710" s="109">
        <v>0</v>
      </c>
      <c r="AC710" s="108">
        <v>2</v>
      </c>
      <c r="AD710" s="108">
        <v>0</v>
      </c>
      <c r="AE710" s="108">
        <v>0</v>
      </c>
      <c r="AF710" s="108">
        <v>0</v>
      </c>
      <c r="AG710" s="108">
        <v>0</v>
      </c>
      <c r="AI710" s="7">
        <f>IF(Q710&gt;0,RANK(Q710,(N710:P710,Q710:AE710)),0)</f>
        <v>4</v>
      </c>
      <c r="AJ710" s="7">
        <f>IF(R710&gt;0,RANK(R710,(N710:P710,Q710:AE710)),0)</f>
        <v>0</v>
      </c>
      <c r="AK710" s="7">
        <f>IF(T710&gt;0,RANK(T710,(N710:P710,Q710:AE710)),0)</f>
        <v>0</v>
      </c>
      <c r="AL710" s="7">
        <f>IF(S710&gt;0,RANK(S710,(N710:P710,Q710:AE710)),0)</f>
        <v>3</v>
      </c>
      <c r="AM710" s="2">
        <f t="shared" si="288"/>
        <v>3.5294117647058823E-2</v>
      </c>
      <c r="AN710" s="2">
        <f t="shared" si="289"/>
        <v>0</v>
      </c>
      <c r="AO710" s="2">
        <f t="shared" si="290"/>
        <v>0</v>
      </c>
      <c r="AP710" s="2">
        <f t="shared" si="291"/>
        <v>4.0386303775241439E-2</v>
      </c>
      <c r="AR710" t="s">
        <v>1215</v>
      </c>
      <c r="AS710" t="s">
        <v>2050</v>
      </c>
      <c r="AT710">
        <v>12</v>
      </c>
      <c r="AV710">
        <v>3</v>
      </c>
      <c r="AW710" s="91">
        <v>17</v>
      </c>
      <c r="AX710" s="93">
        <v>157</v>
      </c>
      <c r="AY710" s="97">
        <f t="shared" si="280"/>
        <v>17157</v>
      </c>
      <c r="BA710" s="7" t="s">
        <v>1261</v>
      </c>
    </row>
    <row r="711" spans="1:53" hidden="1" outlineLevel="1">
      <c r="A711" t="s">
        <v>2153</v>
      </c>
      <c r="B711" t="s">
        <v>2050</v>
      </c>
      <c r="C711" s="1">
        <f t="shared" si="281"/>
        <v>5047</v>
      </c>
      <c r="D711" s="7">
        <f>IF(N711&gt;0, RANK(N711,(N711:P711,Q711:AE711)),0)</f>
        <v>2</v>
      </c>
      <c r="E711" s="7">
        <f>IF(O711&gt;0,RANK(O711,(N711:P711,Q711:AE711)),0)</f>
        <v>1</v>
      </c>
      <c r="F711" s="7">
        <f>IF(P711&gt;0,RANK(P711,(N711:P711,Q711:AE711)),0)</f>
        <v>6</v>
      </c>
      <c r="G711" s="1">
        <f t="shared" si="282"/>
        <v>2231</v>
      </c>
      <c r="H711" s="2">
        <f t="shared" si="283"/>
        <v>0.44204477907667922</v>
      </c>
      <c r="I711" s="2"/>
      <c r="J711" s="2">
        <f t="shared" si="284"/>
        <v>0.2516346344362988</v>
      </c>
      <c r="K711" s="2">
        <f t="shared" si="285"/>
        <v>0.69367941351297802</v>
      </c>
      <c r="L711" s="2">
        <f t="shared" si="286"/>
        <v>1.9813750743015652E-4</v>
      </c>
      <c r="M711" s="2">
        <f t="shared" si="287"/>
        <v>5.4487814543293087E-2</v>
      </c>
      <c r="N711" s="108">
        <v>1270</v>
      </c>
      <c r="O711" s="108">
        <v>3501</v>
      </c>
      <c r="P711" s="108">
        <v>1</v>
      </c>
      <c r="Q711" s="57">
        <v>156</v>
      </c>
      <c r="S711" s="57">
        <v>116</v>
      </c>
      <c r="X711" s="57">
        <v>0</v>
      </c>
      <c r="Y711" s="108"/>
      <c r="Z711" s="108"/>
      <c r="AA711" s="109">
        <v>3</v>
      </c>
      <c r="AB711" s="109">
        <v>0</v>
      </c>
      <c r="AC711" s="108">
        <v>0</v>
      </c>
      <c r="AD711" s="108">
        <v>0</v>
      </c>
      <c r="AE711" s="108">
        <v>0</v>
      </c>
      <c r="AF711" s="108">
        <v>0</v>
      </c>
      <c r="AG711" s="108">
        <v>0</v>
      </c>
      <c r="AI711" s="7">
        <f>IF(Q711&gt;0,RANK(Q711,(N711:P711,Q711:AE711)),0)</f>
        <v>3</v>
      </c>
      <c r="AJ711" s="7">
        <f>IF(R711&gt;0,RANK(R711,(N711:P711,Q711:AE711)),0)</f>
        <v>0</v>
      </c>
      <c r="AK711" s="7">
        <f>IF(T711&gt;0,RANK(T711,(N711:P711,Q711:AE711)),0)</f>
        <v>0</v>
      </c>
      <c r="AL711" s="7">
        <f>IF(S711&gt;0,RANK(S711,(N711:P711,Q711:AE711)),0)</f>
        <v>4</v>
      </c>
      <c r="AM711" s="2">
        <f t="shared" si="288"/>
        <v>3.0909451159104418E-2</v>
      </c>
      <c r="AN711" s="2">
        <f t="shared" si="289"/>
        <v>0</v>
      </c>
      <c r="AO711" s="2">
        <f t="shared" si="290"/>
        <v>0</v>
      </c>
      <c r="AP711" s="2">
        <f t="shared" si="291"/>
        <v>2.2983950861898157E-2</v>
      </c>
      <c r="AR711" t="s">
        <v>2153</v>
      </c>
      <c r="AS711" t="s">
        <v>2050</v>
      </c>
      <c r="AT711">
        <v>19</v>
      </c>
      <c r="AV711">
        <v>3</v>
      </c>
      <c r="AW711" s="91">
        <v>17</v>
      </c>
      <c r="AX711" s="93">
        <v>159</v>
      </c>
      <c r="AY711" s="97">
        <f t="shared" si="280"/>
        <v>17159</v>
      </c>
      <c r="BA711" s="7" t="s">
        <v>1261</v>
      </c>
    </row>
    <row r="712" spans="1:53" hidden="1" outlineLevel="1">
      <c r="A712" t="s">
        <v>30</v>
      </c>
      <c r="B712" t="s">
        <v>2050</v>
      </c>
      <c r="C712" s="1">
        <f t="shared" si="281"/>
        <v>46203</v>
      </c>
      <c r="D712" s="7">
        <f>IF(N712&gt;0, RANK(N712,(N712:P712,Q712:AE712)),0)</f>
        <v>2</v>
      </c>
      <c r="E712" s="7">
        <f>IF(O712&gt;0,RANK(O712,(N712:P712,Q712:AE712)),0)</f>
        <v>1</v>
      </c>
      <c r="F712" s="7">
        <f>IF(P712&gt;0,RANK(P712,(N712:P712,Q712:AE712)),0)</f>
        <v>5</v>
      </c>
      <c r="G712" s="1">
        <f t="shared" si="282"/>
        <v>2804</v>
      </c>
      <c r="H712" s="2">
        <f t="shared" si="283"/>
        <v>6.0688699867973941E-2</v>
      </c>
      <c r="I712" s="2"/>
      <c r="J712" s="2">
        <f t="shared" si="284"/>
        <v>0.44250373352379718</v>
      </c>
      <c r="K712" s="2">
        <f t="shared" si="285"/>
        <v>0.50319243339177111</v>
      </c>
      <c r="L712" s="2">
        <f t="shared" si="286"/>
        <v>2.1643616215397268E-5</v>
      </c>
      <c r="M712" s="2">
        <f t="shared" si="287"/>
        <v>5.4282189468216363E-2</v>
      </c>
      <c r="N712" s="108">
        <v>20445</v>
      </c>
      <c r="O712" s="108">
        <v>23249</v>
      </c>
      <c r="P712" s="108">
        <v>1</v>
      </c>
      <c r="Q712" s="57">
        <v>1110</v>
      </c>
      <c r="S712" s="57">
        <v>1397</v>
      </c>
      <c r="X712" s="57">
        <v>0</v>
      </c>
      <c r="Y712" s="108"/>
      <c r="Z712" s="108"/>
      <c r="AA712" s="109">
        <v>1</v>
      </c>
      <c r="AB712" s="109">
        <v>0</v>
      </c>
      <c r="AC712" s="108">
        <v>0</v>
      </c>
      <c r="AD712" s="108">
        <v>0</v>
      </c>
      <c r="AE712" s="108">
        <v>0</v>
      </c>
      <c r="AF712" s="108">
        <v>0</v>
      </c>
      <c r="AG712" s="108">
        <v>0</v>
      </c>
      <c r="AI712" s="7">
        <f>IF(Q712&gt;0,RANK(Q712,(N712:P712,Q712:AE712)),0)</f>
        <v>4</v>
      </c>
      <c r="AJ712" s="7">
        <f>IF(R712&gt;0,RANK(R712,(N712:P712,Q712:AE712)),0)</f>
        <v>0</v>
      </c>
      <c r="AK712" s="7">
        <f>IF(T712&gt;0,RANK(T712,(N712:P712,Q712:AE712)),0)</f>
        <v>0</v>
      </c>
      <c r="AL712" s="7">
        <f>IF(S712&gt;0,RANK(S712,(N712:P712,Q712:AE712)),0)</f>
        <v>3</v>
      </c>
      <c r="AM712" s="2">
        <f t="shared" si="288"/>
        <v>2.4024413999090968E-2</v>
      </c>
      <c r="AN712" s="2">
        <f t="shared" si="289"/>
        <v>0</v>
      </c>
      <c r="AO712" s="2">
        <f t="shared" si="290"/>
        <v>0</v>
      </c>
      <c r="AP712" s="2">
        <f t="shared" si="291"/>
        <v>3.0236131852909985E-2</v>
      </c>
      <c r="AR712" t="s">
        <v>30</v>
      </c>
      <c r="AS712" t="s">
        <v>2050</v>
      </c>
      <c r="AT712">
        <v>17</v>
      </c>
      <c r="AV712">
        <v>3</v>
      </c>
      <c r="AW712" s="91">
        <v>17</v>
      </c>
      <c r="AX712" s="93">
        <v>161</v>
      </c>
      <c r="AY712" s="97">
        <f t="shared" si="280"/>
        <v>17161</v>
      </c>
      <c r="BA712" s="7" t="s">
        <v>1261</v>
      </c>
    </row>
    <row r="713" spans="1:53" hidden="1" outlineLevel="1">
      <c r="A713" t="s">
        <v>1012</v>
      </c>
      <c r="B713" t="s">
        <v>2050</v>
      </c>
      <c r="C713" s="1">
        <f t="shared" si="281"/>
        <v>80443</v>
      </c>
      <c r="D713" s="7">
        <f>IF(N713&gt;0, RANK(N713,(N713:P713,Q713:AE713)),0)</f>
        <v>1</v>
      </c>
      <c r="E713" s="7">
        <f>IF(O713&gt;0,RANK(O713,(N713:P713,Q713:AE713)),0)</f>
        <v>2</v>
      </c>
      <c r="F713" s="7">
        <f>IF(P713&gt;0,RANK(P713,(N713:P713,Q713:AE713)),0)</f>
        <v>6</v>
      </c>
      <c r="G713" s="1">
        <f t="shared" si="282"/>
        <v>327</v>
      </c>
      <c r="H713" s="2">
        <f t="shared" si="283"/>
        <v>4.0649901172258619E-3</v>
      </c>
      <c r="I713" s="2"/>
      <c r="J713" s="2">
        <f t="shared" si="284"/>
        <v>0.47874892781223971</v>
      </c>
      <c r="K713" s="2">
        <f t="shared" si="285"/>
        <v>0.47468393769501388</v>
      </c>
      <c r="L713" s="2">
        <f t="shared" si="286"/>
        <v>7.4586974627997469E-5</v>
      </c>
      <c r="M713" s="2">
        <f t="shared" si="287"/>
        <v>4.6492547518118467E-2</v>
      </c>
      <c r="N713" s="108">
        <v>38512</v>
      </c>
      <c r="O713" s="108">
        <v>38185</v>
      </c>
      <c r="P713" s="108">
        <v>6</v>
      </c>
      <c r="Q713" s="57">
        <v>1909</v>
      </c>
      <c r="S713" s="57">
        <v>1821</v>
      </c>
      <c r="X713" s="57">
        <v>0</v>
      </c>
      <c r="Y713" s="108"/>
      <c r="Z713" s="108"/>
      <c r="AA713" s="109">
        <v>9</v>
      </c>
      <c r="AB713" s="109">
        <v>0</v>
      </c>
      <c r="AC713" s="108">
        <v>0</v>
      </c>
      <c r="AD713" s="108">
        <v>1</v>
      </c>
      <c r="AE713" s="108">
        <v>0</v>
      </c>
      <c r="AF713" s="108">
        <v>0</v>
      </c>
      <c r="AG713" s="108">
        <v>0</v>
      </c>
      <c r="AI713" s="7">
        <f>IF(Q713&gt;0,RANK(Q713,(N713:P713,Q713:AE713)),0)</f>
        <v>3</v>
      </c>
      <c r="AJ713" s="7">
        <f>IF(R713&gt;0,RANK(R713,(N713:P713,Q713:AE713)),0)</f>
        <v>0</v>
      </c>
      <c r="AK713" s="7">
        <f>IF(T713&gt;0,RANK(T713,(N713:P713,Q713:AE713)),0)</f>
        <v>0</v>
      </c>
      <c r="AL713" s="7">
        <f>IF(S713&gt;0,RANK(S713,(N713:P713,Q713:AE713)),0)</f>
        <v>4</v>
      </c>
      <c r="AM713" s="2">
        <f t="shared" si="288"/>
        <v>2.3731089094141192E-2</v>
      </c>
      <c r="AN713" s="2">
        <f t="shared" si="289"/>
        <v>0</v>
      </c>
      <c r="AO713" s="2">
        <f t="shared" si="290"/>
        <v>0</v>
      </c>
      <c r="AP713" s="2">
        <f t="shared" si="291"/>
        <v>2.2637146799597229E-2</v>
      </c>
      <c r="AR713" t="s">
        <v>1012</v>
      </c>
      <c r="AS713" t="s">
        <v>2050</v>
      </c>
      <c r="AT713">
        <v>12</v>
      </c>
      <c r="AV713">
        <v>3</v>
      </c>
      <c r="AW713" s="91">
        <v>17</v>
      </c>
      <c r="AX713" s="93">
        <v>163</v>
      </c>
      <c r="AY713" s="97">
        <f t="shared" si="280"/>
        <v>17163</v>
      </c>
      <c r="BA713" s="7" t="s">
        <v>1261</v>
      </c>
    </row>
    <row r="714" spans="1:53" hidden="1" outlineLevel="1">
      <c r="A714" t="s">
        <v>1797</v>
      </c>
      <c r="B714" t="s">
        <v>2050</v>
      </c>
      <c r="C714" s="1">
        <f t="shared" si="281"/>
        <v>7826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>IF(P714&gt;0,RANK(P714,(N714:P714,Q714:AE714)),0)</f>
        <v>5</v>
      </c>
      <c r="G714" s="1">
        <f t="shared" si="282"/>
        <v>1860</v>
      </c>
      <c r="H714" s="2">
        <f t="shared" si="283"/>
        <v>0.2376693074367493</v>
      </c>
      <c r="I714" s="2"/>
      <c r="J714" s="2">
        <f t="shared" si="284"/>
        <v>0.34091489905443395</v>
      </c>
      <c r="K714" s="2">
        <f t="shared" si="285"/>
        <v>0.57858420649118325</v>
      </c>
      <c r="L714" s="2">
        <f t="shared" si="286"/>
        <v>1.277791975466394E-4</v>
      </c>
      <c r="M714" s="2">
        <f t="shared" si="287"/>
        <v>8.0373115256836158E-2</v>
      </c>
      <c r="N714" s="108">
        <v>2668</v>
      </c>
      <c r="O714" s="108">
        <v>4528</v>
      </c>
      <c r="P714" s="108">
        <v>1</v>
      </c>
      <c r="Q714" s="57">
        <v>194</v>
      </c>
      <c r="S714" s="57">
        <v>435</v>
      </c>
      <c r="X714" s="57">
        <v>0</v>
      </c>
      <c r="Y714" s="108"/>
      <c r="Z714" s="108"/>
      <c r="AA714" s="109">
        <v>0</v>
      </c>
      <c r="AB714" s="109">
        <v>0</v>
      </c>
      <c r="AC714" s="108">
        <v>0</v>
      </c>
      <c r="AD714" s="108">
        <v>0</v>
      </c>
      <c r="AE714" s="108">
        <v>0</v>
      </c>
      <c r="AF714" s="108">
        <v>0</v>
      </c>
      <c r="AG714" s="108">
        <v>0</v>
      </c>
      <c r="AI714" s="7">
        <f>IF(Q714&gt;0,RANK(Q714,(N714:P714,Q714:AE714)),0)</f>
        <v>4</v>
      </c>
      <c r="AJ714" s="7">
        <f>IF(R714&gt;0,RANK(R714,(N714:P714,Q714:AE714)),0)</f>
        <v>0</v>
      </c>
      <c r="AK714" s="7">
        <f>IF(T714&gt;0,RANK(T714,(N714:P714,Q714:AE714)),0)</f>
        <v>0</v>
      </c>
      <c r="AL714" s="7">
        <f>IF(S714&gt;0,RANK(S714,(N714:P714,Q714:AE714)),0)</f>
        <v>3</v>
      </c>
      <c r="AM714" s="2">
        <f t="shared" si="288"/>
        <v>2.4789164324048044E-2</v>
      </c>
      <c r="AN714" s="2">
        <f t="shared" si="289"/>
        <v>0</v>
      </c>
      <c r="AO714" s="2">
        <f t="shared" si="290"/>
        <v>0</v>
      </c>
      <c r="AP714" s="2">
        <f t="shared" si="291"/>
        <v>5.5583950932788145E-2</v>
      </c>
      <c r="AR714" t="s">
        <v>1797</v>
      </c>
      <c r="AS714" t="s">
        <v>2050</v>
      </c>
      <c r="AT714">
        <v>0</v>
      </c>
      <c r="AV714">
        <v>3</v>
      </c>
      <c r="AW714" s="91">
        <v>17</v>
      </c>
      <c r="AX714" s="93">
        <v>165</v>
      </c>
      <c r="AY714" s="97">
        <f t="shared" si="280"/>
        <v>17165</v>
      </c>
      <c r="BA714" s="7" t="s">
        <v>1261</v>
      </c>
    </row>
    <row r="715" spans="1:53" hidden="1" outlineLevel="1">
      <c r="A715" t="s">
        <v>2459</v>
      </c>
      <c r="B715" t="s">
        <v>2050</v>
      </c>
      <c r="C715" s="1">
        <f t="shared" si="281"/>
        <v>72249</v>
      </c>
      <c r="D715" s="7">
        <f>IF(N715&gt;0, RANK(N715,(N715:P715,Q715:AE715)),0)</f>
        <v>2</v>
      </c>
      <c r="E715" s="7">
        <f>IF(O715&gt;0,RANK(O715,(N715:P715,Q715:AE715)),0)</f>
        <v>1</v>
      </c>
      <c r="F715" s="7">
        <f>IF(P715&gt;0,RANK(P715,(N715:P715,Q715:AE715)),0)</f>
        <v>5</v>
      </c>
      <c r="G715" s="1">
        <f t="shared" si="282"/>
        <v>16921</v>
      </c>
      <c r="H715" s="2">
        <f t="shared" si="283"/>
        <v>0.2342039336184584</v>
      </c>
      <c r="I715" s="2"/>
      <c r="J715" s="2">
        <f t="shared" si="284"/>
        <v>0.34945812398787529</v>
      </c>
      <c r="K715" s="2">
        <f t="shared" si="285"/>
        <v>0.58366205760633361</v>
      </c>
      <c r="L715" s="2">
        <f t="shared" si="286"/>
        <v>1.5225124223172638E-4</v>
      </c>
      <c r="M715" s="2">
        <f t="shared" si="287"/>
        <v>6.672756716355932E-2</v>
      </c>
      <c r="N715" s="108">
        <v>25248</v>
      </c>
      <c r="O715" s="108">
        <v>42169</v>
      </c>
      <c r="P715" s="108">
        <v>11</v>
      </c>
      <c r="Q715" s="57">
        <v>1809</v>
      </c>
      <c r="S715" s="57">
        <v>3000</v>
      </c>
      <c r="X715" s="57">
        <v>0</v>
      </c>
      <c r="Y715" s="108"/>
      <c r="Z715" s="108"/>
      <c r="AA715" s="109">
        <v>11</v>
      </c>
      <c r="AB715" s="109">
        <v>0</v>
      </c>
      <c r="AC715" s="108">
        <v>1</v>
      </c>
      <c r="AD715" s="108">
        <v>0</v>
      </c>
      <c r="AE715" s="108">
        <v>0</v>
      </c>
      <c r="AF715" s="108">
        <v>0</v>
      </c>
      <c r="AG715" s="108">
        <v>0</v>
      </c>
      <c r="AI715" s="7">
        <f>IF(Q715&gt;0,RANK(Q715,(N715:P715,Q715:AE715)),0)</f>
        <v>4</v>
      </c>
      <c r="AJ715" s="7">
        <f>IF(R715&gt;0,RANK(R715,(N715:P715,Q715:AE715)),0)</f>
        <v>0</v>
      </c>
      <c r="AK715" s="7">
        <f>IF(T715&gt;0,RANK(T715,(N715:P715,Q715:AE715)),0)</f>
        <v>0</v>
      </c>
      <c r="AL715" s="7">
        <f>IF(S715&gt;0,RANK(S715,(N715:P715,Q715:AE715)),0)</f>
        <v>3</v>
      </c>
      <c r="AM715" s="2">
        <f t="shared" si="288"/>
        <v>2.5038408836108458E-2</v>
      </c>
      <c r="AN715" s="2">
        <f t="shared" si="289"/>
        <v>0</v>
      </c>
      <c r="AO715" s="2">
        <f t="shared" si="290"/>
        <v>0</v>
      </c>
      <c r="AP715" s="2">
        <f t="shared" si="291"/>
        <v>4.1523066063198104E-2</v>
      </c>
      <c r="AR715" t="s">
        <v>2459</v>
      </c>
      <c r="AS715" t="s">
        <v>2050</v>
      </c>
      <c r="AT715">
        <v>0</v>
      </c>
      <c r="AV715">
        <v>3</v>
      </c>
      <c r="AW715" s="91">
        <v>17</v>
      </c>
      <c r="AX715" s="93">
        <v>167</v>
      </c>
      <c r="AY715" s="97">
        <f t="shared" si="280"/>
        <v>17167</v>
      </c>
      <c r="BA715" s="7" t="s">
        <v>1261</v>
      </c>
    </row>
    <row r="716" spans="1:53" hidden="1" outlineLevel="1">
      <c r="A716" t="s">
        <v>2135</v>
      </c>
      <c r="B716" t="s">
        <v>2050</v>
      </c>
      <c r="C716" s="1">
        <f t="shared" si="281"/>
        <v>2895</v>
      </c>
      <c r="D716" s="7">
        <f>IF(N716&gt;0, RANK(N716,(N716:P716,Q716:AE716)),0)</f>
        <v>2</v>
      </c>
      <c r="E716" s="7">
        <f>IF(O716&gt;0,RANK(O716,(N716:P716,Q716:AE716)),0)</f>
        <v>1</v>
      </c>
      <c r="F716" s="7">
        <f>IF(P716&gt;0,RANK(P716,(N716:P716,Q716:AE716)),0)</f>
        <v>0</v>
      </c>
      <c r="G716" s="1">
        <f t="shared" si="282"/>
        <v>986</v>
      </c>
      <c r="H716" s="2">
        <f t="shared" si="283"/>
        <v>0.34058721934369601</v>
      </c>
      <c r="I716" s="2"/>
      <c r="J716" s="2">
        <f t="shared" si="284"/>
        <v>0.29153713298791017</v>
      </c>
      <c r="K716" s="2">
        <f t="shared" si="285"/>
        <v>0.63212435233160624</v>
      </c>
      <c r="L716" s="2">
        <f t="shared" si="286"/>
        <v>0</v>
      </c>
      <c r="M716" s="2">
        <f t="shared" si="287"/>
        <v>7.6338514680483582E-2</v>
      </c>
      <c r="N716" s="108">
        <v>844</v>
      </c>
      <c r="O716" s="108">
        <v>1830</v>
      </c>
      <c r="P716" s="108">
        <v>0</v>
      </c>
      <c r="Q716" s="57">
        <v>101</v>
      </c>
      <c r="S716" s="57">
        <v>120</v>
      </c>
      <c r="X716" s="57">
        <v>0</v>
      </c>
      <c r="Y716" s="108"/>
      <c r="Z716" s="108"/>
      <c r="AA716" s="109">
        <v>0</v>
      </c>
      <c r="AB716" s="109">
        <v>0</v>
      </c>
      <c r="AC716" s="108">
        <v>0</v>
      </c>
      <c r="AD716" s="108">
        <v>0</v>
      </c>
      <c r="AE716" s="108">
        <v>0</v>
      </c>
      <c r="AF716" s="108">
        <v>0</v>
      </c>
      <c r="AG716" s="108">
        <v>0</v>
      </c>
      <c r="AI716" s="7">
        <f>IF(Q716&gt;0,RANK(Q716,(N716:P716,Q716:AE716)),0)</f>
        <v>4</v>
      </c>
      <c r="AJ716" s="7">
        <f>IF(R716&gt;0,RANK(R716,(N716:P716,Q716:AE716)),0)</f>
        <v>0</v>
      </c>
      <c r="AK716" s="7">
        <f>IF(T716&gt;0,RANK(T716,(N716:P716,Q716:AE716)),0)</f>
        <v>0</v>
      </c>
      <c r="AL716" s="7">
        <f>IF(S716&gt;0,RANK(S716,(N716:P716,Q716:AE716)),0)</f>
        <v>3</v>
      </c>
      <c r="AM716" s="2">
        <f t="shared" si="288"/>
        <v>3.4887737478411056E-2</v>
      </c>
      <c r="AN716" s="2">
        <f t="shared" si="289"/>
        <v>0</v>
      </c>
      <c r="AO716" s="2">
        <f t="shared" si="290"/>
        <v>0</v>
      </c>
      <c r="AP716" s="2">
        <f t="shared" si="291"/>
        <v>4.145077720207254E-2</v>
      </c>
      <c r="AR716" t="s">
        <v>2135</v>
      </c>
      <c r="AS716" t="s">
        <v>2050</v>
      </c>
      <c r="AT716">
        <v>18</v>
      </c>
      <c r="AV716">
        <v>3</v>
      </c>
      <c r="AW716" s="91">
        <v>17</v>
      </c>
      <c r="AX716" s="93">
        <v>169</v>
      </c>
      <c r="AY716" s="97">
        <f t="shared" si="280"/>
        <v>17169</v>
      </c>
      <c r="BA716" s="7" t="s">
        <v>1261</v>
      </c>
    </row>
    <row r="717" spans="1:53" hidden="1" outlineLevel="1">
      <c r="A717" t="s">
        <v>727</v>
      </c>
      <c r="B717" t="s">
        <v>2050</v>
      </c>
      <c r="C717" s="1">
        <f t="shared" si="281"/>
        <v>1745</v>
      </c>
      <c r="D717" s="7">
        <f>IF(N717&gt;0, RANK(N717,(N717:P717,Q717:AE717)),0)</f>
        <v>2</v>
      </c>
      <c r="E717" s="7">
        <f>IF(O717&gt;0,RANK(O717,(N717:P717,Q717:AE717)),0)</f>
        <v>1</v>
      </c>
      <c r="F717" s="7">
        <f>IF(P717&gt;0,RANK(P717,(N717:P717,Q717:AE717)),0)</f>
        <v>0</v>
      </c>
      <c r="G717" s="1">
        <f t="shared" si="282"/>
        <v>763</v>
      </c>
      <c r="H717" s="2">
        <f t="shared" si="283"/>
        <v>0.43724928366762178</v>
      </c>
      <c r="I717" s="2"/>
      <c r="J717" s="2">
        <f t="shared" si="284"/>
        <v>0.25214899713467048</v>
      </c>
      <c r="K717" s="2">
        <f t="shared" si="285"/>
        <v>0.68939828080229226</v>
      </c>
      <c r="L717" s="2">
        <f t="shared" si="286"/>
        <v>0</v>
      </c>
      <c r="M717" s="2">
        <f t="shared" si="287"/>
        <v>5.845272206303731E-2</v>
      </c>
      <c r="N717" s="108">
        <v>440</v>
      </c>
      <c r="O717" s="108">
        <v>1203</v>
      </c>
      <c r="P717" s="108">
        <v>0</v>
      </c>
      <c r="Q717" s="57">
        <v>40</v>
      </c>
      <c r="S717" s="57">
        <v>62</v>
      </c>
      <c r="X717" s="57">
        <v>0</v>
      </c>
      <c r="Y717" s="108"/>
      <c r="Z717" s="108"/>
      <c r="AA717" s="109">
        <v>0</v>
      </c>
      <c r="AB717" s="109">
        <v>0</v>
      </c>
      <c r="AC717" s="108">
        <v>0</v>
      </c>
      <c r="AD717" s="108">
        <v>0</v>
      </c>
      <c r="AE717" s="108">
        <v>0</v>
      </c>
      <c r="AF717" s="108">
        <v>0</v>
      </c>
      <c r="AG717" s="108">
        <v>0</v>
      </c>
      <c r="AI717" s="7">
        <f>IF(Q717&gt;0,RANK(Q717,(N717:P717,Q717:AE717)),0)</f>
        <v>4</v>
      </c>
      <c r="AJ717" s="7">
        <f>IF(R717&gt;0,RANK(R717,(N717:P717,Q717:AE717)),0)</f>
        <v>0</v>
      </c>
      <c r="AK717" s="7">
        <f>IF(T717&gt;0,RANK(T717,(N717:P717,Q717:AE717)),0)</f>
        <v>0</v>
      </c>
      <c r="AL717" s="7">
        <f>IF(S717&gt;0,RANK(S717,(N717:P717,Q717:AE717)),0)</f>
        <v>3</v>
      </c>
      <c r="AM717" s="2">
        <f t="shared" si="288"/>
        <v>2.2922636103151862E-2</v>
      </c>
      <c r="AN717" s="2">
        <f t="shared" si="289"/>
        <v>0</v>
      </c>
      <c r="AO717" s="2">
        <f t="shared" si="290"/>
        <v>0</v>
      </c>
      <c r="AP717" s="2">
        <f t="shared" si="291"/>
        <v>3.5530085959885389E-2</v>
      </c>
      <c r="AR717" t="s">
        <v>727</v>
      </c>
      <c r="AS717" t="s">
        <v>2050</v>
      </c>
      <c r="AT717">
        <v>18</v>
      </c>
      <c r="AV717">
        <v>3</v>
      </c>
      <c r="AW717" s="91">
        <v>17</v>
      </c>
      <c r="AX717" s="93">
        <v>171</v>
      </c>
      <c r="AY717" s="97">
        <f t="shared" si="280"/>
        <v>17171</v>
      </c>
      <c r="BA717" s="7" t="s">
        <v>1261</v>
      </c>
    </row>
    <row r="718" spans="1:53" hidden="1" outlineLevel="1">
      <c r="A718" t="s">
        <v>507</v>
      </c>
      <c r="B718" t="s">
        <v>2050</v>
      </c>
      <c r="C718" s="1">
        <f t="shared" si="281"/>
        <v>8062</v>
      </c>
      <c r="D718" s="7">
        <f>IF(N718&gt;0, RANK(N718,(N718:P718,Q718:AE718)),0)</f>
        <v>2</v>
      </c>
      <c r="E718" s="7">
        <f>IF(O718&gt;0,RANK(O718,(N718:P718,Q718:AE718)),0)</f>
        <v>1</v>
      </c>
      <c r="F718" s="7">
        <f>IF(P718&gt;0,RANK(P718,(N718:P718,Q718:AE718)),0)</f>
        <v>6</v>
      </c>
      <c r="G718" s="1">
        <f t="shared" si="282"/>
        <v>3465</v>
      </c>
      <c r="H718" s="2">
        <f t="shared" si="283"/>
        <v>0.42979409575787647</v>
      </c>
      <c r="I718" s="2"/>
      <c r="J718" s="2">
        <f t="shared" si="284"/>
        <v>0.24013892334408335</v>
      </c>
      <c r="K718" s="2">
        <f t="shared" si="285"/>
        <v>0.66993301910195979</v>
      </c>
      <c r="L718" s="2">
        <f t="shared" si="286"/>
        <v>1.2403870007442322E-4</v>
      </c>
      <c r="M718" s="2">
        <f t="shared" si="287"/>
        <v>8.9804018853882409E-2</v>
      </c>
      <c r="N718" s="108">
        <v>1936</v>
      </c>
      <c r="O718" s="108">
        <v>5401</v>
      </c>
      <c r="P718" s="108">
        <v>1</v>
      </c>
      <c r="Q718" s="57">
        <v>258</v>
      </c>
      <c r="S718" s="57">
        <v>462</v>
      </c>
      <c r="X718" s="57">
        <v>0</v>
      </c>
      <c r="Y718" s="108"/>
      <c r="Z718" s="108"/>
      <c r="AA718" s="109">
        <v>4</v>
      </c>
      <c r="AB718" s="109">
        <v>0</v>
      </c>
      <c r="AC718" s="108">
        <v>0</v>
      </c>
      <c r="AD718" s="108">
        <v>0</v>
      </c>
      <c r="AE718" s="108">
        <v>0</v>
      </c>
      <c r="AF718" s="108">
        <v>0</v>
      </c>
      <c r="AG718" s="108">
        <v>0</v>
      </c>
      <c r="AI718" s="7">
        <f>IF(Q718&gt;0,RANK(Q718,(N718:P718,Q718:AE718)),0)</f>
        <v>4</v>
      </c>
      <c r="AJ718" s="7">
        <f>IF(R718&gt;0,RANK(R718,(N718:P718,Q718:AE718)),0)</f>
        <v>0</v>
      </c>
      <c r="AK718" s="7">
        <f>IF(T718&gt;0,RANK(T718,(N718:P718,Q718:AE718)),0)</f>
        <v>0</v>
      </c>
      <c r="AL718" s="7">
        <f>IF(S718&gt;0,RANK(S718,(N718:P718,Q718:AE718)),0)</f>
        <v>3</v>
      </c>
      <c r="AM718" s="2">
        <f t="shared" si="288"/>
        <v>3.2001984619201188E-2</v>
      </c>
      <c r="AN718" s="2">
        <f t="shared" si="289"/>
        <v>0</v>
      </c>
      <c r="AO718" s="2">
        <f t="shared" si="290"/>
        <v>0</v>
      </c>
      <c r="AP718" s="2">
        <f t="shared" si="291"/>
        <v>5.7305879434383526E-2</v>
      </c>
      <c r="AR718" t="s">
        <v>507</v>
      </c>
      <c r="AS718" t="s">
        <v>2050</v>
      </c>
      <c r="AT718">
        <v>0</v>
      </c>
      <c r="AV718">
        <v>3</v>
      </c>
      <c r="AW718" s="91">
        <v>17</v>
      </c>
      <c r="AX718" s="93">
        <v>173</v>
      </c>
      <c r="AY718" s="97">
        <f t="shared" si="280"/>
        <v>17173</v>
      </c>
      <c r="BA718" s="7" t="s">
        <v>1261</v>
      </c>
    </row>
    <row r="719" spans="1:53" hidden="1" outlineLevel="1">
      <c r="A719" t="s">
        <v>1547</v>
      </c>
      <c r="B719" t="s">
        <v>2050</v>
      </c>
      <c r="C719" s="1">
        <f t="shared" si="281"/>
        <v>1911</v>
      </c>
      <c r="D719" s="7">
        <f>IF(N719&gt;0, RANK(N719,(N719:P719,Q719:AE719)),0)</f>
        <v>2</v>
      </c>
      <c r="E719" s="7">
        <f>IF(O719&gt;0,RANK(O719,(N719:P719,Q719:AE719)),0)</f>
        <v>1</v>
      </c>
      <c r="F719" s="7">
        <f>IF(P719&gt;0,RANK(P719,(N719:P719,Q719:AE719)),0)</f>
        <v>0</v>
      </c>
      <c r="G719" s="1">
        <f t="shared" si="282"/>
        <v>786</v>
      </c>
      <c r="H719" s="2">
        <f t="shared" si="283"/>
        <v>0.41130298273155413</v>
      </c>
      <c r="I719" s="2"/>
      <c r="J719" s="2">
        <f t="shared" si="284"/>
        <v>0.24280481423338565</v>
      </c>
      <c r="K719" s="2">
        <f t="shared" si="285"/>
        <v>0.65410779696493981</v>
      </c>
      <c r="L719" s="2">
        <f t="shared" si="286"/>
        <v>0</v>
      </c>
      <c r="M719" s="2">
        <f t="shared" si="287"/>
        <v>0.10308738880167456</v>
      </c>
      <c r="N719" s="108">
        <v>464</v>
      </c>
      <c r="O719" s="108">
        <v>1250</v>
      </c>
      <c r="P719" s="108">
        <v>0</v>
      </c>
      <c r="Q719" s="57">
        <v>63</v>
      </c>
      <c r="S719" s="57">
        <v>134</v>
      </c>
      <c r="X719" s="57">
        <v>0</v>
      </c>
      <c r="Y719" s="108"/>
      <c r="Z719" s="108"/>
      <c r="AA719" s="109">
        <v>0</v>
      </c>
      <c r="AB719" s="109">
        <v>0</v>
      </c>
      <c r="AC719" s="108">
        <v>0</v>
      </c>
      <c r="AD719" s="108">
        <v>0</v>
      </c>
      <c r="AE719" s="108">
        <v>0</v>
      </c>
      <c r="AF719" s="108">
        <v>0</v>
      </c>
      <c r="AG719" s="108">
        <v>0</v>
      </c>
      <c r="AI719" s="7">
        <f>IF(Q719&gt;0,RANK(Q719,(N719:P719,Q719:AE719)),0)</f>
        <v>4</v>
      </c>
      <c r="AJ719" s="7">
        <f>IF(R719&gt;0,RANK(R719,(N719:P719,Q719:AE719)),0)</f>
        <v>0</v>
      </c>
      <c r="AK719" s="7">
        <f>IF(T719&gt;0,RANK(T719,(N719:P719,Q719:AE719)),0)</f>
        <v>0</v>
      </c>
      <c r="AL719" s="7">
        <f>IF(S719&gt;0,RANK(S719,(N719:P719,Q719:AE719)),0)</f>
        <v>3</v>
      </c>
      <c r="AM719" s="2">
        <f t="shared" si="288"/>
        <v>3.2967032967032968E-2</v>
      </c>
      <c r="AN719" s="2">
        <f t="shared" si="289"/>
        <v>0</v>
      </c>
      <c r="AO719" s="2">
        <f t="shared" si="290"/>
        <v>0</v>
      </c>
      <c r="AP719" s="2">
        <f t="shared" si="291"/>
        <v>7.0120355834641546E-2</v>
      </c>
      <c r="AR719" t="s">
        <v>1547</v>
      </c>
      <c r="AS719" t="s">
        <v>2050</v>
      </c>
      <c r="AT719">
        <v>18</v>
      </c>
      <c r="AV719">
        <v>3</v>
      </c>
      <c r="AW719" s="91">
        <v>17</v>
      </c>
      <c r="AX719" s="93">
        <v>175</v>
      </c>
      <c r="AY719" s="97">
        <f t="shared" si="280"/>
        <v>17175</v>
      </c>
      <c r="BA719" s="7" t="s">
        <v>1261</v>
      </c>
    </row>
    <row r="720" spans="1:53" hidden="1" outlineLevel="1">
      <c r="A720" t="s">
        <v>2119</v>
      </c>
      <c r="B720" t="s">
        <v>2050</v>
      </c>
      <c r="C720" s="1">
        <f t="shared" si="281"/>
        <v>14551</v>
      </c>
      <c r="D720" s="7">
        <f>IF(N720&gt;0, RANK(N720,(N720:P720,Q720:AE720)),0)</f>
        <v>2</v>
      </c>
      <c r="E720" s="7">
        <f>IF(O720&gt;0,RANK(O720,(N720:P720,Q720:AE720)),0)</f>
        <v>1</v>
      </c>
      <c r="F720" s="7">
        <f>IF(P720&gt;0,RANK(P720,(N720:P720,Q720:AE720)),0)</f>
        <v>5</v>
      </c>
      <c r="G720" s="1">
        <f t="shared" si="282"/>
        <v>4537</v>
      </c>
      <c r="H720" s="2">
        <f t="shared" si="283"/>
        <v>0.31179987629716172</v>
      </c>
      <c r="I720" s="2"/>
      <c r="J720" s="2">
        <f t="shared" si="284"/>
        <v>0.28685313724142669</v>
      </c>
      <c r="K720" s="2">
        <f t="shared" si="285"/>
        <v>0.59865301353858846</v>
      </c>
      <c r="L720" s="2">
        <f t="shared" si="286"/>
        <v>1.3744759810322314E-3</v>
      </c>
      <c r="M720" s="2">
        <f t="shared" si="287"/>
        <v>0.11311937323895262</v>
      </c>
      <c r="N720" s="108">
        <v>4174</v>
      </c>
      <c r="O720" s="108">
        <v>8711</v>
      </c>
      <c r="P720" s="108">
        <v>20</v>
      </c>
      <c r="Q720" s="57">
        <v>959</v>
      </c>
      <c r="S720" s="57">
        <v>683</v>
      </c>
      <c r="X720" s="57">
        <v>0</v>
      </c>
      <c r="Y720" s="108"/>
      <c r="Z720" s="108"/>
      <c r="AA720" s="109">
        <v>4</v>
      </c>
      <c r="AB720" s="109">
        <v>0</v>
      </c>
      <c r="AC720" s="108">
        <v>0</v>
      </c>
      <c r="AD720" s="108">
        <v>0</v>
      </c>
      <c r="AE720" s="108">
        <v>0</v>
      </c>
      <c r="AF720" s="108">
        <v>0</v>
      </c>
      <c r="AG720" s="108">
        <v>0</v>
      </c>
      <c r="AI720" s="7">
        <f>IF(Q720&gt;0,RANK(Q720,(N720:P720,Q720:AE720)),0)</f>
        <v>3</v>
      </c>
      <c r="AJ720" s="7">
        <f>IF(R720&gt;0,RANK(R720,(N720:P720,Q720:AE720)),0)</f>
        <v>0</v>
      </c>
      <c r="AK720" s="7">
        <f>IF(T720&gt;0,RANK(T720,(N720:P720,Q720:AE720)),0)</f>
        <v>0</v>
      </c>
      <c r="AL720" s="7">
        <f>IF(S720&gt;0,RANK(S720,(N720:P720,Q720:AE720)),0)</f>
        <v>4</v>
      </c>
      <c r="AM720" s="2">
        <f t="shared" si="288"/>
        <v>6.59061232904955E-2</v>
      </c>
      <c r="AN720" s="2">
        <f t="shared" si="289"/>
        <v>0</v>
      </c>
      <c r="AO720" s="2">
        <f t="shared" si="290"/>
        <v>0</v>
      </c>
      <c r="AP720" s="2">
        <f t="shared" si="291"/>
        <v>4.6938354752250708E-2</v>
      </c>
      <c r="AR720" t="s">
        <v>2119</v>
      </c>
      <c r="AS720" t="s">
        <v>2050</v>
      </c>
      <c r="AT720">
        <v>16</v>
      </c>
      <c r="AV720">
        <v>3</v>
      </c>
      <c r="AW720" s="91">
        <v>17</v>
      </c>
      <c r="AX720" s="93">
        <v>177</v>
      </c>
      <c r="AY720" s="97">
        <f t="shared" si="280"/>
        <v>17177</v>
      </c>
      <c r="BA720" s="7" t="s">
        <v>1261</v>
      </c>
    </row>
    <row r="721" spans="1:53" hidden="1" outlineLevel="1">
      <c r="A721" t="s">
        <v>677</v>
      </c>
      <c r="B721" t="s">
        <v>2050</v>
      </c>
      <c r="C721" s="1">
        <f t="shared" si="281"/>
        <v>45245</v>
      </c>
      <c r="D721" s="7">
        <f>IF(N721&gt;0, RANK(N721,(N721:P721,Q721:AE721)),0)</f>
        <v>2</v>
      </c>
      <c r="E721" s="7">
        <f>IF(O721&gt;0,RANK(O721,(N721:P721,Q721:AE721)),0)</f>
        <v>1</v>
      </c>
      <c r="F721" s="7">
        <f>IF(P721&gt;0,RANK(P721,(N721:P721,Q721:AE721)),0)</f>
        <v>5</v>
      </c>
      <c r="G721" s="1">
        <f t="shared" si="282"/>
        <v>16060</v>
      </c>
      <c r="H721" s="2">
        <f t="shared" si="283"/>
        <v>0.35495634876781967</v>
      </c>
      <c r="I721" s="2"/>
      <c r="J721" s="2">
        <f t="shared" si="284"/>
        <v>0.2821306221681954</v>
      </c>
      <c r="K721" s="2">
        <f t="shared" si="285"/>
        <v>0.63708697093601507</v>
      </c>
      <c r="L721" s="2">
        <f t="shared" si="286"/>
        <v>1.9891700740413306E-4</v>
      </c>
      <c r="M721" s="2">
        <f t="shared" si="287"/>
        <v>8.0583489888385387E-2</v>
      </c>
      <c r="N721" s="108">
        <v>12765</v>
      </c>
      <c r="O721" s="108">
        <v>28825</v>
      </c>
      <c r="P721" s="108">
        <v>9</v>
      </c>
      <c r="Q721" s="57">
        <v>1388</v>
      </c>
      <c r="S721" s="57">
        <v>2252</v>
      </c>
      <c r="X721" s="57">
        <v>0</v>
      </c>
      <c r="Y721" s="108"/>
      <c r="Z721" s="108"/>
      <c r="AA721" s="109">
        <v>6</v>
      </c>
      <c r="AB721" s="109">
        <v>0</v>
      </c>
      <c r="AC721" s="108">
        <v>0</v>
      </c>
      <c r="AD721" s="108">
        <v>0</v>
      </c>
      <c r="AE721" s="108">
        <v>0</v>
      </c>
      <c r="AF721" s="108">
        <v>0</v>
      </c>
      <c r="AG721" s="108">
        <v>0</v>
      </c>
      <c r="AI721" s="7">
        <f>IF(Q721&gt;0,RANK(Q721,(N721:P721,Q721:AE721)),0)</f>
        <v>4</v>
      </c>
      <c r="AJ721" s="7">
        <f>IF(R721&gt;0,RANK(R721,(N721:P721,Q721:AE721)),0)</f>
        <v>0</v>
      </c>
      <c r="AK721" s="7">
        <f>IF(T721&gt;0,RANK(T721,(N721:P721,Q721:AE721)),0)</f>
        <v>0</v>
      </c>
      <c r="AL721" s="7">
        <f>IF(S721&gt;0,RANK(S721,(N721:P721,Q721:AE721)),0)</f>
        <v>3</v>
      </c>
      <c r="AM721" s="2">
        <f t="shared" si="288"/>
        <v>3.0677422919659632E-2</v>
      </c>
      <c r="AN721" s="2">
        <f t="shared" si="289"/>
        <v>0</v>
      </c>
      <c r="AO721" s="2">
        <f t="shared" si="290"/>
        <v>0</v>
      </c>
      <c r="AP721" s="2">
        <f t="shared" si="291"/>
        <v>4.9773455630456404E-2</v>
      </c>
      <c r="AR721" t="s">
        <v>677</v>
      </c>
      <c r="AS721" t="s">
        <v>2050</v>
      </c>
      <c r="AT721">
        <v>18</v>
      </c>
      <c r="AV721">
        <v>3</v>
      </c>
      <c r="AW721" s="91">
        <v>17</v>
      </c>
      <c r="AX721" s="93">
        <v>179</v>
      </c>
      <c r="AY721" s="97">
        <f t="shared" si="280"/>
        <v>17179</v>
      </c>
      <c r="BA721" s="7" t="s">
        <v>1261</v>
      </c>
    </row>
    <row r="722" spans="1:53" hidden="1" outlineLevel="1">
      <c r="A722" t="s">
        <v>2105</v>
      </c>
      <c r="B722" t="s">
        <v>2050</v>
      </c>
      <c r="C722" s="1">
        <f t="shared" si="281"/>
        <v>6463</v>
      </c>
      <c r="D722" s="7">
        <f>IF(N722&gt;0, RANK(N722,(N722:P722,Q722:AE722)),0)</f>
        <v>2</v>
      </c>
      <c r="E722" s="7">
        <f>IF(O722&gt;0,RANK(O722,(N722:P722,Q722:AE722)),0)</f>
        <v>1</v>
      </c>
      <c r="F722" s="7">
        <f>IF(P722&gt;0,RANK(P722,(N722:P722,Q722:AE722)),0)</f>
        <v>0</v>
      </c>
      <c r="G722" s="1">
        <f t="shared" si="282"/>
        <v>1311</v>
      </c>
      <c r="H722" s="2">
        <f t="shared" si="283"/>
        <v>0.20284697508896798</v>
      </c>
      <c r="I722" s="2"/>
      <c r="J722" s="2">
        <f t="shared" si="284"/>
        <v>0.3631440507504255</v>
      </c>
      <c r="K722" s="2">
        <f t="shared" si="285"/>
        <v>0.56599102583939342</v>
      </c>
      <c r="L722" s="2">
        <f t="shared" si="286"/>
        <v>0</v>
      </c>
      <c r="M722" s="2">
        <f t="shared" si="287"/>
        <v>7.0864923410181024E-2</v>
      </c>
      <c r="N722" s="108">
        <v>2347</v>
      </c>
      <c r="O722" s="108">
        <v>3658</v>
      </c>
      <c r="P722" s="108">
        <v>0</v>
      </c>
      <c r="Q722" s="57">
        <v>125</v>
      </c>
      <c r="S722" s="57">
        <v>330</v>
      </c>
      <c r="X722" s="57">
        <v>0</v>
      </c>
      <c r="Y722" s="108"/>
      <c r="Z722" s="108"/>
      <c r="AA722" s="109">
        <v>3</v>
      </c>
      <c r="AB722" s="109">
        <v>0</v>
      </c>
      <c r="AC722" s="108">
        <v>0</v>
      </c>
      <c r="AD722" s="108">
        <v>0</v>
      </c>
      <c r="AE722" s="108">
        <v>0</v>
      </c>
      <c r="AF722" s="108">
        <v>0</v>
      </c>
      <c r="AG722" s="108">
        <v>0</v>
      </c>
      <c r="AI722" s="7">
        <f>IF(Q722&gt;0,RANK(Q722,(N722:P722,Q722:AE722)),0)</f>
        <v>4</v>
      </c>
      <c r="AJ722" s="7">
        <f>IF(R722&gt;0,RANK(R722,(N722:P722,Q722:AE722)),0)</f>
        <v>0</v>
      </c>
      <c r="AK722" s="7">
        <f>IF(T722&gt;0,RANK(T722,(N722:P722,Q722:AE722)),0)</f>
        <v>0</v>
      </c>
      <c r="AL722" s="7">
        <f>IF(S722&gt;0,RANK(S722,(N722:P722,Q722:AE722)),0)</f>
        <v>3</v>
      </c>
      <c r="AM722" s="2">
        <f t="shared" si="288"/>
        <v>1.9340863376141111E-2</v>
      </c>
      <c r="AN722" s="2">
        <f t="shared" si="289"/>
        <v>0</v>
      </c>
      <c r="AO722" s="2">
        <f t="shared" si="290"/>
        <v>0</v>
      </c>
      <c r="AP722" s="2">
        <f t="shared" si="291"/>
        <v>5.1059879313012535E-2</v>
      </c>
      <c r="AR722" t="s">
        <v>2105</v>
      </c>
      <c r="AS722" t="s">
        <v>2050</v>
      </c>
      <c r="AT722">
        <v>12</v>
      </c>
      <c r="AV722">
        <v>3</v>
      </c>
      <c r="AW722" s="91">
        <v>17</v>
      </c>
      <c r="AX722" s="93">
        <v>181</v>
      </c>
      <c r="AY722" s="97">
        <f t="shared" si="280"/>
        <v>17181</v>
      </c>
      <c r="BA722" s="7" t="s">
        <v>1261</v>
      </c>
    </row>
    <row r="723" spans="1:53" hidden="1" outlineLevel="1">
      <c r="A723" t="s">
        <v>671</v>
      </c>
      <c r="B723" t="s">
        <v>2050</v>
      </c>
      <c r="C723" s="1">
        <f t="shared" si="281"/>
        <v>22257</v>
      </c>
      <c r="D723" s="7">
        <f>IF(N723&gt;0, RANK(N723,(N723:P723,Q723:AE723)),0)</f>
        <v>2</v>
      </c>
      <c r="E723" s="7">
        <f>IF(O723&gt;0,RANK(O723,(N723:P723,Q723:AE723)),0)</f>
        <v>1</v>
      </c>
      <c r="F723" s="7">
        <f>IF(P723&gt;0,RANK(P723,(N723:P723,Q723:AE723)),0)</f>
        <v>0</v>
      </c>
      <c r="G723" s="1">
        <f t="shared" si="282"/>
        <v>7769</v>
      </c>
      <c r="H723" s="2">
        <f t="shared" si="283"/>
        <v>0.34905872309835106</v>
      </c>
      <c r="I723" s="2"/>
      <c r="J723" s="2">
        <f t="shared" si="284"/>
        <v>0.28346138293570561</v>
      </c>
      <c r="K723" s="2">
        <f t="shared" si="285"/>
        <v>0.63252010603405673</v>
      </c>
      <c r="L723" s="2">
        <f t="shared" si="286"/>
        <v>0</v>
      </c>
      <c r="M723" s="2">
        <f t="shared" si="287"/>
        <v>8.4018511030237719E-2</v>
      </c>
      <c r="N723" s="108">
        <v>6309</v>
      </c>
      <c r="O723" s="108">
        <v>14078</v>
      </c>
      <c r="P723" s="108">
        <v>0</v>
      </c>
      <c r="Q723" s="57">
        <v>808</v>
      </c>
      <c r="S723" s="57">
        <v>1062</v>
      </c>
      <c r="X723" s="57">
        <v>0</v>
      </c>
      <c r="Y723" s="108"/>
      <c r="Z723" s="108"/>
      <c r="AA723" s="109">
        <v>0</v>
      </c>
      <c r="AB723" s="109">
        <v>0</v>
      </c>
      <c r="AC723" s="108">
        <v>0</v>
      </c>
      <c r="AD723" s="108">
        <v>0</v>
      </c>
      <c r="AE723" s="108">
        <v>0</v>
      </c>
      <c r="AF723" s="108">
        <v>0</v>
      </c>
      <c r="AG723" s="108">
        <v>0</v>
      </c>
      <c r="AI723" s="7">
        <f>IF(Q723&gt;0,RANK(Q723,(N723:P723,Q723:AE723)),0)</f>
        <v>4</v>
      </c>
      <c r="AJ723" s="7">
        <f>IF(R723&gt;0,RANK(R723,(N723:P723,Q723:AE723)),0)</f>
        <v>0</v>
      </c>
      <c r="AK723" s="7">
        <f>IF(T723&gt;0,RANK(T723,(N723:P723,Q723:AE723)),0)</f>
        <v>0</v>
      </c>
      <c r="AL723" s="7">
        <f>IF(S723&gt;0,RANK(S723,(N723:P723,Q723:AE723)),0)</f>
        <v>3</v>
      </c>
      <c r="AM723" s="2">
        <f t="shared" si="288"/>
        <v>3.6303185514669545E-2</v>
      </c>
      <c r="AN723" s="2">
        <f t="shared" si="289"/>
        <v>0</v>
      </c>
      <c r="AO723" s="2">
        <f t="shared" si="290"/>
        <v>0</v>
      </c>
      <c r="AP723" s="2">
        <f t="shared" si="291"/>
        <v>4.7715325515568133E-2</v>
      </c>
      <c r="AR723" t="s">
        <v>671</v>
      </c>
      <c r="AS723" t="s">
        <v>2050</v>
      </c>
      <c r="AT723">
        <v>15</v>
      </c>
      <c r="AV723">
        <v>3</v>
      </c>
      <c r="AW723" s="91">
        <v>17</v>
      </c>
      <c r="AX723" s="93">
        <v>183</v>
      </c>
      <c r="AY723" s="97">
        <f t="shared" si="280"/>
        <v>17183</v>
      </c>
      <c r="BA723" s="7" t="s">
        <v>1261</v>
      </c>
    </row>
    <row r="724" spans="1:53" hidden="1" outlineLevel="1">
      <c r="A724" t="s">
        <v>251</v>
      </c>
      <c r="B724" t="s">
        <v>2050</v>
      </c>
      <c r="C724" s="1">
        <f t="shared" si="281"/>
        <v>3832</v>
      </c>
      <c r="D724" s="7">
        <f>IF(N724&gt;0, RANK(N724,(N724:P724,Q724:AE724)),0)</f>
        <v>2</v>
      </c>
      <c r="E724" s="7">
        <f>IF(O724&gt;0,RANK(O724,(N724:P724,Q724:AE724)),0)</f>
        <v>1</v>
      </c>
      <c r="F724" s="7">
        <f>IF(P724&gt;0,RANK(P724,(N724:P724,Q724:AE724)),0)</f>
        <v>0</v>
      </c>
      <c r="G724" s="1">
        <f t="shared" si="282"/>
        <v>1671</v>
      </c>
      <c r="H724" s="2">
        <f t="shared" si="283"/>
        <v>0.43606471816283926</v>
      </c>
      <c r="I724" s="2"/>
      <c r="J724" s="2">
        <f t="shared" si="284"/>
        <v>0.25417536534446766</v>
      </c>
      <c r="K724" s="2">
        <f t="shared" si="285"/>
        <v>0.69024008350730692</v>
      </c>
      <c r="L724" s="2">
        <f t="shared" si="286"/>
        <v>0</v>
      </c>
      <c r="M724" s="2">
        <f t="shared" si="287"/>
        <v>5.5584551148225469E-2</v>
      </c>
      <c r="N724" s="108">
        <v>974</v>
      </c>
      <c r="O724" s="108">
        <v>2645</v>
      </c>
      <c r="P724" s="108">
        <v>0</v>
      </c>
      <c r="Q724" s="57">
        <v>86</v>
      </c>
      <c r="S724" s="57">
        <v>126</v>
      </c>
      <c r="X724" s="57">
        <v>0</v>
      </c>
      <c r="Y724" s="108"/>
      <c r="Z724" s="108"/>
      <c r="AA724" s="109">
        <v>1</v>
      </c>
      <c r="AB724" s="109">
        <v>0</v>
      </c>
      <c r="AC724" s="108">
        <v>0</v>
      </c>
      <c r="AD724" s="108">
        <v>0</v>
      </c>
      <c r="AE724" s="108">
        <v>0</v>
      </c>
      <c r="AF724" s="108">
        <v>0</v>
      </c>
      <c r="AG724" s="108">
        <v>0</v>
      </c>
      <c r="AI724" s="7">
        <f>IF(Q724&gt;0,RANK(Q724,(N724:P724,Q724:AE724)),0)</f>
        <v>4</v>
      </c>
      <c r="AJ724" s="7">
        <f>IF(R724&gt;0,RANK(R724,(N724:P724,Q724:AE724)),0)</f>
        <v>0</v>
      </c>
      <c r="AK724" s="7">
        <f>IF(T724&gt;0,RANK(T724,(N724:P724,Q724:AE724)),0)</f>
        <v>0</v>
      </c>
      <c r="AL724" s="7">
        <f>IF(S724&gt;0,RANK(S724,(N724:P724,Q724:AE724)),0)</f>
        <v>3</v>
      </c>
      <c r="AM724" s="2">
        <f t="shared" si="288"/>
        <v>2.2442588726513571E-2</v>
      </c>
      <c r="AN724" s="2">
        <f t="shared" si="289"/>
        <v>0</v>
      </c>
      <c r="AO724" s="2">
        <f t="shared" si="290"/>
        <v>0</v>
      </c>
      <c r="AP724" s="2">
        <f t="shared" si="291"/>
        <v>3.2881002087682673E-2</v>
      </c>
      <c r="AR724" t="s">
        <v>251</v>
      </c>
      <c r="AS724" t="s">
        <v>2050</v>
      </c>
      <c r="AT724">
        <v>0</v>
      </c>
      <c r="AV724">
        <v>3</v>
      </c>
      <c r="AW724" s="91">
        <v>17</v>
      </c>
      <c r="AX724" s="93">
        <v>185</v>
      </c>
      <c r="AY724" s="97">
        <f t="shared" si="280"/>
        <v>17185</v>
      </c>
      <c r="BA724" s="7" t="s">
        <v>1261</v>
      </c>
    </row>
    <row r="725" spans="1:53" hidden="1" outlineLevel="1">
      <c r="A725" t="s">
        <v>2118</v>
      </c>
      <c r="B725" t="s">
        <v>2050</v>
      </c>
      <c r="C725" s="1">
        <f t="shared" si="281"/>
        <v>5925</v>
      </c>
      <c r="D725" s="7">
        <f>IF(N725&gt;0, RANK(N725,(N725:P725,Q725:AE725)),0)</f>
        <v>2</v>
      </c>
      <c r="E725" s="7">
        <f>IF(O725&gt;0,RANK(O725,(N725:P725,Q725:AE725)),0)</f>
        <v>1</v>
      </c>
      <c r="F725" s="7">
        <f>IF(P725&gt;0,RANK(P725,(N725:P725,Q725:AE725)),0)</f>
        <v>0</v>
      </c>
      <c r="G725" s="1">
        <f t="shared" si="282"/>
        <v>1771</v>
      </c>
      <c r="H725" s="2">
        <f t="shared" si="283"/>
        <v>0.29890295358649788</v>
      </c>
      <c r="I725" s="2"/>
      <c r="J725" s="2">
        <f t="shared" si="284"/>
        <v>0.31780590717299578</v>
      </c>
      <c r="K725" s="2">
        <f t="shared" si="285"/>
        <v>0.61670886075949372</v>
      </c>
      <c r="L725" s="2">
        <f t="shared" si="286"/>
        <v>0</v>
      </c>
      <c r="M725" s="2">
        <f t="shared" si="287"/>
        <v>6.5485232067510557E-2</v>
      </c>
      <c r="N725" s="108">
        <v>1883</v>
      </c>
      <c r="O725" s="108">
        <v>3654</v>
      </c>
      <c r="P725" s="108">
        <v>0</v>
      </c>
      <c r="Q725" s="57">
        <v>169</v>
      </c>
      <c r="S725" s="57">
        <v>219</v>
      </c>
      <c r="X725" s="57">
        <v>0</v>
      </c>
      <c r="Y725" s="108"/>
      <c r="Z725" s="108"/>
      <c r="AA725" s="109">
        <v>0</v>
      </c>
      <c r="AB725" s="109">
        <v>0</v>
      </c>
      <c r="AC725" s="108">
        <v>0</v>
      </c>
      <c r="AD725" s="108">
        <v>0</v>
      </c>
      <c r="AE725" s="108">
        <v>0</v>
      </c>
      <c r="AF725" s="108">
        <v>0</v>
      </c>
      <c r="AG725" s="108">
        <v>0</v>
      </c>
      <c r="AI725" s="7">
        <f>IF(Q725&gt;0,RANK(Q725,(N725:P725,Q725:AE725)),0)</f>
        <v>4</v>
      </c>
      <c r="AJ725" s="7">
        <f>IF(R725&gt;0,RANK(R725,(N725:P725,Q725:AE725)),0)</f>
        <v>0</v>
      </c>
      <c r="AK725" s="7">
        <f>IF(T725&gt;0,RANK(T725,(N725:P725,Q725:AE725)),0)</f>
        <v>0</v>
      </c>
      <c r="AL725" s="7">
        <f>IF(S725&gt;0,RANK(S725,(N725:P725,Q725:AE725)),0)</f>
        <v>3</v>
      </c>
      <c r="AM725" s="2">
        <f t="shared" si="288"/>
        <v>2.8523206751054853E-2</v>
      </c>
      <c r="AN725" s="2">
        <f t="shared" si="289"/>
        <v>0</v>
      </c>
      <c r="AO725" s="2">
        <f t="shared" si="290"/>
        <v>0</v>
      </c>
      <c r="AP725" s="2">
        <f t="shared" si="291"/>
        <v>3.6962025316455697E-2</v>
      </c>
      <c r="AR725" t="s">
        <v>2118</v>
      </c>
      <c r="AS725" t="s">
        <v>2050</v>
      </c>
      <c r="AT725">
        <v>17</v>
      </c>
      <c r="AV725">
        <v>3</v>
      </c>
      <c r="AW725" s="91">
        <v>17</v>
      </c>
      <c r="AX725" s="93">
        <v>187</v>
      </c>
      <c r="AY725" s="97">
        <f t="shared" si="280"/>
        <v>17187</v>
      </c>
      <c r="BA725" s="7" t="s">
        <v>1261</v>
      </c>
    </row>
    <row r="726" spans="1:53" hidden="1" outlineLevel="1">
      <c r="A726" t="s">
        <v>2232</v>
      </c>
      <c r="B726" t="s">
        <v>2050</v>
      </c>
      <c r="C726" s="1">
        <f t="shared" si="281"/>
        <v>5670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>IF(P726&gt;0,RANK(P726,(N726:P726,Q726:AE726)),0)</f>
        <v>5</v>
      </c>
      <c r="G726" s="1">
        <f t="shared" si="282"/>
        <v>2339</v>
      </c>
      <c r="H726" s="2">
        <f t="shared" si="283"/>
        <v>0.41252204585537922</v>
      </c>
      <c r="I726" s="2"/>
      <c r="J726" s="2">
        <f t="shared" si="284"/>
        <v>0.2634920634920635</v>
      </c>
      <c r="K726" s="2">
        <f t="shared" si="285"/>
        <v>0.67601410934744266</v>
      </c>
      <c r="L726" s="2">
        <f t="shared" si="286"/>
        <v>3.5273368606701942E-4</v>
      </c>
      <c r="M726" s="2">
        <f t="shared" si="287"/>
        <v>6.0141093474426879E-2</v>
      </c>
      <c r="N726" s="108">
        <v>1494</v>
      </c>
      <c r="O726" s="108">
        <v>3833</v>
      </c>
      <c r="P726" s="108">
        <v>2</v>
      </c>
      <c r="Q726" s="57">
        <v>120</v>
      </c>
      <c r="S726" s="57">
        <v>221</v>
      </c>
      <c r="X726" s="57">
        <v>0</v>
      </c>
      <c r="Y726" s="108"/>
      <c r="Z726" s="108"/>
      <c r="AA726" s="109">
        <v>0</v>
      </c>
      <c r="AB726" s="109">
        <v>0</v>
      </c>
      <c r="AC726" s="108">
        <v>0</v>
      </c>
      <c r="AD726" s="108">
        <v>0</v>
      </c>
      <c r="AE726" s="108">
        <v>0</v>
      </c>
      <c r="AF726" s="108">
        <v>0</v>
      </c>
      <c r="AG726" s="108">
        <v>0</v>
      </c>
      <c r="AI726" s="7">
        <f>IF(Q726&gt;0,RANK(Q726,(N726:P726,Q726:AE726)),0)</f>
        <v>4</v>
      </c>
      <c r="AJ726" s="7">
        <f>IF(R726&gt;0,RANK(R726,(N726:P726,Q726:AE726)),0)</f>
        <v>0</v>
      </c>
      <c r="AK726" s="7">
        <f>IF(T726&gt;0,RANK(T726,(N726:P726,Q726:AE726)),0)</f>
        <v>0</v>
      </c>
      <c r="AL726" s="7">
        <f>IF(S726&gt;0,RANK(S726,(N726:P726,Q726:AE726)),0)</f>
        <v>3</v>
      </c>
      <c r="AM726" s="2">
        <f t="shared" si="288"/>
        <v>2.1164021164021163E-2</v>
      </c>
      <c r="AN726" s="2">
        <f t="shared" si="289"/>
        <v>0</v>
      </c>
      <c r="AO726" s="2">
        <f t="shared" si="290"/>
        <v>0</v>
      </c>
      <c r="AP726" s="2">
        <f t="shared" si="291"/>
        <v>3.8977072310405647E-2</v>
      </c>
      <c r="AR726" t="s">
        <v>2232</v>
      </c>
      <c r="AS726" t="s">
        <v>2050</v>
      </c>
      <c r="AT726">
        <v>19</v>
      </c>
      <c r="AV726">
        <v>3</v>
      </c>
      <c r="AW726" s="91">
        <v>17</v>
      </c>
      <c r="AX726" s="93">
        <v>189</v>
      </c>
      <c r="AY726" s="97">
        <f t="shared" si="280"/>
        <v>17189</v>
      </c>
      <c r="BA726" s="7" t="s">
        <v>1261</v>
      </c>
    </row>
    <row r="727" spans="1:53" hidden="1" outlineLevel="1">
      <c r="A727" t="s">
        <v>2400</v>
      </c>
      <c r="B727" t="s">
        <v>2050</v>
      </c>
      <c r="C727" s="1">
        <f t="shared" si="281"/>
        <v>6488</v>
      </c>
      <c r="D727" s="7">
        <f>IF(N727&gt;0, RANK(N727,(N727:P727,Q727:AE727)),0)</f>
        <v>2</v>
      </c>
      <c r="E727" s="7">
        <f>IF(O727&gt;0,RANK(O727,(N727:P727,Q727:AE727)),0)</f>
        <v>1</v>
      </c>
      <c r="F727" s="7">
        <f>IF(P727&gt;0,RANK(P727,(N727:P727,Q727:AE727)),0)</f>
        <v>5</v>
      </c>
      <c r="G727" s="1">
        <f t="shared" si="282"/>
        <v>3721</v>
      </c>
      <c r="H727" s="2">
        <f t="shared" si="283"/>
        <v>0.5735203452527744</v>
      </c>
      <c r="I727" s="2"/>
      <c r="J727" s="2">
        <f t="shared" si="284"/>
        <v>0.18511097410604194</v>
      </c>
      <c r="K727" s="2">
        <f t="shared" si="285"/>
        <v>0.75863131935881623</v>
      </c>
      <c r="L727" s="2">
        <f t="shared" si="286"/>
        <v>1.0789149198520344E-3</v>
      </c>
      <c r="M727" s="2">
        <f t="shared" si="287"/>
        <v>5.5178791615289803E-2</v>
      </c>
      <c r="N727" s="108">
        <v>1201</v>
      </c>
      <c r="O727" s="108">
        <v>4922</v>
      </c>
      <c r="P727" s="108">
        <v>7</v>
      </c>
      <c r="Q727" s="57">
        <v>158</v>
      </c>
      <c r="S727" s="57">
        <v>200</v>
      </c>
      <c r="X727" s="57">
        <v>0</v>
      </c>
      <c r="Y727" s="108"/>
      <c r="Z727" s="108"/>
      <c r="AA727" s="109">
        <v>0</v>
      </c>
      <c r="AB727" s="109">
        <v>0</v>
      </c>
      <c r="AC727" s="108">
        <v>0</v>
      </c>
      <c r="AD727" s="108">
        <v>0</v>
      </c>
      <c r="AE727" s="108">
        <v>0</v>
      </c>
      <c r="AF727" s="108">
        <v>0</v>
      </c>
      <c r="AG727" s="108">
        <v>0</v>
      </c>
      <c r="AI727" s="7">
        <f>IF(Q727&gt;0,RANK(Q727,(N727:P727,Q727:AE727)),0)</f>
        <v>4</v>
      </c>
      <c r="AJ727" s="7">
        <f>IF(R727&gt;0,RANK(R727,(N727:P727,Q727:AE727)),0)</f>
        <v>0</v>
      </c>
      <c r="AK727" s="7">
        <f>IF(T727&gt;0,RANK(T727,(N727:P727,Q727:AE727)),0)</f>
        <v>0</v>
      </c>
      <c r="AL727" s="7">
        <f>IF(S727&gt;0,RANK(S727,(N727:P727,Q727:AE727)),0)</f>
        <v>3</v>
      </c>
      <c r="AM727" s="2">
        <f t="shared" si="288"/>
        <v>2.4352651048088779E-2</v>
      </c>
      <c r="AN727" s="2">
        <f t="shared" si="289"/>
        <v>0</v>
      </c>
      <c r="AO727" s="2">
        <f t="shared" si="290"/>
        <v>0</v>
      </c>
      <c r="AP727" s="2">
        <f t="shared" si="291"/>
        <v>3.0826140567200986E-2</v>
      </c>
      <c r="AR727" t="s">
        <v>2400</v>
      </c>
      <c r="AS727" t="s">
        <v>2050</v>
      </c>
      <c r="AT727">
        <v>19</v>
      </c>
      <c r="AV727">
        <v>3</v>
      </c>
      <c r="AW727" s="91">
        <v>17</v>
      </c>
      <c r="AX727" s="93">
        <v>191</v>
      </c>
      <c r="AY727" s="97">
        <f t="shared" si="280"/>
        <v>17191</v>
      </c>
      <c r="BA727" s="7" t="s">
        <v>1261</v>
      </c>
    </row>
    <row r="728" spans="1:53" hidden="1" outlineLevel="1">
      <c r="A728" t="s">
        <v>1806</v>
      </c>
      <c r="B728" t="s">
        <v>2050</v>
      </c>
      <c r="C728" s="1">
        <f t="shared" ref="C728:C734" si="292">SUM(N728:AG728)</f>
        <v>5171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>IF(P728&gt;0,RANK(P728,(N728:P728,Q728:AE728)),0)</f>
        <v>0</v>
      </c>
      <c r="G728" s="1">
        <f t="shared" ref="G728:G734" si="293">IF(C728&gt;0,MAX(N728:P728)-LARGE(N728:P728,2),0)</f>
        <v>1941</v>
      </c>
      <c r="H728" s="2">
        <f t="shared" ref="H728:H734" si="294">IF(C728&gt;0,G728/C728,0)</f>
        <v>0.37536259911042352</v>
      </c>
      <c r="I728" s="2"/>
      <c r="J728" s="2">
        <f t="shared" ref="J728:J734" si="295">IF($C728=0,"-",N728/$C728)</f>
        <v>0.28350415780313287</v>
      </c>
      <c r="K728" s="2">
        <f t="shared" ref="K728:K734" si="296">IF($C728=0,"-",O728/$C728)</f>
        <v>0.65886675691355634</v>
      </c>
      <c r="L728" s="2">
        <f t="shared" ref="L728:L734" si="297">IF($C728=0,"-",P728/$C728)</f>
        <v>0</v>
      </c>
      <c r="M728" s="2">
        <f t="shared" ref="M728:M734" si="298">IF(C728=0,"-",(1-J728-K728-L728))</f>
        <v>5.7629085283310788E-2</v>
      </c>
      <c r="N728" s="108">
        <v>1466</v>
      </c>
      <c r="O728" s="108">
        <v>3407</v>
      </c>
      <c r="P728" s="108">
        <v>0</v>
      </c>
      <c r="Q728" s="57">
        <v>134</v>
      </c>
      <c r="S728" s="57">
        <v>164</v>
      </c>
      <c r="X728" s="57">
        <v>0</v>
      </c>
      <c r="Y728" s="108"/>
      <c r="Z728" s="108"/>
      <c r="AA728" s="109">
        <v>0</v>
      </c>
      <c r="AB728" s="109">
        <v>0</v>
      </c>
      <c r="AC728" s="108">
        <v>0</v>
      </c>
      <c r="AD728" s="108">
        <v>0</v>
      </c>
      <c r="AE728" s="108">
        <v>0</v>
      </c>
      <c r="AF728" s="108">
        <v>0</v>
      </c>
      <c r="AG728" s="108">
        <v>0</v>
      </c>
      <c r="AI728" s="7">
        <f>IF(Q728&gt;0,RANK(Q728,(N728:P728,Q728:AE728)),0)</f>
        <v>4</v>
      </c>
      <c r="AJ728" s="7">
        <f>IF(R728&gt;0,RANK(R728,(N728:P728,Q728:AE728)),0)</f>
        <v>0</v>
      </c>
      <c r="AK728" s="7">
        <f>IF(T728&gt;0,RANK(T728,(N728:P728,Q728:AE728)),0)</f>
        <v>0</v>
      </c>
      <c r="AL728" s="7">
        <f>IF(S728&gt;0,RANK(S728,(N728:P728,Q728:AE728)),0)</f>
        <v>3</v>
      </c>
      <c r="AM728" s="2">
        <f t="shared" ref="AM728:AM734" si="299">IF($C728=0,"-",Q728/$C728)</f>
        <v>2.5913749758267261E-2</v>
      </c>
      <c r="AN728" s="2">
        <f t="shared" ref="AN728:AN734" si="300">IF($C728=0,"-",R728/$C728)</f>
        <v>0</v>
      </c>
      <c r="AO728" s="2">
        <f t="shared" ref="AO728:AO734" si="301">IF($C728=0,"-",T728/$C728)</f>
        <v>0</v>
      </c>
      <c r="AP728" s="2">
        <f t="shared" ref="AP728:AP734" si="302">IF($C728=0,"-",S728/$C728)</f>
        <v>3.1715335525043513E-2</v>
      </c>
      <c r="AR728" t="s">
        <v>1806</v>
      </c>
      <c r="AS728" t="s">
        <v>2050</v>
      </c>
      <c r="AT728">
        <v>0</v>
      </c>
      <c r="AV728">
        <v>3</v>
      </c>
      <c r="AW728" s="91">
        <v>17</v>
      </c>
      <c r="AX728" s="93">
        <v>193</v>
      </c>
      <c r="AY728" s="97">
        <f t="shared" si="280"/>
        <v>17193</v>
      </c>
      <c r="BA728" s="7" t="s">
        <v>1261</v>
      </c>
    </row>
    <row r="729" spans="1:53" hidden="1" outlineLevel="1">
      <c r="A729" t="s">
        <v>1695</v>
      </c>
      <c r="B729" t="s">
        <v>2050</v>
      </c>
      <c r="C729" s="1">
        <f t="shared" si="292"/>
        <v>18729</v>
      </c>
      <c r="D729" s="7">
        <f>IF(N729&gt;0, RANK(N729,(N729:P729,Q729:AE729)),0)</f>
        <v>2</v>
      </c>
      <c r="E729" s="7">
        <f>IF(O729&gt;0,RANK(O729,(N729:P729,Q729:AE729)),0)</f>
        <v>1</v>
      </c>
      <c r="F729" s="7">
        <f>IF(P729&gt;0,RANK(P729,(N729:P729,Q729:AE729)),0)</f>
        <v>0</v>
      </c>
      <c r="G729" s="1">
        <f t="shared" si="293"/>
        <v>3468</v>
      </c>
      <c r="H729" s="2">
        <f t="shared" si="294"/>
        <v>0.18516738747397085</v>
      </c>
      <c r="I729" s="2"/>
      <c r="J729" s="2">
        <f t="shared" si="295"/>
        <v>0.37401890116930964</v>
      </c>
      <c r="K729" s="2">
        <f t="shared" si="296"/>
        <v>0.55918628864328046</v>
      </c>
      <c r="L729" s="2">
        <f t="shared" si="297"/>
        <v>0</v>
      </c>
      <c r="M729" s="2">
        <f t="shared" si="298"/>
        <v>6.6794810187409959E-2</v>
      </c>
      <c r="N729" s="108">
        <v>7005</v>
      </c>
      <c r="O729" s="108">
        <v>10473</v>
      </c>
      <c r="P729" s="108">
        <v>0</v>
      </c>
      <c r="Q729" s="57">
        <v>537</v>
      </c>
      <c r="S729" s="57">
        <v>713</v>
      </c>
      <c r="X729" s="57">
        <v>0</v>
      </c>
      <c r="Y729" s="108"/>
      <c r="Z729" s="108"/>
      <c r="AA729" s="109">
        <v>1</v>
      </c>
      <c r="AB729" s="109">
        <v>0</v>
      </c>
      <c r="AC729" s="108">
        <v>0</v>
      </c>
      <c r="AD729" s="108">
        <v>0</v>
      </c>
      <c r="AE729" s="108">
        <v>0</v>
      </c>
      <c r="AF729" s="108">
        <v>0</v>
      </c>
      <c r="AG729" s="108">
        <v>0</v>
      </c>
      <c r="AI729" s="7">
        <f>IF(Q729&gt;0,RANK(Q729,(N729:P729,Q729:AE729)),0)</f>
        <v>4</v>
      </c>
      <c r="AJ729" s="7">
        <f>IF(R729&gt;0,RANK(R729,(N729:P729,Q729:AE729)),0)</f>
        <v>0</v>
      </c>
      <c r="AK729" s="7">
        <f>IF(T729&gt;0,RANK(T729,(N729:P729,Q729:AE729)),0)</f>
        <v>0</v>
      </c>
      <c r="AL729" s="7">
        <f>IF(S729&gt;0,RANK(S729,(N729:P729,Q729:AE729)),0)</f>
        <v>3</v>
      </c>
      <c r="AM729" s="2">
        <f t="shared" si="299"/>
        <v>2.8672112766298254E-2</v>
      </c>
      <c r="AN729" s="2">
        <f t="shared" si="300"/>
        <v>0</v>
      </c>
      <c r="AO729" s="2">
        <f t="shared" si="301"/>
        <v>0</v>
      </c>
      <c r="AP729" s="2">
        <f t="shared" si="302"/>
        <v>3.806930428746863E-2</v>
      </c>
      <c r="AR729" t="s">
        <v>1695</v>
      </c>
      <c r="AS729" t="s">
        <v>2050</v>
      </c>
      <c r="AT729">
        <v>0</v>
      </c>
      <c r="AV729">
        <v>3</v>
      </c>
      <c r="AW729" s="91">
        <v>17</v>
      </c>
      <c r="AX729" s="93">
        <v>195</v>
      </c>
      <c r="AY729" s="97">
        <f t="shared" si="280"/>
        <v>17195</v>
      </c>
      <c r="BA729" s="7" t="s">
        <v>1261</v>
      </c>
    </row>
    <row r="730" spans="1:53" hidden="1" outlineLevel="1">
      <c r="A730" t="s">
        <v>1815</v>
      </c>
      <c r="B730" t="s">
        <v>2050</v>
      </c>
      <c r="C730" s="1">
        <f t="shared" si="292"/>
        <v>191073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>IF(P730&gt;0,RANK(P730,(N730:P730,Q730:AE730)),0)</f>
        <v>5</v>
      </c>
      <c r="G730" s="1">
        <f t="shared" si="293"/>
        <v>21829</v>
      </c>
      <c r="H730" s="2">
        <f t="shared" si="294"/>
        <v>0.1142442940656189</v>
      </c>
      <c r="I730" s="2"/>
      <c r="J730" s="2">
        <f t="shared" si="295"/>
        <v>0.41233978636437385</v>
      </c>
      <c r="K730" s="2">
        <f t="shared" si="296"/>
        <v>0.52658408042999272</v>
      </c>
      <c r="L730" s="2">
        <f t="shared" si="297"/>
        <v>1.5177445269608998E-4</v>
      </c>
      <c r="M730" s="2">
        <f t="shared" si="298"/>
        <v>6.0924358752937342E-2</v>
      </c>
      <c r="N730" s="108">
        <v>78787</v>
      </c>
      <c r="O730" s="108">
        <v>100616</v>
      </c>
      <c r="P730" s="108">
        <v>29</v>
      </c>
      <c r="Q730" s="57">
        <v>5765</v>
      </c>
      <c r="S730" s="57">
        <v>5836</v>
      </c>
      <c r="X730" s="57">
        <v>0</v>
      </c>
      <c r="Y730" s="108"/>
      <c r="Z730" s="108"/>
      <c r="AA730" s="109">
        <v>15</v>
      </c>
      <c r="AB730" s="109">
        <v>13</v>
      </c>
      <c r="AC730" s="108">
        <v>1</v>
      </c>
      <c r="AD730" s="108">
        <v>0</v>
      </c>
      <c r="AE730" s="108">
        <v>0</v>
      </c>
      <c r="AF730" s="108">
        <v>2</v>
      </c>
      <c r="AG730" s="108">
        <v>9</v>
      </c>
      <c r="AI730" s="7">
        <f>IF(Q730&gt;0,RANK(Q730,(N730:P730,Q730:AE730)),0)</f>
        <v>4</v>
      </c>
      <c r="AJ730" s="7">
        <f>IF(R730&gt;0,RANK(R730,(N730:P730,Q730:AE730)),0)</f>
        <v>0</v>
      </c>
      <c r="AK730" s="7">
        <f>IF(T730&gt;0,RANK(T730,(N730:P730,Q730:AE730)),0)</f>
        <v>0</v>
      </c>
      <c r="AL730" s="7">
        <f>IF(S730&gt;0,RANK(S730,(N730:P730,Q730:AE730)),0)</f>
        <v>3</v>
      </c>
      <c r="AM730" s="2">
        <f t="shared" si="299"/>
        <v>3.0171714475619265E-2</v>
      </c>
      <c r="AN730" s="2">
        <f t="shared" si="300"/>
        <v>0</v>
      </c>
      <c r="AO730" s="2">
        <f t="shared" si="301"/>
        <v>0</v>
      </c>
      <c r="AP730" s="2">
        <f t="shared" si="302"/>
        <v>3.054330020463383E-2</v>
      </c>
      <c r="AR730" t="s">
        <v>1815</v>
      </c>
      <c r="AS730" t="s">
        <v>2050</v>
      </c>
      <c r="AT730">
        <v>0</v>
      </c>
      <c r="AV730">
        <v>3</v>
      </c>
      <c r="AW730" s="91">
        <v>17</v>
      </c>
      <c r="AX730" s="93">
        <v>197</v>
      </c>
      <c r="AY730" s="97">
        <f t="shared" si="280"/>
        <v>17197</v>
      </c>
      <c r="BA730" s="7" t="s">
        <v>1261</v>
      </c>
    </row>
    <row r="731" spans="1:53" hidden="1" outlineLevel="1">
      <c r="A731" t="s">
        <v>1496</v>
      </c>
      <c r="B731" t="s">
        <v>2050</v>
      </c>
      <c r="C731" s="1">
        <f t="shared" si="292"/>
        <v>22077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5</v>
      </c>
      <c r="G731" s="1">
        <f t="shared" si="293"/>
        <v>5877</v>
      </c>
      <c r="H731" s="2">
        <f t="shared" si="294"/>
        <v>0.26620464737056665</v>
      </c>
      <c r="I731" s="2"/>
      <c r="J731" s="2">
        <f t="shared" si="295"/>
        <v>0.33156678896589209</v>
      </c>
      <c r="K731" s="2">
        <f t="shared" si="296"/>
        <v>0.59777143633645879</v>
      </c>
      <c r="L731" s="2">
        <f t="shared" si="297"/>
        <v>2.7177605652941976E-4</v>
      </c>
      <c r="M731" s="2">
        <f t="shared" si="298"/>
        <v>7.0389998641119694E-2</v>
      </c>
      <c r="N731" s="108">
        <v>7320</v>
      </c>
      <c r="O731" s="108">
        <v>13197</v>
      </c>
      <c r="P731" s="108">
        <v>6</v>
      </c>
      <c r="Q731" s="57">
        <v>497</v>
      </c>
      <c r="S731" s="57">
        <v>1054</v>
      </c>
      <c r="X731" s="57">
        <v>0</v>
      </c>
      <c r="Y731" s="108"/>
      <c r="Z731" s="108"/>
      <c r="AA731" s="109">
        <v>3</v>
      </c>
      <c r="AB731" s="109">
        <v>0</v>
      </c>
      <c r="AC731" s="108">
        <v>0</v>
      </c>
      <c r="AD731" s="108">
        <v>0</v>
      </c>
      <c r="AE731" s="108">
        <v>0</v>
      </c>
      <c r="AF731" s="108">
        <v>0</v>
      </c>
      <c r="AG731" s="108">
        <v>0</v>
      </c>
      <c r="AI731" s="7">
        <f>IF(Q731&gt;0,RANK(Q731,(N731:P731,Q731:AE731)),0)</f>
        <v>4</v>
      </c>
      <c r="AJ731" s="7">
        <f>IF(R731&gt;0,RANK(R731,(N731:P731,Q731:AE731)),0)</f>
        <v>0</v>
      </c>
      <c r="AK731" s="7">
        <f>IF(T731&gt;0,RANK(T731,(N731:P731,Q731:AE731)),0)</f>
        <v>0</v>
      </c>
      <c r="AL731" s="7">
        <f>IF(S731&gt;0,RANK(S731,(N731:P731,Q731:AE731)),0)</f>
        <v>3</v>
      </c>
      <c r="AM731" s="2">
        <f t="shared" si="299"/>
        <v>2.2512116682520272E-2</v>
      </c>
      <c r="AN731" s="2">
        <f t="shared" si="300"/>
        <v>0</v>
      </c>
      <c r="AO731" s="2">
        <f t="shared" si="301"/>
        <v>0</v>
      </c>
      <c r="AP731" s="2">
        <f t="shared" si="302"/>
        <v>4.7741993930334736E-2</v>
      </c>
      <c r="AR731" t="s">
        <v>1496</v>
      </c>
      <c r="AS731" t="s">
        <v>2050</v>
      </c>
      <c r="AT731">
        <v>0</v>
      </c>
      <c r="AV731">
        <v>3</v>
      </c>
      <c r="AW731" s="91">
        <v>17</v>
      </c>
      <c r="AX731" s="93">
        <v>199</v>
      </c>
      <c r="AY731" s="97">
        <f t="shared" si="280"/>
        <v>17199</v>
      </c>
      <c r="BA731" s="7" t="s">
        <v>1261</v>
      </c>
    </row>
    <row r="732" spans="1:53" hidden="1" outlineLevel="1">
      <c r="A732" t="s">
        <v>1231</v>
      </c>
      <c r="B732" t="s">
        <v>2050</v>
      </c>
      <c r="C732" s="1">
        <f t="shared" si="292"/>
        <v>80354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>IF(P732&gt;0,RANK(P732,(N732:P732,Q732:AE732)),0)</f>
        <v>0</v>
      </c>
      <c r="G732" s="1">
        <f t="shared" si="293"/>
        <v>15478</v>
      </c>
      <c r="H732" s="2">
        <f t="shared" si="294"/>
        <v>0.19262264479677427</v>
      </c>
      <c r="I732" s="2"/>
      <c r="J732" s="2">
        <f t="shared" si="295"/>
        <v>0.36269507429623915</v>
      </c>
      <c r="K732" s="2">
        <f t="shared" si="296"/>
        <v>0.55531771909301342</v>
      </c>
      <c r="L732" s="2">
        <f t="shared" si="297"/>
        <v>0</v>
      </c>
      <c r="M732" s="2">
        <f t="shared" si="298"/>
        <v>8.1987206610747432E-2</v>
      </c>
      <c r="N732" s="108">
        <v>29144</v>
      </c>
      <c r="O732" s="108">
        <v>44622</v>
      </c>
      <c r="P732" s="108">
        <v>0</v>
      </c>
      <c r="Q732" s="57">
        <v>3074</v>
      </c>
      <c r="S732" s="57">
        <v>3514</v>
      </c>
      <c r="X732" s="57">
        <v>0</v>
      </c>
      <c r="Y732" s="108"/>
      <c r="Z732" s="108"/>
      <c r="AA732" s="109">
        <v>0</v>
      </c>
      <c r="AB732" s="109">
        <v>0</v>
      </c>
      <c r="AC732" s="108">
        <v>0</v>
      </c>
      <c r="AD732" s="108">
        <v>0</v>
      </c>
      <c r="AE732" s="108">
        <v>0</v>
      </c>
      <c r="AF732" s="108">
        <v>0</v>
      </c>
      <c r="AG732" s="108">
        <v>0</v>
      </c>
      <c r="AI732" s="7">
        <f>IF(Q732&gt;0,RANK(Q732,(N732:P732,Q732:AE732)),0)</f>
        <v>4</v>
      </c>
      <c r="AJ732" s="7">
        <f>IF(R732&gt;0,RANK(R732,(N732:P732,Q732:AE732)),0)</f>
        <v>0</v>
      </c>
      <c r="AK732" s="7">
        <f>IF(T732&gt;0,RANK(T732,(N732:P732,Q732:AE732)),0)</f>
        <v>0</v>
      </c>
      <c r="AL732" s="7">
        <f>IF(S732&gt;0,RANK(S732,(N732:P732,Q732:AE732)),0)</f>
        <v>3</v>
      </c>
      <c r="AM732" s="2">
        <f t="shared" si="299"/>
        <v>3.8255718445876996E-2</v>
      </c>
      <c r="AN732" s="2">
        <f t="shared" si="300"/>
        <v>0</v>
      </c>
      <c r="AO732" s="2">
        <f t="shared" si="301"/>
        <v>0</v>
      </c>
      <c r="AP732" s="2">
        <f t="shared" si="302"/>
        <v>4.373148816487045E-2</v>
      </c>
      <c r="AR732" t="s">
        <v>1231</v>
      </c>
      <c r="AS732" t="s">
        <v>2050</v>
      </c>
      <c r="AT732">
        <v>16</v>
      </c>
      <c r="AV732">
        <v>3</v>
      </c>
      <c r="AW732" s="91">
        <v>17</v>
      </c>
      <c r="AX732" s="93">
        <v>201</v>
      </c>
      <c r="AY732" s="97">
        <f t="shared" si="280"/>
        <v>17201</v>
      </c>
      <c r="BA732" s="7" t="s">
        <v>1261</v>
      </c>
    </row>
    <row r="733" spans="1:53" hidden="1" outlineLevel="1">
      <c r="A733" t="s">
        <v>2067</v>
      </c>
      <c r="B733" t="s">
        <v>2050</v>
      </c>
      <c r="C733" s="1">
        <f t="shared" si="292"/>
        <v>13805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>IF(P733&gt;0,RANK(P733,(N733:P733,Q733:AE733)),0)</f>
        <v>5</v>
      </c>
      <c r="G733" s="1">
        <f t="shared" si="293"/>
        <v>7288</v>
      </c>
      <c r="H733" s="2">
        <f t="shared" si="294"/>
        <v>0.52792466497645785</v>
      </c>
      <c r="I733" s="2"/>
      <c r="J733" s="2">
        <f t="shared" si="295"/>
        <v>0.1980441868888084</v>
      </c>
      <c r="K733" s="2">
        <f t="shared" si="296"/>
        <v>0.72596885186526616</v>
      </c>
      <c r="L733" s="2">
        <f t="shared" si="297"/>
        <v>2.1731256791017748E-4</v>
      </c>
      <c r="M733" s="2">
        <f t="shared" si="298"/>
        <v>7.5769648678015236E-2</v>
      </c>
      <c r="N733" s="108">
        <v>2734</v>
      </c>
      <c r="O733" s="108">
        <v>10022</v>
      </c>
      <c r="P733" s="108">
        <v>3</v>
      </c>
      <c r="Q733" s="57">
        <v>409</v>
      </c>
      <c r="S733" s="57">
        <v>634</v>
      </c>
      <c r="X733" s="57">
        <v>0</v>
      </c>
      <c r="Y733" s="108"/>
      <c r="Z733" s="108"/>
      <c r="AA733" s="109">
        <v>3</v>
      </c>
      <c r="AB733" s="109">
        <v>0</v>
      </c>
      <c r="AC733" s="108">
        <v>0</v>
      </c>
      <c r="AD733" s="108">
        <v>0</v>
      </c>
      <c r="AE733" s="108">
        <v>0</v>
      </c>
      <c r="AF733" s="108">
        <v>0</v>
      </c>
      <c r="AG733" s="108">
        <v>0</v>
      </c>
      <c r="AI733" s="7">
        <f>IF(Q733&gt;0,RANK(Q733,(N733:P733,Q733:AE733)),0)</f>
        <v>4</v>
      </c>
      <c r="AJ733" s="7">
        <f>IF(R733&gt;0,RANK(R733,(N733:P733,Q733:AE733)),0)</f>
        <v>0</v>
      </c>
      <c r="AK733" s="7">
        <f>IF(T733&gt;0,RANK(T733,(N733:P733,Q733:AE733)),0)</f>
        <v>0</v>
      </c>
      <c r="AL733" s="7">
        <f>IF(S733&gt;0,RANK(S733,(N733:P733,Q733:AE733)),0)</f>
        <v>3</v>
      </c>
      <c r="AM733" s="2">
        <f t="shared" si="299"/>
        <v>2.9626946758420862E-2</v>
      </c>
      <c r="AN733" s="2">
        <f t="shared" si="300"/>
        <v>0</v>
      </c>
      <c r="AO733" s="2">
        <f t="shared" si="301"/>
        <v>0</v>
      </c>
      <c r="AP733" s="2">
        <f t="shared" si="302"/>
        <v>4.5925389351684172E-2</v>
      </c>
      <c r="AR733" t="s">
        <v>2067</v>
      </c>
      <c r="AS733" t="s">
        <v>2050</v>
      </c>
      <c r="AT733">
        <v>0</v>
      </c>
      <c r="AV733">
        <v>3</v>
      </c>
      <c r="AW733" s="91">
        <v>17</v>
      </c>
      <c r="AX733" s="93">
        <v>203</v>
      </c>
      <c r="AY733" s="97">
        <f t="shared" si="280"/>
        <v>17203</v>
      </c>
      <c r="BA733" s="7" t="s">
        <v>1261</v>
      </c>
    </row>
    <row r="734" spans="1:53" collapsed="1">
      <c r="A734" t="s">
        <v>1597</v>
      </c>
      <c r="B734" t="s">
        <v>2255</v>
      </c>
      <c r="C734" s="1">
        <f t="shared" si="292"/>
        <v>3704473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>IF(P734&gt;0,RANK(P734,(N734:P734,Q734:AE734)),0)</f>
        <v>5</v>
      </c>
      <c r="G734" s="1">
        <f t="shared" si="293"/>
        <v>59220</v>
      </c>
      <c r="H734" s="2">
        <f t="shared" si="294"/>
        <v>1.5986079531420529E-2</v>
      </c>
      <c r="I734" s="2"/>
      <c r="J734" s="2">
        <f t="shared" si="295"/>
        <v>0.46416264877622271</v>
      </c>
      <c r="K734" s="2">
        <f t="shared" si="296"/>
        <v>0.48014872830764321</v>
      </c>
      <c r="L734" s="2">
        <f t="shared" si="297"/>
        <v>1.5143854469988038E-4</v>
      </c>
      <c r="M734" s="2">
        <f t="shared" si="298"/>
        <v>5.5537184371434199E-2</v>
      </c>
      <c r="N734" s="108">
        <f>SUM(N632:N733)</f>
        <v>1719478</v>
      </c>
      <c r="O734" s="108">
        <f>SUM(O632:O733)</f>
        <v>1778698</v>
      </c>
      <c r="P734" s="108">
        <f>SUM(P632:P733)</f>
        <v>561</v>
      </c>
      <c r="Q734" s="108">
        <f>SUM(Q632:Q733)</f>
        <v>87247</v>
      </c>
      <c r="S734" s="108">
        <f>SUM(S632:S733)</f>
        <v>117914</v>
      </c>
      <c r="X734" s="108">
        <f>SUM(X632:X733)</f>
        <v>3</v>
      </c>
      <c r="Y734" s="108"/>
      <c r="Z734" s="108"/>
      <c r="AA734" s="108">
        <f t="shared" ref="AA734:AG734" si="303">SUM(AA632:AA733)</f>
        <v>468</v>
      </c>
      <c r="AB734" s="108">
        <f t="shared" si="303"/>
        <v>33</v>
      </c>
      <c r="AC734" s="108">
        <f t="shared" si="303"/>
        <v>19</v>
      </c>
      <c r="AD734" s="108">
        <f t="shared" si="303"/>
        <v>16</v>
      </c>
      <c r="AE734" s="108">
        <f t="shared" si="303"/>
        <v>15</v>
      </c>
      <c r="AF734" s="108">
        <f t="shared" si="303"/>
        <v>12</v>
      </c>
      <c r="AG734" s="108">
        <f t="shared" si="303"/>
        <v>9</v>
      </c>
      <c r="AI734" s="7">
        <f>IF(Q734&gt;0,RANK(Q734,(N734:P734,Q734:AE734)),0)</f>
        <v>4</v>
      </c>
      <c r="AJ734" s="7">
        <f>IF(R734&gt;0,RANK(R734,(N734:P734,Q734:AE734)),0)</f>
        <v>0</v>
      </c>
      <c r="AK734" s="7">
        <f>IF(T734&gt;0,RANK(T734,(N734:P734,Q734:AE734)),0)</f>
        <v>0</v>
      </c>
      <c r="AL734" s="7">
        <f>IF(S734&gt;0,RANK(S734,(N734:P734,Q734:AE734)),0)</f>
        <v>3</v>
      </c>
      <c r="AM734" s="2">
        <f t="shared" si="299"/>
        <v>2.3551798056025783E-2</v>
      </c>
      <c r="AN734" s="2">
        <f t="shared" si="300"/>
        <v>0</v>
      </c>
      <c r="AO734" s="2">
        <f t="shared" si="301"/>
        <v>0</v>
      </c>
      <c r="AP734" s="2">
        <f t="shared" si="302"/>
        <v>3.1830168555689299E-2</v>
      </c>
      <c r="AR734" t="s">
        <v>1597</v>
      </c>
      <c r="AS734" t="s">
        <v>2255</v>
      </c>
      <c r="AV734">
        <v>3</v>
      </c>
      <c r="AW734" s="91">
        <v>17</v>
      </c>
      <c r="AX734" s="93"/>
      <c r="AY734" s="91">
        <v>17</v>
      </c>
      <c r="BA734" s="7" t="s">
        <v>1761</v>
      </c>
    </row>
    <row r="735" spans="1:53">
      <c r="C735" s="1"/>
      <c r="E735" s="7"/>
      <c r="F735" s="7"/>
      <c r="I735" s="2"/>
      <c r="N735" s="108"/>
      <c r="O735" s="108"/>
      <c r="P735" s="108"/>
      <c r="Y735" s="108"/>
      <c r="Z735" s="108"/>
      <c r="AA735" s="108"/>
      <c r="AB735" s="108"/>
      <c r="AC735" s="108"/>
      <c r="AD735" s="108"/>
      <c r="AE735" s="108"/>
      <c r="AF735" s="108"/>
      <c r="AG735" s="108"/>
      <c r="AI735" s="7"/>
      <c r="AJ735" s="7"/>
      <c r="AK735" s="7"/>
      <c r="AL735" s="7"/>
      <c r="AW735" s="91"/>
      <c r="AX735" s="93"/>
      <c r="AY735" s="97"/>
    </row>
    <row r="736" spans="1:53" hidden="1" outlineLevel="1">
      <c r="A736" t="s">
        <v>853</v>
      </c>
      <c r="B736" t="s">
        <v>1940</v>
      </c>
      <c r="C736" s="1">
        <f t="shared" ref="C736:C767" si="304">SUM(N736:AG736)</f>
        <v>9526</v>
      </c>
      <c r="D736" s="7">
        <f>IF(N736&gt;0, RANK(N736,(N736:P736,Q736:AE736)),0)</f>
        <v>2</v>
      </c>
      <c r="E736" s="7">
        <f>IF(O736&gt;0,RANK(O736,(N736:P736,Q736:AE736)),0)</f>
        <v>1</v>
      </c>
      <c r="F736" s="7">
        <f>IF(P736&gt;0,RANK(P736,(N736:P736,Q736:AE736)),0)</f>
        <v>0</v>
      </c>
      <c r="G736" s="1">
        <f t="shared" ref="G736:G767" si="305">IF(C736&gt;0,MAX(N736:P736)-LARGE(N736:P736,2),0)</f>
        <v>3301</v>
      </c>
      <c r="H736" s="2">
        <f t="shared" ref="H736:H767" si="306">IF(C736&gt;0,G736/C736,0)</f>
        <v>0.34652529918118835</v>
      </c>
      <c r="I736" s="2"/>
      <c r="J736" s="2">
        <f t="shared" ref="J736:J767" si="307">IF($C736=0,"-",N736/$C736)</f>
        <v>0.30233046399328156</v>
      </c>
      <c r="K736" s="2">
        <f t="shared" ref="K736:K767" si="308">IF($C736=0,"-",O736/$C736)</f>
        <v>0.64885576317446991</v>
      </c>
      <c r="L736" s="2">
        <f t="shared" ref="L736:L767" si="309">IF($C736=0,"-",P736/$C736)</f>
        <v>0</v>
      </c>
      <c r="M736" s="2">
        <f t="shared" ref="M736:M767" si="310">IF(C736=0,"-",(1-J736-K736-L736))</f>
        <v>4.8813772832248525E-2</v>
      </c>
      <c r="N736" s="108">
        <v>2880</v>
      </c>
      <c r="O736" s="108">
        <v>6181</v>
      </c>
      <c r="P736" s="108"/>
      <c r="Q736" s="57">
        <v>465</v>
      </c>
      <c r="Y736" s="108"/>
      <c r="Z736" s="108"/>
      <c r="AA736" s="108">
        <v>0</v>
      </c>
      <c r="AB736" s="108">
        <v>0</v>
      </c>
      <c r="AC736" s="108"/>
      <c r="AD736" s="108"/>
      <c r="AE736" s="108"/>
      <c r="AF736" s="108"/>
      <c r="AG736" s="108"/>
      <c r="AI736" s="7">
        <f>IF(Q736&gt;0,RANK(Q736,(N736:P736,Q736:AE736)),0)</f>
        <v>3</v>
      </c>
      <c r="AJ736" s="7">
        <f>IF(R736&gt;0,RANK(R736,(N736:P736,Q736:AE736)),0)</f>
        <v>0</v>
      </c>
      <c r="AK736" s="7">
        <f>IF(T736&gt;0,RANK(T736,(N736:P736,Q736:AE736)),0)</f>
        <v>0</v>
      </c>
      <c r="AL736" s="7">
        <f>IF(S736&gt;0,RANK(S736,(N736:P736,Q736:AE736)),0)</f>
        <v>0</v>
      </c>
      <c r="AM736" s="2">
        <f t="shared" ref="AM736:AM767" si="311">IF($C736=0,"-",Q736/$C736)</f>
        <v>4.8813772832248581E-2</v>
      </c>
      <c r="AN736" s="2">
        <f t="shared" ref="AN736:AN767" si="312">IF($C736=0,"-",R736/$C736)</f>
        <v>0</v>
      </c>
      <c r="AO736" s="2">
        <f t="shared" ref="AO736:AO767" si="313">IF($C736=0,"-",T736/$C736)</f>
        <v>0</v>
      </c>
      <c r="AP736" s="2">
        <f t="shared" ref="AP736:AP767" si="314">IF($C736=0,"-",S736/$C736)</f>
        <v>0</v>
      </c>
      <c r="AR736" t="s">
        <v>853</v>
      </c>
      <c r="AS736" t="s">
        <v>1940</v>
      </c>
      <c r="AT736">
        <v>6</v>
      </c>
      <c r="AV736">
        <v>3</v>
      </c>
      <c r="AW736" s="91">
        <v>18</v>
      </c>
      <c r="AX736" s="93">
        <v>1</v>
      </c>
      <c r="AY736" s="97">
        <f t="shared" si="280"/>
        <v>18001</v>
      </c>
      <c r="BA736" s="7" t="s">
        <v>1261</v>
      </c>
    </row>
    <row r="737" spans="1:53" hidden="1" outlineLevel="1">
      <c r="A737" t="s">
        <v>1599</v>
      </c>
      <c r="B737" t="s">
        <v>1940</v>
      </c>
      <c r="C737" s="1">
        <f t="shared" si="304"/>
        <v>90957</v>
      </c>
      <c r="D737" s="7">
        <f>IF(N737&gt;0, RANK(N737,(N737:P737,Q737:AE737)),0)</f>
        <v>2</v>
      </c>
      <c r="E737" s="7">
        <f>IF(O737&gt;0,RANK(O737,(N737:P737,Q737:AE737)),0)</f>
        <v>1</v>
      </c>
      <c r="F737" s="7">
        <f>IF(P737&gt;0,RANK(P737,(N737:P737,Q737:AE737)),0)</f>
        <v>0</v>
      </c>
      <c r="G737" s="1">
        <f t="shared" si="305"/>
        <v>24107</v>
      </c>
      <c r="H737" s="2">
        <f t="shared" si="306"/>
        <v>0.26503732532955132</v>
      </c>
      <c r="I737" s="2"/>
      <c r="J737" s="2">
        <f t="shared" si="307"/>
        <v>0.34463537715623865</v>
      </c>
      <c r="K737" s="2">
        <f t="shared" si="308"/>
        <v>0.60967270248578997</v>
      </c>
      <c r="L737" s="2">
        <f t="shared" si="309"/>
        <v>0</v>
      </c>
      <c r="M737" s="2">
        <f t="shared" si="310"/>
        <v>4.5691920357971316E-2</v>
      </c>
      <c r="N737" s="108">
        <v>31347</v>
      </c>
      <c r="O737" s="108">
        <v>55454</v>
      </c>
      <c r="P737" s="108"/>
      <c r="Q737" s="57">
        <v>4125</v>
      </c>
      <c r="Y737" s="108"/>
      <c r="Z737" s="108"/>
      <c r="AA737" s="108">
        <v>10</v>
      </c>
      <c r="AB737" s="108">
        <v>21</v>
      </c>
      <c r="AC737" s="108"/>
      <c r="AD737" s="108"/>
      <c r="AE737" s="108"/>
      <c r="AF737" s="108"/>
      <c r="AG737" s="108"/>
      <c r="AI737" s="7">
        <f>IF(Q737&gt;0,RANK(Q737,(N737:P737,Q737:AE737)),0)</f>
        <v>3</v>
      </c>
      <c r="AJ737" s="7">
        <f>IF(R737&gt;0,RANK(R737,(N737:P737,Q737:AE737)),0)</f>
        <v>0</v>
      </c>
      <c r="AK737" s="7">
        <f>IF(T737&gt;0,RANK(T737,(N737:P737,Q737:AE737)),0)</f>
        <v>0</v>
      </c>
      <c r="AL737" s="7">
        <f>IF(S737&gt;0,RANK(S737,(N737:P737,Q737:AE737)),0)</f>
        <v>0</v>
      </c>
      <c r="AM737" s="2">
        <f t="shared" si="311"/>
        <v>4.5351099970315646E-2</v>
      </c>
      <c r="AN737" s="2">
        <f t="shared" si="312"/>
        <v>0</v>
      </c>
      <c r="AO737" s="2">
        <f t="shared" si="313"/>
        <v>0</v>
      </c>
      <c r="AP737" s="2">
        <f t="shared" si="314"/>
        <v>0</v>
      </c>
      <c r="AR737" t="s">
        <v>1599</v>
      </c>
      <c r="AS737" t="s">
        <v>1940</v>
      </c>
      <c r="AV737">
        <v>3</v>
      </c>
      <c r="AW737" s="91">
        <v>18</v>
      </c>
      <c r="AX737" s="93">
        <v>3</v>
      </c>
      <c r="AY737" s="97">
        <f t="shared" si="280"/>
        <v>18003</v>
      </c>
      <c r="BA737" s="7" t="s">
        <v>1261</v>
      </c>
    </row>
    <row r="738" spans="1:53" hidden="1" outlineLevel="1">
      <c r="A738" t="s">
        <v>2269</v>
      </c>
      <c r="B738" t="s">
        <v>1940</v>
      </c>
      <c r="C738" s="1">
        <f t="shared" si="304"/>
        <v>19776</v>
      </c>
      <c r="D738" s="7">
        <f>IF(N738&gt;0, RANK(N738,(N738:P738,Q738:AE738)),0)</f>
        <v>2</v>
      </c>
      <c r="E738" s="7">
        <f>IF(O738&gt;0,RANK(O738,(N738:P738,Q738:AE738)),0)</f>
        <v>1</v>
      </c>
      <c r="F738" s="7">
        <f>IF(P738&gt;0,RANK(P738,(N738:P738,Q738:AE738)),0)</f>
        <v>0</v>
      </c>
      <c r="G738" s="1">
        <f t="shared" si="305"/>
        <v>5751</v>
      </c>
      <c r="H738" s="2">
        <f t="shared" si="306"/>
        <v>0.29080703883495146</v>
      </c>
      <c r="I738" s="2"/>
      <c r="J738" s="2">
        <f t="shared" si="307"/>
        <v>0.32827669902912621</v>
      </c>
      <c r="K738" s="2">
        <f t="shared" si="308"/>
        <v>0.61908373786407767</v>
      </c>
      <c r="L738" s="2">
        <f t="shared" si="309"/>
        <v>0</v>
      </c>
      <c r="M738" s="2">
        <f t="shared" si="310"/>
        <v>5.2639563106796183E-2</v>
      </c>
      <c r="N738" s="108">
        <v>6492</v>
      </c>
      <c r="O738" s="108">
        <v>12243</v>
      </c>
      <c r="P738" s="108"/>
      <c r="Q738" s="57">
        <v>1035</v>
      </c>
      <c r="Y738" s="108"/>
      <c r="Z738" s="108"/>
      <c r="AA738" s="108">
        <v>2</v>
      </c>
      <c r="AB738" s="108">
        <v>4</v>
      </c>
      <c r="AC738" s="108"/>
      <c r="AD738" s="108"/>
      <c r="AE738" s="108"/>
      <c r="AF738" s="108"/>
      <c r="AG738" s="108"/>
      <c r="AI738" s="7">
        <f>IF(Q738&gt;0,RANK(Q738,(N738:P738,Q738:AE738)),0)</f>
        <v>3</v>
      </c>
      <c r="AJ738" s="7">
        <f>IF(R738&gt;0,RANK(R738,(N738:P738,Q738:AE738)),0)</f>
        <v>0</v>
      </c>
      <c r="AK738" s="7">
        <f>IF(T738&gt;0,RANK(T738,(N738:P738,Q738:AE738)),0)</f>
        <v>0</v>
      </c>
      <c r="AL738" s="7">
        <f>IF(S738&gt;0,RANK(S738,(N738:P738,Q738:AE738)),0)</f>
        <v>0</v>
      </c>
      <c r="AM738" s="2">
        <f t="shared" si="311"/>
        <v>5.2336165048543687E-2</v>
      </c>
      <c r="AN738" s="2">
        <f t="shared" si="312"/>
        <v>0</v>
      </c>
      <c r="AO738" s="2">
        <f t="shared" si="313"/>
        <v>0</v>
      </c>
      <c r="AP738" s="2">
        <f t="shared" si="314"/>
        <v>0</v>
      </c>
      <c r="AR738" t="s">
        <v>2269</v>
      </c>
      <c r="AS738" t="s">
        <v>1940</v>
      </c>
      <c r="AV738">
        <v>3</v>
      </c>
      <c r="AW738" s="91">
        <v>18</v>
      </c>
      <c r="AX738" s="93">
        <v>5</v>
      </c>
      <c r="AY738" s="97">
        <f t="shared" si="280"/>
        <v>18005</v>
      </c>
      <c r="BA738" s="7" t="s">
        <v>1261</v>
      </c>
    </row>
    <row r="739" spans="1:53" hidden="1" outlineLevel="1">
      <c r="A739" t="s">
        <v>486</v>
      </c>
      <c r="B739" t="s">
        <v>1940</v>
      </c>
      <c r="C739" s="1">
        <f t="shared" si="304"/>
        <v>2261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>IF(P739&gt;0,RANK(P739,(N739:P739,Q739:AE739)),0)</f>
        <v>0</v>
      </c>
      <c r="G739" s="1">
        <f t="shared" si="305"/>
        <v>765</v>
      </c>
      <c r="H739" s="2">
        <f t="shared" si="306"/>
        <v>0.33834586466165412</v>
      </c>
      <c r="I739" s="2"/>
      <c r="J739" s="2">
        <f t="shared" si="307"/>
        <v>0.29500221141088012</v>
      </c>
      <c r="K739" s="2">
        <f t="shared" si="308"/>
        <v>0.63334807607253429</v>
      </c>
      <c r="L739" s="2">
        <f t="shared" si="309"/>
        <v>0</v>
      </c>
      <c r="M739" s="2">
        <f t="shared" si="310"/>
        <v>7.1649712516585584E-2</v>
      </c>
      <c r="N739" s="108">
        <v>667</v>
      </c>
      <c r="O739" s="108">
        <v>1432</v>
      </c>
      <c r="P739" s="108"/>
      <c r="Q739" s="57">
        <v>160</v>
      </c>
      <c r="Y739" s="108"/>
      <c r="Z739" s="108"/>
      <c r="AA739" s="108">
        <v>0</v>
      </c>
      <c r="AB739" s="108">
        <v>2</v>
      </c>
      <c r="AC739" s="108"/>
      <c r="AD739" s="108"/>
      <c r="AE739" s="108"/>
      <c r="AF739" s="108"/>
      <c r="AG739" s="108"/>
      <c r="AI739" s="7">
        <f>IF(Q739&gt;0,RANK(Q739,(N739:P739,Q739:AE739)),0)</f>
        <v>3</v>
      </c>
      <c r="AJ739" s="7">
        <f>IF(R739&gt;0,RANK(R739,(N739:P739,Q739:AE739)),0)</f>
        <v>0</v>
      </c>
      <c r="AK739" s="7">
        <f>IF(T739&gt;0,RANK(T739,(N739:P739,Q739:AE739)),0)</f>
        <v>0</v>
      </c>
      <c r="AL739" s="7">
        <f>IF(S739&gt;0,RANK(S739,(N739:P739,Q739:AE739)),0)</f>
        <v>0</v>
      </c>
      <c r="AM739" s="2">
        <f t="shared" si="311"/>
        <v>7.0765148164528974E-2</v>
      </c>
      <c r="AN739" s="2">
        <f t="shared" si="312"/>
        <v>0</v>
      </c>
      <c r="AO739" s="2">
        <f t="shared" si="313"/>
        <v>0</v>
      </c>
      <c r="AP739" s="2">
        <f t="shared" si="314"/>
        <v>0</v>
      </c>
      <c r="AR739" t="s">
        <v>486</v>
      </c>
      <c r="AS739" t="s">
        <v>1940</v>
      </c>
      <c r="AT739">
        <v>1</v>
      </c>
      <c r="AV739">
        <v>3</v>
      </c>
      <c r="AW739" s="91">
        <v>18</v>
      </c>
      <c r="AX739" s="93">
        <v>7</v>
      </c>
      <c r="AY739" s="97">
        <f t="shared" si="280"/>
        <v>18007</v>
      </c>
      <c r="BA739" s="7" t="s">
        <v>1261</v>
      </c>
    </row>
    <row r="740" spans="1:53" hidden="1" outlineLevel="1">
      <c r="A740" t="s">
        <v>728</v>
      </c>
      <c r="B740" t="s">
        <v>1940</v>
      </c>
      <c r="C740" s="1">
        <f t="shared" si="304"/>
        <v>3849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0</v>
      </c>
      <c r="G740" s="1">
        <f t="shared" si="305"/>
        <v>517</v>
      </c>
      <c r="H740" s="2">
        <f t="shared" si="306"/>
        <v>0.13432060275396207</v>
      </c>
      <c r="I740" s="2"/>
      <c r="J740" s="2">
        <f t="shared" si="307"/>
        <v>0.40296180826188621</v>
      </c>
      <c r="K740" s="2">
        <f t="shared" si="308"/>
        <v>0.53728241101584828</v>
      </c>
      <c r="L740" s="2">
        <f t="shared" si="309"/>
        <v>0</v>
      </c>
      <c r="M740" s="2">
        <f t="shared" si="310"/>
        <v>5.9755780722265506E-2</v>
      </c>
      <c r="N740" s="108">
        <v>1551</v>
      </c>
      <c r="O740" s="108">
        <v>2068</v>
      </c>
      <c r="P740" s="108"/>
      <c r="Q740" s="57">
        <v>230</v>
      </c>
      <c r="Y740" s="108"/>
      <c r="Z740" s="108"/>
      <c r="AA740" s="108">
        <v>0</v>
      </c>
      <c r="AB740" s="108">
        <v>0</v>
      </c>
      <c r="AC740" s="108"/>
      <c r="AD740" s="108"/>
      <c r="AE740" s="108"/>
      <c r="AF740" s="108"/>
      <c r="AG740" s="108"/>
      <c r="AI740" s="7">
        <f>IF(Q740&gt;0,RANK(Q740,(N740:P740,Q740:AE740)),0)</f>
        <v>3</v>
      </c>
      <c r="AJ740" s="7">
        <f>IF(R740&gt;0,RANK(R740,(N740:P740,Q740:AE740)),0)</f>
        <v>0</v>
      </c>
      <c r="AK740" s="7">
        <f>IF(T740&gt;0,RANK(T740,(N740:P740,Q740:AE740)),0)</f>
        <v>0</v>
      </c>
      <c r="AL740" s="7">
        <f>IF(S740&gt;0,RANK(S740,(N740:P740,Q740:AE740)),0)</f>
        <v>0</v>
      </c>
      <c r="AM740" s="2">
        <f t="shared" si="311"/>
        <v>5.9755780722265527E-2</v>
      </c>
      <c r="AN740" s="2">
        <f t="shared" si="312"/>
        <v>0</v>
      </c>
      <c r="AO740" s="2">
        <f t="shared" si="313"/>
        <v>0</v>
      </c>
      <c r="AP740" s="2">
        <f t="shared" si="314"/>
        <v>0</v>
      </c>
      <c r="AR740" t="s">
        <v>728</v>
      </c>
      <c r="AS740" t="s">
        <v>1940</v>
      </c>
      <c r="AT740">
        <v>6</v>
      </c>
      <c r="AV740">
        <v>3</v>
      </c>
      <c r="AW740" s="91">
        <v>18</v>
      </c>
      <c r="AX740" s="93">
        <v>9</v>
      </c>
      <c r="AY740" s="97">
        <f t="shared" si="280"/>
        <v>18009</v>
      </c>
      <c r="BA740" s="7" t="s">
        <v>1261</v>
      </c>
    </row>
    <row r="741" spans="1:53" hidden="1" outlineLevel="1">
      <c r="A741" t="s">
        <v>1250</v>
      </c>
      <c r="B741" t="s">
        <v>1940</v>
      </c>
      <c r="C741" s="1">
        <f t="shared" si="304"/>
        <v>19136</v>
      </c>
      <c r="D741" s="7">
        <f>IF(N741&gt;0, RANK(N741,(N741:P741,Q741:AE741)),0)</f>
        <v>2</v>
      </c>
      <c r="E741" s="7">
        <f>IF(O741&gt;0,RANK(O741,(N741:P741,Q741:AE741)),0)</f>
        <v>1</v>
      </c>
      <c r="F741" s="7">
        <f>IF(P741&gt;0,RANK(P741,(N741:P741,Q741:AE741)),0)</f>
        <v>0</v>
      </c>
      <c r="G741" s="1">
        <f t="shared" si="305"/>
        <v>7829</v>
      </c>
      <c r="H741" s="2">
        <f t="shared" si="306"/>
        <v>0.40912416387959866</v>
      </c>
      <c r="I741" s="2"/>
      <c r="J741" s="2">
        <f t="shared" si="307"/>
        <v>0.25836120401337792</v>
      </c>
      <c r="K741" s="2">
        <f t="shared" si="308"/>
        <v>0.66748536789297663</v>
      </c>
      <c r="L741" s="2">
        <f t="shared" si="309"/>
        <v>0</v>
      </c>
      <c r="M741" s="2">
        <f t="shared" si="310"/>
        <v>7.4153428093645446E-2</v>
      </c>
      <c r="N741" s="108">
        <v>4944</v>
      </c>
      <c r="O741" s="108">
        <v>12773</v>
      </c>
      <c r="P741" s="108"/>
      <c r="Q741" s="57">
        <v>1419</v>
      </c>
      <c r="Y741" s="108"/>
      <c r="Z741" s="108"/>
      <c r="AA741" s="108">
        <v>0</v>
      </c>
      <c r="AB741" s="108">
        <v>0</v>
      </c>
      <c r="AC741" s="108"/>
      <c r="AD741" s="108"/>
      <c r="AE741" s="108"/>
      <c r="AF741" s="108"/>
      <c r="AG741" s="108"/>
      <c r="AI741" s="7">
        <f>IF(Q741&gt;0,RANK(Q741,(N741:P741,Q741:AE741)),0)</f>
        <v>3</v>
      </c>
      <c r="AJ741" s="7">
        <f>IF(R741&gt;0,RANK(R741,(N741:P741,Q741:AE741)),0)</f>
        <v>0</v>
      </c>
      <c r="AK741" s="7">
        <f>IF(T741&gt;0,RANK(T741,(N741:P741,Q741:AE741)),0)</f>
        <v>0</v>
      </c>
      <c r="AL741" s="7">
        <f>IF(S741&gt;0,RANK(S741,(N741:P741,Q741:AE741)),0)</f>
        <v>0</v>
      </c>
      <c r="AM741" s="2">
        <f t="shared" si="311"/>
        <v>7.4153428093645488E-2</v>
      </c>
      <c r="AN741" s="2">
        <f t="shared" si="312"/>
        <v>0</v>
      </c>
      <c r="AO741" s="2">
        <f t="shared" si="313"/>
        <v>0</v>
      </c>
      <c r="AP741" s="2">
        <f t="shared" si="314"/>
        <v>0</v>
      </c>
      <c r="AR741" t="s">
        <v>1250</v>
      </c>
      <c r="AS741" t="s">
        <v>1940</v>
      </c>
      <c r="AT741">
        <v>4</v>
      </c>
      <c r="AV741">
        <v>3</v>
      </c>
      <c r="AW741" s="91">
        <v>18</v>
      </c>
      <c r="AX741" s="93">
        <v>11</v>
      </c>
      <c r="AY741" s="97">
        <f t="shared" ref="AY741:AY804" si="315">1000*AW741+AX741</f>
        <v>18011</v>
      </c>
      <c r="BA741" s="7" t="s">
        <v>1261</v>
      </c>
    </row>
    <row r="742" spans="1:53" hidden="1" outlineLevel="1">
      <c r="A742" t="s">
        <v>378</v>
      </c>
      <c r="B742" t="s">
        <v>1940</v>
      </c>
      <c r="C742" s="1">
        <f t="shared" si="304"/>
        <v>6248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1">
        <f t="shared" si="305"/>
        <v>593</v>
      </c>
      <c r="H742" s="2">
        <f t="shared" si="306"/>
        <v>9.4910371318822018E-2</v>
      </c>
      <c r="I742" s="2"/>
      <c r="J742" s="2">
        <f t="shared" si="307"/>
        <v>0.4174135723431498</v>
      </c>
      <c r="K742" s="2">
        <f t="shared" si="308"/>
        <v>0.51232394366197187</v>
      </c>
      <c r="L742" s="2">
        <f t="shared" si="309"/>
        <v>0</v>
      </c>
      <c r="M742" s="2">
        <f t="shared" si="310"/>
        <v>7.0262483994878333E-2</v>
      </c>
      <c r="N742" s="108">
        <v>2608</v>
      </c>
      <c r="O742" s="108">
        <v>3201</v>
      </c>
      <c r="P742" s="108"/>
      <c r="Q742" s="57">
        <v>439</v>
      </c>
      <c r="Y742" s="108"/>
      <c r="Z742" s="108"/>
      <c r="AA742" s="108">
        <v>0</v>
      </c>
      <c r="AB742" s="108">
        <v>0</v>
      </c>
      <c r="AC742" s="108"/>
      <c r="AD742" s="108"/>
      <c r="AE742" s="108"/>
      <c r="AF742" s="108"/>
      <c r="AG742" s="108"/>
      <c r="AI742" s="7">
        <f>IF(Q742&gt;0,RANK(Q742,(N742:P742,Q742:AE742)),0)</f>
        <v>3</v>
      </c>
      <c r="AJ742" s="7">
        <f>IF(R742&gt;0,RANK(R742,(N742:P742,Q742:AE742)),0)</f>
        <v>0</v>
      </c>
      <c r="AK742" s="7">
        <f>IF(T742&gt;0,RANK(T742,(N742:P742,Q742:AE742)),0)</f>
        <v>0</v>
      </c>
      <c r="AL742" s="7">
        <f>IF(S742&gt;0,RANK(S742,(N742:P742,Q742:AE742)),0)</f>
        <v>0</v>
      </c>
      <c r="AM742" s="2">
        <f t="shared" si="311"/>
        <v>7.0262483994878361E-2</v>
      </c>
      <c r="AN742" s="2">
        <f t="shared" si="312"/>
        <v>0</v>
      </c>
      <c r="AO742" s="2">
        <f t="shared" si="313"/>
        <v>0</v>
      </c>
      <c r="AP742" s="2">
        <f t="shared" si="314"/>
        <v>0</v>
      </c>
      <c r="AR742" t="s">
        <v>378</v>
      </c>
      <c r="AS742" t="s">
        <v>1940</v>
      </c>
      <c r="AT742">
        <v>9</v>
      </c>
      <c r="AV742">
        <v>3</v>
      </c>
      <c r="AW742" s="91">
        <v>18</v>
      </c>
      <c r="AX742" s="93">
        <v>13</v>
      </c>
      <c r="AY742" s="97">
        <f t="shared" si="315"/>
        <v>18013</v>
      </c>
      <c r="BA742" s="7" t="s">
        <v>1261</v>
      </c>
    </row>
    <row r="743" spans="1:53" hidden="1" outlineLevel="1">
      <c r="A743" t="s">
        <v>1199</v>
      </c>
      <c r="B743" t="s">
        <v>1940</v>
      </c>
      <c r="C743" s="1">
        <f t="shared" si="304"/>
        <v>5963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0</v>
      </c>
      <c r="G743" s="1">
        <f t="shared" si="305"/>
        <v>1683</v>
      </c>
      <c r="H743" s="2">
        <f t="shared" si="306"/>
        <v>0.28224048297836657</v>
      </c>
      <c r="I743" s="2"/>
      <c r="J743" s="2">
        <f t="shared" si="307"/>
        <v>0.31578064732517191</v>
      </c>
      <c r="K743" s="2">
        <f t="shared" si="308"/>
        <v>0.59802113030353854</v>
      </c>
      <c r="L743" s="2">
        <f t="shared" si="309"/>
        <v>0</v>
      </c>
      <c r="M743" s="2">
        <f t="shared" si="310"/>
        <v>8.6198222371289601E-2</v>
      </c>
      <c r="N743" s="108">
        <v>1883</v>
      </c>
      <c r="O743" s="108">
        <v>3566</v>
      </c>
      <c r="P743" s="108"/>
      <c r="Q743" s="57">
        <v>512</v>
      </c>
      <c r="Y743" s="108"/>
      <c r="Z743" s="108"/>
      <c r="AA743" s="108">
        <v>1</v>
      </c>
      <c r="AB743" s="108">
        <v>1</v>
      </c>
      <c r="AC743" s="108"/>
      <c r="AD743" s="108"/>
      <c r="AE743" s="108"/>
      <c r="AF743" s="108"/>
      <c r="AG743" s="108"/>
      <c r="AI743" s="7">
        <f>IF(Q743&gt;0,RANK(Q743,(N743:P743,Q743:AE743)),0)</f>
        <v>3</v>
      </c>
      <c r="AJ743" s="7">
        <f>IF(R743&gt;0,RANK(R743,(N743:P743,Q743:AE743)),0)</f>
        <v>0</v>
      </c>
      <c r="AK743" s="7">
        <f>IF(T743&gt;0,RANK(T743,(N743:P743,Q743:AE743)),0)</f>
        <v>0</v>
      </c>
      <c r="AL743" s="7">
        <f>IF(S743&gt;0,RANK(S743,(N743:P743,Q743:AE743)),0)</f>
        <v>0</v>
      </c>
      <c r="AM743" s="2">
        <f t="shared" si="311"/>
        <v>8.5862820727821573E-2</v>
      </c>
      <c r="AN743" s="2">
        <f t="shared" si="312"/>
        <v>0</v>
      </c>
      <c r="AO743" s="2">
        <f t="shared" si="313"/>
        <v>0</v>
      </c>
      <c r="AP743" s="2">
        <f t="shared" si="314"/>
        <v>0</v>
      </c>
      <c r="AR743" t="s">
        <v>1199</v>
      </c>
      <c r="AS743" t="s">
        <v>1940</v>
      </c>
      <c r="AT743">
        <v>2</v>
      </c>
      <c r="AV743">
        <v>3</v>
      </c>
      <c r="AW743" s="91">
        <v>18</v>
      </c>
      <c r="AX743" s="93">
        <v>15</v>
      </c>
      <c r="AY743" s="97">
        <f t="shared" si="315"/>
        <v>18015</v>
      </c>
      <c r="BA743" s="7" t="s">
        <v>1261</v>
      </c>
    </row>
    <row r="744" spans="1:53" hidden="1" outlineLevel="1">
      <c r="A744" t="s">
        <v>2081</v>
      </c>
      <c r="B744" t="s">
        <v>1940</v>
      </c>
      <c r="C744" s="1">
        <f t="shared" si="304"/>
        <v>10811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>IF(P744&gt;0,RANK(P744,(N744:P744,Q744:AE744)),0)</f>
        <v>0</v>
      </c>
      <c r="G744" s="1">
        <f t="shared" si="305"/>
        <v>2688</v>
      </c>
      <c r="H744" s="2">
        <f t="shared" si="306"/>
        <v>0.24863564887614467</v>
      </c>
      <c r="I744" s="2"/>
      <c r="J744" s="2">
        <f t="shared" si="307"/>
        <v>0.33974655443529739</v>
      </c>
      <c r="K744" s="2">
        <f t="shared" si="308"/>
        <v>0.58838220331144209</v>
      </c>
      <c r="L744" s="2">
        <f t="shared" si="309"/>
        <v>0</v>
      </c>
      <c r="M744" s="2">
        <f t="shared" si="310"/>
        <v>7.1871242253260581E-2</v>
      </c>
      <c r="N744" s="108">
        <v>3673</v>
      </c>
      <c r="O744" s="108">
        <v>6361</v>
      </c>
      <c r="P744" s="108"/>
      <c r="Q744" s="57">
        <v>775</v>
      </c>
      <c r="Y744" s="108"/>
      <c r="Z744" s="108"/>
      <c r="AA744" s="108">
        <v>0</v>
      </c>
      <c r="AB744" s="108">
        <v>2</v>
      </c>
      <c r="AC744" s="108"/>
      <c r="AD744" s="108"/>
      <c r="AE744" s="108"/>
      <c r="AF744" s="108"/>
      <c r="AG744" s="108"/>
      <c r="AI744" s="7">
        <f>IF(Q744&gt;0,RANK(Q744,(N744:P744,Q744:AE744)),0)</f>
        <v>3</v>
      </c>
      <c r="AJ744" s="7">
        <f>IF(R744&gt;0,RANK(R744,(N744:P744,Q744:AE744)),0)</f>
        <v>0</v>
      </c>
      <c r="AK744" s="7">
        <f>IF(T744&gt;0,RANK(T744,(N744:P744,Q744:AE744)),0)</f>
        <v>0</v>
      </c>
      <c r="AL744" s="7">
        <f>IF(S744&gt;0,RANK(S744,(N744:P744,Q744:AE744)),0)</f>
        <v>0</v>
      </c>
      <c r="AM744" s="2">
        <f t="shared" si="311"/>
        <v>7.1686245490703918E-2</v>
      </c>
      <c r="AN744" s="2">
        <f t="shared" si="312"/>
        <v>0</v>
      </c>
      <c r="AO744" s="2">
        <f t="shared" si="313"/>
        <v>0</v>
      </c>
      <c r="AP744" s="2">
        <f t="shared" si="314"/>
        <v>0</v>
      </c>
      <c r="AR744" t="s">
        <v>2081</v>
      </c>
      <c r="AS744" t="s">
        <v>1940</v>
      </c>
      <c r="AT744">
        <v>2</v>
      </c>
      <c r="AV744">
        <v>3</v>
      </c>
      <c r="AW744" s="91">
        <v>18</v>
      </c>
      <c r="AX744" s="93">
        <v>17</v>
      </c>
      <c r="AY744" s="97">
        <f t="shared" si="315"/>
        <v>18017</v>
      </c>
      <c r="BA744" s="7" t="s">
        <v>1261</v>
      </c>
    </row>
    <row r="745" spans="1:53" hidden="1" outlineLevel="1">
      <c r="A745" t="s">
        <v>513</v>
      </c>
      <c r="B745" t="s">
        <v>1940</v>
      </c>
      <c r="C745" s="1">
        <f t="shared" si="304"/>
        <v>32613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>IF(P745&gt;0,RANK(P745,(N745:P745,Q745:AE745)),0)</f>
        <v>0</v>
      </c>
      <c r="G745" s="1">
        <f t="shared" si="305"/>
        <v>4344</v>
      </c>
      <c r="H745" s="2">
        <f t="shared" si="306"/>
        <v>0.13319841780884922</v>
      </c>
      <c r="I745" s="2"/>
      <c r="J745" s="2">
        <f t="shared" si="307"/>
        <v>0.41176831324931773</v>
      </c>
      <c r="K745" s="2">
        <f t="shared" si="308"/>
        <v>0.54496673105816695</v>
      </c>
      <c r="L745" s="2">
        <f t="shared" si="309"/>
        <v>0</v>
      </c>
      <c r="M745" s="2">
        <f t="shared" si="310"/>
        <v>4.3264955692515317E-2</v>
      </c>
      <c r="N745" s="108">
        <v>13429</v>
      </c>
      <c r="O745" s="108">
        <v>17773</v>
      </c>
      <c r="P745" s="108"/>
      <c r="Q745" s="57">
        <v>1409</v>
      </c>
      <c r="Y745" s="108"/>
      <c r="Z745" s="108"/>
      <c r="AA745" s="108">
        <v>1</v>
      </c>
      <c r="AB745" s="108">
        <v>1</v>
      </c>
      <c r="AC745" s="108"/>
      <c r="AD745" s="108"/>
      <c r="AE745" s="108"/>
      <c r="AF745" s="108"/>
      <c r="AG745" s="108"/>
      <c r="AI745" s="7">
        <f>IF(Q745&gt;0,RANK(Q745,(N745:P745,Q745:AE745)),0)</f>
        <v>3</v>
      </c>
      <c r="AJ745" s="7">
        <f>IF(R745&gt;0,RANK(R745,(N745:P745,Q745:AE745)),0)</f>
        <v>0</v>
      </c>
      <c r="AK745" s="7">
        <f>IF(T745&gt;0,RANK(T745,(N745:P745,Q745:AE745)),0)</f>
        <v>0</v>
      </c>
      <c r="AL745" s="7">
        <f>IF(S745&gt;0,RANK(S745,(N745:P745,Q745:AE745)),0)</f>
        <v>0</v>
      </c>
      <c r="AM745" s="2">
        <f t="shared" si="311"/>
        <v>4.3203630454113393E-2</v>
      </c>
      <c r="AN745" s="2">
        <f t="shared" si="312"/>
        <v>0</v>
      </c>
      <c r="AO745" s="2">
        <f t="shared" si="313"/>
        <v>0</v>
      </c>
      <c r="AP745" s="2">
        <f t="shared" si="314"/>
        <v>0</v>
      </c>
      <c r="AR745" t="s">
        <v>513</v>
      </c>
      <c r="AS745" t="s">
        <v>1940</v>
      </c>
      <c r="AT745">
        <v>9</v>
      </c>
      <c r="AV745">
        <v>3</v>
      </c>
      <c r="AW745" s="91">
        <v>18</v>
      </c>
      <c r="AX745" s="93">
        <v>19</v>
      </c>
      <c r="AY745" s="97">
        <f t="shared" si="315"/>
        <v>18019</v>
      </c>
      <c r="BA745" s="7" t="s">
        <v>1261</v>
      </c>
    </row>
    <row r="746" spans="1:53" hidden="1" outlineLevel="1">
      <c r="A746" t="s">
        <v>1323</v>
      </c>
      <c r="B746" t="s">
        <v>1940</v>
      </c>
      <c r="C746" s="1">
        <f t="shared" si="304"/>
        <v>8196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>IF(P746&gt;0,RANK(P746,(N746:P746,Q746:AE746)),0)</f>
        <v>0</v>
      </c>
      <c r="G746" s="1">
        <f t="shared" si="305"/>
        <v>1356</v>
      </c>
      <c r="H746" s="2">
        <f t="shared" si="306"/>
        <v>0.16544655929721816</v>
      </c>
      <c r="I746" s="2"/>
      <c r="J746" s="2">
        <f t="shared" si="307"/>
        <v>0.3888482186432406</v>
      </c>
      <c r="K746" s="2">
        <f t="shared" si="308"/>
        <v>0.55429477794045878</v>
      </c>
      <c r="L746" s="2">
        <f t="shared" si="309"/>
        <v>0</v>
      </c>
      <c r="M746" s="2">
        <f t="shared" si="310"/>
        <v>5.6857003416300622E-2</v>
      </c>
      <c r="N746" s="108">
        <v>3187</v>
      </c>
      <c r="O746" s="108">
        <v>4543</v>
      </c>
      <c r="P746" s="108"/>
      <c r="Q746" s="57">
        <v>465</v>
      </c>
      <c r="Y746" s="108"/>
      <c r="Z746" s="108"/>
      <c r="AA746" s="108">
        <v>0</v>
      </c>
      <c r="AB746" s="108">
        <v>1</v>
      </c>
      <c r="AC746" s="108"/>
      <c r="AD746" s="108"/>
      <c r="AE746" s="108"/>
      <c r="AF746" s="108"/>
      <c r="AG746" s="108"/>
      <c r="AI746" s="7">
        <f>IF(Q746&gt;0,RANK(Q746,(N746:P746,Q746:AE746)),0)</f>
        <v>3</v>
      </c>
      <c r="AJ746" s="7">
        <f>IF(R746&gt;0,RANK(R746,(N746:P746,Q746:AE746)),0)</f>
        <v>0</v>
      </c>
      <c r="AK746" s="7">
        <f>IF(T746&gt;0,RANK(T746,(N746:P746,Q746:AE746)),0)</f>
        <v>0</v>
      </c>
      <c r="AL746" s="7">
        <f>IF(S746&gt;0,RANK(S746,(N746:P746,Q746:AE746)),0)</f>
        <v>0</v>
      </c>
      <c r="AM746" s="2">
        <f t="shared" si="311"/>
        <v>5.6734992679355785E-2</v>
      </c>
      <c r="AN746" s="2">
        <f t="shared" si="312"/>
        <v>0</v>
      </c>
      <c r="AO746" s="2">
        <f t="shared" si="313"/>
        <v>0</v>
      </c>
      <c r="AP746" s="2">
        <f t="shared" si="314"/>
        <v>0</v>
      </c>
      <c r="AR746" t="s">
        <v>1323</v>
      </c>
      <c r="AS746" t="s">
        <v>1940</v>
      </c>
      <c r="AT746">
        <v>8</v>
      </c>
      <c r="AV746">
        <v>3</v>
      </c>
      <c r="AW746" s="91">
        <v>18</v>
      </c>
      <c r="AX746" s="93">
        <v>21</v>
      </c>
      <c r="AY746" s="97">
        <f t="shared" si="315"/>
        <v>18021</v>
      </c>
      <c r="BA746" s="7" t="s">
        <v>1261</v>
      </c>
    </row>
    <row r="747" spans="1:53" hidden="1" outlineLevel="1">
      <c r="A747" t="s">
        <v>1023</v>
      </c>
      <c r="B747" t="s">
        <v>1940</v>
      </c>
      <c r="C747" s="1">
        <f t="shared" si="304"/>
        <v>7412</v>
      </c>
      <c r="D747" s="7">
        <f>IF(N747&gt;0, RANK(N747,(N747:P747,Q747:AE747)),0)</f>
        <v>2</v>
      </c>
      <c r="E747" s="7">
        <f>IF(O747&gt;0,RANK(O747,(N747:P747,Q747:AE747)),0)</f>
        <v>1</v>
      </c>
      <c r="F747" s="7">
        <f>IF(P747&gt;0,RANK(P747,(N747:P747,Q747:AE747)),0)</f>
        <v>0</v>
      </c>
      <c r="G747" s="1">
        <f t="shared" si="305"/>
        <v>2396</v>
      </c>
      <c r="H747" s="2">
        <f t="shared" si="306"/>
        <v>0.32325957906098218</v>
      </c>
      <c r="I747" s="2"/>
      <c r="J747" s="2">
        <f t="shared" si="307"/>
        <v>0.29978413383702107</v>
      </c>
      <c r="K747" s="2">
        <f t="shared" si="308"/>
        <v>0.6230437128980032</v>
      </c>
      <c r="L747" s="2">
        <f t="shared" si="309"/>
        <v>0</v>
      </c>
      <c r="M747" s="2">
        <f t="shared" si="310"/>
        <v>7.7172153264975729E-2</v>
      </c>
      <c r="N747" s="108">
        <v>2222</v>
      </c>
      <c r="O747" s="108">
        <v>4618</v>
      </c>
      <c r="P747" s="108"/>
      <c r="Q747" s="57">
        <v>570</v>
      </c>
      <c r="Y747" s="108"/>
      <c r="Z747" s="108"/>
      <c r="AA747" s="108">
        <v>0</v>
      </c>
      <c r="AB747" s="108">
        <v>2</v>
      </c>
      <c r="AC747" s="108"/>
      <c r="AD747" s="108"/>
      <c r="AE747" s="108"/>
      <c r="AF747" s="108"/>
      <c r="AG747" s="108"/>
      <c r="AI747" s="7">
        <f>IF(Q747&gt;0,RANK(Q747,(N747:P747,Q747:AE747)),0)</f>
        <v>3</v>
      </c>
      <c r="AJ747" s="7">
        <f>IF(R747&gt;0,RANK(R747,(N747:P747,Q747:AE747)),0)</f>
        <v>0</v>
      </c>
      <c r="AK747" s="7">
        <f>IF(T747&gt;0,RANK(T747,(N747:P747,Q747:AE747)),0)</f>
        <v>0</v>
      </c>
      <c r="AL747" s="7">
        <f>IF(S747&gt;0,RANK(S747,(N747:P747,Q747:AE747)),0)</f>
        <v>0</v>
      </c>
      <c r="AM747" s="2">
        <f t="shared" si="311"/>
        <v>7.6902320561252027E-2</v>
      </c>
      <c r="AN747" s="2">
        <f t="shared" si="312"/>
        <v>0</v>
      </c>
      <c r="AO747" s="2">
        <f t="shared" si="313"/>
        <v>0</v>
      </c>
      <c r="AP747" s="2">
        <f t="shared" si="314"/>
        <v>0</v>
      </c>
      <c r="AR747" t="s">
        <v>1023</v>
      </c>
      <c r="AS747" t="s">
        <v>1940</v>
      </c>
      <c r="AT747">
        <v>4</v>
      </c>
      <c r="AV747">
        <v>3</v>
      </c>
      <c r="AW747" s="91">
        <v>18</v>
      </c>
      <c r="AX747" s="93">
        <v>23</v>
      </c>
      <c r="AY747" s="97">
        <f t="shared" si="315"/>
        <v>18023</v>
      </c>
      <c r="BA747" s="7" t="s">
        <v>1261</v>
      </c>
    </row>
    <row r="748" spans="1:53" hidden="1" outlineLevel="1">
      <c r="A748" t="s">
        <v>1000</v>
      </c>
      <c r="B748" t="s">
        <v>1940</v>
      </c>
      <c r="C748" s="1">
        <f t="shared" si="304"/>
        <v>3750</v>
      </c>
      <c r="D748" s="7">
        <f>IF(N748&gt;0, RANK(N748,(N748:P748,Q748:AE748)),0)</f>
        <v>2</v>
      </c>
      <c r="E748" s="7">
        <f>IF(O748&gt;0,RANK(O748,(N748:P748,Q748:AE748)),0)</f>
        <v>1</v>
      </c>
      <c r="F748" s="7">
        <f>IF(P748&gt;0,RANK(P748,(N748:P748,Q748:AE748)),0)</f>
        <v>0</v>
      </c>
      <c r="G748" s="1">
        <f t="shared" si="305"/>
        <v>48</v>
      </c>
      <c r="H748" s="2">
        <f t="shared" si="306"/>
        <v>1.2800000000000001E-2</v>
      </c>
      <c r="I748" s="2"/>
      <c r="J748" s="2">
        <f t="shared" si="307"/>
        <v>0.46800000000000003</v>
      </c>
      <c r="K748" s="2">
        <f t="shared" si="308"/>
        <v>0.48080000000000001</v>
      </c>
      <c r="L748" s="2">
        <f t="shared" si="309"/>
        <v>0</v>
      </c>
      <c r="M748" s="2">
        <f t="shared" si="310"/>
        <v>5.1200000000000023E-2</v>
      </c>
      <c r="N748" s="108">
        <v>1755</v>
      </c>
      <c r="O748" s="108">
        <v>1803</v>
      </c>
      <c r="P748" s="108"/>
      <c r="Q748" s="57">
        <v>192</v>
      </c>
      <c r="Y748" s="108"/>
      <c r="Z748" s="108"/>
      <c r="AA748" s="108">
        <v>0</v>
      </c>
      <c r="AB748" s="108">
        <v>0</v>
      </c>
      <c r="AC748" s="108"/>
      <c r="AD748" s="108"/>
      <c r="AE748" s="108"/>
      <c r="AF748" s="108"/>
      <c r="AG748" s="108"/>
      <c r="AI748" s="7">
        <f>IF(Q748&gt;0,RANK(Q748,(N748:P748,Q748:AE748)),0)</f>
        <v>3</v>
      </c>
      <c r="AJ748" s="7">
        <f>IF(R748&gt;0,RANK(R748,(N748:P748,Q748:AE748)),0)</f>
        <v>0</v>
      </c>
      <c r="AK748" s="7">
        <f>IF(T748&gt;0,RANK(T748,(N748:P748,Q748:AE748)),0)</f>
        <v>0</v>
      </c>
      <c r="AL748" s="7">
        <f>IF(S748&gt;0,RANK(S748,(N748:P748,Q748:AE748)),0)</f>
        <v>0</v>
      </c>
      <c r="AM748" s="2">
        <f t="shared" si="311"/>
        <v>5.1200000000000002E-2</v>
      </c>
      <c r="AN748" s="2">
        <f t="shared" si="312"/>
        <v>0</v>
      </c>
      <c r="AO748" s="2">
        <f t="shared" si="313"/>
        <v>0</v>
      </c>
      <c r="AP748" s="2">
        <f t="shared" si="314"/>
        <v>0</v>
      </c>
      <c r="AR748" t="s">
        <v>1000</v>
      </c>
      <c r="AS748" t="s">
        <v>1940</v>
      </c>
      <c r="AT748">
        <v>9</v>
      </c>
      <c r="AV748">
        <v>3</v>
      </c>
      <c r="AW748" s="91">
        <v>18</v>
      </c>
      <c r="AX748" s="93">
        <v>25</v>
      </c>
      <c r="AY748" s="97">
        <f t="shared" si="315"/>
        <v>18025</v>
      </c>
      <c r="BA748" s="7" t="s">
        <v>1261</v>
      </c>
    </row>
    <row r="749" spans="1:53" hidden="1" outlineLevel="1">
      <c r="A749" t="s">
        <v>17</v>
      </c>
      <c r="B749" t="s">
        <v>1940</v>
      </c>
      <c r="C749" s="1">
        <f t="shared" si="304"/>
        <v>7034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>IF(P749&gt;0,RANK(P749,(N749:P749,Q749:AE749)),0)</f>
        <v>0</v>
      </c>
      <c r="G749" s="1">
        <f t="shared" si="305"/>
        <v>2629</v>
      </c>
      <c r="H749" s="2">
        <f t="shared" si="306"/>
        <v>0.3737560420813193</v>
      </c>
      <c r="I749" s="2"/>
      <c r="J749" s="2">
        <f t="shared" si="307"/>
        <v>0.29300540233153255</v>
      </c>
      <c r="K749" s="2">
        <f t="shared" si="308"/>
        <v>0.6667614444128519</v>
      </c>
      <c r="L749" s="2">
        <f t="shared" si="309"/>
        <v>0</v>
      </c>
      <c r="M749" s="2">
        <f t="shared" si="310"/>
        <v>4.0233153255615606E-2</v>
      </c>
      <c r="N749" s="108">
        <v>2061</v>
      </c>
      <c r="O749" s="108">
        <v>4690</v>
      </c>
      <c r="P749" s="108"/>
      <c r="Q749" s="57">
        <v>283</v>
      </c>
      <c r="Y749" s="108"/>
      <c r="Z749" s="108"/>
      <c r="AA749" s="108">
        <v>0</v>
      </c>
      <c r="AB749" s="108">
        <v>0</v>
      </c>
      <c r="AC749" s="108"/>
      <c r="AD749" s="108"/>
      <c r="AE749" s="108"/>
      <c r="AF749" s="108"/>
      <c r="AG749" s="108"/>
      <c r="AI749" s="7">
        <f>IF(Q749&gt;0,RANK(Q749,(N749:P749,Q749:AE749)),0)</f>
        <v>3</v>
      </c>
      <c r="AJ749" s="7">
        <f>IF(R749&gt;0,RANK(R749,(N749:P749,Q749:AE749)),0)</f>
        <v>0</v>
      </c>
      <c r="AK749" s="7">
        <f>IF(T749&gt;0,RANK(T749,(N749:P749,Q749:AE749)),0)</f>
        <v>0</v>
      </c>
      <c r="AL749" s="7">
        <f>IF(S749&gt;0,RANK(S749,(N749:P749,Q749:AE749)),0)</f>
        <v>0</v>
      </c>
      <c r="AM749" s="2">
        <f t="shared" si="311"/>
        <v>4.0233153255615585E-2</v>
      </c>
      <c r="AN749" s="2">
        <f t="shared" si="312"/>
        <v>0</v>
      </c>
      <c r="AO749" s="2">
        <f t="shared" si="313"/>
        <v>0</v>
      </c>
      <c r="AP749" s="2">
        <f t="shared" si="314"/>
        <v>0</v>
      </c>
      <c r="AR749" t="s">
        <v>17</v>
      </c>
      <c r="AS749" t="s">
        <v>1940</v>
      </c>
      <c r="AT749">
        <v>8</v>
      </c>
      <c r="AV749">
        <v>3</v>
      </c>
      <c r="AW749" s="91">
        <v>18</v>
      </c>
      <c r="AX749" s="93">
        <v>27</v>
      </c>
      <c r="AY749" s="97">
        <f t="shared" si="315"/>
        <v>18027</v>
      </c>
      <c r="BA749" s="7" t="s">
        <v>1261</v>
      </c>
    </row>
    <row r="750" spans="1:53" hidden="1" outlineLevel="1">
      <c r="A750" t="s">
        <v>1303</v>
      </c>
      <c r="B750" t="s">
        <v>1940</v>
      </c>
      <c r="C750" s="1">
        <f t="shared" si="304"/>
        <v>15032</v>
      </c>
      <c r="D750" s="7">
        <f>IF(N750&gt;0, RANK(N750,(N750:P750,Q750:AE750)),0)</f>
        <v>2</v>
      </c>
      <c r="E750" s="7">
        <f>IF(O750&gt;0,RANK(O750,(N750:P750,Q750:AE750)),0)</f>
        <v>1</v>
      </c>
      <c r="F750" s="7">
        <f>IF(P750&gt;0,RANK(P750,(N750:P750,Q750:AE750)),0)</f>
        <v>0</v>
      </c>
      <c r="G750" s="1">
        <f t="shared" si="305"/>
        <v>6813</v>
      </c>
      <c r="H750" s="2">
        <f t="shared" si="306"/>
        <v>0.45323310271420969</v>
      </c>
      <c r="I750" s="2"/>
      <c r="J750" s="2">
        <f t="shared" si="307"/>
        <v>0.25119744544970729</v>
      </c>
      <c r="K750" s="2">
        <f t="shared" si="308"/>
        <v>0.70443054816391693</v>
      </c>
      <c r="L750" s="2">
        <f t="shared" si="309"/>
        <v>0</v>
      </c>
      <c r="M750" s="2">
        <f t="shared" si="310"/>
        <v>4.437200638637584E-2</v>
      </c>
      <c r="N750" s="108">
        <v>3776</v>
      </c>
      <c r="O750" s="108">
        <v>10589</v>
      </c>
      <c r="P750" s="108"/>
      <c r="Q750" s="57">
        <v>663</v>
      </c>
      <c r="Y750" s="108"/>
      <c r="Z750" s="108"/>
      <c r="AA750" s="108">
        <v>3</v>
      </c>
      <c r="AB750" s="108">
        <v>1</v>
      </c>
      <c r="AC750" s="108"/>
      <c r="AD750" s="108"/>
      <c r="AE750" s="108"/>
      <c r="AF750" s="108"/>
      <c r="AG750" s="108"/>
      <c r="AI750" s="7">
        <f>IF(Q750&gt;0,RANK(Q750,(N750:P750,Q750:AE750)),0)</f>
        <v>3</v>
      </c>
      <c r="AJ750" s="7">
        <f>IF(R750&gt;0,RANK(R750,(N750:P750,Q750:AE750)),0)</f>
        <v>0</v>
      </c>
      <c r="AK750" s="7">
        <f>IF(T750&gt;0,RANK(T750,(N750:P750,Q750:AE750)),0)</f>
        <v>0</v>
      </c>
      <c r="AL750" s="7">
        <f>IF(S750&gt;0,RANK(S750,(N750:P750,Q750:AE750)),0)</f>
        <v>0</v>
      </c>
      <c r="AM750" s="2">
        <f t="shared" si="311"/>
        <v>4.4105907397551887E-2</v>
      </c>
      <c r="AN750" s="2">
        <f t="shared" si="312"/>
        <v>0</v>
      </c>
      <c r="AO750" s="2">
        <f t="shared" si="313"/>
        <v>0</v>
      </c>
      <c r="AP750" s="2">
        <f t="shared" si="314"/>
        <v>0</v>
      </c>
      <c r="AR750" t="s">
        <v>1303</v>
      </c>
      <c r="AS750" t="s">
        <v>1940</v>
      </c>
      <c r="AV750">
        <v>3</v>
      </c>
      <c r="AW750" s="91">
        <v>18</v>
      </c>
      <c r="AX750" s="93">
        <v>29</v>
      </c>
      <c r="AY750" s="97">
        <f t="shared" si="315"/>
        <v>18029</v>
      </c>
      <c r="BA750" s="7" t="s">
        <v>1261</v>
      </c>
    </row>
    <row r="751" spans="1:53" hidden="1" outlineLevel="1">
      <c r="A751" t="s">
        <v>2010</v>
      </c>
      <c r="B751" t="s">
        <v>1940</v>
      </c>
      <c r="C751" s="1">
        <f t="shared" si="304"/>
        <v>7647</v>
      </c>
      <c r="D751" s="7">
        <f>IF(N751&gt;0, RANK(N751,(N751:P751,Q751:AE751)),0)</f>
        <v>2</v>
      </c>
      <c r="E751" s="7">
        <f>IF(O751&gt;0,RANK(O751,(N751:P751,Q751:AE751)),0)</f>
        <v>1</v>
      </c>
      <c r="F751" s="7">
        <f>IF(P751&gt;0,RANK(P751,(N751:P751,Q751:AE751)),0)</f>
        <v>0</v>
      </c>
      <c r="G751" s="1">
        <f t="shared" si="305"/>
        <v>2555</v>
      </c>
      <c r="H751" s="2">
        <f t="shared" si="306"/>
        <v>0.33411795475349809</v>
      </c>
      <c r="I751" s="2"/>
      <c r="J751" s="2">
        <f t="shared" si="307"/>
        <v>0.29854845037269517</v>
      </c>
      <c r="K751" s="2">
        <f t="shared" si="308"/>
        <v>0.63266640512619332</v>
      </c>
      <c r="L751" s="2">
        <f t="shared" si="309"/>
        <v>0</v>
      </c>
      <c r="M751" s="2">
        <f t="shared" si="310"/>
        <v>6.8785144501111506E-2</v>
      </c>
      <c r="N751" s="108">
        <v>2283</v>
      </c>
      <c r="O751" s="108">
        <v>4838</v>
      </c>
      <c r="P751" s="108"/>
      <c r="Q751" s="57">
        <v>526</v>
      </c>
      <c r="Y751" s="108"/>
      <c r="Z751" s="108"/>
      <c r="AA751" s="108">
        <v>0</v>
      </c>
      <c r="AB751" s="108">
        <v>0</v>
      </c>
      <c r="AC751" s="108"/>
      <c r="AD751" s="108"/>
      <c r="AE751" s="108"/>
      <c r="AF751" s="108"/>
      <c r="AG751" s="108"/>
      <c r="AI751" s="7">
        <f>IF(Q751&gt;0,RANK(Q751,(N751:P751,Q751:AE751)),0)</f>
        <v>3</v>
      </c>
      <c r="AJ751" s="7">
        <f>IF(R751&gt;0,RANK(R751,(N751:P751,Q751:AE751)),0)</f>
        <v>0</v>
      </c>
      <c r="AK751" s="7">
        <f>IF(T751&gt;0,RANK(T751,(N751:P751,Q751:AE751)),0)</f>
        <v>0</v>
      </c>
      <c r="AL751" s="7">
        <f>IF(S751&gt;0,RANK(S751,(N751:P751,Q751:AE751)),0)</f>
        <v>0</v>
      </c>
      <c r="AM751" s="2">
        <f t="shared" si="311"/>
        <v>6.8785144501111548E-2</v>
      </c>
      <c r="AN751" s="2">
        <f t="shared" si="312"/>
        <v>0</v>
      </c>
      <c r="AO751" s="2">
        <f t="shared" si="313"/>
        <v>0</v>
      </c>
      <c r="AP751" s="2">
        <f t="shared" si="314"/>
        <v>0</v>
      </c>
      <c r="AR751" t="s">
        <v>2010</v>
      </c>
      <c r="AS751" t="s">
        <v>1940</v>
      </c>
      <c r="AT751">
        <v>6</v>
      </c>
      <c r="AV751">
        <v>3</v>
      </c>
      <c r="AW751" s="91">
        <v>18</v>
      </c>
      <c r="AX751" s="93">
        <v>31</v>
      </c>
      <c r="AY751" s="97">
        <f t="shared" si="315"/>
        <v>18031</v>
      </c>
      <c r="BA751" s="7" t="s">
        <v>1261</v>
      </c>
    </row>
    <row r="752" spans="1:53" hidden="1" outlineLevel="1">
      <c r="A752" t="s">
        <v>1561</v>
      </c>
      <c r="B752" t="s">
        <v>1940</v>
      </c>
      <c r="C752" s="1">
        <f t="shared" si="304"/>
        <v>11501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>IF(P752&gt;0,RANK(P752,(N752:P752,Q752:AE752)),0)</f>
        <v>0</v>
      </c>
      <c r="G752" s="1">
        <f t="shared" si="305"/>
        <v>3872</v>
      </c>
      <c r="H752" s="2">
        <f t="shared" si="306"/>
        <v>0.33666637683679679</v>
      </c>
      <c r="I752" s="2"/>
      <c r="J752" s="2">
        <f t="shared" si="307"/>
        <v>0.30249543517954963</v>
      </c>
      <c r="K752" s="2">
        <f t="shared" si="308"/>
        <v>0.63916181201634636</v>
      </c>
      <c r="L752" s="2">
        <f t="shared" si="309"/>
        <v>0</v>
      </c>
      <c r="M752" s="2">
        <f t="shared" si="310"/>
        <v>5.8342752804103948E-2</v>
      </c>
      <c r="N752" s="108">
        <v>3479</v>
      </c>
      <c r="O752" s="108">
        <v>7351</v>
      </c>
      <c r="P752" s="108"/>
      <c r="Q752" s="57">
        <v>671</v>
      </c>
      <c r="Y752" s="108"/>
      <c r="Z752" s="108"/>
      <c r="AA752" s="108">
        <v>0</v>
      </c>
      <c r="AB752" s="108">
        <v>0</v>
      </c>
      <c r="AC752" s="108"/>
      <c r="AD752" s="108"/>
      <c r="AE752" s="108"/>
      <c r="AF752" s="108"/>
      <c r="AG752" s="108"/>
      <c r="AI752" s="7">
        <f>IF(Q752&gt;0,RANK(Q752,(N752:P752,Q752:AE752)),0)</f>
        <v>3</v>
      </c>
      <c r="AJ752" s="7">
        <f>IF(R752&gt;0,RANK(R752,(N752:P752,Q752:AE752)),0)</f>
        <v>0</v>
      </c>
      <c r="AK752" s="7">
        <f>IF(T752&gt;0,RANK(T752,(N752:P752,Q752:AE752)),0)</f>
        <v>0</v>
      </c>
      <c r="AL752" s="7">
        <f>IF(S752&gt;0,RANK(S752,(N752:P752,Q752:AE752)),0)</f>
        <v>0</v>
      </c>
      <c r="AM752" s="2">
        <f t="shared" si="311"/>
        <v>5.8342752804103989E-2</v>
      </c>
      <c r="AN752" s="2">
        <f t="shared" si="312"/>
        <v>0</v>
      </c>
      <c r="AO752" s="2">
        <f t="shared" si="313"/>
        <v>0</v>
      </c>
      <c r="AP752" s="2">
        <f t="shared" si="314"/>
        <v>0</v>
      </c>
      <c r="AR752" t="s">
        <v>1561</v>
      </c>
      <c r="AS752" t="s">
        <v>1940</v>
      </c>
      <c r="AT752">
        <v>3</v>
      </c>
      <c r="AV752">
        <v>3</v>
      </c>
      <c r="AW752" s="91">
        <v>18</v>
      </c>
      <c r="AX752" s="93">
        <v>33</v>
      </c>
      <c r="AY752" s="97">
        <f t="shared" si="315"/>
        <v>18033</v>
      </c>
      <c r="BA752" s="7" t="s">
        <v>1261</v>
      </c>
    </row>
    <row r="753" spans="1:53" hidden="1" outlineLevel="1">
      <c r="A753" t="s">
        <v>1267</v>
      </c>
      <c r="B753" t="s">
        <v>1940</v>
      </c>
      <c r="C753" s="1">
        <f t="shared" si="304"/>
        <v>30681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>IF(P753&gt;0,RANK(P753,(N753:P753,Q753:AE753)),0)</f>
        <v>0</v>
      </c>
      <c r="G753" s="1">
        <f t="shared" si="305"/>
        <v>306</v>
      </c>
      <c r="H753" s="2">
        <f t="shared" si="306"/>
        <v>9.9735992959812253E-3</v>
      </c>
      <c r="I753" s="2"/>
      <c r="J753" s="2">
        <f t="shared" si="307"/>
        <v>0.46980215768716793</v>
      </c>
      <c r="K753" s="2">
        <f t="shared" si="308"/>
        <v>0.47977575698314917</v>
      </c>
      <c r="L753" s="2">
        <f t="shared" si="309"/>
        <v>0</v>
      </c>
      <c r="M753" s="2">
        <f t="shared" si="310"/>
        <v>5.0422085329682897E-2</v>
      </c>
      <c r="N753" s="108">
        <v>14414</v>
      </c>
      <c r="O753" s="108">
        <v>14720</v>
      </c>
      <c r="P753" s="108"/>
      <c r="Q753" s="57">
        <v>1547</v>
      </c>
      <c r="Y753" s="108"/>
      <c r="Z753" s="108"/>
      <c r="AA753" s="108">
        <v>0</v>
      </c>
      <c r="AB753" s="108">
        <v>0</v>
      </c>
      <c r="AC753" s="108"/>
      <c r="AD753" s="108"/>
      <c r="AE753" s="108"/>
      <c r="AF753" s="108"/>
      <c r="AG753" s="108"/>
      <c r="AI753" s="7">
        <f>IF(Q753&gt;0,RANK(Q753,(N753:P753,Q753:AE753)),0)</f>
        <v>3</v>
      </c>
      <c r="AJ753" s="7">
        <f>IF(R753&gt;0,RANK(R753,(N753:P753,Q753:AE753)),0)</f>
        <v>0</v>
      </c>
      <c r="AK753" s="7">
        <f>IF(T753&gt;0,RANK(T753,(N753:P753,Q753:AE753)),0)</f>
        <v>0</v>
      </c>
      <c r="AL753" s="7">
        <f>IF(S753&gt;0,RANK(S753,(N753:P753,Q753:AE753)),0)</f>
        <v>0</v>
      </c>
      <c r="AM753" s="2">
        <f t="shared" si="311"/>
        <v>5.0422085329682863E-2</v>
      </c>
      <c r="AN753" s="2">
        <f t="shared" si="312"/>
        <v>0</v>
      </c>
      <c r="AO753" s="2">
        <f t="shared" si="313"/>
        <v>0</v>
      </c>
      <c r="AP753" s="2">
        <f t="shared" si="314"/>
        <v>0</v>
      </c>
      <c r="AR753" t="s">
        <v>1267</v>
      </c>
      <c r="AS753" t="s">
        <v>1940</v>
      </c>
      <c r="AT753">
        <v>6</v>
      </c>
      <c r="AV753">
        <v>3</v>
      </c>
      <c r="AW753" s="91">
        <v>18</v>
      </c>
      <c r="AX753" s="93">
        <v>35</v>
      </c>
      <c r="AY753" s="97">
        <f t="shared" si="315"/>
        <v>18035</v>
      </c>
      <c r="BA753" s="7" t="s">
        <v>1261</v>
      </c>
    </row>
    <row r="754" spans="1:53" hidden="1" outlineLevel="1">
      <c r="A754" t="s">
        <v>2356</v>
      </c>
      <c r="B754" t="s">
        <v>1940</v>
      </c>
      <c r="C754" s="1">
        <f t="shared" si="304"/>
        <v>13991</v>
      </c>
      <c r="D754" s="7">
        <f>IF(N754&gt;0, RANK(N754,(N754:P754,Q754:AE754)),0)</f>
        <v>2</v>
      </c>
      <c r="E754" s="7">
        <f>IF(O754&gt;0,RANK(O754,(N754:P754,Q754:AE754)),0)</f>
        <v>1</v>
      </c>
      <c r="F754" s="7">
        <f>IF(P754&gt;0,RANK(P754,(N754:P754,Q754:AE754)),0)</f>
        <v>0</v>
      </c>
      <c r="G754" s="1">
        <f t="shared" si="305"/>
        <v>715</v>
      </c>
      <c r="H754" s="2">
        <f t="shared" si="306"/>
        <v>5.1104281323708096E-2</v>
      </c>
      <c r="I754" s="2"/>
      <c r="J754" s="2">
        <f t="shared" si="307"/>
        <v>0.45343435065399185</v>
      </c>
      <c r="K754" s="2">
        <f t="shared" si="308"/>
        <v>0.50453863197769999</v>
      </c>
      <c r="L754" s="2">
        <f t="shared" si="309"/>
        <v>0</v>
      </c>
      <c r="M754" s="2">
        <f t="shared" si="310"/>
        <v>4.2027017368308162E-2</v>
      </c>
      <c r="N754" s="108">
        <v>6344</v>
      </c>
      <c r="O754" s="108">
        <v>7059</v>
      </c>
      <c r="P754" s="108"/>
      <c r="Q754" s="57">
        <v>588</v>
      </c>
      <c r="Y754" s="108"/>
      <c r="Z754" s="108"/>
      <c r="AA754" s="108">
        <v>0</v>
      </c>
      <c r="AB754" s="108">
        <v>0</v>
      </c>
      <c r="AC754" s="108"/>
      <c r="AD754" s="108"/>
      <c r="AE754" s="108"/>
      <c r="AF754" s="108"/>
      <c r="AG754" s="108"/>
      <c r="AI754" s="7">
        <f>IF(Q754&gt;0,RANK(Q754,(N754:P754,Q754:AE754)),0)</f>
        <v>3</v>
      </c>
      <c r="AJ754" s="7">
        <f>IF(R754&gt;0,RANK(R754,(N754:P754,Q754:AE754)),0)</f>
        <v>0</v>
      </c>
      <c r="AK754" s="7">
        <f>IF(T754&gt;0,RANK(T754,(N754:P754,Q754:AE754)),0)</f>
        <v>0</v>
      </c>
      <c r="AL754" s="7">
        <f>IF(S754&gt;0,RANK(S754,(N754:P754,Q754:AE754)),0)</f>
        <v>0</v>
      </c>
      <c r="AM754" s="2">
        <f t="shared" si="311"/>
        <v>4.2027017368308196E-2</v>
      </c>
      <c r="AN754" s="2">
        <f t="shared" si="312"/>
        <v>0</v>
      </c>
      <c r="AO754" s="2">
        <f t="shared" si="313"/>
        <v>0</v>
      </c>
      <c r="AP754" s="2">
        <f t="shared" si="314"/>
        <v>0</v>
      </c>
      <c r="AR754" t="s">
        <v>2356</v>
      </c>
      <c r="AS754" t="s">
        <v>1940</v>
      </c>
      <c r="AT754">
        <v>9</v>
      </c>
      <c r="AV754">
        <v>3</v>
      </c>
      <c r="AW754" s="91">
        <v>18</v>
      </c>
      <c r="AX754" s="93">
        <v>37</v>
      </c>
      <c r="AY754" s="97">
        <f t="shared" si="315"/>
        <v>18037</v>
      </c>
      <c r="BA754" s="7" t="s">
        <v>1261</v>
      </c>
    </row>
    <row r="755" spans="1:53" hidden="1" outlineLevel="1">
      <c r="A755" t="s">
        <v>323</v>
      </c>
      <c r="B755" t="s">
        <v>1940</v>
      </c>
      <c r="C755" s="1">
        <f t="shared" si="304"/>
        <v>46094</v>
      </c>
      <c r="D755" s="7">
        <f>IF(N755&gt;0, RANK(N755,(N755:P755,Q755:AE755)),0)</f>
        <v>2</v>
      </c>
      <c r="E755" s="7">
        <f>IF(O755&gt;0,RANK(O755,(N755:P755,Q755:AE755)),0)</f>
        <v>1</v>
      </c>
      <c r="F755" s="7">
        <f>IF(P755&gt;0,RANK(P755,(N755:P755,Q755:AE755)),0)</f>
        <v>0</v>
      </c>
      <c r="G755" s="1">
        <f t="shared" si="305"/>
        <v>16679</v>
      </c>
      <c r="H755" s="2">
        <f t="shared" si="306"/>
        <v>0.36184752896255479</v>
      </c>
      <c r="I755" s="2"/>
      <c r="J755" s="2">
        <f t="shared" si="307"/>
        <v>0.30084175814639652</v>
      </c>
      <c r="K755" s="2">
        <f t="shared" si="308"/>
        <v>0.66268928710895125</v>
      </c>
      <c r="L755" s="2">
        <f t="shared" si="309"/>
        <v>0</v>
      </c>
      <c r="M755" s="2">
        <f t="shared" si="310"/>
        <v>3.6468954744652282E-2</v>
      </c>
      <c r="N755" s="108">
        <v>13867</v>
      </c>
      <c r="O755" s="108">
        <v>30546</v>
      </c>
      <c r="P755" s="108"/>
      <c r="Q755" s="57">
        <v>1680</v>
      </c>
      <c r="Y755" s="108"/>
      <c r="Z755" s="108"/>
      <c r="AA755" s="108">
        <v>0</v>
      </c>
      <c r="AB755" s="108">
        <v>1</v>
      </c>
      <c r="AC755" s="108"/>
      <c r="AD755" s="108"/>
      <c r="AE755" s="108"/>
      <c r="AF755" s="108"/>
      <c r="AG755" s="108"/>
      <c r="AI755" s="7">
        <f>IF(Q755&gt;0,RANK(Q755,(N755:P755,Q755:AE755)),0)</f>
        <v>3</v>
      </c>
      <c r="AJ755" s="7">
        <f>IF(R755&gt;0,RANK(R755,(N755:P755,Q755:AE755)),0)</f>
        <v>0</v>
      </c>
      <c r="AK755" s="7">
        <f>IF(T755&gt;0,RANK(T755,(N755:P755,Q755:AE755)),0)</f>
        <v>0</v>
      </c>
      <c r="AL755" s="7">
        <f>IF(S755&gt;0,RANK(S755,(N755:P755,Q755:AE755)),0)</f>
        <v>0</v>
      </c>
      <c r="AM755" s="2">
        <f t="shared" si="311"/>
        <v>3.6447259947064693E-2</v>
      </c>
      <c r="AN755" s="2">
        <f t="shared" si="312"/>
        <v>0</v>
      </c>
      <c r="AO755" s="2">
        <f t="shared" si="313"/>
        <v>0</v>
      </c>
      <c r="AP755" s="2">
        <f t="shared" si="314"/>
        <v>0</v>
      </c>
      <c r="AR755" t="s">
        <v>323</v>
      </c>
      <c r="AS755" t="s">
        <v>1940</v>
      </c>
      <c r="AV755">
        <v>3</v>
      </c>
      <c r="AW755" s="91">
        <v>18</v>
      </c>
      <c r="AX755" s="93">
        <v>39</v>
      </c>
      <c r="AY755" s="97">
        <f t="shared" si="315"/>
        <v>18039</v>
      </c>
      <c r="BA755" s="7" t="s">
        <v>1261</v>
      </c>
    </row>
    <row r="756" spans="1:53" hidden="1" outlineLevel="1">
      <c r="A756" t="s">
        <v>1081</v>
      </c>
      <c r="B756" t="s">
        <v>1940</v>
      </c>
      <c r="C756" s="1">
        <f t="shared" si="304"/>
        <v>6283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>IF(P756&gt;0,RANK(P756,(N756:P756,Q756:AE756)),0)</f>
        <v>0</v>
      </c>
      <c r="G756" s="1">
        <f t="shared" si="305"/>
        <v>536</v>
      </c>
      <c r="H756" s="2">
        <f t="shared" si="306"/>
        <v>8.5309565494190678E-2</v>
      </c>
      <c r="I756" s="2"/>
      <c r="J756" s="2">
        <f t="shared" si="307"/>
        <v>0.41667992996975967</v>
      </c>
      <c r="K756" s="2">
        <f t="shared" si="308"/>
        <v>0.50198949546395033</v>
      </c>
      <c r="L756" s="2">
        <f t="shared" si="309"/>
        <v>0</v>
      </c>
      <c r="M756" s="2">
        <f t="shared" si="310"/>
        <v>8.1330574566290004E-2</v>
      </c>
      <c r="N756" s="108">
        <v>2618</v>
      </c>
      <c r="O756" s="108">
        <v>3154</v>
      </c>
      <c r="P756" s="108"/>
      <c r="Q756" s="57">
        <v>511</v>
      </c>
      <c r="Y756" s="108"/>
      <c r="Z756" s="108"/>
      <c r="AA756" s="108">
        <v>0</v>
      </c>
      <c r="AB756" s="108">
        <v>0</v>
      </c>
      <c r="AC756" s="108"/>
      <c r="AD756" s="108"/>
      <c r="AE756" s="108"/>
      <c r="AF756" s="108"/>
      <c r="AG756" s="108"/>
      <c r="AI756" s="7">
        <f>IF(Q756&gt;0,RANK(Q756,(N756:P756,Q756:AE756)),0)</f>
        <v>3</v>
      </c>
      <c r="AJ756" s="7">
        <f>IF(R756&gt;0,RANK(R756,(N756:P756,Q756:AE756)),0)</f>
        <v>0</v>
      </c>
      <c r="AK756" s="7">
        <f>IF(T756&gt;0,RANK(T756,(N756:P756,Q756:AE756)),0)</f>
        <v>0</v>
      </c>
      <c r="AL756" s="7">
        <f>IF(S756&gt;0,RANK(S756,(N756:P756,Q756:AE756)),0)</f>
        <v>0</v>
      </c>
      <c r="AM756" s="2">
        <f t="shared" si="311"/>
        <v>8.133057456628999E-2</v>
      </c>
      <c r="AN756" s="2">
        <f t="shared" si="312"/>
        <v>0</v>
      </c>
      <c r="AO756" s="2">
        <f t="shared" si="313"/>
        <v>0</v>
      </c>
      <c r="AP756" s="2">
        <f t="shared" si="314"/>
        <v>0</v>
      </c>
      <c r="AR756" t="s">
        <v>1081</v>
      </c>
      <c r="AS756" t="s">
        <v>1940</v>
      </c>
      <c r="AT756">
        <v>6</v>
      </c>
      <c r="AV756">
        <v>3</v>
      </c>
      <c r="AW756" s="91">
        <v>18</v>
      </c>
      <c r="AX756" s="93">
        <v>41</v>
      </c>
      <c r="AY756" s="97">
        <f t="shared" si="315"/>
        <v>18041</v>
      </c>
      <c r="BA756" s="7" t="s">
        <v>1261</v>
      </c>
    </row>
    <row r="757" spans="1:53" hidden="1" outlineLevel="1">
      <c r="A757" t="s">
        <v>1183</v>
      </c>
      <c r="B757" t="s">
        <v>1940</v>
      </c>
      <c r="C757" s="1">
        <f t="shared" si="304"/>
        <v>25711</v>
      </c>
      <c r="D757" s="7">
        <f>IF(N757&gt;0, RANK(N757,(N757:P757,Q757:AE757)),0)</f>
        <v>2</v>
      </c>
      <c r="E757" s="7">
        <f>IF(O757&gt;0,RANK(O757,(N757:P757,Q757:AE757)),0)</f>
        <v>1</v>
      </c>
      <c r="F757" s="7">
        <f>IF(P757&gt;0,RANK(P757,(N757:P757,Q757:AE757)),0)</f>
        <v>0</v>
      </c>
      <c r="G757" s="1">
        <f t="shared" si="305"/>
        <v>4291</v>
      </c>
      <c r="H757" s="2">
        <f t="shared" si="306"/>
        <v>0.16689354750884836</v>
      </c>
      <c r="I757" s="2"/>
      <c r="J757" s="2">
        <f t="shared" si="307"/>
        <v>0.3981953249581891</v>
      </c>
      <c r="K757" s="2">
        <f t="shared" si="308"/>
        <v>0.56508887246703743</v>
      </c>
      <c r="L757" s="2">
        <f t="shared" si="309"/>
        <v>0</v>
      </c>
      <c r="M757" s="2">
        <f t="shared" si="310"/>
        <v>3.6715802574773471E-2</v>
      </c>
      <c r="N757" s="108">
        <v>10238</v>
      </c>
      <c r="O757" s="108">
        <v>14529</v>
      </c>
      <c r="P757" s="108"/>
      <c r="Q757" s="57">
        <v>944</v>
      </c>
      <c r="Y757" s="108"/>
      <c r="Z757" s="108"/>
      <c r="AA757" s="108">
        <v>0</v>
      </c>
      <c r="AB757" s="108">
        <v>0</v>
      </c>
      <c r="AC757" s="108"/>
      <c r="AD757" s="108"/>
      <c r="AE757" s="108"/>
      <c r="AF757" s="108"/>
      <c r="AG757" s="108"/>
      <c r="AI757" s="7">
        <f>IF(Q757&gt;0,RANK(Q757,(N757:P757,Q757:AE757)),0)</f>
        <v>3</v>
      </c>
      <c r="AJ757" s="7">
        <f>IF(R757&gt;0,RANK(R757,(N757:P757,Q757:AE757)),0)</f>
        <v>0</v>
      </c>
      <c r="AK757" s="7">
        <f>IF(T757&gt;0,RANK(T757,(N757:P757,Q757:AE757)),0)</f>
        <v>0</v>
      </c>
      <c r="AL757" s="7">
        <f>IF(S757&gt;0,RANK(S757,(N757:P757,Q757:AE757)),0)</f>
        <v>0</v>
      </c>
      <c r="AM757" s="2">
        <f t="shared" si="311"/>
        <v>3.6715802574773443E-2</v>
      </c>
      <c r="AN757" s="2">
        <f t="shared" si="312"/>
        <v>0</v>
      </c>
      <c r="AO757" s="2">
        <f t="shared" si="313"/>
        <v>0</v>
      </c>
      <c r="AP757" s="2">
        <f t="shared" si="314"/>
        <v>0</v>
      </c>
      <c r="AR757" t="s">
        <v>1183</v>
      </c>
      <c r="AS757" t="s">
        <v>1940</v>
      </c>
      <c r="AT757">
        <v>9</v>
      </c>
      <c r="AV757">
        <v>3</v>
      </c>
      <c r="AW757" s="91">
        <v>18</v>
      </c>
      <c r="AX757" s="93">
        <v>43</v>
      </c>
      <c r="AY757" s="97">
        <f t="shared" si="315"/>
        <v>18043</v>
      </c>
      <c r="BA757" s="7" t="s">
        <v>1261</v>
      </c>
    </row>
    <row r="758" spans="1:53" hidden="1" outlineLevel="1">
      <c r="A758" t="s">
        <v>324</v>
      </c>
      <c r="B758" t="s">
        <v>1940</v>
      </c>
      <c r="C758" s="1">
        <f t="shared" si="304"/>
        <v>5379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>IF(P758&gt;0,RANK(P758,(N758:P758,Q758:AE758)),0)</f>
        <v>0</v>
      </c>
      <c r="G758" s="1">
        <f t="shared" si="305"/>
        <v>1341</v>
      </c>
      <c r="H758" s="2">
        <f t="shared" si="306"/>
        <v>0.24930284439486894</v>
      </c>
      <c r="I758" s="2"/>
      <c r="J758" s="2">
        <f t="shared" si="307"/>
        <v>0.34151329243353784</v>
      </c>
      <c r="K758" s="2">
        <f t="shared" si="308"/>
        <v>0.59081613682840672</v>
      </c>
      <c r="L758" s="2">
        <f t="shared" si="309"/>
        <v>0</v>
      </c>
      <c r="M758" s="2">
        <f t="shared" si="310"/>
        <v>6.7670570738055491E-2</v>
      </c>
      <c r="N758" s="108">
        <v>1837</v>
      </c>
      <c r="O758" s="108">
        <v>3178</v>
      </c>
      <c r="P758" s="108"/>
      <c r="Q758" s="57">
        <v>364</v>
      </c>
      <c r="Y758" s="108"/>
      <c r="Z758" s="108"/>
      <c r="AA758" s="108">
        <v>0</v>
      </c>
      <c r="AB758" s="108">
        <v>0</v>
      </c>
      <c r="AC758" s="108"/>
      <c r="AD758" s="108"/>
      <c r="AE758" s="108"/>
      <c r="AF758" s="108"/>
      <c r="AG758" s="108"/>
      <c r="AI758" s="7">
        <f>IF(Q758&gt;0,RANK(Q758,(N758:P758,Q758:AE758)),0)</f>
        <v>3</v>
      </c>
      <c r="AJ758" s="7">
        <f>IF(R758&gt;0,RANK(R758,(N758:P758,Q758:AE758)),0)</f>
        <v>0</v>
      </c>
      <c r="AK758" s="7">
        <f>IF(T758&gt;0,RANK(T758,(N758:P758,Q758:AE758)),0)</f>
        <v>0</v>
      </c>
      <c r="AL758" s="7">
        <f>IF(S758&gt;0,RANK(S758,(N758:P758,Q758:AE758)),0)</f>
        <v>0</v>
      </c>
      <c r="AM758" s="2">
        <f t="shared" si="311"/>
        <v>6.7670570738055394E-2</v>
      </c>
      <c r="AN758" s="2">
        <f t="shared" si="312"/>
        <v>0</v>
      </c>
      <c r="AO758" s="2">
        <f t="shared" si="313"/>
        <v>0</v>
      </c>
      <c r="AP758" s="2">
        <f t="shared" si="314"/>
        <v>0</v>
      </c>
      <c r="AR758" t="s">
        <v>324</v>
      </c>
      <c r="AS758" t="s">
        <v>1940</v>
      </c>
      <c r="AV758">
        <v>3</v>
      </c>
      <c r="AW758" s="91">
        <v>18</v>
      </c>
      <c r="AX758" s="93">
        <v>45</v>
      </c>
      <c r="AY758" s="97">
        <f t="shared" si="315"/>
        <v>18045</v>
      </c>
      <c r="BA758" s="7" t="s">
        <v>1261</v>
      </c>
    </row>
    <row r="759" spans="1:53" hidden="1" outlineLevel="1">
      <c r="A759" t="s">
        <v>2072</v>
      </c>
      <c r="B759" t="s">
        <v>1940</v>
      </c>
      <c r="C759" s="1">
        <f t="shared" si="304"/>
        <v>7223</v>
      </c>
      <c r="D759" s="7">
        <f>IF(N759&gt;0, RANK(N759,(N759:P759,Q759:AE759)),0)</f>
        <v>2</v>
      </c>
      <c r="E759" s="7">
        <f>IF(O759&gt;0,RANK(O759,(N759:P759,Q759:AE759)),0)</f>
        <v>1</v>
      </c>
      <c r="F759" s="7">
        <f>IF(P759&gt;0,RANK(P759,(N759:P759,Q759:AE759)),0)</f>
        <v>0</v>
      </c>
      <c r="G759" s="1">
        <f t="shared" si="305"/>
        <v>2882</v>
      </c>
      <c r="H759" s="2">
        <f t="shared" si="306"/>
        <v>0.39900318427246295</v>
      </c>
      <c r="I759" s="2"/>
      <c r="J759" s="2">
        <f t="shared" si="307"/>
        <v>0.27357053855738611</v>
      </c>
      <c r="K759" s="2">
        <f t="shared" si="308"/>
        <v>0.67257372282984906</v>
      </c>
      <c r="L759" s="2">
        <f t="shared" si="309"/>
        <v>0</v>
      </c>
      <c r="M759" s="2">
        <f t="shared" si="310"/>
        <v>5.3855738612764825E-2</v>
      </c>
      <c r="N759" s="108">
        <v>1976</v>
      </c>
      <c r="O759" s="108">
        <v>4858</v>
      </c>
      <c r="P759" s="108"/>
      <c r="Q759" s="57">
        <v>389</v>
      </c>
      <c r="Y759" s="108"/>
      <c r="Z759" s="108"/>
      <c r="AA759" s="108">
        <v>0</v>
      </c>
      <c r="AB759" s="108">
        <v>0</v>
      </c>
      <c r="AC759" s="108"/>
      <c r="AD759" s="108"/>
      <c r="AE759" s="108"/>
      <c r="AF759" s="108"/>
      <c r="AG759" s="108"/>
      <c r="AI759" s="7">
        <f>IF(Q759&gt;0,RANK(Q759,(N759:P759,Q759:AE759)),0)</f>
        <v>3</v>
      </c>
      <c r="AJ759" s="7">
        <f>IF(R759&gt;0,RANK(R759,(N759:P759,Q759:AE759)),0)</f>
        <v>0</v>
      </c>
      <c r="AK759" s="7">
        <f>IF(T759&gt;0,RANK(T759,(N759:P759,Q759:AE759)),0)</f>
        <v>0</v>
      </c>
      <c r="AL759" s="7">
        <f>IF(S759&gt;0,RANK(S759,(N759:P759,Q759:AE759)),0)</f>
        <v>0</v>
      </c>
      <c r="AM759" s="2">
        <f t="shared" si="311"/>
        <v>5.3855738612764777E-2</v>
      </c>
      <c r="AN759" s="2">
        <f t="shared" si="312"/>
        <v>0</v>
      </c>
      <c r="AO759" s="2">
        <f t="shared" si="313"/>
        <v>0</v>
      </c>
      <c r="AP759" s="2">
        <f t="shared" si="314"/>
        <v>0</v>
      </c>
      <c r="AR759" t="s">
        <v>2072</v>
      </c>
      <c r="AS759" t="s">
        <v>1940</v>
      </c>
      <c r="AT759">
        <v>6</v>
      </c>
      <c r="AV759">
        <v>3</v>
      </c>
      <c r="AW759" s="91">
        <v>18</v>
      </c>
      <c r="AX759" s="93">
        <v>47</v>
      </c>
      <c r="AY759" s="97">
        <f t="shared" si="315"/>
        <v>18047</v>
      </c>
      <c r="BA759" s="7" t="s">
        <v>1261</v>
      </c>
    </row>
    <row r="760" spans="1:53" hidden="1" outlineLevel="1">
      <c r="A760" t="s">
        <v>1683</v>
      </c>
      <c r="B760" t="s">
        <v>1940</v>
      </c>
      <c r="C760" s="1">
        <f t="shared" si="304"/>
        <v>6129</v>
      </c>
      <c r="D760" s="7">
        <f>IF(N760&gt;0, RANK(N760,(N760:P760,Q760:AE760)),0)</f>
        <v>2</v>
      </c>
      <c r="E760" s="7">
        <f>IF(O760&gt;0,RANK(O760,(N760:P760,Q760:AE760)),0)</f>
        <v>1</v>
      </c>
      <c r="F760" s="7">
        <f>IF(P760&gt;0,RANK(P760,(N760:P760,Q760:AE760)),0)</f>
        <v>0</v>
      </c>
      <c r="G760" s="1">
        <f t="shared" si="305"/>
        <v>1877</v>
      </c>
      <c r="H760" s="2">
        <f t="shared" si="306"/>
        <v>0.30624898025779085</v>
      </c>
      <c r="I760" s="2"/>
      <c r="J760" s="2">
        <f t="shared" si="307"/>
        <v>0.32256485560450321</v>
      </c>
      <c r="K760" s="2">
        <f t="shared" si="308"/>
        <v>0.628813835862294</v>
      </c>
      <c r="L760" s="2">
        <f t="shared" si="309"/>
        <v>0</v>
      </c>
      <c r="M760" s="2">
        <f t="shared" si="310"/>
        <v>4.8621308533202789E-2</v>
      </c>
      <c r="N760" s="108">
        <v>1977</v>
      </c>
      <c r="O760" s="108">
        <v>3854</v>
      </c>
      <c r="P760" s="108"/>
      <c r="Q760" s="57">
        <v>298</v>
      </c>
      <c r="Y760" s="108"/>
      <c r="Z760" s="108"/>
      <c r="AA760" s="108">
        <v>0</v>
      </c>
      <c r="AB760" s="108">
        <v>0</v>
      </c>
      <c r="AC760" s="108"/>
      <c r="AD760" s="108"/>
      <c r="AE760" s="108"/>
      <c r="AF760" s="108"/>
      <c r="AG760" s="108"/>
      <c r="AI760" s="7">
        <f>IF(Q760&gt;0,RANK(Q760,(N760:P760,Q760:AE760)),0)</f>
        <v>3</v>
      </c>
      <c r="AJ760" s="7">
        <f>IF(R760&gt;0,RANK(R760,(N760:P760,Q760:AE760)),0)</f>
        <v>0</v>
      </c>
      <c r="AK760" s="7">
        <f>IF(T760&gt;0,RANK(T760,(N760:P760,Q760:AE760)),0)</f>
        <v>0</v>
      </c>
      <c r="AL760" s="7">
        <f>IF(S760&gt;0,RANK(S760,(N760:P760,Q760:AE760)),0)</f>
        <v>0</v>
      </c>
      <c r="AM760" s="2">
        <f t="shared" si="311"/>
        <v>4.8621308533202803E-2</v>
      </c>
      <c r="AN760" s="2">
        <f t="shared" si="312"/>
        <v>0</v>
      </c>
      <c r="AO760" s="2">
        <f t="shared" si="313"/>
        <v>0</v>
      </c>
      <c r="AP760" s="2">
        <f t="shared" si="314"/>
        <v>0</v>
      </c>
      <c r="AR760" t="s">
        <v>1683</v>
      </c>
      <c r="AS760" t="s">
        <v>1940</v>
      </c>
      <c r="AT760">
        <v>2</v>
      </c>
      <c r="AV760">
        <v>3</v>
      </c>
      <c r="AW760" s="91">
        <v>18</v>
      </c>
      <c r="AX760" s="93">
        <v>49</v>
      </c>
      <c r="AY760" s="97">
        <f t="shared" si="315"/>
        <v>18049</v>
      </c>
      <c r="BA760" s="7" t="s">
        <v>1261</v>
      </c>
    </row>
    <row r="761" spans="1:53" hidden="1" outlineLevel="1">
      <c r="A761" t="s">
        <v>495</v>
      </c>
      <c r="B761" t="s">
        <v>1940</v>
      </c>
      <c r="C761" s="1">
        <f t="shared" si="304"/>
        <v>11431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0</v>
      </c>
      <c r="G761" s="1">
        <f t="shared" si="305"/>
        <v>1664</v>
      </c>
      <c r="H761" s="2">
        <f t="shared" si="306"/>
        <v>0.14556906657335317</v>
      </c>
      <c r="I761" s="2"/>
      <c r="J761" s="2">
        <f t="shared" si="307"/>
        <v>0.40626366897034383</v>
      </c>
      <c r="K761" s="2">
        <f t="shared" si="308"/>
        <v>0.55183273554369694</v>
      </c>
      <c r="L761" s="2">
        <f t="shared" si="309"/>
        <v>0</v>
      </c>
      <c r="M761" s="2">
        <f t="shared" si="310"/>
        <v>4.1903595485959233E-2</v>
      </c>
      <c r="N761" s="108">
        <v>4644</v>
      </c>
      <c r="O761" s="108">
        <v>6308</v>
      </c>
      <c r="P761" s="108"/>
      <c r="Q761" s="57">
        <v>478</v>
      </c>
      <c r="Y761" s="108"/>
      <c r="Z761" s="108"/>
      <c r="AA761" s="108">
        <v>0</v>
      </c>
      <c r="AB761" s="108">
        <v>1</v>
      </c>
      <c r="AC761" s="108"/>
      <c r="AD761" s="108"/>
      <c r="AE761" s="108"/>
      <c r="AF761" s="108"/>
      <c r="AG761" s="108"/>
      <c r="AI761" s="7">
        <f>IF(Q761&gt;0,RANK(Q761,(N761:P761,Q761:AE761)),0)</f>
        <v>3</v>
      </c>
      <c r="AJ761" s="7">
        <f>IF(R761&gt;0,RANK(R761,(N761:P761,Q761:AE761)),0)</f>
        <v>0</v>
      </c>
      <c r="AK761" s="7">
        <f>IF(T761&gt;0,RANK(T761,(N761:P761,Q761:AE761)),0)</f>
        <v>0</v>
      </c>
      <c r="AL761" s="7">
        <f>IF(S761&gt;0,RANK(S761,(N761:P761,Q761:AE761)),0)</f>
        <v>0</v>
      </c>
      <c r="AM761" s="2">
        <f t="shared" si="311"/>
        <v>4.1816114075758901E-2</v>
      </c>
      <c r="AN761" s="2">
        <f t="shared" si="312"/>
        <v>0</v>
      </c>
      <c r="AO761" s="2">
        <f t="shared" si="313"/>
        <v>0</v>
      </c>
      <c r="AP761" s="2">
        <f t="shared" si="314"/>
        <v>0</v>
      </c>
      <c r="AR761" t="s">
        <v>495</v>
      </c>
      <c r="AS761" t="s">
        <v>1940</v>
      </c>
      <c r="AT761">
        <v>8</v>
      </c>
      <c r="AV761">
        <v>3</v>
      </c>
      <c r="AW761" s="91">
        <v>18</v>
      </c>
      <c r="AX761" s="93">
        <v>51</v>
      </c>
      <c r="AY761" s="97">
        <f t="shared" si="315"/>
        <v>18051</v>
      </c>
      <c r="BA761" s="7" t="s">
        <v>1261</v>
      </c>
    </row>
    <row r="762" spans="1:53" hidden="1" outlineLevel="1">
      <c r="A762" t="s">
        <v>1340</v>
      </c>
      <c r="B762" t="s">
        <v>1940</v>
      </c>
      <c r="C762" s="1">
        <f t="shared" si="304"/>
        <v>16011</v>
      </c>
      <c r="D762" s="7">
        <f>IF(N762&gt;0, RANK(N762,(N762:P762,Q762:AE762)),0)</f>
        <v>2</v>
      </c>
      <c r="E762" s="7">
        <f>IF(O762&gt;0,RANK(O762,(N762:P762,Q762:AE762)),0)</f>
        <v>1</v>
      </c>
      <c r="F762" s="7">
        <f>IF(P762&gt;0,RANK(P762,(N762:P762,Q762:AE762)),0)</f>
        <v>0</v>
      </c>
      <c r="G762" s="1">
        <f t="shared" si="305"/>
        <v>4251</v>
      </c>
      <c r="H762" s="2">
        <f t="shared" si="306"/>
        <v>0.26550496533633128</v>
      </c>
      <c r="I762" s="2"/>
      <c r="J762" s="2">
        <f t="shared" si="307"/>
        <v>0.33932921116732245</v>
      </c>
      <c r="K762" s="2">
        <f t="shared" si="308"/>
        <v>0.60483417650365379</v>
      </c>
      <c r="L762" s="2">
        <f t="shared" si="309"/>
        <v>0</v>
      </c>
      <c r="M762" s="2">
        <f t="shared" si="310"/>
        <v>5.5836612329023705E-2</v>
      </c>
      <c r="N762" s="108">
        <v>5433</v>
      </c>
      <c r="O762" s="108">
        <v>9684</v>
      </c>
      <c r="P762" s="108"/>
      <c r="Q762" s="57">
        <v>894</v>
      </c>
      <c r="Y762" s="108"/>
      <c r="Z762" s="108"/>
      <c r="AA762" s="108">
        <v>0</v>
      </c>
      <c r="AB762" s="108">
        <v>0</v>
      </c>
      <c r="AC762" s="108"/>
      <c r="AD762" s="108"/>
      <c r="AE762" s="108"/>
      <c r="AF762" s="108"/>
      <c r="AG762" s="108"/>
      <c r="AI762" s="7">
        <f>IF(Q762&gt;0,RANK(Q762,(N762:P762,Q762:AE762)),0)</f>
        <v>3</v>
      </c>
      <c r="AJ762" s="7">
        <f>IF(R762&gt;0,RANK(R762,(N762:P762,Q762:AE762)),0)</f>
        <v>0</v>
      </c>
      <c r="AK762" s="7">
        <f>IF(T762&gt;0,RANK(T762,(N762:P762,Q762:AE762)),0)</f>
        <v>0</v>
      </c>
      <c r="AL762" s="7">
        <f>IF(S762&gt;0,RANK(S762,(N762:P762,Q762:AE762)),0)</f>
        <v>0</v>
      </c>
      <c r="AM762" s="2">
        <f t="shared" si="311"/>
        <v>5.5836612329023795E-2</v>
      </c>
      <c r="AN762" s="2">
        <f t="shared" si="312"/>
        <v>0</v>
      </c>
      <c r="AO762" s="2">
        <f t="shared" si="313"/>
        <v>0</v>
      </c>
      <c r="AP762" s="2">
        <f t="shared" si="314"/>
        <v>0</v>
      </c>
      <c r="AR762" t="s">
        <v>1340</v>
      </c>
      <c r="AS762" t="s">
        <v>1940</v>
      </c>
      <c r="AT762">
        <v>5</v>
      </c>
      <c r="AV762">
        <v>3</v>
      </c>
      <c r="AW762" s="91">
        <v>18</v>
      </c>
      <c r="AX762" s="93">
        <v>53</v>
      </c>
      <c r="AY762" s="97">
        <f t="shared" si="315"/>
        <v>18053</v>
      </c>
      <c r="BA762" s="7" t="s">
        <v>1261</v>
      </c>
    </row>
    <row r="763" spans="1:53" hidden="1" outlineLevel="1">
      <c r="A763" t="s">
        <v>1961</v>
      </c>
      <c r="B763" t="s">
        <v>1940</v>
      </c>
      <c r="C763" s="1">
        <f t="shared" si="304"/>
        <v>9864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0</v>
      </c>
      <c r="G763" s="1">
        <f t="shared" si="305"/>
        <v>1202</v>
      </c>
      <c r="H763" s="2">
        <f t="shared" si="306"/>
        <v>0.12185725871857259</v>
      </c>
      <c r="I763" s="2"/>
      <c r="J763" s="2">
        <f t="shared" si="307"/>
        <v>0.41352392538523924</v>
      </c>
      <c r="K763" s="2">
        <f t="shared" si="308"/>
        <v>0.53538118410381186</v>
      </c>
      <c r="L763" s="2">
        <f t="shared" si="309"/>
        <v>0</v>
      </c>
      <c r="M763" s="2">
        <f t="shared" si="310"/>
        <v>5.1094890510948954E-2</v>
      </c>
      <c r="N763" s="108">
        <v>4079</v>
      </c>
      <c r="O763" s="108">
        <v>5281</v>
      </c>
      <c r="P763" s="108"/>
      <c r="Q763" s="57">
        <v>504</v>
      </c>
      <c r="Y763" s="108"/>
      <c r="Z763" s="108"/>
      <c r="AA763" s="108">
        <v>0</v>
      </c>
      <c r="AB763" s="108">
        <v>0</v>
      </c>
      <c r="AC763" s="108"/>
      <c r="AD763" s="108"/>
      <c r="AE763" s="108"/>
      <c r="AF763" s="108"/>
      <c r="AG763" s="108"/>
      <c r="AI763" s="7">
        <f>IF(Q763&gt;0,RANK(Q763,(N763:P763,Q763:AE763)),0)</f>
        <v>3</v>
      </c>
      <c r="AJ763" s="7">
        <f>IF(R763&gt;0,RANK(R763,(N763:P763,Q763:AE763)),0)</f>
        <v>0</v>
      </c>
      <c r="AK763" s="7">
        <f>IF(T763&gt;0,RANK(T763,(N763:P763,Q763:AE763)),0)</f>
        <v>0</v>
      </c>
      <c r="AL763" s="7">
        <f>IF(S763&gt;0,RANK(S763,(N763:P763,Q763:AE763)),0)</f>
        <v>0</v>
      </c>
      <c r="AM763" s="2">
        <f t="shared" si="311"/>
        <v>5.1094890510948905E-2</v>
      </c>
      <c r="AN763" s="2">
        <f t="shared" si="312"/>
        <v>0</v>
      </c>
      <c r="AO763" s="2">
        <f t="shared" si="313"/>
        <v>0</v>
      </c>
      <c r="AP763" s="2">
        <f t="shared" si="314"/>
        <v>0</v>
      </c>
      <c r="AR763" t="s">
        <v>1961</v>
      </c>
      <c r="AS763" t="s">
        <v>1940</v>
      </c>
      <c r="AT763">
        <v>8</v>
      </c>
      <c r="AV763">
        <v>3</v>
      </c>
      <c r="AW763" s="91">
        <v>18</v>
      </c>
      <c r="AX763" s="93">
        <v>55</v>
      </c>
      <c r="AY763" s="97">
        <f t="shared" si="315"/>
        <v>18055</v>
      </c>
      <c r="BA763" s="7" t="s">
        <v>1261</v>
      </c>
    </row>
    <row r="764" spans="1:53" hidden="1" outlineLevel="1">
      <c r="A764" t="s">
        <v>2458</v>
      </c>
      <c r="B764" t="s">
        <v>1940</v>
      </c>
      <c r="C764" s="1">
        <f t="shared" si="304"/>
        <v>80724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0</v>
      </c>
      <c r="G764" s="1">
        <f t="shared" si="305"/>
        <v>34017</v>
      </c>
      <c r="H764" s="2">
        <f t="shared" si="306"/>
        <v>0.42139884049353354</v>
      </c>
      <c r="I764" s="2"/>
      <c r="J764" s="2">
        <f t="shared" si="307"/>
        <v>0.25590902333878401</v>
      </c>
      <c r="K764" s="2">
        <f t="shared" si="308"/>
        <v>0.67730786383231756</v>
      </c>
      <c r="L764" s="2">
        <f t="shared" si="309"/>
        <v>0</v>
      </c>
      <c r="M764" s="2">
        <f t="shared" si="310"/>
        <v>6.6783112828898483E-2</v>
      </c>
      <c r="N764" s="108">
        <v>20658</v>
      </c>
      <c r="O764" s="108">
        <v>54675</v>
      </c>
      <c r="P764" s="108"/>
      <c r="Q764" s="57">
        <v>5380</v>
      </c>
      <c r="Y764" s="108"/>
      <c r="Z764" s="108"/>
      <c r="AA764" s="108">
        <v>4</v>
      </c>
      <c r="AB764" s="108">
        <v>7</v>
      </c>
      <c r="AC764" s="108"/>
      <c r="AD764" s="108"/>
      <c r="AE764" s="108"/>
      <c r="AF764" s="108"/>
      <c r="AG764" s="108"/>
      <c r="AI764" s="7">
        <f>IF(Q764&gt;0,RANK(Q764,(N764:P764,Q764:AE764)),0)</f>
        <v>3</v>
      </c>
      <c r="AJ764" s="7">
        <f>IF(R764&gt;0,RANK(R764,(N764:P764,Q764:AE764)),0)</f>
        <v>0</v>
      </c>
      <c r="AK764" s="7">
        <f>IF(T764&gt;0,RANK(T764,(N764:P764,Q764:AE764)),0)</f>
        <v>0</v>
      </c>
      <c r="AL764" s="7">
        <f>IF(S764&gt;0,RANK(S764,(N764:P764,Q764:AE764)),0)</f>
        <v>0</v>
      </c>
      <c r="AM764" s="2">
        <f t="shared" si="311"/>
        <v>6.6646846043308061E-2</v>
      </c>
      <c r="AN764" s="2">
        <f t="shared" si="312"/>
        <v>0</v>
      </c>
      <c r="AO764" s="2">
        <f t="shared" si="313"/>
        <v>0</v>
      </c>
      <c r="AP764" s="2">
        <f t="shared" si="314"/>
        <v>0</v>
      </c>
      <c r="AR764" t="s">
        <v>2458</v>
      </c>
      <c r="AS764" t="s">
        <v>1940</v>
      </c>
      <c r="AT764">
        <v>5</v>
      </c>
      <c r="AV764">
        <v>3</v>
      </c>
      <c r="AW764" s="91">
        <v>18</v>
      </c>
      <c r="AX764" s="93">
        <v>57</v>
      </c>
      <c r="AY764" s="97">
        <f t="shared" si="315"/>
        <v>18057</v>
      </c>
      <c r="BA764" s="7" t="s">
        <v>1261</v>
      </c>
    </row>
    <row r="765" spans="1:53" hidden="1" outlineLevel="1">
      <c r="A765" t="s">
        <v>2196</v>
      </c>
      <c r="B765" t="s">
        <v>1940</v>
      </c>
      <c r="C765" s="1">
        <f t="shared" si="304"/>
        <v>22626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>IF(P765&gt;0,RANK(P765,(N765:P765,Q765:AE765)),0)</f>
        <v>0</v>
      </c>
      <c r="G765" s="1">
        <f t="shared" si="305"/>
        <v>8042</v>
      </c>
      <c r="H765" s="2">
        <f t="shared" si="306"/>
        <v>0.35543180411915498</v>
      </c>
      <c r="I765" s="2"/>
      <c r="J765" s="2">
        <f t="shared" si="307"/>
        <v>0.27954565544064353</v>
      </c>
      <c r="K765" s="2">
        <f t="shared" si="308"/>
        <v>0.63497745955979845</v>
      </c>
      <c r="L765" s="2">
        <f t="shared" si="309"/>
        <v>0</v>
      </c>
      <c r="M765" s="2">
        <f t="shared" si="310"/>
        <v>8.5476884999558078E-2</v>
      </c>
      <c r="N765" s="108">
        <v>6325</v>
      </c>
      <c r="O765" s="108">
        <v>14367</v>
      </c>
      <c r="P765" s="108"/>
      <c r="Q765" s="57">
        <v>1930</v>
      </c>
      <c r="Y765" s="108"/>
      <c r="Z765" s="108"/>
      <c r="AA765" s="108">
        <v>1</v>
      </c>
      <c r="AB765" s="108">
        <v>3</v>
      </c>
      <c r="AC765" s="108"/>
      <c r="AD765" s="108"/>
      <c r="AE765" s="108"/>
      <c r="AF765" s="108"/>
      <c r="AG765" s="108"/>
      <c r="AI765" s="7">
        <f>IF(Q765&gt;0,RANK(Q765,(N765:P765,Q765:AE765)),0)</f>
        <v>3</v>
      </c>
      <c r="AJ765" s="7">
        <f>IF(R765&gt;0,RANK(R765,(N765:P765,Q765:AE765)),0)</f>
        <v>0</v>
      </c>
      <c r="AK765" s="7">
        <f>IF(T765&gt;0,RANK(T765,(N765:P765,Q765:AE765)),0)</f>
        <v>0</v>
      </c>
      <c r="AL765" s="7">
        <f>IF(S765&gt;0,RANK(S765,(N765:P765,Q765:AE765)),0)</f>
        <v>0</v>
      </c>
      <c r="AM765" s="2">
        <f t="shared" si="311"/>
        <v>8.5300097233271463E-2</v>
      </c>
      <c r="AN765" s="2">
        <f t="shared" si="312"/>
        <v>0</v>
      </c>
      <c r="AO765" s="2">
        <f t="shared" si="313"/>
        <v>0</v>
      </c>
      <c r="AP765" s="2">
        <f t="shared" si="314"/>
        <v>0</v>
      </c>
      <c r="AR765" t="s">
        <v>2196</v>
      </c>
      <c r="AS765" t="s">
        <v>1940</v>
      </c>
      <c r="AT765">
        <v>5</v>
      </c>
      <c r="AV765">
        <v>3</v>
      </c>
      <c r="AW765" s="91">
        <v>18</v>
      </c>
      <c r="AX765" s="93">
        <v>59</v>
      </c>
      <c r="AY765" s="97">
        <f t="shared" si="315"/>
        <v>18059</v>
      </c>
      <c r="BA765" s="7" t="s">
        <v>1261</v>
      </c>
    </row>
    <row r="766" spans="1:53" hidden="1" outlineLevel="1">
      <c r="A766" t="s">
        <v>1341</v>
      </c>
      <c r="B766" t="s">
        <v>1940</v>
      </c>
      <c r="C766" s="1">
        <f t="shared" si="304"/>
        <v>14611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0</v>
      </c>
      <c r="G766" s="1">
        <f t="shared" si="305"/>
        <v>2793</v>
      </c>
      <c r="H766" s="2">
        <f t="shared" si="306"/>
        <v>0.19115734720416125</v>
      </c>
      <c r="I766" s="2"/>
      <c r="J766" s="2">
        <f t="shared" si="307"/>
        <v>0.38115118746150162</v>
      </c>
      <c r="K766" s="2">
        <f t="shared" si="308"/>
        <v>0.57230853466566289</v>
      </c>
      <c r="L766" s="2">
        <f t="shared" si="309"/>
        <v>0</v>
      </c>
      <c r="M766" s="2">
        <f t="shared" si="310"/>
        <v>4.6540277872835434E-2</v>
      </c>
      <c r="N766" s="108">
        <v>5569</v>
      </c>
      <c r="O766" s="108">
        <v>8362</v>
      </c>
      <c r="P766" s="108"/>
      <c r="Q766" s="57">
        <v>679</v>
      </c>
      <c r="Y766" s="108"/>
      <c r="Z766" s="108"/>
      <c r="AA766" s="108">
        <v>1</v>
      </c>
      <c r="AB766" s="108">
        <v>0</v>
      </c>
      <c r="AC766" s="108"/>
      <c r="AD766" s="108"/>
      <c r="AE766" s="108"/>
      <c r="AF766" s="108"/>
      <c r="AG766" s="108"/>
      <c r="AI766" s="7">
        <f>IF(Q766&gt;0,RANK(Q766,(N766:P766,Q766:AE766)),0)</f>
        <v>3</v>
      </c>
      <c r="AJ766" s="7">
        <f>IF(R766&gt;0,RANK(R766,(N766:P766,Q766:AE766)),0)</f>
        <v>0</v>
      </c>
      <c r="AK766" s="7">
        <f>IF(T766&gt;0,RANK(T766,(N766:P766,Q766:AE766)),0)</f>
        <v>0</v>
      </c>
      <c r="AL766" s="7">
        <f>IF(S766&gt;0,RANK(S766,(N766:P766,Q766:AE766)),0)</f>
        <v>0</v>
      </c>
      <c r="AM766" s="2">
        <f t="shared" si="311"/>
        <v>4.6471836287728427E-2</v>
      </c>
      <c r="AN766" s="2">
        <f t="shared" si="312"/>
        <v>0</v>
      </c>
      <c r="AO766" s="2">
        <f t="shared" si="313"/>
        <v>0</v>
      </c>
      <c r="AP766" s="2">
        <f t="shared" si="314"/>
        <v>0</v>
      </c>
      <c r="AR766" t="s">
        <v>1341</v>
      </c>
      <c r="AS766" t="s">
        <v>1940</v>
      </c>
      <c r="AT766">
        <v>9</v>
      </c>
      <c r="AV766">
        <v>3</v>
      </c>
      <c r="AW766" s="91">
        <v>18</v>
      </c>
      <c r="AX766" s="93">
        <v>61</v>
      </c>
      <c r="AY766" s="97">
        <f t="shared" si="315"/>
        <v>18061</v>
      </c>
      <c r="BA766" s="7" t="s">
        <v>1261</v>
      </c>
    </row>
    <row r="767" spans="1:53" hidden="1" outlineLevel="1">
      <c r="A767" t="s">
        <v>1410</v>
      </c>
      <c r="B767" t="s">
        <v>1940</v>
      </c>
      <c r="C767" s="1">
        <f t="shared" si="304"/>
        <v>38803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0</v>
      </c>
      <c r="G767" s="1">
        <f t="shared" si="305"/>
        <v>16176</v>
      </c>
      <c r="H767" s="2">
        <f t="shared" si="306"/>
        <v>0.41687498389299799</v>
      </c>
      <c r="I767" s="2"/>
      <c r="J767" s="2">
        <f t="shared" si="307"/>
        <v>0.25503182743602298</v>
      </c>
      <c r="K767" s="2">
        <f t="shared" si="308"/>
        <v>0.67190681132902097</v>
      </c>
      <c r="L767" s="2">
        <f t="shared" si="309"/>
        <v>0</v>
      </c>
      <c r="M767" s="2">
        <f t="shared" si="310"/>
        <v>7.306136123495599E-2</v>
      </c>
      <c r="N767" s="108">
        <v>9896</v>
      </c>
      <c r="O767" s="108">
        <v>26072</v>
      </c>
      <c r="P767" s="108"/>
      <c r="Q767" s="57">
        <v>2815</v>
      </c>
      <c r="Y767" s="108"/>
      <c r="Z767" s="108"/>
      <c r="AA767" s="108">
        <v>5</v>
      </c>
      <c r="AB767" s="108">
        <v>15</v>
      </c>
      <c r="AC767" s="108"/>
      <c r="AD767" s="108"/>
      <c r="AE767" s="108"/>
      <c r="AF767" s="108"/>
      <c r="AG767" s="108"/>
      <c r="AI767" s="7">
        <f>IF(Q767&gt;0,RANK(Q767,(N767:P767,Q767:AE767)),0)</f>
        <v>3</v>
      </c>
      <c r="AJ767" s="7">
        <f>IF(R767&gt;0,RANK(R767,(N767:P767,Q767:AE767)),0)</f>
        <v>0</v>
      </c>
      <c r="AK767" s="7">
        <f>IF(T767&gt;0,RANK(T767,(N767:P767,Q767:AE767)),0)</f>
        <v>0</v>
      </c>
      <c r="AL767" s="7">
        <f>IF(S767&gt;0,RANK(S767,(N767:P767,Q767:AE767)),0)</f>
        <v>0</v>
      </c>
      <c r="AM767" s="2">
        <f t="shared" si="311"/>
        <v>7.2545937169806451E-2</v>
      </c>
      <c r="AN767" s="2">
        <f t="shared" si="312"/>
        <v>0</v>
      </c>
      <c r="AO767" s="2">
        <f t="shared" si="313"/>
        <v>0</v>
      </c>
      <c r="AP767" s="2">
        <f t="shared" si="314"/>
        <v>0</v>
      </c>
      <c r="AR767" t="s">
        <v>1410</v>
      </c>
      <c r="AS767" t="s">
        <v>1940</v>
      </c>
      <c r="AT767">
        <v>4</v>
      </c>
      <c r="AV767">
        <v>3</v>
      </c>
      <c r="AW767" s="91">
        <v>18</v>
      </c>
      <c r="AX767" s="93">
        <v>63</v>
      </c>
      <c r="AY767" s="97">
        <f t="shared" si="315"/>
        <v>18063</v>
      </c>
      <c r="BA767" s="7" t="s">
        <v>1261</v>
      </c>
    </row>
    <row r="768" spans="1:53" hidden="1" outlineLevel="1">
      <c r="A768" t="s">
        <v>819</v>
      </c>
      <c r="B768" t="s">
        <v>1940</v>
      </c>
      <c r="C768" s="1">
        <f t="shared" ref="C768:C799" si="316">SUM(N768:AG768)</f>
        <v>13243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>IF(P768&gt;0,RANK(P768,(N768:P768,Q768:AE768)),0)</f>
        <v>0</v>
      </c>
      <c r="G768" s="1">
        <f t="shared" ref="G768:G799" si="317">IF(C768&gt;0,MAX(N768:P768)-LARGE(N768:P768,2),0)</f>
        <v>2248</v>
      </c>
      <c r="H768" s="2">
        <f t="shared" ref="H768:H799" si="318">IF(C768&gt;0,G768/C768,0)</f>
        <v>0.16975005663369327</v>
      </c>
      <c r="I768" s="2"/>
      <c r="J768" s="2">
        <f t="shared" ref="J768:J799" si="319">IF($C768=0,"-",N768/$C768)</f>
        <v>0.37332930604847842</v>
      </c>
      <c r="K768" s="2">
        <f t="shared" ref="K768:K799" si="320">IF($C768=0,"-",O768/$C768)</f>
        <v>0.54307936268217172</v>
      </c>
      <c r="L768" s="2">
        <f t="shared" ref="L768:L799" si="321">IF($C768=0,"-",P768/$C768)</f>
        <v>0</v>
      </c>
      <c r="M768" s="2">
        <f t="shared" ref="M768:M799" si="322">IF(C768=0,"-",(1-J768-K768-L768))</f>
        <v>8.3591331269349922E-2</v>
      </c>
      <c r="N768" s="108">
        <v>4944</v>
      </c>
      <c r="O768" s="108">
        <v>7192</v>
      </c>
      <c r="P768" s="108"/>
      <c r="Q768" s="57">
        <v>1107</v>
      </c>
      <c r="Y768" s="108"/>
      <c r="Z768" s="108"/>
      <c r="AA768" s="108">
        <v>0</v>
      </c>
      <c r="AB768" s="108">
        <v>0</v>
      </c>
      <c r="AC768" s="108"/>
      <c r="AD768" s="108"/>
      <c r="AE768" s="108"/>
      <c r="AF768" s="108"/>
      <c r="AG768" s="108"/>
      <c r="AI768" s="7">
        <f>IF(Q768&gt;0,RANK(Q768,(N768:P768,Q768:AE768)),0)</f>
        <v>3</v>
      </c>
      <c r="AJ768" s="7">
        <f>IF(R768&gt;0,RANK(R768,(N768:P768,Q768:AE768)),0)</f>
        <v>0</v>
      </c>
      <c r="AK768" s="7">
        <f>IF(T768&gt;0,RANK(T768,(N768:P768,Q768:AE768)),0)</f>
        <v>0</v>
      </c>
      <c r="AL768" s="7">
        <f>IF(S768&gt;0,RANK(S768,(N768:P768,Q768:AE768)),0)</f>
        <v>0</v>
      </c>
      <c r="AM768" s="2">
        <f t="shared" ref="AM768:AM799" si="323">IF($C768=0,"-",Q768/$C768)</f>
        <v>8.3591331269349839E-2</v>
      </c>
      <c r="AN768" s="2">
        <f t="shared" ref="AN768:AN799" si="324">IF($C768=0,"-",R768/$C768)</f>
        <v>0</v>
      </c>
      <c r="AO768" s="2">
        <f t="shared" ref="AO768:AO799" si="325">IF($C768=0,"-",T768/$C768)</f>
        <v>0</v>
      </c>
      <c r="AP768" s="2">
        <f t="shared" ref="AP768:AP799" si="326">IF($C768=0,"-",S768/$C768)</f>
        <v>0</v>
      </c>
      <c r="AR768" t="s">
        <v>819</v>
      </c>
      <c r="AS768" t="s">
        <v>1940</v>
      </c>
      <c r="AT768">
        <v>6</v>
      </c>
      <c r="AV768">
        <v>3</v>
      </c>
      <c r="AW768" s="91">
        <v>18</v>
      </c>
      <c r="AX768" s="93">
        <v>65</v>
      </c>
      <c r="AY768" s="97">
        <f t="shared" si="315"/>
        <v>18065</v>
      </c>
      <c r="BA768" s="7" t="s">
        <v>1261</v>
      </c>
    </row>
    <row r="769" spans="1:53" hidden="1" outlineLevel="1">
      <c r="A769" t="s">
        <v>2284</v>
      </c>
      <c r="B769" t="s">
        <v>1940</v>
      </c>
      <c r="C769" s="1">
        <f t="shared" si="316"/>
        <v>25739</v>
      </c>
      <c r="D769" s="7">
        <f>IF(N769&gt;0, RANK(N769,(N769:P769,Q769:AE769)),0)</f>
        <v>2</v>
      </c>
      <c r="E769" s="7">
        <f>IF(O769&gt;0,RANK(O769,(N769:P769,Q769:AE769)),0)</f>
        <v>1</v>
      </c>
      <c r="F769" s="7">
        <f>IF(P769&gt;0,RANK(P769,(N769:P769,Q769:AE769)),0)</f>
        <v>0</v>
      </c>
      <c r="G769" s="1">
        <f t="shared" si="317"/>
        <v>4478</v>
      </c>
      <c r="H769" s="2">
        <f t="shared" si="318"/>
        <v>0.17397723299273476</v>
      </c>
      <c r="I769" s="2"/>
      <c r="J769" s="2">
        <f t="shared" si="319"/>
        <v>0.37818097051167487</v>
      </c>
      <c r="K769" s="2">
        <f t="shared" si="320"/>
        <v>0.55215820350440969</v>
      </c>
      <c r="L769" s="2">
        <f t="shared" si="321"/>
        <v>0</v>
      </c>
      <c r="M769" s="2">
        <f t="shared" si="322"/>
        <v>6.9660825983915431E-2</v>
      </c>
      <c r="N769" s="108">
        <v>9734</v>
      </c>
      <c r="O769" s="108">
        <v>14212</v>
      </c>
      <c r="P769" s="108"/>
      <c r="Q769" s="57">
        <v>1789</v>
      </c>
      <c r="Y769" s="108"/>
      <c r="Z769" s="108"/>
      <c r="AA769" s="108">
        <v>0</v>
      </c>
      <c r="AB769" s="108">
        <v>4</v>
      </c>
      <c r="AC769" s="108"/>
      <c r="AD769" s="108"/>
      <c r="AE769" s="108"/>
      <c r="AF769" s="108"/>
      <c r="AG769" s="108"/>
      <c r="AI769" s="7">
        <f>IF(Q769&gt;0,RANK(Q769,(N769:P769,Q769:AE769)),0)</f>
        <v>3</v>
      </c>
      <c r="AJ769" s="7">
        <f>IF(R769&gt;0,RANK(R769,(N769:P769,Q769:AE769)),0)</f>
        <v>0</v>
      </c>
      <c r="AK769" s="7">
        <f>IF(T769&gt;0,RANK(T769,(N769:P769,Q769:AE769)),0)</f>
        <v>0</v>
      </c>
      <c r="AL769" s="7">
        <f>IF(S769&gt;0,RANK(S769,(N769:P769,Q769:AE769)),0)</f>
        <v>0</v>
      </c>
      <c r="AM769" s="2">
        <f t="shared" si="323"/>
        <v>6.950541979097867E-2</v>
      </c>
      <c r="AN769" s="2">
        <f t="shared" si="324"/>
        <v>0</v>
      </c>
      <c r="AO769" s="2">
        <f t="shared" si="325"/>
        <v>0</v>
      </c>
      <c r="AP769" s="2">
        <f t="shared" si="326"/>
        <v>0</v>
      </c>
      <c r="AR769" t="s">
        <v>2284</v>
      </c>
      <c r="AS769" t="s">
        <v>1940</v>
      </c>
      <c r="AV769">
        <v>3</v>
      </c>
      <c r="AW769" s="91">
        <v>18</v>
      </c>
      <c r="AX769" s="93">
        <v>67</v>
      </c>
      <c r="AY769" s="97">
        <f t="shared" si="315"/>
        <v>18067</v>
      </c>
      <c r="BA769" s="7" t="s">
        <v>1261</v>
      </c>
    </row>
    <row r="770" spans="1:53" hidden="1" outlineLevel="1">
      <c r="A770" t="s">
        <v>243</v>
      </c>
      <c r="B770" t="s">
        <v>1940</v>
      </c>
      <c r="C770" s="1">
        <f t="shared" si="316"/>
        <v>11200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>IF(P770&gt;0,RANK(P770,(N770:P770,Q770:AE770)),0)</f>
        <v>0</v>
      </c>
      <c r="G770" s="1">
        <f t="shared" si="317"/>
        <v>5014</v>
      </c>
      <c r="H770" s="2">
        <f t="shared" si="318"/>
        <v>0.44767857142857143</v>
      </c>
      <c r="I770" s="2"/>
      <c r="J770" s="2">
        <f t="shared" si="319"/>
        <v>0.2425892857142857</v>
      </c>
      <c r="K770" s="2">
        <f t="shared" si="320"/>
        <v>0.6902678571428571</v>
      </c>
      <c r="L770" s="2">
        <f t="shared" si="321"/>
        <v>0</v>
      </c>
      <c r="M770" s="2">
        <f t="shared" si="322"/>
        <v>6.7142857142857171E-2</v>
      </c>
      <c r="N770" s="108">
        <v>2717</v>
      </c>
      <c r="O770" s="108">
        <v>7731</v>
      </c>
      <c r="P770" s="108"/>
      <c r="Q770" s="57">
        <v>752</v>
      </c>
      <c r="Y770" s="108"/>
      <c r="Z770" s="108"/>
      <c r="AA770" s="108">
        <v>0</v>
      </c>
      <c r="AB770" s="108">
        <v>0</v>
      </c>
      <c r="AC770" s="108"/>
      <c r="AD770" s="108"/>
      <c r="AE770" s="108"/>
      <c r="AF770" s="108"/>
      <c r="AG770" s="108"/>
      <c r="AI770" s="7">
        <f>IF(Q770&gt;0,RANK(Q770,(N770:P770,Q770:AE770)),0)</f>
        <v>3</v>
      </c>
      <c r="AJ770" s="7">
        <f>IF(R770&gt;0,RANK(R770,(N770:P770,Q770:AE770)),0)</f>
        <v>0</v>
      </c>
      <c r="AK770" s="7">
        <f>IF(T770&gt;0,RANK(T770,(N770:P770,Q770:AE770)),0)</f>
        <v>0</v>
      </c>
      <c r="AL770" s="7">
        <f>IF(S770&gt;0,RANK(S770,(N770:P770,Q770:AE770)),0)</f>
        <v>0</v>
      </c>
      <c r="AM770" s="2">
        <f t="shared" si="323"/>
        <v>6.7142857142857143E-2</v>
      </c>
      <c r="AN770" s="2">
        <f t="shared" si="324"/>
        <v>0</v>
      </c>
      <c r="AO770" s="2">
        <f t="shared" si="325"/>
        <v>0</v>
      </c>
      <c r="AP770" s="2">
        <f t="shared" si="326"/>
        <v>0</v>
      </c>
      <c r="AR770" t="s">
        <v>243</v>
      </c>
      <c r="AS770" t="s">
        <v>1940</v>
      </c>
      <c r="AT770" s="1">
        <v>5</v>
      </c>
      <c r="AU770" s="1"/>
      <c r="AV770">
        <v>3</v>
      </c>
      <c r="AW770" s="91">
        <v>18</v>
      </c>
      <c r="AX770" s="93">
        <v>69</v>
      </c>
      <c r="AY770" s="97">
        <f t="shared" si="315"/>
        <v>18069</v>
      </c>
      <c r="AZ770" s="1"/>
      <c r="BA770" s="7" t="s">
        <v>1261</v>
      </c>
    </row>
    <row r="771" spans="1:53" hidden="1" outlineLevel="1">
      <c r="A771" t="s">
        <v>666</v>
      </c>
      <c r="B771" t="s">
        <v>1940</v>
      </c>
      <c r="C771" s="1">
        <f t="shared" si="316"/>
        <v>13498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0</v>
      </c>
      <c r="G771" s="1">
        <f t="shared" si="317"/>
        <v>3012</v>
      </c>
      <c r="H771" s="2">
        <f t="shared" si="318"/>
        <v>0.22314416950659358</v>
      </c>
      <c r="I771" s="2"/>
      <c r="J771" s="2">
        <f t="shared" si="319"/>
        <v>0.35753444954808122</v>
      </c>
      <c r="K771" s="2">
        <f t="shared" si="320"/>
        <v>0.58067861905467477</v>
      </c>
      <c r="L771" s="2">
        <f t="shared" si="321"/>
        <v>0</v>
      </c>
      <c r="M771" s="2">
        <f t="shared" si="322"/>
        <v>6.1786931397244005E-2</v>
      </c>
      <c r="N771" s="108">
        <v>4826</v>
      </c>
      <c r="O771" s="108">
        <v>7838</v>
      </c>
      <c r="P771" s="108"/>
      <c r="Q771" s="57">
        <v>831</v>
      </c>
      <c r="Y771" s="108"/>
      <c r="Z771" s="108"/>
      <c r="AA771" s="108">
        <v>3</v>
      </c>
      <c r="AB771" s="108">
        <v>0</v>
      </c>
      <c r="AC771" s="108"/>
      <c r="AD771" s="108"/>
      <c r="AE771" s="108"/>
      <c r="AF771" s="108"/>
      <c r="AG771" s="108"/>
      <c r="AI771" s="7">
        <f>IF(Q771&gt;0,RANK(Q771,(N771:P771,Q771:AE771)),0)</f>
        <v>3</v>
      </c>
      <c r="AJ771" s="7">
        <f>IF(R771&gt;0,RANK(R771,(N771:P771,Q771:AE771)),0)</f>
        <v>0</v>
      </c>
      <c r="AK771" s="7">
        <f>IF(T771&gt;0,RANK(T771,(N771:P771,Q771:AE771)),0)</f>
        <v>0</v>
      </c>
      <c r="AL771" s="7">
        <f>IF(S771&gt;0,RANK(S771,(N771:P771,Q771:AE771)),0)</f>
        <v>0</v>
      </c>
      <c r="AM771" s="2">
        <f t="shared" si="323"/>
        <v>6.1564676248333089E-2</v>
      </c>
      <c r="AN771" s="2">
        <f t="shared" si="324"/>
        <v>0</v>
      </c>
      <c r="AO771" s="2">
        <f t="shared" si="325"/>
        <v>0</v>
      </c>
      <c r="AP771" s="2">
        <f t="shared" si="326"/>
        <v>0</v>
      </c>
      <c r="AR771" t="s">
        <v>666</v>
      </c>
      <c r="AS771" t="s">
        <v>1940</v>
      </c>
      <c r="AT771" s="1">
        <v>9</v>
      </c>
      <c r="AU771" s="1"/>
      <c r="AV771">
        <v>3</v>
      </c>
      <c r="AW771" s="91">
        <v>18</v>
      </c>
      <c r="AX771" s="93">
        <v>71</v>
      </c>
      <c r="AY771" s="97">
        <f t="shared" si="315"/>
        <v>18071</v>
      </c>
      <c r="AZ771" s="1"/>
      <c r="BA771" s="7" t="s">
        <v>1261</v>
      </c>
    </row>
    <row r="772" spans="1:53" hidden="1" outlineLevel="1">
      <c r="A772" t="s">
        <v>717</v>
      </c>
      <c r="B772" t="s">
        <v>1940</v>
      </c>
      <c r="C772" s="1">
        <f t="shared" si="316"/>
        <v>8215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0</v>
      </c>
      <c r="G772" s="1">
        <f t="shared" si="317"/>
        <v>2824</v>
      </c>
      <c r="H772" s="2">
        <f t="shared" si="318"/>
        <v>0.34376141205112598</v>
      </c>
      <c r="I772" s="2"/>
      <c r="J772" s="2">
        <f t="shared" si="319"/>
        <v>0.30493000608642729</v>
      </c>
      <c r="K772" s="2">
        <f t="shared" si="320"/>
        <v>0.64869141813755327</v>
      </c>
      <c r="L772" s="2">
        <f t="shared" si="321"/>
        <v>0</v>
      </c>
      <c r="M772" s="2">
        <f t="shared" si="322"/>
        <v>4.6378575776019448E-2</v>
      </c>
      <c r="N772" s="108">
        <v>2505</v>
      </c>
      <c r="O772" s="108">
        <v>5329</v>
      </c>
      <c r="P772" s="108"/>
      <c r="Q772" s="57">
        <v>379</v>
      </c>
      <c r="Y772" s="108"/>
      <c r="Z772" s="108"/>
      <c r="AA772" s="108">
        <v>1</v>
      </c>
      <c r="AB772" s="108">
        <v>1</v>
      </c>
      <c r="AC772" s="108"/>
      <c r="AD772" s="108"/>
      <c r="AE772" s="108"/>
      <c r="AF772" s="108"/>
      <c r="AG772" s="108"/>
      <c r="AI772" s="7">
        <f>IF(Q772&gt;0,RANK(Q772,(N772:P772,Q772:AE772)),0)</f>
        <v>3</v>
      </c>
      <c r="AJ772" s="7">
        <f>IF(R772&gt;0,RANK(R772,(N772:P772,Q772:AE772)),0)</f>
        <v>0</v>
      </c>
      <c r="AK772" s="7">
        <f>IF(T772&gt;0,RANK(T772,(N772:P772,Q772:AE772)),0)</f>
        <v>0</v>
      </c>
      <c r="AL772" s="7">
        <f>IF(S772&gt;0,RANK(S772,(N772:P772,Q772:AE772)),0)</f>
        <v>0</v>
      </c>
      <c r="AM772" s="2">
        <f t="shared" si="323"/>
        <v>4.6135118685331711E-2</v>
      </c>
      <c r="AN772" s="2">
        <f t="shared" si="324"/>
        <v>0</v>
      </c>
      <c r="AO772" s="2">
        <f t="shared" si="325"/>
        <v>0</v>
      </c>
      <c r="AP772" s="2">
        <f t="shared" si="326"/>
        <v>0</v>
      </c>
      <c r="AR772" t="s">
        <v>717</v>
      </c>
      <c r="AS772" t="s">
        <v>1940</v>
      </c>
      <c r="AT772" s="1">
        <v>1</v>
      </c>
      <c r="AU772" s="1"/>
      <c r="AV772">
        <v>3</v>
      </c>
      <c r="AW772" s="91">
        <v>18</v>
      </c>
      <c r="AX772" s="93">
        <v>73</v>
      </c>
      <c r="AY772" s="97">
        <f t="shared" si="315"/>
        <v>18073</v>
      </c>
      <c r="AZ772" s="1"/>
      <c r="BA772" s="7" t="s">
        <v>1261</v>
      </c>
    </row>
    <row r="773" spans="1:53" hidden="1" outlineLevel="1">
      <c r="A773" t="s">
        <v>1253</v>
      </c>
      <c r="B773" t="s">
        <v>1940</v>
      </c>
      <c r="C773" s="1">
        <f t="shared" si="316"/>
        <v>5771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>IF(P773&gt;0,RANK(P773,(N773:P773,Q773:AE773)),0)</f>
        <v>0</v>
      </c>
      <c r="G773" s="1">
        <f t="shared" si="317"/>
        <v>1446</v>
      </c>
      <c r="H773" s="2">
        <f t="shared" si="318"/>
        <v>0.25056316063073991</v>
      </c>
      <c r="I773" s="2"/>
      <c r="J773" s="2">
        <f t="shared" si="319"/>
        <v>0.34413446543060128</v>
      </c>
      <c r="K773" s="2">
        <f t="shared" si="320"/>
        <v>0.59469762606134113</v>
      </c>
      <c r="L773" s="2">
        <f t="shared" si="321"/>
        <v>0</v>
      </c>
      <c r="M773" s="2">
        <f t="shared" si="322"/>
        <v>6.1167908508057534E-2</v>
      </c>
      <c r="N773" s="108">
        <v>1986</v>
      </c>
      <c r="O773" s="108">
        <v>3432</v>
      </c>
      <c r="P773" s="108"/>
      <c r="Q773" s="57">
        <v>352</v>
      </c>
      <c r="Y773" s="108"/>
      <c r="Z773" s="108"/>
      <c r="AA773" s="108">
        <v>0</v>
      </c>
      <c r="AB773" s="108">
        <v>1</v>
      </c>
      <c r="AC773" s="108"/>
      <c r="AD773" s="108"/>
      <c r="AE773" s="108"/>
      <c r="AF773" s="108"/>
      <c r="AG773" s="108"/>
      <c r="AI773" s="7">
        <f>IF(Q773&gt;0,RANK(Q773,(N773:P773,Q773:AE773)),0)</f>
        <v>3</v>
      </c>
      <c r="AJ773" s="7">
        <f>IF(R773&gt;0,RANK(R773,(N773:P773,Q773:AE773)),0)</f>
        <v>0</v>
      </c>
      <c r="AK773" s="7">
        <f>IF(T773&gt;0,RANK(T773,(N773:P773,Q773:AE773)),0)</f>
        <v>0</v>
      </c>
      <c r="AL773" s="7">
        <f>IF(S773&gt;0,RANK(S773,(N773:P773,Q773:AE773)),0)</f>
        <v>0</v>
      </c>
      <c r="AM773" s="2">
        <f t="shared" si="323"/>
        <v>6.0994628313983709E-2</v>
      </c>
      <c r="AN773" s="2">
        <f t="shared" si="324"/>
        <v>0</v>
      </c>
      <c r="AO773" s="2">
        <f t="shared" si="325"/>
        <v>0</v>
      </c>
      <c r="AP773" s="2">
        <f t="shared" si="326"/>
        <v>0</v>
      </c>
      <c r="AR773" t="s">
        <v>1253</v>
      </c>
      <c r="AS773" t="s">
        <v>1940</v>
      </c>
      <c r="AT773" s="1">
        <v>6</v>
      </c>
      <c r="AU773" s="1"/>
      <c r="AV773">
        <v>3</v>
      </c>
      <c r="AW773" s="91">
        <v>18</v>
      </c>
      <c r="AX773" s="93">
        <v>75</v>
      </c>
      <c r="AY773" s="97">
        <f t="shared" si="315"/>
        <v>18075</v>
      </c>
      <c r="AZ773" s="1"/>
      <c r="BA773" s="7" t="s">
        <v>1261</v>
      </c>
    </row>
    <row r="774" spans="1:53" hidden="1" outlineLevel="1">
      <c r="A774" t="s">
        <v>330</v>
      </c>
      <c r="B774" t="s">
        <v>1940</v>
      </c>
      <c r="C774" s="1">
        <f t="shared" si="316"/>
        <v>10013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0</v>
      </c>
      <c r="G774" s="1">
        <f t="shared" si="317"/>
        <v>1466</v>
      </c>
      <c r="H774" s="2">
        <f t="shared" si="318"/>
        <v>0.14640966743233796</v>
      </c>
      <c r="I774" s="2"/>
      <c r="J774" s="2">
        <f t="shared" si="319"/>
        <v>0.39758314191550986</v>
      </c>
      <c r="K774" s="2">
        <f t="shared" si="320"/>
        <v>0.54399280934784777</v>
      </c>
      <c r="L774" s="2">
        <f t="shared" si="321"/>
        <v>0</v>
      </c>
      <c r="M774" s="2">
        <f t="shared" si="322"/>
        <v>5.842404873664242E-2</v>
      </c>
      <c r="N774" s="108">
        <v>3981</v>
      </c>
      <c r="O774" s="108">
        <v>5447</v>
      </c>
      <c r="P774" s="108"/>
      <c r="Q774" s="57">
        <v>584</v>
      </c>
      <c r="Y774" s="108"/>
      <c r="Z774" s="108"/>
      <c r="AA774" s="108">
        <v>1</v>
      </c>
      <c r="AB774" s="108">
        <v>0</v>
      </c>
      <c r="AC774" s="108"/>
      <c r="AD774" s="108"/>
      <c r="AE774" s="108"/>
      <c r="AF774" s="108"/>
      <c r="AG774" s="108"/>
      <c r="AI774" s="7">
        <f>IF(Q774&gt;0,RANK(Q774,(N774:P774,Q774:AE774)),0)</f>
        <v>3</v>
      </c>
      <c r="AJ774" s="7">
        <f>IF(R774&gt;0,RANK(R774,(N774:P774,Q774:AE774)),0)</f>
        <v>0</v>
      </c>
      <c r="AK774" s="7">
        <f>IF(T774&gt;0,RANK(T774,(N774:P774,Q774:AE774)),0)</f>
        <v>0</v>
      </c>
      <c r="AL774" s="7">
        <f>IF(S774&gt;0,RANK(S774,(N774:P774,Q774:AE774)),0)</f>
        <v>0</v>
      </c>
      <c r="AM774" s="2">
        <f t="shared" si="323"/>
        <v>5.8324178567861783E-2</v>
      </c>
      <c r="AN774" s="2">
        <f t="shared" si="324"/>
        <v>0</v>
      </c>
      <c r="AO774" s="2">
        <f t="shared" si="325"/>
        <v>0</v>
      </c>
      <c r="AP774" s="2">
        <f t="shared" si="326"/>
        <v>0</v>
      </c>
      <c r="AR774" t="s">
        <v>330</v>
      </c>
      <c r="AS774" t="s">
        <v>1940</v>
      </c>
      <c r="AT774" s="1">
        <v>9</v>
      </c>
      <c r="AU774" s="1"/>
      <c r="AV774">
        <v>3</v>
      </c>
      <c r="AW774" s="91">
        <v>18</v>
      </c>
      <c r="AX774" s="93">
        <v>77</v>
      </c>
      <c r="AY774" s="97">
        <f t="shared" si="315"/>
        <v>18077</v>
      </c>
      <c r="BA774" s="7" t="s">
        <v>1261</v>
      </c>
    </row>
    <row r="775" spans="1:53" hidden="1" outlineLevel="1">
      <c r="A775" t="s">
        <v>1692</v>
      </c>
      <c r="B775" t="s">
        <v>1940</v>
      </c>
      <c r="C775" s="1">
        <f t="shared" si="316"/>
        <v>8387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>IF(P775&gt;0,RANK(P775,(N775:P775,Q775:AE775)),0)</f>
        <v>0</v>
      </c>
      <c r="G775" s="1">
        <f t="shared" si="317"/>
        <v>1564</v>
      </c>
      <c r="H775" s="2">
        <f t="shared" si="318"/>
        <v>0.18647907475855491</v>
      </c>
      <c r="I775" s="2"/>
      <c r="J775" s="2">
        <f t="shared" si="319"/>
        <v>0.37689281030165733</v>
      </c>
      <c r="K775" s="2">
        <f t="shared" si="320"/>
        <v>0.56337188506021219</v>
      </c>
      <c r="L775" s="2">
        <f t="shared" si="321"/>
        <v>0</v>
      </c>
      <c r="M775" s="2">
        <f t="shared" si="322"/>
        <v>5.9735304638130482E-2</v>
      </c>
      <c r="N775" s="108">
        <v>3161</v>
      </c>
      <c r="O775" s="108">
        <v>4725</v>
      </c>
      <c r="P775" s="108"/>
      <c r="Q775" s="57">
        <v>500</v>
      </c>
      <c r="Y775" s="108"/>
      <c r="Z775" s="108"/>
      <c r="AA775" s="108">
        <v>1</v>
      </c>
      <c r="AB775" s="108">
        <v>0</v>
      </c>
      <c r="AC775" s="108"/>
      <c r="AD775" s="108"/>
      <c r="AE775" s="108"/>
      <c r="AF775" s="108"/>
      <c r="AG775" s="108"/>
      <c r="AI775" s="7">
        <f>IF(Q775&gt;0,RANK(Q775,(N775:P775,Q775:AE775)),0)</f>
        <v>3</v>
      </c>
      <c r="AJ775" s="7">
        <f>IF(R775&gt;0,RANK(R775,(N775:P775,Q775:AE775)),0)</f>
        <v>0</v>
      </c>
      <c r="AK775" s="7">
        <f>IF(T775&gt;0,RANK(T775,(N775:P775,Q775:AE775)),0)</f>
        <v>0</v>
      </c>
      <c r="AL775" s="7">
        <f>IF(S775&gt;0,RANK(S775,(N775:P775,Q775:AE775)),0)</f>
        <v>0</v>
      </c>
      <c r="AM775" s="2">
        <f t="shared" si="323"/>
        <v>5.961607249314415E-2</v>
      </c>
      <c r="AN775" s="2">
        <f t="shared" si="324"/>
        <v>0</v>
      </c>
      <c r="AO775" s="2">
        <f t="shared" si="325"/>
        <v>0</v>
      </c>
      <c r="AP775" s="2">
        <f t="shared" si="326"/>
        <v>0</v>
      </c>
      <c r="AR775" t="s">
        <v>1692</v>
      </c>
      <c r="AS775" t="s">
        <v>1940</v>
      </c>
      <c r="AT775" s="1">
        <v>9</v>
      </c>
      <c r="AU775" s="1"/>
      <c r="AV775">
        <v>3</v>
      </c>
      <c r="AW775" s="91">
        <v>18</v>
      </c>
      <c r="AX775" s="93">
        <v>79</v>
      </c>
      <c r="AY775" s="97">
        <f t="shared" si="315"/>
        <v>18079</v>
      </c>
      <c r="BA775" s="7" t="s">
        <v>1261</v>
      </c>
    </row>
    <row r="776" spans="1:53" hidden="1" outlineLevel="1">
      <c r="A776" t="s">
        <v>2162</v>
      </c>
      <c r="B776" t="s">
        <v>1940</v>
      </c>
      <c r="C776" s="1">
        <f t="shared" si="316"/>
        <v>38268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>IF(P776&gt;0,RANK(P776,(N776:P776,Q776:AE776)),0)</f>
        <v>0</v>
      </c>
      <c r="G776" s="1">
        <f t="shared" si="317"/>
        <v>15649</v>
      </c>
      <c r="H776" s="2">
        <f t="shared" si="318"/>
        <v>0.40893174453851783</v>
      </c>
      <c r="I776" s="2"/>
      <c r="J776" s="2">
        <f t="shared" si="319"/>
        <v>0.2564283474443399</v>
      </c>
      <c r="K776" s="2">
        <f t="shared" si="320"/>
        <v>0.66536009198285773</v>
      </c>
      <c r="L776" s="2">
        <f t="shared" si="321"/>
        <v>0</v>
      </c>
      <c r="M776" s="2">
        <f t="shared" si="322"/>
        <v>7.821156057280243E-2</v>
      </c>
      <c r="N776" s="108">
        <v>9813</v>
      </c>
      <c r="O776" s="108">
        <v>25462</v>
      </c>
      <c r="P776" s="108"/>
      <c r="Q776" s="57">
        <v>2981</v>
      </c>
      <c r="Y776" s="108"/>
      <c r="Z776" s="108"/>
      <c r="AA776" s="108">
        <v>7</v>
      </c>
      <c r="AB776" s="108">
        <v>5</v>
      </c>
      <c r="AC776" s="108"/>
      <c r="AD776" s="108"/>
      <c r="AE776" s="108"/>
      <c r="AF776" s="108"/>
      <c r="AG776" s="108"/>
      <c r="AI776" s="7">
        <f>IF(Q776&gt;0,RANK(Q776,(N776:P776,Q776:AE776)),0)</f>
        <v>3</v>
      </c>
      <c r="AJ776" s="7">
        <f>IF(R776&gt;0,RANK(R776,(N776:P776,Q776:AE776)),0)</f>
        <v>0</v>
      </c>
      <c r="AK776" s="7">
        <f>IF(T776&gt;0,RANK(T776,(N776:P776,Q776:AE776)),0)</f>
        <v>0</v>
      </c>
      <c r="AL776" s="7">
        <f>IF(S776&gt;0,RANK(S776,(N776:P776,Q776:AE776)),0)</f>
        <v>0</v>
      </c>
      <c r="AM776" s="2">
        <f t="shared" si="323"/>
        <v>7.7897982648688205E-2</v>
      </c>
      <c r="AN776" s="2">
        <f t="shared" si="324"/>
        <v>0</v>
      </c>
      <c r="AO776" s="2">
        <f t="shared" si="325"/>
        <v>0</v>
      </c>
      <c r="AP776" s="2">
        <f t="shared" si="326"/>
        <v>0</v>
      </c>
      <c r="AR776" t="s">
        <v>2162</v>
      </c>
      <c r="AS776" t="s">
        <v>1940</v>
      </c>
      <c r="AV776">
        <v>3</v>
      </c>
      <c r="AW776" s="91">
        <v>18</v>
      </c>
      <c r="AX776" s="93">
        <v>81</v>
      </c>
      <c r="AY776" s="97">
        <f t="shared" si="315"/>
        <v>18081</v>
      </c>
      <c r="BA776" s="7" t="s">
        <v>1261</v>
      </c>
    </row>
    <row r="777" spans="1:53" hidden="1" outlineLevel="1">
      <c r="A777" t="s">
        <v>1693</v>
      </c>
      <c r="B777" t="s">
        <v>1940</v>
      </c>
      <c r="C777" s="1">
        <f t="shared" si="316"/>
        <v>11403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>IF(P777&gt;0,RANK(P777,(N777:P777,Q777:AE777)),0)</f>
        <v>0</v>
      </c>
      <c r="G777" s="1">
        <f t="shared" si="317"/>
        <v>374</v>
      </c>
      <c r="H777" s="2">
        <f t="shared" si="318"/>
        <v>3.2798386389546609E-2</v>
      </c>
      <c r="I777" s="2"/>
      <c r="J777" s="2">
        <f t="shared" si="319"/>
        <v>0.45865123213189513</v>
      </c>
      <c r="K777" s="2">
        <f t="shared" si="320"/>
        <v>0.4914496185214417</v>
      </c>
      <c r="L777" s="2">
        <f t="shared" si="321"/>
        <v>0</v>
      </c>
      <c r="M777" s="2">
        <f t="shared" si="322"/>
        <v>4.9899149346663119E-2</v>
      </c>
      <c r="N777" s="108">
        <v>5230</v>
      </c>
      <c r="O777" s="108">
        <v>5604</v>
      </c>
      <c r="P777" s="108"/>
      <c r="Q777" s="57">
        <v>569</v>
      </c>
      <c r="Y777" s="108"/>
      <c r="Z777" s="108"/>
      <c r="AA777" s="108">
        <v>0</v>
      </c>
      <c r="AB777" s="108">
        <v>0</v>
      </c>
      <c r="AC777" s="108"/>
      <c r="AD777" s="108"/>
      <c r="AE777" s="108"/>
      <c r="AF777" s="108"/>
      <c r="AG777" s="108"/>
      <c r="AI777" s="7">
        <f>IF(Q777&gt;0,RANK(Q777,(N777:P777,Q777:AE777)),0)</f>
        <v>3</v>
      </c>
      <c r="AJ777" s="7">
        <f>IF(R777&gt;0,RANK(R777,(N777:P777,Q777:AE777)),0)</f>
        <v>0</v>
      </c>
      <c r="AK777" s="7">
        <f>IF(T777&gt;0,RANK(T777,(N777:P777,Q777:AE777)),0)</f>
        <v>0</v>
      </c>
      <c r="AL777" s="7">
        <f>IF(S777&gt;0,RANK(S777,(N777:P777,Q777:AE777)),0)</f>
        <v>0</v>
      </c>
      <c r="AM777" s="2">
        <f t="shared" si="323"/>
        <v>4.989914934666316E-2</v>
      </c>
      <c r="AN777" s="2">
        <f t="shared" si="324"/>
        <v>0</v>
      </c>
      <c r="AO777" s="2">
        <f t="shared" si="325"/>
        <v>0</v>
      </c>
      <c r="AP777" s="2">
        <f t="shared" si="326"/>
        <v>0</v>
      </c>
      <c r="AR777" t="s">
        <v>1693</v>
      </c>
      <c r="AS777" t="s">
        <v>1940</v>
      </c>
      <c r="AT777">
        <v>8</v>
      </c>
      <c r="AV777">
        <v>3</v>
      </c>
      <c r="AW777" s="91">
        <v>18</v>
      </c>
      <c r="AX777" s="93">
        <v>83</v>
      </c>
      <c r="AY777" s="97">
        <f t="shared" si="315"/>
        <v>18083</v>
      </c>
      <c r="BA777" s="7" t="s">
        <v>1261</v>
      </c>
    </row>
    <row r="778" spans="1:53" hidden="1" outlineLevel="1">
      <c r="A778" t="s">
        <v>979</v>
      </c>
      <c r="B778" t="s">
        <v>1940</v>
      </c>
      <c r="C778" s="1">
        <f t="shared" si="316"/>
        <v>19939</v>
      </c>
      <c r="D778" s="7">
        <f>IF(N778&gt;0, RANK(N778,(N778:P778,Q778:AE778)),0)</f>
        <v>2</v>
      </c>
      <c r="E778" s="7">
        <f>IF(O778&gt;0,RANK(O778,(N778:P778,Q778:AE778)),0)</f>
        <v>1</v>
      </c>
      <c r="F778" s="7">
        <f>IF(P778&gt;0,RANK(P778,(N778:P778,Q778:AE778)),0)</f>
        <v>0</v>
      </c>
      <c r="G778" s="1">
        <f t="shared" si="317"/>
        <v>11019</v>
      </c>
      <c r="H778" s="2">
        <f t="shared" si="318"/>
        <v>0.55263553839209589</v>
      </c>
      <c r="I778" s="2"/>
      <c r="J778" s="2">
        <f t="shared" si="319"/>
        <v>0.19644916996840364</v>
      </c>
      <c r="K778" s="2">
        <f t="shared" si="320"/>
        <v>0.74908470836049956</v>
      </c>
      <c r="L778" s="2">
        <f t="shared" si="321"/>
        <v>0</v>
      </c>
      <c r="M778" s="2">
        <f t="shared" si="322"/>
        <v>5.4466121671096768E-2</v>
      </c>
      <c r="N778" s="108">
        <v>3917</v>
      </c>
      <c r="O778" s="108">
        <v>14936</v>
      </c>
      <c r="P778" s="108"/>
      <c r="Q778" s="57">
        <v>1081</v>
      </c>
      <c r="Y778" s="108"/>
      <c r="Z778" s="108"/>
      <c r="AA778" s="108">
        <v>3</v>
      </c>
      <c r="AB778" s="108">
        <v>2</v>
      </c>
      <c r="AC778" s="108"/>
      <c r="AD778" s="108"/>
      <c r="AE778" s="108"/>
      <c r="AF778" s="108"/>
      <c r="AG778" s="108"/>
      <c r="AI778" s="7">
        <f>IF(Q778&gt;0,RANK(Q778,(N778:P778,Q778:AE778)),0)</f>
        <v>3</v>
      </c>
      <c r="AJ778" s="7">
        <f>IF(R778&gt;0,RANK(R778,(N778:P778,Q778:AE778)),0)</f>
        <v>0</v>
      </c>
      <c r="AK778" s="7">
        <f>IF(T778&gt;0,RANK(T778,(N778:P778,Q778:AE778)),0)</f>
        <v>0</v>
      </c>
      <c r="AL778" s="7">
        <f>IF(S778&gt;0,RANK(S778,(N778:P778,Q778:AE778)),0)</f>
        <v>0</v>
      </c>
      <c r="AM778" s="2">
        <f t="shared" si="323"/>
        <v>5.4215356838356987E-2</v>
      </c>
      <c r="AN778" s="2">
        <f t="shared" si="324"/>
        <v>0</v>
      </c>
      <c r="AO778" s="2">
        <f t="shared" si="325"/>
        <v>0</v>
      </c>
      <c r="AP778" s="2">
        <f t="shared" si="326"/>
        <v>0</v>
      </c>
      <c r="AR778" t="s">
        <v>979</v>
      </c>
      <c r="AS778" t="s">
        <v>1940</v>
      </c>
      <c r="AT778">
        <v>3</v>
      </c>
      <c r="AV778">
        <v>3</v>
      </c>
      <c r="AW778" s="91">
        <v>18</v>
      </c>
      <c r="AX778" s="93">
        <v>85</v>
      </c>
      <c r="AY778" s="97">
        <f t="shared" si="315"/>
        <v>18085</v>
      </c>
      <c r="BA778" s="7" t="s">
        <v>1261</v>
      </c>
    </row>
    <row r="779" spans="1:53" hidden="1" outlineLevel="1">
      <c r="A779" t="s">
        <v>769</v>
      </c>
      <c r="B779" t="s">
        <v>1940</v>
      </c>
      <c r="C779" s="1">
        <f t="shared" si="316"/>
        <v>6511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>IF(P779&gt;0,RANK(P779,(N779:P779,Q779:AE779)),0)</f>
        <v>0</v>
      </c>
      <c r="G779" s="1">
        <f t="shared" si="317"/>
        <v>2687</v>
      </c>
      <c r="H779" s="2">
        <f t="shared" si="318"/>
        <v>0.41268622331439103</v>
      </c>
      <c r="I779" s="2"/>
      <c r="J779" s="2">
        <f t="shared" si="319"/>
        <v>0.26616495162033482</v>
      </c>
      <c r="K779" s="2">
        <f t="shared" si="320"/>
        <v>0.6788511749347258</v>
      </c>
      <c r="L779" s="2">
        <f t="shared" si="321"/>
        <v>0</v>
      </c>
      <c r="M779" s="2">
        <f t="shared" si="322"/>
        <v>5.498387344493938E-2</v>
      </c>
      <c r="N779" s="108">
        <v>1733</v>
      </c>
      <c r="O779" s="108">
        <v>4420</v>
      </c>
      <c r="P779" s="108"/>
      <c r="Q779" s="57">
        <v>358</v>
      </c>
      <c r="Y779" s="108"/>
      <c r="Z779" s="108"/>
      <c r="AA779" s="108">
        <v>0</v>
      </c>
      <c r="AB779" s="108">
        <v>0</v>
      </c>
      <c r="AC779" s="108"/>
      <c r="AD779" s="108"/>
      <c r="AE779" s="108"/>
      <c r="AF779" s="108"/>
      <c r="AG779" s="108"/>
      <c r="AI779" s="7">
        <f>IF(Q779&gt;0,RANK(Q779,(N779:P779,Q779:AE779)),0)</f>
        <v>3</v>
      </c>
      <c r="AJ779" s="7">
        <f>IF(R779&gt;0,RANK(R779,(N779:P779,Q779:AE779)),0)</f>
        <v>0</v>
      </c>
      <c r="AK779" s="7">
        <f>IF(T779&gt;0,RANK(T779,(N779:P779,Q779:AE779)),0)</f>
        <v>0</v>
      </c>
      <c r="AL779" s="7">
        <f>IF(S779&gt;0,RANK(S779,(N779:P779,Q779:AE779)),0)</f>
        <v>0</v>
      </c>
      <c r="AM779" s="2">
        <f t="shared" si="323"/>
        <v>5.4983873444939331E-2</v>
      </c>
      <c r="AN779" s="2">
        <f t="shared" si="324"/>
        <v>0</v>
      </c>
      <c r="AO779" s="2">
        <f t="shared" si="325"/>
        <v>0</v>
      </c>
      <c r="AP779" s="2">
        <f t="shared" si="326"/>
        <v>0</v>
      </c>
      <c r="AR779" t="s">
        <v>769</v>
      </c>
      <c r="AS779" t="s">
        <v>1940</v>
      </c>
      <c r="AT779">
        <v>3</v>
      </c>
      <c r="AV779">
        <v>3</v>
      </c>
      <c r="AW779" s="91">
        <v>18</v>
      </c>
      <c r="AX779" s="93">
        <v>87</v>
      </c>
      <c r="AY779" s="97">
        <f t="shared" si="315"/>
        <v>18087</v>
      </c>
      <c r="BA779" s="7" t="s">
        <v>1261</v>
      </c>
    </row>
    <row r="780" spans="1:53" hidden="1" outlineLevel="1">
      <c r="A780" t="s">
        <v>634</v>
      </c>
      <c r="B780" t="s">
        <v>1940</v>
      </c>
      <c r="C780" s="1">
        <f t="shared" si="316"/>
        <v>112701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>IF(P780&gt;0,RANK(P780,(N780:P780,Q780:AE780)),0)</f>
        <v>0</v>
      </c>
      <c r="G780" s="1">
        <f t="shared" si="317"/>
        <v>21535</v>
      </c>
      <c r="H780" s="2">
        <f t="shared" si="318"/>
        <v>0.19108082448248018</v>
      </c>
      <c r="I780" s="2"/>
      <c r="J780" s="2">
        <f t="shared" si="319"/>
        <v>0.58355294096769328</v>
      </c>
      <c r="K780" s="2">
        <f t="shared" si="320"/>
        <v>0.39247211648521307</v>
      </c>
      <c r="L780" s="2">
        <f t="shared" si="321"/>
        <v>0</v>
      </c>
      <c r="M780" s="2">
        <f t="shared" si="322"/>
        <v>2.3974942547093647E-2</v>
      </c>
      <c r="N780" s="108">
        <v>65767</v>
      </c>
      <c r="O780" s="108">
        <v>44232</v>
      </c>
      <c r="P780" s="108"/>
      <c r="Q780" s="57">
        <v>2702</v>
      </c>
      <c r="Y780" s="108"/>
      <c r="Z780" s="108"/>
      <c r="AA780" s="108">
        <v>0</v>
      </c>
      <c r="AB780" s="108">
        <v>0</v>
      </c>
      <c r="AC780" s="108"/>
      <c r="AD780" s="108"/>
      <c r="AE780" s="108"/>
      <c r="AF780" s="108"/>
      <c r="AG780" s="108"/>
      <c r="AI780" s="7">
        <f>IF(Q780&gt;0,RANK(Q780,(N780:P780,Q780:AE780)),0)</f>
        <v>3</v>
      </c>
      <c r="AJ780" s="7">
        <f>IF(R780&gt;0,RANK(R780,(N780:P780,Q780:AE780)),0)</f>
        <v>0</v>
      </c>
      <c r="AK780" s="7">
        <f>IF(T780&gt;0,RANK(T780,(N780:P780,Q780:AE780)),0)</f>
        <v>0</v>
      </c>
      <c r="AL780" s="7">
        <f>IF(S780&gt;0,RANK(S780,(N780:P780,Q780:AE780)),0)</f>
        <v>0</v>
      </c>
      <c r="AM780" s="2">
        <f t="shared" si="323"/>
        <v>2.3974942547093637E-2</v>
      </c>
      <c r="AN780" s="2">
        <f t="shared" si="324"/>
        <v>0</v>
      </c>
      <c r="AO780" s="2">
        <f t="shared" si="325"/>
        <v>0</v>
      </c>
      <c r="AP780" s="2">
        <f t="shared" si="326"/>
        <v>0</v>
      </c>
      <c r="AR780" t="s">
        <v>634</v>
      </c>
      <c r="AS780" t="s">
        <v>1940</v>
      </c>
      <c r="AT780">
        <v>1</v>
      </c>
      <c r="AV780">
        <v>3</v>
      </c>
      <c r="AW780" s="91">
        <v>18</v>
      </c>
      <c r="AX780" s="93">
        <v>89</v>
      </c>
      <c r="AY780" s="97">
        <f t="shared" si="315"/>
        <v>18089</v>
      </c>
      <c r="BA780" s="7" t="s">
        <v>1261</v>
      </c>
    </row>
    <row r="781" spans="1:53" hidden="1" outlineLevel="1">
      <c r="A781" t="s">
        <v>1221</v>
      </c>
      <c r="B781" t="s">
        <v>1940</v>
      </c>
      <c r="C781" s="1">
        <f t="shared" si="316"/>
        <v>28752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>IF(P781&gt;0,RANK(P781,(N781:P781,Q781:AE781)),0)</f>
        <v>0</v>
      </c>
      <c r="G781" s="1">
        <f t="shared" si="317"/>
        <v>30</v>
      </c>
      <c r="H781" s="2">
        <f t="shared" si="318"/>
        <v>1.0434056761268781E-3</v>
      </c>
      <c r="I781" s="2"/>
      <c r="J781" s="2">
        <f t="shared" si="319"/>
        <v>0.47394963828603226</v>
      </c>
      <c r="K781" s="2">
        <f t="shared" si="320"/>
        <v>0.47290623260990539</v>
      </c>
      <c r="L781" s="2">
        <f t="shared" si="321"/>
        <v>0</v>
      </c>
      <c r="M781" s="2">
        <f t="shared" si="322"/>
        <v>5.314412910406241E-2</v>
      </c>
      <c r="N781" s="108">
        <v>13627</v>
      </c>
      <c r="O781" s="108">
        <v>13597</v>
      </c>
      <c r="P781" s="108"/>
      <c r="Q781" s="57">
        <v>1528</v>
      </c>
      <c r="Y781" s="108"/>
      <c r="Z781" s="108"/>
      <c r="AA781" s="108">
        <v>0</v>
      </c>
      <c r="AB781" s="108">
        <v>0</v>
      </c>
      <c r="AC781" s="108"/>
      <c r="AD781" s="108"/>
      <c r="AE781" s="108"/>
      <c r="AF781" s="108"/>
      <c r="AG781" s="108"/>
      <c r="AI781" s="7">
        <f>IF(Q781&gt;0,RANK(Q781,(N781:P781,Q781:AE781)),0)</f>
        <v>3</v>
      </c>
      <c r="AJ781" s="7">
        <f>IF(R781&gt;0,RANK(R781,(N781:P781,Q781:AE781)),0)</f>
        <v>0</v>
      </c>
      <c r="AK781" s="7">
        <f>IF(T781&gt;0,RANK(T781,(N781:P781,Q781:AE781)),0)</f>
        <v>0</v>
      </c>
      <c r="AL781" s="7">
        <f>IF(S781&gt;0,RANK(S781,(N781:P781,Q781:AE781)),0)</f>
        <v>0</v>
      </c>
      <c r="AM781" s="2">
        <f t="shared" si="323"/>
        <v>5.3144129104062326E-2</v>
      </c>
      <c r="AN781" s="2">
        <f t="shared" si="324"/>
        <v>0</v>
      </c>
      <c r="AO781" s="2">
        <f t="shared" si="325"/>
        <v>0</v>
      </c>
      <c r="AP781" s="2">
        <f t="shared" si="326"/>
        <v>0</v>
      </c>
      <c r="AR781" t="s">
        <v>1221</v>
      </c>
      <c r="AS781" t="s">
        <v>1940</v>
      </c>
      <c r="AT781">
        <v>2</v>
      </c>
      <c r="AV781">
        <v>3</v>
      </c>
      <c r="AW781" s="91">
        <v>18</v>
      </c>
      <c r="AX781" s="93">
        <v>91</v>
      </c>
      <c r="AY781" s="97">
        <f t="shared" si="315"/>
        <v>18091</v>
      </c>
      <c r="BA781" s="7" t="s">
        <v>1261</v>
      </c>
    </row>
    <row r="782" spans="1:53" hidden="1" outlineLevel="1">
      <c r="A782" t="s">
        <v>1314</v>
      </c>
      <c r="B782" t="s">
        <v>1940</v>
      </c>
      <c r="C782" s="1">
        <f t="shared" si="316"/>
        <v>11054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1">
        <f t="shared" si="317"/>
        <v>3620</v>
      </c>
      <c r="H782" s="2">
        <f t="shared" si="318"/>
        <v>0.32748326397684097</v>
      </c>
      <c r="I782" s="2"/>
      <c r="J782" s="2">
        <f t="shared" si="319"/>
        <v>0.30242446173330922</v>
      </c>
      <c r="K782" s="2">
        <f t="shared" si="320"/>
        <v>0.62990772571015019</v>
      </c>
      <c r="L782" s="2">
        <f t="shared" si="321"/>
        <v>0</v>
      </c>
      <c r="M782" s="2">
        <f t="shared" si="322"/>
        <v>6.7667812556540641E-2</v>
      </c>
      <c r="N782" s="108">
        <v>3343</v>
      </c>
      <c r="O782" s="108">
        <v>6963</v>
      </c>
      <c r="P782" s="108"/>
      <c r="Q782" s="57">
        <v>748</v>
      </c>
      <c r="Y782" s="108"/>
      <c r="Z782" s="108"/>
      <c r="AA782" s="108">
        <v>0</v>
      </c>
      <c r="AB782" s="108">
        <v>0</v>
      </c>
      <c r="AC782" s="108"/>
      <c r="AD782" s="108"/>
      <c r="AE782" s="108"/>
      <c r="AF782" s="108"/>
      <c r="AG782" s="108"/>
      <c r="AI782" s="7">
        <f>IF(Q782&gt;0,RANK(Q782,(N782:P782,Q782:AE782)),0)</f>
        <v>3</v>
      </c>
      <c r="AJ782" s="7">
        <f>IF(R782&gt;0,RANK(R782,(N782:P782,Q782:AE782)),0)</f>
        <v>0</v>
      </c>
      <c r="AK782" s="7">
        <f>IF(T782&gt;0,RANK(T782,(N782:P782,Q782:AE782)),0)</f>
        <v>0</v>
      </c>
      <c r="AL782" s="7">
        <f>IF(S782&gt;0,RANK(S782,(N782:P782,Q782:AE782)),0)</f>
        <v>0</v>
      </c>
      <c r="AM782" s="2">
        <f t="shared" si="323"/>
        <v>6.7667812556540613E-2</v>
      </c>
      <c r="AN782" s="2">
        <f t="shared" si="324"/>
        <v>0</v>
      </c>
      <c r="AO782" s="2">
        <f t="shared" si="325"/>
        <v>0</v>
      </c>
      <c r="AP782" s="2">
        <f t="shared" si="326"/>
        <v>0</v>
      </c>
      <c r="AR782" t="s">
        <v>1314</v>
      </c>
      <c r="AS782" t="s">
        <v>1940</v>
      </c>
      <c r="AT782">
        <v>4</v>
      </c>
      <c r="AV782">
        <v>3</v>
      </c>
      <c r="AW782" s="91">
        <v>18</v>
      </c>
      <c r="AX782" s="93">
        <v>93</v>
      </c>
      <c r="AY782" s="97">
        <f t="shared" si="315"/>
        <v>18093</v>
      </c>
      <c r="BA782" s="7" t="s">
        <v>1261</v>
      </c>
    </row>
    <row r="783" spans="1:53" hidden="1" outlineLevel="1">
      <c r="A783" t="s">
        <v>1370</v>
      </c>
      <c r="B783" t="s">
        <v>1940</v>
      </c>
      <c r="C783" s="1">
        <f t="shared" si="316"/>
        <v>39099</v>
      </c>
      <c r="D783" s="7">
        <f>IF(N783&gt;0, RANK(N783,(N783:P783,Q783:AE783)),0)</f>
        <v>2</v>
      </c>
      <c r="E783" s="7">
        <f>IF(O783&gt;0,RANK(O783,(N783:P783,Q783:AE783)),0)</f>
        <v>1</v>
      </c>
      <c r="F783" s="7">
        <f>IF(P783&gt;0,RANK(P783,(N783:P783,Q783:AE783)),0)</f>
        <v>0</v>
      </c>
      <c r="G783" s="1">
        <f t="shared" si="317"/>
        <v>1154</v>
      </c>
      <c r="H783" s="2">
        <f t="shared" si="318"/>
        <v>2.9514821350929692E-2</v>
      </c>
      <c r="I783" s="2"/>
      <c r="J783" s="2">
        <f t="shared" si="319"/>
        <v>0.45254354331312824</v>
      </c>
      <c r="K783" s="2">
        <f t="shared" si="320"/>
        <v>0.48205836466405788</v>
      </c>
      <c r="L783" s="2">
        <f t="shared" si="321"/>
        <v>0</v>
      </c>
      <c r="M783" s="2">
        <f t="shared" si="322"/>
        <v>6.5398092022813936E-2</v>
      </c>
      <c r="N783" s="108">
        <v>17694</v>
      </c>
      <c r="O783" s="108">
        <v>18848</v>
      </c>
      <c r="P783" s="108"/>
      <c r="Q783" s="57">
        <v>2553</v>
      </c>
      <c r="Y783" s="108"/>
      <c r="Z783" s="108"/>
      <c r="AA783" s="108">
        <v>1</v>
      </c>
      <c r="AB783" s="108">
        <v>3</v>
      </c>
      <c r="AC783" s="108"/>
      <c r="AD783" s="108"/>
      <c r="AE783" s="108"/>
      <c r="AF783" s="108"/>
      <c r="AG783" s="108"/>
      <c r="AI783" s="7">
        <f>IF(Q783&gt;0,RANK(Q783,(N783:P783,Q783:AE783)),0)</f>
        <v>3</v>
      </c>
      <c r="AJ783" s="7">
        <f>IF(R783&gt;0,RANK(R783,(N783:P783,Q783:AE783)),0)</f>
        <v>0</v>
      </c>
      <c r="AK783" s="7">
        <f>IF(T783&gt;0,RANK(T783,(N783:P783,Q783:AE783)),0)</f>
        <v>0</v>
      </c>
      <c r="AL783" s="7">
        <f>IF(S783&gt;0,RANK(S783,(N783:P783,Q783:AE783)),0)</f>
        <v>0</v>
      </c>
      <c r="AM783" s="2">
        <f t="shared" si="323"/>
        <v>6.5295787616051565E-2</v>
      </c>
      <c r="AN783" s="2">
        <f t="shared" si="324"/>
        <v>0</v>
      </c>
      <c r="AO783" s="2">
        <f t="shared" si="325"/>
        <v>0</v>
      </c>
      <c r="AP783" s="2">
        <f t="shared" si="326"/>
        <v>0</v>
      </c>
      <c r="AR783" t="s">
        <v>1370</v>
      </c>
      <c r="AS783" t="s">
        <v>1940</v>
      </c>
      <c r="AT783">
        <v>6</v>
      </c>
      <c r="AV783">
        <v>3</v>
      </c>
      <c r="AW783" s="91">
        <v>18</v>
      </c>
      <c r="AX783" s="93">
        <v>95</v>
      </c>
      <c r="AY783" s="97">
        <f t="shared" si="315"/>
        <v>18095</v>
      </c>
      <c r="BA783" s="7" t="s">
        <v>1261</v>
      </c>
    </row>
    <row r="784" spans="1:53" hidden="1" outlineLevel="1">
      <c r="A784" t="s">
        <v>2572</v>
      </c>
      <c r="B784" t="s">
        <v>1940</v>
      </c>
      <c r="C784" s="1">
        <f t="shared" si="316"/>
        <v>214077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>IF(P784&gt;0,RANK(P784,(N784:P784,Q784:AE784)),0)</f>
        <v>0</v>
      </c>
      <c r="G784" s="1">
        <f t="shared" si="317"/>
        <v>25070</v>
      </c>
      <c r="H784" s="2">
        <f t="shared" si="318"/>
        <v>0.11710739593697594</v>
      </c>
      <c r="I784" s="2"/>
      <c r="J784" s="2">
        <f t="shared" si="319"/>
        <v>0.5308090079737664</v>
      </c>
      <c r="K784" s="2">
        <f t="shared" si="320"/>
        <v>0.41370161203679051</v>
      </c>
      <c r="L784" s="2">
        <f t="shared" si="321"/>
        <v>0</v>
      </c>
      <c r="M784" s="2">
        <f t="shared" si="322"/>
        <v>5.5489379989443088E-2</v>
      </c>
      <c r="N784" s="108">
        <v>113634</v>
      </c>
      <c r="O784" s="108">
        <v>88564</v>
      </c>
      <c r="P784" s="108"/>
      <c r="Q784" s="57">
        <v>11879</v>
      </c>
      <c r="Y784" s="108"/>
      <c r="Z784" s="108"/>
      <c r="AA784" s="108">
        <v>0</v>
      </c>
      <c r="AB784" s="108">
        <v>0</v>
      </c>
      <c r="AC784" s="108"/>
      <c r="AD784" s="108"/>
      <c r="AE784" s="108"/>
      <c r="AF784" s="108"/>
      <c r="AG784" s="108"/>
      <c r="AI784" s="7">
        <f>IF(Q784&gt;0,RANK(Q784,(N784:P784,Q784:AE784)),0)</f>
        <v>3</v>
      </c>
      <c r="AJ784" s="7">
        <f>IF(R784&gt;0,RANK(R784,(N784:P784,Q784:AE784)),0)</f>
        <v>0</v>
      </c>
      <c r="AK784" s="7">
        <f>IF(T784&gt;0,RANK(T784,(N784:P784,Q784:AE784)),0)</f>
        <v>0</v>
      </c>
      <c r="AL784" s="7">
        <f>IF(S784&gt;0,RANK(S784,(N784:P784,Q784:AE784)),0)</f>
        <v>0</v>
      </c>
      <c r="AM784" s="2">
        <f t="shared" si="323"/>
        <v>5.5489379989443054E-2</v>
      </c>
      <c r="AN784" s="2">
        <f t="shared" si="324"/>
        <v>0</v>
      </c>
      <c r="AO784" s="2">
        <f t="shared" si="325"/>
        <v>0</v>
      </c>
      <c r="AP784" s="2">
        <f t="shared" si="326"/>
        <v>0</v>
      </c>
      <c r="AR784" t="s">
        <v>2572</v>
      </c>
      <c r="AS784" t="s">
        <v>1940</v>
      </c>
      <c r="AV784">
        <v>3</v>
      </c>
      <c r="AW784" s="91">
        <v>18</v>
      </c>
      <c r="AX784" s="93">
        <v>97</v>
      </c>
      <c r="AY784" s="97">
        <f t="shared" si="315"/>
        <v>18097</v>
      </c>
      <c r="BA784" s="7" t="s">
        <v>1261</v>
      </c>
    </row>
    <row r="785" spans="1:53" hidden="1" outlineLevel="1">
      <c r="A785" t="s">
        <v>1613</v>
      </c>
      <c r="B785" t="s">
        <v>1940</v>
      </c>
      <c r="C785" s="1">
        <f t="shared" si="316"/>
        <v>13222</v>
      </c>
      <c r="D785" s="7">
        <f>IF(N785&gt;0, RANK(N785,(N785:P785,Q785:AE785)),0)</f>
        <v>2</v>
      </c>
      <c r="E785" s="7">
        <f>IF(O785&gt;0,RANK(O785,(N785:P785,Q785:AE785)),0)</f>
        <v>1</v>
      </c>
      <c r="F785" s="7">
        <f>IF(P785&gt;0,RANK(P785,(N785:P785,Q785:AE785)),0)</f>
        <v>0</v>
      </c>
      <c r="G785" s="1">
        <f t="shared" si="317"/>
        <v>3918</v>
      </c>
      <c r="H785" s="2">
        <f t="shared" si="318"/>
        <v>0.29632430797156256</v>
      </c>
      <c r="I785" s="2"/>
      <c r="J785" s="2">
        <f t="shared" si="319"/>
        <v>0.3299047042807442</v>
      </c>
      <c r="K785" s="2">
        <f t="shared" si="320"/>
        <v>0.62622901225230676</v>
      </c>
      <c r="L785" s="2">
        <f t="shared" si="321"/>
        <v>0</v>
      </c>
      <c r="M785" s="2">
        <f t="shared" si="322"/>
        <v>4.3866283466949096E-2</v>
      </c>
      <c r="N785" s="108">
        <v>4362</v>
      </c>
      <c r="O785" s="108">
        <v>8280</v>
      </c>
      <c r="P785" s="108"/>
      <c r="Q785" s="57">
        <v>580</v>
      </c>
      <c r="Y785" s="108"/>
      <c r="Z785" s="108"/>
      <c r="AA785" s="108">
        <v>0</v>
      </c>
      <c r="AB785" s="108">
        <v>0</v>
      </c>
      <c r="AC785" s="108"/>
      <c r="AD785" s="108"/>
      <c r="AE785" s="108"/>
      <c r="AF785" s="108"/>
      <c r="AG785" s="108"/>
      <c r="AI785" s="7">
        <f>IF(Q785&gt;0,RANK(Q785,(N785:P785,Q785:AE785)),0)</f>
        <v>3</v>
      </c>
      <c r="AJ785" s="7">
        <f>IF(R785&gt;0,RANK(R785,(N785:P785,Q785:AE785)),0)</f>
        <v>0</v>
      </c>
      <c r="AK785" s="7">
        <f>IF(T785&gt;0,RANK(T785,(N785:P785,Q785:AE785)),0)</f>
        <v>0</v>
      </c>
      <c r="AL785" s="7">
        <f>IF(S785&gt;0,RANK(S785,(N785:P785,Q785:AE785)),0)</f>
        <v>0</v>
      </c>
      <c r="AM785" s="2">
        <f t="shared" si="323"/>
        <v>4.3866283466949027E-2</v>
      </c>
      <c r="AN785" s="2">
        <f t="shared" si="324"/>
        <v>0</v>
      </c>
      <c r="AO785" s="2">
        <f t="shared" si="325"/>
        <v>0</v>
      </c>
      <c r="AP785" s="2">
        <f t="shared" si="326"/>
        <v>0</v>
      </c>
      <c r="AR785" t="s">
        <v>1613</v>
      </c>
      <c r="AS785" t="s">
        <v>1940</v>
      </c>
      <c r="AT785">
        <v>2</v>
      </c>
      <c r="AV785">
        <v>3</v>
      </c>
      <c r="AW785" s="91">
        <v>18</v>
      </c>
      <c r="AX785" s="93">
        <v>99</v>
      </c>
      <c r="AY785" s="97">
        <f t="shared" si="315"/>
        <v>18099</v>
      </c>
      <c r="BA785" s="7" t="s">
        <v>1261</v>
      </c>
    </row>
    <row r="786" spans="1:53" hidden="1" outlineLevel="1">
      <c r="A786" t="s">
        <v>1656</v>
      </c>
      <c r="B786" t="s">
        <v>1940</v>
      </c>
      <c r="C786" s="1">
        <f t="shared" si="316"/>
        <v>4139</v>
      </c>
      <c r="D786" s="7">
        <f>IF(N786&gt;0, RANK(N786,(N786:P786,Q786:AE786)),0)</f>
        <v>2</v>
      </c>
      <c r="E786" s="7">
        <f>IF(O786&gt;0,RANK(O786,(N786:P786,Q786:AE786)),0)</f>
        <v>1</v>
      </c>
      <c r="F786" s="7">
        <f>IF(P786&gt;0,RANK(P786,(N786:P786,Q786:AE786)),0)</f>
        <v>0</v>
      </c>
      <c r="G786" s="1">
        <f t="shared" si="317"/>
        <v>470</v>
      </c>
      <c r="H786" s="2">
        <f t="shared" si="318"/>
        <v>0.11355399855037449</v>
      </c>
      <c r="I786" s="2"/>
      <c r="J786" s="2">
        <f t="shared" si="319"/>
        <v>0.41531770959168879</v>
      </c>
      <c r="K786" s="2">
        <f t="shared" si="320"/>
        <v>0.5288717081420633</v>
      </c>
      <c r="L786" s="2">
        <f t="shared" si="321"/>
        <v>0</v>
      </c>
      <c r="M786" s="2">
        <f t="shared" si="322"/>
        <v>5.581058226624791E-2</v>
      </c>
      <c r="N786" s="108">
        <v>1719</v>
      </c>
      <c r="O786" s="108">
        <v>2189</v>
      </c>
      <c r="P786" s="108"/>
      <c r="Q786" s="57">
        <v>231</v>
      </c>
      <c r="Y786" s="108"/>
      <c r="Z786" s="108"/>
      <c r="AA786" s="108">
        <v>0</v>
      </c>
      <c r="AB786" s="108">
        <v>0</v>
      </c>
      <c r="AC786" s="108"/>
      <c r="AD786" s="108"/>
      <c r="AE786" s="108"/>
      <c r="AF786" s="108"/>
      <c r="AG786" s="108"/>
      <c r="AI786" s="7">
        <f>IF(Q786&gt;0,RANK(Q786,(N786:P786,Q786:AE786)),0)</f>
        <v>3</v>
      </c>
      <c r="AJ786" s="7">
        <f>IF(R786&gt;0,RANK(R786,(N786:P786,Q786:AE786)),0)</f>
        <v>0</v>
      </c>
      <c r="AK786" s="7">
        <f>IF(T786&gt;0,RANK(T786,(N786:P786,Q786:AE786)),0)</f>
        <v>0</v>
      </c>
      <c r="AL786" s="7">
        <f>IF(S786&gt;0,RANK(S786,(N786:P786,Q786:AE786)),0)</f>
        <v>0</v>
      </c>
      <c r="AM786" s="2">
        <f t="shared" si="323"/>
        <v>5.5810582266247889E-2</v>
      </c>
      <c r="AN786" s="2">
        <f t="shared" si="324"/>
        <v>0</v>
      </c>
      <c r="AO786" s="2">
        <f t="shared" si="325"/>
        <v>0</v>
      </c>
      <c r="AP786" s="2">
        <f t="shared" si="326"/>
        <v>0</v>
      </c>
      <c r="AR786" t="s">
        <v>1656</v>
      </c>
      <c r="AS786" t="s">
        <v>1940</v>
      </c>
      <c r="AT786">
        <v>8</v>
      </c>
      <c r="AV786">
        <v>3</v>
      </c>
      <c r="AW786" s="91">
        <v>18</v>
      </c>
      <c r="AX786" s="93">
        <v>101</v>
      </c>
      <c r="AY786" s="97">
        <f t="shared" si="315"/>
        <v>18101</v>
      </c>
      <c r="BA786" s="7" t="s">
        <v>1261</v>
      </c>
    </row>
    <row r="787" spans="1:53" hidden="1" outlineLevel="1">
      <c r="A787" t="s">
        <v>1700</v>
      </c>
      <c r="B787" t="s">
        <v>1940</v>
      </c>
      <c r="C787" s="1">
        <f t="shared" si="316"/>
        <v>8715</v>
      </c>
      <c r="D787" s="7">
        <f>IF(N787&gt;0, RANK(N787,(N787:P787,Q787:AE787)),0)</f>
        <v>2</v>
      </c>
      <c r="E787" s="7">
        <f>IF(O787&gt;0,RANK(O787,(N787:P787,Q787:AE787)),0)</f>
        <v>1</v>
      </c>
      <c r="F787" s="7">
        <f>IF(P787&gt;0,RANK(P787,(N787:P787,Q787:AE787)),0)</f>
        <v>0</v>
      </c>
      <c r="G787" s="1">
        <f t="shared" si="317"/>
        <v>2663</v>
      </c>
      <c r="H787" s="2">
        <f t="shared" si="318"/>
        <v>0.3055651176133104</v>
      </c>
      <c r="I787" s="2"/>
      <c r="J787" s="2">
        <f t="shared" si="319"/>
        <v>0.29971313826735513</v>
      </c>
      <c r="K787" s="2">
        <f t="shared" si="320"/>
        <v>0.60527825588066553</v>
      </c>
      <c r="L787" s="2">
        <f t="shared" si="321"/>
        <v>0</v>
      </c>
      <c r="M787" s="2">
        <f t="shared" si="322"/>
        <v>9.5008605851979344E-2</v>
      </c>
      <c r="N787" s="108">
        <v>2612</v>
      </c>
      <c r="O787" s="108">
        <v>5275</v>
      </c>
      <c r="P787" s="108"/>
      <c r="Q787" s="57">
        <v>828</v>
      </c>
      <c r="Y787" s="108"/>
      <c r="Z787" s="108"/>
      <c r="AA787" s="108">
        <v>0</v>
      </c>
      <c r="AB787" s="108">
        <v>0</v>
      </c>
      <c r="AC787" s="108"/>
      <c r="AD787" s="108"/>
      <c r="AE787" s="108"/>
      <c r="AF787" s="108"/>
      <c r="AG787" s="108"/>
      <c r="AI787" s="7">
        <f>IF(Q787&gt;0,RANK(Q787,(N787:P787,Q787:AE787)),0)</f>
        <v>3</v>
      </c>
      <c r="AJ787" s="7">
        <f>IF(R787&gt;0,RANK(R787,(N787:P787,Q787:AE787)),0)</f>
        <v>0</v>
      </c>
      <c r="AK787" s="7">
        <f>IF(T787&gt;0,RANK(T787,(N787:P787,Q787:AE787)),0)</f>
        <v>0</v>
      </c>
      <c r="AL787" s="7">
        <f>IF(S787&gt;0,RANK(S787,(N787:P787,Q787:AE787)),0)</f>
        <v>0</v>
      </c>
      <c r="AM787" s="2">
        <f t="shared" si="323"/>
        <v>9.5008605851979344E-2</v>
      </c>
      <c r="AN787" s="2">
        <f t="shared" si="324"/>
        <v>0</v>
      </c>
      <c r="AO787" s="2">
        <f t="shared" si="325"/>
        <v>0</v>
      </c>
      <c r="AP787" s="2">
        <f t="shared" si="326"/>
        <v>0</v>
      </c>
      <c r="AR787" t="s">
        <v>1700</v>
      </c>
      <c r="AS787" t="s">
        <v>1940</v>
      </c>
      <c r="AT787">
        <v>5</v>
      </c>
      <c r="AV787">
        <v>3</v>
      </c>
      <c r="AW787" s="91">
        <v>18</v>
      </c>
      <c r="AX787" s="93">
        <v>103</v>
      </c>
      <c r="AY787" s="97">
        <f t="shared" si="315"/>
        <v>18103</v>
      </c>
      <c r="BA787" s="7" t="s">
        <v>1261</v>
      </c>
    </row>
    <row r="788" spans="1:53" hidden="1" outlineLevel="1">
      <c r="A788" t="s">
        <v>1570</v>
      </c>
      <c r="B788" t="s">
        <v>1940</v>
      </c>
      <c r="C788" s="1">
        <f t="shared" si="316"/>
        <v>35841</v>
      </c>
      <c r="D788" s="7">
        <f>IF(N788&gt;0, RANK(N788,(N788:P788,Q788:AE788)),0)</f>
        <v>1</v>
      </c>
      <c r="E788" s="7">
        <f>IF(O788&gt;0,RANK(O788,(N788:P788,Q788:AE788)),0)</f>
        <v>2</v>
      </c>
      <c r="F788" s="7">
        <f>IF(P788&gt;0,RANK(P788,(N788:P788,Q788:AE788)),0)</f>
        <v>0</v>
      </c>
      <c r="G788" s="1">
        <f t="shared" si="317"/>
        <v>5461</v>
      </c>
      <c r="H788" s="2">
        <f t="shared" si="318"/>
        <v>0.15236740046315672</v>
      </c>
      <c r="I788" s="2"/>
      <c r="J788" s="2">
        <f t="shared" si="319"/>
        <v>0.55235624006026618</v>
      </c>
      <c r="K788" s="2">
        <f t="shared" si="320"/>
        <v>0.39998883959710946</v>
      </c>
      <c r="L788" s="2">
        <f t="shared" si="321"/>
        <v>0</v>
      </c>
      <c r="M788" s="2">
        <f t="shared" si="322"/>
        <v>4.7654920342624363E-2</v>
      </c>
      <c r="N788" s="108">
        <v>19797</v>
      </c>
      <c r="O788" s="108">
        <v>14336</v>
      </c>
      <c r="P788" s="108"/>
      <c r="Q788" s="57">
        <v>1698</v>
      </c>
      <c r="Y788" s="108"/>
      <c r="Z788" s="108"/>
      <c r="AA788" s="108">
        <v>9</v>
      </c>
      <c r="AB788" s="108">
        <v>1</v>
      </c>
      <c r="AC788" s="108"/>
      <c r="AD788" s="108"/>
      <c r="AE788" s="108"/>
      <c r="AF788" s="108"/>
      <c r="AG788" s="108"/>
      <c r="AI788" s="7">
        <f>IF(Q788&gt;0,RANK(Q788,(N788:P788,Q788:AE788)),0)</f>
        <v>3</v>
      </c>
      <c r="AJ788" s="7">
        <f>IF(R788&gt;0,RANK(R788,(N788:P788,Q788:AE788)),0)</f>
        <v>0</v>
      </c>
      <c r="AK788" s="7">
        <f>IF(T788&gt;0,RANK(T788,(N788:P788,Q788:AE788)),0)</f>
        <v>0</v>
      </c>
      <c r="AL788" s="7">
        <f>IF(S788&gt;0,RANK(S788,(N788:P788,Q788:AE788)),0)</f>
        <v>0</v>
      </c>
      <c r="AM788" s="2">
        <f t="shared" si="323"/>
        <v>4.7375910270360762E-2</v>
      </c>
      <c r="AN788" s="2">
        <f t="shared" si="324"/>
        <v>0</v>
      </c>
      <c r="AO788" s="2">
        <f t="shared" si="325"/>
        <v>0</v>
      </c>
      <c r="AP788" s="2">
        <f t="shared" si="326"/>
        <v>0</v>
      </c>
      <c r="AR788" t="s">
        <v>1570</v>
      </c>
      <c r="AS788" t="s">
        <v>1940</v>
      </c>
      <c r="AV788">
        <v>3</v>
      </c>
      <c r="AW788" s="91">
        <v>18</v>
      </c>
      <c r="AX788" s="93">
        <v>105</v>
      </c>
      <c r="AY788" s="97">
        <f t="shared" si="315"/>
        <v>18105</v>
      </c>
      <c r="BA788" s="7" t="s">
        <v>1261</v>
      </c>
    </row>
    <row r="789" spans="1:53" hidden="1" outlineLevel="1">
      <c r="A789" t="s">
        <v>1309</v>
      </c>
      <c r="B789" t="s">
        <v>1940</v>
      </c>
      <c r="C789" s="1">
        <f t="shared" si="316"/>
        <v>10679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0</v>
      </c>
      <c r="G789" s="1">
        <f t="shared" si="317"/>
        <v>3345</v>
      </c>
      <c r="H789" s="2">
        <f t="shared" si="318"/>
        <v>0.31323157599026125</v>
      </c>
      <c r="I789" s="2"/>
      <c r="J789" s="2">
        <f t="shared" si="319"/>
        <v>0.28570090832474948</v>
      </c>
      <c r="K789" s="2">
        <f t="shared" si="320"/>
        <v>0.59893248431501078</v>
      </c>
      <c r="L789" s="2">
        <f t="shared" si="321"/>
        <v>0</v>
      </c>
      <c r="M789" s="2">
        <f t="shared" si="322"/>
        <v>0.11536660736023974</v>
      </c>
      <c r="N789" s="108">
        <v>3051</v>
      </c>
      <c r="O789" s="108">
        <v>6396</v>
      </c>
      <c r="P789" s="108"/>
      <c r="Q789" s="57">
        <v>1231</v>
      </c>
      <c r="Y789" s="108"/>
      <c r="Z789" s="108"/>
      <c r="AA789" s="108">
        <v>1</v>
      </c>
      <c r="AB789" s="108">
        <v>0</v>
      </c>
      <c r="AC789" s="108"/>
      <c r="AD789" s="108"/>
      <c r="AE789" s="108"/>
      <c r="AF789" s="108"/>
      <c r="AG789" s="108"/>
      <c r="AI789" s="7">
        <f>IF(Q789&gt;0,RANK(Q789,(N789:P789,Q789:AE789)),0)</f>
        <v>3</v>
      </c>
      <c r="AJ789" s="7">
        <f>IF(R789&gt;0,RANK(R789,(N789:P789,Q789:AE789)),0)</f>
        <v>0</v>
      </c>
      <c r="AK789" s="7">
        <f>IF(T789&gt;0,RANK(T789,(N789:P789,Q789:AE789)),0)</f>
        <v>0</v>
      </c>
      <c r="AL789" s="7">
        <f>IF(S789&gt;0,RANK(S789,(N789:P789,Q789:AE789)),0)</f>
        <v>0</v>
      </c>
      <c r="AM789" s="2">
        <f t="shared" si="323"/>
        <v>0.11527296563348628</v>
      </c>
      <c r="AN789" s="2">
        <f t="shared" si="324"/>
        <v>0</v>
      </c>
      <c r="AO789" s="2">
        <f t="shared" si="325"/>
        <v>0</v>
      </c>
      <c r="AP789" s="2">
        <f t="shared" si="326"/>
        <v>0</v>
      </c>
      <c r="AR789" t="s">
        <v>1309</v>
      </c>
      <c r="AS789" t="s">
        <v>1940</v>
      </c>
      <c r="AT789">
        <v>4</v>
      </c>
      <c r="AV789">
        <v>3</v>
      </c>
      <c r="AW789" s="91">
        <v>18</v>
      </c>
      <c r="AX789" s="93">
        <v>107</v>
      </c>
      <c r="AY789" s="97">
        <f t="shared" si="315"/>
        <v>18107</v>
      </c>
      <c r="BA789" s="7" t="s">
        <v>1261</v>
      </c>
    </row>
    <row r="790" spans="1:53" hidden="1" outlineLevel="1">
      <c r="A790" t="s">
        <v>981</v>
      </c>
      <c r="B790" t="s">
        <v>1940</v>
      </c>
      <c r="C790" s="1">
        <f t="shared" si="316"/>
        <v>18033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>IF(P790&gt;0,RANK(P790,(N790:P790,Q790:AE790)),0)</f>
        <v>0</v>
      </c>
      <c r="G790" s="1">
        <f t="shared" si="317"/>
        <v>7525</v>
      </c>
      <c r="H790" s="2">
        <f t="shared" si="318"/>
        <v>0.41729052293018354</v>
      </c>
      <c r="I790" s="2"/>
      <c r="J790" s="2">
        <f t="shared" si="319"/>
        <v>0.24599345644096934</v>
      </c>
      <c r="K790" s="2">
        <f t="shared" si="320"/>
        <v>0.66328397937115291</v>
      </c>
      <c r="L790" s="2">
        <f t="shared" si="321"/>
        <v>0</v>
      </c>
      <c r="M790" s="2">
        <f t="shared" si="322"/>
        <v>9.0722564187877719E-2</v>
      </c>
      <c r="N790" s="108">
        <v>4436</v>
      </c>
      <c r="O790" s="108">
        <v>11961</v>
      </c>
      <c r="P790" s="108"/>
      <c r="Q790" s="57">
        <v>1626</v>
      </c>
      <c r="Y790" s="108"/>
      <c r="Z790" s="108"/>
      <c r="AA790" s="108">
        <v>5</v>
      </c>
      <c r="AB790" s="108">
        <v>5</v>
      </c>
      <c r="AC790" s="108"/>
      <c r="AD790" s="108"/>
      <c r="AE790" s="108"/>
      <c r="AF790" s="108"/>
      <c r="AG790" s="108"/>
      <c r="AI790" s="7">
        <f>IF(Q790&gt;0,RANK(Q790,(N790:P790,Q790:AE790)),0)</f>
        <v>3</v>
      </c>
      <c r="AJ790" s="7">
        <f>IF(R790&gt;0,RANK(R790,(N790:P790,Q790:AE790)),0)</f>
        <v>0</v>
      </c>
      <c r="AK790" s="7">
        <f>IF(T790&gt;0,RANK(T790,(N790:P790,Q790:AE790)),0)</f>
        <v>0</v>
      </c>
      <c r="AL790" s="7">
        <f>IF(S790&gt;0,RANK(S790,(N790:P790,Q790:AE790)),0)</f>
        <v>0</v>
      </c>
      <c r="AM790" s="2">
        <f t="shared" si="323"/>
        <v>9.0168025286973888E-2</v>
      </c>
      <c r="AN790" s="2">
        <f t="shared" si="324"/>
        <v>0</v>
      </c>
      <c r="AO790" s="2">
        <f t="shared" si="325"/>
        <v>0</v>
      </c>
      <c r="AP790" s="2">
        <f t="shared" si="326"/>
        <v>0</v>
      </c>
      <c r="AR790" t="s">
        <v>981</v>
      </c>
      <c r="AS790" t="s">
        <v>1940</v>
      </c>
      <c r="AT790">
        <v>4</v>
      </c>
      <c r="AV790">
        <v>3</v>
      </c>
      <c r="AW790" s="91">
        <v>18</v>
      </c>
      <c r="AX790" s="93">
        <v>109</v>
      </c>
      <c r="AY790" s="97">
        <f t="shared" si="315"/>
        <v>18109</v>
      </c>
      <c r="BA790" s="7" t="s">
        <v>1261</v>
      </c>
    </row>
    <row r="791" spans="1:53" hidden="1" outlineLevel="1">
      <c r="A791" t="s">
        <v>2517</v>
      </c>
      <c r="B791" t="s">
        <v>1940</v>
      </c>
      <c r="C791" s="1">
        <f t="shared" si="316"/>
        <v>4205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1">
        <f t="shared" si="317"/>
        <v>1196</v>
      </c>
      <c r="H791" s="2">
        <f t="shared" si="318"/>
        <v>0.28442330558858503</v>
      </c>
      <c r="I791" s="2"/>
      <c r="J791" s="2">
        <f t="shared" si="319"/>
        <v>0.33222354340071342</v>
      </c>
      <c r="K791" s="2">
        <f t="shared" si="320"/>
        <v>0.61664684898929845</v>
      </c>
      <c r="L791" s="2">
        <f t="shared" si="321"/>
        <v>0</v>
      </c>
      <c r="M791" s="2">
        <f t="shared" si="322"/>
        <v>5.1129607609988081E-2</v>
      </c>
      <c r="N791" s="108">
        <v>1397</v>
      </c>
      <c r="O791" s="108">
        <v>2593</v>
      </c>
      <c r="P791" s="108"/>
      <c r="Q791" s="57">
        <v>215</v>
      </c>
      <c r="Y791" s="108"/>
      <c r="Z791" s="108"/>
      <c r="AA791" s="108">
        <v>0</v>
      </c>
      <c r="AB791" s="108">
        <v>0</v>
      </c>
      <c r="AC791" s="108"/>
      <c r="AD791" s="108"/>
      <c r="AE791" s="108"/>
      <c r="AF791" s="108"/>
      <c r="AG791" s="108"/>
      <c r="AI791" s="7">
        <f>IF(Q791&gt;0,RANK(Q791,(N791:P791,Q791:AE791)),0)</f>
        <v>3</v>
      </c>
      <c r="AJ791" s="7">
        <f>IF(R791&gt;0,RANK(R791,(N791:P791,Q791:AE791)),0)</f>
        <v>0</v>
      </c>
      <c r="AK791" s="7">
        <f>IF(T791&gt;0,RANK(T791,(N791:P791,Q791:AE791)),0)</f>
        <v>0</v>
      </c>
      <c r="AL791" s="7">
        <f>IF(S791&gt;0,RANK(S791,(N791:P791,Q791:AE791)),0)</f>
        <v>0</v>
      </c>
      <c r="AM791" s="2">
        <f t="shared" si="323"/>
        <v>5.1129607609988109E-2</v>
      </c>
      <c r="AN791" s="2">
        <f t="shared" si="324"/>
        <v>0</v>
      </c>
      <c r="AO791" s="2">
        <f t="shared" si="325"/>
        <v>0</v>
      </c>
      <c r="AP791" s="2">
        <f t="shared" si="326"/>
        <v>0</v>
      </c>
      <c r="AR791" t="s">
        <v>2517</v>
      </c>
      <c r="AS791" t="s">
        <v>1940</v>
      </c>
      <c r="AT791">
        <v>1</v>
      </c>
      <c r="AV791">
        <v>3</v>
      </c>
      <c r="AW791" s="91">
        <v>18</v>
      </c>
      <c r="AX791" s="93">
        <v>111</v>
      </c>
      <c r="AY791" s="97">
        <f t="shared" si="315"/>
        <v>18111</v>
      </c>
      <c r="BA791" s="7" t="s">
        <v>1261</v>
      </c>
    </row>
    <row r="792" spans="1:53" hidden="1" outlineLevel="1">
      <c r="A792" t="s">
        <v>1028</v>
      </c>
      <c r="B792" t="s">
        <v>1940</v>
      </c>
      <c r="C792" s="1">
        <f t="shared" si="316"/>
        <v>11276</v>
      </c>
      <c r="D792" s="7">
        <f>IF(N792&gt;0, RANK(N792,(N792:P792,Q792:AE792)),0)</f>
        <v>2</v>
      </c>
      <c r="E792" s="7">
        <f>IF(O792&gt;0,RANK(O792,(N792:P792,Q792:AE792)),0)</f>
        <v>1</v>
      </c>
      <c r="F792" s="7">
        <f>IF(P792&gt;0,RANK(P792,(N792:P792,Q792:AE792)),0)</f>
        <v>0</v>
      </c>
      <c r="G792" s="1">
        <f t="shared" si="317"/>
        <v>3724</v>
      </c>
      <c r="H792" s="2">
        <f t="shared" si="318"/>
        <v>0.33025895707697767</v>
      </c>
      <c r="I792" s="2"/>
      <c r="J792" s="2">
        <f t="shared" si="319"/>
        <v>0.30533877261440229</v>
      </c>
      <c r="K792" s="2">
        <f t="shared" si="320"/>
        <v>0.63559772969137995</v>
      </c>
      <c r="L792" s="2">
        <f t="shared" si="321"/>
        <v>0</v>
      </c>
      <c r="M792" s="2">
        <f t="shared" si="322"/>
        <v>5.9063497694217704E-2</v>
      </c>
      <c r="N792" s="108">
        <v>3443</v>
      </c>
      <c r="O792" s="108">
        <v>7167</v>
      </c>
      <c r="P792" s="108"/>
      <c r="Q792" s="57">
        <v>666</v>
      </c>
      <c r="Y792" s="108"/>
      <c r="Z792" s="108"/>
      <c r="AA792" s="108">
        <v>0</v>
      </c>
      <c r="AB792" s="108">
        <v>0</v>
      </c>
      <c r="AC792" s="108"/>
      <c r="AD792" s="108"/>
      <c r="AE792" s="108"/>
      <c r="AF792" s="108"/>
      <c r="AG792" s="108"/>
      <c r="AI792" s="7">
        <f>IF(Q792&gt;0,RANK(Q792,(N792:P792,Q792:AE792)),0)</f>
        <v>3</v>
      </c>
      <c r="AJ792" s="7">
        <f>IF(R792&gt;0,RANK(R792,(N792:P792,Q792:AE792)),0)</f>
        <v>0</v>
      </c>
      <c r="AK792" s="7">
        <f>IF(T792&gt;0,RANK(T792,(N792:P792,Q792:AE792)),0)</f>
        <v>0</v>
      </c>
      <c r="AL792" s="7">
        <f>IF(S792&gt;0,RANK(S792,(N792:P792,Q792:AE792)),0)</f>
        <v>0</v>
      </c>
      <c r="AM792" s="2">
        <f t="shared" si="323"/>
        <v>5.9063497694217808E-2</v>
      </c>
      <c r="AN792" s="2">
        <f t="shared" si="324"/>
        <v>0</v>
      </c>
      <c r="AO792" s="2">
        <f t="shared" si="325"/>
        <v>0</v>
      </c>
      <c r="AP792" s="2">
        <f t="shared" si="326"/>
        <v>0</v>
      </c>
      <c r="AR792" t="s">
        <v>1028</v>
      </c>
      <c r="AS792" t="s">
        <v>1940</v>
      </c>
      <c r="AT792">
        <v>3</v>
      </c>
      <c r="AV792">
        <v>3</v>
      </c>
      <c r="AW792" s="91">
        <v>18</v>
      </c>
      <c r="AX792" s="93">
        <v>113</v>
      </c>
      <c r="AY792" s="97">
        <f t="shared" si="315"/>
        <v>18113</v>
      </c>
      <c r="BA792" s="7" t="s">
        <v>1261</v>
      </c>
    </row>
    <row r="793" spans="1:53" hidden="1" outlineLevel="1">
      <c r="A793" t="s">
        <v>2354</v>
      </c>
      <c r="B793" t="s">
        <v>1940</v>
      </c>
      <c r="C793" s="1">
        <f t="shared" si="316"/>
        <v>2200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>IF(P793&gt;0,RANK(P793,(N793:P793,Q793:AE793)),0)</f>
        <v>0</v>
      </c>
      <c r="G793" s="1">
        <f t="shared" si="317"/>
        <v>513</v>
      </c>
      <c r="H793" s="2">
        <f t="shared" si="318"/>
        <v>0.23318181818181818</v>
      </c>
      <c r="I793" s="2"/>
      <c r="J793" s="2">
        <f t="shared" si="319"/>
        <v>0.35863636363636364</v>
      </c>
      <c r="K793" s="2">
        <f t="shared" si="320"/>
        <v>0.5918181818181818</v>
      </c>
      <c r="L793" s="2">
        <f t="shared" si="321"/>
        <v>0</v>
      </c>
      <c r="M793" s="2">
        <f t="shared" si="322"/>
        <v>4.9545454545454559E-2</v>
      </c>
      <c r="N793" s="108">
        <v>789</v>
      </c>
      <c r="O793" s="108">
        <v>1302</v>
      </c>
      <c r="P793" s="108"/>
      <c r="Q793" s="57">
        <v>109</v>
      </c>
      <c r="Y793" s="108"/>
      <c r="Z793" s="108"/>
      <c r="AA793" s="108">
        <v>0</v>
      </c>
      <c r="AB793" s="108">
        <v>0</v>
      </c>
      <c r="AC793" s="108"/>
      <c r="AD793" s="108"/>
      <c r="AE793" s="108"/>
      <c r="AF793" s="108"/>
      <c r="AG793" s="108"/>
      <c r="AI793" s="7">
        <f>IF(Q793&gt;0,RANK(Q793,(N793:P793,Q793:AE793)),0)</f>
        <v>3</v>
      </c>
      <c r="AJ793" s="7">
        <f>IF(R793&gt;0,RANK(R793,(N793:P793,Q793:AE793)),0)</f>
        <v>0</v>
      </c>
      <c r="AK793" s="7">
        <f>IF(T793&gt;0,RANK(T793,(N793:P793,Q793:AE793)),0)</f>
        <v>0</v>
      </c>
      <c r="AL793" s="7">
        <f>IF(S793&gt;0,RANK(S793,(N793:P793,Q793:AE793)),0)</f>
        <v>0</v>
      </c>
      <c r="AM793" s="2">
        <f t="shared" si="323"/>
        <v>4.9545454545454545E-2</v>
      </c>
      <c r="AN793" s="2">
        <f t="shared" si="324"/>
        <v>0</v>
      </c>
      <c r="AO793" s="2">
        <f t="shared" si="325"/>
        <v>0</v>
      </c>
      <c r="AP793" s="2">
        <f t="shared" si="326"/>
        <v>0</v>
      </c>
      <c r="AR793" t="s">
        <v>2354</v>
      </c>
      <c r="AS793" t="s">
        <v>1940</v>
      </c>
      <c r="AT793">
        <v>9</v>
      </c>
      <c r="AV793">
        <v>3</v>
      </c>
      <c r="AW793" s="91">
        <v>18</v>
      </c>
      <c r="AX793" s="93">
        <v>115</v>
      </c>
      <c r="AY793" s="97">
        <f t="shared" si="315"/>
        <v>18115</v>
      </c>
      <c r="BA793" s="7" t="s">
        <v>1261</v>
      </c>
    </row>
    <row r="794" spans="1:53" hidden="1" outlineLevel="1">
      <c r="A794" t="s">
        <v>1476</v>
      </c>
      <c r="B794" t="s">
        <v>1940</v>
      </c>
      <c r="C794" s="1">
        <f t="shared" si="316"/>
        <v>5843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>IF(P794&gt;0,RANK(P794,(N794:P794,Q794:AE794)),0)</f>
        <v>0</v>
      </c>
      <c r="G794" s="1">
        <f t="shared" si="317"/>
        <v>1263</v>
      </c>
      <c r="H794" s="2">
        <f t="shared" si="318"/>
        <v>0.21615608420332022</v>
      </c>
      <c r="I794" s="2"/>
      <c r="J794" s="2">
        <f t="shared" si="319"/>
        <v>0.36659250385076159</v>
      </c>
      <c r="K794" s="2">
        <f t="shared" si="320"/>
        <v>0.58274858805408181</v>
      </c>
      <c r="L794" s="2">
        <f t="shared" si="321"/>
        <v>0</v>
      </c>
      <c r="M794" s="2">
        <f t="shared" si="322"/>
        <v>5.0658908095156607E-2</v>
      </c>
      <c r="N794" s="108">
        <v>2142</v>
      </c>
      <c r="O794" s="108">
        <v>3405</v>
      </c>
      <c r="P794" s="108"/>
      <c r="Q794" s="57">
        <v>296</v>
      </c>
      <c r="Y794" s="108"/>
      <c r="Z794" s="108"/>
      <c r="AA794" s="108">
        <v>0</v>
      </c>
      <c r="AB794" s="108">
        <v>0</v>
      </c>
      <c r="AC794" s="108"/>
      <c r="AD794" s="108"/>
      <c r="AE794" s="108"/>
      <c r="AF794" s="108"/>
      <c r="AG794" s="108"/>
      <c r="AI794" s="7">
        <f>IF(Q794&gt;0,RANK(Q794,(N794:P794,Q794:AE794)),0)</f>
        <v>3</v>
      </c>
      <c r="AJ794" s="7">
        <f>IF(R794&gt;0,RANK(R794,(N794:P794,Q794:AE794)),0)</f>
        <v>0</v>
      </c>
      <c r="AK794" s="7">
        <f>IF(T794&gt;0,RANK(T794,(N794:P794,Q794:AE794)),0)</f>
        <v>0</v>
      </c>
      <c r="AL794" s="7">
        <f>IF(S794&gt;0,RANK(S794,(N794:P794,Q794:AE794)),0)</f>
        <v>0</v>
      </c>
      <c r="AM794" s="2">
        <f t="shared" si="323"/>
        <v>5.06589080951566E-2</v>
      </c>
      <c r="AN794" s="2">
        <f t="shared" si="324"/>
        <v>0</v>
      </c>
      <c r="AO794" s="2">
        <f t="shared" si="325"/>
        <v>0</v>
      </c>
      <c r="AP794" s="2">
        <f t="shared" si="326"/>
        <v>0</v>
      </c>
      <c r="AR794" t="s">
        <v>1476</v>
      </c>
      <c r="AS794" t="s">
        <v>1940</v>
      </c>
      <c r="AT794">
        <v>9</v>
      </c>
      <c r="AV794">
        <v>3</v>
      </c>
      <c r="AW794" s="91">
        <v>18</v>
      </c>
      <c r="AX794" s="93">
        <v>117</v>
      </c>
      <c r="AY794" s="97">
        <f t="shared" si="315"/>
        <v>18117</v>
      </c>
      <c r="BA794" s="7" t="s">
        <v>1261</v>
      </c>
    </row>
    <row r="795" spans="1:53" hidden="1" outlineLevel="1">
      <c r="A795" t="s">
        <v>696</v>
      </c>
      <c r="B795" t="s">
        <v>1940</v>
      </c>
      <c r="C795" s="1">
        <f t="shared" si="316"/>
        <v>6134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0</v>
      </c>
      <c r="G795" s="1">
        <f t="shared" si="317"/>
        <v>1024</v>
      </c>
      <c r="H795" s="2">
        <f t="shared" si="318"/>
        <v>0.16693837626344962</v>
      </c>
      <c r="I795" s="2"/>
      <c r="J795" s="2">
        <f t="shared" si="319"/>
        <v>0.37968699054450605</v>
      </c>
      <c r="K795" s="2">
        <f t="shared" si="320"/>
        <v>0.5466253668079557</v>
      </c>
      <c r="L795" s="2">
        <f t="shared" si="321"/>
        <v>0</v>
      </c>
      <c r="M795" s="2">
        <f t="shared" si="322"/>
        <v>7.3687642647538243E-2</v>
      </c>
      <c r="N795" s="108">
        <v>2329</v>
      </c>
      <c r="O795" s="108">
        <v>3353</v>
      </c>
      <c r="P795" s="108"/>
      <c r="Q795" s="57">
        <v>452</v>
      </c>
      <c r="Y795" s="108"/>
      <c r="Z795" s="108"/>
      <c r="AA795" s="108">
        <v>0</v>
      </c>
      <c r="AB795" s="108">
        <v>0</v>
      </c>
      <c r="AC795" s="108"/>
      <c r="AD795" s="108"/>
      <c r="AE795" s="108"/>
      <c r="AF795" s="108"/>
      <c r="AG795" s="108"/>
      <c r="AI795" s="7">
        <f>IF(Q795&gt;0,RANK(Q795,(N795:P795,Q795:AE795)),0)</f>
        <v>3</v>
      </c>
      <c r="AJ795" s="7">
        <f>IF(R795&gt;0,RANK(R795,(N795:P795,Q795:AE795)),0)</f>
        <v>0</v>
      </c>
      <c r="AK795" s="7">
        <f>IF(T795&gt;0,RANK(T795,(N795:P795,Q795:AE795)),0)</f>
        <v>0</v>
      </c>
      <c r="AL795" s="7">
        <f>IF(S795&gt;0,RANK(S795,(N795:P795,Q795:AE795)),0)</f>
        <v>0</v>
      </c>
      <c r="AM795" s="2">
        <f t="shared" si="323"/>
        <v>7.3687642647538312E-2</v>
      </c>
      <c r="AN795" s="2">
        <f t="shared" si="324"/>
        <v>0</v>
      </c>
      <c r="AO795" s="2">
        <f t="shared" si="325"/>
        <v>0</v>
      </c>
      <c r="AP795" s="2">
        <f t="shared" si="326"/>
        <v>0</v>
      </c>
      <c r="AR795" t="s">
        <v>696</v>
      </c>
      <c r="AS795" t="s">
        <v>1940</v>
      </c>
      <c r="AT795">
        <v>8</v>
      </c>
      <c r="AV795">
        <v>3</v>
      </c>
      <c r="AW795" s="91">
        <v>18</v>
      </c>
      <c r="AX795" s="93">
        <v>119</v>
      </c>
      <c r="AY795" s="97">
        <f t="shared" si="315"/>
        <v>18119</v>
      </c>
      <c r="BA795" s="7" t="s">
        <v>1261</v>
      </c>
    </row>
    <row r="796" spans="1:53" hidden="1" outlineLevel="1">
      <c r="A796" t="s">
        <v>1295</v>
      </c>
      <c r="B796" t="s">
        <v>1940</v>
      </c>
      <c r="C796" s="1">
        <f t="shared" si="316"/>
        <v>5411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>IF(P796&gt;0,RANK(P796,(N796:P796,Q796:AE796)),0)</f>
        <v>0</v>
      </c>
      <c r="G796" s="1">
        <f t="shared" si="317"/>
        <v>778</v>
      </c>
      <c r="H796" s="2">
        <f t="shared" si="318"/>
        <v>0.14378118647200147</v>
      </c>
      <c r="I796" s="2"/>
      <c r="J796" s="2">
        <f t="shared" si="319"/>
        <v>0.39179449270005545</v>
      </c>
      <c r="K796" s="2">
        <f t="shared" si="320"/>
        <v>0.53557567917205695</v>
      </c>
      <c r="L796" s="2">
        <f t="shared" si="321"/>
        <v>0</v>
      </c>
      <c r="M796" s="2">
        <f t="shared" si="322"/>
        <v>7.2629828127887652E-2</v>
      </c>
      <c r="N796" s="108">
        <v>2120</v>
      </c>
      <c r="O796" s="108">
        <v>2898</v>
      </c>
      <c r="P796" s="108"/>
      <c r="Q796" s="57">
        <v>393</v>
      </c>
      <c r="Y796" s="108"/>
      <c r="Z796" s="108"/>
      <c r="AA796" s="108">
        <v>0</v>
      </c>
      <c r="AB796" s="108">
        <v>0</v>
      </c>
      <c r="AC796" s="108"/>
      <c r="AD796" s="108"/>
      <c r="AE796" s="108"/>
      <c r="AF796" s="108"/>
      <c r="AG796" s="108"/>
      <c r="AI796" s="7">
        <f>IF(Q796&gt;0,RANK(Q796,(N796:P796,Q796:AE796)),0)</f>
        <v>3</v>
      </c>
      <c r="AJ796" s="7">
        <f>IF(R796&gt;0,RANK(R796,(N796:P796,Q796:AE796)),0)</f>
        <v>0</v>
      </c>
      <c r="AK796" s="7">
        <f>IF(T796&gt;0,RANK(T796,(N796:P796,Q796:AE796)),0)</f>
        <v>0</v>
      </c>
      <c r="AL796" s="7">
        <f>IF(S796&gt;0,RANK(S796,(N796:P796,Q796:AE796)),0)</f>
        <v>0</v>
      </c>
      <c r="AM796" s="2">
        <f t="shared" si="323"/>
        <v>7.2629828127887638E-2</v>
      </c>
      <c r="AN796" s="2">
        <f t="shared" si="324"/>
        <v>0</v>
      </c>
      <c r="AO796" s="2">
        <f t="shared" si="325"/>
        <v>0</v>
      </c>
      <c r="AP796" s="2">
        <f t="shared" si="326"/>
        <v>0</v>
      </c>
      <c r="AR796" t="s">
        <v>1295</v>
      </c>
      <c r="AS796" t="s">
        <v>1940</v>
      </c>
      <c r="AT796">
        <v>8</v>
      </c>
      <c r="AV796">
        <v>3</v>
      </c>
      <c r="AW796" s="91">
        <v>18</v>
      </c>
      <c r="AX796" s="93">
        <v>121</v>
      </c>
      <c r="AY796" s="97">
        <f t="shared" si="315"/>
        <v>18121</v>
      </c>
      <c r="BA796" s="7" t="s">
        <v>1261</v>
      </c>
    </row>
    <row r="797" spans="1:53" hidden="1" outlineLevel="1">
      <c r="A797" t="s">
        <v>953</v>
      </c>
      <c r="B797" t="s">
        <v>1940</v>
      </c>
      <c r="C797" s="1">
        <f t="shared" si="316"/>
        <v>6732</v>
      </c>
      <c r="D797" s="7">
        <f>IF(N797&gt;0, RANK(N797,(N797:P797,Q797:AE797)),0)</f>
        <v>1</v>
      </c>
      <c r="E797" s="7">
        <f>IF(O797&gt;0,RANK(O797,(N797:P797,Q797:AE797)),0)</f>
        <v>2</v>
      </c>
      <c r="F797" s="7">
        <f>IF(P797&gt;0,RANK(P797,(N797:P797,Q797:AE797)),0)</f>
        <v>0</v>
      </c>
      <c r="G797" s="1">
        <f t="shared" si="317"/>
        <v>1455</v>
      </c>
      <c r="H797" s="2">
        <f t="shared" si="318"/>
        <v>0.21613190730837789</v>
      </c>
      <c r="I797" s="2"/>
      <c r="J797" s="2">
        <f t="shared" si="319"/>
        <v>0.5851158645276292</v>
      </c>
      <c r="K797" s="2">
        <f t="shared" si="320"/>
        <v>0.36898395721925131</v>
      </c>
      <c r="L797" s="2">
        <f t="shared" si="321"/>
        <v>0</v>
      </c>
      <c r="M797" s="2">
        <f t="shared" si="322"/>
        <v>4.5900178253119484E-2</v>
      </c>
      <c r="N797" s="108">
        <v>3939</v>
      </c>
      <c r="O797" s="108">
        <v>2484</v>
      </c>
      <c r="P797" s="108"/>
      <c r="Q797" s="57">
        <v>306</v>
      </c>
      <c r="Y797" s="108"/>
      <c r="Z797" s="108"/>
      <c r="AA797" s="108">
        <v>0</v>
      </c>
      <c r="AB797" s="108">
        <v>3</v>
      </c>
      <c r="AC797" s="108"/>
      <c r="AD797" s="108"/>
      <c r="AE797" s="108"/>
      <c r="AF797" s="108"/>
      <c r="AG797" s="108"/>
      <c r="AI797" s="7">
        <f>IF(Q797&gt;0,RANK(Q797,(N797:P797,Q797:AE797)),0)</f>
        <v>3</v>
      </c>
      <c r="AJ797" s="7">
        <f>IF(R797&gt;0,RANK(R797,(N797:P797,Q797:AE797)),0)</f>
        <v>0</v>
      </c>
      <c r="AK797" s="7">
        <f>IF(T797&gt;0,RANK(T797,(N797:P797,Q797:AE797)),0)</f>
        <v>0</v>
      </c>
      <c r="AL797" s="7">
        <f>IF(S797&gt;0,RANK(S797,(N797:P797,Q797:AE797)),0)</f>
        <v>0</v>
      </c>
      <c r="AM797" s="2">
        <f t="shared" si="323"/>
        <v>4.5454545454545456E-2</v>
      </c>
      <c r="AN797" s="2">
        <f t="shared" si="324"/>
        <v>0</v>
      </c>
      <c r="AO797" s="2">
        <f t="shared" si="325"/>
        <v>0</v>
      </c>
      <c r="AP797" s="2">
        <f t="shared" si="326"/>
        <v>0</v>
      </c>
      <c r="AR797" t="s">
        <v>953</v>
      </c>
      <c r="AS797" t="s">
        <v>1940</v>
      </c>
      <c r="AT797">
        <v>9</v>
      </c>
      <c r="AV797">
        <v>3</v>
      </c>
      <c r="AW797" s="91">
        <v>18</v>
      </c>
      <c r="AX797" s="93">
        <v>123</v>
      </c>
      <c r="AY797" s="97">
        <f t="shared" si="315"/>
        <v>18123</v>
      </c>
      <c r="BA797" s="7" t="s">
        <v>1261</v>
      </c>
    </row>
    <row r="798" spans="1:53" hidden="1" outlineLevel="1">
      <c r="A798" t="s">
        <v>1027</v>
      </c>
      <c r="B798" t="s">
        <v>1940</v>
      </c>
      <c r="C798" s="1">
        <f t="shared" si="316"/>
        <v>4808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0</v>
      </c>
      <c r="G798" s="1">
        <f t="shared" si="317"/>
        <v>6</v>
      </c>
      <c r="H798" s="2">
        <f t="shared" si="318"/>
        <v>1.2479201331114808E-3</v>
      </c>
      <c r="I798" s="2"/>
      <c r="J798" s="2">
        <f t="shared" si="319"/>
        <v>0.47587354409317806</v>
      </c>
      <c r="K798" s="2">
        <f t="shared" si="320"/>
        <v>0.47712146422628954</v>
      </c>
      <c r="L798" s="2">
        <f t="shared" si="321"/>
        <v>0</v>
      </c>
      <c r="M798" s="2">
        <f t="shared" si="322"/>
        <v>4.7004991680532404E-2</v>
      </c>
      <c r="N798" s="108">
        <v>2288</v>
      </c>
      <c r="O798" s="108">
        <v>2294</v>
      </c>
      <c r="P798" s="108"/>
      <c r="Q798" s="57">
        <v>226</v>
      </c>
      <c r="Y798" s="108"/>
      <c r="Z798" s="108"/>
      <c r="AA798" s="108">
        <v>0</v>
      </c>
      <c r="AB798" s="108">
        <v>0</v>
      </c>
      <c r="AC798" s="108"/>
      <c r="AD798" s="108"/>
      <c r="AE798" s="108"/>
      <c r="AF798" s="108"/>
      <c r="AG798" s="108"/>
      <c r="AI798" s="7">
        <f>IF(Q798&gt;0,RANK(Q798,(N798:P798,Q798:AE798)),0)</f>
        <v>3</v>
      </c>
      <c r="AJ798" s="7">
        <f>IF(R798&gt;0,RANK(R798,(N798:P798,Q798:AE798)),0)</f>
        <v>0</v>
      </c>
      <c r="AK798" s="7">
        <f>IF(T798&gt;0,RANK(T798,(N798:P798,Q798:AE798)),0)</f>
        <v>0</v>
      </c>
      <c r="AL798" s="7">
        <f>IF(S798&gt;0,RANK(S798,(N798:P798,Q798:AE798)),0)</f>
        <v>0</v>
      </c>
      <c r="AM798" s="2">
        <f t="shared" si="323"/>
        <v>4.7004991680532446E-2</v>
      </c>
      <c r="AN798" s="2">
        <f t="shared" si="324"/>
        <v>0</v>
      </c>
      <c r="AO798" s="2">
        <f t="shared" si="325"/>
        <v>0</v>
      </c>
      <c r="AP798" s="2">
        <f t="shared" si="326"/>
        <v>0</v>
      </c>
      <c r="AR798" t="s">
        <v>1027</v>
      </c>
      <c r="AS798" t="s">
        <v>1940</v>
      </c>
      <c r="AT798">
        <v>8</v>
      </c>
      <c r="AV798">
        <v>3</v>
      </c>
      <c r="AW798" s="91">
        <v>18</v>
      </c>
      <c r="AX798" s="93">
        <v>125</v>
      </c>
      <c r="AY798" s="97">
        <f t="shared" si="315"/>
        <v>18125</v>
      </c>
      <c r="BA798" s="7" t="s">
        <v>1261</v>
      </c>
    </row>
    <row r="799" spans="1:53" hidden="1" outlineLevel="1">
      <c r="A799" t="s">
        <v>1090</v>
      </c>
      <c r="B799" t="s">
        <v>1940</v>
      </c>
      <c r="C799" s="1">
        <f t="shared" si="316"/>
        <v>44123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1">
        <f t="shared" si="317"/>
        <v>5167</v>
      </c>
      <c r="H799" s="2">
        <f t="shared" si="318"/>
        <v>0.11710445799243026</v>
      </c>
      <c r="I799" s="2"/>
      <c r="J799" s="2">
        <f t="shared" si="319"/>
        <v>0.42055163973437887</v>
      </c>
      <c r="K799" s="2">
        <f t="shared" si="320"/>
        <v>0.53765609772680911</v>
      </c>
      <c r="L799" s="2">
        <f t="shared" si="321"/>
        <v>0</v>
      </c>
      <c r="M799" s="2">
        <f t="shared" si="322"/>
        <v>4.1792262538811964E-2</v>
      </c>
      <c r="N799" s="108">
        <v>18556</v>
      </c>
      <c r="O799" s="108">
        <v>23723</v>
      </c>
      <c r="P799" s="108"/>
      <c r="Q799" s="57">
        <v>1832</v>
      </c>
      <c r="Y799" s="108"/>
      <c r="Z799" s="108"/>
      <c r="AA799" s="108">
        <v>8</v>
      </c>
      <c r="AB799" s="108">
        <v>4</v>
      </c>
      <c r="AC799" s="108"/>
      <c r="AD799" s="108"/>
      <c r="AE799" s="108"/>
      <c r="AF799" s="108"/>
      <c r="AG799" s="108"/>
      <c r="AI799" s="7">
        <f>IF(Q799&gt;0,RANK(Q799,(N799:P799,Q799:AE799)),0)</f>
        <v>3</v>
      </c>
      <c r="AJ799" s="7">
        <f>IF(R799&gt;0,RANK(R799,(N799:P799,Q799:AE799)),0)</f>
        <v>0</v>
      </c>
      <c r="AK799" s="7">
        <f>IF(T799&gt;0,RANK(T799,(N799:P799,Q799:AE799)),0)</f>
        <v>0</v>
      </c>
      <c r="AL799" s="7">
        <f>IF(S799&gt;0,RANK(S799,(N799:P799,Q799:AE799)),0)</f>
        <v>0</v>
      </c>
      <c r="AM799" s="2">
        <f t="shared" si="323"/>
        <v>4.1520295537474786E-2</v>
      </c>
      <c r="AN799" s="2">
        <f t="shared" si="324"/>
        <v>0</v>
      </c>
      <c r="AO799" s="2">
        <f t="shared" si="325"/>
        <v>0</v>
      </c>
      <c r="AP799" s="2">
        <f t="shared" si="326"/>
        <v>0</v>
      </c>
      <c r="AR799" t="s">
        <v>1090</v>
      </c>
      <c r="AS799" t="s">
        <v>1940</v>
      </c>
      <c r="AV799">
        <v>3</v>
      </c>
      <c r="AW799" s="91">
        <v>18</v>
      </c>
      <c r="AX799" s="93">
        <v>127</v>
      </c>
      <c r="AY799" s="97">
        <f t="shared" si="315"/>
        <v>18127</v>
      </c>
      <c r="BA799" s="7" t="s">
        <v>1261</v>
      </c>
    </row>
    <row r="800" spans="1:53" hidden="1" outlineLevel="1">
      <c r="A800" t="s">
        <v>1271</v>
      </c>
      <c r="B800" t="s">
        <v>1940</v>
      </c>
      <c r="C800" s="1">
        <f t="shared" ref="C800:C828" si="327">SUM(N800:AG800)</f>
        <v>9880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>IF(P800&gt;0,RANK(P800,(N800:P800,Q800:AE800)),0)</f>
        <v>0</v>
      </c>
      <c r="G800" s="1">
        <f t="shared" ref="G800:G828" si="328">IF(C800&gt;0,MAX(N800:P800)-LARGE(N800:P800,2),0)</f>
        <v>726</v>
      </c>
      <c r="H800" s="2">
        <f t="shared" ref="H800:H828" si="329">IF(C800&gt;0,G800/C800,0)</f>
        <v>7.3481781376518215E-2</v>
      </c>
      <c r="I800" s="2"/>
      <c r="J800" s="2">
        <f t="shared" ref="J800:J828" si="330">IF($C800=0,"-",N800/$C800)</f>
        <v>0.44716599190283401</v>
      </c>
      <c r="K800" s="2">
        <f t="shared" ref="K800:K828" si="331">IF($C800=0,"-",O800/$C800)</f>
        <v>0.52064777327935219</v>
      </c>
      <c r="L800" s="2">
        <f t="shared" ref="L800:L828" si="332">IF($C800=0,"-",P800/$C800)</f>
        <v>0</v>
      </c>
      <c r="M800" s="2">
        <f t="shared" ref="M800:M828" si="333">IF(C800=0,"-",(1-J800-K800-L800))</f>
        <v>3.2186234817813797E-2</v>
      </c>
      <c r="N800" s="108">
        <v>4418</v>
      </c>
      <c r="O800" s="108">
        <v>5144</v>
      </c>
      <c r="P800" s="108"/>
      <c r="Q800" s="57">
        <v>318</v>
      </c>
      <c r="Y800" s="108"/>
      <c r="Z800" s="108"/>
      <c r="AA800" s="108">
        <v>0</v>
      </c>
      <c r="AB800" s="108">
        <v>0</v>
      </c>
      <c r="AC800" s="108"/>
      <c r="AD800" s="108"/>
      <c r="AE800" s="108"/>
      <c r="AF800" s="108"/>
      <c r="AG800" s="108"/>
      <c r="AI800" s="7">
        <f>IF(Q800&gt;0,RANK(Q800,(N800:P800,Q800:AE800)),0)</f>
        <v>3</v>
      </c>
      <c r="AJ800" s="7">
        <f>IF(R800&gt;0,RANK(R800,(N800:P800,Q800:AE800)),0)</f>
        <v>0</v>
      </c>
      <c r="AK800" s="7">
        <f>IF(T800&gt;0,RANK(T800,(N800:P800,Q800:AE800)),0)</f>
        <v>0</v>
      </c>
      <c r="AL800" s="7">
        <f>IF(S800&gt;0,RANK(S800,(N800:P800,Q800:AE800)),0)</f>
        <v>0</v>
      </c>
      <c r="AM800" s="2">
        <f t="shared" ref="AM800:AM828" si="334">IF($C800=0,"-",Q800/$C800)</f>
        <v>3.2186234817813762E-2</v>
      </c>
      <c r="AN800" s="2">
        <f t="shared" ref="AN800:AN828" si="335">IF($C800=0,"-",R800/$C800)</f>
        <v>0</v>
      </c>
      <c r="AO800" s="2">
        <f t="shared" ref="AO800:AO828" si="336">IF($C800=0,"-",T800/$C800)</f>
        <v>0</v>
      </c>
      <c r="AP800" s="2">
        <f t="shared" ref="AP800:AP828" si="337">IF($C800=0,"-",S800/$C800)</f>
        <v>0</v>
      </c>
      <c r="AR800" t="s">
        <v>1271</v>
      </c>
      <c r="AS800" t="s">
        <v>1940</v>
      </c>
      <c r="AT800">
        <v>8</v>
      </c>
      <c r="AV800">
        <v>3</v>
      </c>
      <c r="AW800" s="91">
        <v>18</v>
      </c>
      <c r="AX800" s="93">
        <v>129</v>
      </c>
      <c r="AY800" s="97">
        <f t="shared" si="315"/>
        <v>18129</v>
      </c>
      <c r="BA800" s="7" t="s">
        <v>1261</v>
      </c>
    </row>
    <row r="801" spans="1:53" hidden="1" outlineLevel="1">
      <c r="A801" t="s">
        <v>394</v>
      </c>
      <c r="B801" t="s">
        <v>1940</v>
      </c>
      <c r="C801" s="1">
        <f t="shared" si="327"/>
        <v>4523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>IF(P801&gt;0,RANK(P801,(N801:P801,Q801:AE801)),0)</f>
        <v>0</v>
      </c>
      <c r="G801" s="1">
        <f t="shared" si="328"/>
        <v>1250</v>
      </c>
      <c r="H801" s="2">
        <f t="shared" si="329"/>
        <v>0.27636524430687598</v>
      </c>
      <c r="I801" s="2"/>
      <c r="J801" s="2">
        <f t="shared" si="330"/>
        <v>0.33429139951359715</v>
      </c>
      <c r="K801" s="2">
        <f t="shared" si="331"/>
        <v>0.61065664382047313</v>
      </c>
      <c r="L801" s="2">
        <f t="shared" si="332"/>
        <v>0</v>
      </c>
      <c r="M801" s="2">
        <f t="shared" si="333"/>
        <v>5.5051956665929658E-2</v>
      </c>
      <c r="N801" s="108">
        <v>1512</v>
      </c>
      <c r="O801" s="108">
        <v>2762</v>
      </c>
      <c r="P801" s="108"/>
      <c r="Q801" s="57">
        <v>245</v>
      </c>
      <c r="Y801" s="108"/>
      <c r="Z801" s="108"/>
      <c r="AA801" s="108">
        <v>0</v>
      </c>
      <c r="AB801" s="108">
        <v>4</v>
      </c>
      <c r="AC801" s="108"/>
      <c r="AD801" s="108"/>
      <c r="AE801" s="108"/>
      <c r="AF801" s="108"/>
      <c r="AG801" s="108"/>
      <c r="AI801" s="7">
        <f>IF(Q801&gt;0,RANK(Q801,(N801:P801,Q801:AE801)),0)</f>
        <v>3</v>
      </c>
      <c r="AJ801" s="7">
        <f>IF(R801&gt;0,RANK(R801,(N801:P801,Q801:AE801)),0)</f>
        <v>0</v>
      </c>
      <c r="AK801" s="7">
        <f>IF(T801&gt;0,RANK(T801,(N801:P801,Q801:AE801)),0)</f>
        <v>0</v>
      </c>
      <c r="AL801" s="7">
        <f>IF(S801&gt;0,RANK(S801,(N801:P801,Q801:AE801)),0)</f>
        <v>0</v>
      </c>
      <c r="AM801" s="2">
        <f t="shared" si="334"/>
        <v>5.4167587884147689E-2</v>
      </c>
      <c r="AN801" s="2">
        <f t="shared" si="335"/>
        <v>0</v>
      </c>
      <c r="AO801" s="2">
        <f t="shared" si="336"/>
        <v>0</v>
      </c>
      <c r="AP801" s="2">
        <f t="shared" si="337"/>
        <v>0</v>
      </c>
      <c r="AR801" t="s">
        <v>394</v>
      </c>
      <c r="AS801" t="s">
        <v>1940</v>
      </c>
      <c r="AT801">
        <v>2</v>
      </c>
      <c r="AV801">
        <v>3</v>
      </c>
      <c r="AW801" s="91">
        <v>18</v>
      </c>
      <c r="AX801" s="93">
        <v>131</v>
      </c>
      <c r="AY801" s="97">
        <f t="shared" si="315"/>
        <v>18131</v>
      </c>
      <c r="BA801" s="7" t="s">
        <v>1261</v>
      </c>
    </row>
    <row r="802" spans="1:53" hidden="1" outlineLevel="1">
      <c r="A802" t="s">
        <v>2154</v>
      </c>
      <c r="B802" t="s">
        <v>1940</v>
      </c>
      <c r="C802" s="1">
        <f t="shared" si="327"/>
        <v>10155</v>
      </c>
      <c r="D802" s="7">
        <f>IF(N802&gt;0, RANK(N802,(N802:P802,Q802:AE802)),0)</f>
        <v>2</v>
      </c>
      <c r="E802" s="7">
        <f>IF(O802&gt;0,RANK(O802,(N802:P802,Q802:AE802)),0)</f>
        <v>1</v>
      </c>
      <c r="F802" s="7">
        <f>IF(P802&gt;0,RANK(P802,(N802:P802,Q802:AE802)),0)</f>
        <v>0</v>
      </c>
      <c r="G802" s="1">
        <f t="shared" si="328"/>
        <v>2512</v>
      </c>
      <c r="H802" s="2">
        <f t="shared" si="329"/>
        <v>0.24736582964057116</v>
      </c>
      <c r="I802" s="2"/>
      <c r="J802" s="2">
        <f t="shared" si="330"/>
        <v>0.33993106843919252</v>
      </c>
      <c r="K802" s="2">
        <f t="shared" si="331"/>
        <v>0.58729689807976371</v>
      </c>
      <c r="L802" s="2">
        <f t="shared" si="332"/>
        <v>0</v>
      </c>
      <c r="M802" s="2">
        <f t="shared" si="333"/>
        <v>7.2772033481043774E-2</v>
      </c>
      <c r="N802" s="108">
        <v>3452</v>
      </c>
      <c r="O802" s="108">
        <v>5964</v>
      </c>
      <c r="P802" s="108"/>
      <c r="Q802" s="57">
        <v>738</v>
      </c>
      <c r="Y802" s="108"/>
      <c r="Z802" s="108"/>
      <c r="AA802" s="108">
        <v>0</v>
      </c>
      <c r="AB802" s="108">
        <v>1</v>
      </c>
      <c r="AC802" s="108"/>
      <c r="AD802" s="108"/>
      <c r="AE802" s="108"/>
      <c r="AF802" s="108"/>
      <c r="AG802" s="108"/>
      <c r="AI802" s="7">
        <f>IF(Q802&gt;0,RANK(Q802,(N802:P802,Q802:AE802)),0)</f>
        <v>3</v>
      </c>
      <c r="AJ802" s="7">
        <f>IF(R802&gt;0,RANK(R802,(N802:P802,Q802:AE802)),0)</f>
        <v>0</v>
      </c>
      <c r="AK802" s="7">
        <f>IF(T802&gt;0,RANK(T802,(N802:P802,Q802:AE802)),0)</f>
        <v>0</v>
      </c>
      <c r="AL802" s="7">
        <f>IF(S802&gt;0,RANK(S802,(N802:P802,Q802:AE802)),0)</f>
        <v>0</v>
      </c>
      <c r="AM802" s="2">
        <f t="shared" si="334"/>
        <v>7.2673559822747411E-2</v>
      </c>
      <c r="AN802" s="2">
        <f t="shared" si="335"/>
        <v>0</v>
      </c>
      <c r="AO802" s="2">
        <f t="shared" si="336"/>
        <v>0</v>
      </c>
      <c r="AP802" s="2">
        <f t="shared" si="337"/>
        <v>0</v>
      </c>
      <c r="AR802" t="s">
        <v>2154</v>
      </c>
      <c r="AS802" t="s">
        <v>1940</v>
      </c>
      <c r="AT802">
        <v>8</v>
      </c>
      <c r="AV802">
        <v>3</v>
      </c>
      <c r="AW802" s="91">
        <v>18</v>
      </c>
      <c r="AX802" s="93">
        <v>133</v>
      </c>
      <c r="AY802" s="97">
        <f t="shared" si="315"/>
        <v>18133</v>
      </c>
      <c r="BA802" s="7" t="s">
        <v>1261</v>
      </c>
    </row>
    <row r="803" spans="1:53" hidden="1" outlineLevel="1">
      <c r="A803" t="s">
        <v>1215</v>
      </c>
      <c r="B803" t="s">
        <v>1940</v>
      </c>
      <c r="C803" s="1">
        <f t="shared" si="327"/>
        <v>6945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1">
        <f t="shared" si="328"/>
        <v>2016</v>
      </c>
      <c r="H803" s="2">
        <f t="shared" si="329"/>
        <v>0.29028077753779696</v>
      </c>
      <c r="I803" s="2"/>
      <c r="J803" s="2">
        <f t="shared" si="330"/>
        <v>0.31461483081353492</v>
      </c>
      <c r="K803" s="2">
        <f t="shared" si="331"/>
        <v>0.60489560835133194</v>
      </c>
      <c r="L803" s="2">
        <f t="shared" si="332"/>
        <v>0</v>
      </c>
      <c r="M803" s="2">
        <f t="shared" si="333"/>
        <v>8.0489560835133145E-2</v>
      </c>
      <c r="N803" s="108">
        <v>2185</v>
      </c>
      <c r="O803" s="108">
        <v>4201</v>
      </c>
      <c r="P803" s="108"/>
      <c r="Q803" s="57">
        <v>559</v>
      </c>
      <c r="Y803" s="108"/>
      <c r="Z803" s="108"/>
      <c r="AA803" s="108">
        <v>0</v>
      </c>
      <c r="AB803" s="108">
        <v>0</v>
      </c>
      <c r="AC803" s="108"/>
      <c r="AD803" s="108"/>
      <c r="AE803" s="108"/>
      <c r="AF803" s="108"/>
      <c r="AG803" s="108"/>
      <c r="AI803" s="7">
        <f>IF(Q803&gt;0,RANK(Q803,(N803:P803,Q803:AE803)),0)</f>
        <v>3</v>
      </c>
      <c r="AJ803" s="7">
        <f>IF(R803&gt;0,RANK(R803,(N803:P803,Q803:AE803)),0)</f>
        <v>0</v>
      </c>
      <c r="AK803" s="7">
        <f>IF(T803&gt;0,RANK(T803,(N803:P803,Q803:AE803)),0)</f>
        <v>0</v>
      </c>
      <c r="AL803" s="7">
        <f>IF(S803&gt;0,RANK(S803,(N803:P803,Q803:AE803)),0)</f>
        <v>0</v>
      </c>
      <c r="AM803" s="2">
        <f t="shared" si="334"/>
        <v>8.0489560835133186E-2</v>
      </c>
      <c r="AN803" s="2">
        <f t="shared" si="335"/>
        <v>0</v>
      </c>
      <c r="AO803" s="2">
        <f t="shared" si="336"/>
        <v>0</v>
      </c>
      <c r="AP803" s="2">
        <f t="shared" si="337"/>
        <v>0</v>
      </c>
      <c r="AR803" t="s">
        <v>1215</v>
      </c>
      <c r="AS803" t="s">
        <v>1940</v>
      </c>
      <c r="AT803">
        <v>6</v>
      </c>
      <c r="AV803">
        <v>3</v>
      </c>
      <c r="AW803" s="91">
        <v>18</v>
      </c>
      <c r="AX803" s="93">
        <v>135</v>
      </c>
      <c r="AY803" s="97">
        <f t="shared" si="315"/>
        <v>18135</v>
      </c>
      <c r="BA803" s="7" t="s">
        <v>1261</v>
      </c>
    </row>
    <row r="804" spans="1:53" hidden="1" outlineLevel="1">
      <c r="A804" t="s">
        <v>2138</v>
      </c>
      <c r="B804" t="s">
        <v>1940</v>
      </c>
      <c r="C804" s="1">
        <f t="shared" si="327"/>
        <v>8321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0</v>
      </c>
      <c r="G804" s="1">
        <f t="shared" si="328"/>
        <v>3257</v>
      </c>
      <c r="H804" s="2">
        <f t="shared" si="329"/>
        <v>0.39141930056483598</v>
      </c>
      <c r="I804" s="2"/>
      <c r="J804" s="2">
        <f t="shared" si="330"/>
        <v>0.27917317630092536</v>
      </c>
      <c r="K804" s="2">
        <f t="shared" si="331"/>
        <v>0.67059247686576129</v>
      </c>
      <c r="L804" s="2">
        <f t="shared" si="332"/>
        <v>0</v>
      </c>
      <c r="M804" s="2">
        <f t="shared" si="333"/>
        <v>5.0234346833313404E-2</v>
      </c>
      <c r="N804" s="108">
        <v>2323</v>
      </c>
      <c r="O804" s="108">
        <v>5580</v>
      </c>
      <c r="P804" s="108"/>
      <c r="Q804" s="57">
        <v>418</v>
      </c>
      <c r="Y804" s="108"/>
      <c r="Z804" s="108"/>
      <c r="AA804" s="108">
        <v>0</v>
      </c>
      <c r="AB804" s="108">
        <v>0</v>
      </c>
      <c r="AC804" s="108"/>
      <c r="AD804" s="108"/>
      <c r="AE804" s="108"/>
      <c r="AF804" s="108"/>
      <c r="AG804" s="108"/>
      <c r="AI804" s="7">
        <f>IF(Q804&gt;0,RANK(Q804,(N804:P804,Q804:AE804)),0)</f>
        <v>3</v>
      </c>
      <c r="AJ804" s="7">
        <f>IF(R804&gt;0,RANK(R804,(N804:P804,Q804:AE804)),0)</f>
        <v>0</v>
      </c>
      <c r="AK804" s="7">
        <f>IF(T804&gt;0,RANK(T804,(N804:P804,Q804:AE804)),0)</f>
        <v>0</v>
      </c>
      <c r="AL804" s="7">
        <f>IF(S804&gt;0,RANK(S804,(N804:P804,Q804:AE804)),0)</f>
        <v>0</v>
      </c>
      <c r="AM804" s="2">
        <f t="shared" si="334"/>
        <v>5.0234346833313306E-2</v>
      </c>
      <c r="AN804" s="2">
        <f t="shared" si="335"/>
        <v>0</v>
      </c>
      <c r="AO804" s="2">
        <f t="shared" si="336"/>
        <v>0</v>
      </c>
      <c r="AP804" s="2">
        <f t="shared" si="337"/>
        <v>0</v>
      </c>
      <c r="AR804" t="s">
        <v>2138</v>
      </c>
      <c r="AS804" t="s">
        <v>1940</v>
      </c>
      <c r="AT804">
        <v>9</v>
      </c>
      <c r="AV804">
        <v>3</v>
      </c>
      <c r="AW804" s="91">
        <v>18</v>
      </c>
      <c r="AX804" s="93">
        <v>137</v>
      </c>
      <c r="AY804" s="97">
        <f t="shared" si="315"/>
        <v>18137</v>
      </c>
      <c r="BA804" s="7" t="s">
        <v>1261</v>
      </c>
    </row>
    <row r="805" spans="1:53" hidden="1" outlineLevel="1">
      <c r="A805" t="s">
        <v>126</v>
      </c>
      <c r="B805" t="s">
        <v>1940</v>
      </c>
      <c r="C805" s="1">
        <f t="shared" si="327"/>
        <v>4939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0</v>
      </c>
      <c r="G805" s="1">
        <f t="shared" si="328"/>
        <v>1566</v>
      </c>
      <c r="H805" s="2">
        <f t="shared" si="329"/>
        <v>0.31706823243571575</v>
      </c>
      <c r="I805" s="2"/>
      <c r="J805" s="2">
        <f t="shared" si="330"/>
        <v>0.28771006276574207</v>
      </c>
      <c r="K805" s="2">
        <f t="shared" si="331"/>
        <v>0.60477829520145776</v>
      </c>
      <c r="L805" s="2">
        <f t="shared" si="332"/>
        <v>0</v>
      </c>
      <c r="M805" s="2">
        <f t="shared" si="333"/>
        <v>0.10751164203280017</v>
      </c>
      <c r="N805" s="108">
        <v>1421</v>
      </c>
      <c r="O805" s="108">
        <v>2987</v>
      </c>
      <c r="P805" s="108"/>
      <c r="Q805" s="57">
        <v>530</v>
      </c>
      <c r="Y805" s="108"/>
      <c r="Z805" s="108"/>
      <c r="AA805" s="108">
        <v>0</v>
      </c>
      <c r="AB805" s="108">
        <v>1</v>
      </c>
      <c r="AC805" s="108"/>
      <c r="AD805" s="108"/>
      <c r="AE805" s="108"/>
      <c r="AF805" s="108"/>
      <c r="AG805" s="108"/>
      <c r="AI805" s="7">
        <f>IF(Q805&gt;0,RANK(Q805,(N805:P805,Q805:AE805)),0)</f>
        <v>3</v>
      </c>
      <c r="AJ805" s="7">
        <f>IF(R805&gt;0,RANK(R805,(N805:P805,Q805:AE805)),0)</f>
        <v>0</v>
      </c>
      <c r="AK805" s="7">
        <f>IF(T805&gt;0,RANK(T805,(N805:P805,Q805:AE805)),0)</f>
        <v>0</v>
      </c>
      <c r="AL805" s="7">
        <f>IF(S805&gt;0,RANK(S805,(N805:P805,Q805:AE805)),0)</f>
        <v>0</v>
      </c>
      <c r="AM805" s="2">
        <f t="shared" si="334"/>
        <v>0.10730917189714517</v>
      </c>
      <c r="AN805" s="2">
        <f t="shared" si="335"/>
        <v>0</v>
      </c>
      <c r="AO805" s="2">
        <f t="shared" si="336"/>
        <v>0</v>
      </c>
      <c r="AP805" s="2">
        <f t="shared" si="337"/>
        <v>0</v>
      </c>
      <c r="AR805" t="s">
        <v>126</v>
      </c>
      <c r="AS805" t="s">
        <v>1940</v>
      </c>
      <c r="AT805">
        <v>6</v>
      </c>
      <c r="AV805">
        <v>3</v>
      </c>
      <c r="AW805" s="91">
        <v>18</v>
      </c>
      <c r="AX805" s="93">
        <v>139</v>
      </c>
      <c r="AY805" s="97">
        <f t="shared" ref="AY805:AY868" si="338">1000*AW805+AX805</f>
        <v>18139</v>
      </c>
      <c r="BA805" s="7" t="s">
        <v>1261</v>
      </c>
    </row>
    <row r="806" spans="1:53" hidden="1" outlineLevel="1">
      <c r="A806" t="s">
        <v>1519</v>
      </c>
      <c r="B806" t="s">
        <v>1940</v>
      </c>
      <c r="C806" s="1">
        <f t="shared" si="327"/>
        <v>79342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>IF(P806&gt;0,RANK(P806,(N806:P806,Q806:AE806)),0)</f>
        <v>0</v>
      </c>
      <c r="G806" s="1">
        <f t="shared" si="328"/>
        <v>1548</v>
      </c>
      <c r="H806" s="2">
        <f t="shared" si="329"/>
        <v>1.951047364573618E-2</v>
      </c>
      <c r="I806" s="2"/>
      <c r="J806" s="2">
        <f t="shared" si="330"/>
        <v>0.47343147387260215</v>
      </c>
      <c r="K806" s="2">
        <f t="shared" si="331"/>
        <v>0.49294194751833831</v>
      </c>
      <c r="L806" s="2">
        <f t="shared" si="332"/>
        <v>0</v>
      </c>
      <c r="M806" s="2">
        <f t="shared" si="333"/>
        <v>3.3626578609059488E-2</v>
      </c>
      <c r="N806" s="108">
        <v>37563</v>
      </c>
      <c r="O806" s="108">
        <v>39111</v>
      </c>
      <c r="P806" s="108"/>
      <c r="Q806" s="57">
        <v>2661</v>
      </c>
      <c r="Y806" s="108"/>
      <c r="Z806" s="108"/>
      <c r="AA806" s="108">
        <v>3</v>
      </c>
      <c r="AB806" s="108">
        <v>4</v>
      </c>
      <c r="AC806" s="108"/>
      <c r="AD806" s="108"/>
      <c r="AE806" s="108"/>
      <c r="AF806" s="108"/>
      <c r="AG806" s="108"/>
      <c r="AI806" s="7">
        <f>IF(Q806&gt;0,RANK(Q806,(N806:P806,Q806:AE806)),0)</f>
        <v>3</v>
      </c>
      <c r="AJ806" s="7">
        <f>IF(R806&gt;0,RANK(R806,(N806:P806,Q806:AE806)),0)</f>
        <v>0</v>
      </c>
      <c r="AK806" s="7">
        <f>IF(T806&gt;0,RANK(T806,(N806:P806,Q806:AE806)),0)</f>
        <v>0</v>
      </c>
      <c r="AL806" s="7">
        <f>IF(S806&gt;0,RANK(S806,(N806:P806,Q806:AE806)),0)</f>
        <v>0</v>
      </c>
      <c r="AM806" s="2">
        <f t="shared" si="334"/>
        <v>3.3538352953038746E-2</v>
      </c>
      <c r="AN806" s="2">
        <f t="shared" si="335"/>
        <v>0</v>
      </c>
      <c r="AO806" s="2">
        <f t="shared" si="336"/>
        <v>0</v>
      </c>
      <c r="AP806" s="2">
        <f t="shared" si="337"/>
        <v>0</v>
      </c>
      <c r="AR806" t="s">
        <v>1519</v>
      </c>
      <c r="AS806" t="s">
        <v>1940</v>
      </c>
      <c r="AT806">
        <v>2</v>
      </c>
      <c r="AV806">
        <v>3</v>
      </c>
      <c r="AW806" s="91">
        <v>18</v>
      </c>
      <c r="AX806" s="93">
        <v>141</v>
      </c>
      <c r="AY806" s="97">
        <f t="shared" si="338"/>
        <v>18141</v>
      </c>
      <c r="BA806" s="7" t="s">
        <v>1261</v>
      </c>
    </row>
    <row r="807" spans="1:53" hidden="1" outlineLevel="1">
      <c r="A807" t="s">
        <v>727</v>
      </c>
      <c r="B807" t="s">
        <v>1940</v>
      </c>
      <c r="C807" s="1">
        <f t="shared" si="327"/>
        <v>6955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0</v>
      </c>
      <c r="G807" s="1">
        <f t="shared" si="328"/>
        <v>114</v>
      </c>
      <c r="H807" s="2">
        <f t="shared" si="329"/>
        <v>1.6391085549964053E-2</v>
      </c>
      <c r="I807" s="2"/>
      <c r="J807" s="2">
        <f t="shared" si="330"/>
        <v>0.46225736879942486</v>
      </c>
      <c r="K807" s="2">
        <f t="shared" si="331"/>
        <v>0.47864845434938891</v>
      </c>
      <c r="L807" s="2">
        <f t="shared" si="332"/>
        <v>0</v>
      </c>
      <c r="M807" s="2">
        <f t="shared" si="333"/>
        <v>5.9094176851186175E-2</v>
      </c>
      <c r="N807" s="108">
        <v>3215</v>
      </c>
      <c r="O807" s="108">
        <v>3329</v>
      </c>
      <c r="P807" s="108"/>
      <c r="Q807" s="57">
        <v>409</v>
      </c>
      <c r="Y807" s="108"/>
      <c r="Z807" s="108"/>
      <c r="AA807" s="108">
        <v>0</v>
      </c>
      <c r="AB807" s="108">
        <v>2</v>
      </c>
      <c r="AC807" s="108"/>
      <c r="AD807" s="108"/>
      <c r="AE807" s="108"/>
      <c r="AF807" s="108"/>
      <c r="AG807" s="108"/>
      <c r="AI807" s="7">
        <f>IF(Q807&gt;0,RANK(Q807,(N807:P807,Q807:AE807)),0)</f>
        <v>3</v>
      </c>
      <c r="AJ807" s="7">
        <f>IF(R807&gt;0,RANK(R807,(N807:P807,Q807:AE807)),0)</f>
        <v>0</v>
      </c>
      <c r="AK807" s="7">
        <f>IF(T807&gt;0,RANK(T807,(N807:P807,Q807:AE807)),0)</f>
        <v>0</v>
      </c>
      <c r="AL807" s="7">
        <f>IF(S807&gt;0,RANK(S807,(N807:P807,Q807:AE807)),0)</f>
        <v>0</v>
      </c>
      <c r="AM807" s="2">
        <f t="shared" si="334"/>
        <v>5.8806613946800861E-2</v>
      </c>
      <c r="AN807" s="2">
        <f t="shared" si="335"/>
        <v>0</v>
      </c>
      <c r="AO807" s="2">
        <f t="shared" si="336"/>
        <v>0</v>
      </c>
      <c r="AP807" s="2">
        <f t="shared" si="337"/>
        <v>0</v>
      </c>
      <c r="AR807" t="s">
        <v>727</v>
      </c>
      <c r="AS807" t="s">
        <v>1940</v>
      </c>
      <c r="AT807">
        <v>9</v>
      </c>
      <c r="AV807">
        <v>3</v>
      </c>
      <c r="AW807" s="91">
        <v>18</v>
      </c>
      <c r="AX807" s="93">
        <v>143</v>
      </c>
      <c r="AY807" s="97">
        <f t="shared" si="338"/>
        <v>18143</v>
      </c>
      <c r="BA807" s="7" t="s">
        <v>1261</v>
      </c>
    </row>
    <row r="808" spans="1:53" hidden="1" outlineLevel="1">
      <c r="A808" t="s">
        <v>507</v>
      </c>
      <c r="B808" t="s">
        <v>1940</v>
      </c>
      <c r="C808" s="1">
        <f t="shared" si="327"/>
        <v>10693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0</v>
      </c>
      <c r="G808" s="1">
        <f t="shared" si="328"/>
        <v>3397</v>
      </c>
      <c r="H808" s="2">
        <f t="shared" si="329"/>
        <v>0.31768446647339382</v>
      </c>
      <c r="I808" s="2"/>
      <c r="J808" s="2">
        <f t="shared" si="330"/>
        <v>0.29926119891517816</v>
      </c>
      <c r="K808" s="2">
        <f t="shared" si="331"/>
        <v>0.61694566538857198</v>
      </c>
      <c r="L808" s="2">
        <f t="shared" si="332"/>
        <v>0</v>
      </c>
      <c r="M808" s="2">
        <f t="shared" si="333"/>
        <v>8.379313569624991E-2</v>
      </c>
      <c r="N808" s="108">
        <v>3200</v>
      </c>
      <c r="O808" s="108">
        <v>6597</v>
      </c>
      <c r="P808" s="108"/>
      <c r="Q808" s="57">
        <v>896</v>
      </c>
      <c r="Y808" s="108"/>
      <c r="Z808" s="108"/>
      <c r="AA808" s="108">
        <v>0</v>
      </c>
      <c r="AB808" s="108">
        <v>0</v>
      </c>
      <c r="AC808" s="108"/>
      <c r="AD808" s="108"/>
      <c r="AE808" s="108"/>
      <c r="AF808" s="108"/>
      <c r="AG808" s="108"/>
      <c r="AI808" s="7">
        <f>IF(Q808&gt;0,RANK(Q808,(N808:P808,Q808:AE808)),0)</f>
        <v>3</v>
      </c>
      <c r="AJ808" s="7">
        <f>IF(R808&gt;0,RANK(R808,(N808:P808,Q808:AE808)),0)</f>
        <v>0</v>
      </c>
      <c r="AK808" s="7">
        <f>IF(T808&gt;0,RANK(T808,(N808:P808,Q808:AE808)),0)</f>
        <v>0</v>
      </c>
      <c r="AL808" s="7">
        <f>IF(S808&gt;0,RANK(S808,(N808:P808,Q808:AE808)),0)</f>
        <v>0</v>
      </c>
      <c r="AM808" s="2">
        <f t="shared" si="334"/>
        <v>8.3793135696249882E-2</v>
      </c>
      <c r="AN808" s="2">
        <f t="shared" si="335"/>
        <v>0</v>
      </c>
      <c r="AO808" s="2">
        <f t="shared" si="336"/>
        <v>0</v>
      </c>
      <c r="AP808" s="2">
        <f t="shared" si="337"/>
        <v>0</v>
      </c>
      <c r="AR808" t="s">
        <v>507</v>
      </c>
      <c r="AS808" t="s">
        <v>1940</v>
      </c>
      <c r="AV808">
        <v>3</v>
      </c>
      <c r="AW808" s="91">
        <v>18</v>
      </c>
      <c r="AX808" s="93">
        <v>145</v>
      </c>
      <c r="AY808" s="97">
        <f t="shared" si="338"/>
        <v>18145</v>
      </c>
      <c r="BA808" s="7" t="s">
        <v>1261</v>
      </c>
    </row>
    <row r="809" spans="1:53" hidden="1" outlineLevel="1">
      <c r="A809" t="s">
        <v>764</v>
      </c>
      <c r="B809" t="s">
        <v>1940</v>
      </c>
      <c r="C809" s="1">
        <f t="shared" si="327"/>
        <v>7458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0</v>
      </c>
      <c r="G809" s="1">
        <f t="shared" si="328"/>
        <v>188</v>
      </c>
      <c r="H809" s="2">
        <f t="shared" si="329"/>
        <v>2.520783051756503E-2</v>
      </c>
      <c r="I809" s="2"/>
      <c r="J809" s="2">
        <f t="shared" si="330"/>
        <v>0.4674175382139984</v>
      </c>
      <c r="K809" s="2">
        <f t="shared" si="331"/>
        <v>0.49262536873156343</v>
      </c>
      <c r="L809" s="2">
        <f t="shared" si="332"/>
        <v>0</v>
      </c>
      <c r="M809" s="2">
        <f t="shared" si="333"/>
        <v>3.995709305443812E-2</v>
      </c>
      <c r="N809" s="108">
        <v>3486</v>
      </c>
      <c r="O809" s="108">
        <v>3674</v>
      </c>
      <c r="P809" s="108"/>
      <c r="Q809" s="57">
        <v>291</v>
      </c>
      <c r="Y809" s="108"/>
      <c r="Z809" s="108"/>
      <c r="AA809" s="108">
        <v>5</v>
      </c>
      <c r="AB809" s="108">
        <v>2</v>
      </c>
      <c r="AC809" s="108"/>
      <c r="AD809" s="108"/>
      <c r="AE809" s="108"/>
      <c r="AF809" s="108"/>
      <c r="AG809" s="108"/>
      <c r="AI809" s="7">
        <f>IF(Q809&gt;0,RANK(Q809,(N809:P809,Q809:AE809)),0)</f>
        <v>3</v>
      </c>
      <c r="AJ809" s="7">
        <f>IF(R809&gt;0,RANK(R809,(N809:P809,Q809:AE809)),0)</f>
        <v>0</v>
      </c>
      <c r="AK809" s="7">
        <f>IF(T809&gt;0,RANK(T809,(N809:P809,Q809:AE809)),0)</f>
        <v>0</v>
      </c>
      <c r="AL809" s="7">
        <f>IF(S809&gt;0,RANK(S809,(N809:P809,Q809:AE809)),0)</f>
        <v>0</v>
      </c>
      <c r="AM809" s="2">
        <f t="shared" si="334"/>
        <v>3.901850362027353E-2</v>
      </c>
      <c r="AN809" s="2">
        <f t="shared" si="335"/>
        <v>0</v>
      </c>
      <c r="AO809" s="2">
        <f t="shared" si="336"/>
        <v>0</v>
      </c>
      <c r="AP809" s="2">
        <f t="shared" si="337"/>
        <v>0</v>
      </c>
      <c r="AR809" t="s">
        <v>764</v>
      </c>
      <c r="AS809" t="s">
        <v>1940</v>
      </c>
      <c r="AT809">
        <v>9</v>
      </c>
      <c r="AV809">
        <v>3</v>
      </c>
      <c r="AW809" s="91">
        <v>18</v>
      </c>
      <c r="AX809" s="93">
        <v>147</v>
      </c>
      <c r="AY809" s="97">
        <f t="shared" si="338"/>
        <v>18147</v>
      </c>
      <c r="BA809" s="7" t="s">
        <v>1261</v>
      </c>
    </row>
    <row r="810" spans="1:53" hidden="1" outlineLevel="1">
      <c r="A810" t="s">
        <v>2316</v>
      </c>
      <c r="B810" t="s">
        <v>1940</v>
      </c>
      <c r="C810" s="1">
        <f t="shared" si="327"/>
        <v>6950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0</v>
      </c>
      <c r="G810" s="1">
        <f t="shared" si="328"/>
        <v>507</v>
      </c>
      <c r="H810" s="2">
        <f t="shared" si="329"/>
        <v>7.294964028776979E-2</v>
      </c>
      <c r="I810" s="2"/>
      <c r="J810" s="2">
        <f t="shared" si="330"/>
        <v>0.43884892086330934</v>
      </c>
      <c r="K810" s="2">
        <f t="shared" si="331"/>
        <v>0.51179856115107913</v>
      </c>
      <c r="L810" s="2">
        <f t="shared" si="332"/>
        <v>0</v>
      </c>
      <c r="M810" s="2">
        <f t="shared" si="333"/>
        <v>4.9352517985611577E-2</v>
      </c>
      <c r="N810" s="108">
        <v>3050</v>
      </c>
      <c r="O810" s="108">
        <v>3557</v>
      </c>
      <c r="P810" s="108"/>
      <c r="Q810" s="57">
        <v>343</v>
      </c>
      <c r="Y810" s="108"/>
      <c r="Z810" s="108"/>
      <c r="AA810" s="108">
        <v>0</v>
      </c>
      <c r="AB810" s="108">
        <v>0</v>
      </c>
      <c r="AC810" s="108"/>
      <c r="AD810" s="108"/>
      <c r="AE810" s="108"/>
      <c r="AF810" s="108"/>
      <c r="AG810" s="108"/>
      <c r="AI810" s="7">
        <f>IF(Q810&gt;0,RANK(Q810,(N810:P810,Q810:AE810)),0)</f>
        <v>3</v>
      </c>
      <c r="AJ810" s="7">
        <f>IF(R810&gt;0,RANK(R810,(N810:P810,Q810:AE810)),0)</f>
        <v>0</v>
      </c>
      <c r="AK810" s="7">
        <f>IF(T810&gt;0,RANK(T810,(N810:P810,Q810:AE810)),0)</f>
        <v>0</v>
      </c>
      <c r="AL810" s="7">
        <f>IF(S810&gt;0,RANK(S810,(N810:P810,Q810:AE810)),0)</f>
        <v>0</v>
      </c>
      <c r="AM810" s="2">
        <f t="shared" si="334"/>
        <v>4.9352517985611508E-2</v>
      </c>
      <c r="AN810" s="2">
        <f t="shared" si="335"/>
        <v>0</v>
      </c>
      <c r="AO810" s="2">
        <f t="shared" si="336"/>
        <v>0</v>
      </c>
      <c r="AP810" s="2">
        <f t="shared" si="337"/>
        <v>0</v>
      </c>
      <c r="AR810" t="s">
        <v>2316</v>
      </c>
      <c r="AS810" t="s">
        <v>1940</v>
      </c>
      <c r="AT810">
        <v>2</v>
      </c>
      <c r="AV810">
        <v>3</v>
      </c>
      <c r="AW810" s="91">
        <v>18</v>
      </c>
      <c r="AX810" s="93">
        <v>149</v>
      </c>
      <c r="AY810" s="97">
        <f t="shared" si="338"/>
        <v>18149</v>
      </c>
      <c r="BA810" s="7" t="s">
        <v>1261</v>
      </c>
    </row>
    <row r="811" spans="1:53" hidden="1" outlineLevel="1">
      <c r="A811" t="s">
        <v>2407</v>
      </c>
      <c r="B811" t="s">
        <v>1940</v>
      </c>
      <c r="C811" s="1">
        <f t="shared" si="327"/>
        <v>10044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0</v>
      </c>
      <c r="G811" s="1">
        <f t="shared" si="328"/>
        <v>2852</v>
      </c>
      <c r="H811" s="2">
        <f t="shared" si="329"/>
        <v>0.2839506172839506</v>
      </c>
      <c r="I811" s="2"/>
      <c r="J811" s="2">
        <f t="shared" si="330"/>
        <v>0.32825567502986858</v>
      </c>
      <c r="K811" s="2">
        <f t="shared" si="331"/>
        <v>0.61220629231381918</v>
      </c>
      <c r="L811" s="2">
        <f t="shared" si="332"/>
        <v>0</v>
      </c>
      <c r="M811" s="2">
        <f t="shared" si="333"/>
        <v>5.953803265631219E-2</v>
      </c>
      <c r="N811" s="108">
        <v>3297</v>
      </c>
      <c r="O811" s="108">
        <v>6149</v>
      </c>
      <c r="P811" s="108"/>
      <c r="Q811" s="57">
        <v>598</v>
      </c>
      <c r="Y811" s="108"/>
      <c r="Z811" s="108"/>
      <c r="AA811" s="108">
        <v>0</v>
      </c>
      <c r="AB811" s="108">
        <v>0</v>
      </c>
      <c r="AC811" s="108"/>
      <c r="AD811" s="108"/>
      <c r="AE811" s="108"/>
      <c r="AF811" s="108"/>
      <c r="AG811" s="108"/>
      <c r="AI811" s="7">
        <f>IF(Q811&gt;0,RANK(Q811,(N811:P811,Q811:AE811)),0)</f>
        <v>3</v>
      </c>
      <c r="AJ811" s="7">
        <f>IF(R811&gt;0,RANK(R811,(N811:P811,Q811:AE811)),0)</f>
        <v>0</v>
      </c>
      <c r="AK811" s="7">
        <f>IF(T811&gt;0,RANK(T811,(N811:P811,Q811:AE811)),0)</f>
        <v>0</v>
      </c>
      <c r="AL811" s="7">
        <f>IF(S811&gt;0,RANK(S811,(N811:P811,Q811:AE811)),0)</f>
        <v>0</v>
      </c>
      <c r="AM811" s="2">
        <f t="shared" si="334"/>
        <v>5.9538032656312224E-2</v>
      </c>
      <c r="AN811" s="2">
        <f t="shared" si="335"/>
        <v>0</v>
      </c>
      <c r="AO811" s="2">
        <f t="shared" si="336"/>
        <v>0</v>
      </c>
      <c r="AP811" s="2">
        <f t="shared" si="337"/>
        <v>0</v>
      </c>
      <c r="AR811" t="s">
        <v>2407</v>
      </c>
      <c r="AS811" t="s">
        <v>1940</v>
      </c>
      <c r="AT811">
        <v>3</v>
      </c>
      <c r="AV811">
        <v>3</v>
      </c>
      <c r="AW811" s="91">
        <v>18</v>
      </c>
      <c r="AX811" s="93">
        <v>151</v>
      </c>
      <c r="AY811" s="97">
        <f t="shared" si="338"/>
        <v>18151</v>
      </c>
      <c r="BA811" s="7" t="s">
        <v>1261</v>
      </c>
    </row>
    <row r="812" spans="1:53" hidden="1" outlineLevel="1">
      <c r="A812" t="s">
        <v>2408</v>
      </c>
      <c r="B812" t="s">
        <v>1940</v>
      </c>
      <c r="C812" s="1">
        <f t="shared" si="327"/>
        <v>6445</v>
      </c>
      <c r="D812" s="7">
        <f>IF(N812&gt;0, RANK(N812,(N812:P812,Q812:AE812)),0)</f>
        <v>1</v>
      </c>
      <c r="E812" s="7">
        <f>IF(O812&gt;0,RANK(O812,(N812:P812,Q812:AE812)),0)</f>
        <v>2</v>
      </c>
      <c r="F812" s="7">
        <f>IF(P812&gt;0,RANK(P812,(N812:P812,Q812:AE812)),0)</f>
        <v>0</v>
      </c>
      <c r="G812" s="1">
        <f t="shared" si="328"/>
        <v>711</v>
      </c>
      <c r="H812" s="2">
        <f t="shared" si="329"/>
        <v>0.11031807602792863</v>
      </c>
      <c r="I812" s="2"/>
      <c r="J812" s="2">
        <f t="shared" si="330"/>
        <v>0.52629945694336699</v>
      </c>
      <c r="K812" s="2">
        <f t="shared" si="331"/>
        <v>0.41598138091543835</v>
      </c>
      <c r="L812" s="2">
        <f t="shared" si="332"/>
        <v>0</v>
      </c>
      <c r="M812" s="2">
        <f t="shared" si="333"/>
        <v>5.7719162141194658E-2</v>
      </c>
      <c r="N812" s="108">
        <v>3392</v>
      </c>
      <c r="O812" s="108">
        <v>2681</v>
      </c>
      <c r="P812" s="108"/>
      <c r="Q812" s="57">
        <v>372</v>
      </c>
      <c r="Y812" s="108"/>
      <c r="Z812" s="108"/>
      <c r="AA812" s="108">
        <v>0</v>
      </c>
      <c r="AB812" s="108">
        <v>0</v>
      </c>
      <c r="AC812" s="108"/>
      <c r="AD812" s="108"/>
      <c r="AE812" s="108"/>
      <c r="AF812" s="108"/>
      <c r="AG812" s="108"/>
      <c r="AI812" s="7">
        <f>IF(Q812&gt;0,RANK(Q812,(N812:P812,Q812:AE812)),0)</f>
        <v>3</v>
      </c>
      <c r="AJ812" s="7">
        <f>IF(R812&gt;0,RANK(R812,(N812:P812,Q812:AE812)),0)</f>
        <v>0</v>
      </c>
      <c r="AK812" s="7">
        <f>IF(T812&gt;0,RANK(T812,(N812:P812,Q812:AE812)),0)</f>
        <v>0</v>
      </c>
      <c r="AL812" s="7">
        <f>IF(S812&gt;0,RANK(S812,(N812:P812,Q812:AE812)),0)</f>
        <v>0</v>
      </c>
      <c r="AM812" s="2">
        <f t="shared" si="334"/>
        <v>5.7719162141194727E-2</v>
      </c>
      <c r="AN812" s="2">
        <f t="shared" si="335"/>
        <v>0</v>
      </c>
      <c r="AO812" s="2">
        <f t="shared" si="336"/>
        <v>0</v>
      </c>
      <c r="AP812" s="2">
        <f t="shared" si="337"/>
        <v>0</v>
      </c>
      <c r="AR812" t="s">
        <v>2408</v>
      </c>
      <c r="AS812" t="s">
        <v>1940</v>
      </c>
      <c r="AT812">
        <v>8</v>
      </c>
      <c r="AV812">
        <v>3</v>
      </c>
      <c r="AW812" s="91">
        <v>18</v>
      </c>
      <c r="AX812" s="93">
        <v>153</v>
      </c>
      <c r="AY812" s="97">
        <f t="shared" si="338"/>
        <v>18153</v>
      </c>
      <c r="BA812" s="7" t="s">
        <v>1261</v>
      </c>
    </row>
    <row r="813" spans="1:53" hidden="1" outlineLevel="1">
      <c r="A813" t="s">
        <v>2248</v>
      </c>
      <c r="B813" t="s">
        <v>1940</v>
      </c>
      <c r="C813" s="1">
        <f t="shared" si="327"/>
        <v>2953</v>
      </c>
      <c r="D813" s="7">
        <f>IF(N813&gt;0, RANK(N813,(N813:P813,Q813:AE813)),0)</f>
        <v>2</v>
      </c>
      <c r="E813" s="7">
        <f>IF(O813&gt;0,RANK(O813,(N813:P813,Q813:AE813)),0)</f>
        <v>1</v>
      </c>
      <c r="F813" s="7">
        <f>IF(P813&gt;0,RANK(P813,(N813:P813,Q813:AE813)),0)</f>
        <v>0</v>
      </c>
      <c r="G813" s="1">
        <f t="shared" si="328"/>
        <v>368</v>
      </c>
      <c r="H813" s="2">
        <f t="shared" si="329"/>
        <v>0.12461903149339655</v>
      </c>
      <c r="I813" s="2"/>
      <c r="J813" s="2">
        <f t="shared" si="330"/>
        <v>0.41144598713173042</v>
      </c>
      <c r="K813" s="2">
        <f t="shared" si="331"/>
        <v>0.53606501862512701</v>
      </c>
      <c r="L813" s="2">
        <f t="shared" si="332"/>
        <v>0</v>
      </c>
      <c r="M813" s="2">
        <f t="shared" si="333"/>
        <v>5.2488994243142573E-2</v>
      </c>
      <c r="N813" s="108">
        <v>1215</v>
      </c>
      <c r="O813" s="108">
        <v>1583</v>
      </c>
      <c r="P813" s="108"/>
      <c r="Q813" s="57">
        <v>155</v>
      </c>
      <c r="Y813" s="108"/>
      <c r="Z813" s="108"/>
      <c r="AA813" s="108">
        <v>0</v>
      </c>
      <c r="AB813" s="108">
        <v>0</v>
      </c>
      <c r="AC813" s="108"/>
      <c r="AD813" s="108"/>
      <c r="AE813" s="108"/>
      <c r="AF813" s="108"/>
      <c r="AG813" s="108"/>
      <c r="AI813" s="7">
        <f>IF(Q813&gt;0,RANK(Q813,(N813:P813,Q813:AE813)),0)</f>
        <v>3</v>
      </c>
      <c r="AJ813" s="7">
        <f>IF(R813&gt;0,RANK(R813,(N813:P813,Q813:AE813)),0)</f>
        <v>0</v>
      </c>
      <c r="AK813" s="7">
        <f>IF(T813&gt;0,RANK(T813,(N813:P813,Q813:AE813)),0)</f>
        <v>0</v>
      </c>
      <c r="AL813" s="7">
        <f>IF(S813&gt;0,RANK(S813,(N813:P813,Q813:AE813)),0)</f>
        <v>0</v>
      </c>
      <c r="AM813" s="2">
        <f t="shared" si="334"/>
        <v>5.2488994243142566E-2</v>
      </c>
      <c r="AN813" s="2">
        <f t="shared" si="335"/>
        <v>0</v>
      </c>
      <c r="AO813" s="2">
        <f t="shared" si="336"/>
        <v>0</v>
      </c>
      <c r="AP813" s="2">
        <f t="shared" si="337"/>
        <v>0</v>
      </c>
      <c r="AR813" t="s">
        <v>2248</v>
      </c>
      <c r="AS813" t="s">
        <v>1940</v>
      </c>
      <c r="AT813">
        <v>9</v>
      </c>
      <c r="AV813">
        <v>3</v>
      </c>
      <c r="AW813" s="91">
        <v>18</v>
      </c>
      <c r="AX813" s="93">
        <v>155</v>
      </c>
      <c r="AY813" s="97">
        <f t="shared" si="338"/>
        <v>18155</v>
      </c>
      <c r="BA813" s="7" t="s">
        <v>1261</v>
      </c>
    </row>
    <row r="814" spans="1:53" hidden="1" outlineLevel="1">
      <c r="A814" t="s">
        <v>1890</v>
      </c>
      <c r="B814" t="s">
        <v>1940</v>
      </c>
      <c r="C814" s="1">
        <f t="shared" si="327"/>
        <v>35693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>IF(P814&gt;0,RANK(P814,(N814:P814,Q814:AE814)),0)</f>
        <v>0</v>
      </c>
      <c r="G814" s="1">
        <f t="shared" si="328"/>
        <v>5416</v>
      </c>
      <c r="H814" s="2">
        <f t="shared" si="329"/>
        <v>0.15173843610792032</v>
      </c>
      <c r="I814" s="2"/>
      <c r="J814" s="2">
        <f t="shared" si="330"/>
        <v>0.3944190737679657</v>
      </c>
      <c r="K814" s="2">
        <f t="shared" si="331"/>
        <v>0.54615750987588607</v>
      </c>
      <c r="L814" s="2">
        <f t="shared" si="332"/>
        <v>0</v>
      </c>
      <c r="M814" s="2">
        <f t="shared" si="333"/>
        <v>5.9423416356148229E-2</v>
      </c>
      <c r="N814" s="108">
        <v>14078</v>
      </c>
      <c r="O814" s="108">
        <v>19494</v>
      </c>
      <c r="P814" s="108"/>
      <c r="Q814" s="57">
        <v>2106</v>
      </c>
      <c r="Y814" s="108"/>
      <c r="Z814" s="108"/>
      <c r="AA814" s="108">
        <v>8</v>
      </c>
      <c r="AB814" s="108">
        <v>7</v>
      </c>
      <c r="AC814" s="108"/>
      <c r="AD814" s="108"/>
      <c r="AE814" s="108"/>
      <c r="AF814" s="108"/>
      <c r="AG814" s="108"/>
      <c r="AI814" s="7">
        <f>IF(Q814&gt;0,RANK(Q814,(N814:P814,Q814:AE814)),0)</f>
        <v>3</v>
      </c>
      <c r="AJ814" s="7">
        <f>IF(R814&gt;0,RANK(R814,(N814:P814,Q814:AE814)),0)</f>
        <v>0</v>
      </c>
      <c r="AK814" s="7">
        <f>IF(T814&gt;0,RANK(T814,(N814:P814,Q814:AE814)),0)</f>
        <v>0</v>
      </c>
      <c r="AL814" s="7">
        <f>IF(S814&gt;0,RANK(S814,(N814:P814,Q814:AE814)),0)</f>
        <v>0</v>
      </c>
      <c r="AM814" s="2">
        <f t="shared" si="334"/>
        <v>5.9003165886868575E-2</v>
      </c>
      <c r="AN814" s="2">
        <f t="shared" si="335"/>
        <v>0</v>
      </c>
      <c r="AO814" s="2">
        <f t="shared" si="336"/>
        <v>0</v>
      </c>
      <c r="AP814" s="2">
        <f t="shared" si="337"/>
        <v>0</v>
      </c>
      <c r="AR814" t="s">
        <v>1890</v>
      </c>
      <c r="AS814" t="s">
        <v>1940</v>
      </c>
      <c r="AT814">
        <v>4</v>
      </c>
      <c r="AV814">
        <v>3</v>
      </c>
      <c r="AW814" s="91">
        <v>18</v>
      </c>
      <c r="AX814" s="93">
        <v>157</v>
      </c>
      <c r="AY814" s="97">
        <f t="shared" si="338"/>
        <v>18157</v>
      </c>
      <c r="BA814" s="7" t="s">
        <v>1261</v>
      </c>
    </row>
    <row r="815" spans="1:53" hidden="1" outlineLevel="1">
      <c r="A815" t="s">
        <v>1772</v>
      </c>
      <c r="B815" t="s">
        <v>1940</v>
      </c>
      <c r="C815" s="1">
        <f t="shared" si="327"/>
        <v>5876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>IF(P815&gt;0,RANK(P815,(N815:P815,Q815:AE815)),0)</f>
        <v>0</v>
      </c>
      <c r="G815" s="1">
        <f t="shared" si="328"/>
        <v>1583</v>
      </c>
      <c r="H815" s="2">
        <f t="shared" si="329"/>
        <v>0.26940095302927164</v>
      </c>
      <c r="I815" s="2"/>
      <c r="J815" s="2">
        <f t="shared" si="330"/>
        <v>0.32828454731109596</v>
      </c>
      <c r="K815" s="2">
        <f t="shared" si="331"/>
        <v>0.5976855003403676</v>
      </c>
      <c r="L815" s="2">
        <f t="shared" si="332"/>
        <v>0</v>
      </c>
      <c r="M815" s="2">
        <f t="shared" si="333"/>
        <v>7.4029952348536376E-2</v>
      </c>
      <c r="N815" s="108">
        <v>1929</v>
      </c>
      <c r="O815" s="108">
        <v>3512</v>
      </c>
      <c r="P815" s="108"/>
      <c r="Q815" s="57">
        <v>435</v>
      </c>
      <c r="Y815" s="108"/>
      <c r="Z815" s="108"/>
      <c r="AA815" s="108">
        <v>0</v>
      </c>
      <c r="AB815" s="108">
        <v>0</v>
      </c>
      <c r="AC815" s="108"/>
      <c r="AD815" s="108"/>
      <c r="AE815" s="108"/>
      <c r="AF815" s="108"/>
      <c r="AG815" s="108"/>
      <c r="AI815" s="7">
        <f>IF(Q815&gt;0,RANK(Q815,(N815:P815,Q815:AE815)),0)</f>
        <v>3</v>
      </c>
      <c r="AJ815" s="7">
        <f>IF(R815&gt;0,RANK(R815,(N815:P815,Q815:AE815)),0)</f>
        <v>0</v>
      </c>
      <c r="AK815" s="7">
        <f>IF(T815&gt;0,RANK(T815,(N815:P815,Q815:AE815)),0)</f>
        <v>0</v>
      </c>
      <c r="AL815" s="7">
        <f>IF(S815&gt;0,RANK(S815,(N815:P815,Q815:AE815)),0)</f>
        <v>0</v>
      </c>
      <c r="AM815" s="2">
        <f t="shared" si="334"/>
        <v>7.4029952348536418E-2</v>
      </c>
      <c r="AN815" s="2">
        <f t="shared" si="335"/>
        <v>0</v>
      </c>
      <c r="AO815" s="2">
        <f t="shared" si="336"/>
        <v>0</v>
      </c>
      <c r="AP815" s="2">
        <f t="shared" si="337"/>
        <v>0</v>
      </c>
      <c r="AR815" t="s">
        <v>1772</v>
      </c>
      <c r="AS815" t="s">
        <v>1940</v>
      </c>
      <c r="AT815">
        <v>5</v>
      </c>
      <c r="AV815">
        <v>3</v>
      </c>
      <c r="AW815" s="91">
        <v>18</v>
      </c>
      <c r="AX815" s="93">
        <v>159</v>
      </c>
      <c r="AY815" s="97">
        <f t="shared" si="338"/>
        <v>18159</v>
      </c>
      <c r="BA815" s="7" t="s">
        <v>1261</v>
      </c>
    </row>
    <row r="816" spans="1:53" hidden="1" outlineLevel="1">
      <c r="A816" t="s">
        <v>2105</v>
      </c>
      <c r="B816" t="s">
        <v>1940</v>
      </c>
      <c r="C816" s="1">
        <f t="shared" si="327"/>
        <v>2405</v>
      </c>
      <c r="D816" s="7">
        <f>IF(N816&gt;0, RANK(N816,(N816:P816,Q816:AE816)),0)</f>
        <v>2</v>
      </c>
      <c r="E816" s="7">
        <f>IF(O816&gt;0,RANK(O816,(N816:P816,Q816:AE816)),0)</f>
        <v>1</v>
      </c>
      <c r="F816" s="7">
        <f>IF(P816&gt;0,RANK(P816,(N816:P816,Q816:AE816)),0)</f>
        <v>0</v>
      </c>
      <c r="G816" s="1">
        <f t="shared" si="328"/>
        <v>932</v>
      </c>
      <c r="H816" s="2">
        <f t="shared" si="329"/>
        <v>0.38752598752598755</v>
      </c>
      <c r="I816" s="2"/>
      <c r="J816" s="2">
        <f t="shared" si="330"/>
        <v>0.27359667359667361</v>
      </c>
      <c r="K816" s="2">
        <f t="shared" si="331"/>
        <v>0.66112266112266116</v>
      </c>
      <c r="L816" s="2">
        <f t="shared" si="332"/>
        <v>0</v>
      </c>
      <c r="M816" s="2">
        <f t="shared" si="333"/>
        <v>6.5280665280665229E-2</v>
      </c>
      <c r="N816" s="108">
        <v>658</v>
      </c>
      <c r="O816" s="108">
        <v>1590</v>
      </c>
      <c r="P816" s="108"/>
      <c r="Q816" s="57">
        <v>157</v>
      </c>
      <c r="Y816" s="108"/>
      <c r="Z816" s="108"/>
      <c r="AA816" s="108">
        <v>0</v>
      </c>
      <c r="AB816" s="108">
        <v>0</v>
      </c>
      <c r="AC816" s="108"/>
      <c r="AD816" s="108"/>
      <c r="AE816" s="108"/>
      <c r="AF816" s="108"/>
      <c r="AG816" s="108"/>
      <c r="AI816" s="7">
        <f>IF(Q816&gt;0,RANK(Q816,(N816:P816,Q816:AE816)),0)</f>
        <v>3</v>
      </c>
      <c r="AJ816" s="7">
        <f>IF(R816&gt;0,RANK(R816,(N816:P816,Q816:AE816)),0)</f>
        <v>0</v>
      </c>
      <c r="AK816" s="7">
        <f>IF(T816&gt;0,RANK(T816,(N816:P816,Q816:AE816)),0)</f>
        <v>0</v>
      </c>
      <c r="AL816" s="7">
        <f>IF(S816&gt;0,RANK(S816,(N816:P816,Q816:AE816)),0)</f>
        <v>0</v>
      </c>
      <c r="AM816" s="2">
        <f t="shared" si="334"/>
        <v>6.5280665280665284E-2</v>
      </c>
      <c r="AN816" s="2">
        <f t="shared" si="335"/>
        <v>0</v>
      </c>
      <c r="AO816" s="2">
        <f t="shared" si="336"/>
        <v>0</v>
      </c>
      <c r="AP816" s="2">
        <f t="shared" si="337"/>
        <v>0</v>
      </c>
      <c r="AR816" t="s">
        <v>2105</v>
      </c>
      <c r="AS816" t="s">
        <v>1940</v>
      </c>
      <c r="AT816">
        <v>6</v>
      </c>
      <c r="AV816">
        <v>3</v>
      </c>
      <c r="AW816" s="91">
        <v>18</v>
      </c>
      <c r="AX816" s="93">
        <v>161</v>
      </c>
      <c r="AY816" s="97">
        <f t="shared" si="338"/>
        <v>18161</v>
      </c>
      <c r="BA816" s="7" t="s">
        <v>1261</v>
      </c>
    </row>
    <row r="817" spans="1:56" hidden="1" outlineLevel="1">
      <c r="A817" t="s">
        <v>1754</v>
      </c>
      <c r="B817" t="s">
        <v>1940</v>
      </c>
      <c r="C817" s="1">
        <f t="shared" si="327"/>
        <v>50310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>IF(P817&gt;0,RANK(P817,(N817:P817,Q817:AE817)),0)</f>
        <v>0</v>
      </c>
      <c r="G817" s="1">
        <f t="shared" si="328"/>
        <v>4067</v>
      </c>
      <c r="H817" s="2">
        <f t="shared" si="329"/>
        <v>8.0838799443450612E-2</v>
      </c>
      <c r="I817" s="2"/>
      <c r="J817" s="2">
        <f t="shared" si="330"/>
        <v>0.44335122242098984</v>
      </c>
      <c r="K817" s="2">
        <f t="shared" si="331"/>
        <v>0.52419002186444041</v>
      </c>
      <c r="L817" s="2">
        <f t="shared" si="332"/>
        <v>0</v>
      </c>
      <c r="M817" s="2">
        <f t="shared" si="333"/>
        <v>3.2458755714569687E-2</v>
      </c>
      <c r="N817" s="108">
        <v>22305</v>
      </c>
      <c r="O817" s="108">
        <v>26372</v>
      </c>
      <c r="P817" s="108"/>
      <c r="Q817" s="57">
        <v>1591</v>
      </c>
      <c r="Y817" s="108"/>
      <c r="Z817" s="108"/>
      <c r="AA817" s="108">
        <v>11</v>
      </c>
      <c r="AB817" s="108">
        <v>31</v>
      </c>
      <c r="AC817" s="108"/>
      <c r="AD817" s="108"/>
      <c r="AE817" s="108"/>
      <c r="AF817" s="108"/>
      <c r="AG817" s="108"/>
      <c r="AI817" s="7">
        <f>IF(Q817&gt;0,RANK(Q817,(N817:P817,Q817:AE817)),0)</f>
        <v>3</v>
      </c>
      <c r="AJ817" s="7">
        <f>IF(R817&gt;0,RANK(R817,(N817:P817,Q817:AE817)),0)</f>
        <v>0</v>
      </c>
      <c r="AK817" s="7">
        <f>IF(T817&gt;0,RANK(T817,(N817:P817,Q817:AE817)),0)</f>
        <v>0</v>
      </c>
      <c r="AL817" s="7">
        <f>IF(S817&gt;0,RANK(S817,(N817:P817,Q817:AE817)),0)</f>
        <v>0</v>
      </c>
      <c r="AM817" s="2">
        <f t="shared" si="334"/>
        <v>3.1623931623931623E-2</v>
      </c>
      <c r="AN817" s="2">
        <f t="shared" si="335"/>
        <v>0</v>
      </c>
      <c r="AO817" s="2">
        <f t="shared" si="336"/>
        <v>0</v>
      </c>
      <c r="AP817" s="2">
        <f t="shared" si="337"/>
        <v>0</v>
      </c>
      <c r="AR817" t="s">
        <v>1754</v>
      </c>
      <c r="AS817" t="s">
        <v>1940</v>
      </c>
      <c r="AT817">
        <v>8</v>
      </c>
      <c r="AV817">
        <v>3</v>
      </c>
      <c r="AW817" s="91">
        <v>18</v>
      </c>
      <c r="AX817" s="93">
        <v>163</v>
      </c>
      <c r="AY817" s="97">
        <f t="shared" si="338"/>
        <v>18163</v>
      </c>
      <c r="BA817" s="7" t="s">
        <v>1261</v>
      </c>
    </row>
    <row r="818" spans="1:56" hidden="1" outlineLevel="1">
      <c r="A818" t="s">
        <v>2387</v>
      </c>
      <c r="B818" t="s">
        <v>1940</v>
      </c>
      <c r="C818" s="1">
        <f t="shared" si="327"/>
        <v>4915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>IF(P818&gt;0,RANK(P818,(N818:P818,Q818:AE818)),0)</f>
        <v>0</v>
      </c>
      <c r="G818" s="1">
        <f t="shared" si="328"/>
        <v>622</v>
      </c>
      <c r="H818" s="2">
        <f t="shared" si="329"/>
        <v>0.12655137334689726</v>
      </c>
      <c r="I818" s="2"/>
      <c r="J818" s="2">
        <f t="shared" si="330"/>
        <v>0.53163784333672426</v>
      </c>
      <c r="K818" s="2">
        <f t="shared" si="331"/>
        <v>0.40508646998982706</v>
      </c>
      <c r="L818" s="2">
        <f t="shared" si="332"/>
        <v>0</v>
      </c>
      <c r="M818" s="2">
        <f t="shared" si="333"/>
        <v>6.3275686673448683E-2</v>
      </c>
      <c r="N818" s="108">
        <v>2613</v>
      </c>
      <c r="O818" s="108">
        <v>1991</v>
      </c>
      <c r="P818" s="108"/>
      <c r="Q818" s="57">
        <v>309</v>
      </c>
      <c r="Y818" s="108"/>
      <c r="Z818" s="108"/>
      <c r="AA818" s="108">
        <v>0</v>
      </c>
      <c r="AB818" s="108">
        <v>2</v>
      </c>
      <c r="AC818" s="108"/>
      <c r="AD818" s="108"/>
      <c r="AE818" s="108"/>
      <c r="AF818" s="108"/>
      <c r="AG818" s="108"/>
      <c r="AI818" s="7">
        <f>IF(Q818&gt;0,RANK(Q818,(N818:P818,Q818:AE818)),0)</f>
        <v>3</v>
      </c>
      <c r="AJ818" s="7">
        <f>IF(R818&gt;0,RANK(R818,(N818:P818,Q818:AE818)),0)</f>
        <v>0</v>
      </c>
      <c r="AK818" s="7">
        <f>IF(T818&gt;0,RANK(T818,(N818:P818,Q818:AE818)),0)</f>
        <v>0</v>
      </c>
      <c r="AL818" s="7">
        <f>IF(S818&gt;0,RANK(S818,(N818:P818,Q818:AE818)),0)</f>
        <v>0</v>
      </c>
      <c r="AM818" s="2">
        <f t="shared" si="334"/>
        <v>6.2868769074262462E-2</v>
      </c>
      <c r="AN818" s="2">
        <f t="shared" si="335"/>
        <v>0</v>
      </c>
      <c r="AO818" s="2">
        <f t="shared" si="336"/>
        <v>0</v>
      </c>
      <c r="AP818" s="2">
        <f t="shared" si="337"/>
        <v>0</v>
      </c>
      <c r="AR818" t="s">
        <v>2387</v>
      </c>
      <c r="AS818" t="s">
        <v>1940</v>
      </c>
      <c r="AT818">
        <v>8</v>
      </c>
      <c r="AV818">
        <v>3</v>
      </c>
      <c r="AW818" s="91">
        <v>18</v>
      </c>
      <c r="AX818" s="93">
        <v>165</v>
      </c>
      <c r="AY818" s="97">
        <f t="shared" si="338"/>
        <v>18165</v>
      </c>
      <c r="BA818" s="7" t="s">
        <v>1261</v>
      </c>
    </row>
    <row r="819" spans="1:56" hidden="1" outlineLevel="1">
      <c r="A819" t="s">
        <v>799</v>
      </c>
      <c r="B819" t="s">
        <v>1940</v>
      </c>
      <c r="C819" s="1">
        <f t="shared" si="327"/>
        <v>28595</v>
      </c>
      <c r="D819" s="7">
        <f>IF(N819&gt;0, RANK(N819,(N819:P819,Q819:AE819)),0)</f>
        <v>1</v>
      </c>
      <c r="E819" s="7">
        <f>IF(O819&gt;0,RANK(O819,(N819:P819,Q819:AE819)),0)</f>
        <v>2</v>
      </c>
      <c r="F819" s="7">
        <f>IF(P819&gt;0,RANK(P819,(N819:P819,Q819:AE819)),0)</f>
        <v>0</v>
      </c>
      <c r="G819" s="1">
        <f t="shared" si="328"/>
        <v>2328</v>
      </c>
      <c r="H819" s="2">
        <f t="shared" si="329"/>
        <v>8.1412834411610416E-2</v>
      </c>
      <c r="I819" s="2"/>
      <c r="J819" s="2">
        <f t="shared" si="330"/>
        <v>0.51655883895785981</v>
      </c>
      <c r="K819" s="2">
        <f t="shared" si="331"/>
        <v>0.43514600454624935</v>
      </c>
      <c r="L819" s="2">
        <f t="shared" si="332"/>
        <v>0</v>
      </c>
      <c r="M819" s="2">
        <f t="shared" si="333"/>
        <v>4.8295156495890834E-2</v>
      </c>
      <c r="N819" s="108">
        <v>14771</v>
      </c>
      <c r="O819" s="108">
        <v>12443</v>
      </c>
      <c r="P819" s="108"/>
      <c r="Q819" s="57">
        <v>1380</v>
      </c>
      <c r="Y819" s="108"/>
      <c r="Z819" s="108"/>
      <c r="AA819" s="108">
        <v>1</v>
      </c>
      <c r="AB819" s="108">
        <v>0</v>
      </c>
      <c r="AC819" s="108"/>
      <c r="AD819" s="108"/>
      <c r="AE819" s="108"/>
      <c r="AF819" s="108"/>
      <c r="AG819" s="108"/>
      <c r="AI819" s="7">
        <f>IF(Q819&gt;0,RANK(Q819,(N819:P819,Q819:AE819)),0)</f>
        <v>3</v>
      </c>
      <c r="AJ819" s="7">
        <f>IF(R819&gt;0,RANK(R819,(N819:P819,Q819:AE819)),0)</f>
        <v>0</v>
      </c>
      <c r="AK819" s="7">
        <f>IF(T819&gt;0,RANK(T819,(N819:P819,Q819:AE819)),0)</f>
        <v>0</v>
      </c>
      <c r="AL819" s="7">
        <f>IF(S819&gt;0,RANK(S819,(N819:P819,Q819:AE819)),0)</f>
        <v>0</v>
      </c>
      <c r="AM819" s="2">
        <f t="shared" si="334"/>
        <v>4.8260185347088654E-2</v>
      </c>
      <c r="AN819" s="2">
        <f t="shared" si="335"/>
        <v>0</v>
      </c>
      <c r="AO819" s="2">
        <f t="shared" si="336"/>
        <v>0</v>
      </c>
      <c r="AP819" s="2">
        <f t="shared" si="337"/>
        <v>0</v>
      </c>
      <c r="AR819" t="s">
        <v>799</v>
      </c>
      <c r="AS819" t="s">
        <v>1940</v>
      </c>
      <c r="AT819">
        <v>8</v>
      </c>
      <c r="AV819">
        <v>3</v>
      </c>
      <c r="AW819" s="91">
        <v>18</v>
      </c>
      <c r="AX819" s="93">
        <v>167</v>
      </c>
      <c r="AY819" s="97">
        <f t="shared" si="338"/>
        <v>18167</v>
      </c>
      <c r="BA819" s="7" t="s">
        <v>1261</v>
      </c>
    </row>
    <row r="820" spans="1:56" hidden="1" outlineLevel="1">
      <c r="A820" t="s">
        <v>251</v>
      </c>
      <c r="B820" t="s">
        <v>1940</v>
      </c>
      <c r="C820" s="1">
        <f t="shared" si="327"/>
        <v>8943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0</v>
      </c>
      <c r="G820" s="1">
        <f t="shared" si="328"/>
        <v>3095</v>
      </c>
      <c r="H820" s="2">
        <f t="shared" si="329"/>
        <v>0.34608073353460805</v>
      </c>
      <c r="I820" s="2"/>
      <c r="J820" s="2">
        <f t="shared" si="330"/>
        <v>0.28748742032874874</v>
      </c>
      <c r="K820" s="2">
        <f t="shared" si="331"/>
        <v>0.63356815386335685</v>
      </c>
      <c r="L820" s="2">
        <f t="shared" si="332"/>
        <v>0</v>
      </c>
      <c r="M820" s="2">
        <f t="shared" si="333"/>
        <v>7.8944425807894403E-2</v>
      </c>
      <c r="N820" s="108">
        <v>2571</v>
      </c>
      <c r="O820" s="108">
        <v>5666</v>
      </c>
      <c r="P820" s="108"/>
      <c r="Q820" s="57">
        <v>706</v>
      </c>
      <c r="Y820" s="108"/>
      <c r="Z820" s="108"/>
      <c r="AA820" s="108">
        <v>0</v>
      </c>
      <c r="AB820" s="108">
        <v>0</v>
      </c>
      <c r="AC820" s="108"/>
      <c r="AD820" s="108"/>
      <c r="AE820" s="108"/>
      <c r="AF820" s="108"/>
      <c r="AG820" s="108"/>
      <c r="AI820" s="7">
        <f>IF(Q820&gt;0,RANK(Q820,(N820:P820,Q820:AE820)),0)</f>
        <v>3</v>
      </c>
      <c r="AJ820" s="7">
        <f>IF(R820&gt;0,RANK(R820,(N820:P820,Q820:AE820)),0)</f>
        <v>0</v>
      </c>
      <c r="AK820" s="7">
        <f>IF(T820&gt;0,RANK(T820,(N820:P820,Q820:AE820)),0)</f>
        <v>0</v>
      </c>
      <c r="AL820" s="7">
        <f>IF(S820&gt;0,RANK(S820,(N820:P820,Q820:AE820)),0)</f>
        <v>0</v>
      </c>
      <c r="AM820" s="2">
        <f t="shared" si="334"/>
        <v>7.8944425807894444E-2</v>
      </c>
      <c r="AN820" s="2">
        <f t="shared" si="335"/>
        <v>0</v>
      </c>
      <c r="AO820" s="2">
        <f t="shared" si="336"/>
        <v>0</v>
      </c>
      <c r="AP820" s="2">
        <f t="shared" si="337"/>
        <v>0</v>
      </c>
      <c r="AR820" t="s">
        <v>251</v>
      </c>
      <c r="AS820" t="s">
        <v>1940</v>
      </c>
      <c r="AT820">
        <v>5</v>
      </c>
      <c r="AV820">
        <v>3</v>
      </c>
      <c r="AW820" s="91">
        <v>18</v>
      </c>
      <c r="AX820" s="93">
        <v>169</v>
      </c>
      <c r="AY820" s="97">
        <f t="shared" si="338"/>
        <v>18169</v>
      </c>
      <c r="BA820" s="7" t="s">
        <v>1261</v>
      </c>
    </row>
    <row r="821" spans="1:56" hidden="1" outlineLevel="1">
      <c r="A821" t="s">
        <v>2118</v>
      </c>
      <c r="B821" t="s">
        <v>1940</v>
      </c>
      <c r="C821" s="1">
        <f t="shared" si="327"/>
        <v>2582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>IF(P821&gt;0,RANK(P821,(N821:P821,Q821:AE821)),0)</f>
        <v>0</v>
      </c>
      <c r="G821" s="1">
        <f t="shared" si="328"/>
        <v>634</v>
      </c>
      <c r="H821" s="2">
        <f t="shared" si="329"/>
        <v>0.24554608830364058</v>
      </c>
      <c r="I821" s="2"/>
      <c r="J821" s="2">
        <f t="shared" si="330"/>
        <v>0.34701781564678541</v>
      </c>
      <c r="K821" s="2">
        <f t="shared" si="331"/>
        <v>0.59256390395042602</v>
      </c>
      <c r="L821" s="2">
        <f t="shared" si="332"/>
        <v>0</v>
      </c>
      <c r="M821" s="2">
        <f t="shared" si="333"/>
        <v>6.0418280402788627E-2</v>
      </c>
      <c r="N821" s="108">
        <v>896</v>
      </c>
      <c r="O821" s="108">
        <v>1530</v>
      </c>
      <c r="P821" s="108"/>
      <c r="Q821" s="57">
        <v>156</v>
      </c>
      <c r="Y821" s="108"/>
      <c r="Z821" s="108"/>
      <c r="AA821" s="108">
        <v>0</v>
      </c>
      <c r="AB821" s="108">
        <v>0</v>
      </c>
      <c r="AC821" s="108"/>
      <c r="AD821" s="108"/>
      <c r="AE821" s="108"/>
      <c r="AF821" s="108"/>
      <c r="AG821" s="108"/>
      <c r="AI821" s="7">
        <f>IF(Q821&gt;0,RANK(Q821,(N821:P821,Q821:AE821)),0)</f>
        <v>3</v>
      </c>
      <c r="AJ821" s="7">
        <f>IF(R821&gt;0,RANK(R821,(N821:P821,Q821:AE821)),0)</f>
        <v>0</v>
      </c>
      <c r="AK821" s="7">
        <f>IF(T821&gt;0,RANK(T821,(N821:P821,Q821:AE821)),0)</f>
        <v>0</v>
      </c>
      <c r="AL821" s="7">
        <f>IF(S821&gt;0,RANK(S821,(N821:P821,Q821:AE821)),0)</f>
        <v>0</v>
      </c>
      <c r="AM821" s="2">
        <f t="shared" si="334"/>
        <v>6.0418280402788536E-2</v>
      </c>
      <c r="AN821" s="2">
        <f t="shared" si="335"/>
        <v>0</v>
      </c>
      <c r="AO821" s="2">
        <f t="shared" si="336"/>
        <v>0</v>
      </c>
      <c r="AP821" s="2">
        <f t="shared" si="337"/>
        <v>0</v>
      </c>
      <c r="AR821" t="s">
        <v>2118</v>
      </c>
      <c r="AS821" t="s">
        <v>1940</v>
      </c>
      <c r="AT821">
        <v>8</v>
      </c>
      <c r="AV821">
        <v>3</v>
      </c>
      <c r="AW821" s="91">
        <v>18</v>
      </c>
      <c r="AX821" s="93">
        <v>171</v>
      </c>
      <c r="AY821" s="97">
        <f t="shared" si="338"/>
        <v>18171</v>
      </c>
      <c r="BA821" s="7" t="s">
        <v>1261</v>
      </c>
    </row>
    <row r="822" spans="1:56" hidden="1" outlineLevel="1">
      <c r="A822" t="s">
        <v>2302</v>
      </c>
      <c r="B822" t="s">
        <v>1940</v>
      </c>
      <c r="C822" s="1">
        <f t="shared" si="327"/>
        <v>20639</v>
      </c>
      <c r="D822" s="7">
        <f>IF(N822&gt;0, RANK(N822,(N822:P822,Q822:AE822)),0)</f>
        <v>2</v>
      </c>
      <c r="E822" s="7">
        <f>IF(O822&gt;0,RANK(O822,(N822:P822,Q822:AE822)),0)</f>
        <v>1</v>
      </c>
      <c r="F822" s="7">
        <f>IF(P822&gt;0,RANK(P822,(N822:P822,Q822:AE822)),0)</f>
        <v>0</v>
      </c>
      <c r="G822" s="1">
        <f t="shared" si="328"/>
        <v>3564</v>
      </c>
      <c r="H822" s="2">
        <f t="shared" si="329"/>
        <v>0.172682785018654</v>
      </c>
      <c r="I822" s="2"/>
      <c r="J822" s="2">
        <f t="shared" si="330"/>
        <v>0.39764523474974561</v>
      </c>
      <c r="K822" s="2">
        <f t="shared" si="331"/>
        <v>0.57032801976839964</v>
      </c>
      <c r="L822" s="2">
        <f t="shared" si="332"/>
        <v>0</v>
      </c>
      <c r="M822" s="2">
        <f t="shared" si="333"/>
        <v>3.202674548185469E-2</v>
      </c>
      <c r="N822" s="108">
        <v>8207</v>
      </c>
      <c r="O822" s="108">
        <v>11771</v>
      </c>
      <c r="P822" s="108"/>
      <c r="Q822" s="57">
        <v>661</v>
      </c>
      <c r="Y822" s="108"/>
      <c r="Z822" s="108"/>
      <c r="AA822" s="108">
        <v>0</v>
      </c>
      <c r="AB822" s="108">
        <v>0</v>
      </c>
      <c r="AC822" s="108"/>
      <c r="AD822" s="108"/>
      <c r="AE822" s="108"/>
      <c r="AF822" s="108"/>
      <c r="AG822" s="108"/>
      <c r="AI822" s="7">
        <f>IF(Q822&gt;0,RANK(Q822,(N822:P822,Q822:AE822)),0)</f>
        <v>3</v>
      </c>
      <c r="AJ822" s="7">
        <f>IF(R822&gt;0,RANK(R822,(N822:P822,Q822:AE822)),0)</f>
        <v>0</v>
      </c>
      <c r="AK822" s="7">
        <f>IF(T822&gt;0,RANK(T822,(N822:P822,Q822:AE822)),0)</f>
        <v>0</v>
      </c>
      <c r="AL822" s="7">
        <f>IF(S822&gt;0,RANK(S822,(N822:P822,Q822:AE822)),0)</f>
        <v>0</v>
      </c>
      <c r="AM822" s="2">
        <f t="shared" si="334"/>
        <v>3.2026745481854739E-2</v>
      </c>
      <c r="AN822" s="2">
        <f t="shared" si="335"/>
        <v>0</v>
      </c>
      <c r="AO822" s="2">
        <f t="shared" si="336"/>
        <v>0</v>
      </c>
      <c r="AP822" s="2">
        <f t="shared" si="337"/>
        <v>0</v>
      </c>
      <c r="AR822" t="s">
        <v>2302</v>
      </c>
      <c r="AS822" t="s">
        <v>1940</v>
      </c>
      <c r="AT822" s="1">
        <v>8</v>
      </c>
      <c r="AU822" s="1"/>
      <c r="AV822">
        <v>3</v>
      </c>
      <c r="AW822" s="91">
        <v>18</v>
      </c>
      <c r="AX822" s="93">
        <v>173</v>
      </c>
      <c r="AY822" s="97">
        <f t="shared" si="338"/>
        <v>18173</v>
      </c>
      <c r="AZ822" s="1"/>
      <c r="BA822" s="7" t="s">
        <v>1261</v>
      </c>
    </row>
    <row r="823" spans="1:56" hidden="1" outlineLevel="1">
      <c r="A823" t="s">
        <v>2232</v>
      </c>
      <c r="B823" t="s">
        <v>1940</v>
      </c>
      <c r="C823" s="1">
        <f t="shared" si="327"/>
        <v>8318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0</v>
      </c>
      <c r="G823" s="1">
        <f t="shared" si="328"/>
        <v>1869</v>
      </c>
      <c r="H823" s="2">
        <f t="shared" si="329"/>
        <v>0.22469343592209665</v>
      </c>
      <c r="I823" s="2"/>
      <c r="J823" s="2">
        <f t="shared" si="330"/>
        <v>0.35765809088723249</v>
      </c>
      <c r="K823" s="2">
        <f t="shared" si="331"/>
        <v>0.58235152680932911</v>
      </c>
      <c r="L823" s="2">
        <f t="shared" si="332"/>
        <v>0</v>
      </c>
      <c r="M823" s="2">
        <f t="shared" si="333"/>
        <v>5.999038230343845E-2</v>
      </c>
      <c r="N823" s="108">
        <v>2975</v>
      </c>
      <c r="O823" s="108">
        <v>4844</v>
      </c>
      <c r="P823" s="108"/>
      <c r="Q823" s="57">
        <v>495</v>
      </c>
      <c r="Y823" s="108"/>
      <c r="Z823" s="108"/>
      <c r="AA823" s="108">
        <v>0</v>
      </c>
      <c r="AB823" s="108">
        <v>4</v>
      </c>
      <c r="AC823" s="108"/>
      <c r="AD823" s="108"/>
      <c r="AE823" s="108"/>
      <c r="AF823" s="108"/>
      <c r="AG823" s="108"/>
      <c r="AI823" s="7">
        <f>IF(Q823&gt;0,RANK(Q823,(N823:P823,Q823:AE823)),0)</f>
        <v>3</v>
      </c>
      <c r="AJ823" s="7">
        <f>IF(R823&gt;0,RANK(R823,(N823:P823,Q823:AE823)),0)</f>
        <v>0</v>
      </c>
      <c r="AK823" s="7">
        <f>IF(T823&gt;0,RANK(T823,(N823:P823,Q823:AE823)),0)</f>
        <v>0</v>
      </c>
      <c r="AL823" s="7">
        <f>IF(S823&gt;0,RANK(S823,(N823:P823,Q823:AE823)),0)</f>
        <v>0</v>
      </c>
      <c r="AM823" s="2">
        <f t="shared" si="334"/>
        <v>5.9509497475354653E-2</v>
      </c>
      <c r="AN823" s="2">
        <f t="shared" si="335"/>
        <v>0</v>
      </c>
      <c r="AO823" s="2">
        <f t="shared" si="336"/>
        <v>0</v>
      </c>
      <c r="AP823" s="2">
        <f t="shared" si="337"/>
        <v>0</v>
      </c>
      <c r="AR823" t="s">
        <v>2232</v>
      </c>
      <c r="AS823" t="s">
        <v>1940</v>
      </c>
      <c r="AT823" s="1">
        <v>9</v>
      </c>
      <c r="AU823" s="1"/>
      <c r="AV823">
        <v>3</v>
      </c>
      <c r="AW823" s="91">
        <v>18</v>
      </c>
      <c r="AX823" s="93">
        <v>175</v>
      </c>
      <c r="AY823" s="97">
        <f t="shared" si="338"/>
        <v>18175</v>
      </c>
      <c r="AZ823" s="1"/>
      <c r="BA823" s="7" t="s">
        <v>1261</v>
      </c>
    </row>
    <row r="824" spans="1:56" hidden="1" outlineLevel="1">
      <c r="A824" t="s">
        <v>2400</v>
      </c>
      <c r="B824" t="s">
        <v>1940</v>
      </c>
      <c r="C824" s="1">
        <f t="shared" si="327"/>
        <v>16497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0</v>
      </c>
      <c r="G824" s="1">
        <f t="shared" si="328"/>
        <v>4216</v>
      </c>
      <c r="H824" s="2">
        <f t="shared" si="329"/>
        <v>0.25556161726374493</v>
      </c>
      <c r="I824" s="2"/>
      <c r="J824" s="2">
        <f t="shared" si="330"/>
        <v>0.32648360307934776</v>
      </c>
      <c r="K824" s="2">
        <f t="shared" si="331"/>
        <v>0.5820452203430927</v>
      </c>
      <c r="L824" s="2">
        <f t="shared" si="332"/>
        <v>0</v>
      </c>
      <c r="M824" s="2">
        <f t="shared" si="333"/>
        <v>9.1471176577559543E-2</v>
      </c>
      <c r="N824" s="108">
        <v>5386</v>
      </c>
      <c r="O824" s="108">
        <v>9602</v>
      </c>
      <c r="P824" s="108"/>
      <c r="Q824" s="57">
        <v>1506</v>
      </c>
      <c r="Y824" s="108"/>
      <c r="Z824" s="108"/>
      <c r="AA824" s="108">
        <v>2</v>
      </c>
      <c r="AB824" s="108">
        <v>1</v>
      </c>
      <c r="AC824" s="108"/>
      <c r="AD824" s="108"/>
      <c r="AE824" s="108"/>
      <c r="AF824" s="108"/>
      <c r="AG824" s="108"/>
      <c r="AI824" s="7">
        <f>IF(Q824&gt;0,RANK(Q824,(N824:P824,Q824:AE824)),0)</f>
        <v>3</v>
      </c>
      <c r="AJ824" s="7">
        <f>IF(R824&gt;0,RANK(R824,(N824:P824,Q824:AE824)),0)</f>
        <v>0</v>
      </c>
      <c r="AK824" s="7">
        <f>IF(T824&gt;0,RANK(T824,(N824:P824,Q824:AE824)),0)</f>
        <v>0</v>
      </c>
      <c r="AL824" s="7">
        <f>IF(S824&gt;0,RANK(S824,(N824:P824,Q824:AE824)),0)</f>
        <v>0</v>
      </c>
      <c r="AM824" s="2">
        <f t="shared" si="334"/>
        <v>9.1289325331878529E-2</v>
      </c>
      <c r="AN824" s="2">
        <f t="shared" si="335"/>
        <v>0</v>
      </c>
      <c r="AO824" s="2">
        <f t="shared" si="336"/>
        <v>0</v>
      </c>
      <c r="AP824" s="2">
        <f t="shared" si="337"/>
        <v>0</v>
      </c>
      <c r="AR824" t="s">
        <v>2400</v>
      </c>
      <c r="AS824" t="s">
        <v>1940</v>
      </c>
      <c r="AT824" s="1">
        <v>6</v>
      </c>
      <c r="AU824" s="1"/>
      <c r="AV824">
        <v>3</v>
      </c>
      <c r="AW824" s="91">
        <v>18</v>
      </c>
      <c r="AX824" s="93">
        <v>177</v>
      </c>
      <c r="AY824" s="97">
        <f t="shared" si="338"/>
        <v>18177</v>
      </c>
      <c r="AZ824" s="1"/>
      <c r="BA824" s="7" t="s">
        <v>1261</v>
      </c>
    </row>
    <row r="825" spans="1:56" hidden="1" outlineLevel="1">
      <c r="A825" t="s">
        <v>194</v>
      </c>
      <c r="B825" t="s">
        <v>1940</v>
      </c>
      <c r="C825" s="1">
        <f t="shared" si="327"/>
        <v>9495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0</v>
      </c>
      <c r="G825" s="1">
        <f t="shared" si="328"/>
        <v>3930</v>
      </c>
      <c r="H825" s="2">
        <f t="shared" si="329"/>
        <v>0.41390205371248023</v>
      </c>
      <c r="I825" s="2"/>
      <c r="J825" s="2">
        <f t="shared" si="330"/>
        <v>0.26024223275408109</v>
      </c>
      <c r="K825" s="2">
        <f t="shared" si="331"/>
        <v>0.67414428646656133</v>
      </c>
      <c r="L825" s="2">
        <f t="shared" si="332"/>
        <v>0</v>
      </c>
      <c r="M825" s="2">
        <f t="shared" si="333"/>
        <v>6.561348077935758E-2</v>
      </c>
      <c r="N825" s="108">
        <v>2471</v>
      </c>
      <c r="O825" s="108">
        <v>6401</v>
      </c>
      <c r="P825" s="108"/>
      <c r="Q825" s="57">
        <v>620</v>
      </c>
      <c r="Y825" s="108"/>
      <c r="Z825" s="108"/>
      <c r="AA825" s="108">
        <v>0</v>
      </c>
      <c r="AB825" s="108">
        <v>3</v>
      </c>
      <c r="AC825" s="108"/>
      <c r="AD825" s="108"/>
      <c r="AE825" s="108"/>
      <c r="AF825" s="108"/>
      <c r="AG825" s="108"/>
      <c r="AI825" s="7">
        <f>IF(Q825&gt;0,RANK(Q825,(N825:P825,Q825:AE825)),0)</f>
        <v>3</v>
      </c>
      <c r="AJ825" s="7">
        <f>IF(R825&gt;0,RANK(R825,(N825:P825,Q825:AE825)),0)</f>
        <v>0</v>
      </c>
      <c r="AK825" s="7">
        <f>IF(T825&gt;0,RANK(T825,(N825:P825,Q825:AE825)),0)</f>
        <v>0</v>
      </c>
      <c r="AL825" s="7">
        <f>IF(S825&gt;0,RANK(S825,(N825:P825,Q825:AE825)),0)</f>
        <v>0</v>
      </c>
      <c r="AM825" s="2">
        <f t="shared" si="334"/>
        <v>6.5297525013164825E-2</v>
      </c>
      <c r="AN825" s="2">
        <f t="shared" si="335"/>
        <v>0</v>
      </c>
      <c r="AO825" s="2">
        <f t="shared" si="336"/>
        <v>0</v>
      </c>
      <c r="AP825" s="2">
        <f t="shared" si="337"/>
        <v>0</v>
      </c>
      <c r="AR825" t="s">
        <v>194</v>
      </c>
      <c r="AS825" t="s">
        <v>1940</v>
      </c>
      <c r="AT825" s="1">
        <v>6</v>
      </c>
      <c r="AU825" s="1"/>
      <c r="AV825">
        <v>3</v>
      </c>
      <c r="AW825" s="91">
        <v>18</v>
      </c>
      <c r="AX825" s="93">
        <v>179</v>
      </c>
      <c r="AY825" s="97">
        <f t="shared" si="338"/>
        <v>18179</v>
      </c>
      <c r="AZ825" s="1"/>
      <c r="BA825" s="7" t="s">
        <v>1261</v>
      </c>
    </row>
    <row r="826" spans="1:56" hidden="1" outlineLevel="1">
      <c r="A826" t="s">
        <v>1806</v>
      </c>
      <c r="B826" t="s">
        <v>1940</v>
      </c>
      <c r="C826" s="1">
        <f t="shared" si="327"/>
        <v>7432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0</v>
      </c>
      <c r="G826" s="1">
        <f t="shared" si="328"/>
        <v>2016</v>
      </c>
      <c r="H826" s="2">
        <f t="shared" si="329"/>
        <v>0.27125941872981701</v>
      </c>
      <c r="I826" s="2"/>
      <c r="J826" s="2">
        <f t="shared" si="330"/>
        <v>0.31983315392895589</v>
      </c>
      <c r="K826" s="2">
        <f t="shared" si="331"/>
        <v>0.59109257265877291</v>
      </c>
      <c r="L826" s="2">
        <f t="shared" si="332"/>
        <v>0</v>
      </c>
      <c r="M826" s="2">
        <f t="shared" si="333"/>
        <v>8.9074273412271254E-2</v>
      </c>
      <c r="N826" s="108">
        <v>2377</v>
      </c>
      <c r="O826" s="108">
        <v>4393</v>
      </c>
      <c r="P826" s="108"/>
      <c r="Q826" s="57">
        <v>658</v>
      </c>
      <c r="Y826" s="108"/>
      <c r="Z826" s="108"/>
      <c r="AA826" s="108">
        <v>1</v>
      </c>
      <c r="AB826" s="108">
        <v>3</v>
      </c>
      <c r="AC826" s="108"/>
      <c r="AD826" s="108"/>
      <c r="AE826" s="108"/>
      <c r="AF826" s="108"/>
      <c r="AG826" s="108"/>
      <c r="AI826" s="7">
        <f>IF(Q826&gt;0,RANK(Q826,(N826:P826,Q826:AE826)),0)</f>
        <v>3</v>
      </c>
      <c r="AJ826" s="7">
        <f>IF(R826&gt;0,RANK(R826,(N826:P826,Q826:AE826)),0)</f>
        <v>0</v>
      </c>
      <c r="AK826" s="7">
        <f>IF(T826&gt;0,RANK(T826,(N826:P826,Q826:AE826)),0)</f>
        <v>0</v>
      </c>
      <c r="AL826" s="7">
        <f>IF(S826&gt;0,RANK(S826,(N826:P826,Q826:AE826)),0)</f>
        <v>0</v>
      </c>
      <c r="AM826" s="2">
        <f t="shared" si="334"/>
        <v>8.8536060279870835E-2</v>
      </c>
      <c r="AN826" s="2">
        <f t="shared" si="335"/>
        <v>0</v>
      </c>
      <c r="AO826" s="2">
        <f t="shared" si="336"/>
        <v>0</v>
      </c>
      <c r="AP826" s="2">
        <f t="shared" si="337"/>
        <v>0</v>
      </c>
      <c r="AR826" t="s">
        <v>1806</v>
      </c>
      <c r="AS826" t="s">
        <v>1940</v>
      </c>
      <c r="AT826" s="1"/>
      <c r="AU826" s="1"/>
      <c r="AV826">
        <v>3</v>
      </c>
      <c r="AW826" s="91">
        <v>18</v>
      </c>
      <c r="AX826" s="93">
        <v>181</v>
      </c>
      <c r="AY826" s="97">
        <f t="shared" si="338"/>
        <v>18181</v>
      </c>
      <c r="AZ826" s="1"/>
      <c r="BA826" s="7" t="s">
        <v>1261</v>
      </c>
    </row>
    <row r="827" spans="1:56" hidden="1" outlineLevel="1">
      <c r="A827" t="s">
        <v>1617</v>
      </c>
      <c r="B827" t="s">
        <v>1940</v>
      </c>
      <c r="C827" s="1">
        <f t="shared" si="327"/>
        <v>10674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0</v>
      </c>
      <c r="G827" s="1">
        <f t="shared" si="328"/>
        <v>3764</v>
      </c>
      <c r="H827" s="2">
        <f t="shared" si="329"/>
        <v>0.35263256511148583</v>
      </c>
      <c r="I827" s="2"/>
      <c r="J827" s="2">
        <f t="shared" si="330"/>
        <v>0.29089376053962901</v>
      </c>
      <c r="K827" s="2">
        <f t="shared" si="331"/>
        <v>0.64352632565111489</v>
      </c>
      <c r="L827" s="2">
        <f t="shared" si="332"/>
        <v>0</v>
      </c>
      <c r="M827" s="2">
        <f t="shared" si="333"/>
        <v>6.5579913809256096E-2</v>
      </c>
      <c r="N827" s="108">
        <v>3105</v>
      </c>
      <c r="O827" s="108">
        <v>6869</v>
      </c>
      <c r="P827" s="108"/>
      <c r="Q827" s="57">
        <v>695</v>
      </c>
      <c r="Y827" s="108"/>
      <c r="Z827" s="108"/>
      <c r="AA827" s="108">
        <v>0</v>
      </c>
      <c r="AB827" s="108">
        <v>5</v>
      </c>
      <c r="AC827" s="108"/>
      <c r="AD827" s="108"/>
      <c r="AE827" s="108"/>
      <c r="AF827" s="108"/>
      <c r="AG827" s="108"/>
      <c r="AI827" s="7">
        <f>IF(Q827&gt;0,RANK(Q827,(N827:P827,Q827:AE827)),0)</f>
        <v>3</v>
      </c>
      <c r="AJ827" s="7">
        <f>IF(R827&gt;0,RANK(R827,(N827:P827,Q827:AE827)),0)</f>
        <v>0</v>
      </c>
      <c r="AK827" s="7">
        <f>IF(T827&gt;0,RANK(T827,(N827:P827,Q827:AE827)),0)</f>
        <v>0</v>
      </c>
      <c r="AL827" s="7">
        <f>IF(S827&gt;0,RANK(S827,(N827:P827,Q827:AE827)),0)</f>
        <v>0</v>
      </c>
      <c r="AM827" s="2">
        <f t="shared" si="334"/>
        <v>6.5111485853475731E-2</v>
      </c>
      <c r="AN827" s="2">
        <f t="shared" si="335"/>
        <v>0</v>
      </c>
      <c r="AO827" s="2">
        <f t="shared" si="336"/>
        <v>0</v>
      </c>
      <c r="AP827" s="2">
        <f t="shared" si="337"/>
        <v>0</v>
      </c>
      <c r="AR827" t="s">
        <v>1617</v>
      </c>
      <c r="AS827" t="s">
        <v>1940</v>
      </c>
      <c r="AT827" s="1">
        <v>3</v>
      </c>
      <c r="AU827" s="1"/>
      <c r="AV827">
        <v>3</v>
      </c>
      <c r="AW827" s="91">
        <v>18</v>
      </c>
      <c r="AX827" s="93">
        <v>183</v>
      </c>
      <c r="AY827" s="97">
        <f t="shared" si="338"/>
        <v>18183</v>
      </c>
      <c r="AZ827" s="1"/>
      <c r="BA827" s="7" t="s">
        <v>1261</v>
      </c>
    </row>
    <row r="828" spans="1:56" collapsed="1">
      <c r="A828" t="s">
        <v>1939</v>
      </c>
      <c r="B828" t="s">
        <v>2255</v>
      </c>
      <c r="C828" s="1">
        <f t="shared" si="327"/>
        <v>1744481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0</v>
      </c>
      <c r="G828" s="1">
        <f t="shared" si="328"/>
        <v>254341</v>
      </c>
      <c r="H828" s="2">
        <f t="shared" si="329"/>
        <v>0.14579751800105589</v>
      </c>
      <c r="I828" s="2"/>
      <c r="J828" s="2">
        <f t="shared" si="330"/>
        <v>0.39999002568672287</v>
      </c>
      <c r="K828" s="2">
        <f t="shared" si="331"/>
        <v>0.54578754368777882</v>
      </c>
      <c r="L828" s="2">
        <f t="shared" si="332"/>
        <v>0</v>
      </c>
      <c r="M828" s="2">
        <f t="shared" si="333"/>
        <v>5.4222430625498363E-2</v>
      </c>
      <c r="N828" s="108">
        <f>SUM(N736:N827)</f>
        <v>697775</v>
      </c>
      <c r="O828" s="108">
        <f>SUM(O736:O827)</f>
        <v>952116</v>
      </c>
      <c r="P828" s="108"/>
      <c r="Q828" s="108">
        <f>SUM(Q736:Q827)</f>
        <v>94330</v>
      </c>
      <c r="Y828" s="108"/>
      <c r="Z828" s="108"/>
      <c r="AA828" s="108">
        <f>SUM(AA736:AA827)</f>
        <v>99</v>
      </c>
      <c r="AB828" s="108">
        <f>SUM(AB736:AB827)</f>
        <v>161</v>
      </c>
      <c r="AC828" s="108"/>
      <c r="AD828" s="108"/>
      <c r="AE828" s="108"/>
      <c r="AF828" s="108"/>
      <c r="AG828" s="108"/>
      <c r="AI828" s="7">
        <f>IF(Q828&gt;0,RANK(Q828,(N828:P828,Q828:AE828)),0)</f>
        <v>3</v>
      </c>
      <c r="AJ828" s="7">
        <f>IF(R828&gt;0,RANK(R828,(N828:P828,Q828:AE828)),0)</f>
        <v>0</v>
      </c>
      <c r="AK828" s="7">
        <f>IF(T828&gt;0,RANK(T828,(N828:P828,Q828:AE828)),0)</f>
        <v>0</v>
      </c>
      <c r="AL828" s="7">
        <f>IF(S828&gt;0,RANK(S828,(N828:P828,Q828:AE828)),0)</f>
        <v>0</v>
      </c>
      <c r="AM828" s="2">
        <f t="shared" si="334"/>
        <v>5.407338916273665E-2</v>
      </c>
      <c r="AN828" s="2">
        <f t="shared" si="335"/>
        <v>0</v>
      </c>
      <c r="AO828" s="2">
        <f t="shared" si="336"/>
        <v>0</v>
      </c>
      <c r="AP828" s="2">
        <f t="shared" si="337"/>
        <v>0</v>
      </c>
      <c r="AR828" t="s">
        <v>1939</v>
      </c>
      <c r="AS828" t="s">
        <v>2255</v>
      </c>
      <c r="AT828" s="1"/>
      <c r="AU828" s="1"/>
      <c r="AV828">
        <v>3</v>
      </c>
      <c r="AW828" s="91">
        <v>18</v>
      </c>
      <c r="AX828" s="93"/>
      <c r="AY828" s="91">
        <v>18</v>
      </c>
      <c r="AZ828" s="1"/>
      <c r="BA828" s="7" t="s">
        <v>1761</v>
      </c>
    </row>
    <row r="829" spans="1:56">
      <c r="C829" s="1"/>
      <c r="E829" s="7"/>
      <c r="F829" s="7"/>
      <c r="I829" s="2"/>
      <c r="N829" s="108"/>
      <c r="O829" s="108"/>
      <c r="P829" s="108"/>
      <c r="Y829" s="108"/>
      <c r="Z829" s="108"/>
      <c r="AA829" s="108"/>
      <c r="AB829" s="108"/>
      <c r="AC829" s="108"/>
      <c r="AD829" s="108"/>
      <c r="AE829" s="108"/>
      <c r="AF829" s="108"/>
      <c r="AG829" s="108"/>
      <c r="AI829" s="7"/>
      <c r="AJ829" s="7"/>
      <c r="AK829" s="7"/>
      <c r="AL829" s="7"/>
      <c r="AW829" s="91"/>
      <c r="AX829" s="93"/>
      <c r="AY829" s="97"/>
    </row>
    <row r="830" spans="1:56" hidden="1" outlineLevel="1">
      <c r="A830" t="s">
        <v>1734</v>
      </c>
      <c r="B830" t="s">
        <v>1526</v>
      </c>
      <c r="C830" s="1">
        <f t="shared" ref="C830:C861" si="339">SUM(N830:AG830)</f>
        <v>3061</v>
      </c>
      <c r="D830" s="7">
        <f>IF(N830&gt;0, RANK(N830,(N830:P830,Q830:AE830)),0)</f>
        <v>2</v>
      </c>
      <c r="E830" s="7">
        <f>IF(O830&gt;0,RANK(O830,(N830:P830,Q830:AE830)),0)</f>
        <v>1</v>
      </c>
      <c r="F830" s="7">
        <f>IF(P830&gt;0,RANK(P830,(N830:P830,Q830:AE830)),0)</f>
        <v>0</v>
      </c>
      <c r="G830" s="1">
        <f t="shared" ref="G830:G861" si="340">IF(C830&gt;0,MAX(N830:P830)-LARGE(N830:P830,2),0)</f>
        <v>1442</v>
      </c>
      <c r="H830" s="2">
        <f t="shared" ref="H830:H861" si="341">IF(C830&gt;0,G830/C830,0)</f>
        <v>0.47108787977785038</v>
      </c>
      <c r="I830" s="2"/>
      <c r="J830" s="2">
        <f t="shared" ref="J830:J861" si="342">IF($C830=0,"-",N830/$C830)</f>
        <v>0.2541653054557334</v>
      </c>
      <c r="K830" s="2">
        <f t="shared" ref="K830:K861" si="343">IF($C830=0,"-",O830/$C830)</f>
        <v>0.72525318523358384</v>
      </c>
      <c r="L830" s="2">
        <f t="shared" ref="L830:L861" si="344">IF($C830=0,"-",P830/$C830)</f>
        <v>0</v>
      </c>
      <c r="M830" s="2">
        <f t="shared" ref="M830:M861" si="345">IF(C830=0,"-",(1-J830-K830-L830))</f>
        <v>2.0581509310682811E-2</v>
      </c>
      <c r="N830" s="108">
        <v>778</v>
      </c>
      <c r="O830" s="108">
        <v>2220</v>
      </c>
      <c r="P830" s="110"/>
      <c r="Q830" s="57">
        <v>60</v>
      </c>
      <c r="X830" s="57">
        <v>3</v>
      </c>
      <c r="Y830" s="108"/>
      <c r="Z830" s="108"/>
      <c r="AA830" s="108"/>
      <c r="AB830" s="108"/>
      <c r="AC830" s="108"/>
      <c r="AD830" s="108"/>
      <c r="AE830" s="108"/>
      <c r="AF830" s="108"/>
      <c r="AG830" s="108"/>
      <c r="AI830" s="7">
        <f>IF(Q830&gt;0,RANK(Q830,(N830:P830,Q830:AE830)),0)</f>
        <v>3</v>
      </c>
      <c r="AJ830" s="7">
        <f>IF(R830&gt;0,RANK(R830,(N830:P830,Q830:AE830)),0)</f>
        <v>0</v>
      </c>
      <c r="AK830" s="7">
        <f>IF(T830&gt;0,RANK(T830,(N830:P830,Q830:AE830)),0)</f>
        <v>0</v>
      </c>
      <c r="AL830" s="7">
        <f>IF(S830&gt;0,RANK(S830,(N830:P830,Q830:AE830)),0)</f>
        <v>0</v>
      </c>
      <c r="AM830" s="2">
        <f t="shared" ref="AM830:AM861" si="346">IF($C830=0,"-",Q830/$C830)</f>
        <v>1.9601437438745508E-2</v>
      </c>
      <c r="AN830" s="2">
        <f t="shared" ref="AN830:AN861" si="347">IF($C830=0,"-",R830/$C830)</f>
        <v>0</v>
      </c>
      <c r="AO830" s="2">
        <f t="shared" ref="AO830:AO861" si="348">IF($C830=0,"-",T830/$C830)</f>
        <v>0</v>
      </c>
      <c r="AP830" s="2">
        <f t="shared" ref="AP830:AP861" si="349">IF($C830=0,"-",S830/$C830)</f>
        <v>0</v>
      </c>
      <c r="AR830" t="s">
        <v>1734</v>
      </c>
      <c r="AS830" t="s">
        <v>1526</v>
      </c>
      <c r="AT830">
        <v>5</v>
      </c>
      <c r="AV830">
        <v>3</v>
      </c>
      <c r="AW830" s="91">
        <v>19</v>
      </c>
      <c r="AX830" s="93">
        <v>1</v>
      </c>
      <c r="AY830" s="97">
        <f t="shared" si="338"/>
        <v>19001</v>
      </c>
      <c r="BA830" s="7" t="s">
        <v>1261</v>
      </c>
      <c r="BB830" s="1">
        <v>61</v>
      </c>
      <c r="BC830" s="1">
        <v>0</v>
      </c>
      <c r="BD830" s="1" t="e">
        <f>BC830+BB830+C830-#REF!</f>
        <v>#REF!</v>
      </c>
    </row>
    <row r="831" spans="1:56" hidden="1" outlineLevel="1">
      <c r="A831" t="s">
        <v>853</v>
      </c>
      <c r="B831" t="s">
        <v>1526</v>
      </c>
      <c r="C831" s="1">
        <f t="shared" si="339"/>
        <v>1727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>IF(P831&gt;0,RANK(P831,(N831:P831,Q831:AE831)),0)</f>
        <v>0</v>
      </c>
      <c r="G831" s="1">
        <f t="shared" si="340"/>
        <v>792</v>
      </c>
      <c r="H831" s="2">
        <f t="shared" si="341"/>
        <v>0.45859872611464969</v>
      </c>
      <c r="I831" s="2"/>
      <c r="J831" s="2">
        <f t="shared" si="342"/>
        <v>0.25593514765489289</v>
      </c>
      <c r="K831" s="2">
        <f t="shared" si="343"/>
        <v>0.71453387376954258</v>
      </c>
      <c r="L831" s="2">
        <f t="shared" si="344"/>
        <v>0</v>
      </c>
      <c r="M831" s="2">
        <f t="shared" si="345"/>
        <v>2.9530978575564526E-2</v>
      </c>
      <c r="N831" s="108">
        <v>442</v>
      </c>
      <c r="O831" s="108">
        <v>1234</v>
      </c>
      <c r="P831" s="110"/>
      <c r="Q831" s="57">
        <v>49</v>
      </c>
      <c r="X831" s="57">
        <v>2</v>
      </c>
      <c r="Y831" s="108"/>
      <c r="Z831" s="108"/>
      <c r="AA831" s="108"/>
      <c r="AB831" s="108"/>
      <c r="AC831" s="108"/>
      <c r="AD831" s="108"/>
      <c r="AE831" s="108"/>
      <c r="AF831" s="108"/>
      <c r="AG831" s="108"/>
      <c r="AI831" s="7">
        <f>IF(Q831&gt;0,RANK(Q831,(N831:P831,Q831:AE831)),0)</f>
        <v>3</v>
      </c>
      <c r="AJ831" s="7">
        <f>IF(R831&gt;0,RANK(R831,(N831:P831,Q831:AE831)),0)</f>
        <v>0</v>
      </c>
      <c r="AK831" s="7">
        <f>IF(T831&gt;0,RANK(T831,(N831:P831,Q831:AE831)),0)</f>
        <v>0</v>
      </c>
      <c r="AL831" s="7">
        <f>IF(S831&gt;0,RANK(S831,(N831:P831,Q831:AE831)),0)</f>
        <v>0</v>
      </c>
      <c r="AM831" s="2">
        <f t="shared" si="346"/>
        <v>2.8372900984365953E-2</v>
      </c>
      <c r="AN831" s="2">
        <f t="shared" si="347"/>
        <v>0</v>
      </c>
      <c r="AO831" s="2">
        <f t="shared" si="348"/>
        <v>0</v>
      </c>
      <c r="AP831" s="2">
        <f t="shared" si="349"/>
        <v>0</v>
      </c>
      <c r="AR831" t="s">
        <v>853</v>
      </c>
      <c r="AS831" t="s">
        <v>1526</v>
      </c>
      <c r="AT831">
        <v>5</v>
      </c>
      <c r="AV831">
        <v>3</v>
      </c>
      <c r="AW831" s="91">
        <v>19</v>
      </c>
      <c r="AX831" s="93">
        <v>3</v>
      </c>
      <c r="AY831" s="97">
        <f t="shared" si="338"/>
        <v>19003</v>
      </c>
      <c r="BA831" s="7" t="s">
        <v>1261</v>
      </c>
      <c r="BB831" s="1">
        <v>53</v>
      </c>
      <c r="BC831" s="1">
        <v>0</v>
      </c>
      <c r="BD831" s="1" t="e">
        <f>BC831+BB831+C831-#REF!</f>
        <v>#REF!</v>
      </c>
    </row>
    <row r="832" spans="1:56" hidden="1" outlineLevel="1">
      <c r="A832" t="s">
        <v>1013</v>
      </c>
      <c r="B832" t="s">
        <v>1526</v>
      </c>
      <c r="C832" s="1">
        <f t="shared" si="339"/>
        <v>5260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0</v>
      </c>
      <c r="G832" s="1">
        <f t="shared" si="340"/>
        <v>2168</v>
      </c>
      <c r="H832" s="2">
        <f t="shared" si="341"/>
        <v>0.41216730038022814</v>
      </c>
      <c r="I832" s="2"/>
      <c r="J832" s="2">
        <f t="shared" si="342"/>
        <v>0.26920152091254751</v>
      </c>
      <c r="K832" s="2">
        <f t="shared" si="343"/>
        <v>0.68136882129277565</v>
      </c>
      <c r="L832" s="2">
        <f t="shared" si="344"/>
        <v>0</v>
      </c>
      <c r="M832" s="2">
        <f t="shared" si="345"/>
        <v>4.9429657794676785E-2</v>
      </c>
      <c r="N832" s="108">
        <v>1416</v>
      </c>
      <c r="O832" s="108">
        <v>3584</v>
      </c>
      <c r="P832" s="110"/>
      <c r="Q832" s="57">
        <v>259</v>
      </c>
      <c r="X832" s="57">
        <v>1</v>
      </c>
      <c r="Y832" s="108"/>
      <c r="Z832" s="108"/>
      <c r="AA832" s="108"/>
      <c r="AB832" s="108"/>
      <c r="AC832" s="108"/>
      <c r="AD832" s="108"/>
      <c r="AE832" s="108"/>
      <c r="AF832" s="108"/>
      <c r="AG832" s="108"/>
      <c r="AI832" s="7">
        <f>IF(Q832&gt;0,RANK(Q832,(N832:P832,Q832:AE832)),0)</f>
        <v>3</v>
      </c>
      <c r="AJ832" s="7">
        <f>IF(R832&gt;0,RANK(R832,(N832:P832,Q832:AE832)),0)</f>
        <v>0</v>
      </c>
      <c r="AK832" s="7">
        <f>IF(T832&gt;0,RANK(T832,(N832:P832,Q832:AE832)),0)</f>
        <v>0</v>
      </c>
      <c r="AL832" s="7">
        <f>IF(S832&gt;0,RANK(S832,(N832:P832,Q832:AE832)),0)</f>
        <v>0</v>
      </c>
      <c r="AM832" s="2">
        <f t="shared" si="346"/>
        <v>4.9239543726235742E-2</v>
      </c>
      <c r="AN832" s="2">
        <f t="shared" si="347"/>
        <v>0</v>
      </c>
      <c r="AO832" s="2">
        <f t="shared" si="348"/>
        <v>0</v>
      </c>
      <c r="AP832" s="2">
        <f t="shared" si="349"/>
        <v>0</v>
      </c>
      <c r="AR832" t="s">
        <v>1013</v>
      </c>
      <c r="AS832" t="s">
        <v>1526</v>
      </c>
      <c r="AT832">
        <v>4</v>
      </c>
      <c r="AV832">
        <v>3</v>
      </c>
      <c r="AW832" s="91">
        <v>19</v>
      </c>
      <c r="AX832" s="93">
        <v>5</v>
      </c>
      <c r="AY832" s="97">
        <f t="shared" si="338"/>
        <v>19005</v>
      </c>
      <c r="BA832" s="7" t="s">
        <v>1261</v>
      </c>
      <c r="BB832" s="1">
        <v>147</v>
      </c>
      <c r="BC832" s="1">
        <v>0</v>
      </c>
      <c r="BD832" s="1" t="e">
        <f>BC832+BB832+C832-#REF!</f>
        <v>#REF!</v>
      </c>
    </row>
    <row r="833" spans="1:56" hidden="1" outlineLevel="1">
      <c r="A833" t="s">
        <v>1200</v>
      </c>
      <c r="B833" t="s">
        <v>1526</v>
      </c>
      <c r="C833" s="1">
        <f t="shared" si="339"/>
        <v>4597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0</v>
      </c>
      <c r="G833" s="1">
        <f t="shared" si="340"/>
        <v>1652</v>
      </c>
      <c r="H833" s="2">
        <f t="shared" si="341"/>
        <v>0.35936480313247771</v>
      </c>
      <c r="I833" s="2"/>
      <c r="J833" s="2">
        <f t="shared" si="342"/>
        <v>0.30411137698499019</v>
      </c>
      <c r="K833" s="2">
        <f t="shared" si="343"/>
        <v>0.6634761801174679</v>
      </c>
      <c r="L833" s="2">
        <f t="shared" si="344"/>
        <v>0</v>
      </c>
      <c r="M833" s="2">
        <f t="shared" si="345"/>
        <v>3.2412442897541971E-2</v>
      </c>
      <c r="N833" s="108">
        <v>1398</v>
      </c>
      <c r="O833" s="108">
        <v>3050</v>
      </c>
      <c r="P833" s="110"/>
      <c r="Q833" s="57">
        <v>144</v>
      </c>
      <c r="X833" s="57">
        <v>5</v>
      </c>
      <c r="Y833" s="108"/>
      <c r="Z833" s="108"/>
      <c r="AA833" s="108"/>
      <c r="AB833" s="108"/>
      <c r="AC833" s="108"/>
      <c r="AD833" s="108"/>
      <c r="AE833" s="108"/>
      <c r="AF833" s="108"/>
      <c r="AG833" s="108"/>
      <c r="AI833" s="7">
        <f>IF(Q833&gt;0,RANK(Q833,(N833:P833,Q833:AE833)),0)</f>
        <v>3</v>
      </c>
      <c r="AJ833" s="7">
        <f>IF(R833&gt;0,RANK(R833,(N833:P833,Q833:AE833)),0)</f>
        <v>0</v>
      </c>
      <c r="AK833" s="7">
        <f>IF(T833&gt;0,RANK(T833,(N833:P833,Q833:AE833)),0)</f>
        <v>0</v>
      </c>
      <c r="AL833" s="7">
        <f>IF(S833&gt;0,RANK(S833,(N833:P833,Q833:AE833)),0)</f>
        <v>0</v>
      </c>
      <c r="AM833" s="2">
        <f t="shared" si="346"/>
        <v>3.1324777028496849E-2</v>
      </c>
      <c r="AN833" s="2">
        <f t="shared" si="347"/>
        <v>0</v>
      </c>
      <c r="AO833" s="2">
        <f t="shared" si="348"/>
        <v>0</v>
      </c>
      <c r="AP833" s="2">
        <f t="shared" si="349"/>
        <v>0</v>
      </c>
      <c r="AR833" t="s">
        <v>1200</v>
      </c>
      <c r="AS833" t="s">
        <v>1526</v>
      </c>
      <c r="AT833">
        <v>2</v>
      </c>
      <c r="AV833">
        <v>3</v>
      </c>
      <c r="AW833" s="91">
        <v>19</v>
      </c>
      <c r="AX833" s="93">
        <v>7</v>
      </c>
      <c r="AY833" s="97">
        <f t="shared" si="338"/>
        <v>19007</v>
      </c>
      <c r="BA833" s="7" t="s">
        <v>1261</v>
      </c>
      <c r="BB833" s="1">
        <v>65</v>
      </c>
      <c r="BC833" s="1">
        <v>0</v>
      </c>
      <c r="BD833" s="1" t="e">
        <f>BC833+BB833+C833-#REF!</f>
        <v>#REF!</v>
      </c>
    </row>
    <row r="834" spans="1:56" hidden="1" outlineLevel="1">
      <c r="A834" t="s">
        <v>16</v>
      </c>
      <c r="B834" t="s">
        <v>1526</v>
      </c>
      <c r="C834" s="1">
        <f t="shared" si="339"/>
        <v>2714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>IF(P834&gt;0,RANK(P834,(N834:P834,Q834:AE834)),0)</f>
        <v>0</v>
      </c>
      <c r="G834" s="1">
        <f t="shared" si="340"/>
        <v>1161</v>
      </c>
      <c r="H834" s="2">
        <f t="shared" si="341"/>
        <v>0.42778187177597643</v>
      </c>
      <c r="I834" s="2"/>
      <c r="J834" s="2">
        <f t="shared" si="342"/>
        <v>0.27523949889462046</v>
      </c>
      <c r="K834" s="2">
        <f t="shared" si="343"/>
        <v>0.70302137067059689</v>
      </c>
      <c r="L834" s="2">
        <f t="shared" si="344"/>
        <v>0</v>
      </c>
      <c r="M834" s="2">
        <f t="shared" si="345"/>
        <v>2.1739130434782594E-2</v>
      </c>
      <c r="N834" s="108">
        <v>747</v>
      </c>
      <c r="O834" s="108">
        <v>1908</v>
      </c>
      <c r="P834" s="110"/>
      <c r="Q834" s="57">
        <v>59</v>
      </c>
      <c r="X834" s="57">
        <v>0</v>
      </c>
      <c r="Y834" s="108"/>
      <c r="Z834" s="108"/>
      <c r="AA834" s="108"/>
      <c r="AB834" s="108"/>
      <c r="AC834" s="108"/>
      <c r="AD834" s="108"/>
      <c r="AE834" s="108"/>
      <c r="AF834" s="108"/>
      <c r="AG834" s="108"/>
      <c r="AI834" s="7">
        <f>IF(Q834&gt;0,RANK(Q834,(N834:P834,Q834:AE834)),0)</f>
        <v>3</v>
      </c>
      <c r="AJ834" s="7">
        <f>IF(R834&gt;0,RANK(R834,(N834:P834,Q834:AE834)),0)</f>
        <v>0</v>
      </c>
      <c r="AK834" s="7">
        <f>IF(T834&gt;0,RANK(T834,(N834:P834,Q834:AE834)),0)</f>
        <v>0</v>
      </c>
      <c r="AL834" s="7">
        <f>IF(S834&gt;0,RANK(S834,(N834:P834,Q834:AE834)),0)</f>
        <v>0</v>
      </c>
      <c r="AM834" s="2">
        <f t="shared" si="346"/>
        <v>2.1739130434782608E-2</v>
      </c>
      <c r="AN834" s="2">
        <f t="shared" si="347"/>
        <v>0</v>
      </c>
      <c r="AO834" s="2">
        <f t="shared" si="348"/>
        <v>0</v>
      </c>
      <c r="AP834" s="2">
        <f t="shared" si="349"/>
        <v>0</v>
      </c>
      <c r="AR834" t="s">
        <v>16</v>
      </c>
      <c r="AS834" t="s">
        <v>1526</v>
      </c>
      <c r="AT834">
        <v>5</v>
      </c>
      <c r="AV834">
        <v>3</v>
      </c>
      <c r="AW834" s="91">
        <v>19</v>
      </c>
      <c r="AX834" s="93">
        <v>9</v>
      </c>
      <c r="AY834" s="97">
        <f t="shared" si="338"/>
        <v>19009</v>
      </c>
      <c r="BA834" s="7" t="s">
        <v>1261</v>
      </c>
      <c r="BB834" s="1">
        <v>84</v>
      </c>
      <c r="BC834" s="1">
        <v>0</v>
      </c>
      <c r="BD834" s="1" t="e">
        <f>BC834+BB834+C834-#REF!</f>
        <v>#REF!</v>
      </c>
    </row>
    <row r="835" spans="1:56" hidden="1" outlineLevel="1">
      <c r="A835" t="s">
        <v>486</v>
      </c>
      <c r="B835" t="s">
        <v>1526</v>
      </c>
      <c r="C835" s="1">
        <f t="shared" si="339"/>
        <v>9981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0</v>
      </c>
      <c r="G835" s="1">
        <f t="shared" si="340"/>
        <v>4140</v>
      </c>
      <c r="H835" s="2">
        <f t="shared" si="341"/>
        <v>0.41478809738503158</v>
      </c>
      <c r="I835" s="2"/>
      <c r="J835" s="2">
        <f t="shared" si="342"/>
        <v>0.28013225127742714</v>
      </c>
      <c r="K835" s="2">
        <f t="shared" si="343"/>
        <v>0.69492034866245866</v>
      </c>
      <c r="L835" s="2">
        <f t="shared" si="344"/>
        <v>0</v>
      </c>
      <c r="M835" s="2">
        <f t="shared" si="345"/>
        <v>2.49474000601142E-2</v>
      </c>
      <c r="N835" s="108">
        <v>2796</v>
      </c>
      <c r="O835" s="108">
        <v>6936</v>
      </c>
      <c r="P835" s="110"/>
      <c r="Q835" s="57">
        <v>248</v>
      </c>
      <c r="X835" s="57">
        <v>1</v>
      </c>
      <c r="Y835" s="108"/>
      <c r="Z835" s="108"/>
      <c r="AA835" s="108"/>
      <c r="AB835" s="108"/>
      <c r="AC835" s="108"/>
      <c r="AD835" s="108"/>
      <c r="AE835" s="108"/>
      <c r="AF835" s="108"/>
      <c r="AG835" s="108"/>
      <c r="AI835" s="7">
        <f>IF(Q835&gt;0,RANK(Q835,(N835:P835,Q835:AE835)),0)</f>
        <v>3</v>
      </c>
      <c r="AJ835" s="7">
        <f>IF(R835&gt;0,RANK(R835,(N835:P835,Q835:AE835)),0)</f>
        <v>0</v>
      </c>
      <c r="AK835" s="7">
        <f>IF(T835&gt;0,RANK(T835,(N835:P835,Q835:AE835)),0)</f>
        <v>0</v>
      </c>
      <c r="AL835" s="7">
        <f>IF(S835&gt;0,RANK(S835,(N835:P835,Q835:AE835)),0)</f>
        <v>0</v>
      </c>
      <c r="AM835" s="2">
        <f t="shared" si="346"/>
        <v>2.4847209698427013E-2</v>
      </c>
      <c r="AN835" s="2">
        <f t="shared" si="347"/>
        <v>0</v>
      </c>
      <c r="AO835" s="2">
        <f t="shared" si="348"/>
        <v>0</v>
      </c>
      <c r="AP835" s="2">
        <f t="shared" si="349"/>
        <v>0</v>
      </c>
      <c r="AR835" t="s">
        <v>486</v>
      </c>
      <c r="AS835" t="s">
        <v>1526</v>
      </c>
      <c r="AT835">
        <v>3</v>
      </c>
      <c r="AV835">
        <v>3</v>
      </c>
      <c r="AW835" s="91">
        <v>19</v>
      </c>
      <c r="AX835" s="93">
        <v>11</v>
      </c>
      <c r="AY835" s="97">
        <f t="shared" si="338"/>
        <v>19011</v>
      </c>
      <c r="BA835" s="7" t="s">
        <v>1261</v>
      </c>
      <c r="BB835" s="1">
        <v>109</v>
      </c>
      <c r="BC835" s="1">
        <v>1</v>
      </c>
      <c r="BD835" s="1" t="e">
        <f>BC835+BB835+C835-#REF!</f>
        <v>#REF!</v>
      </c>
    </row>
    <row r="836" spans="1:56" hidden="1" outlineLevel="1">
      <c r="A836" t="s">
        <v>493</v>
      </c>
      <c r="B836" t="s">
        <v>1526</v>
      </c>
      <c r="C836" s="1">
        <f t="shared" si="339"/>
        <v>45013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0</v>
      </c>
      <c r="G836" s="1">
        <f t="shared" si="340"/>
        <v>9985</v>
      </c>
      <c r="H836" s="2">
        <f t="shared" si="341"/>
        <v>0.22182480616710729</v>
      </c>
      <c r="I836" s="2"/>
      <c r="J836" s="2">
        <f t="shared" si="342"/>
        <v>0.38020127518716818</v>
      </c>
      <c r="K836" s="2">
        <f t="shared" si="343"/>
        <v>0.60202608135427538</v>
      </c>
      <c r="L836" s="2">
        <f t="shared" si="344"/>
        <v>0</v>
      </c>
      <c r="M836" s="2">
        <f t="shared" si="345"/>
        <v>1.7772643458556447E-2</v>
      </c>
      <c r="N836" s="108">
        <v>17114</v>
      </c>
      <c r="O836" s="108">
        <v>27099</v>
      </c>
      <c r="P836" s="110"/>
      <c r="Q836" s="57">
        <v>771</v>
      </c>
      <c r="X836" s="57">
        <v>29</v>
      </c>
      <c r="Y836" s="108"/>
      <c r="Z836" s="108"/>
      <c r="AA836" s="108"/>
      <c r="AB836" s="108"/>
      <c r="AC836" s="108"/>
      <c r="AD836" s="108"/>
      <c r="AE836" s="108"/>
      <c r="AF836" s="108"/>
      <c r="AG836" s="108"/>
      <c r="AI836" s="7">
        <f>IF(Q836&gt;0,RANK(Q836,(N836:P836,Q836:AE836)),0)</f>
        <v>3</v>
      </c>
      <c r="AJ836" s="7">
        <f>IF(R836&gt;0,RANK(R836,(N836:P836,Q836:AE836)),0)</f>
        <v>0</v>
      </c>
      <c r="AK836" s="7">
        <f>IF(T836&gt;0,RANK(T836,(N836:P836,Q836:AE836)),0)</f>
        <v>0</v>
      </c>
      <c r="AL836" s="7">
        <f>IF(S836&gt;0,RANK(S836,(N836:P836,Q836:AE836)),0)</f>
        <v>0</v>
      </c>
      <c r="AM836" s="2">
        <f t="shared" si="346"/>
        <v>1.7128385133183748E-2</v>
      </c>
      <c r="AN836" s="2">
        <f t="shared" si="347"/>
        <v>0</v>
      </c>
      <c r="AO836" s="2">
        <f t="shared" si="348"/>
        <v>0</v>
      </c>
      <c r="AP836" s="2">
        <f t="shared" si="349"/>
        <v>0</v>
      </c>
      <c r="AR836" t="s">
        <v>493</v>
      </c>
      <c r="AS836" t="s">
        <v>1526</v>
      </c>
      <c r="AT836">
        <v>1</v>
      </c>
      <c r="AV836">
        <v>3</v>
      </c>
      <c r="AW836" s="91">
        <v>19</v>
      </c>
      <c r="AX836" s="93">
        <v>13</v>
      </c>
      <c r="AY836" s="97">
        <f t="shared" si="338"/>
        <v>19013</v>
      </c>
      <c r="BA836" s="7" t="s">
        <v>1261</v>
      </c>
      <c r="BB836" s="1">
        <v>637</v>
      </c>
      <c r="BC836" s="1">
        <v>11</v>
      </c>
      <c r="BD836" s="1" t="e">
        <f>BC836+BB836+C836-#REF!</f>
        <v>#REF!</v>
      </c>
    </row>
    <row r="837" spans="1:56" hidden="1" outlineLevel="1">
      <c r="A837" t="s">
        <v>1250</v>
      </c>
      <c r="B837" t="s">
        <v>1526</v>
      </c>
      <c r="C837" s="1">
        <f t="shared" si="339"/>
        <v>10720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0</v>
      </c>
      <c r="G837" s="1">
        <f t="shared" si="340"/>
        <v>3557</v>
      </c>
      <c r="H837" s="2">
        <f t="shared" si="341"/>
        <v>0.3318097014925373</v>
      </c>
      <c r="I837" s="2"/>
      <c r="J837" s="2">
        <f t="shared" si="342"/>
        <v>0.32248134328358208</v>
      </c>
      <c r="K837" s="2">
        <f t="shared" si="343"/>
        <v>0.65429104477611943</v>
      </c>
      <c r="L837" s="2">
        <f t="shared" si="344"/>
        <v>0</v>
      </c>
      <c r="M837" s="2">
        <f t="shared" si="345"/>
        <v>2.3227611940298543E-2</v>
      </c>
      <c r="N837" s="108">
        <v>3457</v>
      </c>
      <c r="O837" s="108">
        <v>7014</v>
      </c>
      <c r="P837" s="110"/>
      <c r="Q837" s="57">
        <v>244</v>
      </c>
      <c r="X837" s="57">
        <v>5</v>
      </c>
      <c r="Y837" s="108"/>
      <c r="Z837" s="108"/>
      <c r="AA837" s="108"/>
      <c r="AB837" s="108"/>
      <c r="AC837" s="108"/>
      <c r="AD837" s="108"/>
      <c r="AE837" s="108"/>
      <c r="AF837" s="108"/>
      <c r="AG837" s="108"/>
      <c r="AI837" s="7">
        <f>IF(Q837&gt;0,RANK(Q837,(N837:P837,Q837:AE837)),0)</f>
        <v>3</v>
      </c>
      <c r="AJ837" s="7">
        <f>IF(R837&gt;0,RANK(R837,(N837:P837,Q837:AE837)),0)</f>
        <v>0</v>
      </c>
      <c r="AK837" s="7">
        <f>IF(T837&gt;0,RANK(T837,(N837:P837,Q837:AE837)),0)</f>
        <v>0</v>
      </c>
      <c r="AL837" s="7">
        <f>IF(S837&gt;0,RANK(S837,(N837:P837,Q837:AE837)),0)</f>
        <v>0</v>
      </c>
      <c r="AM837" s="2">
        <f t="shared" si="346"/>
        <v>2.2761194029850745E-2</v>
      </c>
      <c r="AN837" s="2">
        <f t="shared" si="347"/>
        <v>0</v>
      </c>
      <c r="AO837" s="2">
        <f t="shared" si="348"/>
        <v>0</v>
      </c>
      <c r="AP837" s="2">
        <f t="shared" si="349"/>
        <v>0</v>
      </c>
      <c r="AR837" t="s">
        <v>1250</v>
      </c>
      <c r="AS837" t="s">
        <v>1526</v>
      </c>
      <c r="AT837">
        <v>4</v>
      </c>
      <c r="AV837">
        <v>3</v>
      </c>
      <c r="AW837" s="91">
        <v>19</v>
      </c>
      <c r="AX837" s="93">
        <v>15</v>
      </c>
      <c r="AY837" s="97">
        <f t="shared" si="338"/>
        <v>19015</v>
      </c>
      <c r="BA837" s="7" t="s">
        <v>1261</v>
      </c>
      <c r="BB837" s="1">
        <v>164</v>
      </c>
      <c r="BC837" s="1">
        <v>6</v>
      </c>
      <c r="BD837" s="1" t="e">
        <f>BC837+BB837+C837-#REF!</f>
        <v>#REF!</v>
      </c>
    </row>
    <row r="838" spans="1:56" hidden="1" outlineLevel="1">
      <c r="A838" t="s">
        <v>306</v>
      </c>
      <c r="B838" t="s">
        <v>1526</v>
      </c>
      <c r="C838" s="1">
        <f t="shared" si="339"/>
        <v>9822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0</v>
      </c>
      <c r="G838" s="1">
        <f t="shared" si="340"/>
        <v>3996</v>
      </c>
      <c r="H838" s="2">
        <f t="shared" si="341"/>
        <v>0.40684178375076357</v>
      </c>
      <c r="I838" s="2"/>
      <c r="J838" s="2">
        <f t="shared" si="342"/>
        <v>0.28660150682142133</v>
      </c>
      <c r="K838" s="2">
        <f t="shared" si="343"/>
        <v>0.6934432905721849</v>
      </c>
      <c r="L838" s="2">
        <f t="shared" si="344"/>
        <v>0</v>
      </c>
      <c r="M838" s="2">
        <f t="shared" si="345"/>
        <v>1.9955202606393718E-2</v>
      </c>
      <c r="N838" s="108">
        <v>2815</v>
      </c>
      <c r="O838" s="108">
        <v>6811</v>
      </c>
      <c r="P838" s="110"/>
      <c r="Q838" s="57">
        <v>188</v>
      </c>
      <c r="X838" s="57">
        <v>8</v>
      </c>
      <c r="Y838" s="108"/>
      <c r="Z838" s="108"/>
      <c r="AA838" s="108"/>
      <c r="AB838" s="108"/>
      <c r="AC838" s="108"/>
      <c r="AD838" s="108"/>
      <c r="AE838" s="108"/>
      <c r="AF838" s="108"/>
      <c r="AG838" s="108"/>
      <c r="AI838" s="7">
        <f>IF(Q838&gt;0,RANK(Q838,(N838:P838,Q838:AE838)),0)</f>
        <v>3</v>
      </c>
      <c r="AJ838" s="7">
        <f>IF(R838&gt;0,RANK(R838,(N838:P838,Q838:AE838)),0)</f>
        <v>0</v>
      </c>
      <c r="AK838" s="7">
        <f>IF(T838&gt;0,RANK(T838,(N838:P838,Q838:AE838)),0)</f>
        <v>0</v>
      </c>
      <c r="AL838" s="7">
        <f>IF(S838&gt;0,RANK(S838,(N838:P838,Q838:AE838)),0)</f>
        <v>0</v>
      </c>
      <c r="AM838" s="2">
        <f t="shared" si="346"/>
        <v>1.9140704540826715E-2</v>
      </c>
      <c r="AN838" s="2">
        <f t="shared" si="347"/>
        <v>0</v>
      </c>
      <c r="AO838" s="2">
        <f t="shared" si="348"/>
        <v>0</v>
      </c>
      <c r="AP838" s="2">
        <f t="shared" si="349"/>
        <v>0</v>
      </c>
      <c r="AR838" t="s">
        <v>306</v>
      </c>
      <c r="AS838" t="s">
        <v>1526</v>
      </c>
      <c r="AT838">
        <v>1</v>
      </c>
      <c r="AV838">
        <v>3</v>
      </c>
      <c r="AW838" s="91">
        <v>19</v>
      </c>
      <c r="AX838" s="93">
        <v>17</v>
      </c>
      <c r="AY838" s="97">
        <f t="shared" si="338"/>
        <v>19017</v>
      </c>
      <c r="BA838" s="7" t="s">
        <v>1261</v>
      </c>
      <c r="BB838" s="1">
        <v>93</v>
      </c>
      <c r="BC838" s="1">
        <v>1</v>
      </c>
      <c r="BD838" s="1" t="e">
        <f>BC838+BB838+C838-#REF!</f>
        <v>#REF!</v>
      </c>
    </row>
    <row r="839" spans="1:56" hidden="1" outlineLevel="1">
      <c r="A839" t="s">
        <v>680</v>
      </c>
      <c r="B839" t="s">
        <v>1526</v>
      </c>
      <c r="C839" s="1">
        <f t="shared" si="339"/>
        <v>7890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0</v>
      </c>
      <c r="G839" s="1">
        <f t="shared" si="340"/>
        <v>2845</v>
      </c>
      <c r="H839" s="2">
        <f t="shared" si="341"/>
        <v>0.36058301647655261</v>
      </c>
      <c r="I839" s="2"/>
      <c r="J839" s="2">
        <f t="shared" si="342"/>
        <v>0.31001267427122942</v>
      </c>
      <c r="K839" s="2">
        <f t="shared" si="343"/>
        <v>0.67059569074778203</v>
      </c>
      <c r="L839" s="2">
        <f t="shared" si="344"/>
        <v>0</v>
      </c>
      <c r="M839" s="2">
        <f t="shared" si="345"/>
        <v>1.9391634980988504E-2</v>
      </c>
      <c r="N839" s="108">
        <v>2446</v>
      </c>
      <c r="O839" s="108">
        <v>5291</v>
      </c>
      <c r="P839" s="110"/>
      <c r="Q839" s="57">
        <v>150</v>
      </c>
      <c r="X839" s="57">
        <v>3</v>
      </c>
      <c r="Y839" s="108"/>
      <c r="Z839" s="108"/>
      <c r="AA839" s="108"/>
      <c r="AB839" s="108"/>
      <c r="AC839" s="108"/>
      <c r="AD839" s="108"/>
      <c r="AE839" s="108"/>
      <c r="AF839" s="108"/>
      <c r="AG839" s="108"/>
      <c r="AI839" s="7">
        <f>IF(Q839&gt;0,RANK(Q839,(N839:P839,Q839:AE839)),0)</f>
        <v>3</v>
      </c>
      <c r="AJ839" s="7">
        <f>IF(R839&gt;0,RANK(R839,(N839:P839,Q839:AE839)),0)</f>
        <v>0</v>
      </c>
      <c r="AK839" s="7">
        <f>IF(T839&gt;0,RANK(T839,(N839:P839,Q839:AE839)),0)</f>
        <v>0</v>
      </c>
      <c r="AL839" s="7">
        <f>IF(S839&gt;0,RANK(S839,(N839:P839,Q839:AE839)),0)</f>
        <v>0</v>
      </c>
      <c r="AM839" s="2">
        <f t="shared" si="346"/>
        <v>1.9011406844106463E-2</v>
      </c>
      <c r="AN839" s="2">
        <f t="shared" si="347"/>
        <v>0</v>
      </c>
      <c r="AO839" s="2">
        <f t="shared" si="348"/>
        <v>0</v>
      </c>
      <c r="AP839" s="2">
        <f t="shared" si="349"/>
        <v>0</v>
      </c>
      <c r="AR839" t="s">
        <v>680</v>
      </c>
      <c r="AS839" t="s">
        <v>1526</v>
      </c>
      <c r="AT839">
        <v>1</v>
      </c>
      <c r="AV839">
        <v>3</v>
      </c>
      <c r="AW839" s="91">
        <v>19</v>
      </c>
      <c r="AX839" s="93">
        <v>19</v>
      </c>
      <c r="AY839" s="97">
        <f t="shared" si="338"/>
        <v>19019</v>
      </c>
      <c r="BA839" s="7" t="s">
        <v>1261</v>
      </c>
      <c r="BB839" s="1">
        <v>119</v>
      </c>
      <c r="BC839" s="1">
        <v>2</v>
      </c>
      <c r="BD839" s="1" t="e">
        <f>BC839+BB839+C839-#REF!</f>
        <v>#REF!</v>
      </c>
    </row>
    <row r="840" spans="1:56" hidden="1" outlineLevel="1">
      <c r="A840" t="s">
        <v>1040</v>
      </c>
      <c r="B840" t="s">
        <v>1526</v>
      </c>
      <c r="C840" s="1">
        <f t="shared" si="339"/>
        <v>5590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>IF(P840&gt;0,RANK(P840,(N840:P840,Q840:AE840)),0)</f>
        <v>0</v>
      </c>
      <c r="G840" s="1">
        <f t="shared" si="340"/>
        <v>2998</v>
      </c>
      <c r="H840" s="2">
        <f t="shared" si="341"/>
        <v>0.53631484794275497</v>
      </c>
      <c r="I840" s="2"/>
      <c r="J840" s="2">
        <f t="shared" si="342"/>
        <v>0.22164579606440071</v>
      </c>
      <c r="K840" s="2">
        <f t="shared" si="343"/>
        <v>0.75796064400715568</v>
      </c>
      <c r="L840" s="2">
        <f t="shared" si="344"/>
        <v>0</v>
      </c>
      <c r="M840" s="2">
        <f t="shared" si="345"/>
        <v>2.0393559928443605E-2</v>
      </c>
      <c r="N840" s="108">
        <v>1239</v>
      </c>
      <c r="O840" s="108">
        <v>4237</v>
      </c>
      <c r="P840" s="110"/>
      <c r="Q840" s="57">
        <v>110</v>
      </c>
      <c r="X840" s="57">
        <v>4</v>
      </c>
      <c r="Y840" s="108"/>
      <c r="Z840" s="108"/>
      <c r="AA840" s="108"/>
      <c r="AB840" s="108"/>
      <c r="AC840" s="108"/>
      <c r="AD840" s="108"/>
      <c r="AE840" s="108"/>
      <c r="AF840" s="108"/>
      <c r="AG840" s="108"/>
      <c r="AI840" s="7">
        <f>IF(Q840&gt;0,RANK(Q840,(N840:P840,Q840:AE840)),0)</f>
        <v>3</v>
      </c>
      <c r="AJ840" s="7">
        <f>IF(R840&gt;0,RANK(R840,(N840:P840,Q840:AE840)),0)</f>
        <v>0</v>
      </c>
      <c r="AK840" s="7">
        <f>IF(T840&gt;0,RANK(T840,(N840:P840,Q840:AE840)),0)</f>
        <v>0</v>
      </c>
      <c r="AL840" s="7">
        <f>IF(S840&gt;0,RANK(S840,(N840:P840,Q840:AE840)),0)</f>
        <v>0</v>
      </c>
      <c r="AM840" s="2">
        <f t="shared" si="346"/>
        <v>1.9677996422182469E-2</v>
      </c>
      <c r="AN840" s="2">
        <f t="shared" si="347"/>
        <v>0</v>
      </c>
      <c r="AO840" s="2">
        <f t="shared" si="348"/>
        <v>0</v>
      </c>
      <c r="AP840" s="2">
        <f t="shared" si="349"/>
        <v>0</v>
      </c>
      <c r="AR840" t="s">
        <v>1040</v>
      </c>
      <c r="AS840" t="s">
        <v>1526</v>
      </c>
      <c r="AT840">
        <v>5</v>
      </c>
      <c r="AV840">
        <v>3</v>
      </c>
      <c r="AW840" s="91">
        <v>19</v>
      </c>
      <c r="AX840" s="93">
        <v>21</v>
      </c>
      <c r="AY840" s="97">
        <f t="shared" si="338"/>
        <v>19021</v>
      </c>
      <c r="BA840" s="7" t="s">
        <v>1261</v>
      </c>
      <c r="BB840" s="1">
        <v>77</v>
      </c>
      <c r="BC840" s="1">
        <v>2</v>
      </c>
      <c r="BD840" s="1" t="e">
        <f>BC840+BB840+C840-#REF!</f>
        <v>#REF!</v>
      </c>
    </row>
    <row r="841" spans="1:56" hidden="1" outlineLevel="1">
      <c r="A841" t="s">
        <v>694</v>
      </c>
      <c r="B841" t="s">
        <v>1526</v>
      </c>
      <c r="C841" s="1">
        <f t="shared" si="339"/>
        <v>5704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0</v>
      </c>
      <c r="G841" s="1">
        <f t="shared" si="340"/>
        <v>3081</v>
      </c>
      <c r="H841" s="2">
        <f t="shared" si="341"/>
        <v>0.54014726507713884</v>
      </c>
      <c r="I841" s="2"/>
      <c r="J841" s="2">
        <f t="shared" si="342"/>
        <v>0.22054698457223001</v>
      </c>
      <c r="K841" s="2">
        <f t="shared" si="343"/>
        <v>0.76069424964936883</v>
      </c>
      <c r="L841" s="2">
        <f t="shared" si="344"/>
        <v>0</v>
      </c>
      <c r="M841" s="2">
        <f t="shared" si="345"/>
        <v>1.8758765778401187E-2</v>
      </c>
      <c r="N841" s="108">
        <v>1258</v>
      </c>
      <c r="O841" s="108">
        <v>4339</v>
      </c>
      <c r="P841" s="110"/>
      <c r="Q841" s="57">
        <v>106</v>
      </c>
      <c r="X841" s="57">
        <v>1</v>
      </c>
      <c r="Y841" s="108"/>
      <c r="Z841" s="108"/>
      <c r="AA841" s="108"/>
      <c r="AB841" s="108"/>
      <c r="AC841" s="108"/>
      <c r="AD841" s="108"/>
      <c r="AE841" s="108"/>
      <c r="AF841" s="108"/>
      <c r="AG841" s="108"/>
      <c r="AI841" s="7">
        <f>IF(Q841&gt;0,RANK(Q841,(N841:P841,Q841:AE841)),0)</f>
        <v>3</v>
      </c>
      <c r="AJ841" s="7">
        <f>IF(R841&gt;0,RANK(R841,(N841:P841,Q841:AE841)),0)</f>
        <v>0</v>
      </c>
      <c r="AK841" s="7">
        <f>IF(T841&gt;0,RANK(T841,(N841:P841,Q841:AE841)),0)</f>
        <v>0</v>
      </c>
      <c r="AL841" s="7">
        <f>IF(S841&gt;0,RANK(S841,(N841:P841,Q841:AE841)),0)</f>
        <v>0</v>
      </c>
      <c r="AM841" s="2">
        <f t="shared" si="346"/>
        <v>1.8583450210378681E-2</v>
      </c>
      <c r="AN841" s="2">
        <f t="shared" si="347"/>
        <v>0</v>
      </c>
      <c r="AO841" s="2">
        <f t="shared" si="348"/>
        <v>0</v>
      </c>
      <c r="AP841" s="2">
        <f t="shared" si="349"/>
        <v>0</v>
      </c>
      <c r="AR841" t="s">
        <v>694</v>
      </c>
      <c r="AS841" t="s">
        <v>1526</v>
      </c>
      <c r="AT841">
        <v>1</v>
      </c>
      <c r="AV841">
        <v>3</v>
      </c>
      <c r="AW841" s="91">
        <v>19</v>
      </c>
      <c r="AX841" s="93">
        <v>23</v>
      </c>
      <c r="AY841" s="97">
        <f t="shared" si="338"/>
        <v>19023</v>
      </c>
      <c r="BA841" s="7" t="s">
        <v>1261</v>
      </c>
      <c r="BB841" s="1">
        <v>44</v>
      </c>
      <c r="BC841" s="1">
        <v>0</v>
      </c>
      <c r="BD841" s="1" t="e">
        <f>BC841+BB841+C841-#REF!</f>
        <v>#REF!</v>
      </c>
    </row>
    <row r="842" spans="1:56" hidden="1" outlineLevel="1">
      <c r="A842" t="s">
        <v>852</v>
      </c>
      <c r="B842" t="s">
        <v>1526</v>
      </c>
      <c r="C842" s="1">
        <f t="shared" si="339"/>
        <v>4006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0</v>
      </c>
      <c r="G842" s="1">
        <f t="shared" si="340"/>
        <v>2007</v>
      </c>
      <c r="H842" s="2">
        <f t="shared" si="341"/>
        <v>0.50099850224663001</v>
      </c>
      <c r="I842" s="2"/>
      <c r="J842" s="2">
        <f t="shared" si="342"/>
        <v>0.24063904143784323</v>
      </c>
      <c r="K842" s="2">
        <f t="shared" si="343"/>
        <v>0.74163754368447332</v>
      </c>
      <c r="L842" s="2">
        <f t="shared" si="344"/>
        <v>0</v>
      </c>
      <c r="M842" s="2">
        <f t="shared" si="345"/>
        <v>1.7723414877683474E-2</v>
      </c>
      <c r="N842" s="108">
        <v>964</v>
      </c>
      <c r="O842" s="108">
        <v>2971</v>
      </c>
      <c r="P842" s="110"/>
      <c r="Q842" s="57">
        <v>65</v>
      </c>
      <c r="X842" s="57">
        <v>6</v>
      </c>
      <c r="Y842" s="108"/>
      <c r="Z842" s="108"/>
      <c r="AA842" s="108"/>
      <c r="AB842" s="108"/>
      <c r="AC842" s="108"/>
      <c r="AD842" s="108"/>
      <c r="AE842" s="108"/>
      <c r="AF842" s="108"/>
      <c r="AG842" s="108"/>
      <c r="AI842" s="7">
        <f>IF(Q842&gt;0,RANK(Q842,(N842:P842,Q842:AE842)),0)</f>
        <v>3</v>
      </c>
      <c r="AJ842" s="7">
        <f>IF(R842&gt;0,RANK(R842,(N842:P842,Q842:AE842)),0)</f>
        <v>0</v>
      </c>
      <c r="AK842" s="7">
        <f>IF(T842&gt;0,RANK(T842,(N842:P842,Q842:AE842)),0)</f>
        <v>0</v>
      </c>
      <c r="AL842" s="7">
        <f>IF(S842&gt;0,RANK(S842,(N842:P842,Q842:AE842)),0)</f>
        <v>0</v>
      </c>
      <c r="AM842" s="2">
        <f t="shared" si="346"/>
        <v>1.6225661507738392E-2</v>
      </c>
      <c r="AN842" s="2">
        <f t="shared" si="347"/>
        <v>0</v>
      </c>
      <c r="AO842" s="2">
        <f t="shared" si="348"/>
        <v>0</v>
      </c>
      <c r="AP842" s="2">
        <f t="shared" si="349"/>
        <v>0</v>
      </c>
      <c r="AR842" t="s">
        <v>852</v>
      </c>
      <c r="AS842" t="s">
        <v>1526</v>
      </c>
      <c r="AT842">
        <v>4</v>
      </c>
      <c r="AV842">
        <v>3</v>
      </c>
      <c r="AW842" s="91">
        <v>19</v>
      </c>
      <c r="AX842" s="93">
        <v>25</v>
      </c>
      <c r="AY842" s="97">
        <f t="shared" si="338"/>
        <v>19025</v>
      </c>
      <c r="BA842" s="7" t="s">
        <v>1261</v>
      </c>
      <c r="BB842" s="1">
        <v>66</v>
      </c>
      <c r="BC842" s="1">
        <v>1</v>
      </c>
      <c r="BD842" s="1" t="e">
        <f>BC842+BB842+C842-#REF!</f>
        <v>#REF!</v>
      </c>
    </row>
    <row r="843" spans="1:56" hidden="1" outlineLevel="1">
      <c r="A843" t="s">
        <v>1199</v>
      </c>
      <c r="B843" t="s">
        <v>1526</v>
      </c>
      <c r="C843" s="1">
        <f t="shared" si="339"/>
        <v>8210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0</v>
      </c>
      <c r="G843" s="1">
        <f t="shared" si="340"/>
        <v>3419</v>
      </c>
      <c r="H843" s="2">
        <f t="shared" si="341"/>
        <v>0.41644336175395857</v>
      </c>
      <c r="I843" s="2"/>
      <c r="J843" s="2">
        <f t="shared" si="342"/>
        <v>0.28160779537149816</v>
      </c>
      <c r="K843" s="2">
        <f t="shared" si="343"/>
        <v>0.69805115712545673</v>
      </c>
      <c r="L843" s="2">
        <f t="shared" si="344"/>
        <v>0</v>
      </c>
      <c r="M843" s="2">
        <f t="shared" si="345"/>
        <v>2.0341047503045107E-2</v>
      </c>
      <c r="N843" s="108">
        <v>2312</v>
      </c>
      <c r="O843" s="108">
        <v>5731</v>
      </c>
      <c r="P843" s="110"/>
      <c r="Q843" s="57">
        <v>157</v>
      </c>
      <c r="X843" s="57">
        <v>10</v>
      </c>
      <c r="Y843" s="108"/>
      <c r="Z843" s="108"/>
      <c r="AA843" s="108"/>
      <c r="AB843" s="108"/>
      <c r="AC843" s="108"/>
      <c r="AD843" s="108"/>
      <c r="AE843" s="108"/>
      <c r="AF843" s="108"/>
      <c r="AG843" s="108"/>
      <c r="AI843" s="7">
        <f>IF(Q843&gt;0,RANK(Q843,(N843:P843,Q843:AE843)),0)</f>
        <v>3</v>
      </c>
      <c r="AJ843" s="7">
        <f>IF(R843&gt;0,RANK(R843,(N843:P843,Q843:AE843)),0)</f>
        <v>0</v>
      </c>
      <c r="AK843" s="7">
        <f>IF(T843&gt;0,RANK(T843,(N843:P843,Q843:AE843)),0)</f>
        <v>0</v>
      </c>
      <c r="AL843" s="7">
        <f>IF(S843&gt;0,RANK(S843,(N843:P843,Q843:AE843)),0)</f>
        <v>0</v>
      </c>
      <c r="AM843" s="2">
        <f t="shared" si="346"/>
        <v>1.9123020706455541E-2</v>
      </c>
      <c r="AN843" s="2">
        <f t="shared" si="347"/>
        <v>0</v>
      </c>
      <c r="AO843" s="2">
        <f t="shared" si="348"/>
        <v>0</v>
      </c>
      <c r="AP843" s="2">
        <f t="shared" si="349"/>
        <v>0</v>
      </c>
      <c r="AR843" t="s">
        <v>1199</v>
      </c>
      <c r="AS843" t="s">
        <v>1526</v>
      </c>
      <c r="AT843">
        <v>5</v>
      </c>
      <c r="AV843">
        <v>3</v>
      </c>
      <c r="AW843" s="91">
        <v>19</v>
      </c>
      <c r="AX843" s="93">
        <v>27</v>
      </c>
      <c r="AY843" s="97">
        <f t="shared" si="338"/>
        <v>19027</v>
      </c>
      <c r="BA843" s="7" t="s">
        <v>1261</v>
      </c>
      <c r="BB843" s="1">
        <v>232</v>
      </c>
      <c r="BC843" s="1">
        <v>1</v>
      </c>
      <c r="BD843" s="1" t="e">
        <f>BC843+BB843+C843-#REF!</f>
        <v>#REF!</v>
      </c>
    </row>
    <row r="844" spans="1:56" hidden="1" outlineLevel="1">
      <c r="A844" t="s">
        <v>2081</v>
      </c>
      <c r="B844" t="s">
        <v>1526</v>
      </c>
      <c r="C844" s="1">
        <f t="shared" si="339"/>
        <v>5196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0</v>
      </c>
      <c r="G844" s="1">
        <f t="shared" si="340"/>
        <v>2776</v>
      </c>
      <c r="H844" s="2">
        <f t="shared" si="341"/>
        <v>0.53425712086220167</v>
      </c>
      <c r="I844" s="2"/>
      <c r="J844" s="2">
        <f t="shared" si="342"/>
        <v>0.22209391839876827</v>
      </c>
      <c r="K844" s="2">
        <f t="shared" si="343"/>
        <v>0.75635103926097003</v>
      </c>
      <c r="L844" s="2">
        <f t="shared" si="344"/>
        <v>0</v>
      </c>
      <c r="M844" s="2">
        <f t="shared" si="345"/>
        <v>2.1555042340261732E-2</v>
      </c>
      <c r="N844" s="108">
        <v>1154</v>
      </c>
      <c r="O844" s="108">
        <v>3930</v>
      </c>
      <c r="P844" s="110"/>
      <c r="Q844" s="57">
        <v>107</v>
      </c>
      <c r="X844" s="57">
        <v>5</v>
      </c>
      <c r="Y844" s="108"/>
      <c r="Z844" s="108"/>
      <c r="AA844" s="108"/>
      <c r="AB844" s="108"/>
      <c r="AC844" s="108"/>
      <c r="AD844" s="108"/>
      <c r="AE844" s="108"/>
      <c r="AF844" s="108"/>
      <c r="AG844" s="108"/>
      <c r="AI844" s="7">
        <f>IF(Q844&gt;0,RANK(Q844,(N844:P844,Q844:AE844)),0)</f>
        <v>3</v>
      </c>
      <c r="AJ844" s="7">
        <f>IF(R844&gt;0,RANK(R844,(N844:P844,Q844:AE844)),0)</f>
        <v>0</v>
      </c>
      <c r="AK844" s="7">
        <f>IF(T844&gt;0,RANK(T844,(N844:P844,Q844:AE844)),0)</f>
        <v>0</v>
      </c>
      <c r="AL844" s="7">
        <f>IF(S844&gt;0,RANK(S844,(N844:P844,Q844:AE844)),0)</f>
        <v>0</v>
      </c>
      <c r="AM844" s="2">
        <f t="shared" si="346"/>
        <v>2.0592763664357198E-2</v>
      </c>
      <c r="AN844" s="2">
        <f t="shared" si="347"/>
        <v>0</v>
      </c>
      <c r="AO844" s="2">
        <f t="shared" si="348"/>
        <v>0</v>
      </c>
      <c r="AP844" s="2">
        <f t="shared" si="349"/>
        <v>0</v>
      </c>
      <c r="AR844" t="s">
        <v>2081</v>
      </c>
      <c r="AS844" t="s">
        <v>1526</v>
      </c>
      <c r="AT844">
        <v>5</v>
      </c>
      <c r="AV844">
        <v>3</v>
      </c>
      <c r="AW844" s="91">
        <v>19</v>
      </c>
      <c r="AX844" s="93">
        <v>29</v>
      </c>
      <c r="AY844" s="97">
        <f t="shared" si="338"/>
        <v>19029</v>
      </c>
      <c r="BA844" s="7" t="s">
        <v>1261</v>
      </c>
      <c r="BB844" s="1">
        <v>98</v>
      </c>
      <c r="BC844" s="1">
        <v>0</v>
      </c>
      <c r="BD844" s="1" t="e">
        <f>BC844+BB844+C844-#REF!</f>
        <v>#REF!</v>
      </c>
    </row>
    <row r="845" spans="1:56" hidden="1" outlineLevel="1">
      <c r="A845" t="s">
        <v>2428</v>
      </c>
      <c r="B845" t="s">
        <v>1526</v>
      </c>
      <c r="C845" s="1">
        <f t="shared" si="339"/>
        <v>7017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0</v>
      </c>
      <c r="G845" s="1">
        <f t="shared" si="340"/>
        <v>2512</v>
      </c>
      <c r="H845" s="2">
        <f t="shared" si="341"/>
        <v>0.35798774405016387</v>
      </c>
      <c r="I845" s="2"/>
      <c r="J845" s="2">
        <f t="shared" si="342"/>
        <v>0.30611372381359553</v>
      </c>
      <c r="K845" s="2">
        <f t="shared" si="343"/>
        <v>0.66410146786375945</v>
      </c>
      <c r="L845" s="2">
        <f t="shared" si="344"/>
        <v>0</v>
      </c>
      <c r="M845" s="2">
        <f t="shared" si="345"/>
        <v>2.9784808322644962E-2</v>
      </c>
      <c r="N845" s="108">
        <v>2148</v>
      </c>
      <c r="O845" s="108">
        <v>4660</v>
      </c>
      <c r="P845" s="110"/>
      <c r="Q845" s="57">
        <v>206</v>
      </c>
      <c r="X845" s="57">
        <v>3</v>
      </c>
      <c r="Y845" s="108"/>
      <c r="Z845" s="108"/>
      <c r="AA845" s="108"/>
      <c r="AB845" s="108"/>
      <c r="AC845" s="108"/>
      <c r="AD845" s="108"/>
      <c r="AE845" s="108"/>
      <c r="AF845" s="108"/>
      <c r="AG845" s="108"/>
      <c r="AI845" s="7">
        <f>IF(Q845&gt;0,RANK(Q845,(N845:P845,Q845:AE845)),0)</f>
        <v>3</v>
      </c>
      <c r="AJ845" s="7">
        <f>IF(R845&gt;0,RANK(R845,(N845:P845,Q845:AE845)),0)</f>
        <v>0</v>
      </c>
      <c r="AK845" s="7">
        <f>IF(T845&gt;0,RANK(T845,(N845:P845,Q845:AE845)),0)</f>
        <v>0</v>
      </c>
      <c r="AL845" s="7">
        <f>IF(S845&gt;0,RANK(S845,(N845:P845,Q845:AE845)),0)</f>
        <v>0</v>
      </c>
      <c r="AM845" s="2">
        <f t="shared" si="346"/>
        <v>2.9357275188827133E-2</v>
      </c>
      <c r="AN845" s="2">
        <f t="shared" si="347"/>
        <v>0</v>
      </c>
      <c r="AO845" s="2">
        <f t="shared" si="348"/>
        <v>0</v>
      </c>
      <c r="AP845" s="2">
        <f t="shared" si="349"/>
        <v>0</v>
      </c>
      <c r="AR845" t="s">
        <v>2428</v>
      </c>
      <c r="AS845" t="s">
        <v>1526</v>
      </c>
      <c r="AT845">
        <v>2</v>
      </c>
      <c r="AV845">
        <v>3</v>
      </c>
      <c r="AW845" s="91">
        <v>19</v>
      </c>
      <c r="AX845" s="93">
        <v>31</v>
      </c>
      <c r="AY845" s="97">
        <f t="shared" si="338"/>
        <v>19031</v>
      </c>
      <c r="BA845" s="7" t="s">
        <v>1261</v>
      </c>
      <c r="BB845" s="1">
        <v>127</v>
      </c>
      <c r="BC845" s="1">
        <v>0</v>
      </c>
      <c r="BD845" s="1" t="e">
        <f>BC845+BB845+C845-#REF!</f>
        <v>#REF!</v>
      </c>
    </row>
    <row r="846" spans="1:56" hidden="1" outlineLevel="1">
      <c r="A846" t="s">
        <v>305</v>
      </c>
      <c r="B846" t="s">
        <v>1526</v>
      </c>
      <c r="C846" s="1">
        <f t="shared" si="339"/>
        <v>17227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0</v>
      </c>
      <c r="G846" s="1">
        <f t="shared" si="340"/>
        <v>3981</v>
      </c>
      <c r="H846" s="2">
        <f t="shared" si="341"/>
        <v>0.23109072966854358</v>
      </c>
      <c r="I846" s="2"/>
      <c r="J846" s="2">
        <f t="shared" si="342"/>
        <v>0.37383177570093457</v>
      </c>
      <c r="K846" s="2">
        <f t="shared" si="343"/>
        <v>0.60492250536947811</v>
      </c>
      <c r="L846" s="2">
        <f t="shared" si="344"/>
        <v>0</v>
      </c>
      <c r="M846" s="2">
        <f t="shared" si="345"/>
        <v>2.1245718929587265E-2</v>
      </c>
      <c r="N846" s="108">
        <v>6440</v>
      </c>
      <c r="O846" s="108">
        <v>10421</v>
      </c>
      <c r="P846" s="110"/>
      <c r="Q846" s="57">
        <v>360</v>
      </c>
      <c r="X846" s="57">
        <v>6</v>
      </c>
      <c r="Y846" s="108"/>
      <c r="Z846" s="108"/>
      <c r="AA846" s="108"/>
      <c r="AB846" s="108"/>
      <c r="AC846" s="108"/>
      <c r="AD846" s="108"/>
      <c r="AE846" s="108"/>
      <c r="AF846" s="108"/>
      <c r="AG846" s="108"/>
      <c r="AI846" s="7">
        <f>IF(Q846&gt;0,RANK(Q846,(N846:P846,Q846:AE846)),0)</f>
        <v>3</v>
      </c>
      <c r="AJ846" s="7">
        <f>IF(R846&gt;0,RANK(R846,(N846:P846,Q846:AE846)),0)</f>
        <v>0</v>
      </c>
      <c r="AK846" s="7">
        <f>IF(T846&gt;0,RANK(T846,(N846:P846,Q846:AE846)),0)</f>
        <v>0</v>
      </c>
      <c r="AL846" s="7">
        <f>IF(S846&gt;0,RANK(S846,(N846:P846,Q846:AE846)),0)</f>
        <v>0</v>
      </c>
      <c r="AM846" s="2">
        <f t="shared" si="346"/>
        <v>2.0897428455331747E-2</v>
      </c>
      <c r="AN846" s="2">
        <f t="shared" si="347"/>
        <v>0</v>
      </c>
      <c r="AO846" s="2">
        <f t="shared" si="348"/>
        <v>0</v>
      </c>
      <c r="AP846" s="2">
        <f t="shared" si="349"/>
        <v>0</v>
      </c>
      <c r="AR846" t="s">
        <v>305</v>
      </c>
      <c r="AS846" t="s">
        <v>1526</v>
      </c>
      <c r="AT846">
        <v>4</v>
      </c>
      <c r="AV846">
        <v>3</v>
      </c>
      <c r="AW846" s="91">
        <v>19</v>
      </c>
      <c r="AX846" s="93">
        <v>33</v>
      </c>
      <c r="AY846" s="97">
        <f t="shared" si="338"/>
        <v>19033</v>
      </c>
      <c r="BA846" s="7" t="s">
        <v>1261</v>
      </c>
      <c r="BB846" s="1">
        <v>258</v>
      </c>
      <c r="BC846" s="1">
        <v>7</v>
      </c>
      <c r="BD846" s="1" t="e">
        <f>BC846+BB846+C846-#REF!</f>
        <v>#REF!</v>
      </c>
    </row>
    <row r="847" spans="1:56" hidden="1" outlineLevel="1">
      <c r="A847" t="s">
        <v>1731</v>
      </c>
      <c r="B847" t="s">
        <v>1526</v>
      </c>
      <c r="C847" s="1">
        <f t="shared" si="339"/>
        <v>4724</v>
      </c>
      <c r="D847" s="7">
        <f>IF(N847&gt;0, RANK(N847,(N847:P847,Q847:AE847)),0)</f>
        <v>2</v>
      </c>
      <c r="E847" s="7">
        <f>IF(O847&gt;0,RANK(O847,(N847:P847,Q847:AE847)),0)</f>
        <v>1</v>
      </c>
      <c r="F847" s="7">
        <f>IF(P847&gt;0,RANK(P847,(N847:P847,Q847:AE847)),0)</f>
        <v>0</v>
      </c>
      <c r="G847" s="1">
        <f t="shared" si="340"/>
        <v>2631</v>
      </c>
      <c r="H847" s="2">
        <f t="shared" si="341"/>
        <v>0.55694326841659614</v>
      </c>
      <c r="I847" s="2"/>
      <c r="J847" s="2">
        <f t="shared" si="342"/>
        <v>0.21189669771380187</v>
      </c>
      <c r="K847" s="2">
        <f t="shared" si="343"/>
        <v>0.76883996613039796</v>
      </c>
      <c r="L847" s="2">
        <f t="shared" si="344"/>
        <v>0</v>
      </c>
      <c r="M847" s="2">
        <f t="shared" si="345"/>
        <v>1.9263336155800115E-2</v>
      </c>
      <c r="N847" s="108">
        <v>1001</v>
      </c>
      <c r="O847" s="108">
        <v>3632</v>
      </c>
      <c r="P847" s="110"/>
      <c r="Q847" s="57">
        <v>89</v>
      </c>
      <c r="X847" s="57">
        <v>2</v>
      </c>
      <c r="Y847" s="108"/>
      <c r="Z847" s="108"/>
      <c r="AA847" s="108"/>
      <c r="AB847" s="108"/>
      <c r="AC847" s="108"/>
      <c r="AD847" s="108"/>
      <c r="AE847" s="108"/>
      <c r="AF847" s="108"/>
      <c r="AG847" s="108"/>
      <c r="AI847" s="7">
        <f>IF(Q847&gt;0,RANK(Q847,(N847:P847,Q847:AE847)),0)</f>
        <v>3</v>
      </c>
      <c r="AJ847" s="7">
        <f>IF(R847&gt;0,RANK(R847,(N847:P847,Q847:AE847)),0)</f>
        <v>0</v>
      </c>
      <c r="AK847" s="7">
        <f>IF(T847&gt;0,RANK(T847,(N847:P847,Q847:AE847)),0)</f>
        <v>0</v>
      </c>
      <c r="AL847" s="7">
        <f>IF(S847&gt;0,RANK(S847,(N847:P847,Q847:AE847)),0)</f>
        <v>0</v>
      </c>
      <c r="AM847" s="2">
        <f t="shared" si="346"/>
        <v>1.8839966130397966E-2</v>
      </c>
      <c r="AN847" s="2">
        <f t="shared" si="347"/>
        <v>0</v>
      </c>
      <c r="AO847" s="2">
        <f t="shared" si="348"/>
        <v>0</v>
      </c>
      <c r="AP847" s="2">
        <f t="shared" si="349"/>
        <v>0</v>
      </c>
      <c r="AR847" t="s">
        <v>1731</v>
      </c>
      <c r="AS847" t="s">
        <v>1526</v>
      </c>
      <c r="AT847">
        <v>5</v>
      </c>
      <c r="AV847">
        <v>3</v>
      </c>
      <c r="AW847" s="91">
        <v>19</v>
      </c>
      <c r="AX847" s="93">
        <v>35</v>
      </c>
      <c r="AY847" s="97">
        <f t="shared" si="338"/>
        <v>19035</v>
      </c>
      <c r="BA847" s="7" t="s">
        <v>1261</v>
      </c>
      <c r="BB847" s="1">
        <v>61</v>
      </c>
      <c r="BC847" s="1">
        <v>1</v>
      </c>
      <c r="BD847" s="1" t="e">
        <f>BC847+BB847+C847-#REF!</f>
        <v>#REF!</v>
      </c>
    </row>
    <row r="848" spans="1:56" hidden="1" outlineLevel="1">
      <c r="A848" t="s">
        <v>1032</v>
      </c>
      <c r="B848" t="s">
        <v>1526</v>
      </c>
      <c r="C848" s="1">
        <f t="shared" si="339"/>
        <v>4939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>IF(P848&gt;0,RANK(P848,(N848:P848,Q848:AE848)),0)</f>
        <v>0</v>
      </c>
      <c r="G848" s="1">
        <f t="shared" si="340"/>
        <v>1823</v>
      </c>
      <c r="H848" s="2">
        <f t="shared" si="341"/>
        <v>0.36910305729904841</v>
      </c>
      <c r="I848" s="2"/>
      <c r="J848" s="2">
        <f t="shared" si="342"/>
        <v>0.30532496456772629</v>
      </c>
      <c r="K848" s="2">
        <f t="shared" si="343"/>
        <v>0.67442802186677464</v>
      </c>
      <c r="L848" s="2">
        <f t="shared" si="344"/>
        <v>0</v>
      </c>
      <c r="M848" s="2">
        <f t="shared" si="345"/>
        <v>2.0247013565499072E-2</v>
      </c>
      <c r="N848" s="108">
        <v>1508</v>
      </c>
      <c r="O848" s="108">
        <v>3331</v>
      </c>
      <c r="P848" s="110"/>
      <c r="Q848" s="57">
        <v>99</v>
      </c>
      <c r="X848" s="57">
        <v>1</v>
      </c>
      <c r="Y848" s="108"/>
      <c r="Z848" s="108"/>
      <c r="AA848" s="108"/>
      <c r="AB848" s="108"/>
      <c r="AC848" s="108"/>
      <c r="AD848" s="108"/>
      <c r="AE848" s="108"/>
      <c r="AF848" s="108"/>
      <c r="AG848" s="108"/>
      <c r="AI848" s="7">
        <f>IF(Q848&gt;0,RANK(Q848,(N848:P848,Q848:AE848)),0)</f>
        <v>3</v>
      </c>
      <c r="AJ848" s="7">
        <f>IF(R848&gt;0,RANK(R848,(N848:P848,Q848:AE848)),0)</f>
        <v>0</v>
      </c>
      <c r="AK848" s="7">
        <f>IF(T848&gt;0,RANK(T848,(N848:P848,Q848:AE848)),0)</f>
        <v>0</v>
      </c>
      <c r="AL848" s="7">
        <f>IF(S848&gt;0,RANK(S848,(N848:P848,Q848:AE848)),0)</f>
        <v>0</v>
      </c>
      <c r="AM848" s="2">
        <f t="shared" si="346"/>
        <v>2.0044543429844099E-2</v>
      </c>
      <c r="AN848" s="2">
        <f t="shared" si="347"/>
        <v>0</v>
      </c>
      <c r="AO848" s="2">
        <f t="shared" si="348"/>
        <v>0</v>
      </c>
      <c r="AP848" s="2">
        <f t="shared" si="349"/>
        <v>0</v>
      </c>
      <c r="AR848" t="s">
        <v>1032</v>
      </c>
      <c r="AS848" t="s">
        <v>1526</v>
      </c>
      <c r="AT848">
        <v>4</v>
      </c>
      <c r="AV848">
        <v>3</v>
      </c>
      <c r="AW848" s="91">
        <v>19</v>
      </c>
      <c r="AX848" s="93">
        <v>37</v>
      </c>
      <c r="AY848" s="97">
        <f t="shared" si="338"/>
        <v>19037</v>
      </c>
      <c r="BA848" s="7" t="s">
        <v>1261</v>
      </c>
      <c r="BB848" s="1">
        <v>83</v>
      </c>
      <c r="BC848" s="1">
        <v>0</v>
      </c>
      <c r="BD848" s="1" t="e">
        <f>BC848+BB848+C848-#REF!</f>
        <v>#REF!</v>
      </c>
    </row>
    <row r="849" spans="1:56" hidden="1" outlineLevel="1">
      <c r="A849" t="s">
        <v>1322</v>
      </c>
      <c r="B849" t="s">
        <v>1526</v>
      </c>
      <c r="C849" s="1">
        <f t="shared" si="339"/>
        <v>3693</v>
      </c>
      <c r="D849" s="7">
        <f>IF(N849&gt;0, RANK(N849,(N849:P849,Q849:AE849)),0)</f>
        <v>2</v>
      </c>
      <c r="E849" s="7">
        <f>IF(O849&gt;0,RANK(O849,(N849:P849,Q849:AE849)),0)</f>
        <v>1</v>
      </c>
      <c r="F849" s="7">
        <f>IF(P849&gt;0,RANK(P849,(N849:P849,Q849:AE849)),0)</f>
        <v>0</v>
      </c>
      <c r="G849" s="1">
        <f t="shared" si="340"/>
        <v>1510</v>
      </c>
      <c r="H849" s="2">
        <f t="shared" si="341"/>
        <v>0.40888166802057946</v>
      </c>
      <c r="I849" s="2"/>
      <c r="J849" s="2">
        <f t="shared" si="342"/>
        <v>0.28188464662875712</v>
      </c>
      <c r="K849" s="2">
        <f t="shared" si="343"/>
        <v>0.69076631464933658</v>
      </c>
      <c r="L849" s="2">
        <f t="shared" si="344"/>
        <v>0</v>
      </c>
      <c r="M849" s="2">
        <f t="shared" si="345"/>
        <v>2.7349038721906305E-2</v>
      </c>
      <c r="N849" s="108">
        <v>1041</v>
      </c>
      <c r="O849" s="108">
        <v>2551</v>
      </c>
      <c r="P849" s="110"/>
      <c r="Q849" s="57">
        <v>98</v>
      </c>
      <c r="X849" s="57">
        <v>3</v>
      </c>
      <c r="Y849" s="108"/>
      <c r="Z849" s="108"/>
      <c r="AA849" s="108"/>
      <c r="AB849" s="108"/>
      <c r="AC849" s="108"/>
      <c r="AD849" s="108"/>
      <c r="AE849" s="108"/>
      <c r="AF849" s="108"/>
      <c r="AG849" s="108"/>
      <c r="AI849" s="7">
        <f>IF(Q849&gt;0,RANK(Q849,(N849:P849,Q849:AE849)),0)</f>
        <v>3</v>
      </c>
      <c r="AJ849" s="7">
        <f>IF(R849&gt;0,RANK(R849,(N849:P849,Q849:AE849)),0)</f>
        <v>0</v>
      </c>
      <c r="AK849" s="7">
        <f>IF(T849&gt;0,RANK(T849,(N849:P849,Q849:AE849)),0)</f>
        <v>0</v>
      </c>
      <c r="AL849" s="7">
        <f>IF(S849&gt;0,RANK(S849,(N849:P849,Q849:AE849)),0)</f>
        <v>0</v>
      </c>
      <c r="AM849" s="2">
        <f t="shared" si="346"/>
        <v>2.6536691037097212E-2</v>
      </c>
      <c r="AN849" s="2">
        <f t="shared" si="347"/>
        <v>0</v>
      </c>
      <c r="AO849" s="2">
        <f t="shared" si="348"/>
        <v>0</v>
      </c>
      <c r="AP849" s="2">
        <f t="shared" si="349"/>
        <v>0</v>
      </c>
      <c r="AR849" t="s">
        <v>1322</v>
      </c>
      <c r="AS849" t="s">
        <v>1526</v>
      </c>
      <c r="AT849">
        <v>5</v>
      </c>
      <c r="AV849">
        <v>3</v>
      </c>
      <c r="AW849" s="91">
        <v>19</v>
      </c>
      <c r="AX849" s="93">
        <v>39</v>
      </c>
      <c r="AY849" s="97">
        <f t="shared" si="338"/>
        <v>19039</v>
      </c>
      <c r="BA849" s="7" t="s">
        <v>1261</v>
      </c>
      <c r="BB849" s="1">
        <v>85</v>
      </c>
      <c r="BC849" s="1">
        <v>2</v>
      </c>
      <c r="BD849" s="1" t="e">
        <f>BC849+BB849+C849-#REF!</f>
        <v>#REF!</v>
      </c>
    </row>
    <row r="850" spans="1:56" hidden="1" outlineLevel="1">
      <c r="A850" t="s">
        <v>1323</v>
      </c>
      <c r="B850" t="s">
        <v>1526</v>
      </c>
      <c r="C850" s="1">
        <f t="shared" si="339"/>
        <v>5771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0</v>
      </c>
      <c r="G850" s="1">
        <f t="shared" si="340"/>
        <v>2885</v>
      </c>
      <c r="H850" s="2">
        <f t="shared" si="341"/>
        <v>0.49991335990296309</v>
      </c>
      <c r="I850" s="2"/>
      <c r="J850" s="2">
        <f t="shared" si="342"/>
        <v>0.23722058568705598</v>
      </c>
      <c r="K850" s="2">
        <f t="shared" si="343"/>
        <v>0.7371339455900191</v>
      </c>
      <c r="L850" s="2">
        <f t="shared" si="344"/>
        <v>0</v>
      </c>
      <c r="M850" s="2">
        <f t="shared" si="345"/>
        <v>2.5645468722924947E-2</v>
      </c>
      <c r="N850" s="108">
        <v>1369</v>
      </c>
      <c r="O850" s="108">
        <v>4254</v>
      </c>
      <c r="P850" s="110"/>
      <c r="Q850" s="57">
        <v>146</v>
      </c>
      <c r="X850" s="57">
        <v>2</v>
      </c>
      <c r="Y850" s="108"/>
      <c r="Z850" s="108"/>
      <c r="AA850" s="108"/>
      <c r="AB850" s="108"/>
      <c r="AC850" s="108"/>
      <c r="AD850" s="108"/>
      <c r="AE850" s="108"/>
      <c r="AF850" s="108"/>
      <c r="AG850" s="108"/>
      <c r="AI850" s="7">
        <f>IF(Q850&gt;0,RANK(Q850,(N850:P850,Q850:AE850)),0)</f>
        <v>3</v>
      </c>
      <c r="AJ850" s="7">
        <f>IF(R850&gt;0,RANK(R850,(N850:P850,Q850:AE850)),0)</f>
        <v>0</v>
      </c>
      <c r="AK850" s="7">
        <f>IF(T850&gt;0,RANK(T850,(N850:P850,Q850:AE850)),0)</f>
        <v>0</v>
      </c>
      <c r="AL850" s="7">
        <f>IF(S850&gt;0,RANK(S850,(N850:P850,Q850:AE850)),0)</f>
        <v>0</v>
      </c>
      <c r="AM850" s="2">
        <f t="shared" si="346"/>
        <v>2.5298908334777336E-2</v>
      </c>
      <c r="AN850" s="2">
        <f t="shared" si="347"/>
        <v>0</v>
      </c>
      <c r="AO850" s="2">
        <f t="shared" si="348"/>
        <v>0</v>
      </c>
      <c r="AP850" s="2">
        <f t="shared" si="349"/>
        <v>0</v>
      </c>
      <c r="AR850" t="s">
        <v>1323</v>
      </c>
      <c r="AS850" t="s">
        <v>1526</v>
      </c>
      <c r="AT850">
        <v>5</v>
      </c>
      <c r="AV850">
        <v>3</v>
      </c>
      <c r="AW850" s="91">
        <v>19</v>
      </c>
      <c r="AX850" s="93">
        <v>41</v>
      </c>
      <c r="AY850" s="97">
        <f t="shared" si="338"/>
        <v>19041</v>
      </c>
      <c r="BA850" s="7" t="s">
        <v>1261</v>
      </c>
      <c r="BB850" s="1">
        <v>65</v>
      </c>
      <c r="BC850" s="1">
        <v>2</v>
      </c>
      <c r="BD850" s="1" t="e">
        <f>BC850+BB850+C850-#REF!</f>
        <v>#REF!</v>
      </c>
    </row>
    <row r="851" spans="1:56" hidden="1" outlineLevel="1">
      <c r="A851" t="s">
        <v>1485</v>
      </c>
      <c r="B851" t="s">
        <v>1526</v>
      </c>
      <c r="C851" s="1">
        <f t="shared" si="339"/>
        <v>6951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0</v>
      </c>
      <c r="G851" s="1">
        <f t="shared" si="340"/>
        <v>2526</v>
      </c>
      <c r="H851" s="2">
        <f t="shared" si="341"/>
        <v>0.36340094950366852</v>
      </c>
      <c r="I851" s="2"/>
      <c r="J851" s="2">
        <f t="shared" si="342"/>
        <v>0.302977988778593</v>
      </c>
      <c r="K851" s="2">
        <f t="shared" si="343"/>
        <v>0.66637893828226158</v>
      </c>
      <c r="L851" s="2">
        <f t="shared" si="344"/>
        <v>0</v>
      </c>
      <c r="M851" s="2">
        <f t="shared" si="345"/>
        <v>3.0643072939145366E-2</v>
      </c>
      <c r="N851" s="108">
        <v>2106</v>
      </c>
      <c r="O851" s="108">
        <v>4632</v>
      </c>
      <c r="P851" s="110"/>
      <c r="Q851" s="57">
        <v>211</v>
      </c>
      <c r="X851" s="57">
        <v>2</v>
      </c>
      <c r="Y851" s="108"/>
      <c r="Z851" s="108"/>
      <c r="AA851" s="108"/>
      <c r="AB851" s="108"/>
      <c r="AC851" s="108"/>
      <c r="AD851" s="108"/>
      <c r="AE851" s="108"/>
      <c r="AF851" s="108"/>
      <c r="AG851" s="108"/>
      <c r="AI851" s="7">
        <f>IF(Q851&gt;0,RANK(Q851,(N851:P851,Q851:AE851)),0)</f>
        <v>3</v>
      </c>
      <c r="AJ851" s="7">
        <f>IF(R851&gt;0,RANK(R851,(N851:P851,Q851:AE851)),0)</f>
        <v>0</v>
      </c>
      <c r="AK851" s="7">
        <f>IF(T851&gt;0,RANK(T851,(N851:P851,Q851:AE851)),0)</f>
        <v>0</v>
      </c>
      <c r="AL851" s="7">
        <f>IF(S851&gt;0,RANK(S851,(N851:P851,Q851:AE851)),0)</f>
        <v>0</v>
      </c>
      <c r="AM851" s="2">
        <f t="shared" si="346"/>
        <v>3.0355344554740326E-2</v>
      </c>
      <c r="AN851" s="2">
        <f t="shared" si="347"/>
        <v>0</v>
      </c>
      <c r="AO851" s="2">
        <f t="shared" si="348"/>
        <v>0</v>
      </c>
      <c r="AP851" s="2">
        <f t="shared" si="349"/>
        <v>0</v>
      </c>
      <c r="AR851" t="s">
        <v>1485</v>
      </c>
      <c r="AS851" t="s">
        <v>1526</v>
      </c>
      <c r="AT851">
        <v>1</v>
      </c>
      <c r="AV851">
        <v>3</v>
      </c>
      <c r="AW851" s="91">
        <v>19</v>
      </c>
      <c r="AX851" s="93">
        <v>43</v>
      </c>
      <c r="AY851" s="97">
        <f t="shared" si="338"/>
        <v>19043</v>
      </c>
      <c r="BA851" s="7" t="s">
        <v>1261</v>
      </c>
      <c r="BB851" s="1">
        <v>114</v>
      </c>
      <c r="BC851" s="1">
        <v>0</v>
      </c>
      <c r="BD851" s="1" t="e">
        <f>BC851+BB851+C851-#REF!</f>
        <v>#REF!</v>
      </c>
    </row>
    <row r="852" spans="1:56" hidden="1" outlineLevel="1">
      <c r="A852" t="s">
        <v>1023</v>
      </c>
      <c r="B852" t="s">
        <v>1526</v>
      </c>
      <c r="C852" s="1">
        <f t="shared" si="339"/>
        <v>17208</v>
      </c>
      <c r="D852" s="7">
        <f>IF(N852&gt;0, RANK(N852,(N852:P852,Q852:AE852)),0)</f>
        <v>2</v>
      </c>
      <c r="E852" s="7">
        <f>IF(O852&gt;0,RANK(O852,(N852:P852,Q852:AE852)),0)</f>
        <v>1</v>
      </c>
      <c r="F852" s="7">
        <f>IF(P852&gt;0,RANK(P852,(N852:P852,Q852:AE852)),0)</f>
        <v>0</v>
      </c>
      <c r="G852" s="1">
        <f t="shared" si="340"/>
        <v>3589</v>
      </c>
      <c r="H852" s="2">
        <f t="shared" si="341"/>
        <v>0.20856578335657833</v>
      </c>
      <c r="I852" s="2"/>
      <c r="J852" s="2">
        <f t="shared" si="342"/>
        <v>0.38354253835425384</v>
      </c>
      <c r="K852" s="2">
        <f t="shared" si="343"/>
        <v>0.59210832171083216</v>
      </c>
      <c r="L852" s="2">
        <f t="shared" si="344"/>
        <v>0</v>
      </c>
      <c r="M852" s="2">
        <f t="shared" si="345"/>
        <v>2.4349139934913944E-2</v>
      </c>
      <c r="N852" s="108">
        <v>6600</v>
      </c>
      <c r="O852" s="108">
        <v>10189</v>
      </c>
      <c r="P852" s="110"/>
      <c r="Q852" s="57">
        <v>409</v>
      </c>
      <c r="X852" s="57">
        <v>10</v>
      </c>
      <c r="Y852" s="108"/>
      <c r="Z852" s="108"/>
      <c r="AA852" s="108"/>
      <c r="AB852" s="108"/>
      <c r="AC852" s="108"/>
      <c r="AD852" s="108"/>
      <c r="AE852" s="108"/>
      <c r="AF852" s="108"/>
      <c r="AG852" s="108"/>
      <c r="AI852" s="7">
        <f>IF(Q852&gt;0,RANK(Q852,(N852:P852,Q852:AE852)),0)</f>
        <v>3</v>
      </c>
      <c r="AJ852" s="7">
        <f>IF(R852&gt;0,RANK(R852,(N852:P852,Q852:AE852)),0)</f>
        <v>0</v>
      </c>
      <c r="AK852" s="7">
        <f>IF(T852&gt;0,RANK(T852,(N852:P852,Q852:AE852)),0)</f>
        <v>0</v>
      </c>
      <c r="AL852" s="7">
        <f>IF(S852&gt;0,RANK(S852,(N852:P852,Q852:AE852)),0)</f>
        <v>0</v>
      </c>
      <c r="AM852" s="2">
        <f t="shared" si="346"/>
        <v>2.3768014876801486E-2</v>
      </c>
      <c r="AN852" s="2">
        <f t="shared" si="347"/>
        <v>0</v>
      </c>
      <c r="AO852" s="2">
        <f t="shared" si="348"/>
        <v>0</v>
      </c>
      <c r="AP852" s="2">
        <f t="shared" si="349"/>
        <v>0</v>
      </c>
      <c r="AR852" t="s">
        <v>1023</v>
      </c>
      <c r="AS852" t="s">
        <v>1526</v>
      </c>
      <c r="AT852">
        <v>1</v>
      </c>
      <c r="AV852">
        <v>3</v>
      </c>
      <c r="AW852" s="91">
        <v>19</v>
      </c>
      <c r="AX852" s="93">
        <v>45</v>
      </c>
      <c r="AY852" s="97">
        <f t="shared" si="338"/>
        <v>19045</v>
      </c>
      <c r="BA852" s="7" t="s">
        <v>1261</v>
      </c>
      <c r="BB852" s="1">
        <v>210</v>
      </c>
      <c r="BC852" s="1">
        <v>6</v>
      </c>
      <c r="BD852" s="1" t="e">
        <f>BC852+BB852+C852-#REF!</f>
        <v>#REF!</v>
      </c>
    </row>
    <row r="853" spans="1:56" hidden="1" outlineLevel="1">
      <c r="A853" t="s">
        <v>1000</v>
      </c>
      <c r="B853" t="s">
        <v>1526</v>
      </c>
      <c r="C853" s="1">
        <f t="shared" si="339"/>
        <v>5078</v>
      </c>
      <c r="D853" s="7">
        <f>IF(N853&gt;0, RANK(N853,(N853:P853,Q853:AE853)),0)</f>
        <v>2</v>
      </c>
      <c r="E853" s="7">
        <f>IF(O853&gt;0,RANK(O853,(N853:P853,Q853:AE853)),0)</f>
        <v>1</v>
      </c>
      <c r="F853" s="7">
        <f>IF(P853&gt;0,RANK(P853,(N853:P853,Q853:AE853)),0)</f>
        <v>0</v>
      </c>
      <c r="G853" s="1">
        <f t="shared" si="340"/>
        <v>2548</v>
      </c>
      <c r="H853" s="2">
        <f t="shared" si="341"/>
        <v>0.50177235131941711</v>
      </c>
      <c r="I853" s="2"/>
      <c r="J853" s="2">
        <f t="shared" si="342"/>
        <v>0.23651043717999212</v>
      </c>
      <c r="K853" s="2">
        <f t="shared" si="343"/>
        <v>0.7382827884994092</v>
      </c>
      <c r="L853" s="2">
        <f t="shared" si="344"/>
        <v>0</v>
      </c>
      <c r="M853" s="2">
        <f t="shared" si="345"/>
        <v>2.5206774320598702E-2</v>
      </c>
      <c r="N853" s="108">
        <v>1201</v>
      </c>
      <c r="O853" s="108">
        <v>3749</v>
      </c>
      <c r="P853" s="110"/>
      <c r="Q853" s="57">
        <v>126</v>
      </c>
      <c r="X853" s="57">
        <v>2</v>
      </c>
      <c r="Y853" s="108"/>
      <c r="Z853" s="108"/>
      <c r="AA853" s="108"/>
      <c r="AB853" s="108"/>
      <c r="AC853" s="108"/>
      <c r="AD853" s="108"/>
      <c r="AE853" s="108"/>
      <c r="AF853" s="108"/>
      <c r="AG853" s="108"/>
      <c r="AI853" s="7">
        <f>IF(Q853&gt;0,RANK(Q853,(N853:P853,Q853:AE853)),0)</f>
        <v>3</v>
      </c>
      <c r="AJ853" s="7">
        <f>IF(R853&gt;0,RANK(R853,(N853:P853,Q853:AE853)),0)</f>
        <v>0</v>
      </c>
      <c r="AK853" s="7">
        <f>IF(T853&gt;0,RANK(T853,(N853:P853,Q853:AE853)),0)</f>
        <v>0</v>
      </c>
      <c r="AL853" s="7">
        <f>IF(S853&gt;0,RANK(S853,(N853:P853,Q853:AE853)),0)</f>
        <v>0</v>
      </c>
      <c r="AM853" s="2">
        <f t="shared" si="346"/>
        <v>2.4812918471839307E-2</v>
      </c>
      <c r="AN853" s="2">
        <f t="shared" si="347"/>
        <v>0</v>
      </c>
      <c r="AO853" s="2">
        <f t="shared" si="348"/>
        <v>0</v>
      </c>
      <c r="AP853" s="2">
        <f t="shared" si="349"/>
        <v>0</v>
      </c>
      <c r="AR853" t="s">
        <v>1000</v>
      </c>
      <c r="AS853" t="s">
        <v>1526</v>
      </c>
      <c r="AT853">
        <v>5</v>
      </c>
      <c r="AV853">
        <v>3</v>
      </c>
      <c r="AW853" s="91">
        <v>19</v>
      </c>
      <c r="AX853" s="93">
        <v>47</v>
      </c>
      <c r="AY853" s="97">
        <f t="shared" si="338"/>
        <v>19047</v>
      </c>
      <c r="BA853" s="7" t="s">
        <v>1261</v>
      </c>
      <c r="BB853" s="1">
        <v>182</v>
      </c>
      <c r="BC853" s="1">
        <v>3</v>
      </c>
      <c r="BD853" s="1" t="e">
        <f>BC853+BB853+C853-#REF!</f>
        <v>#REF!</v>
      </c>
    </row>
    <row r="854" spans="1:56" hidden="1" outlineLevel="1">
      <c r="A854" t="s">
        <v>1725</v>
      </c>
      <c r="B854" t="s">
        <v>1526</v>
      </c>
      <c r="C854" s="1">
        <f t="shared" si="339"/>
        <v>25473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0</v>
      </c>
      <c r="G854" s="1">
        <f t="shared" si="340"/>
        <v>11390</v>
      </c>
      <c r="H854" s="2">
        <f t="shared" si="341"/>
        <v>0.44714010913516272</v>
      </c>
      <c r="I854" s="2"/>
      <c r="J854" s="2">
        <f t="shared" si="342"/>
        <v>0.26443685470890749</v>
      </c>
      <c r="K854" s="2">
        <f t="shared" si="343"/>
        <v>0.71157696384407021</v>
      </c>
      <c r="L854" s="2">
        <f t="shared" si="344"/>
        <v>0</v>
      </c>
      <c r="M854" s="2">
        <f t="shared" si="345"/>
        <v>2.3986181447022248E-2</v>
      </c>
      <c r="N854" s="108">
        <v>6736</v>
      </c>
      <c r="O854" s="108">
        <v>18126</v>
      </c>
      <c r="P854" s="110"/>
      <c r="Q854" s="57">
        <v>582</v>
      </c>
      <c r="X854" s="57">
        <v>29</v>
      </c>
      <c r="Y854" s="108"/>
      <c r="Z854" s="108"/>
      <c r="AA854" s="108"/>
      <c r="AB854" s="108"/>
      <c r="AC854" s="108"/>
      <c r="AD854" s="108"/>
      <c r="AE854" s="108"/>
      <c r="AF854" s="108"/>
      <c r="AG854" s="108"/>
      <c r="AI854" s="7">
        <f>IF(Q854&gt;0,RANK(Q854,(N854:P854,Q854:AE854)),0)</f>
        <v>3</v>
      </c>
      <c r="AJ854" s="7">
        <f>IF(R854&gt;0,RANK(R854,(N854:P854,Q854:AE854)),0)</f>
        <v>0</v>
      </c>
      <c r="AK854" s="7">
        <f>IF(T854&gt;0,RANK(T854,(N854:P854,Q854:AE854)),0)</f>
        <v>0</v>
      </c>
      <c r="AL854" s="7">
        <f>IF(S854&gt;0,RANK(S854,(N854:P854,Q854:AE854)),0)</f>
        <v>0</v>
      </c>
      <c r="AM854" s="2">
        <f t="shared" si="346"/>
        <v>2.2847721116476268E-2</v>
      </c>
      <c r="AN854" s="2">
        <f t="shared" si="347"/>
        <v>0</v>
      </c>
      <c r="AO854" s="2">
        <f t="shared" si="348"/>
        <v>0</v>
      </c>
      <c r="AP854" s="2">
        <f t="shared" si="349"/>
        <v>0</v>
      </c>
      <c r="AR854" t="s">
        <v>1725</v>
      </c>
      <c r="AS854" t="s">
        <v>1526</v>
      </c>
      <c r="AT854">
        <v>4</v>
      </c>
      <c r="AV854">
        <v>3</v>
      </c>
      <c r="AW854" s="91">
        <v>19</v>
      </c>
      <c r="AX854" s="93">
        <v>49</v>
      </c>
      <c r="AY854" s="97">
        <f t="shared" si="338"/>
        <v>19049</v>
      </c>
      <c r="BA854" s="7" t="s">
        <v>1261</v>
      </c>
      <c r="BB854" s="1">
        <v>251</v>
      </c>
      <c r="BC854" s="1">
        <v>5</v>
      </c>
      <c r="BD854" s="1" t="e">
        <f>BC854+BB854+C854-#REF!</f>
        <v>#REF!</v>
      </c>
    </row>
    <row r="855" spans="1:56" hidden="1" outlineLevel="1">
      <c r="A855" t="s">
        <v>1522</v>
      </c>
      <c r="B855" t="s">
        <v>1526</v>
      </c>
      <c r="C855" s="1">
        <f t="shared" si="339"/>
        <v>3079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>IF(P855&gt;0,RANK(P855,(N855:P855,Q855:AE855)),0)</f>
        <v>0</v>
      </c>
      <c r="G855" s="1">
        <f t="shared" si="340"/>
        <v>1135</v>
      </c>
      <c r="H855" s="2">
        <f t="shared" si="341"/>
        <v>0.36862617733030206</v>
      </c>
      <c r="I855" s="2"/>
      <c r="J855" s="2">
        <f t="shared" si="342"/>
        <v>0.29457616109126339</v>
      </c>
      <c r="K855" s="2">
        <f t="shared" si="343"/>
        <v>0.6632023384215654</v>
      </c>
      <c r="L855" s="2">
        <f t="shared" si="344"/>
        <v>0</v>
      </c>
      <c r="M855" s="2">
        <f t="shared" si="345"/>
        <v>4.2221500487171215E-2</v>
      </c>
      <c r="N855" s="108">
        <v>907</v>
      </c>
      <c r="O855" s="108">
        <v>2042</v>
      </c>
      <c r="P855" s="110"/>
      <c r="Q855" s="57">
        <v>125</v>
      </c>
      <c r="X855" s="57">
        <v>5</v>
      </c>
      <c r="Y855" s="108"/>
      <c r="Z855" s="108"/>
      <c r="AA855" s="108"/>
      <c r="AB855" s="108"/>
      <c r="AC855" s="108"/>
      <c r="AD855" s="108"/>
      <c r="AE855" s="108"/>
      <c r="AF855" s="108"/>
      <c r="AG855" s="108"/>
      <c r="AI855" s="7">
        <f>IF(Q855&gt;0,RANK(Q855,(N855:P855,Q855:AE855)),0)</f>
        <v>3</v>
      </c>
      <c r="AJ855" s="7">
        <f>IF(R855&gt;0,RANK(R855,(N855:P855,Q855:AE855)),0)</f>
        <v>0</v>
      </c>
      <c r="AK855" s="7">
        <f>IF(T855&gt;0,RANK(T855,(N855:P855,Q855:AE855)),0)</f>
        <v>0</v>
      </c>
      <c r="AL855" s="7">
        <f>IF(S855&gt;0,RANK(S855,(N855:P855,Q855:AE855)),0)</f>
        <v>0</v>
      </c>
      <c r="AM855" s="2">
        <f t="shared" si="346"/>
        <v>4.0597596622279963E-2</v>
      </c>
      <c r="AN855" s="2">
        <f t="shared" si="347"/>
        <v>0</v>
      </c>
      <c r="AO855" s="2">
        <f t="shared" si="348"/>
        <v>0</v>
      </c>
      <c r="AP855" s="2">
        <f t="shared" si="349"/>
        <v>0</v>
      </c>
      <c r="AR855" t="s">
        <v>1522</v>
      </c>
      <c r="AS855" t="s">
        <v>1526</v>
      </c>
      <c r="AT855">
        <v>2</v>
      </c>
      <c r="AV855">
        <v>3</v>
      </c>
      <c r="AW855" s="91">
        <v>19</v>
      </c>
      <c r="AX855" s="93">
        <v>51</v>
      </c>
      <c r="AY855" s="97">
        <f t="shared" si="338"/>
        <v>19051</v>
      </c>
      <c r="BA855" s="7" t="s">
        <v>1261</v>
      </c>
      <c r="BB855" s="1">
        <v>68</v>
      </c>
      <c r="BC855" s="1">
        <v>2</v>
      </c>
      <c r="BD855" s="1" t="e">
        <f>BC855+BB855+C855-#REF!</f>
        <v>#REF!</v>
      </c>
    </row>
    <row r="856" spans="1:56" hidden="1" outlineLevel="1">
      <c r="A856" t="s">
        <v>2010</v>
      </c>
      <c r="B856" t="s">
        <v>1526</v>
      </c>
      <c r="C856" s="1">
        <f t="shared" si="339"/>
        <v>2875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0</v>
      </c>
      <c r="G856" s="1">
        <f t="shared" si="340"/>
        <v>1091</v>
      </c>
      <c r="H856" s="2">
        <f t="shared" si="341"/>
        <v>0.37947826086956521</v>
      </c>
      <c r="I856" s="2"/>
      <c r="J856" s="2">
        <f t="shared" si="342"/>
        <v>0.29426086956521741</v>
      </c>
      <c r="K856" s="2">
        <f t="shared" si="343"/>
        <v>0.67373913043478262</v>
      </c>
      <c r="L856" s="2">
        <f t="shared" si="344"/>
        <v>0</v>
      </c>
      <c r="M856" s="2">
        <f t="shared" si="345"/>
        <v>3.2000000000000028E-2</v>
      </c>
      <c r="N856" s="108">
        <v>846</v>
      </c>
      <c r="O856" s="108">
        <v>1937</v>
      </c>
      <c r="P856" s="110"/>
      <c r="Q856" s="57">
        <v>90</v>
      </c>
      <c r="X856" s="57">
        <v>2</v>
      </c>
      <c r="Y856" s="108"/>
      <c r="Z856" s="108"/>
      <c r="AA856" s="108"/>
      <c r="AB856" s="108"/>
      <c r="AC856" s="108"/>
      <c r="AD856" s="108"/>
      <c r="AE856" s="108"/>
      <c r="AF856" s="108"/>
      <c r="AG856" s="108"/>
      <c r="AI856" s="7">
        <f>IF(Q856&gt;0,RANK(Q856,(N856:P856,Q856:AE856)),0)</f>
        <v>3</v>
      </c>
      <c r="AJ856" s="7">
        <f>IF(R856&gt;0,RANK(R856,(N856:P856,Q856:AE856)),0)</f>
        <v>0</v>
      </c>
      <c r="AK856" s="7">
        <f>IF(T856&gt;0,RANK(T856,(N856:P856,Q856:AE856)),0)</f>
        <v>0</v>
      </c>
      <c r="AL856" s="7">
        <f>IF(S856&gt;0,RANK(S856,(N856:P856,Q856:AE856)),0)</f>
        <v>0</v>
      </c>
      <c r="AM856" s="2">
        <f t="shared" si="346"/>
        <v>3.1304347826086959E-2</v>
      </c>
      <c r="AN856" s="2">
        <f t="shared" si="347"/>
        <v>0</v>
      </c>
      <c r="AO856" s="2">
        <f t="shared" si="348"/>
        <v>0</v>
      </c>
      <c r="AP856" s="2">
        <f t="shared" si="349"/>
        <v>0</v>
      </c>
      <c r="AR856" t="s">
        <v>2010</v>
      </c>
      <c r="AS856" t="s">
        <v>1526</v>
      </c>
      <c r="AT856">
        <v>5</v>
      </c>
      <c r="AV856">
        <v>3</v>
      </c>
      <c r="AW856" s="91">
        <v>19</v>
      </c>
      <c r="AX856" s="93">
        <v>53</v>
      </c>
      <c r="AY856" s="97">
        <f t="shared" si="338"/>
        <v>19053</v>
      </c>
      <c r="BA856" s="7" t="s">
        <v>1261</v>
      </c>
      <c r="BB856" s="1">
        <v>83</v>
      </c>
      <c r="BC856" s="1">
        <v>1</v>
      </c>
      <c r="BD856" s="1" t="e">
        <f>BC856+BB856+C856-#REF!</f>
        <v>#REF!</v>
      </c>
    </row>
    <row r="857" spans="1:56" hidden="1" outlineLevel="1">
      <c r="A857" t="s">
        <v>1267</v>
      </c>
      <c r="B857" t="s">
        <v>1526</v>
      </c>
      <c r="C857" s="1">
        <f t="shared" si="339"/>
        <v>6967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0</v>
      </c>
      <c r="G857" s="1">
        <f t="shared" si="340"/>
        <v>3314</v>
      </c>
      <c r="H857" s="2">
        <f t="shared" si="341"/>
        <v>0.47567102052533372</v>
      </c>
      <c r="I857" s="2"/>
      <c r="J857" s="2">
        <f t="shared" si="342"/>
        <v>0.24888761303286924</v>
      </c>
      <c r="K857" s="2">
        <f t="shared" si="343"/>
        <v>0.72455863355820294</v>
      </c>
      <c r="L857" s="2">
        <f t="shared" si="344"/>
        <v>0</v>
      </c>
      <c r="M857" s="2">
        <f t="shared" si="345"/>
        <v>2.6553753408927849E-2</v>
      </c>
      <c r="N857" s="108">
        <v>1734</v>
      </c>
      <c r="O857" s="108">
        <v>5048</v>
      </c>
      <c r="P857" s="110"/>
      <c r="Q857" s="57">
        <v>180</v>
      </c>
      <c r="X857" s="57">
        <v>5</v>
      </c>
      <c r="Y857" s="108"/>
      <c r="Z857" s="108"/>
      <c r="AA857" s="108"/>
      <c r="AB857" s="108"/>
      <c r="AC857" s="108"/>
      <c r="AD857" s="108"/>
      <c r="AE857" s="108"/>
      <c r="AF857" s="108"/>
      <c r="AG857" s="108"/>
      <c r="AI857" s="7">
        <f>IF(Q857&gt;0,RANK(Q857,(N857:P857,Q857:AE857)),0)</f>
        <v>3</v>
      </c>
      <c r="AJ857" s="7">
        <f>IF(R857&gt;0,RANK(R857,(N857:P857,Q857:AE857)),0)</f>
        <v>0</v>
      </c>
      <c r="AK857" s="7">
        <f>IF(T857&gt;0,RANK(T857,(N857:P857,Q857:AE857)),0)</f>
        <v>0</v>
      </c>
      <c r="AL857" s="7">
        <f>IF(S857&gt;0,RANK(S857,(N857:P857,Q857:AE857)),0)</f>
        <v>0</v>
      </c>
      <c r="AM857" s="2">
        <f t="shared" si="346"/>
        <v>2.58360843978757E-2</v>
      </c>
      <c r="AN857" s="2">
        <f t="shared" si="347"/>
        <v>0</v>
      </c>
      <c r="AO857" s="2">
        <f t="shared" si="348"/>
        <v>0</v>
      </c>
      <c r="AP857" s="2">
        <f t="shared" si="349"/>
        <v>0</v>
      </c>
      <c r="AR857" t="s">
        <v>1267</v>
      </c>
      <c r="AS857" t="s">
        <v>1526</v>
      </c>
      <c r="AT857">
        <v>1</v>
      </c>
      <c r="AV857">
        <v>3</v>
      </c>
      <c r="AW857" s="91">
        <v>19</v>
      </c>
      <c r="AX857" s="93">
        <v>55</v>
      </c>
      <c r="AY857" s="97">
        <f t="shared" si="338"/>
        <v>19055</v>
      </c>
      <c r="BA857" s="7" t="s">
        <v>1261</v>
      </c>
      <c r="BB857" s="1">
        <v>68</v>
      </c>
      <c r="BC857" s="1">
        <v>5</v>
      </c>
      <c r="BD857" s="1" t="e">
        <f>BC857+BB857+C857-#REF!</f>
        <v>#REF!</v>
      </c>
    </row>
    <row r="858" spans="1:56" hidden="1" outlineLevel="1">
      <c r="A858" t="s">
        <v>1413</v>
      </c>
      <c r="B858" t="s">
        <v>1526</v>
      </c>
      <c r="C858" s="1">
        <f t="shared" si="339"/>
        <v>14858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>IF(P858&gt;0,RANK(P858,(N858:P858,Q858:AE858)),0)</f>
        <v>0</v>
      </c>
      <c r="G858" s="1">
        <f t="shared" si="340"/>
        <v>1718</v>
      </c>
      <c r="H858" s="2">
        <f t="shared" si="341"/>
        <v>0.11562794454166106</v>
      </c>
      <c r="I858" s="2"/>
      <c r="J858" s="2">
        <f t="shared" si="342"/>
        <v>0.42838874680306904</v>
      </c>
      <c r="K858" s="2">
        <f t="shared" si="343"/>
        <v>0.54401669134473007</v>
      </c>
      <c r="L858" s="2">
        <f t="shared" si="344"/>
        <v>0</v>
      </c>
      <c r="M858" s="2">
        <f t="shared" si="345"/>
        <v>2.7594561852200883E-2</v>
      </c>
      <c r="N858" s="108">
        <v>6365</v>
      </c>
      <c r="O858" s="108">
        <v>8083</v>
      </c>
      <c r="P858" s="110"/>
      <c r="Q858" s="57">
        <v>399</v>
      </c>
      <c r="X858" s="57">
        <v>11</v>
      </c>
      <c r="Y858" s="108"/>
      <c r="Z858" s="108"/>
      <c r="AA858" s="108"/>
      <c r="AB858" s="108"/>
      <c r="AC858" s="108"/>
      <c r="AD858" s="108"/>
      <c r="AE858" s="108"/>
      <c r="AF858" s="108"/>
      <c r="AG858" s="108"/>
      <c r="AI858" s="7">
        <f>IF(Q858&gt;0,RANK(Q858,(N858:P858,Q858:AE858)),0)</f>
        <v>3</v>
      </c>
      <c r="AJ858" s="7">
        <f>IF(R858&gt;0,RANK(R858,(N858:P858,Q858:AE858)),0)</f>
        <v>0</v>
      </c>
      <c r="AK858" s="7">
        <f>IF(T858&gt;0,RANK(T858,(N858:P858,Q858:AE858)),0)</f>
        <v>0</v>
      </c>
      <c r="AL858" s="7">
        <f>IF(S858&gt;0,RANK(S858,(N858:P858,Q858:AE858)),0)</f>
        <v>0</v>
      </c>
      <c r="AM858" s="2">
        <f t="shared" si="346"/>
        <v>2.6854219948849106E-2</v>
      </c>
      <c r="AN858" s="2">
        <f t="shared" si="347"/>
        <v>0</v>
      </c>
      <c r="AO858" s="2">
        <f t="shared" si="348"/>
        <v>0</v>
      </c>
      <c r="AP858" s="2">
        <f t="shared" si="349"/>
        <v>0</v>
      </c>
      <c r="AR858" t="s">
        <v>1413</v>
      </c>
      <c r="AS858" t="s">
        <v>1526</v>
      </c>
      <c r="AT858">
        <v>2</v>
      </c>
      <c r="AV858">
        <v>3</v>
      </c>
      <c r="AW858" s="91">
        <v>19</v>
      </c>
      <c r="AX858" s="93">
        <v>57</v>
      </c>
      <c r="AY858" s="97">
        <f t="shared" si="338"/>
        <v>19057</v>
      </c>
      <c r="BA858" s="7" t="s">
        <v>1261</v>
      </c>
      <c r="BB858" s="1">
        <v>222</v>
      </c>
      <c r="BC858" s="1">
        <v>5</v>
      </c>
      <c r="BD858" s="1" t="e">
        <f>BC858+BB858+C858-#REF!</f>
        <v>#REF!</v>
      </c>
    </row>
    <row r="859" spans="1:56" hidden="1" outlineLevel="1">
      <c r="A859" t="s">
        <v>1222</v>
      </c>
      <c r="B859" t="s">
        <v>1526</v>
      </c>
      <c r="C859" s="1">
        <f t="shared" si="339"/>
        <v>7224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0</v>
      </c>
      <c r="G859" s="1">
        <f t="shared" si="340"/>
        <v>3304</v>
      </c>
      <c r="H859" s="2">
        <f t="shared" si="341"/>
        <v>0.4573643410852713</v>
      </c>
      <c r="I859" s="2"/>
      <c r="J859" s="2">
        <f t="shared" si="342"/>
        <v>0.26121262458471761</v>
      </c>
      <c r="K859" s="2">
        <f t="shared" si="343"/>
        <v>0.71857696566998897</v>
      </c>
      <c r="L859" s="2">
        <f t="shared" si="344"/>
        <v>0</v>
      </c>
      <c r="M859" s="2">
        <f t="shared" si="345"/>
        <v>2.0210409745293423E-2</v>
      </c>
      <c r="N859" s="108">
        <v>1887</v>
      </c>
      <c r="O859" s="108">
        <v>5191</v>
      </c>
      <c r="P859" s="110"/>
      <c r="Q859" s="57">
        <v>143</v>
      </c>
      <c r="X859" s="57">
        <v>3</v>
      </c>
      <c r="Y859" s="108"/>
      <c r="Z859" s="108"/>
      <c r="AA859" s="108"/>
      <c r="AB859" s="108"/>
      <c r="AC859" s="108"/>
      <c r="AD859" s="108"/>
      <c r="AE859" s="108"/>
      <c r="AF859" s="108"/>
      <c r="AG859" s="108"/>
      <c r="AI859" s="7">
        <f>IF(Q859&gt;0,RANK(Q859,(N859:P859,Q859:AE859)),0)</f>
        <v>3</v>
      </c>
      <c r="AJ859" s="7">
        <f>IF(R859&gt;0,RANK(R859,(N859:P859,Q859:AE859)),0)</f>
        <v>0</v>
      </c>
      <c r="AK859" s="7">
        <f>IF(T859&gt;0,RANK(T859,(N859:P859,Q859:AE859)),0)</f>
        <v>0</v>
      </c>
      <c r="AL859" s="7">
        <f>IF(S859&gt;0,RANK(S859,(N859:P859,Q859:AE859)),0)</f>
        <v>0</v>
      </c>
      <c r="AM859" s="2">
        <f t="shared" si="346"/>
        <v>1.9795127353266887E-2</v>
      </c>
      <c r="AN859" s="2">
        <f t="shared" si="347"/>
        <v>0</v>
      </c>
      <c r="AO859" s="2">
        <f t="shared" si="348"/>
        <v>0</v>
      </c>
      <c r="AP859" s="2">
        <f t="shared" si="349"/>
        <v>0</v>
      </c>
      <c r="AR859" t="s">
        <v>1222</v>
      </c>
      <c r="AS859" t="s">
        <v>1526</v>
      </c>
      <c r="AT859">
        <v>5</v>
      </c>
      <c r="AV859">
        <v>3</v>
      </c>
      <c r="AW859" s="91">
        <v>19</v>
      </c>
      <c r="AX859" s="93">
        <v>59</v>
      </c>
      <c r="AY859" s="97">
        <f t="shared" si="338"/>
        <v>19059</v>
      </c>
      <c r="BA859" s="7" t="s">
        <v>1261</v>
      </c>
      <c r="BB859" s="1">
        <v>107</v>
      </c>
      <c r="BC859" s="1">
        <v>0</v>
      </c>
      <c r="BD859" s="1" t="e">
        <f>BC859+BB859+C859-#REF!</f>
        <v>#REF!</v>
      </c>
    </row>
    <row r="860" spans="1:56" hidden="1" outlineLevel="1">
      <c r="A860" t="s">
        <v>894</v>
      </c>
      <c r="B860" t="s">
        <v>1526</v>
      </c>
      <c r="C860" s="1">
        <f t="shared" si="339"/>
        <v>33470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0</v>
      </c>
      <c r="G860" s="1">
        <f t="shared" si="340"/>
        <v>6693</v>
      </c>
      <c r="H860" s="2">
        <f t="shared" si="341"/>
        <v>0.1999701224977592</v>
      </c>
      <c r="I860" s="2"/>
      <c r="J860" s="2">
        <f t="shared" si="342"/>
        <v>0.38664475649835672</v>
      </c>
      <c r="K860" s="2">
        <f t="shared" si="343"/>
        <v>0.58661487899611597</v>
      </c>
      <c r="L860" s="2">
        <f t="shared" si="344"/>
        <v>0</v>
      </c>
      <c r="M860" s="2">
        <f t="shared" si="345"/>
        <v>2.6740364505527303E-2</v>
      </c>
      <c r="N860" s="108">
        <v>12941</v>
      </c>
      <c r="O860" s="108">
        <v>19634</v>
      </c>
      <c r="P860" s="110"/>
      <c r="Q860" s="57">
        <v>880</v>
      </c>
      <c r="X860" s="57">
        <v>15</v>
      </c>
      <c r="Y860" s="108"/>
      <c r="Z860" s="108"/>
      <c r="AA860" s="108"/>
      <c r="AB860" s="108"/>
      <c r="AC860" s="108"/>
      <c r="AD860" s="108"/>
      <c r="AE860" s="108"/>
      <c r="AF860" s="108"/>
      <c r="AG860" s="108"/>
      <c r="AI860" s="7">
        <f>IF(Q860&gt;0,RANK(Q860,(N860:P860,Q860:AE860)),0)</f>
        <v>3</v>
      </c>
      <c r="AJ860" s="7">
        <f>IF(R860&gt;0,RANK(R860,(N860:P860,Q860:AE860)),0)</f>
        <v>0</v>
      </c>
      <c r="AK860" s="7">
        <f>IF(T860&gt;0,RANK(T860,(N860:P860,Q860:AE860)),0)</f>
        <v>0</v>
      </c>
      <c r="AL860" s="7">
        <f>IF(S860&gt;0,RANK(S860,(N860:P860,Q860:AE860)),0)</f>
        <v>0</v>
      </c>
      <c r="AM860" s="2">
        <f t="shared" si="346"/>
        <v>2.6292201971915147E-2</v>
      </c>
      <c r="AN860" s="2">
        <f t="shared" si="347"/>
        <v>0</v>
      </c>
      <c r="AO860" s="2">
        <f t="shared" si="348"/>
        <v>0</v>
      </c>
      <c r="AP860" s="2">
        <f t="shared" si="349"/>
        <v>0</v>
      </c>
      <c r="AR860" t="s">
        <v>894</v>
      </c>
      <c r="AS860" t="s">
        <v>1526</v>
      </c>
      <c r="AT860">
        <v>1</v>
      </c>
      <c r="AV860">
        <v>3</v>
      </c>
      <c r="AW860" s="91">
        <v>19</v>
      </c>
      <c r="AX860" s="93">
        <v>61</v>
      </c>
      <c r="AY860" s="97">
        <f t="shared" si="338"/>
        <v>19061</v>
      </c>
      <c r="BA860" s="7" t="s">
        <v>1261</v>
      </c>
      <c r="BB860" s="1">
        <v>754</v>
      </c>
      <c r="BC860" s="1">
        <v>7</v>
      </c>
      <c r="BD860" s="1" t="e">
        <f>BC860+BB860+C860-#REF!</f>
        <v>#REF!</v>
      </c>
    </row>
    <row r="861" spans="1:56" hidden="1" outlineLevel="1">
      <c r="A861" t="s">
        <v>120</v>
      </c>
      <c r="B861" t="s">
        <v>1526</v>
      </c>
      <c r="C861" s="1">
        <f t="shared" si="339"/>
        <v>3538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0</v>
      </c>
      <c r="G861" s="1">
        <f t="shared" si="340"/>
        <v>1369</v>
      </c>
      <c r="H861" s="2">
        <f t="shared" si="341"/>
        <v>0.38694177501413229</v>
      </c>
      <c r="I861" s="2"/>
      <c r="J861" s="2">
        <f t="shared" si="342"/>
        <v>0.2967778405879028</v>
      </c>
      <c r="K861" s="2">
        <f t="shared" si="343"/>
        <v>0.68371961560203509</v>
      </c>
      <c r="L861" s="2">
        <f t="shared" si="344"/>
        <v>0</v>
      </c>
      <c r="M861" s="2">
        <f t="shared" si="345"/>
        <v>1.9502543810062112E-2</v>
      </c>
      <c r="N861" s="108">
        <v>1050</v>
      </c>
      <c r="O861" s="108">
        <v>2419</v>
      </c>
      <c r="P861" s="110"/>
      <c r="Q861" s="57">
        <v>67</v>
      </c>
      <c r="X861" s="57">
        <v>2</v>
      </c>
      <c r="Y861" s="108"/>
      <c r="Z861" s="108"/>
      <c r="AA861" s="108"/>
      <c r="AB861" s="108"/>
      <c r="AC861" s="108"/>
      <c r="AD861" s="108"/>
      <c r="AE861" s="108"/>
      <c r="AF861" s="108"/>
      <c r="AG861" s="108"/>
      <c r="AI861" s="7">
        <f>IF(Q861&gt;0,RANK(Q861,(N861:P861,Q861:AE861)),0)</f>
        <v>3</v>
      </c>
      <c r="AJ861" s="7">
        <f>IF(R861&gt;0,RANK(R861,(N861:P861,Q861:AE861)),0)</f>
        <v>0</v>
      </c>
      <c r="AK861" s="7">
        <f>IF(T861&gt;0,RANK(T861,(N861:P861,Q861:AE861)),0)</f>
        <v>0</v>
      </c>
      <c r="AL861" s="7">
        <f>IF(S861&gt;0,RANK(S861,(N861:P861,Q861:AE861)),0)</f>
        <v>0</v>
      </c>
      <c r="AM861" s="2">
        <f t="shared" si="346"/>
        <v>1.8937252685132844E-2</v>
      </c>
      <c r="AN861" s="2">
        <f t="shared" si="347"/>
        <v>0</v>
      </c>
      <c r="AO861" s="2">
        <f t="shared" si="348"/>
        <v>0</v>
      </c>
      <c r="AP861" s="2">
        <f t="shared" si="349"/>
        <v>0</v>
      </c>
      <c r="AR861" t="s">
        <v>120</v>
      </c>
      <c r="AS861" t="s">
        <v>1526</v>
      </c>
      <c r="AT861">
        <v>4</v>
      </c>
      <c r="AV861">
        <v>3</v>
      </c>
      <c r="AW861" s="91">
        <v>19</v>
      </c>
      <c r="AX861" s="93">
        <v>63</v>
      </c>
      <c r="AY861" s="97">
        <f t="shared" si="338"/>
        <v>19063</v>
      </c>
      <c r="BA861" s="7" t="s">
        <v>1261</v>
      </c>
      <c r="BB861" s="1">
        <v>94</v>
      </c>
      <c r="BC861" s="1">
        <v>0</v>
      </c>
      <c r="BD861" s="1" t="e">
        <f>BC861+BB861+C861-#REF!</f>
        <v>#REF!</v>
      </c>
    </row>
    <row r="862" spans="1:56" hidden="1" outlineLevel="1">
      <c r="A862" t="s">
        <v>1081</v>
      </c>
      <c r="B862" t="s">
        <v>1526</v>
      </c>
      <c r="C862" s="1">
        <f t="shared" ref="C862:C893" si="350">SUM(N862:AG862)</f>
        <v>7893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0</v>
      </c>
      <c r="G862" s="1">
        <f t="shared" ref="G862:G893" si="351">IF(C862&gt;0,MAX(N862:P862)-LARGE(N862:P862,2),0)</f>
        <v>2799</v>
      </c>
      <c r="H862" s="2">
        <f t="shared" ref="H862:H893" si="352">IF(C862&gt;0,G862/C862,0)</f>
        <v>0.35461801596351195</v>
      </c>
      <c r="I862" s="2"/>
      <c r="J862" s="2">
        <f t="shared" ref="J862:J893" si="353">IF($C862=0,"-",N862/$C862)</f>
        <v>0.31242873432155072</v>
      </c>
      <c r="K862" s="2">
        <f t="shared" ref="K862:K893" si="354">IF($C862=0,"-",O862/$C862)</f>
        <v>0.66704675028506266</v>
      </c>
      <c r="L862" s="2">
        <f t="shared" ref="L862:L893" si="355">IF($C862=0,"-",P862/$C862)</f>
        <v>0</v>
      </c>
      <c r="M862" s="2">
        <f t="shared" ref="M862:M893" si="356">IF(C862=0,"-",(1-J862-K862-L862))</f>
        <v>2.0524515393386622E-2</v>
      </c>
      <c r="N862" s="108">
        <v>2466</v>
      </c>
      <c r="O862" s="108">
        <v>5265</v>
      </c>
      <c r="P862" s="110"/>
      <c r="Q862" s="57">
        <v>156</v>
      </c>
      <c r="X862" s="57">
        <v>6</v>
      </c>
      <c r="Y862" s="108"/>
      <c r="Z862" s="108"/>
      <c r="AA862" s="108"/>
      <c r="AB862" s="108"/>
      <c r="AC862" s="108"/>
      <c r="AD862" s="108"/>
      <c r="AE862" s="108"/>
      <c r="AF862" s="108"/>
      <c r="AG862" s="108"/>
      <c r="AI862" s="7">
        <f>IF(Q862&gt;0,RANK(Q862,(N862:P862,Q862:AE862)),0)</f>
        <v>3</v>
      </c>
      <c r="AJ862" s="7">
        <f>IF(R862&gt;0,RANK(R862,(N862:P862,Q862:AE862)),0)</f>
        <v>0</v>
      </c>
      <c r="AK862" s="7">
        <f>IF(T862&gt;0,RANK(T862,(N862:P862,Q862:AE862)),0)</f>
        <v>0</v>
      </c>
      <c r="AL862" s="7">
        <f>IF(S862&gt;0,RANK(S862,(N862:P862,Q862:AE862)),0)</f>
        <v>0</v>
      </c>
      <c r="AM862" s="2">
        <f t="shared" ref="AM862:AM893" si="357">IF($C862=0,"-",Q862/$C862)</f>
        <v>1.976434815659445E-2</v>
      </c>
      <c r="AN862" s="2">
        <f t="shared" ref="AN862:AN893" si="358">IF($C862=0,"-",R862/$C862)</f>
        <v>0</v>
      </c>
      <c r="AO862" s="2">
        <f t="shared" ref="AO862:AO893" si="359">IF($C862=0,"-",T862/$C862)</f>
        <v>0</v>
      </c>
      <c r="AP862" s="2">
        <f t="shared" ref="AP862:AP893" si="360">IF($C862=0,"-",S862/$C862)</f>
        <v>0</v>
      </c>
      <c r="AR862" t="s">
        <v>1081</v>
      </c>
      <c r="AS862" t="s">
        <v>1526</v>
      </c>
      <c r="AT862">
        <v>1</v>
      </c>
      <c r="AV862">
        <v>3</v>
      </c>
      <c r="AW862" s="91">
        <v>19</v>
      </c>
      <c r="AX862" s="93">
        <v>65</v>
      </c>
      <c r="AY862" s="97">
        <f t="shared" si="338"/>
        <v>19065</v>
      </c>
      <c r="BA862" s="7" t="s">
        <v>1261</v>
      </c>
      <c r="BB862" s="1">
        <v>88</v>
      </c>
      <c r="BC862" s="1">
        <v>3</v>
      </c>
      <c r="BD862" s="1" t="e">
        <f>BC862+BB862+C862-#REF!</f>
        <v>#REF!</v>
      </c>
    </row>
    <row r="863" spans="1:56" hidden="1" outlineLevel="1">
      <c r="A863" t="s">
        <v>1183</v>
      </c>
      <c r="B863" t="s">
        <v>1526</v>
      </c>
      <c r="C863" s="1">
        <f t="shared" si="350"/>
        <v>6059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>IF(P863&gt;0,RANK(P863,(N863:P863,Q863:AE863)),0)</f>
        <v>0</v>
      </c>
      <c r="G863" s="1">
        <f t="shared" si="351"/>
        <v>1667</v>
      </c>
      <c r="H863" s="2">
        <f t="shared" si="352"/>
        <v>0.27512790889585742</v>
      </c>
      <c r="I863" s="2"/>
      <c r="J863" s="2">
        <f t="shared" si="353"/>
        <v>0.35088298399075757</v>
      </c>
      <c r="K863" s="2">
        <f t="shared" si="354"/>
        <v>0.62601089288661493</v>
      </c>
      <c r="L863" s="2">
        <f t="shared" si="355"/>
        <v>0</v>
      </c>
      <c r="M863" s="2">
        <f t="shared" si="356"/>
        <v>2.3106123122627498E-2</v>
      </c>
      <c r="N863" s="108">
        <v>2126</v>
      </c>
      <c r="O863" s="108">
        <v>3793</v>
      </c>
      <c r="P863" s="110"/>
      <c r="Q863" s="57">
        <v>140</v>
      </c>
      <c r="X863" s="57">
        <v>0</v>
      </c>
      <c r="Y863" s="108"/>
      <c r="Z863" s="108"/>
      <c r="AA863" s="108"/>
      <c r="AB863" s="108"/>
      <c r="AC863" s="108"/>
      <c r="AD863" s="108"/>
      <c r="AE863" s="108"/>
      <c r="AF863" s="108"/>
      <c r="AG863" s="108"/>
      <c r="AI863" s="7">
        <f>IF(Q863&gt;0,RANK(Q863,(N863:P863,Q863:AE863)),0)</f>
        <v>3</v>
      </c>
      <c r="AJ863" s="7">
        <f>IF(R863&gt;0,RANK(R863,(N863:P863,Q863:AE863)),0)</f>
        <v>0</v>
      </c>
      <c r="AK863" s="7">
        <f>IF(T863&gt;0,RANK(T863,(N863:P863,Q863:AE863)),0)</f>
        <v>0</v>
      </c>
      <c r="AL863" s="7">
        <f>IF(S863&gt;0,RANK(S863,(N863:P863,Q863:AE863)),0)</f>
        <v>0</v>
      </c>
      <c r="AM863" s="2">
        <f t="shared" si="357"/>
        <v>2.3106123122627498E-2</v>
      </c>
      <c r="AN863" s="2">
        <f t="shared" si="358"/>
        <v>0</v>
      </c>
      <c r="AO863" s="2">
        <f t="shared" si="359"/>
        <v>0</v>
      </c>
      <c r="AP863" s="2">
        <f t="shared" si="360"/>
        <v>0</v>
      </c>
      <c r="AR863" t="s">
        <v>1183</v>
      </c>
      <c r="AS863" t="s">
        <v>1526</v>
      </c>
      <c r="AT863">
        <v>4</v>
      </c>
      <c r="AV863">
        <v>3</v>
      </c>
      <c r="AW863" s="91">
        <v>19</v>
      </c>
      <c r="AX863" s="93">
        <v>67</v>
      </c>
      <c r="AY863" s="97">
        <f t="shared" si="338"/>
        <v>19067</v>
      </c>
      <c r="BA863" s="7" t="s">
        <v>1261</v>
      </c>
      <c r="BB863" s="1">
        <v>88</v>
      </c>
      <c r="BC863" s="1">
        <v>0</v>
      </c>
      <c r="BD863" s="1" t="e">
        <f>BC863+BB863+C863-#REF!</f>
        <v>#REF!</v>
      </c>
    </row>
    <row r="864" spans="1:56" hidden="1" outlineLevel="1">
      <c r="A864" t="s">
        <v>2072</v>
      </c>
      <c r="B864" t="s">
        <v>1526</v>
      </c>
      <c r="C864" s="1">
        <f t="shared" si="350"/>
        <v>3833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0</v>
      </c>
      <c r="G864" s="1">
        <f t="shared" si="351"/>
        <v>1968</v>
      </c>
      <c r="H864" s="2">
        <f t="shared" si="352"/>
        <v>0.51343595095225669</v>
      </c>
      <c r="I864" s="2"/>
      <c r="J864" s="2">
        <f t="shared" si="353"/>
        <v>0.23245499608661624</v>
      </c>
      <c r="K864" s="2">
        <f t="shared" si="354"/>
        <v>0.74589094703887293</v>
      </c>
      <c r="L864" s="2">
        <f t="shared" si="355"/>
        <v>0</v>
      </c>
      <c r="M864" s="2">
        <f t="shared" si="356"/>
        <v>2.165405687451083E-2</v>
      </c>
      <c r="N864" s="108">
        <v>891</v>
      </c>
      <c r="O864" s="108">
        <v>2859</v>
      </c>
      <c r="P864" s="110"/>
      <c r="Q864" s="57">
        <v>82</v>
      </c>
      <c r="X864" s="57">
        <v>1</v>
      </c>
      <c r="Y864" s="108"/>
      <c r="Z864" s="108"/>
      <c r="AA864" s="108"/>
      <c r="AB864" s="108"/>
      <c r="AC864" s="108"/>
      <c r="AD864" s="108"/>
      <c r="AE864" s="108"/>
      <c r="AF864" s="108"/>
      <c r="AG864" s="108"/>
      <c r="AI864" s="7">
        <f>IF(Q864&gt;0,RANK(Q864,(N864:P864,Q864:AE864)),0)</f>
        <v>3</v>
      </c>
      <c r="AJ864" s="7">
        <f>IF(R864&gt;0,RANK(R864,(N864:P864,Q864:AE864)),0)</f>
        <v>0</v>
      </c>
      <c r="AK864" s="7">
        <f>IF(T864&gt;0,RANK(T864,(N864:P864,Q864:AE864)),0)</f>
        <v>0</v>
      </c>
      <c r="AL864" s="7">
        <f>IF(S864&gt;0,RANK(S864,(N864:P864,Q864:AE864)),0)</f>
        <v>0</v>
      </c>
      <c r="AM864" s="2">
        <f t="shared" si="357"/>
        <v>2.1393164623010698E-2</v>
      </c>
      <c r="AN864" s="2">
        <f t="shared" si="358"/>
        <v>0</v>
      </c>
      <c r="AO864" s="2">
        <f t="shared" si="359"/>
        <v>0</v>
      </c>
      <c r="AP864" s="2">
        <f t="shared" si="360"/>
        <v>0</v>
      </c>
      <c r="AR864" t="s">
        <v>2072</v>
      </c>
      <c r="AS864" t="s">
        <v>1526</v>
      </c>
      <c r="AT864">
        <v>4</v>
      </c>
      <c r="AV864">
        <v>3</v>
      </c>
      <c r="AW864" s="91">
        <v>19</v>
      </c>
      <c r="AX864" s="93">
        <v>69</v>
      </c>
      <c r="AY864" s="97">
        <f t="shared" si="338"/>
        <v>19069</v>
      </c>
      <c r="BA864" s="7" t="s">
        <v>1261</v>
      </c>
      <c r="BB864" s="1">
        <v>45</v>
      </c>
      <c r="BC864" s="1">
        <v>0</v>
      </c>
      <c r="BD864" s="1" t="e">
        <f>BC864+BB864+C864-#REF!</f>
        <v>#REF!</v>
      </c>
    </row>
    <row r="865" spans="1:56" hidden="1" outlineLevel="1">
      <c r="A865" t="s">
        <v>2285</v>
      </c>
      <c r="B865" t="s">
        <v>1526</v>
      </c>
      <c r="C865" s="1">
        <f t="shared" si="350"/>
        <v>2621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0</v>
      </c>
      <c r="G865" s="1">
        <f t="shared" si="351"/>
        <v>1354</v>
      </c>
      <c r="H865" s="2">
        <f t="shared" si="352"/>
        <v>0.51659671880961466</v>
      </c>
      <c r="I865" s="2"/>
      <c r="J865" s="2">
        <f t="shared" si="353"/>
        <v>0.22701259061426937</v>
      </c>
      <c r="K865" s="2">
        <f t="shared" si="354"/>
        <v>0.74360930942388404</v>
      </c>
      <c r="L865" s="2">
        <f t="shared" si="355"/>
        <v>0</v>
      </c>
      <c r="M865" s="2">
        <f t="shared" si="356"/>
        <v>2.9378099961846593E-2</v>
      </c>
      <c r="N865" s="108">
        <v>595</v>
      </c>
      <c r="O865" s="108">
        <v>1949</v>
      </c>
      <c r="P865" s="110"/>
      <c r="Q865" s="57">
        <v>77</v>
      </c>
      <c r="X865" s="57">
        <v>0</v>
      </c>
      <c r="Y865" s="108"/>
      <c r="Z865" s="108"/>
      <c r="AA865" s="108"/>
      <c r="AB865" s="108"/>
      <c r="AC865" s="108"/>
      <c r="AD865" s="108"/>
      <c r="AE865" s="108"/>
      <c r="AF865" s="108"/>
      <c r="AG865" s="108"/>
      <c r="AI865" s="7">
        <f>IF(Q865&gt;0,RANK(Q865,(N865:P865,Q865:AE865)),0)</f>
        <v>3</v>
      </c>
      <c r="AJ865" s="7">
        <f>IF(R865&gt;0,RANK(R865,(N865:P865,Q865:AE865)),0)</f>
        <v>0</v>
      </c>
      <c r="AK865" s="7">
        <f>IF(T865&gt;0,RANK(T865,(N865:P865,Q865:AE865)),0)</f>
        <v>0</v>
      </c>
      <c r="AL865" s="7">
        <f>IF(S865&gt;0,RANK(S865,(N865:P865,Q865:AE865)),0)</f>
        <v>0</v>
      </c>
      <c r="AM865" s="2">
        <f t="shared" si="357"/>
        <v>2.9378099961846624E-2</v>
      </c>
      <c r="AN865" s="2">
        <f t="shared" si="358"/>
        <v>0</v>
      </c>
      <c r="AO865" s="2">
        <f t="shared" si="359"/>
        <v>0</v>
      </c>
      <c r="AP865" s="2">
        <f t="shared" si="360"/>
        <v>0</v>
      </c>
      <c r="AR865" t="s">
        <v>2285</v>
      </c>
      <c r="AS865" t="s">
        <v>1526</v>
      </c>
      <c r="AT865">
        <v>5</v>
      </c>
      <c r="AV865">
        <v>3</v>
      </c>
      <c r="AW865" s="91">
        <v>19</v>
      </c>
      <c r="AX865" s="93">
        <v>71</v>
      </c>
      <c r="AY865" s="97">
        <f t="shared" si="338"/>
        <v>19071</v>
      </c>
      <c r="BA865" s="7" t="s">
        <v>1261</v>
      </c>
      <c r="BB865" s="1">
        <v>93</v>
      </c>
      <c r="BC865" s="1">
        <v>1</v>
      </c>
      <c r="BD865" s="1" t="e">
        <f>BC865+BB865+C865-#REF!</f>
        <v>#REF!</v>
      </c>
    </row>
    <row r="866" spans="1:56" hidden="1" outlineLevel="1">
      <c r="A866" t="s">
        <v>1961</v>
      </c>
      <c r="B866" t="s">
        <v>1526</v>
      </c>
      <c r="C866" s="1">
        <f t="shared" si="350"/>
        <v>3773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0</v>
      </c>
      <c r="G866" s="1">
        <f t="shared" si="351"/>
        <v>1537</v>
      </c>
      <c r="H866" s="2">
        <f t="shared" si="352"/>
        <v>0.4073681420620196</v>
      </c>
      <c r="I866" s="2"/>
      <c r="J866" s="2">
        <f t="shared" si="353"/>
        <v>0.28438908030744764</v>
      </c>
      <c r="K866" s="2">
        <f t="shared" si="354"/>
        <v>0.69175722236946724</v>
      </c>
      <c r="L866" s="2">
        <f t="shared" si="355"/>
        <v>0</v>
      </c>
      <c r="M866" s="2">
        <f t="shared" si="356"/>
        <v>2.3853697323085177E-2</v>
      </c>
      <c r="N866" s="108">
        <v>1073</v>
      </c>
      <c r="O866" s="108">
        <v>2610</v>
      </c>
      <c r="P866" s="110"/>
      <c r="Q866" s="57">
        <v>88</v>
      </c>
      <c r="X866" s="57">
        <v>2</v>
      </c>
      <c r="Y866" s="108"/>
      <c r="Z866" s="108"/>
      <c r="AA866" s="108"/>
      <c r="AB866" s="108"/>
      <c r="AC866" s="108"/>
      <c r="AD866" s="108"/>
      <c r="AE866" s="108"/>
      <c r="AF866" s="108"/>
      <c r="AG866" s="108"/>
      <c r="AI866" s="7">
        <f>IF(Q866&gt;0,RANK(Q866,(N866:P866,Q866:AE866)),0)</f>
        <v>3</v>
      </c>
      <c r="AJ866" s="7">
        <f>IF(R866&gt;0,RANK(R866,(N866:P866,Q866:AE866)),0)</f>
        <v>0</v>
      </c>
      <c r="AK866" s="7">
        <f>IF(T866&gt;0,RANK(T866,(N866:P866,Q866:AE866)),0)</f>
        <v>0</v>
      </c>
      <c r="AL866" s="7">
        <f>IF(S866&gt;0,RANK(S866,(N866:P866,Q866:AE866)),0)</f>
        <v>0</v>
      </c>
      <c r="AM866" s="2">
        <f t="shared" si="357"/>
        <v>2.3323615160349854E-2</v>
      </c>
      <c r="AN866" s="2">
        <f t="shared" si="358"/>
        <v>0</v>
      </c>
      <c r="AO866" s="2">
        <f t="shared" si="359"/>
        <v>0</v>
      </c>
      <c r="AP866" s="2">
        <f t="shared" si="360"/>
        <v>0</v>
      </c>
      <c r="AR866" t="s">
        <v>1961</v>
      </c>
      <c r="AS866" t="s">
        <v>1526</v>
      </c>
      <c r="AT866">
        <v>4</v>
      </c>
      <c r="AV866">
        <v>3</v>
      </c>
      <c r="AW866" s="91">
        <v>19</v>
      </c>
      <c r="AX866" s="93">
        <v>73</v>
      </c>
      <c r="AY866" s="97">
        <f t="shared" si="338"/>
        <v>19073</v>
      </c>
      <c r="BA866" s="7" t="s">
        <v>1261</v>
      </c>
      <c r="BB866" s="1">
        <v>66</v>
      </c>
      <c r="BC866" s="1">
        <v>2</v>
      </c>
      <c r="BD866" s="1" t="e">
        <f>BC866+BB866+C866-#REF!</f>
        <v>#REF!</v>
      </c>
    </row>
    <row r="867" spans="1:56" hidden="1" outlineLevel="1">
      <c r="A867" t="s">
        <v>1796</v>
      </c>
      <c r="B867" t="s">
        <v>1526</v>
      </c>
      <c r="C867" s="1">
        <f t="shared" si="350"/>
        <v>5289</v>
      </c>
      <c r="D867" s="7">
        <f>IF(N867&gt;0, RANK(N867,(N867:P867,Q867:AE867)),0)</f>
        <v>2</v>
      </c>
      <c r="E867" s="7">
        <f>IF(O867&gt;0,RANK(O867,(N867:P867,Q867:AE867)),0)</f>
        <v>1</v>
      </c>
      <c r="F867" s="7">
        <f>IF(P867&gt;0,RANK(P867,(N867:P867,Q867:AE867)),0)</f>
        <v>0</v>
      </c>
      <c r="G867" s="1">
        <f t="shared" si="351"/>
        <v>3201</v>
      </c>
      <c r="H867" s="2">
        <f t="shared" si="352"/>
        <v>0.60521837776517295</v>
      </c>
      <c r="I867" s="2"/>
      <c r="J867" s="2">
        <f t="shared" si="353"/>
        <v>0.18718094157685763</v>
      </c>
      <c r="K867" s="2">
        <f t="shared" si="354"/>
        <v>0.79239931934203067</v>
      </c>
      <c r="L867" s="2">
        <f t="shared" si="355"/>
        <v>0</v>
      </c>
      <c r="M867" s="2">
        <f t="shared" si="356"/>
        <v>2.0419739081111721E-2</v>
      </c>
      <c r="N867" s="108">
        <v>990</v>
      </c>
      <c r="O867" s="108">
        <v>4191</v>
      </c>
      <c r="P867" s="110"/>
      <c r="Q867" s="57">
        <v>97</v>
      </c>
      <c r="X867" s="57">
        <v>11</v>
      </c>
      <c r="Y867" s="108"/>
      <c r="Z867" s="108"/>
      <c r="AA867" s="108"/>
      <c r="AB867" s="108"/>
      <c r="AC867" s="108"/>
      <c r="AD867" s="108"/>
      <c r="AE867" s="108"/>
      <c r="AF867" s="108"/>
      <c r="AG867" s="108"/>
      <c r="AI867" s="7">
        <f>IF(Q867&gt;0,RANK(Q867,(N867:P867,Q867:AE867)),0)</f>
        <v>3</v>
      </c>
      <c r="AJ867" s="7">
        <f>IF(R867&gt;0,RANK(R867,(N867:P867,Q867:AE867)),0)</f>
        <v>0</v>
      </c>
      <c r="AK867" s="7">
        <f>IF(T867&gt;0,RANK(T867,(N867:P867,Q867:AE867)),0)</f>
        <v>0</v>
      </c>
      <c r="AL867" s="7">
        <f>IF(S867&gt;0,RANK(S867,(N867:P867,Q867:AE867)),0)</f>
        <v>0</v>
      </c>
      <c r="AM867" s="2">
        <f t="shared" si="357"/>
        <v>1.8339950841368878E-2</v>
      </c>
      <c r="AN867" s="2">
        <f t="shared" si="358"/>
        <v>0</v>
      </c>
      <c r="AO867" s="2">
        <f t="shared" si="359"/>
        <v>0</v>
      </c>
      <c r="AP867" s="2">
        <f t="shared" si="360"/>
        <v>0</v>
      </c>
      <c r="AR867" t="s">
        <v>1796</v>
      </c>
      <c r="AS867" t="s">
        <v>1526</v>
      </c>
      <c r="AT867">
        <v>3</v>
      </c>
      <c r="AV867">
        <v>3</v>
      </c>
      <c r="AW867" s="91">
        <v>19</v>
      </c>
      <c r="AX867" s="93">
        <v>75</v>
      </c>
      <c r="AY867" s="97">
        <f t="shared" si="338"/>
        <v>19075</v>
      </c>
      <c r="BA867" s="7" t="s">
        <v>1261</v>
      </c>
      <c r="BB867" s="1">
        <v>41</v>
      </c>
      <c r="BC867" s="1">
        <v>0</v>
      </c>
      <c r="BD867" s="1" t="e">
        <f>BC867+BB867+C867-#REF!</f>
        <v>#REF!</v>
      </c>
    </row>
    <row r="868" spans="1:56" hidden="1" outlineLevel="1">
      <c r="A868" t="s">
        <v>1226</v>
      </c>
      <c r="B868" t="s">
        <v>1526</v>
      </c>
      <c r="C868" s="1">
        <f t="shared" si="350"/>
        <v>4566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0</v>
      </c>
      <c r="G868" s="1">
        <f t="shared" si="351"/>
        <v>1943</v>
      </c>
      <c r="H868" s="2">
        <f t="shared" si="352"/>
        <v>0.42553657468243539</v>
      </c>
      <c r="I868" s="2"/>
      <c r="J868" s="2">
        <f t="shared" si="353"/>
        <v>0.27113447218572057</v>
      </c>
      <c r="K868" s="2">
        <f t="shared" si="354"/>
        <v>0.69667104686815595</v>
      </c>
      <c r="L868" s="2">
        <f t="shared" si="355"/>
        <v>0</v>
      </c>
      <c r="M868" s="2">
        <f t="shared" si="356"/>
        <v>3.2194480946123538E-2</v>
      </c>
      <c r="N868" s="108">
        <v>1238</v>
      </c>
      <c r="O868" s="108">
        <v>3181</v>
      </c>
      <c r="P868" s="110"/>
      <c r="Q868" s="57">
        <v>145</v>
      </c>
      <c r="X868" s="57">
        <v>2</v>
      </c>
      <c r="Y868" s="108"/>
      <c r="Z868" s="108"/>
      <c r="AA868" s="108"/>
      <c r="AB868" s="108"/>
      <c r="AC868" s="108"/>
      <c r="AD868" s="108"/>
      <c r="AE868" s="108"/>
      <c r="AF868" s="108"/>
      <c r="AG868" s="108"/>
      <c r="AI868" s="7">
        <f>IF(Q868&gt;0,RANK(Q868,(N868:P868,Q868:AE868)),0)</f>
        <v>3</v>
      </c>
      <c r="AJ868" s="7">
        <f>IF(R868&gt;0,RANK(R868,(N868:P868,Q868:AE868)),0)</f>
        <v>0</v>
      </c>
      <c r="AK868" s="7">
        <f>IF(T868&gt;0,RANK(T868,(N868:P868,Q868:AE868)),0)</f>
        <v>0</v>
      </c>
      <c r="AL868" s="7">
        <f>IF(S868&gt;0,RANK(S868,(N868:P868,Q868:AE868)),0)</f>
        <v>0</v>
      </c>
      <c r="AM868" s="2">
        <f t="shared" si="357"/>
        <v>3.175646079719667E-2</v>
      </c>
      <c r="AN868" s="2">
        <f t="shared" si="358"/>
        <v>0</v>
      </c>
      <c r="AO868" s="2">
        <f t="shared" si="359"/>
        <v>0</v>
      </c>
      <c r="AP868" s="2">
        <f t="shared" si="360"/>
        <v>0</v>
      </c>
      <c r="AR868" t="s">
        <v>1226</v>
      </c>
      <c r="AS868" t="s">
        <v>1526</v>
      </c>
      <c r="AT868">
        <v>5</v>
      </c>
      <c r="AV868">
        <v>3</v>
      </c>
      <c r="AW868" s="91">
        <v>19</v>
      </c>
      <c r="AX868" s="93">
        <v>77</v>
      </c>
      <c r="AY868" s="97">
        <f t="shared" si="338"/>
        <v>19077</v>
      </c>
      <c r="BA868" s="7" t="s">
        <v>1261</v>
      </c>
      <c r="BB868" s="1">
        <v>47</v>
      </c>
      <c r="BC868" s="1">
        <v>4</v>
      </c>
      <c r="BD868" s="1" t="e">
        <f>BC868+BB868+C868-#REF!</f>
        <v>#REF!</v>
      </c>
    </row>
    <row r="869" spans="1:56" hidden="1" outlineLevel="1">
      <c r="A869" t="s">
        <v>2458</v>
      </c>
      <c r="B869" t="s">
        <v>1526</v>
      </c>
      <c r="C869" s="1">
        <f t="shared" si="350"/>
        <v>6205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>IF(P869&gt;0,RANK(P869,(N869:P869,Q869:AE869)),0)</f>
        <v>0</v>
      </c>
      <c r="G869" s="1">
        <f t="shared" si="351"/>
        <v>2370</v>
      </c>
      <c r="H869" s="2">
        <f t="shared" si="352"/>
        <v>0.38195004029008861</v>
      </c>
      <c r="I869" s="2"/>
      <c r="J869" s="2">
        <f t="shared" si="353"/>
        <v>0.29911361804995973</v>
      </c>
      <c r="K869" s="2">
        <f t="shared" si="354"/>
        <v>0.68106365834004834</v>
      </c>
      <c r="L869" s="2">
        <f t="shared" si="355"/>
        <v>0</v>
      </c>
      <c r="M869" s="2">
        <f t="shared" si="356"/>
        <v>1.9822723609991932E-2</v>
      </c>
      <c r="N869" s="108">
        <v>1856</v>
      </c>
      <c r="O869" s="108">
        <v>4226</v>
      </c>
      <c r="P869" s="110"/>
      <c r="Q869" s="57">
        <v>120</v>
      </c>
      <c r="X869" s="57">
        <v>3</v>
      </c>
      <c r="Y869" s="108"/>
      <c r="Z869" s="108"/>
      <c r="AA869" s="108"/>
      <c r="AB869" s="108"/>
      <c r="AC869" s="108"/>
      <c r="AD869" s="108"/>
      <c r="AE869" s="108"/>
      <c r="AF869" s="108"/>
      <c r="AG869" s="108"/>
      <c r="AI869" s="7">
        <f>IF(Q869&gt;0,RANK(Q869,(N869:P869,Q869:AE869)),0)</f>
        <v>3</v>
      </c>
      <c r="AJ869" s="7">
        <f>IF(R869&gt;0,RANK(R869,(N869:P869,Q869:AE869)),0)</f>
        <v>0</v>
      </c>
      <c r="AK869" s="7">
        <f>IF(T869&gt;0,RANK(T869,(N869:P869,Q869:AE869)),0)</f>
        <v>0</v>
      </c>
      <c r="AL869" s="7">
        <f>IF(S869&gt;0,RANK(S869,(N869:P869,Q869:AE869)),0)</f>
        <v>0</v>
      </c>
      <c r="AM869" s="2">
        <f t="shared" si="357"/>
        <v>1.9339242546333603E-2</v>
      </c>
      <c r="AN869" s="2">
        <f t="shared" si="358"/>
        <v>0</v>
      </c>
      <c r="AO869" s="2">
        <f t="shared" si="359"/>
        <v>0</v>
      </c>
      <c r="AP869" s="2">
        <f t="shared" si="360"/>
        <v>0</v>
      </c>
      <c r="AR869" t="s">
        <v>2458</v>
      </c>
      <c r="AS869" t="s">
        <v>1526</v>
      </c>
      <c r="AT869">
        <v>4</v>
      </c>
      <c r="AV869">
        <v>3</v>
      </c>
      <c r="AW869" s="91">
        <v>19</v>
      </c>
      <c r="AX869" s="93">
        <v>79</v>
      </c>
      <c r="AY869" s="97">
        <f t="shared" ref="AY869:AY932" si="361">1000*AW869+AX869</f>
        <v>19079</v>
      </c>
      <c r="BA869" s="7" t="s">
        <v>1261</v>
      </c>
      <c r="BB869" s="1">
        <v>92</v>
      </c>
      <c r="BC869" s="1">
        <v>1</v>
      </c>
      <c r="BD869" s="1" t="e">
        <f>BC869+BB869+C869-#REF!</f>
        <v>#REF!</v>
      </c>
    </row>
    <row r="870" spans="1:56" hidden="1" outlineLevel="1">
      <c r="A870" t="s">
        <v>2196</v>
      </c>
      <c r="B870" t="s">
        <v>1526</v>
      </c>
      <c r="C870" s="1">
        <f t="shared" si="350"/>
        <v>4637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0</v>
      </c>
      <c r="G870" s="1">
        <f t="shared" si="351"/>
        <v>2240</v>
      </c>
      <c r="H870" s="2">
        <f t="shared" si="352"/>
        <v>0.48307095104593489</v>
      </c>
      <c r="I870" s="2"/>
      <c r="J870" s="2">
        <f t="shared" si="353"/>
        <v>0.24671123571274531</v>
      </c>
      <c r="K870" s="2">
        <f t="shared" si="354"/>
        <v>0.72978218675868023</v>
      </c>
      <c r="L870" s="2">
        <f t="shared" si="355"/>
        <v>0</v>
      </c>
      <c r="M870" s="2">
        <f t="shared" si="356"/>
        <v>2.3506577528574435E-2</v>
      </c>
      <c r="N870" s="108">
        <v>1144</v>
      </c>
      <c r="O870" s="108">
        <v>3384</v>
      </c>
      <c r="P870" s="110"/>
      <c r="Q870" s="57">
        <v>106</v>
      </c>
      <c r="X870" s="57">
        <v>3</v>
      </c>
      <c r="Y870" s="108"/>
      <c r="Z870" s="108"/>
      <c r="AA870" s="108"/>
      <c r="AB870" s="108"/>
      <c r="AC870" s="108"/>
      <c r="AD870" s="108"/>
      <c r="AE870" s="108"/>
      <c r="AF870" s="108"/>
      <c r="AG870" s="108"/>
      <c r="AI870" s="7">
        <f>IF(Q870&gt;0,RANK(Q870,(N870:P870,Q870:AE870)),0)</f>
        <v>3</v>
      </c>
      <c r="AJ870" s="7">
        <f>IF(R870&gt;0,RANK(R870,(N870:P870,Q870:AE870)),0)</f>
        <v>0</v>
      </c>
      <c r="AK870" s="7">
        <f>IF(T870&gt;0,RANK(T870,(N870:P870,Q870:AE870)),0)</f>
        <v>0</v>
      </c>
      <c r="AL870" s="7">
        <f>IF(S870&gt;0,RANK(S870,(N870:P870,Q870:AE870)),0)</f>
        <v>0</v>
      </c>
      <c r="AM870" s="2">
        <f t="shared" si="357"/>
        <v>2.2859607504852275E-2</v>
      </c>
      <c r="AN870" s="2">
        <f t="shared" si="358"/>
        <v>0</v>
      </c>
      <c r="AO870" s="2">
        <f t="shared" si="359"/>
        <v>0</v>
      </c>
      <c r="AP870" s="2">
        <f t="shared" si="360"/>
        <v>0</v>
      </c>
      <c r="AR870" t="s">
        <v>2196</v>
      </c>
      <c r="AS870" t="s">
        <v>1526</v>
      </c>
      <c r="AT870">
        <v>4</v>
      </c>
      <c r="AV870">
        <v>3</v>
      </c>
      <c r="AW870" s="91">
        <v>19</v>
      </c>
      <c r="AX870" s="93">
        <v>81</v>
      </c>
      <c r="AY870" s="97">
        <f t="shared" si="361"/>
        <v>19081</v>
      </c>
      <c r="BA870" s="7" t="s">
        <v>1261</v>
      </c>
      <c r="BB870" s="1">
        <v>88</v>
      </c>
      <c r="BC870" s="1">
        <v>0</v>
      </c>
      <c r="BD870" s="1" t="e">
        <f>BC870+BB870+C870-#REF!</f>
        <v>#REF!</v>
      </c>
    </row>
    <row r="871" spans="1:56" hidden="1" outlineLevel="1">
      <c r="A871" t="s">
        <v>1368</v>
      </c>
      <c r="B871" t="s">
        <v>1526</v>
      </c>
      <c r="C871" s="1">
        <f t="shared" si="350"/>
        <v>6638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0</v>
      </c>
      <c r="G871" s="1">
        <f t="shared" si="351"/>
        <v>3012</v>
      </c>
      <c r="H871" s="2">
        <f t="shared" si="352"/>
        <v>0.45375112985839106</v>
      </c>
      <c r="I871" s="2"/>
      <c r="J871" s="2">
        <f t="shared" si="353"/>
        <v>0.2633323290147635</v>
      </c>
      <c r="K871" s="2">
        <f t="shared" si="354"/>
        <v>0.71708345887315461</v>
      </c>
      <c r="L871" s="2">
        <f t="shared" si="355"/>
        <v>0</v>
      </c>
      <c r="M871" s="2">
        <f t="shared" si="356"/>
        <v>1.9584212112081834E-2</v>
      </c>
      <c r="N871" s="108">
        <v>1748</v>
      </c>
      <c r="O871" s="108">
        <v>4760</v>
      </c>
      <c r="P871" s="110"/>
      <c r="Q871" s="57">
        <v>125</v>
      </c>
      <c r="X871" s="57">
        <v>5</v>
      </c>
      <c r="Y871" s="108"/>
      <c r="Z871" s="108"/>
      <c r="AA871" s="108"/>
      <c r="AB871" s="108"/>
      <c r="AC871" s="108"/>
      <c r="AD871" s="108"/>
      <c r="AE871" s="108"/>
      <c r="AF871" s="108"/>
      <c r="AG871" s="108"/>
      <c r="AI871" s="7">
        <f>IF(Q871&gt;0,RANK(Q871,(N871:P871,Q871:AE871)),0)</f>
        <v>3</v>
      </c>
      <c r="AJ871" s="7">
        <f>IF(R871&gt;0,RANK(R871,(N871:P871,Q871:AE871)),0)</f>
        <v>0</v>
      </c>
      <c r="AK871" s="7">
        <f>IF(T871&gt;0,RANK(T871,(N871:P871,Q871:AE871)),0)</f>
        <v>0</v>
      </c>
      <c r="AL871" s="7">
        <f>IF(S871&gt;0,RANK(S871,(N871:P871,Q871:AE871)),0)</f>
        <v>0</v>
      </c>
      <c r="AM871" s="2">
        <f t="shared" si="357"/>
        <v>1.8830973184694184E-2</v>
      </c>
      <c r="AN871" s="2">
        <f t="shared" si="358"/>
        <v>0</v>
      </c>
      <c r="AO871" s="2">
        <f t="shared" si="359"/>
        <v>0</v>
      </c>
      <c r="AP871" s="2">
        <f t="shared" si="360"/>
        <v>0</v>
      </c>
      <c r="AR871" t="s">
        <v>1368</v>
      </c>
      <c r="AS871" t="s">
        <v>1526</v>
      </c>
      <c r="AT871">
        <v>4</v>
      </c>
      <c r="AV871">
        <v>3</v>
      </c>
      <c r="AW871" s="91">
        <v>19</v>
      </c>
      <c r="AX871" s="93">
        <v>83</v>
      </c>
      <c r="AY871" s="97">
        <f t="shared" si="361"/>
        <v>19083</v>
      </c>
      <c r="BA871" s="7" t="s">
        <v>1261</v>
      </c>
      <c r="BB871" s="1">
        <v>84</v>
      </c>
      <c r="BC871" s="1">
        <v>3</v>
      </c>
      <c r="BD871" s="1" t="e">
        <f>BC871+BB871+C871-#REF!</f>
        <v>#REF!</v>
      </c>
    </row>
    <row r="872" spans="1:56" hidden="1" outlineLevel="1">
      <c r="A872" t="s">
        <v>1341</v>
      </c>
      <c r="B872" t="s">
        <v>1526</v>
      </c>
      <c r="C872" s="1">
        <f t="shared" si="350"/>
        <v>5255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0</v>
      </c>
      <c r="G872" s="1">
        <f t="shared" si="351"/>
        <v>2634</v>
      </c>
      <c r="H872" s="2">
        <f t="shared" si="352"/>
        <v>0.50123691722169361</v>
      </c>
      <c r="I872" s="2"/>
      <c r="J872" s="2">
        <f t="shared" si="353"/>
        <v>0.23596574690770694</v>
      </c>
      <c r="K872" s="2">
        <f t="shared" si="354"/>
        <v>0.73720266412940061</v>
      </c>
      <c r="L872" s="2">
        <f t="shared" si="355"/>
        <v>0</v>
      </c>
      <c r="M872" s="2">
        <f t="shared" si="356"/>
        <v>2.6831588962892394E-2</v>
      </c>
      <c r="N872" s="108">
        <v>1240</v>
      </c>
      <c r="O872" s="108">
        <v>3874</v>
      </c>
      <c r="P872" s="110"/>
      <c r="Q872" s="57">
        <v>138</v>
      </c>
      <c r="X872" s="57">
        <v>3</v>
      </c>
      <c r="Y872" s="108"/>
      <c r="Z872" s="108"/>
      <c r="AA872" s="108"/>
      <c r="AB872" s="108"/>
      <c r="AC872" s="108"/>
      <c r="AD872" s="108"/>
      <c r="AE872" s="108"/>
      <c r="AF872" s="108"/>
      <c r="AG872" s="108"/>
      <c r="AI872" s="7">
        <f>IF(Q872&gt;0,RANK(Q872,(N872:P872,Q872:AE872)),0)</f>
        <v>3</v>
      </c>
      <c r="AJ872" s="7">
        <f>IF(R872&gt;0,RANK(R872,(N872:P872,Q872:AE872)),0)</f>
        <v>0</v>
      </c>
      <c r="AK872" s="7">
        <f>IF(T872&gt;0,RANK(T872,(N872:P872,Q872:AE872)),0)</f>
        <v>0</v>
      </c>
      <c r="AL872" s="7">
        <f>IF(S872&gt;0,RANK(S872,(N872:P872,Q872:AE872)),0)</f>
        <v>0</v>
      </c>
      <c r="AM872" s="2">
        <f t="shared" si="357"/>
        <v>2.6260704091341579E-2</v>
      </c>
      <c r="AN872" s="2">
        <f t="shared" si="358"/>
        <v>0</v>
      </c>
      <c r="AO872" s="2">
        <f t="shared" si="359"/>
        <v>0</v>
      </c>
      <c r="AP872" s="2">
        <f t="shared" si="360"/>
        <v>0</v>
      </c>
      <c r="AR872" t="s">
        <v>1341</v>
      </c>
      <c r="AS872" t="s">
        <v>1526</v>
      </c>
      <c r="AT872">
        <v>5</v>
      </c>
      <c r="AV872">
        <v>3</v>
      </c>
      <c r="AW872" s="91">
        <v>19</v>
      </c>
      <c r="AX872" s="93">
        <v>85</v>
      </c>
      <c r="AY872" s="97">
        <f t="shared" si="361"/>
        <v>19085</v>
      </c>
      <c r="BA872" s="7" t="s">
        <v>1261</v>
      </c>
      <c r="BB872" s="1">
        <v>106</v>
      </c>
      <c r="BC872" s="1">
        <v>2</v>
      </c>
      <c r="BD872" s="1" t="e">
        <f>BC872+BB872+C872-#REF!</f>
        <v>#REF!</v>
      </c>
    </row>
    <row r="873" spans="1:56" hidden="1" outlineLevel="1">
      <c r="A873" t="s">
        <v>819</v>
      </c>
      <c r="B873" t="s">
        <v>1526</v>
      </c>
      <c r="C873" s="1">
        <f t="shared" si="350"/>
        <v>6811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>IF(P873&gt;0,RANK(P873,(N873:P873,Q873:AE873)),0)</f>
        <v>0</v>
      </c>
      <c r="G873" s="1">
        <f t="shared" si="351"/>
        <v>2807</v>
      </c>
      <c r="H873" s="2">
        <f t="shared" si="352"/>
        <v>0.41212744090441933</v>
      </c>
      <c r="I873" s="2"/>
      <c r="J873" s="2">
        <f t="shared" si="353"/>
        <v>0.28130964616062254</v>
      </c>
      <c r="K873" s="2">
        <f t="shared" si="354"/>
        <v>0.69343708706504181</v>
      </c>
      <c r="L873" s="2">
        <f t="shared" si="355"/>
        <v>0</v>
      </c>
      <c r="M873" s="2">
        <f t="shared" si="356"/>
        <v>2.5253266774335592E-2</v>
      </c>
      <c r="N873" s="108">
        <v>1916</v>
      </c>
      <c r="O873" s="108">
        <v>4723</v>
      </c>
      <c r="P873" s="110"/>
      <c r="Q873" s="57">
        <v>170</v>
      </c>
      <c r="X873" s="57">
        <v>2</v>
      </c>
      <c r="Y873" s="108"/>
      <c r="Z873" s="108"/>
      <c r="AA873" s="108"/>
      <c r="AB873" s="108"/>
      <c r="AC873" s="108"/>
      <c r="AD873" s="108"/>
      <c r="AE873" s="108"/>
      <c r="AF873" s="108"/>
      <c r="AG873" s="108"/>
      <c r="AI873" s="7">
        <f>IF(Q873&gt;0,RANK(Q873,(N873:P873,Q873:AE873)),0)</f>
        <v>3</v>
      </c>
      <c r="AJ873" s="7">
        <f>IF(R873&gt;0,RANK(R873,(N873:P873,Q873:AE873)),0)</f>
        <v>0</v>
      </c>
      <c r="AK873" s="7">
        <f>IF(T873&gt;0,RANK(T873,(N873:P873,Q873:AE873)),0)</f>
        <v>0</v>
      </c>
      <c r="AL873" s="7">
        <f>IF(S873&gt;0,RANK(S873,(N873:P873,Q873:AE873)),0)</f>
        <v>0</v>
      </c>
      <c r="AM873" s="2">
        <f t="shared" si="357"/>
        <v>2.4959624137424755E-2</v>
      </c>
      <c r="AN873" s="2">
        <f t="shared" si="358"/>
        <v>0</v>
      </c>
      <c r="AO873" s="2">
        <f t="shared" si="359"/>
        <v>0</v>
      </c>
      <c r="AP873" s="2">
        <f t="shared" si="360"/>
        <v>0</v>
      </c>
      <c r="AR873" t="s">
        <v>819</v>
      </c>
      <c r="AS873" t="s">
        <v>1526</v>
      </c>
      <c r="AT873">
        <v>2</v>
      </c>
      <c r="AV873">
        <v>3</v>
      </c>
      <c r="AW873" s="91">
        <v>19</v>
      </c>
      <c r="AX873" s="93">
        <v>87</v>
      </c>
      <c r="AY873" s="97">
        <f t="shared" si="361"/>
        <v>19087</v>
      </c>
      <c r="BA873" s="7" t="s">
        <v>1261</v>
      </c>
      <c r="BB873" s="1">
        <v>112</v>
      </c>
      <c r="BC873" s="1">
        <v>1</v>
      </c>
      <c r="BD873" s="1" t="e">
        <f>BC873+BB873+C873-#REF!</f>
        <v>#REF!</v>
      </c>
    </row>
    <row r="874" spans="1:56" hidden="1" outlineLevel="1">
      <c r="A874" t="s">
        <v>2284</v>
      </c>
      <c r="B874" t="s">
        <v>1526</v>
      </c>
      <c r="C874" s="1">
        <f t="shared" si="350"/>
        <v>3388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0</v>
      </c>
      <c r="G874" s="1">
        <f t="shared" si="351"/>
        <v>1011</v>
      </c>
      <c r="H874" s="2">
        <f t="shared" si="352"/>
        <v>0.29840613931523025</v>
      </c>
      <c r="I874" s="2"/>
      <c r="J874" s="2">
        <f t="shared" si="353"/>
        <v>0.34061393152302244</v>
      </c>
      <c r="K874" s="2">
        <f t="shared" si="354"/>
        <v>0.63902007083825263</v>
      </c>
      <c r="L874" s="2">
        <f t="shared" si="355"/>
        <v>0</v>
      </c>
      <c r="M874" s="2">
        <f t="shared" si="356"/>
        <v>2.0365997638724931E-2</v>
      </c>
      <c r="N874" s="108">
        <v>1154</v>
      </c>
      <c r="O874" s="108">
        <v>2165</v>
      </c>
      <c r="P874" s="110"/>
      <c r="Q874" s="57">
        <v>68</v>
      </c>
      <c r="X874" s="57">
        <v>1</v>
      </c>
      <c r="Y874" s="108"/>
      <c r="Z874" s="108"/>
      <c r="AA874" s="108"/>
      <c r="AB874" s="108"/>
      <c r="AC874" s="108"/>
      <c r="AD874" s="108"/>
      <c r="AE874" s="108"/>
      <c r="AF874" s="108"/>
      <c r="AG874" s="108"/>
      <c r="AI874" s="7">
        <f>IF(Q874&gt;0,RANK(Q874,(N874:P874,Q874:AE874)),0)</f>
        <v>3</v>
      </c>
      <c r="AJ874" s="7">
        <f>IF(R874&gt;0,RANK(R874,(N874:P874,Q874:AE874)),0)</f>
        <v>0</v>
      </c>
      <c r="AK874" s="7">
        <f>IF(T874&gt;0,RANK(T874,(N874:P874,Q874:AE874)),0)</f>
        <v>0</v>
      </c>
      <c r="AL874" s="7">
        <f>IF(S874&gt;0,RANK(S874,(N874:P874,Q874:AE874)),0)</f>
        <v>0</v>
      </c>
      <c r="AM874" s="2">
        <f t="shared" si="357"/>
        <v>2.0070838252656435E-2</v>
      </c>
      <c r="AN874" s="2">
        <f t="shared" si="358"/>
        <v>0</v>
      </c>
      <c r="AO874" s="2">
        <f t="shared" si="359"/>
        <v>0</v>
      </c>
      <c r="AP874" s="2">
        <f t="shared" si="360"/>
        <v>0</v>
      </c>
      <c r="AR874" t="s">
        <v>2284</v>
      </c>
      <c r="AS874" t="s">
        <v>1526</v>
      </c>
      <c r="AT874">
        <v>4</v>
      </c>
      <c r="AV874">
        <v>3</v>
      </c>
      <c r="AW874" s="91">
        <v>19</v>
      </c>
      <c r="AX874" s="93">
        <v>89</v>
      </c>
      <c r="AY874" s="97">
        <f t="shared" si="361"/>
        <v>19089</v>
      </c>
      <c r="BA874" s="7" t="s">
        <v>1261</v>
      </c>
      <c r="BB874" s="1">
        <v>82</v>
      </c>
      <c r="BC874" s="1">
        <v>0</v>
      </c>
      <c r="BD874" s="1" t="e">
        <f>BC874+BB874+C874-#REF!</f>
        <v>#REF!</v>
      </c>
    </row>
    <row r="875" spans="1:56" hidden="1" outlineLevel="1">
      <c r="A875" t="s">
        <v>27</v>
      </c>
      <c r="B875" t="s">
        <v>1526</v>
      </c>
      <c r="C875" s="1">
        <f t="shared" si="350"/>
        <v>3922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0</v>
      </c>
      <c r="G875" s="1">
        <f t="shared" si="351"/>
        <v>2097</v>
      </c>
      <c r="H875" s="2">
        <f t="shared" si="352"/>
        <v>0.53467618561958186</v>
      </c>
      <c r="I875" s="2"/>
      <c r="J875" s="2">
        <f t="shared" si="353"/>
        <v>0.2215706272310046</v>
      </c>
      <c r="K875" s="2">
        <f t="shared" si="354"/>
        <v>0.75624681285058648</v>
      </c>
      <c r="L875" s="2">
        <f t="shared" si="355"/>
        <v>0</v>
      </c>
      <c r="M875" s="2">
        <f t="shared" si="356"/>
        <v>2.2182559918408895E-2</v>
      </c>
      <c r="N875" s="108">
        <v>869</v>
      </c>
      <c r="O875" s="108">
        <v>2966</v>
      </c>
      <c r="P875" s="110"/>
      <c r="Q875" s="57">
        <v>87</v>
      </c>
      <c r="X875" s="57">
        <v>0</v>
      </c>
      <c r="Y875" s="108"/>
      <c r="Z875" s="108"/>
      <c r="AA875" s="108"/>
      <c r="AB875" s="108"/>
      <c r="AC875" s="108"/>
      <c r="AD875" s="108"/>
      <c r="AE875" s="108"/>
      <c r="AF875" s="108"/>
      <c r="AG875" s="108"/>
      <c r="AI875" s="7">
        <f>IF(Q875&gt;0,RANK(Q875,(N875:P875,Q875:AE875)),0)</f>
        <v>3</v>
      </c>
      <c r="AJ875" s="7">
        <f>IF(R875&gt;0,RANK(R875,(N875:P875,Q875:AE875)),0)</f>
        <v>0</v>
      </c>
      <c r="AK875" s="7">
        <f>IF(T875&gt;0,RANK(T875,(N875:P875,Q875:AE875)),0)</f>
        <v>0</v>
      </c>
      <c r="AL875" s="7">
        <f>IF(S875&gt;0,RANK(S875,(N875:P875,Q875:AE875)),0)</f>
        <v>0</v>
      </c>
      <c r="AM875" s="2">
        <f t="shared" si="357"/>
        <v>2.2182559918408975E-2</v>
      </c>
      <c r="AN875" s="2">
        <f t="shared" si="358"/>
        <v>0</v>
      </c>
      <c r="AO875" s="2">
        <f t="shared" si="359"/>
        <v>0</v>
      </c>
      <c r="AP875" s="2">
        <f t="shared" si="360"/>
        <v>0</v>
      </c>
      <c r="AR875" t="s">
        <v>27</v>
      </c>
      <c r="AS875" t="s">
        <v>1526</v>
      </c>
      <c r="AT875">
        <v>4</v>
      </c>
      <c r="AV875">
        <v>3</v>
      </c>
      <c r="AW875" s="91">
        <v>19</v>
      </c>
      <c r="AX875" s="93">
        <v>91</v>
      </c>
      <c r="AY875" s="97">
        <f t="shared" si="361"/>
        <v>19091</v>
      </c>
      <c r="BA875" s="7" t="s">
        <v>1261</v>
      </c>
      <c r="BB875" s="1">
        <v>59</v>
      </c>
      <c r="BC875" s="1">
        <v>1</v>
      </c>
      <c r="BD875" s="1" t="e">
        <f>BC875+BB875+C875-#REF!</f>
        <v>#REF!</v>
      </c>
    </row>
    <row r="876" spans="1:56" hidden="1" outlineLevel="1">
      <c r="A876" t="s">
        <v>814</v>
      </c>
      <c r="B876" t="s">
        <v>1526</v>
      </c>
      <c r="C876" s="1">
        <f t="shared" si="350"/>
        <v>2669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>IF(P876&gt;0,RANK(P876,(N876:P876,Q876:AE876)),0)</f>
        <v>0</v>
      </c>
      <c r="G876" s="1">
        <f t="shared" si="351"/>
        <v>1772</v>
      </c>
      <c r="H876" s="2">
        <f t="shared" si="352"/>
        <v>0.66391907081303858</v>
      </c>
      <c r="I876" s="2"/>
      <c r="J876" s="2">
        <f t="shared" si="353"/>
        <v>0.1581116523042338</v>
      </c>
      <c r="K876" s="2">
        <f t="shared" si="354"/>
        <v>0.82203072311727243</v>
      </c>
      <c r="L876" s="2">
        <f t="shared" si="355"/>
        <v>0</v>
      </c>
      <c r="M876" s="2">
        <f t="shared" si="356"/>
        <v>1.9857624578493716E-2</v>
      </c>
      <c r="N876" s="108">
        <v>422</v>
      </c>
      <c r="O876" s="108">
        <v>2194</v>
      </c>
      <c r="P876" s="110"/>
      <c r="Q876" s="57">
        <v>53</v>
      </c>
      <c r="X876" s="57">
        <v>0</v>
      </c>
      <c r="Y876" s="108"/>
      <c r="Z876" s="108"/>
      <c r="AA876" s="108"/>
      <c r="AB876" s="108"/>
      <c r="AC876" s="108"/>
      <c r="AD876" s="108"/>
      <c r="AE876" s="108"/>
      <c r="AF876" s="108"/>
      <c r="AG876" s="108"/>
      <c r="AI876" s="7">
        <f>IF(Q876&gt;0,RANK(Q876,(N876:P876,Q876:AE876)),0)</f>
        <v>3</v>
      </c>
      <c r="AJ876" s="7">
        <f>IF(R876&gt;0,RANK(R876,(N876:P876,Q876:AE876)),0)</f>
        <v>0</v>
      </c>
      <c r="AK876" s="7">
        <f>IF(T876&gt;0,RANK(T876,(N876:P876,Q876:AE876)),0)</f>
        <v>0</v>
      </c>
      <c r="AL876" s="7">
        <f>IF(S876&gt;0,RANK(S876,(N876:P876,Q876:AE876)),0)</f>
        <v>0</v>
      </c>
      <c r="AM876" s="2">
        <f t="shared" si="357"/>
        <v>1.985762457849382E-2</v>
      </c>
      <c r="AN876" s="2">
        <f t="shared" si="358"/>
        <v>0</v>
      </c>
      <c r="AO876" s="2">
        <f t="shared" si="359"/>
        <v>0</v>
      </c>
      <c r="AP876" s="2">
        <f t="shared" si="360"/>
        <v>0</v>
      </c>
      <c r="AR876" t="s">
        <v>814</v>
      </c>
      <c r="AS876" t="s">
        <v>1526</v>
      </c>
      <c r="AT876">
        <v>5</v>
      </c>
      <c r="AV876">
        <v>3</v>
      </c>
      <c r="AW876" s="91">
        <v>19</v>
      </c>
      <c r="AX876" s="93">
        <v>93</v>
      </c>
      <c r="AY876" s="97">
        <f t="shared" si="361"/>
        <v>19093</v>
      </c>
      <c r="BA876" s="7" t="s">
        <v>1261</v>
      </c>
      <c r="BB876" s="1">
        <v>39</v>
      </c>
      <c r="BC876" s="1">
        <v>0</v>
      </c>
      <c r="BD876" s="1" t="e">
        <f>BC876+BB876+C876-#REF!</f>
        <v>#REF!</v>
      </c>
    </row>
    <row r="877" spans="1:56" hidden="1" outlineLevel="1">
      <c r="A877" t="s">
        <v>1525</v>
      </c>
      <c r="B877" t="s">
        <v>1526</v>
      </c>
      <c r="C877" s="1">
        <f t="shared" si="350"/>
        <v>6530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>IF(P877&gt;0,RANK(P877,(N877:P877,Q877:AE877)),0)</f>
        <v>0</v>
      </c>
      <c r="G877" s="1">
        <f t="shared" si="351"/>
        <v>3000</v>
      </c>
      <c r="H877" s="2">
        <f t="shared" si="352"/>
        <v>0.45941807044410415</v>
      </c>
      <c r="I877" s="2"/>
      <c r="J877" s="2">
        <f t="shared" si="353"/>
        <v>0.25620214395099539</v>
      </c>
      <c r="K877" s="2">
        <f t="shared" si="354"/>
        <v>0.71562021439509949</v>
      </c>
      <c r="L877" s="2">
        <f t="shared" si="355"/>
        <v>0</v>
      </c>
      <c r="M877" s="2">
        <f t="shared" si="356"/>
        <v>2.8177641653905128E-2</v>
      </c>
      <c r="N877" s="108">
        <v>1673</v>
      </c>
      <c r="O877" s="108">
        <v>4673</v>
      </c>
      <c r="P877" s="110"/>
      <c r="Q877" s="57">
        <v>169</v>
      </c>
      <c r="X877" s="57">
        <v>15</v>
      </c>
      <c r="Y877" s="108"/>
      <c r="Z877" s="108"/>
      <c r="AA877" s="108"/>
      <c r="AB877" s="108"/>
      <c r="AC877" s="108"/>
      <c r="AD877" s="108"/>
      <c r="AE877" s="108"/>
      <c r="AF877" s="108"/>
      <c r="AG877" s="108"/>
      <c r="AI877" s="7">
        <f>IF(Q877&gt;0,RANK(Q877,(N877:P877,Q877:AE877)),0)</f>
        <v>3</v>
      </c>
      <c r="AJ877" s="7">
        <f>IF(R877&gt;0,RANK(R877,(N877:P877,Q877:AE877)),0)</f>
        <v>0</v>
      </c>
      <c r="AK877" s="7">
        <f>IF(T877&gt;0,RANK(T877,(N877:P877,Q877:AE877)),0)</f>
        <v>0</v>
      </c>
      <c r="AL877" s="7">
        <f>IF(S877&gt;0,RANK(S877,(N877:P877,Q877:AE877)),0)</f>
        <v>0</v>
      </c>
      <c r="AM877" s="2">
        <f t="shared" si="357"/>
        <v>2.5880551301684533E-2</v>
      </c>
      <c r="AN877" s="2">
        <f t="shared" si="358"/>
        <v>0</v>
      </c>
      <c r="AO877" s="2">
        <f t="shared" si="359"/>
        <v>0</v>
      </c>
      <c r="AP877" s="2">
        <f t="shared" si="360"/>
        <v>0</v>
      </c>
      <c r="AR877" t="s">
        <v>1525</v>
      </c>
      <c r="AS877" t="s">
        <v>1526</v>
      </c>
      <c r="AT877">
        <v>3</v>
      </c>
      <c r="AV877">
        <v>3</v>
      </c>
      <c r="AW877" s="91">
        <v>19</v>
      </c>
      <c r="AX877" s="93">
        <v>95</v>
      </c>
      <c r="AY877" s="97">
        <f t="shared" si="361"/>
        <v>19095</v>
      </c>
      <c r="BA877" s="7" t="s">
        <v>1261</v>
      </c>
      <c r="BB877" s="1">
        <v>87</v>
      </c>
      <c r="BC877" s="1">
        <v>1</v>
      </c>
      <c r="BD877" s="1" t="e">
        <f>BC877+BB877+C877-#REF!</f>
        <v>#REF!</v>
      </c>
    </row>
    <row r="878" spans="1:56" hidden="1" outlineLevel="1">
      <c r="A878" t="s">
        <v>666</v>
      </c>
      <c r="B878" t="s">
        <v>1526</v>
      </c>
      <c r="C878" s="1">
        <f t="shared" si="350"/>
        <v>7392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>IF(P878&gt;0,RANK(P878,(N878:P878,Q878:AE878)),0)</f>
        <v>0</v>
      </c>
      <c r="G878" s="1">
        <f t="shared" si="351"/>
        <v>1956</v>
      </c>
      <c r="H878" s="2">
        <f t="shared" si="352"/>
        <v>0.26461038961038963</v>
      </c>
      <c r="I878" s="2"/>
      <c r="J878" s="2">
        <f t="shared" si="353"/>
        <v>0.35240800865800864</v>
      </c>
      <c r="K878" s="2">
        <f t="shared" si="354"/>
        <v>0.61701839826839822</v>
      </c>
      <c r="L878" s="2">
        <f t="shared" si="355"/>
        <v>0</v>
      </c>
      <c r="M878" s="2">
        <f t="shared" si="356"/>
        <v>3.0573593073593197E-2</v>
      </c>
      <c r="N878" s="108">
        <v>2605</v>
      </c>
      <c r="O878" s="108">
        <v>4561</v>
      </c>
      <c r="P878" s="110"/>
      <c r="Q878" s="57">
        <v>224</v>
      </c>
      <c r="X878" s="57">
        <v>2</v>
      </c>
      <c r="Y878" s="108"/>
      <c r="Z878" s="108"/>
      <c r="AA878" s="108"/>
      <c r="AB878" s="108"/>
      <c r="AC878" s="108"/>
      <c r="AD878" s="108"/>
      <c r="AE878" s="108"/>
      <c r="AF878" s="108"/>
      <c r="AG878" s="108"/>
      <c r="AI878" s="7">
        <f>IF(Q878&gt;0,RANK(Q878,(N878:P878,Q878:AE878)),0)</f>
        <v>3</v>
      </c>
      <c r="AJ878" s="7">
        <f>IF(R878&gt;0,RANK(R878,(N878:P878,Q878:AE878)),0)</f>
        <v>0</v>
      </c>
      <c r="AK878" s="7">
        <f>IF(T878&gt;0,RANK(T878,(N878:P878,Q878:AE878)),0)</f>
        <v>0</v>
      </c>
      <c r="AL878" s="7">
        <f>IF(S878&gt;0,RANK(S878,(N878:P878,Q878:AE878)),0)</f>
        <v>0</v>
      </c>
      <c r="AM878" s="2">
        <f t="shared" si="357"/>
        <v>3.0303030303030304E-2</v>
      </c>
      <c r="AN878" s="2">
        <f t="shared" si="358"/>
        <v>0</v>
      </c>
      <c r="AO878" s="2">
        <f t="shared" si="359"/>
        <v>0</v>
      </c>
      <c r="AP878" s="2">
        <f t="shared" si="360"/>
        <v>0</v>
      </c>
      <c r="AR878" t="s">
        <v>666</v>
      </c>
      <c r="AS878" t="s">
        <v>1526</v>
      </c>
      <c r="AT878">
        <v>1</v>
      </c>
      <c r="AV878">
        <v>3</v>
      </c>
      <c r="AW878" s="91">
        <v>19</v>
      </c>
      <c r="AX878" s="93">
        <v>97</v>
      </c>
      <c r="AY878" s="97">
        <f t="shared" si="361"/>
        <v>19097</v>
      </c>
      <c r="BA878" s="7" t="s">
        <v>1261</v>
      </c>
      <c r="BB878" s="1">
        <v>172</v>
      </c>
      <c r="BC878" s="1">
        <v>4</v>
      </c>
      <c r="BD878" s="1" t="e">
        <f>BC878+BB878+C878-#REF!</f>
        <v>#REF!</v>
      </c>
    </row>
    <row r="879" spans="1:56" hidden="1" outlineLevel="1">
      <c r="A879" t="s">
        <v>717</v>
      </c>
      <c r="B879" t="s">
        <v>1526</v>
      </c>
      <c r="C879" s="1">
        <f t="shared" si="350"/>
        <v>14967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>IF(P879&gt;0,RANK(P879,(N879:P879,Q879:AE879)),0)</f>
        <v>0</v>
      </c>
      <c r="G879" s="1">
        <f t="shared" si="351"/>
        <v>4583</v>
      </c>
      <c r="H879" s="2">
        <f t="shared" si="352"/>
        <v>0.306206988708492</v>
      </c>
      <c r="I879" s="2"/>
      <c r="J879" s="2">
        <f t="shared" si="353"/>
        <v>0.33613950691521349</v>
      </c>
      <c r="K879" s="2">
        <f t="shared" si="354"/>
        <v>0.64234649562370549</v>
      </c>
      <c r="L879" s="2">
        <f t="shared" si="355"/>
        <v>0</v>
      </c>
      <c r="M879" s="2">
        <f t="shared" si="356"/>
        <v>2.1513997461080958E-2</v>
      </c>
      <c r="N879" s="108">
        <v>5031</v>
      </c>
      <c r="O879" s="108">
        <v>9614</v>
      </c>
      <c r="P879" s="110"/>
      <c r="Q879" s="57">
        <v>306</v>
      </c>
      <c r="X879" s="57">
        <v>16</v>
      </c>
      <c r="Y879" s="108"/>
      <c r="Z879" s="108"/>
      <c r="AA879" s="108"/>
      <c r="AB879" s="108"/>
      <c r="AC879" s="108"/>
      <c r="AD879" s="108"/>
      <c r="AE879" s="108"/>
      <c r="AF879" s="108"/>
      <c r="AG879" s="108"/>
      <c r="AI879" s="7">
        <f>IF(Q879&gt;0,RANK(Q879,(N879:P879,Q879:AE879)),0)</f>
        <v>3</v>
      </c>
      <c r="AJ879" s="7">
        <f>IF(R879&gt;0,RANK(R879,(N879:P879,Q879:AE879)),0)</f>
        <v>0</v>
      </c>
      <c r="AK879" s="7">
        <f>IF(T879&gt;0,RANK(T879,(N879:P879,Q879:AE879)),0)</f>
        <v>0</v>
      </c>
      <c r="AL879" s="7">
        <f>IF(S879&gt;0,RANK(S879,(N879:P879,Q879:AE879)),0)</f>
        <v>0</v>
      </c>
      <c r="AM879" s="2">
        <f t="shared" si="357"/>
        <v>2.0444978953698137E-2</v>
      </c>
      <c r="AN879" s="2">
        <f t="shared" si="358"/>
        <v>0</v>
      </c>
      <c r="AO879" s="2">
        <f t="shared" si="359"/>
        <v>0</v>
      </c>
      <c r="AP879" s="2">
        <f t="shared" si="360"/>
        <v>0</v>
      </c>
      <c r="AR879" t="s">
        <v>717</v>
      </c>
      <c r="AS879" t="s">
        <v>1526</v>
      </c>
      <c r="AT879">
        <v>3</v>
      </c>
      <c r="AV879">
        <v>3</v>
      </c>
      <c r="AW879" s="91">
        <v>19</v>
      </c>
      <c r="AX879" s="93">
        <v>99</v>
      </c>
      <c r="AY879" s="97">
        <f t="shared" si="361"/>
        <v>19099</v>
      </c>
      <c r="BA879" s="7" t="s">
        <v>1261</v>
      </c>
      <c r="BB879" s="1">
        <v>138</v>
      </c>
      <c r="BC879" s="1">
        <v>7</v>
      </c>
      <c r="BD879" s="1" t="e">
        <f>BC879+BB879+C879-#REF!</f>
        <v>#REF!</v>
      </c>
    </row>
    <row r="880" spans="1:56" hidden="1" outlineLevel="1">
      <c r="A880" t="s">
        <v>330</v>
      </c>
      <c r="B880" t="s">
        <v>1526</v>
      </c>
      <c r="C880" s="1">
        <f t="shared" si="350"/>
        <v>6658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>IF(P880&gt;0,RANK(P880,(N880:P880,Q880:AE880)),0)</f>
        <v>0</v>
      </c>
      <c r="G880" s="1">
        <f t="shared" si="351"/>
        <v>442</v>
      </c>
      <c r="H880" s="2">
        <f t="shared" si="352"/>
        <v>6.6386302192850702E-2</v>
      </c>
      <c r="I880" s="2"/>
      <c r="J880" s="2">
        <f t="shared" si="353"/>
        <v>0.4486332231901472</v>
      </c>
      <c r="K880" s="2">
        <f t="shared" si="354"/>
        <v>0.51501952538299789</v>
      </c>
      <c r="L880" s="2">
        <f t="shared" si="355"/>
        <v>0</v>
      </c>
      <c r="M880" s="2">
        <f t="shared" si="356"/>
        <v>3.634725142685491E-2</v>
      </c>
      <c r="N880" s="108">
        <v>2987</v>
      </c>
      <c r="O880" s="108">
        <v>3429</v>
      </c>
      <c r="P880" s="110"/>
      <c r="Q880" s="57">
        <v>233</v>
      </c>
      <c r="X880" s="57">
        <v>9</v>
      </c>
      <c r="Y880" s="108"/>
      <c r="Z880" s="108"/>
      <c r="AA880" s="108"/>
      <c r="AB880" s="108"/>
      <c r="AC880" s="108"/>
      <c r="AD880" s="108"/>
      <c r="AE880" s="108"/>
      <c r="AF880" s="108"/>
      <c r="AG880" s="108"/>
      <c r="AI880" s="7">
        <f>IF(Q880&gt;0,RANK(Q880,(N880:P880,Q880:AE880)),0)</f>
        <v>3</v>
      </c>
      <c r="AJ880" s="7">
        <f>IF(R880&gt;0,RANK(R880,(N880:P880,Q880:AE880)),0)</f>
        <v>0</v>
      </c>
      <c r="AK880" s="7">
        <f>IF(T880&gt;0,RANK(T880,(N880:P880,Q880:AE880)),0)</f>
        <v>0</v>
      </c>
      <c r="AL880" s="7">
        <f>IF(S880&gt;0,RANK(S880,(N880:P880,Q880:AE880)),0)</f>
        <v>0</v>
      </c>
      <c r="AM880" s="2">
        <f t="shared" si="357"/>
        <v>3.4995494142385099E-2</v>
      </c>
      <c r="AN880" s="2">
        <f t="shared" si="358"/>
        <v>0</v>
      </c>
      <c r="AO880" s="2">
        <f t="shared" si="359"/>
        <v>0</v>
      </c>
      <c r="AP880" s="2">
        <f t="shared" si="360"/>
        <v>0</v>
      </c>
      <c r="AR880" t="s">
        <v>330</v>
      </c>
      <c r="AS880" t="s">
        <v>1526</v>
      </c>
      <c r="AT880">
        <v>2</v>
      </c>
      <c r="AV880">
        <v>3</v>
      </c>
      <c r="AW880" s="91">
        <v>19</v>
      </c>
      <c r="AX880" s="93">
        <v>101</v>
      </c>
      <c r="AY880" s="97">
        <f t="shared" si="361"/>
        <v>19101</v>
      </c>
      <c r="BA880" s="7" t="s">
        <v>1261</v>
      </c>
      <c r="BB880" s="1">
        <v>197</v>
      </c>
      <c r="BC880" s="1">
        <v>0</v>
      </c>
      <c r="BD880" s="1" t="e">
        <f>BC880+BB880+C880-#REF!</f>
        <v>#REF!</v>
      </c>
    </row>
    <row r="881" spans="1:56" hidden="1" outlineLevel="1">
      <c r="A881" t="s">
        <v>2162</v>
      </c>
      <c r="B881" t="s">
        <v>1526</v>
      </c>
      <c r="C881" s="1">
        <f t="shared" si="350"/>
        <v>51656</v>
      </c>
      <c r="D881" s="7">
        <f>IF(N881&gt;0, RANK(N881,(N881:P881,Q881:AE881)),0)</f>
        <v>1</v>
      </c>
      <c r="E881" s="7">
        <f>IF(O881&gt;0,RANK(O881,(N881:P881,Q881:AE881)),0)</f>
        <v>2</v>
      </c>
      <c r="F881" s="7">
        <f>IF(P881&gt;0,RANK(P881,(N881:P881,Q881:AE881)),0)</f>
        <v>0</v>
      </c>
      <c r="G881" s="1">
        <f t="shared" si="351"/>
        <v>1700</v>
      </c>
      <c r="H881" s="2">
        <f t="shared" si="352"/>
        <v>3.2910020133188785E-2</v>
      </c>
      <c r="I881" s="2"/>
      <c r="J881" s="2">
        <f t="shared" si="353"/>
        <v>0.50423958494656962</v>
      </c>
      <c r="K881" s="2">
        <f t="shared" si="354"/>
        <v>0.47132956481338084</v>
      </c>
      <c r="L881" s="2">
        <f t="shared" si="355"/>
        <v>0</v>
      </c>
      <c r="M881" s="2">
        <f t="shared" si="356"/>
        <v>2.443085024004954E-2</v>
      </c>
      <c r="N881" s="108">
        <v>26047</v>
      </c>
      <c r="O881" s="108">
        <v>24347</v>
      </c>
      <c r="P881" s="110"/>
      <c r="Q881" s="57">
        <v>1187</v>
      </c>
      <c r="X881" s="57">
        <v>75</v>
      </c>
      <c r="Y881" s="108"/>
      <c r="Z881" s="108"/>
      <c r="AA881" s="108"/>
      <c r="AB881" s="108"/>
      <c r="AC881" s="108"/>
      <c r="AD881" s="108"/>
      <c r="AE881" s="108"/>
      <c r="AF881" s="108"/>
      <c r="AG881" s="108"/>
      <c r="AI881" s="7">
        <f>IF(Q881&gt;0,RANK(Q881,(N881:P881,Q881:AE881)),0)</f>
        <v>3</v>
      </c>
      <c r="AJ881" s="7">
        <f>IF(R881&gt;0,RANK(R881,(N881:P881,Q881:AE881)),0)</f>
        <v>0</v>
      </c>
      <c r="AK881" s="7">
        <f>IF(T881&gt;0,RANK(T881,(N881:P881,Q881:AE881)),0)</f>
        <v>0</v>
      </c>
      <c r="AL881" s="7">
        <f>IF(S881&gt;0,RANK(S881,(N881:P881,Q881:AE881)),0)</f>
        <v>0</v>
      </c>
      <c r="AM881" s="2">
        <f t="shared" si="357"/>
        <v>2.2978937587114757E-2</v>
      </c>
      <c r="AN881" s="2">
        <f t="shared" si="358"/>
        <v>0</v>
      </c>
      <c r="AO881" s="2">
        <f t="shared" si="359"/>
        <v>0</v>
      </c>
      <c r="AP881" s="2">
        <f t="shared" si="360"/>
        <v>0</v>
      </c>
      <c r="AR881" t="s">
        <v>2162</v>
      </c>
      <c r="AS881" t="s">
        <v>1526</v>
      </c>
      <c r="AT881">
        <v>2</v>
      </c>
      <c r="AV881">
        <v>3</v>
      </c>
      <c r="AW881" s="91">
        <v>19</v>
      </c>
      <c r="AX881" s="93">
        <v>103</v>
      </c>
      <c r="AY881" s="97">
        <f t="shared" si="361"/>
        <v>19103</v>
      </c>
      <c r="BA881" s="7" t="s">
        <v>1261</v>
      </c>
      <c r="BB881" s="1">
        <v>2159</v>
      </c>
      <c r="BC881" s="1">
        <v>40</v>
      </c>
      <c r="BD881" s="1" t="e">
        <f>BC881+BB881+C881-#REF!</f>
        <v>#REF!</v>
      </c>
    </row>
    <row r="882" spans="1:56" hidden="1" outlineLevel="1">
      <c r="A882" t="s">
        <v>2466</v>
      </c>
      <c r="B882" t="s">
        <v>1526</v>
      </c>
      <c r="C882" s="1">
        <f t="shared" si="350"/>
        <v>7710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>IF(P882&gt;0,RANK(P882,(N882:P882,Q882:AE882)),0)</f>
        <v>0</v>
      </c>
      <c r="G882" s="1">
        <f t="shared" si="351"/>
        <v>2968</v>
      </c>
      <c r="H882" s="2">
        <f t="shared" si="352"/>
        <v>0.38495460440985735</v>
      </c>
      <c r="I882" s="2"/>
      <c r="J882" s="2">
        <f t="shared" si="353"/>
        <v>0.29416342412451363</v>
      </c>
      <c r="K882" s="2">
        <f t="shared" si="354"/>
        <v>0.67911802853437098</v>
      </c>
      <c r="L882" s="2">
        <f t="shared" si="355"/>
        <v>0</v>
      </c>
      <c r="M882" s="2">
        <f t="shared" si="356"/>
        <v>2.671854734111534E-2</v>
      </c>
      <c r="N882" s="108">
        <v>2268</v>
      </c>
      <c r="O882" s="108">
        <v>5236</v>
      </c>
      <c r="P882" s="110"/>
      <c r="Q882" s="57">
        <v>203</v>
      </c>
      <c r="X882" s="57">
        <v>3</v>
      </c>
      <c r="Y882" s="108"/>
      <c r="Z882" s="108"/>
      <c r="AA882" s="108"/>
      <c r="AB882" s="108"/>
      <c r="AC882" s="108"/>
      <c r="AD882" s="108"/>
      <c r="AE882" s="108"/>
      <c r="AF882" s="108"/>
      <c r="AG882" s="108"/>
      <c r="AI882" s="7">
        <f>IF(Q882&gt;0,RANK(Q882,(N882:P882,Q882:AE882)),0)</f>
        <v>3</v>
      </c>
      <c r="AJ882" s="7">
        <f>IF(R882&gt;0,RANK(R882,(N882:P882,Q882:AE882)),0)</f>
        <v>0</v>
      </c>
      <c r="AK882" s="7">
        <f>IF(T882&gt;0,RANK(T882,(N882:P882,Q882:AE882)),0)</f>
        <v>0</v>
      </c>
      <c r="AL882" s="7">
        <f>IF(S882&gt;0,RANK(S882,(N882:P882,Q882:AE882)),0)</f>
        <v>0</v>
      </c>
      <c r="AM882" s="2">
        <f t="shared" si="357"/>
        <v>2.6329442282749676E-2</v>
      </c>
      <c r="AN882" s="2">
        <f t="shared" si="358"/>
        <v>0</v>
      </c>
      <c r="AO882" s="2">
        <f t="shared" si="359"/>
        <v>0</v>
      </c>
      <c r="AP882" s="2">
        <f t="shared" si="360"/>
        <v>0</v>
      </c>
      <c r="AR882" t="s">
        <v>2466</v>
      </c>
      <c r="AS882" t="s">
        <v>1526</v>
      </c>
      <c r="AT882">
        <v>1</v>
      </c>
      <c r="AV882">
        <v>3</v>
      </c>
      <c r="AW882" s="91">
        <v>19</v>
      </c>
      <c r="AX882" s="93">
        <v>105</v>
      </c>
      <c r="AY882" s="97">
        <f t="shared" si="361"/>
        <v>19105</v>
      </c>
      <c r="BA882" s="7" t="s">
        <v>1261</v>
      </c>
      <c r="BB882" s="1">
        <v>81</v>
      </c>
      <c r="BC882" s="1">
        <v>1</v>
      </c>
      <c r="BD882" s="1" t="e">
        <f>BC882+BB882+C882-#REF!</f>
        <v>#REF!</v>
      </c>
    </row>
    <row r="883" spans="1:56" hidden="1" outlineLevel="1">
      <c r="A883" t="s">
        <v>1178</v>
      </c>
      <c r="B883" t="s">
        <v>1526</v>
      </c>
      <c r="C883" s="1">
        <f t="shared" si="350"/>
        <v>3863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>IF(P883&gt;0,RANK(P883,(N883:P883,Q883:AE883)),0)</f>
        <v>0</v>
      </c>
      <c r="G883" s="1">
        <f t="shared" si="351"/>
        <v>1917</v>
      </c>
      <c r="H883" s="2">
        <f t="shared" si="352"/>
        <v>0.49624644059021483</v>
      </c>
      <c r="I883" s="2"/>
      <c r="J883" s="2">
        <f t="shared" si="353"/>
        <v>0.236862542065752</v>
      </c>
      <c r="K883" s="2">
        <f t="shared" si="354"/>
        <v>0.73310898265596691</v>
      </c>
      <c r="L883" s="2">
        <f t="shared" si="355"/>
        <v>0</v>
      </c>
      <c r="M883" s="2">
        <f t="shared" si="356"/>
        <v>3.0028475278281119E-2</v>
      </c>
      <c r="N883" s="108">
        <v>915</v>
      </c>
      <c r="O883" s="108">
        <v>2832</v>
      </c>
      <c r="P883" s="110"/>
      <c r="Q883" s="57">
        <v>110</v>
      </c>
      <c r="X883" s="57">
        <v>6</v>
      </c>
      <c r="Y883" s="108"/>
      <c r="Z883" s="108"/>
      <c r="AA883" s="108"/>
      <c r="AB883" s="108"/>
      <c r="AC883" s="108"/>
      <c r="AD883" s="108"/>
      <c r="AE883" s="108"/>
      <c r="AF883" s="108"/>
      <c r="AG883" s="108"/>
      <c r="AI883" s="7">
        <f>IF(Q883&gt;0,RANK(Q883,(N883:P883,Q883:AE883)),0)</f>
        <v>3</v>
      </c>
      <c r="AJ883" s="7">
        <f>IF(R883&gt;0,RANK(R883,(N883:P883,Q883:AE883)),0)</f>
        <v>0</v>
      </c>
      <c r="AK883" s="7">
        <f>IF(T883&gt;0,RANK(T883,(N883:P883,Q883:AE883)),0)</f>
        <v>0</v>
      </c>
      <c r="AL883" s="7">
        <f>IF(S883&gt;0,RANK(S883,(N883:P883,Q883:AE883)),0)</f>
        <v>0</v>
      </c>
      <c r="AM883" s="2">
        <f t="shared" si="357"/>
        <v>2.8475278281128655E-2</v>
      </c>
      <c r="AN883" s="2">
        <f t="shared" si="358"/>
        <v>0</v>
      </c>
      <c r="AO883" s="2">
        <f t="shared" si="359"/>
        <v>0</v>
      </c>
      <c r="AP883" s="2">
        <f t="shared" si="360"/>
        <v>0</v>
      </c>
      <c r="AR883" t="s">
        <v>1178</v>
      </c>
      <c r="AS883" t="s">
        <v>1526</v>
      </c>
      <c r="AT883">
        <v>3</v>
      </c>
      <c r="AV883">
        <v>3</v>
      </c>
      <c r="AW883" s="91">
        <v>19</v>
      </c>
      <c r="AX883" s="93">
        <v>107</v>
      </c>
      <c r="AY883" s="97">
        <f t="shared" si="361"/>
        <v>19107</v>
      </c>
      <c r="BA883" s="7" t="s">
        <v>1261</v>
      </c>
      <c r="BB883" s="1">
        <v>98</v>
      </c>
      <c r="BC883" s="1">
        <v>3</v>
      </c>
      <c r="BD883" s="1" t="e">
        <f>BC883+BB883+C883-#REF!</f>
        <v>#REF!</v>
      </c>
    </row>
    <row r="884" spans="1:56" hidden="1" outlineLevel="1">
      <c r="A884" t="s">
        <v>1015</v>
      </c>
      <c r="B884" t="s">
        <v>1526</v>
      </c>
      <c r="C884" s="1">
        <f t="shared" si="350"/>
        <v>6753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0</v>
      </c>
      <c r="G884" s="1">
        <f t="shared" si="351"/>
        <v>2760</v>
      </c>
      <c r="H884" s="2">
        <f t="shared" si="352"/>
        <v>0.40870724122612173</v>
      </c>
      <c r="I884" s="2"/>
      <c r="J884" s="2">
        <f t="shared" si="353"/>
        <v>0.2855027395231749</v>
      </c>
      <c r="K884" s="2">
        <f t="shared" si="354"/>
        <v>0.69420998074929663</v>
      </c>
      <c r="L884" s="2">
        <f t="shared" si="355"/>
        <v>0</v>
      </c>
      <c r="M884" s="2">
        <f t="shared" si="356"/>
        <v>2.0287279727528529E-2</v>
      </c>
      <c r="N884" s="108">
        <v>1928</v>
      </c>
      <c r="O884" s="108">
        <v>4688</v>
      </c>
      <c r="P884" s="110"/>
      <c r="Q884" s="57">
        <v>135</v>
      </c>
      <c r="X884" s="57">
        <v>2</v>
      </c>
      <c r="Y884" s="108"/>
      <c r="Z884" s="108"/>
      <c r="AA884" s="108"/>
      <c r="AB884" s="108"/>
      <c r="AC884" s="108"/>
      <c r="AD884" s="108"/>
      <c r="AE884" s="108"/>
      <c r="AF884" s="108"/>
      <c r="AG884" s="108"/>
      <c r="AI884" s="7">
        <f>IF(Q884&gt;0,RANK(Q884,(N884:P884,Q884:AE884)),0)</f>
        <v>3</v>
      </c>
      <c r="AJ884" s="7">
        <f>IF(R884&gt;0,RANK(R884,(N884:P884,Q884:AE884)),0)</f>
        <v>0</v>
      </c>
      <c r="AK884" s="7">
        <f>IF(T884&gt;0,RANK(T884,(N884:P884,Q884:AE884)),0)</f>
        <v>0</v>
      </c>
      <c r="AL884" s="7">
        <f>IF(S884&gt;0,RANK(S884,(N884:P884,Q884:AE884)),0)</f>
        <v>0</v>
      </c>
      <c r="AM884" s="2">
        <f t="shared" si="357"/>
        <v>1.9991115059973346E-2</v>
      </c>
      <c r="AN884" s="2">
        <f t="shared" si="358"/>
        <v>0</v>
      </c>
      <c r="AO884" s="2">
        <f t="shared" si="359"/>
        <v>0</v>
      </c>
      <c r="AP884" s="2">
        <f t="shared" si="360"/>
        <v>0</v>
      </c>
      <c r="AR884" t="s">
        <v>1015</v>
      </c>
      <c r="AS884" t="s">
        <v>1526</v>
      </c>
      <c r="AT884">
        <v>4</v>
      </c>
      <c r="AV884">
        <v>3</v>
      </c>
      <c r="AW884" s="91">
        <v>19</v>
      </c>
      <c r="AX884" s="93">
        <v>109</v>
      </c>
      <c r="AY884" s="97">
        <f t="shared" si="361"/>
        <v>19109</v>
      </c>
      <c r="BA884" s="7" t="s">
        <v>1261</v>
      </c>
      <c r="BB884" s="1">
        <v>84</v>
      </c>
      <c r="BC884" s="1">
        <v>4</v>
      </c>
      <c r="BD884" s="1" t="e">
        <f>BC884+BB884+C884-#REF!</f>
        <v>#REF!</v>
      </c>
    </row>
    <row r="885" spans="1:56" hidden="1" outlineLevel="1">
      <c r="A885" t="s">
        <v>738</v>
      </c>
      <c r="B885" t="s">
        <v>1526</v>
      </c>
      <c r="C885" s="1">
        <f t="shared" si="350"/>
        <v>11758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0</v>
      </c>
      <c r="G885" s="1">
        <f t="shared" si="351"/>
        <v>774</v>
      </c>
      <c r="H885" s="2">
        <f t="shared" si="352"/>
        <v>6.5827521687361792E-2</v>
      </c>
      <c r="I885" s="2"/>
      <c r="J885" s="2">
        <f t="shared" si="353"/>
        <v>0.44871576798775303</v>
      </c>
      <c r="K885" s="2">
        <f t="shared" si="354"/>
        <v>0.51454328967511487</v>
      </c>
      <c r="L885" s="2">
        <f t="shared" si="355"/>
        <v>0</v>
      </c>
      <c r="M885" s="2">
        <f t="shared" si="356"/>
        <v>3.6740942337132099E-2</v>
      </c>
      <c r="N885" s="108">
        <v>5276</v>
      </c>
      <c r="O885" s="108">
        <v>6050</v>
      </c>
      <c r="P885" s="110"/>
      <c r="Q885" s="57">
        <v>427</v>
      </c>
      <c r="X885" s="57">
        <v>5</v>
      </c>
      <c r="Y885" s="108"/>
      <c r="Z885" s="108"/>
      <c r="AA885" s="108"/>
      <c r="AB885" s="108"/>
      <c r="AC885" s="108"/>
      <c r="AD885" s="108"/>
      <c r="AE885" s="108"/>
      <c r="AF885" s="108"/>
      <c r="AG885" s="108"/>
      <c r="AI885" s="7">
        <f>IF(Q885&gt;0,RANK(Q885,(N885:P885,Q885:AE885)),0)</f>
        <v>3</v>
      </c>
      <c r="AJ885" s="7">
        <f>IF(R885&gt;0,RANK(R885,(N885:P885,Q885:AE885)),0)</f>
        <v>0</v>
      </c>
      <c r="AK885" s="7">
        <f>IF(T885&gt;0,RANK(T885,(N885:P885,Q885:AE885)),0)</f>
        <v>0</v>
      </c>
      <c r="AL885" s="7">
        <f>IF(S885&gt;0,RANK(S885,(N885:P885,Q885:AE885)),0)</f>
        <v>0</v>
      </c>
      <c r="AM885" s="2">
        <f t="shared" si="357"/>
        <v>3.6315699948970916E-2</v>
      </c>
      <c r="AN885" s="2">
        <f t="shared" si="358"/>
        <v>0</v>
      </c>
      <c r="AO885" s="2">
        <f t="shared" si="359"/>
        <v>0</v>
      </c>
      <c r="AP885" s="2">
        <f t="shared" si="360"/>
        <v>0</v>
      </c>
      <c r="AR885" t="s">
        <v>738</v>
      </c>
      <c r="AS885" t="s">
        <v>1526</v>
      </c>
      <c r="AT885">
        <v>2</v>
      </c>
      <c r="AV885">
        <v>3</v>
      </c>
      <c r="AW885" s="91">
        <v>19</v>
      </c>
      <c r="AX885" s="93">
        <v>111</v>
      </c>
      <c r="AY885" s="97">
        <f t="shared" si="361"/>
        <v>19111</v>
      </c>
      <c r="BA885" s="7" t="s">
        <v>1261</v>
      </c>
      <c r="BB885" s="1">
        <v>183</v>
      </c>
      <c r="BC885" s="1">
        <v>5</v>
      </c>
      <c r="BD885" s="1" t="e">
        <f>BC885+BB885+C885-#REF!</f>
        <v>#REF!</v>
      </c>
    </row>
    <row r="886" spans="1:56" hidden="1" outlineLevel="1">
      <c r="A886" t="s">
        <v>344</v>
      </c>
      <c r="B886" t="s">
        <v>1526</v>
      </c>
      <c r="C886" s="1">
        <f t="shared" si="350"/>
        <v>80082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>IF(P886&gt;0,RANK(P886,(N886:P886,Q886:AE886)),0)</f>
        <v>0</v>
      </c>
      <c r="G886" s="1">
        <f t="shared" si="351"/>
        <v>18724</v>
      </c>
      <c r="H886" s="2">
        <f t="shared" si="352"/>
        <v>0.23381034439699308</v>
      </c>
      <c r="I886" s="2"/>
      <c r="J886" s="2">
        <f t="shared" si="353"/>
        <v>0.37166903923478434</v>
      </c>
      <c r="K886" s="2">
        <f t="shared" si="354"/>
        <v>0.60547938363177745</v>
      </c>
      <c r="L886" s="2">
        <f t="shared" si="355"/>
        <v>0</v>
      </c>
      <c r="M886" s="2">
        <f t="shared" si="356"/>
        <v>2.2851577133438217E-2</v>
      </c>
      <c r="N886" s="108">
        <v>29764</v>
      </c>
      <c r="O886" s="108">
        <v>48488</v>
      </c>
      <c r="P886" s="110"/>
      <c r="Q886" s="57">
        <v>1782</v>
      </c>
      <c r="X886" s="57">
        <v>48</v>
      </c>
      <c r="Y886" s="108"/>
      <c r="Z886" s="108"/>
      <c r="AA886" s="108"/>
      <c r="AB886" s="108"/>
      <c r="AC886" s="108"/>
      <c r="AD886" s="108"/>
      <c r="AE886" s="108"/>
      <c r="AF886" s="108"/>
      <c r="AG886" s="108"/>
      <c r="AI886" s="7">
        <f>IF(Q886&gt;0,RANK(Q886,(N886:P886,Q886:AE886)),0)</f>
        <v>3</v>
      </c>
      <c r="AJ886" s="7">
        <f>IF(R886&gt;0,RANK(R886,(N886:P886,Q886:AE886)),0)</f>
        <v>0</v>
      </c>
      <c r="AK886" s="7">
        <f>IF(T886&gt;0,RANK(T886,(N886:P886,Q886:AE886)),0)</f>
        <v>0</v>
      </c>
      <c r="AL886" s="7">
        <f>IF(S886&gt;0,RANK(S886,(N886:P886,Q886:AE886)),0)</f>
        <v>0</v>
      </c>
      <c r="AM886" s="2">
        <f t="shared" si="357"/>
        <v>2.2252191503708697E-2</v>
      </c>
      <c r="AN886" s="2">
        <f t="shared" si="358"/>
        <v>0</v>
      </c>
      <c r="AO886" s="2">
        <f t="shared" si="359"/>
        <v>0</v>
      </c>
      <c r="AP886" s="2">
        <f t="shared" si="360"/>
        <v>0</v>
      </c>
      <c r="AR886" t="s">
        <v>344</v>
      </c>
      <c r="AS886" t="s">
        <v>1526</v>
      </c>
      <c r="AT886">
        <v>2</v>
      </c>
      <c r="AV886">
        <v>3</v>
      </c>
      <c r="AW886" s="91">
        <v>19</v>
      </c>
      <c r="AX886" s="93">
        <v>113</v>
      </c>
      <c r="AY886" s="97">
        <f t="shared" si="361"/>
        <v>19113</v>
      </c>
      <c r="BA886" s="7" t="s">
        <v>1261</v>
      </c>
      <c r="BB886" s="1">
        <v>541</v>
      </c>
      <c r="BC886" s="1">
        <v>9</v>
      </c>
      <c r="BD886" s="1" t="e">
        <f>BC886+BB886+C886-#REF!</f>
        <v>#REF!</v>
      </c>
    </row>
    <row r="887" spans="1:56" hidden="1" outlineLevel="1">
      <c r="A887" t="s">
        <v>148</v>
      </c>
      <c r="B887" t="s">
        <v>1526</v>
      </c>
      <c r="C887" s="1">
        <f t="shared" si="350"/>
        <v>3366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0</v>
      </c>
      <c r="G887" s="1">
        <f t="shared" si="351"/>
        <v>1552</v>
      </c>
      <c r="H887" s="2">
        <f t="shared" si="352"/>
        <v>0.46108140225787286</v>
      </c>
      <c r="I887" s="2"/>
      <c r="J887" s="2">
        <f t="shared" si="353"/>
        <v>0.2551990493166964</v>
      </c>
      <c r="K887" s="2">
        <f t="shared" si="354"/>
        <v>0.71628045157456921</v>
      </c>
      <c r="L887" s="2">
        <f t="shared" si="355"/>
        <v>0</v>
      </c>
      <c r="M887" s="2">
        <f t="shared" si="356"/>
        <v>2.8520499108734332E-2</v>
      </c>
      <c r="N887" s="108">
        <v>859</v>
      </c>
      <c r="O887" s="108">
        <v>2411</v>
      </c>
      <c r="P887" s="110"/>
      <c r="Q887" s="57">
        <v>95</v>
      </c>
      <c r="X887" s="57">
        <v>1</v>
      </c>
      <c r="Y887" s="108"/>
      <c r="Z887" s="108"/>
      <c r="AA887" s="108"/>
      <c r="AB887" s="108"/>
      <c r="AC887" s="108"/>
      <c r="AD887" s="108"/>
      <c r="AE887" s="108"/>
      <c r="AF887" s="108"/>
      <c r="AG887" s="108"/>
      <c r="AI887" s="7">
        <f>IF(Q887&gt;0,RANK(Q887,(N887:P887,Q887:AE887)),0)</f>
        <v>3</v>
      </c>
      <c r="AJ887" s="7">
        <f>IF(R887&gt;0,RANK(R887,(N887:P887,Q887:AE887)),0)</f>
        <v>0</v>
      </c>
      <c r="AK887" s="7">
        <f>IF(T887&gt;0,RANK(T887,(N887:P887,Q887:AE887)),0)</f>
        <v>0</v>
      </c>
      <c r="AL887" s="7">
        <f>IF(S887&gt;0,RANK(S887,(N887:P887,Q887:AE887)),0)</f>
        <v>0</v>
      </c>
      <c r="AM887" s="2">
        <f t="shared" si="357"/>
        <v>2.8223410576351752E-2</v>
      </c>
      <c r="AN887" s="2">
        <f t="shared" si="358"/>
        <v>0</v>
      </c>
      <c r="AO887" s="2">
        <f t="shared" si="359"/>
        <v>0</v>
      </c>
      <c r="AP887" s="2">
        <f t="shared" si="360"/>
        <v>0</v>
      </c>
      <c r="AR887" t="s">
        <v>148</v>
      </c>
      <c r="AS887" t="s">
        <v>1526</v>
      </c>
      <c r="AT887">
        <v>2</v>
      </c>
      <c r="AV887">
        <v>3</v>
      </c>
      <c r="AW887" s="91">
        <v>19</v>
      </c>
      <c r="AX887" s="93">
        <v>115</v>
      </c>
      <c r="AY887" s="97">
        <f t="shared" si="361"/>
        <v>19115</v>
      </c>
      <c r="BA887" s="7" t="s">
        <v>1261</v>
      </c>
      <c r="BB887" s="1">
        <v>52</v>
      </c>
      <c r="BC887" s="1">
        <v>1</v>
      </c>
      <c r="BD887" s="1" t="e">
        <f>BC887+BB887+C887-#REF!</f>
        <v>#REF!</v>
      </c>
    </row>
    <row r="888" spans="1:56" hidden="1" outlineLevel="1">
      <c r="A888" t="s">
        <v>2169</v>
      </c>
      <c r="B888" t="s">
        <v>1526</v>
      </c>
      <c r="C888" s="1">
        <f t="shared" si="350"/>
        <v>3538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>IF(P888&gt;0,RANK(P888,(N888:P888,Q888:AE888)),0)</f>
        <v>0</v>
      </c>
      <c r="G888" s="1">
        <f t="shared" si="351"/>
        <v>1503</v>
      </c>
      <c r="H888" s="2">
        <f t="shared" si="352"/>
        <v>0.42481628038439795</v>
      </c>
      <c r="I888" s="2"/>
      <c r="J888" s="2">
        <f t="shared" si="353"/>
        <v>0.27331825890333522</v>
      </c>
      <c r="K888" s="2">
        <f t="shared" si="354"/>
        <v>0.69813453928773317</v>
      </c>
      <c r="L888" s="2">
        <f t="shared" si="355"/>
        <v>0</v>
      </c>
      <c r="M888" s="2">
        <f t="shared" si="356"/>
        <v>2.8547201808931666E-2</v>
      </c>
      <c r="N888" s="108">
        <v>967</v>
      </c>
      <c r="O888" s="108">
        <v>2470</v>
      </c>
      <c r="P888" s="110"/>
      <c r="Q888" s="57">
        <v>96</v>
      </c>
      <c r="X888" s="57">
        <v>5</v>
      </c>
      <c r="Y888" s="108"/>
      <c r="Z888" s="108"/>
      <c r="AA888" s="108"/>
      <c r="AB888" s="108"/>
      <c r="AC888" s="108"/>
      <c r="AD888" s="108"/>
      <c r="AE888" s="108"/>
      <c r="AF888" s="108"/>
      <c r="AG888" s="108"/>
      <c r="AI888" s="7">
        <f>IF(Q888&gt;0,RANK(Q888,(N888:P888,Q888:AE888)),0)</f>
        <v>3</v>
      </c>
      <c r="AJ888" s="7">
        <f>IF(R888&gt;0,RANK(R888,(N888:P888,Q888:AE888)),0)</f>
        <v>0</v>
      </c>
      <c r="AK888" s="7">
        <f>IF(T888&gt;0,RANK(T888,(N888:P888,Q888:AE888)),0)</f>
        <v>0</v>
      </c>
      <c r="AL888" s="7">
        <f>IF(S888&gt;0,RANK(S888,(N888:P888,Q888:AE888)),0)</f>
        <v>0</v>
      </c>
      <c r="AM888" s="2">
        <f t="shared" si="357"/>
        <v>2.7133973996608253E-2</v>
      </c>
      <c r="AN888" s="2">
        <f t="shared" si="358"/>
        <v>0</v>
      </c>
      <c r="AO888" s="2">
        <f t="shared" si="359"/>
        <v>0</v>
      </c>
      <c r="AP888" s="2">
        <f t="shared" si="360"/>
        <v>0</v>
      </c>
      <c r="AR888" t="s">
        <v>2169</v>
      </c>
      <c r="AS888" t="s">
        <v>1526</v>
      </c>
      <c r="AT888">
        <v>3</v>
      </c>
      <c r="AV888">
        <v>3</v>
      </c>
      <c r="AW888" s="91">
        <v>19</v>
      </c>
      <c r="AX888" s="93">
        <v>117</v>
      </c>
      <c r="AY888" s="97">
        <f t="shared" si="361"/>
        <v>19117</v>
      </c>
      <c r="BA888" s="7" t="s">
        <v>1261</v>
      </c>
      <c r="BB888" s="1">
        <v>81</v>
      </c>
      <c r="BC888" s="1">
        <v>2</v>
      </c>
      <c r="BD888" s="1" t="e">
        <f>BC888+BB888+C888-#REF!</f>
        <v>#REF!</v>
      </c>
    </row>
    <row r="889" spans="1:56" hidden="1" outlineLevel="1">
      <c r="A889" t="s">
        <v>1205</v>
      </c>
      <c r="B889" t="s">
        <v>1526</v>
      </c>
      <c r="C889" s="1">
        <f t="shared" si="350"/>
        <v>4995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0</v>
      </c>
      <c r="G889" s="1">
        <f t="shared" si="351"/>
        <v>3649</v>
      </c>
      <c r="H889" s="2">
        <f t="shared" si="352"/>
        <v>0.73053053053053052</v>
      </c>
      <c r="I889" s="2"/>
      <c r="J889" s="2">
        <f t="shared" si="353"/>
        <v>0.12412412412412413</v>
      </c>
      <c r="K889" s="2">
        <f t="shared" si="354"/>
        <v>0.85465465465465462</v>
      </c>
      <c r="L889" s="2">
        <f t="shared" si="355"/>
        <v>0</v>
      </c>
      <c r="M889" s="2">
        <f t="shared" si="356"/>
        <v>2.1221221221221276E-2</v>
      </c>
      <c r="N889" s="108">
        <v>620</v>
      </c>
      <c r="O889" s="108">
        <v>4269</v>
      </c>
      <c r="P889" s="110"/>
      <c r="Q889" s="57">
        <v>106</v>
      </c>
      <c r="X889" s="57">
        <v>0</v>
      </c>
      <c r="Y889" s="108"/>
      <c r="Z889" s="108"/>
      <c r="AA889" s="108"/>
      <c r="AB889" s="108"/>
      <c r="AC889" s="108"/>
      <c r="AD889" s="108"/>
      <c r="AE889" s="108"/>
      <c r="AF889" s="108"/>
      <c r="AG889" s="108"/>
      <c r="AI889" s="7">
        <f>IF(Q889&gt;0,RANK(Q889,(N889:P889,Q889:AE889)),0)</f>
        <v>3</v>
      </c>
      <c r="AJ889" s="7">
        <f>IF(R889&gt;0,RANK(R889,(N889:P889,Q889:AE889)),0)</f>
        <v>0</v>
      </c>
      <c r="AK889" s="7">
        <f>IF(T889&gt;0,RANK(T889,(N889:P889,Q889:AE889)),0)</f>
        <v>0</v>
      </c>
      <c r="AL889" s="7">
        <f>IF(S889&gt;0,RANK(S889,(N889:P889,Q889:AE889)),0)</f>
        <v>0</v>
      </c>
      <c r="AM889" s="2">
        <f t="shared" si="357"/>
        <v>2.122122122122122E-2</v>
      </c>
      <c r="AN889" s="2">
        <f t="shared" si="358"/>
        <v>0</v>
      </c>
      <c r="AO889" s="2">
        <f t="shared" si="359"/>
        <v>0</v>
      </c>
      <c r="AP889" s="2">
        <f t="shared" si="360"/>
        <v>0</v>
      </c>
      <c r="AR889" t="s">
        <v>1205</v>
      </c>
      <c r="AS889" t="s">
        <v>1526</v>
      </c>
      <c r="AT889">
        <v>5</v>
      </c>
      <c r="AV889">
        <v>3</v>
      </c>
      <c r="AW889" s="91">
        <v>19</v>
      </c>
      <c r="AX889" s="93">
        <v>119</v>
      </c>
      <c r="AY889" s="97">
        <f t="shared" si="361"/>
        <v>19119</v>
      </c>
      <c r="BA889" s="7" t="s">
        <v>1261</v>
      </c>
      <c r="BB889" s="1">
        <v>206</v>
      </c>
      <c r="BC889" s="1">
        <v>0</v>
      </c>
      <c r="BD889" s="1" t="e">
        <f>BC889+BB889+C889-#REF!</f>
        <v>#REF!</v>
      </c>
    </row>
    <row r="890" spans="1:56" hidden="1" outlineLevel="1">
      <c r="A890" t="s">
        <v>1370</v>
      </c>
      <c r="B890" t="s">
        <v>1526</v>
      </c>
      <c r="C890" s="1">
        <f t="shared" si="350"/>
        <v>6743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>IF(P890&gt;0,RANK(P890,(N890:P890,Q890:AE890)),0)</f>
        <v>0</v>
      </c>
      <c r="G890" s="1">
        <f t="shared" si="351"/>
        <v>2943</v>
      </c>
      <c r="H890" s="2">
        <f t="shared" si="352"/>
        <v>0.43645261752928965</v>
      </c>
      <c r="I890" s="2"/>
      <c r="J890" s="2">
        <f t="shared" si="353"/>
        <v>0.2684265163873647</v>
      </c>
      <c r="K890" s="2">
        <f t="shared" si="354"/>
        <v>0.70487913391665435</v>
      </c>
      <c r="L890" s="2">
        <f t="shared" si="355"/>
        <v>0</v>
      </c>
      <c r="M890" s="2">
        <f t="shared" si="356"/>
        <v>2.6694349695980946E-2</v>
      </c>
      <c r="N890" s="108">
        <v>1810</v>
      </c>
      <c r="O890" s="108">
        <v>4753</v>
      </c>
      <c r="P890" s="110"/>
      <c r="Q890" s="57">
        <v>173</v>
      </c>
      <c r="X890" s="57">
        <v>7</v>
      </c>
      <c r="Y890" s="108"/>
      <c r="Z890" s="108"/>
      <c r="AA890" s="108"/>
      <c r="AB890" s="108"/>
      <c r="AC890" s="108"/>
      <c r="AD890" s="108"/>
      <c r="AE890" s="108"/>
      <c r="AF890" s="108"/>
      <c r="AG890" s="108"/>
      <c r="AI890" s="7">
        <f>IF(Q890&gt;0,RANK(Q890,(N890:P890,Q890:AE890)),0)</f>
        <v>3</v>
      </c>
      <c r="AJ890" s="7">
        <f>IF(R890&gt;0,RANK(R890,(N890:P890,Q890:AE890)),0)</f>
        <v>0</v>
      </c>
      <c r="AK890" s="7">
        <f>IF(T890&gt;0,RANK(T890,(N890:P890,Q890:AE890)),0)</f>
        <v>0</v>
      </c>
      <c r="AL890" s="7">
        <f>IF(S890&gt;0,RANK(S890,(N890:P890,Q890:AE890)),0)</f>
        <v>0</v>
      </c>
      <c r="AM890" s="2">
        <f t="shared" si="357"/>
        <v>2.5656236096692868E-2</v>
      </c>
      <c r="AN890" s="2">
        <f t="shared" si="358"/>
        <v>0</v>
      </c>
      <c r="AO890" s="2">
        <f t="shared" si="359"/>
        <v>0</v>
      </c>
      <c r="AP890" s="2">
        <f t="shared" si="360"/>
        <v>0</v>
      </c>
      <c r="AR890" t="s">
        <v>1370</v>
      </c>
      <c r="AS890" t="s">
        <v>1526</v>
      </c>
      <c r="AT890">
        <v>4</v>
      </c>
      <c r="AV890">
        <v>3</v>
      </c>
      <c r="AW890" s="91">
        <v>19</v>
      </c>
      <c r="AX890" s="93">
        <v>121</v>
      </c>
      <c r="AY890" s="97">
        <f t="shared" si="361"/>
        <v>19121</v>
      </c>
      <c r="BA890" s="7" t="s">
        <v>1261</v>
      </c>
      <c r="BB890" s="1">
        <v>126</v>
      </c>
      <c r="BC890" s="1">
        <v>2</v>
      </c>
      <c r="BD890" s="1" t="e">
        <f>BC890+BB890+C890-#REF!</f>
        <v>#REF!</v>
      </c>
    </row>
    <row r="891" spans="1:56" hidden="1" outlineLevel="1">
      <c r="A891" t="s">
        <v>2222</v>
      </c>
      <c r="B891" t="s">
        <v>1526</v>
      </c>
      <c r="C891" s="1">
        <f t="shared" si="350"/>
        <v>8412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0</v>
      </c>
      <c r="G891" s="1">
        <f t="shared" si="351"/>
        <v>4510</v>
      </c>
      <c r="H891" s="2">
        <f t="shared" si="352"/>
        <v>0.53613884926295763</v>
      </c>
      <c r="I891" s="2"/>
      <c r="J891" s="2">
        <f t="shared" si="353"/>
        <v>0.22182596291012838</v>
      </c>
      <c r="K891" s="2">
        <f t="shared" si="354"/>
        <v>0.75796481217308609</v>
      </c>
      <c r="L891" s="2">
        <f t="shared" si="355"/>
        <v>0</v>
      </c>
      <c r="M891" s="2">
        <f t="shared" si="356"/>
        <v>2.0209224916785562E-2</v>
      </c>
      <c r="N891" s="108">
        <v>1866</v>
      </c>
      <c r="O891" s="108">
        <v>6376</v>
      </c>
      <c r="P891" s="110"/>
      <c r="Q891" s="57">
        <v>162</v>
      </c>
      <c r="X891" s="57">
        <v>8</v>
      </c>
      <c r="Y891" s="108"/>
      <c r="Z891" s="108"/>
      <c r="AA891" s="108"/>
      <c r="AB891" s="108"/>
      <c r="AC891" s="108"/>
      <c r="AD891" s="108"/>
      <c r="AE891" s="108"/>
      <c r="AF891" s="108"/>
      <c r="AG891" s="108"/>
      <c r="AI891" s="7">
        <f>IF(Q891&gt;0,RANK(Q891,(N891:P891,Q891:AE891)),0)</f>
        <v>3</v>
      </c>
      <c r="AJ891" s="7">
        <f>IF(R891&gt;0,RANK(R891,(N891:P891,Q891:AE891)),0)</f>
        <v>0</v>
      </c>
      <c r="AK891" s="7">
        <f>IF(T891&gt;0,RANK(T891,(N891:P891,Q891:AE891)),0)</f>
        <v>0</v>
      </c>
      <c r="AL891" s="7">
        <f>IF(S891&gt;0,RANK(S891,(N891:P891,Q891:AE891)),0)</f>
        <v>0</v>
      </c>
      <c r="AM891" s="2">
        <f t="shared" si="357"/>
        <v>1.9258202567760341E-2</v>
      </c>
      <c r="AN891" s="2">
        <f t="shared" si="358"/>
        <v>0</v>
      </c>
      <c r="AO891" s="2">
        <f t="shared" si="359"/>
        <v>0</v>
      </c>
      <c r="AP891" s="2">
        <f t="shared" si="360"/>
        <v>0</v>
      </c>
      <c r="AR891" t="s">
        <v>2222</v>
      </c>
      <c r="AS891" t="s">
        <v>1526</v>
      </c>
      <c r="AT891">
        <v>3</v>
      </c>
      <c r="AV891">
        <v>3</v>
      </c>
      <c r="AW891" s="91">
        <v>19</v>
      </c>
      <c r="AX891" s="93">
        <v>123</v>
      </c>
      <c r="AY891" s="97">
        <f t="shared" si="361"/>
        <v>19123</v>
      </c>
      <c r="BA891" s="7" t="s">
        <v>1261</v>
      </c>
      <c r="BB891" s="1">
        <v>92</v>
      </c>
      <c r="BC891" s="1">
        <v>1</v>
      </c>
      <c r="BD891" s="1" t="e">
        <f>BC891+BB891+C891-#REF!</f>
        <v>#REF!</v>
      </c>
    </row>
    <row r="892" spans="1:56" hidden="1" outlineLevel="1">
      <c r="A892" t="s">
        <v>2572</v>
      </c>
      <c r="B892" t="s">
        <v>1526</v>
      </c>
      <c r="C892" s="1">
        <f t="shared" si="350"/>
        <v>13036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>IF(P892&gt;0,RANK(P892,(N892:P892,Q892:AE892)),0)</f>
        <v>0</v>
      </c>
      <c r="G892" s="1">
        <f t="shared" si="351"/>
        <v>5917</v>
      </c>
      <c r="H892" s="2">
        <f t="shared" si="352"/>
        <v>0.45389690088984352</v>
      </c>
      <c r="I892" s="2"/>
      <c r="J892" s="2">
        <f t="shared" si="353"/>
        <v>0.26150659711567964</v>
      </c>
      <c r="K892" s="2">
        <f t="shared" si="354"/>
        <v>0.71540349800552316</v>
      </c>
      <c r="L892" s="2">
        <f t="shared" si="355"/>
        <v>0</v>
      </c>
      <c r="M892" s="2">
        <f t="shared" si="356"/>
        <v>2.3089904878797252E-2</v>
      </c>
      <c r="N892" s="108">
        <v>3409</v>
      </c>
      <c r="O892" s="108">
        <v>9326</v>
      </c>
      <c r="P892" s="110"/>
      <c r="Q892" s="57">
        <v>280</v>
      </c>
      <c r="X892" s="57">
        <v>21</v>
      </c>
      <c r="Y892" s="108"/>
      <c r="Z892" s="108"/>
      <c r="AA892" s="108"/>
      <c r="AB892" s="108"/>
      <c r="AC892" s="108"/>
      <c r="AD892" s="108"/>
      <c r="AE892" s="108"/>
      <c r="AF892" s="108"/>
      <c r="AG892" s="108"/>
      <c r="AI892" s="7">
        <f>IF(Q892&gt;0,RANK(Q892,(N892:P892,Q892:AE892)),0)</f>
        <v>3</v>
      </c>
      <c r="AJ892" s="7">
        <f>IF(R892&gt;0,RANK(R892,(N892:P892,Q892:AE892)),0)</f>
        <v>0</v>
      </c>
      <c r="AK892" s="7">
        <f>IF(T892&gt;0,RANK(T892,(N892:P892,Q892:AE892)),0)</f>
        <v>0</v>
      </c>
      <c r="AL892" s="7">
        <f>IF(S892&gt;0,RANK(S892,(N892:P892,Q892:AE892)),0)</f>
        <v>0</v>
      </c>
      <c r="AM892" s="2">
        <f t="shared" si="357"/>
        <v>2.1478981282602026E-2</v>
      </c>
      <c r="AN892" s="2">
        <f t="shared" si="358"/>
        <v>0</v>
      </c>
      <c r="AO892" s="2">
        <f t="shared" si="359"/>
        <v>0</v>
      </c>
      <c r="AP892" s="2">
        <f t="shared" si="360"/>
        <v>0</v>
      </c>
      <c r="AR892" t="s">
        <v>2572</v>
      </c>
      <c r="AS892" t="s">
        <v>1526</v>
      </c>
      <c r="AT892">
        <v>3</v>
      </c>
      <c r="AV892">
        <v>3</v>
      </c>
      <c r="AW892" s="91">
        <v>19</v>
      </c>
      <c r="AX892" s="93">
        <v>125</v>
      </c>
      <c r="AY892" s="97">
        <f t="shared" si="361"/>
        <v>19125</v>
      </c>
      <c r="BA892" s="7" t="s">
        <v>1261</v>
      </c>
      <c r="BB892" s="1">
        <v>87</v>
      </c>
      <c r="BC892" s="1">
        <v>3</v>
      </c>
      <c r="BD892" s="1" t="e">
        <f>BC892+BB892+C892-#REF!</f>
        <v>#REF!</v>
      </c>
    </row>
    <row r="893" spans="1:56" hidden="1" outlineLevel="1">
      <c r="A893" t="s">
        <v>1613</v>
      </c>
      <c r="B893" t="s">
        <v>1526</v>
      </c>
      <c r="C893" s="1">
        <f t="shared" si="350"/>
        <v>14215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>IF(P893&gt;0,RANK(P893,(N893:P893,Q893:AE893)),0)</f>
        <v>0</v>
      </c>
      <c r="G893" s="1">
        <f t="shared" si="351"/>
        <v>4190</v>
      </c>
      <c r="H893" s="2">
        <f t="shared" si="352"/>
        <v>0.29475905733380231</v>
      </c>
      <c r="I893" s="2"/>
      <c r="J893" s="2">
        <f t="shared" si="353"/>
        <v>0.34020400984875132</v>
      </c>
      <c r="K893" s="2">
        <f t="shared" si="354"/>
        <v>0.63496306718255369</v>
      </c>
      <c r="L893" s="2">
        <f t="shared" si="355"/>
        <v>0</v>
      </c>
      <c r="M893" s="2">
        <f t="shared" si="356"/>
        <v>2.4832922968694993E-2</v>
      </c>
      <c r="N893" s="108">
        <v>4836</v>
      </c>
      <c r="O893" s="108">
        <v>9026</v>
      </c>
      <c r="P893" s="110"/>
      <c r="Q893" s="57">
        <v>341</v>
      </c>
      <c r="X893" s="57">
        <v>12</v>
      </c>
      <c r="Y893" s="108"/>
      <c r="Z893" s="108"/>
      <c r="AA893" s="108"/>
      <c r="AB893" s="108"/>
      <c r="AC893" s="108"/>
      <c r="AD893" s="108"/>
      <c r="AE893" s="108"/>
      <c r="AF893" s="108"/>
      <c r="AG893" s="108"/>
      <c r="AI893" s="7">
        <f>IF(Q893&gt;0,RANK(Q893,(N893:P893,Q893:AE893)),0)</f>
        <v>3</v>
      </c>
      <c r="AJ893" s="7">
        <f>IF(R893&gt;0,RANK(R893,(N893:P893,Q893:AE893)),0)</f>
        <v>0</v>
      </c>
      <c r="AK893" s="7">
        <f>IF(T893&gt;0,RANK(T893,(N893:P893,Q893:AE893)),0)</f>
        <v>0</v>
      </c>
      <c r="AL893" s="7">
        <f>IF(S893&gt;0,RANK(S893,(N893:P893,Q893:AE893)),0)</f>
        <v>0</v>
      </c>
      <c r="AM893" s="2">
        <f t="shared" si="357"/>
        <v>2.3988744284206824E-2</v>
      </c>
      <c r="AN893" s="2">
        <f t="shared" si="358"/>
        <v>0</v>
      </c>
      <c r="AO893" s="2">
        <f t="shared" si="359"/>
        <v>0</v>
      </c>
      <c r="AP893" s="2">
        <f t="shared" si="360"/>
        <v>0</v>
      </c>
      <c r="AR893" t="s">
        <v>1613</v>
      </c>
      <c r="AS893" t="s">
        <v>1526</v>
      </c>
      <c r="AT893">
        <v>4</v>
      </c>
      <c r="AV893">
        <v>3</v>
      </c>
      <c r="AW893" s="91">
        <v>19</v>
      </c>
      <c r="AX893" s="93">
        <v>127</v>
      </c>
      <c r="AY893" s="97">
        <f t="shared" si="361"/>
        <v>19127</v>
      </c>
      <c r="BA893" s="7" t="s">
        <v>1261</v>
      </c>
      <c r="BB893" s="1">
        <v>230</v>
      </c>
      <c r="BC893" s="1">
        <v>5</v>
      </c>
      <c r="BD893" s="1" t="e">
        <f>BC893+BB893+C893-#REF!</f>
        <v>#REF!</v>
      </c>
    </row>
    <row r="894" spans="1:56" hidden="1" outlineLevel="1">
      <c r="A894" t="s">
        <v>927</v>
      </c>
      <c r="B894" t="s">
        <v>1526</v>
      </c>
      <c r="C894" s="1">
        <f t="shared" ref="C894:C929" si="362">SUM(N894:AG894)</f>
        <v>4823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0</v>
      </c>
      <c r="G894" s="1">
        <f t="shared" ref="G894:G929" si="363">IF(C894&gt;0,MAX(N894:P894)-LARGE(N894:P894,2),0)</f>
        <v>2565</v>
      </c>
      <c r="H894" s="2">
        <f t="shared" ref="H894:H925" si="364">IF(C894&gt;0,G894/C894,0)</f>
        <v>0.53182666390213562</v>
      </c>
      <c r="I894" s="2"/>
      <c r="J894" s="2">
        <f t="shared" ref="J894:J929" si="365">IF($C894=0,"-",N894/$C894)</f>
        <v>0.22143893842007051</v>
      </c>
      <c r="K894" s="2">
        <f t="shared" ref="K894:K929" si="366">IF($C894=0,"-",O894/$C894)</f>
        <v>0.75326560232220607</v>
      </c>
      <c r="L894" s="2">
        <f t="shared" ref="L894:L929" si="367">IF($C894=0,"-",P894/$C894)</f>
        <v>0</v>
      </c>
      <c r="M894" s="2">
        <f t="shared" ref="M894:M925" si="368">IF(C894=0,"-",(1-J894-K894-L894))</f>
        <v>2.5295459257723363E-2</v>
      </c>
      <c r="N894" s="108">
        <v>1068</v>
      </c>
      <c r="O894" s="108">
        <v>3633</v>
      </c>
      <c r="P894" s="110"/>
      <c r="Q894" s="57">
        <v>120</v>
      </c>
      <c r="X894" s="57">
        <v>2</v>
      </c>
      <c r="Y894" s="108"/>
      <c r="Z894" s="108"/>
      <c r="AA894" s="108"/>
      <c r="AB894" s="108"/>
      <c r="AC894" s="108"/>
      <c r="AD894" s="108"/>
      <c r="AE894" s="108"/>
      <c r="AF894" s="108"/>
      <c r="AG894" s="108"/>
      <c r="AI894" s="7">
        <f>IF(Q894&gt;0,RANK(Q894,(N894:P894,Q894:AE894)),0)</f>
        <v>3</v>
      </c>
      <c r="AJ894" s="7">
        <f>IF(R894&gt;0,RANK(R894,(N894:P894,Q894:AE894)),0)</f>
        <v>0</v>
      </c>
      <c r="AK894" s="7">
        <f>IF(T894&gt;0,RANK(T894,(N894:P894,Q894:AE894)),0)</f>
        <v>0</v>
      </c>
      <c r="AL894" s="7">
        <f>IF(S894&gt;0,RANK(S894,(N894:P894,Q894:AE894)),0)</f>
        <v>0</v>
      </c>
      <c r="AM894" s="2">
        <f t="shared" ref="AM894:AM929" si="369">IF($C894=0,"-",Q894/$C894)</f>
        <v>2.4880779597760729E-2</v>
      </c>
      <c r="AN894" s="2">
        <f t="shared" ref="AN894:AN929" si="370">IF($C894=0,"-",R894/$C894)</f>
        <v>0</v>
      </c>
      <c r="AO894" s="2">
        <f t="shared" ref="AO894:AO929" si="371">IF($C894=0,"-",T894/$C894)</f>
        <v>0</v>
      </c>
      <c r="AP894" s="2">
        <f t="shared" ref="AP894:AP929" si="372">IF($C894=0,"-",S894/$C894)</f>
        <v>0</v>
      </c>
      <c r="AR894" t="s">
        <v>927</v>
      </c>
      <c r="AS894" t="s">
        <v>1526</v>
      </c>
      <c r="AT894">
        <v>5</v>
      </c>
      <c r="AV894">
        <v>3</v>
      </c>
      <c r="AW894" s="91">
        <v>19</v>
      </c>
      <c r="AX894" s="93">
        <v>129</v>
      </c>
      <c r="AY894" s="97">
        <f t="shared" si="361"/>
        <v>19129</v>
      </c>
      <c r="BA894" s="7" t="s">
        <v>1261</v>
      </c>
      <c r="BB894" s="1">
        <v>131</v>
      </c>
      <c r="BC894" s="1">
        <v>2</v>
      </c>
      <c r="BD894" s="1" t="e">
        <f>BC894+BB894+C894-#REF!</f>
        <v>#REF!</v>
      </c>
    </row>
    <row r="895" spans="1:56" hidden="1" outlineLevel="1">
      <c r="A895" t="s">
        <v>2076</v>
      </c>
      <c r="B895" t="s">
        <v>1526</v>
      </c>
      <c r="C895" s="1">
        <f t="shared" si="362"/>
        <v>4485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0</v>
      </c>
      <c r="G895" s="1">
        <f t="shared" si="363"/>
        <v>1847</v>
      </c>
      <c r="H895" s="2">
        <f t="shared" si="364"/>
        <v>0.41181716833890747</v>
      </c>
      <c r="I895" s="2"/>
      <c r="J895" s="2">
        <f t="shared" si="365"/>
        <v>0.28405797101449276</v>
      </c>
      <c r="K895" s="2">
        <f t="shared" si="366"/>
        <v>0.69587513935340017</v>
      </c>
      <c r="L895" s="2">
        <f t="shared" si="367"/>
        <v>0</v>
      </c>
      <c r="M895" s="2">
        <f t="shared" si="368"/>
        <v>2.006688963210701E-2</v>
      </c>
      <c r="N895" s="108">
        <v>1274</v>
      </c>
      <c r="O895" s="108">
        <v>3121</v>
      </c>
      <c r="P895" s="110"/>
      <c r="Q895" s="57">
        <v>87</v>
      </c>
      <c r="X895" s="57">
        <v>3</v>
      </c>
      <c r="Y895" s="108"/>
      <c r="Z895" s="108"/>
      <c r="AA895" s="108"/>
      <c r="AB895" s="108"/>
      <c r="AC895" s="108"/>
      <c r="AD895" s="108"/>
      <c r="AE895" s="108"/>
      <c r="AF895" s="108"/>
      <c r="AG895" s="108"/>
      <c r="AI895" s="7">
        <f>IF(Q895&gt;0,RANK(Q895,(N895:P895,Q895:AE895)),0)</f>
        <v>3</v>
      </c>
      <c r="AJ895" s="7">
        <f>IF(R895&gt;0,RANK(R895,(N895:P895,Q895:AE895)),0)</f>
        <v>0</v>
      </c>
      <c r="AK895" s="7">
        <f>IF(T895&gt;0,RANK(T895,(N895:P895,Q895:AE895)),0)</f>
        <v>0</v>
      </c>
      <c r="AL895" s="7">
        <f>IF(S895&gt;0,RANK(S895,(N895:P895,Q895:AE895)),0)</f>
        <v>0</v>
      </c>
      <c r="AM895" s="2">
        <f t="shared" si="369"/>
        <v>1.9397993311036789E-2</v>
      </c>
      <c r="AN895" s="2">
        <f t="shared" si="370"/>
        <v>0</v>
      </c>
      <c r="AO895" s="2">
        <f t="shared" si="371"/>
        <v>0</v>
      </c>
      <c r="AP895" s="2">
        <f t="shared" si="372"/>
        <v>0</v>
      </c>
      <c r="AR895" t="s">
        <v>2076</v>
      </c>
      <c r="AS895" t="s">
        <v>1526</v>
      </c>
      <c r="AT895">
        <v>4</v>
      </c>
      <c r="AV895">
        <v>3</v>
      </c>
      <c r="AW895" s="91">
        <v>19</v>
      </c>
      <c r="AX895" s="93">
        <v>131</v>
      </c>
      <c r="AY895" s="97">
        <f t="shared" si="361"/>
        <v>19131</v>
      </c>
      <c r="BA895" s="7" t="s">
        <v>1261</v>
      </c>
      <c r="BB895" s="1">
        <v>74</v>
      </c>
      <c r="BC895" s="1">
        <v>2</v>
      </c>
      <c r="BD895" s="1" t="e">
        <f>BC895+BB895+C895-#REF!</f>
        <v>#REF!</v>
      </c>
    </row>
    <row r="896" spans="1:56" hidden="1" outlineLevel="1">
      <c r="A896" t="s">
        <v>1955</v>
      </c>
      <c r="B896" t="s">
        <v>1526</v>
      </c>
      <c r="C896" s="1">
        <f t="shared" si="362"/>
        <v>3519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0</v>
      </c>
      <c r="G896" s="1">
        <f t="shared" si="363"/>
        <v>1697</v>
      </c>
      <c r="H896" s="2">
        <f t="shared" si="364"/>
        <v>0.48223927252060245</v>
      </c>
      <c r="I896" s="2"/>
      <c r="J896" s="2">
        <f t="shared" si="365"/>
        <v>0.25035521454958798</v>
      </c>
      <c r="K896" s="2">
        <f t="shared" si="366"/>
        <v>0.73259448707019037</v>
      </c>
      <c r="L896" s="2">
        <f t="shared" si="367"/>
        <v>0</v>
      </c>
      <c r="M896" s="2">
        <f t="shared" si="368"/>
        <v>1.7050298380221651E-2</v>
      </c>
      <c r="N896" s="108">
        <v>881</v>
      </c>
      <c r="O896" s="108">
        <v>2578</v>
      </c>
      <c r="P896" s="110"/>
      <c r="Q896" s="57">
        <v>59</v>
      </c>
      <c r="X896" s="57">
        <v>1</v>
      </c>
      <c r="Y896" s="108"/>
      <c r="Z896" s="108"/>
      <c r="AA896" s="108"/>
      <c r="AB896" s="108"/>
      <c r="AC896" s="108"/>
      <c r="AD896" s="108"/>
      <c r="AE896" s="108"/>
      <c r="AF896" s="108"/>
      <c r="AG896" s="108"/>
      <c r="AI896" s="7">
        <f>IF(Q896&gt;0,RANK(Q896,(N896:P896,Q896:AE896)),0)</f>
        <v>3</v>
      </c>
      <c r="AJ896" s="7">
        <f>IF(R896&gt;0,RANK(R896,(N896:P896,Q896:AE896)),0)</f>
        <v>0</v>
      </c>
      <c r="AK896" s="7">
        <f>IF(T896&gt;0,RANK(T896,(N896:P896,Q896:AE896)),0)</f>
        <v>0</v>
      </c>
      <c r="AL896" s="7">
        <f>IF(S896&gt;0,RANK(S896,(N896:P896,Q896:AE896)),0)</f>
        <v>0</v>
      </c>
      <c r="AM896" s="2">
        <f t="shared" si="369"/>
        <v>1.6766126740551293E-2</v>
      </c>
      <c r="AN896" s="2">
        <f t="shared" si="370"/>
        <v>0</v>
      </c>
      <c r="AO896" s="2">
        <f t="shared" si="371"/>
        <v>0</v>
      </c>
      <c r="AP896" s="2">
        <f t="shared" si="372"/>
        <v>0</v>
      </c>
      <c r="AR896" t="s">
        <v>1955</v>
      </c>
      <c r="AS896" t="s">
        <v>1526</v>
      </c>
      <c r="AT896">
        <v>5</v>
      </c>
      <c r="AV896">
        <v>3</v>
      </c>
      <c r="AW896" s="91">
        <v>19</v>
      </c>
      <c r="AX896" s="93">
        <v>133</v>
      </c>
      <c r="AY896" s="97">
        <f t="shared" si="361"/>
        <v>19133</v>
      </c>
      <c r="BA896" s="7" t="s">
        <v>1261</v>
      </c>
      <c r="BB896" s="1">
        <v>84</v>
      </c>
      <c r="BC896" s="1">
        <v>2</v>
      </c>
      <c r="BD896" s="1" t="e">
        <f>BC896+BB896+C896-#REF!</f>
        <v>#REF!</v>
      </c>
    </row>
    <row r="897" spans="1:56" hidden="1" outlineLevel="1">
      <c r="A897" t="s">
        <v>1570</v>
      </c>
      <c r="B897" t="s">
        <v>1526</v>
      </c>
      <c r="C897" s="1">
        <f t="shared" si="362"/>
        <v>2882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>IF(P897&gt;0,RANK(P897,(N897:P897,Q897:AE897)),0)</f>
        <v>0</v>
      </c>
      <c r="G897" s="1">
        <f t="shared" si="363"/>
        <v>1156</v>
      </c>
      <c r="H897" s="2">
        <f t="shared" si="364"/>
        <v>0.40111034004163776</v>
      </c>
      <c r="I897" s="2"/>
      <c r="J897" s="2">
        <f t="shared" si="365"/>
        <v>0.28695350451075641</v>
      </c>
      <c r="K897" s="2">
        <f t="shared" si="366"/>
        <v>0.68806384455239422</v>
      </c>
      <c r="L897" s="2">
        <f t="shared" si="367"/>
        <v>0</v>
      </c>
      <c r="M897" s="2">
        <f t="shared" si="368"/>
        <v>2.4982650936849371E-2</v>
      </c>
      <c r="N897" s="108">
        <v>827</v>
      </c>
      <c r="O897" s="108">
        <v>1983</v>
      </c>
      <c r="P897" s="110"/>
      <c r="Q897" s="57">
        <v>66</v>
      </c>
      <c r="X897" s="57">
        <v>6</v>
      </c>
      <c r="Y897" s="108"/>
      <c r="Z897" s="108"/>
      <c r="AA897" s="108"/>
      <c r="AB897" s="108"/>
      <c r="AC897" s="108"/>
      <c r="AD897" s="108"/>
      <c r="AE897" s="108"/>
      <c r="AF897" s="108"/>
      <c r="AG897" s="108"/>
      <c r="AI897" s="7">
        <f>IF(Q897&gt;0,RANK(Q897,(N897:P897,Q897:AE897)),0)</f>
        <v>3</v>
      </c>
      <c r="AJ897" s="7">
        <f>IF(R897&gt;0,RANK(R897,(N897:P897,Q897:AE897)),0)</f>
        <v>0</v>
      </c>
      <c r="AK897" s="7">
        <f>IF(T897&gt;0,RANK(T897,(N897:P897,Q897:AE897)),0)</f>
        <v>0</v>
      </c>
      <c r="AL897" s="7">
        <f>IF(S897&gt;0,RANK(S897,(N897:P897,Q897:AE897)),0)</f>
        <v>0</v>
      </c>
      <c r="AM897" s="2">
        <f t="shared" si="369"/>
        <v>2.2900763358778626E-2</v>
      </c>
      <c r="AN897" s="2">
        <f t="shared" si="370"/>
        <v>0</v>
      </c>
      <c r="AO897" s="2">
        <f t="shared" si="371"/>
        <v>0</v>
      </c>
      <c r="AP897" s="2">
        <f t="shared" si="372"/>
        <v>0</v>
      </c>
      <c r="AR897" t="s">
        <v>1570</v>
      </c>
      <c r="AS897" t="s">
        <v>1526</v>
      </c>
      <c r="AT897">
        <v>3</v>
      </c>
      <c r="AV897">
        <v>3</v>
      </c>
      <c r="AW897" s="91">
        <v>19</v>
      </c>
      <c r="AX897" s="93">
        <v>135</v>
      </c>
      <c r="AY897" s="97">
        <f t="shared" si="361"/>
        <v>19135</v>
      </c>
      <c r="BA897" s="7" t="s">
        <v>1261</v>
      </c>
      <c r="BB897" s="1">
        <v>49</v>
      </c>
      <c r="BC897" s="1">
        <v>0</v>
      </c>
      <c r="BD897" s="1" t="e">
        <f>BC897+BB897+C897-#REF!</f>
        <v>#REF!</v>
      </c>
    </row>
    <row r="898" spans="1:56" hidden="1" outlineLevel="1">
      <c r="A898" t="s">
        <v>1309</v>
      </c>
      <c r="B898" t="s">
        <v>1526</v>
      </c>
      <c r="C898" s="1">
        <f t="shared" si="362"/>
        <v>3644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0</v>
      </c>
      <c r="G898" s="1">
        <f t="shared" si="363"/>
        <v>2102</v>
      </c>
      <c r="H898" s="2">
        <f t="shared" si="364"/>
        <v>0.57683863885839737</v>
      </c>
      <c r="I898" s="2"/>
      <c r="J898" s="2">
        <f t="shared" si="365"/>
        <v>0.19813391877058179</v>
      </c>
      <c r="K898" s="2">
        <f t="shared" si="366"/>
        <v>0.7749725576289791</v>
      </c>
      <c r="L898" s="2">
        <f t="shared" si="367"/>
        <v>0</v>
      </c>
      <c r="M898" s="2">
        <f t="shared" si="368"/>
        <v>2.6893523600439173E-2</v>
      </c>
      <c r="N898" s="108">
        <v>722</v>
      </c>
      <c r="O898" s="108">
        <v>2824</v>
      </c>
      <c r="P898" s="110"/>
      <c r="Q898" s="57">
        <v>98</v>
      </c>
      <c r="X898" s="57">
        <v>0</v>
      </c>
      <c r="Y898" s="108"/>
      <c r="Z898" s="108"/>
      <c r="AA898" s="108"/>
      <c r="AB898" s="108"/>
      <c r="AC898" s="108"/>
      <c r="AD898" s="108"/>
      <c r="AE898" s="108"/>
      <c r="AF898" s="108"/>
      <c r="AG898" s="108"/>
      <c r="AI898" s="7">
        <f>IF(Q898&gt;0,RANK(Q898,(N898:P898,Q898:AE898)),0)</f>
        <v>3</v>
      </c>
      <c r="AJ898" s="7">
        <f>IF(R898&gt;0,RANK(R898,(N898:P898,Q898:AE898)),0)</f>
        <v>0</v>
      </c>
      <c r="AK898" s="7">
        <f>IF(T898&gt;0,RANK(T898,(N898:P898,Q898:AE898)),0)</f>
        <v>0</v>
      </c>
      <c r="AL898" s="7">
        <f>IF(S898&gt;0,RANK(S898,(N898:P898,Q898:AE898)),0)</f>
        <v>0</v>
      </c>
      <c r="AM898" s="2">
        <f t="shared" si="369"/>
        <v>2.6893523600439079E-2</v>
      </c>
      <c r="AN898" s="2">
        <f t="shared" si="370"/>
        <v>0</v>
      </c>
      <c r="AO898" s="2">
        <f t="shared" si="371"/>
        <v>0</v>
      </c>
      <c r="AP898" s="2">
        <f t="shared" si="372"/>
        <v>0</v>
      </c>
      <c r="AR898" t="s">
        <v>1309</v>
      </c>
      <c r="AS898" t="s">
        <v>1526</v>
      </c>
      <c r="AT898">
        <v>5</v>
      </c>
      <c r="AV898">
        <v>3</v>
      </c>
      <c r="AW898" s="91">
        <v>19</v>
      </c>
      <c r="AX898" s="93">
        <v>137</v>
      </c>
      <c r="AY898" s="97">
        <f t="shared" si="361"/>
        <v>19137</v>
      </c>
      <c r="BA898" s="7" t="s">
        <v>1261</v>
      </c>
      <c r="BB898" s="1">
        <v>66</v>
      </c>
      <c r="BC898" s="1">
        <v>1</v>
      </c>
      <c r="BD898" s="1" t="e">
        <f>BC898+BB898+C898-#REF!</f>
        <v>#REF!</v>
      </c>
    </row>
    <row r="899" spans="1:56" hidden="1" outlineLevel="1">
      <c r="A899" t="s">
        <v>393</v>
      </c>
      <c r="B899" t="s">
        <v>1526</v>
      </c>
      <c r="C899" s="1">
        <f t="shared" si="362"/>
        <v>13229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>IF(P899&gt;0,RANK(P899,(N899:P899,Q899:AE899)),0)</f>
        <v>0</v>
      </c>
      <c r="G899" s="1">
        <f t="shared" si="363"/>
        <v>3102</v>
      </c>
      <c r="H899" s="2">
        <f t="shared" si="364"/>
        <v>0.23448484390354524</v>
      </c>
      <c r="I899" s="2"/>
      <c r="J899" s="2">
        <f t="shared" si="365"/>
        <v>0.36828180512510394</v>
      </c>
      <c r="K899" s="2">
        <f t="shared" si="366"/>
        <v>0.60276664902864918</v>
      </c>
      <c r="L899" s="2">
        <f t="shared" si="367"/>
        <v>0</v>
      </c>
      <c r="M899" s="2">
        <f t="shared" si="368"/>
        <v>2.8951545846246818E-2</v>
      </c>
      <c r="N899" s="108">
        <v>4872</v>
      </c>
      <c r="O899" s="108">
        <v>7974</v>
      </c>
      <c r="P899" s="110"/>
      <c r="Q899" s="57">
        <v>377</v>
      </c>
      <c r="X899" s="57">
        <v>6</v>
      </c>
      <c r="Y899" s="108"/>
      <c r="Z899" s="108"/>
      <c r="AA899" s="108"/>
      <c r="AB899" s="108"/>
      <c r="AC899" s="108"/>
      <c r="AD899" s="108"/>
      <c r="AE899" s="108"/>
      <c r="AF899" s="108"/>
      <c r="AG899" s="108"/>
      <c r="AI899" s="7">
        <f>IF(Q899&gt;0,RANK(Q899,(N899:P899,Q899:AE899)),0)</f>
        <v>3</v>
      </c>
      <c r="AJ899" s="7">
        <f>IF(R899&gt;0,RANK(R899,(N899:P899,Q899:AE899)),0)</f>
        <v>0</v>
      </c>
      <c r="AK899" s="7">
        <f>IF(T899&gt;0,RANK(T899,(N899:P899,Q899:AE899)),0)</f>
        <v>0</v>
      </c>
      <c r="AL899" s="7">
        <f>IF(S899&gt;0,RANK(S899,(N899:P899,Q899:AE899)),0)</f>
        <v>0</v>
      </c>
      <c r="AM899" s="2">
        <f t="shared" si="369"/>
        <v>2.8497996825156854E-2</v>
      </c>
      <c r="AN899" s="2">
        <f t="shared" si="370"/>
        <v>0</v>
      </c>
      <c r="AO899" s="2">
        <f t="shared" si="371"/>
        <v>0</v>
      </c>
      <c r="AP899" s="2">
        <f t="shared" si="372"/>
        <v>0</v>
      </c>
      <c r="AR899" t="s">
        <v>393</v>
      </c>
      <c r="AS899" t="s">
        <v>1526</v>
      </c>
      <c r="AT899">
        <v>2</v>
      </c>
      <c r="AV899">
        <v>3</v>
      </c>
      <c r="AW899" s="91">
        <v>19</v>
      </c>
      <c r="AX899" s="93">
        <v>139</v>
      </c>
      <c r="AY899" s="97">
        <f t="shared" si="361"/>
        <v>19139</v>
      </c>
      <c r="BA899" s="7" t="s">
        <v>1261</v>
      </c>
      <c r="BB899" s="1">
        <v>194</v>
      </c>
      <c r="BC899" s="1">
        <v>6</v>
      </c>
      <c r="BD899" s="1" t="e">
        <f>BC899+BB899+C899-#REF!</f>
        <v>#REF!</v>
      </c>
    </row>
    <row r="900" spans="1:56" hidden="1" outlineLevel="1">
      <c r="A900" t="s">
        <v>1432</v>
      </c>
      <c r="B900" t="s">
        <v>1526</v>
      </c>
      <c r="C900" s="1">
        <f t="shared" si="362"/>
        <v>5481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0</v>
      </c>
      <c r="G900" s="1">
        <f t="shared" si="363"/>
        <v>3725</v>
      </c>
      <c r="H900" s="2">
        <f t="shared" si="364"/>
        <v>0.67962050720671408</v>
      </c>
      <c r="I900" s="2"/>
      <c r="J900" s="2">
        <f t="shared" si="365"/>
        <v>0.15161466885604816</v>
      </c>
      <c r="K900" s="2">
        <f t="shared" si="366"/>
        <v>0.83123517606276232</v>
      </c>
      <c r="L900" s="2">
        <f t="shared" si="367"/>
        <v>0</v>
      </c>
      <c r="M900" s="2">
        <f t="shared" si="368"/>
        <v>1.7150155081189555E-2</v>
      </c>
      <c r="N900" s="108">
        <v>831</v>
      </c>
      <c r="O900" s="108">
        <v>4556</v>
      </c>
      <c r="P900" s="110"/>
      <c r="Q900" s="57">
        <v>93</v>
      </c>
      <c r="X900" s="57">
        <v>1</v>
      </c>
      <c r="Y900" s="108"/>
      <c r="Z900" s="108"/>
      <c r="AA900" s="108"/>
      <c r="AB900" s="108"/>
      <c r="AC900" s="108"/>
      <c r="AD900" s="108"/>
      <c r="AE900" s="108"/>
      <c r="AF900" s="108"/>
      <c r="AG900" s="108"/>
      <c r="AI900" s="7">
        <f>IF(Q900&gt;0,RANK(Q900,(N900:P900,Q900:AE900)),0)</f>
        <v>3</v>
      </c>
      <c r="AJ900" s="7">
        <f>IF(R900&gt;0,RANK(R900,(N900:P900,Q900:AE900)),0)</f>
        <v>0</v>
      </c>
      <c r="AK900" s="7">
        <f>IF(T900&gt;0,RANK(T900,(N900:P900,Q900:AE900)),0)</f>
        <v>0</v>
      </c>
      <c r="AL900" s="7">
        <f>IF(S900&gt;0,RANK(S900,(N900:P900,Q900:AE900)),0)</f>
        <v>0</v>
      </c>
      <c r="AM900" s="2">
        <f t="shared" si="369"/>
        <v>1.6967706622879036E-2</v>
      </c>
      <c r="AN900" s="2">
        <f t="shared" si="370"/>
        <v>0</v>
      </c>
      <c r="AO900" s="2">
        <f t="shared" si="371"/>
        <v>0</v>
      </c>
      <c r="AP900" s="2">
        <f t="shared" si="372"/>
        <v>0</v>
      </c>
      <c r="AR900" t="s">
        <v>1432</v>
      </c>
      <c r="AS900" t="s">
        <v>1526</v>
      </c>
      <c r="AT900">
        <v>5</v>
      </c>
      <c r="AV900">
        <v>3</v>
      </c>
      <c r="AW900" s="91">
        <v>19</v>
      </c>
      <c r="AX900" s="93">
        <v>141</v>
      </c>
      <c r="AY900" s="97">
        <f t="shared" si="361"/>
        <v>19141</v>
      </c>
      <c r="BA900" s="7" t="s">
        <v>1261</v>
      </c>
      <c r="BB900" s="1">
        <v>73</v>
      </c>
      <c r="BC900" s="1">
        <v>0</v>
      </c>
      <c r="BD900" s="1" t="e">
        <f>BC900+BB900+C900-#REF!</f>
        <v>#REF!</v>
      </c>
    </row>
    <row r="901" spans="1:56" hidden="1" outlineLevel="1">
      <c r="A901" t="s">
        <v>520</v>
      </c>
      <c r="B901" t="s">
        <v>1526</v>
      </c>
      <c r="C901" s="1">
        <f t="shared" si="362"/>
        <v>2404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0</v>
      </c>
      <c r="G901" s="1">
        <f t="shared" si="363"/>
        <v>1690</v>
      </c>
      <c r="H901" s="2">
        <f t="shared" si="364"/>
        <v>0.7029950083194676</v>
      </c>
      <c r="I901" s="2"/>
      <c r="J901" s="2">
        <f t="shared" si="365"/>
        <v>0.1343594009983361</v>
      </c>
      <c r="K901" s="2">
        <f t="shared" si="366"/>
        <v>0.83735440931780369</v>
      </c>
      <c r="L901" s="2">
        <f t="shared" si="367"/>
        <v>0</v>
      </c>
      <c r="M901" s="2">
        <f t="shared" si="368"/>
        <v>2.8286189683860208E-2</v>
      </c>
      <c r="N901" s="108">
        <v>323</v>
      </c>
      <c r="O901" s="108">
        <v>2013</v>
      </c>
      <c r="P901" s="110"/>
      <c r="Q901" s="57">
        <v>66</v>
      </c>
      <c r="X901" s="57">
        <v>2</v>
      </c>
      <c r="Y901" s="108"/>
      <c r="Z901" s="108"/>
      <c r="AA901" s="108"/>
      <c r="AB901" s="108"/>
      <c r="AC901" s="108"/>
      <c r="AD901" s="108"/>
      <c r="AE901" s="108"/>
      <c r="AF901" s="108"/>
      <c r="AG901" s="108"/>
      <c r="AI901" s="7">
        <f>IF(Q901&gt;0,RANK(Q901,(N901:P901,Q901:AE901)),0)</f>
        <v>3</v>
      </c>
      <c r="AJ901" s="7">
        <f>IF(R901&gt;0,RANK(R901,(N901:P901,Q901:AE901)),0)</f>
        <v>0</v>
      </c>
      <c r="AK901" s="7">
        <f>IF(T901&gt;0,RANK(T901,(N901:P901,Q901:AE901)),0)</f>
        <v>0</v>
      </c>
      <c r="AL901" s="7">
        <f>IF(S901&gt;0,RANK(S901,(N901:P901,Q901:AE901)),0)</f>
        <v>0</v>
      </c>
      <c r="AM901" s="2">
        <f t="shared" si="369"/>
        <v>2.7454242928452579E-2</v>
      </c>
      <c r="AN901" s="2">
        <f t="shared" si="370"/>
        <v>0</v>
      </c>
      <c r="AO901" s="2">
        <f t="shared" si="371"/>
        <v>0</v>
      </c>
      <c r="AP901" s="2">
        <f t="shared" si="372"/>
        <v>0</v>
      </c>
      <c r="AR901" t="s">
        <v>520</v>
      </c>
      <c r="AS901" t="s">
        <v>1526</v>
      </c>
      <c r="AT901">
        <v>5</v>
      </c>
      <c r="AV901">
        <v>3</v>
      </c>
      <c r="AW901" s="91">
        <v>19</v>
      </c>
      <c r="AX901" s="93">
        <v>143</v>
      </c>
      <c r="AY901" s="97">
        <f t="shared" si="361"/>
        <v>19143</v>
      </c>
      <c r="BA901" s="7" t="s">
        <v>1261</v>
      </c>
      <c r="BB901" s="1">
        <v>92</v>
      </c>
      <c r="BC901" s="1">
        <v>0</v>
      </c>
      <c r="BD901" s="1" t="e">
        <f>BC901+BB901+C901-#REF!</f>
        <v>#REF!</v>
      </c>
    </row>
    <row r="902" spans="1:56" hidden="1" outlineLevel="1">
      <c r="A902" t="s">
        <v>2132</v>
      </c>
      <c r="B902" t="s">
        <v>1526</v>
      </c>
      <c r="C902" s="1">
        <f t="shared" si="362"/>
        <v>4801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>IF(P902&gt;0,RANK(P902,(N902:P902,Q902:AE902)),0)</f>
        <v>0</v>
      </c>
      <c r="G902" s="1">
        <f t="shared" si="363"/>
        <v>2806</v>
      </c>
      <c r="H902" s="2">
        <f t="shared" si="364"/>
        <v>0.58446157050614456</v>
      </c>
      <c r="I902" s="2"/>
      <c r="J902" s="2">
        <f t="shared" si="365"/>
        <v>0.19683399291814205</v>
      </c>
      <c r="K902" s="2">
        <f t="shared" si="366"/>
        <v>0.78129556342428663</v>
      </c>
      <c r="L902" s="2">
        <f t="shared" si="367"/>
        <v>0</v>
      </c>
      <c r="M902" s="2">
        <f t="shared" si="368"/>
        <v>2.1870443657571292E-2</v>
      </c>
      <c r="N902" s="108">
        <v>945</v>
      </c>
      <c r="O902" s="108">
        <v>3751</v>
      </c>
      <c r="P902" s="110"/>
      <c r="Q902" s="57">
        <v>105</v>
      </c>
      <c r="X902" s="57">
        <v>0</v>
      </c>
      <c r="Y902" s="108"/>
      <c r="Z902" s="108"/>
      <c r="AA902" s="108"/>
      <c r="AB902" s="108"/>
      <c r="AC902" s="108"/>
      <c r="AD902" s="108"/>
      <c r="AE902" s="108"/>
      <c r="AF902" s="108"/>
      <c r="AG902" s="108"/>
      <c r="AI902" s="7">
        <f>IF(Q902&gt;0,RANK(Q902,(N902:P902,Q902:AE902)),0)</f>
        <v>3</v>
      </c>
      <c r="AJ902" s="7">
        <f>IF(R902&gt;0,RANK(R902,(N902:P902,Q902:AE902)),0)</f>
        <v>0</v>
      </c>
      <c r="AK902" s="7">
        <f>IF(T902&gt;0,RANK(T902,(N902:P902,Q902:AE902)),0)</f>
        <v>0</v>
      </c>
      <c r="AL902" s="7">
        <f>IF(S902&gt;0,RANK(S902,(N902:P902,Q902:AE902)),0)</f>
        <v>0</v>
      </c>
      <c r="AM902" s="2">
        <f t="shared" si="369"/>
        <v>2.1870443657571341E-2</v>
      </c>
      <c r="AN902" s="2">
        <f t="shared" si="370"/>
        <v>0</v>
      </c>
      <c r="AO902" s="2">
        <f t="shared" si="371"/>
        <v>0</v>
      </c>
      <c r="AP902" s="2">
        <f t="shared" si="372"/>
        <v>0</v>
      </c>
      <c r="AR902" t="s">
        <v>2132</v>
      </c>
      <c r="AS902" t="s">
        <v>1526</v>
      </c>
      <c r="AT902">
        <v>5</v>
      </c>
      <c r="AV902">
        <v>3</v>
      </c>
      <c r="AW902" s="91">
        <v>19</v>
      </c>
      <c r="AX902" s="93">
        <v>145</v>
      </c>
      <c r="AY902" s="97">
        <f t="shared" si="361"/>
        <v>19145</v>
      </c>
      <c r="BA902" s="7" t="s">
        <v>1261</v>
      </c>
      <c r="BB902" s="1">
        <v>53</v>
      </c>
      <c r="BC902" s="1">
        <v>1</v>
      </c>
      <c r="BD902" s="1" t="e">
        <f>BC902+BB902+C902-#REF!</f>
        <v>#REF!</v>
      </c>
    </row>
    <row r="903" spans="1:56" hidden="1" outlineLevel="1">
      <c r="A903" t="s">
        <v>2289</v>
      </c>
      <c r="B903" t="s">
        <v>1526</v>
      </c>
      <c r="C903" s="1">
        <f t="shared" si="362"/>
        <v>3885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0</v>
      </c>
      <c r="G903" s="1">
        <f t="shared" si="363"/>
        <v>1514</v>
      </c>
      <c r="H903" s="2">
        <f t="shared" si="364"/>
        <v>0.38970398970398973</v>
      </c>
      <c r="I903" s="2"/>
      <c r="J903" s="2">
        <f t="shared" si="365"/>
        <v>0.29317889317889317</v>
      </c>
      <c r="K903" s="2">
        <f t="shared" si="366"/>
        <v>0.6828828828828829</v>
      </c>
      <c r="L903" s="2">
        <f t="shared" si="367"/>
        <v>0</v>
      </c>
      <c r="M903" s="2">
        <f t="shared" si="368"/>
        <v>2.3938223938223868E-2</v>
      </c>
      <c r="N903" s="108">
        <v>1139</v>
      </c>
      <c r="O903" s="108">
        <v>2653</v>
      </c>
      <c r="P903" s="110"/>
      <c r="Q903" s="57">
        <v>93</v>
      </c>
      <c r="X903" s="57">
        <v>0</v>
      </c>
      <c r="Y903" s="108"/>
      <c r="Z903" s="108"/>
      <c r="AA903" s="108"/>
      <c r="AB903" s="108"/>
      <c r="AC903" s="108"/>
      <c r="AD903" s="108"/>
      <c r="AE903" s="108"/>
      <c r="AF903" s="108"/>
      <c r="AG903" s="108"/>
      <c r="AI903" s="7">
        <f>IF(Q903&gt;0,RANK(Q903,(N903:P903,Q903:AE903)),0)</f>
        <v>3</v>
      </c>
      <c r="AJ903" s="7">
        <f>IF(R903&gt;0,RANK(R903,(N903:P903,Q903:AE903)),0)</f>
        <v>0</v>
      </c>
      <c r="AK903" s="7">
        <f>IF(T903&gt;0,RANK(T903,(N903:P903,Q903:AE903)),0)</f>
        <v>0</v>
      </c>
      <c r="AL903" s="7">
        <f>IF(S903&gt;0,RANK(S903,(N903:P903,Q903:AE903)),0)</f>
        <v>0</v>
      </c>
      <c r="AM903" s="2">
        <f t="shared" si="369"/>
        <v>2.3938223938223938E-2</v>
      </c>
      <c r="AN903" s="2">
        <f t="shared" si="370"/>
        <v>0</v>
      </c>
      <c r="AO903" s="2">
        <f t="shared" si="371"/>
        <v>0</v>
      </c>
      <c r="AP903" s="2">
        <f t="shared" si="372"/>
        <v>0</v>
      </c>
      <c r="AR903" t="s">
        <v>2289</v>
      </c>
      <c r="AS903" t="s">
        <v>1526</v>
      </c>
      <c r="AT903">
        <v>4</v>
      </c>
      <c r="AV903">
        <v>3</v>
      </c>
      <c r="AW903" s="91">
        <v>19</v>
      </c>
      <c r="AX903" s="93">
        <v>147</v>
      </c>
      <c r="AY903" s="97">
        <f t="shared" si="361"/>
        <v>19147</v>
      </c>
      <c r="BA903" s="7" t="s">
        <v>1261</v>
      </c>
      <c r="BB903" s="1">
        <v>101</v>
      </c>
      <c r="BC903" s="1">
        <v>0</v>
      </c>
      <c r="BD903" s="1" t="e">
        <f>BC903+BB903+C903-#REF!</f>
        <v>#REF!</v>
      </c>
    </row>
    <row r="904" spans="1:56" hidden="1" outlineLevel="1">
      <c r="A904" t="s">
        <v>1540</v>
      </c>
      <c r="B904" t="s">
        <v>1526</v>
      </c>
      <c r="C904" s="1">
        <f t="shared" si="362"/>
        <v>8791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>IF(P904&gt;0,RANK(P904,(N904:P904,Q904:AE904)),0)</f>
        <v>0</v>
      </c>
      <c r="G904" s="1">
        <f t="shared" si="363"/>
        <v>5797</v>
      </c>
      <c r="H904" s="2">
        <f t="shared" si="364"/>
        <v>0.65942441132976903</v>
      </c>
      <c r="I904" s="2"/>
      <c r="J904" s="2">
        <f t="shared" si="365"/>
        <v>0.16175634171311568</v>
      </c>
      <c r="K904" s="2">
        <f t="shared" si="366"/>
        <v>0.82118075304288474</v>
      </c>
      <c r="L904" s="2">
        <f t="shared" si="367"/>
        <v>0</v>
      </c>
      <c r="M904" s="2">
        <f t="shared" si="368"/>
        <v>1.706290524399956E-2</v>
      </c>
      <c r="N904" s="108">
        <v>1422</v>
      </c>
      <c r="O904" s="108">
        <v>7219</v>
      </c>
      <c r="P904" s="110"/>
      <c r="Q904" s="57">
        <v>146</v>
      </c>
      <c r="X904" s="57">
        <v>4</v>
      </c>
      <c r="Y904" s="108"/>
      <c r="Z904" s="108"/>
      <c r="AA904" s="108"/>
      <c r="AB904" s="108"/>
      <c r="AC904" s="108"/>
      <c r="AD904" s="108"/>
      <c r="AE904" s="108"/>
      <c r="AF904" s="108"/>
      <c r="AG904" s="108"/>
      <c r="AI904" s="7">
        <f>IF(Q904&gt;0,RANK(Q904,(N904:P904,Q904:AE904)),0)</f>
        <v>3</v>
      </c>
      <c r="AJ904" s="7">
        <f>IF(R904&gt;0,RANK(R904,(N904:P904,Q904:AE904)),0)</f>
        <v>0</v>
      </c>
      <c r="AK904" s="7">
        <f>IF(T904&gt;0,RANK(T904,(N904:P904,Q904:AE904)),0)</f>
        <v>0</v>
      </c>
      <c r="AL904" s="7">
        <f>IF(S904&gt;0,RANK(S904,(N904:P904,Q904:AE904)),0)</f>
        <v>0</v>
      </c>
      <c r="AM904" s="2">
        <f t="shared" si="369"/>
        <v>1.6607894437492891E-2</v>
      </c>
      <c r="AN904" s="2">
        <f t="shared" si="370"/>
        <v>0</v>
      </c>
      <c r="AO904" s="2">
        <f t="shared" si="371"/>
        <v>0</v>
      </c>
      <c r="AP904" s="2">
        <f t="shared" si="372"/>
        <v>0</v>
      </c>
      <c r="AR904" t="s">
        <v>1540</v>
      </c>
      <c r="AS904" t="s">
        <v>1526</v>
      </c>
      <c r="AT904">
        <v>5</v>
      </c>
      <c r="AV904">
        <v>3</v>
      </c>
      <c r="AW904" s="91">
        <v>19</v>
      </c>
      <c r="AX904" s="93">
        <v>149</v>
      </c>
      <c r="AY904" s="97">
        <f t="shared" si="361"/>
        <v>19149</v>
      </c>
      <c r="BA904" s="7" t="s">
        <v>1261</v>
      </c>
      <c r="BB904" s="1">
        <v>103</v>
      </c>
      <c r="BC904" s="1">
        <v>1</v>
      </c>
      <c r="BD904" s="1" t="e">
        <f>BC904+BB904+C904-#REF!</f>
        <v>#REF!</v>
      </c>
    </row>
    <row r="905" spans="1:56" hidden="1" outlineLevel="1">
      <c r="A905" t="s">
        <v>1834</v>
      </c>
      <c r="B905" t="s">
        <v>1526</v>
      </c>
      <c r="C905" s="1">
        <f t="shared" si="362"/>
        <v>3018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0</v>
      </c>
      <c r="G905" s="1">
        <f t="shared" si="363"/>
        <v>1642</v>
      </c>
      <c r="H905" s="2">
        <f t="shared" si="364"/>
        <v>0.54406891981444661</v>
      </c>
      <c r="I905" s="2"/>
      <c r="J905" s="2">
        <f t="shared" si="365"/>
        <v>0.21669980119284293</v>
      </c>
      <c r="K905" s="2">
        <f t="shared" si="366"/>
        <v>0.76076872100728965</v>
      </c>
      <c r="L905" s="2">
        <f t="shared" si="367"/>
        <v>0</v>
      </c>
      <c r="M905" s="2">
        <f t="shared" si="368"/>
        <v>2.2531477799867417E-2</v>
      </c>
      <c r="N905" s="108">
        <v>654</v>
      </c>
      <c r="O905" s="108">
        <v>2296</v>
      </c>
      <c r="P905" s="110"/>
      <c r="Q905" s="57">
        <v>67</v>
      </c>
      <c r="X905" s="57">
        <v>1</v>
      </c>
      <c r="Y905" s="108"/>
      <c r="Z905" s="108"/>
      <c r="AA905" s="108"/>
      <c r="AB905" s="108"/>
      <c r="AC905" s="108"/>
      <c r="AD905" s="108"/>
      <c r="AE905" s="108"/>
      <c r="AF905" s="108"/>
      <c r="AG905" s="108"/>
      <c r="AI905" s="7">
        <f>IF(Q905&gt;0,RANK(Q905,(N905:P905,Q905:AE905)),0)</f>
        <v>3</v>
      </c>
      <c r="AJ905" s="7">
        <f>IF(R905&gt;0,RANK(R905,(N905:P905,Q905:AE905)),0)</f>
        <v>0</v>
      </c>
      <c r="AK905" s="7">
        <f>IF(T905&gt;0,RANK(T905,(N905:P905,Q905:AE905)),0)</f>
        <v>0</v>
      </c>
      <c r="AL905" s="7">
        <f>IF(S905&gt;0,RANK(S905,(N905:P905,Q905:AE905)),0)</f>
        <v>0</v>
      </c>
      <c r="AM905" s="2">
        <f t="shared" si="369"/>
        <v>2.2200132538104704E-2</v>
      </c>
      <c r="AN905" s="2">
        <f t="shared" si="370"/>
        <v>0</v>
      </c>
      <c r="AO905" s="2">
        <f t="shared" si="371"/>
        <v>0</v>
      </c>
      <c r="AP905" s="2">
        <f t="shared" si="372"/>
        <v>0</v>
      </c>
      <c r="AR905" t="s">
        <v>1834</v>
      </c>
      <c r="AS905" t="s">
        <v>1526</v>
      </c>
      <c r="AT905">
        <v>4</v>
      </c>
      <c r="AV905">
        <v>3</v>
      </c>
      <c r="AW905" s="91">
        <v>19</v>
      </c>
      <c r="AX905" s="93">
        <v>151</v>
      </c>
      <c r="AY905" s="97">
        <f t="shared" si="361"/>
        <v>19151</v>
      </c>
      <c r="BA905" s="7" t="s">
        <v>1261</v>
      </c>
      <c r="BB905" s="1">
        <v>60</v>
      </c>
      <c r="BC905" s="1">
        <v>0</v>
      </c>
      <c r="BD905" s="1" t="e">
        <f>BC905+BB905+C905-#REF!</f>
        <v>#REF!</v>
      </c>
    </row>
    <row r="906" spans="1:56" hidden="1" outlineLevel="1">
      <c r="A906" t="s">
        <v>2180</v>
      </c>
      <c r="B906" t="s">
        <v>1526</v>
      </c>
      <c r="C906" s="1">
        <f t="shared" si="362"/>
        <v>160582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>IF(P906&gt;0,RANK(P906,(N906:P906,Q906:AE906)),0)</f>
        <v>0</v>
      </c>
      <c r="G906" s="1">
        <f t="shared" si="363"/>
        <v>35049</v>
      </c>
      <c r="H906" s="2">
        <f t="shared" si="364"/>
        <v>0.21826232080806068</v>
      </c>
      <c r="I906" s="2"/>
      <c r="J906" s="2">
        <f t="shared" si="365"/>
        <v>0.38092687847953072</v>
      </c>
      <c r="K906" s="2">
        <f t="shared" si="366"/>
        <v>0.5991891992875914</v>
      </c>
      <c r="L906" s="2">
        <f t="shared" si="367"/>
        <v>0</v>
      </c>
      <c r="M906" s="2">
        <f t="shared" si="368"/>
        <v>1.9883922232877826E-2</v>
      </c>
      <c r="N906" s="108">
        <v>61170</v>
      </c>
      <c r="O906" s="108">
        <v>96219</v>
      </c>
      <c r="P906" s="110"/>
      <c r="Q906" s="57">
        <v>3009</v>
      </c>
      <c r="X906" s="57">
        <v>184</v>
      </c>
      <c r="Y906" s="108"/>
      <c r="Z906" s="108"/>
      <c r="AA906" s="108"/>
      <c r="AB906" s="108"/>
      <c r="AC906" s="108"/>
      <c r="AD906" s="108"/>
      <c r="AE906" s="108"/>
      <c r="AF906" s="108"/>
      <c r="AG906" s="108"/>
      <c r="AI906" s="7">
        <f>IF(Q906&gt;0,RANK(Q906,(N906:P906,Q906:AE906)),0)</f>
        <v>3</v>
      </c>
      <c r="AJ906" s="7">
        <f>IF(R906&gt;0,RANK(R906,(N906:P906,Q906:AE906)),0)</f>
        <v>0</v>
      </c>
      <c r="AK906" s="7">
        <f>IF(T906&gt;0,RANK(T906,(N906:P906,Q906:AE906)),0)</f>
        <v>0</v>
      </c>
      <c r="AL906" s="7">
        <f>IF(S906&gt;0,RANK(S906,(N906:P906,Q906:AE906)),0)</f>
        <v>0</v>
      </c>
      <c r="AM906" s="2">
        <f t="shared" si="369"/>
        <v>1.8738090196908745E-2</v>
      </c>
      <c r="AN906" s="2">
        <f t="shared" si="370"/>
        <v>0</v>
      </c>
      <c r="AO906" s="2">
        <f t="shared" si="371"/>
        <v>0</v>
      </c>
      <c r="AP906" s="2">
        <f t="shared" si="372"/>
        <v>0</v>
      </c>
      <c r="AR906" t="s">
        <v>2180</v>
      </c>
      <c r="AS906" t="s">
        <v>1526</v>
      </c>
      <c r="AT906">
        <v>3</v>
      </c>
      <c r="AV906">
        <v>3</v>
      </c>
      <c r="AW906" s="91">
        <v>19</v>
      </c>
      <c r="AX906" s="93">
        <v>153</v>
      </c>
      <c r="AY906" s="97">
        <f t="shared" si="361"/>
        <v>19153</v>
      </c>
      <c r="BA906" s="7" t="s">
        <v>1261</v>
      </c>
      <c r="BB906" s="1">
        <v>1516</v>
      </c>
      <c r="BC906" s="1">
        <v>60</v>
      </c>
      <c r="BD906" s="1" t="e">
        <f>BC906+BB906+C906-#REF!</f>
        <v>#REF!</v>
      </c>
    </row>
    <row r="907" spans="1:56" hidden="1" outlineLevel="1">
      <c r="A907" t="s">
        <v>1433</v>
      </c>
      <c r="B907" t="s">
        <v>1526</v>
      </c>
      <c r="C907" s="1">
        <f t="shared" si="362"/>
        <v>26534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>IF(P907&gt;0,RANK(P907,(N907:P907,Q907:AE907)),0)</f>
        <v>0</v>
      </c>
      <c r="G907" s="1">
        <f t="shared" si="363"/>
        <v>10009</v>
      </c>
      <c r="H907" s="2">
        <f t="shared" si="364"/>
        <v>0.37721414034823247</v>
      </c>
      <c r="I907" s="2"/>
      <c r="J907" s="2">
        <f t="shared" si="365"/>
        <v>0.29799502525062183</v>
      </c>
      <c r="K907" s="2">
        <f t="shared" si="366"/>
        <v>0.67520916559885436</v>
      </c>
      <c r="L907" s="2">
        <f t="shared" si="367"/>
        <v>0</v>
      </c>
      <c r="M907" s="2">
        <f t="shared" si="368"/>
        <v>2.6795809150523819E-2</v>
      </c>
      <c r="N907" s="108">
        <v>7907</v>
      </c>
      <c r="O907" s="108">
        <v>17916</v>
      </c>
      <c r="P907" s="110"/>
      <c r="Q907" s="57">
        <v>671</v>
      </c>
      <c r="X907" s="57">
        <v>40</v>
      </c>
      <c r="Y907" s="108"/>
      <c r="Z907" s="108"/>
      <c r="AA907" s="108"/>
      <c r="AB907" s="108"/>
      <c r="AC907" s="108"/>
      <c r="AD907" s="108"/>
      <c r="AE907" s="108"/>
      <c r="AF907" s="108"/>
      <c r="AG907" s="108"/>
      <c r="AI907" s="7">
        <f>IF(Q907&gt;0,RANK(Q907,(N907:P907,Q907:AE907)),0)</f>
        <v>3</v>
      </c>
      <c r="AJ907" s="7">
        <f>IF(R907&gt;0,RANK(R907,(N907:P907,Q907:AE907)),0)</f>
        <v>0</v>
      </c>
      <c r="AK907" s="7">
        <f>IF(T907&gt;0,RANK(T907,(N907:P907,Q907:AE907)),0)</f>
        <v>0</v>
      </c>
      <c r="AL907" s="7">
        <f>IF(S907&gt;0,RANK(S907,(N907:P907,Q907:AE907)),0)</f>
        <v>0</v>
      </c>
      <c r="AM907" s="2">
        <f t="shared" si="369"/>
        <v>2.5288309338961333E-2</v>
      </c>
      <c r="AN907" s="2">
        <f t="shared" si="370"/>
        <v>0</v>
      </c>
      <c r="AO907" s="2">
        <f t="shared" si="371"/>
        <v>0</v>
      </c>
      <c r="AP907" s="2">
        <f t="shared" si="372"/>
        <v>0</v>
      </c>
      <c r="AR907" t="s">
        <v>1433</v>
      </c>
      <c r="AS907" t="s">
        <v>1526</v>
      </c>
      <c r="AT907">
        <v>5</v>
      </c>
      <c r="AV907">
        <v>3</v>
      </c>
      <c r="AW907" s="91">
        <v>19</v>
      </c>
      <c r="AX907" s="93">
        <v>155</v>
      </c>
      <c r="AY907" s="97">
        <f t="shared" si="361"/>
        <v>19155</v>
      </c>
      <c r="BA907" s="7" t="s">
        <v>1261</v>
      </c>
      <c r="BB907" s="1">
        <v>377</v>
      </c>
      <c r="BC907" s="1">
        <v>12</v>
      </c>
      <c r="BD907" s="1" t="e">
        <f>BC907+BB907+C907-#REF!</f>
        <v>#REF!</v>
      </c>
    </row>
    <row r="908" spans="1:56" hidden="1" outlineLevel="1">
      <c r="A908" t="s">
        <v>1230</v>
      </c>
      <c r="B908" t="s">
        <v>1526</v>
      </c>
      <c r="C908" s="1">
        <f t="shared" si="362"/>
        <v>7474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0</v>
      </c>
      <c r="G908" s="1">
        <f t="shared" si="363"/>
        <v>1848</v>
      </c>
      <c r="H908" s="2">
        <f t="shared" si="364"/>
        <v>0.24725715814824725</v>
      </c>
      <c r="I908" s="2"/>
      <c r="J908" s="2">
        <f t="shared" si="365"/>
        <v>0.36740701097136741</v>
      </c>
      <c r="K908" s="2">
        <f t="shared" si="366"/>
        <v>0.61466416911961463</v>
      </c>
      <c r="L908" s="2">
        <f t="shared" si="367"/>
        <v>0</v>
      </c>
      <c r="M908" s="2">
        <f t="shared" si="368"/>
        <v>1.7928819909017957E-2</v>
      </c>
      <c r="N908" s="108">
        <v>2746</v>
      </c>
      <c r="O908" s="108">
        <v>4594</v>
      </c>
      <c r="P908" s="110"/>
      <c r="Q908" s="57">
        <v>130</v>
      </c>
      <c r="X908" s="57">
        <v>4</v>
      </c>
      <c r="Y908" s="108"/>
      <c r="Z908" s="108"/>
      <c r="AA908" s="108"/>
      <c r="AB908" s="108"/>
      <c r="AC908" s="108"/>
      <c r="AD908" s="108"/>
      <c r="AE908" s="108"/>
      <c r="AF908" s="108"/>
      <c r="AG908" s="108"/>
      <c r="AI908" s="7">
        <f>IF(Q908&gt;0,RANK(Q908,(N908:P908,Q908:AE908)),0)</f>
        <v>3</v>
      </c>
      <c r="AJ908" s="7">
        <f>IF(R908&gt;0,RANK(R908,(N908:P908,Q908:AE908)),0)</f>
        <v>0</v>
      </c>
      <c r="AK908" s="7">
        <f>IF(T908&gt;0,RANK(T908,(N908:P908,Q908:AE908)),0)</f>
        <v>0</v>
      </c>
      <c r="AL908" s="7">
        <f>IF(S908&gt;0,RANK(S908,(N908:P908,Q908:AE908)),0)</f>
        <v>0</v>
      </c>
      <c r="AM908" s="2">
        <f t="shared" si="369"/>
        <v>1.7393631255017392E-2</v>
      </c>
      <c r="AN908" s="2">
        <f t="shared" si="370"/>
        <v>0</v>
      </c>
      <c r="AO908" s="2">
        <f t="shared" si="371"/>
        <v>0</v>
      </c>
      <c r="AP908" s="2">
        <f t="shared" si="372"/>
        <v>0</v>
      </c>
      <c r="AR908" t="s">
        <v>1230</v>
      </c>
      <c r="AS908" t="s">
        <v>1526</v>
      </c>
      <c r="AT908">
        <v>3</v>
      </c>
      <c r="AV908">
        <v>3</v>
      </c>
      <c r="AW908" s="91">
        <v>19</v>
      </c>
      <c r="AX908" s="93">
        <v>157</v>
      </c>
      <c r="AY908" s="97">
        <f t="shared" si="361"/>
        <v>19157</v>
      </c>
      <c r="BA908" s="7" t="s">
        <v>1261</v>
      </c>
      <c r="BB908" s="1">
        <v>79</v>
      </c>
      <c r="BC908" s="1">
        <v>0</v>
      </c>
      <c r="BD908" s="1" t="e">
        <f>BC908+BB908+C908-#REF!</f>
        <v>#REF!</v>
      </c>
    </row>
    <row r="909" spans="1:56" hidden="1" outlineLevel="1">
      <c r="A909" t="s">
        <v>913</v>
      </c>
      <c r="B909" t="s">
        <v>1526</v>
      </c>
      <c r="C909" s="1">
        <f t="shared" si="362"/>
        <v>2135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>IF(P909&gt;0,RANK(P909,(N909:P909,Q909:AE909)),0)</f>
        <v>0</v>
      </c>
      <c r="G909" s="1">
        <f t="shared" si="363"/>
        <v>985</v>
      </c>
      <c r="H909" s="2">
        <f t="shared" si="364"/>
        <v>0.46135831381733022</v>
      </c>
      <c r="I909" s="2"/>
      <c r="J909" s="2">
        <f t="shared" si="365"/>
        <v>0.25854800936768152</v>
      </c>
      <c r="K909" s="2">
        <f t="shared" si="366"/>
        <v>0.71990632318501169</v>
      </c>
      <c r="L909" s="2">
        <f t="shared" si="367"/>
        <v>0</v>
      </c>
      <c r="M909" s="2">
        <f t="shared" si="368"/>
        <v>2.1545667447306793E-2</v>
      </c>
      <c r="N909" s="108">
        <v>552</v>
      </c>
      <c r="O909" s="108">
        <v>1537</v>
      </c>
      <c r="P909" s="110"/>
      <c r="Q909" s="57">
        <v>46</v>
      </c>
      <c r="X909" s="57">
        <v>0</v>
      </c>
      <c r="Y909" s="108"/>
      <c r="Z909" s="108"/>
      <c r="AA909" s="108"/>
      <c r="AB909" s="108"/>
      <c r="AC909" s="108"/>
      <c r="AD909" s="108"/>
      <c r="AE909" s="108"/>
      <c r="AF909" s="108"/>
      <c r="AG909" s="108"/>
      <c r="AI909" s="7">
        <f>IF(Q909&gt;0,RANK(Q909,(N909:P909,Q909:AE909)),0)</f>
        <v>3</v>
      </c>
      <c r="AJ909" s="7">
        <f>IF(R909&gt;0,RANK(R909,(N909:P909,Q909:AE909)),0)</f>
        <v>0</v>
      </c>
      <c r="AK909" s="7">
        <f>IF(T909&gt;0,RANK(T909,(N909:P909,Q909:AE909)),0)</f>
        <v>0</v>
      </c>
      <c r="AL909" s="7">
        <f>IF(S909&gt;0,RANK(S909,(N909:P909,Q909:AE909)),0)</f>
        <v>0</v>
      </c>
      <c r="AM909" s="2">
        <f t="shared" si="369"/>
        <v>2.1545667447306793E-2</v>
      </c>
      <c r="AN909" s="2">
        <f t="shared" si="370"/>
        <v>0</v>
      </c>
      <c r="AO909" s="2">
        <f t="shared" si="371"/>
        <v>0</v>
      </c>
      <c r="AP909" s="2">
        <f t="shared" si="372"/>
        <v>0</v>
      </c>
      <c r="AR909" t="s">
        <v>913</v>
      </c>
      <c r="AS909" t="s">
        <v>1526</v>
      </c>
      <c r="AT909">
        <v>5</v>
      </c>
      <c r="AV909">
        <v>3</v>
      </c>
      <c r="AW909" s="91">
        <v>19</v>
      </c>
      <c r="AX909" s="93">
        <v>159</v>
      </c>
      <c r="AY909" s="97">
        <f t="shared" si="361"/>
        <v>19159</v>
      </c>
      <c r="BA909" s="7" t="s">
        <v>1261</v>
      </c>
      <c r="BB909" s="1">
        <v>42</v>
      </c>
      <c r="BC909" s="1">
        <v>0</v>
      </c>
      <c r="BD909" s="1" t="e">
        <f>BC909+BB909+C909-#REF!</f>
        <v>#REF!</v>
      </c>
    </row>
    <row r="910" spans="1:56" hidden="1" outlineLevel="1">
      <c r="A910" t="s">
        <v>1767</v>
      </c>
      <c r="B910" t="s">
        <v>1526</v>
      </c>
      <c r="C910" s="1">
        <f t="shared" si="362"/>
        <v>3932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0</v>
      </c>
      <c r="G910" s="1">
        <f t="shared" si="363"/>
        <v>2220</v>
      </c>
      <c r="H910" s="2">
        <f t="shared" si="364"/>
        <v>0.56459816887080361</v>
      </c>
      <c r="I910" s="2"/>
      <c r="J910" s="2">
        <f t="shared" si="365"/>
        <v>0.2072736520854527</v>
      </c>
      <c r="K910" s="2">
        <f t="shared" si="366"/>
        <v>0.77187182095625639</v>
      </c>
      <c r="L910" s="2">
        <f t="shared" si="367"/>
        <v>0</v>
      </c>
      <c r="M910" s="2">
        <f t="shared" si="368"/>
        <v>2.0854526958290931E-2</v>
      </c>
      <c r="N910" s="108">
        <v>815</v>
      </c>
      <c r="O910" s="108">
        <v>3035</v>
      </c>
      <c r="P910" s="110"/>
      <c r="Q910" s="57">
        <v>77</v>
      </c>
      <c r="X910" s="57">
        <v>5</v>
      </c>
      <c r="Y910" s="108"/>
      <c r="Z910" s="108"/>
      <c r="AA910" s="108"/>
      <c r="AB910" s="108"/>
      <c r="AC910" s="108"/>
      <c r="AD910" s="108"/>
      <c r="AE910" s="108"/>
      <c r="AF910" s="108"/>
      <c r="AG910" s="108"/>
      <c r="AI910" s="7">
        <f>IF(Q910&gt;0,RANK(Q910,(N910:P910,Q910:AE910)),0)</f>
        <v>3</v>
      </c>
      <c r="AJ910" s="7">
        <f>IF(R910&gt;0,RANK(R910,(N910:P910,Q910:AE910)),0)</f>
        <v>0</v>
      </c>
      <c r="AK910" s="7">
        <f>IF(T910&gt;0,RANK(T910,(N910:P910,Q910:AE910)),0)</f>
        <v>0</v>
      </c>
      <c r="AL910" s="7">
        <f>IF(S910&gt;0,RANK(S910,(N910:P910,Q910:AE910)),0)</f>
        <v>0</v>
      </c>
      <c r="AM910" s="2">
        <f t="shared" si="369"/>
        <v>1.9582909460834182E-2</v>
      </c>
      <c r="AN910" s="2">
        <f t="shared" si="370"/>
        <v>0</v>
      </c>
      <c r="AO910" s="2">
        <f t="shared" si="371"/>
        <v>0</v>
      </c>
      <c r="AP910" s="2">
        <f t="shared" si="372"/>
        <v>0</v>
      </c>
      <c r="AR910" t="s">
        <v>1767</v>
      </c>
      <c r="AS910" t="s">
        <v>1526</v>
      </c>
      <c r="AT910">
        <v>5</v>
      </c>
      <c r="AV910">
        <v>3</v>
      </c>
      <c r="AW910" s="91">
        <v>19</v>
      </c>
      <c r="AX910" s="93">
        <v>161</v>
      </c>
      <c r="AY910" s="97">
        <f t="shared" si="361"/>
        <v>19161</v>
      </c>
      <c r="BA910" s="7" t="s">
        <v>1261</v>
      </c>
      <c r="BB910" s="1">
        <v>52</v>
      </c>
      <c r="BC910" s="1">
        <v>0</v>
      </c>
      <c r="BD910" s="1" t="e">
        <f>BC910+BB910+C910-#REF!</f>
        <v>#REF!</v>
      </c>
    </row>
    <row r="911" spans="1:56" hidden="1" outlineLevel="1">
      <c r="A911" t="s">
        <v>727</v>
      </c>
      <c r="B911" t="s">
        <v>1526</v>
      </c>
      <c r="C911" s="1">
        <f t="shared" si="362"/>
        <v>56258</v>
      </c>
      <c r="D911" s="7">
        <f>IF(N911&gt;0, RANK(N911,(N911:P911,Q911:AE911)),0)</f>
        <v>2</v>
      </c>
      <c r="E911" s="7">
        <f>IF(O911&gt;0,RANK(O911,(N911:P911,Q911:AE911)),0)</f>
        <v>1</v>
      </c>
      <c r="F911" s="7">
        <f>IF(P911&gt;0,RANK(P911,(N911:P911,Q911:AE911)),0)</f>
        <v>0</v>
      </c>
      <c r="G911" s="1">
        <f t="shared" si="363"/>
        <v>11458</v>
      </c>
      <c r="H911" s="2">
        <f t="shared" si="364"/>
        <v>0.20366881154680222</v>
      </c>
      <c r="I911" s="2"/>
      <c r="J911" s="2">
        <f t="shared" si="365"/>
        <v>0.38380319243485372</v>
      </c>
      <c r="K911" s="2">
        <f t="shared" si="366"/>
        <v>0.58747200398165589</v>
      </c>
      <c r="L911" s="2">
        <f t="shared" si="367"/>
        <v>0</v>
      </c>
      <c r="M911" s="2">
        <f t="shared" si="368"/>
        <v>2.8724803583490388E-2</v>
      </c>
      <c r="N911" s="108">
        <v>21592</v>
      </c>
      <c r="O911" s="108">
        <v>33050</v>
      </c>
      <c r="P911" s="110"/>
      <c r="Q911" s="57">
        <v>1583</v>
      </c>
      <c r="X911" s="57">
        <v>33</v>
      </c>
      <c r="Y911" s="108"/>
      <c r="Z911" s="108"/>
      <c r="AA911" s="108"/>
      <c r="AB911" s="108"/>
      <c r="AC911" s="108"/>
      <c r="AD911" s="108"/>
      <c r="AE911" s="108"/>
      <c r="AF911" s="108"/>
      <c r="AG911" s="108"/>
      <c r="AI911" s="7">
        <f>IF(Q911&gt;0,RANK(Q911,(N911:P911,Q911:AE911)),0)</f>
        <v>3</v>
      </c>
      <c r="AJ911" s="7">
        <f>IF(R911&gt;0,RANK(R911,(N911:P911,Q911:AE911)),0)</f>
        <v>0</v>
      </c>
      <c r="AK911" s="7">
        <f>IF(T911&gt;0,RANK(T911,(N911:P911,Q911:AE911)),0)</f>
        <v>0</v>
      </c>
      <c r="AL911" s="7">
        <f>IF(S911&gt;0,RANK(S911,(N911:P911,Q911:AE911)),0)</f>
        <v>0</v>
      </c>
      <c r="AM911" s="2">
        <f t="shared" si="369"/>
        <v>2.8138220341995805E-2</v>
      </c>
      <c r="AN911" s="2">
        <f t="shared" si="370"/>
        <v>0</v>
      </c>
      <c r="AO911" s="2">
        <f t="shared" si="371"/>
        <v>0</v>
      </c>
      <c r="AP911" s="2">
        <f t="shared" si="372"/>
        <v>0</v>
      </c>
      <c r="AR911" t="s">
        <v>727</v>
      </c>
      <c r="AS911" t="s">
        <v>1526</v>
      </c>
      <c r="AT911">
        <v>1</v>
      </c>
      <c r="AV911">
        <v>3</v>
      </c>
      <c r="AW911" s="91">
        <v>19</v>
      </c>
      <c r="AX911" s="93">
        <v>163</v>
      </c>
      <c r="AY911" s="97">
        <f t="shared" si="361"/>
        <v>19163</v>
      </c>
      <c r="BA911" s="7" t="s">
        <v>1261</v>
      </c>
      <c r="BB911" s="1">
        <v>727</v>
      </c>
      <c r="BC911" s="1">
        <v>8</v>
      </c>
      <c r="BD911" s="1" t="e">
        <f>BC911+BB911+C911-#REF!</f>
        <v>#REF!</v>
      </c>
    </row>
    <row r="912" spans="1:56" hidden="1" outlineLevel="1">
      <c r="A912" t="s">
        <v>507</v>
      </c>
      <c r="B912" t="s">
        <v>1526</v>
      </c>
      <c r="C912" s="1">
        <f t="shared" si="362"/>
        <v>4147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>IF(P912&gt;0,RANK(P912,(N912:P912,Q912:AE912)),0)</f>
        <v>0</v>
      </c>
      <c r="G912" s="1">
        <f t="shared" si="363"/>
        <v>2281</v>
      </c>
      <c r="H912" s="2">
        <f t="shared" si="364"/>
        <v>0.55003617072582589</v>
      </c>
      <c r="I912" s="2"/>
      <c r="J912" s="2">
        <f t="shared" si="365"/>
        <v>0.2134072823727996</v>
      </c>
      <c r="K912" s="2">
        <f t="shared" si="366"/>
        <v>0.76344345309862549</v>
      </c>
      <c r="L912" s="2">
        <f t="shared" si="367"/>
        <v>0</v>
      </c>
      <c r="M912" s="2">
        <f t="shared" si="368"/>
        <v>2.3149264528574909E-2</v>
      </c>
      <c r="N912" s="108">
        <v>885</v>
      </c>
      <c r="O912" s="108">
        <v>3166</v>
      </c>
      <c r="P912" s="110"/>
      <c r="Q912" s="57">
        <v>94</v>
      </c>
      <c r="X912" s="57">
        <v>2</v>
      </c>
      <c r="Y912" s="108"/>
      <c r="Z912" s="108"/>
      <c r="AA912" s="108"/>
      <c r="AB912" s="108"/>
      <c r="AC912" s="108"/>
      <c r="AD912" s="108"/>
      <c r="AE912" s="108"/>
      <c r="AF912" s="108"/>
      <c r="AG912" s="108"/>
      <c r="AI912" s="7">
        <f>IF(Q912&gt;0,RANK(Q912,(N912:P912,Q912:AE912)),0)</f>
        <v>3</v>
      </c>
      <c r="AJ912" s="7">
        <f>IF(R912&gt;0,RANK(R912,(N912:P912,Q912:AE912)),0)</f>
        <v>0</v>
      </c>
      <c r="AK912" s="7">
        <f>IF(T912&gt;0,RANK(T912,(N912:P912,Q912:AE912)),0)</f>
        <v>0</v>
      </c>
      <c r="AL912" s="7">
        <f>IF(S912&gt;0,RANK(S912,(N912:P912,Q912:AE912)),0)</f>
        <v>0</v>
      </c>
      <c r="AM912" s="2">
        <f t="shared" si="369"/>
        <v>2.2666988184229565E-2</v>
      </c>
      <c r="AN912" s="2">
        <f t="shared" si="370"/>
        <v>0</v>
      </c>
      <c r="AO912" s="2">
        <f t="shared" si="371"/>
        <v>0</v>
      </c>
      <c r="AP912" s="2">
        <f t="shared" si="372"/>
        <v>0</v>
      </c>
      <c r="AR912" t="s">
        <v>507</v>
      </c>
      <c r="AS912" t="s">
        <v>1526</v>
      </c>
      <c r="AT912">
        <v>5</v>
      </c>
      <c r="AV912">
        <v>3</v>
      </c>
      <c r="AW912" s="91">
        <v>19</v>
      </c>
      <c r="AX912" s="93">
        <v>165</v>
      </c>
      <c r="AY912" s="97">
        <f t="shared" si="361"/>
        <v>19165</v>
      </c>
      <c r="BA912" s="7" t="s">
        <v>1261</v>
      </c>
      <c r="BB912" s="1">
        <v>72</v>
      </c>
      <c r="BC912" s="1">
        <v>1</v>
      </c>
      <c r="BD912" s="1" t="e">
        <f>BC912+BB912+C912-#REF!</f>
        <v>#REF!</v>
      </c>
    </row>
    <row r="913" spans="1:56" hidden="1" outlineLevel="1">
      <c r="A913" t="s">
        <v>1707</v>
      </c>
      <c r="B913" t="s">
        <v>1526</v>
      </c>
      <c r="C913" s="1">
        <f t="shared" si="362"/>
        <v>12785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0</v>
      </c>
      <c r="G913" s="1">
        <f t="shared" si="363"/>
        <v>10704</v>
      </c>
      <c r="H913" s="2">
        <f t="shared" si="364"/>
        <v>0.83723113023073914</v>
      </c>
      <c r="I913" s="2"/>
      <c r="J913" s="2">
        <f t="shared" si="365"/>
        <v>7.6104810324599134E-2</v>
      </c>
      <c r="K913" s="2">
        <f t="shared" si="366"/>
        <v>0.91333594055533829</v>
      </c>
      <c r="L913" s="2">
        <f t="shared" si="367"/>
        <v>0</v>
      </c>
      <c r="M913" s="2">
        <f t="shared" si="368"/>
        <v>1.0559249120062564E-2</v>
      </c>
      <c r="N913" s="108">
        <v>973</v>
      </c>
      <c r="O913" s="108">
        <v>11677</v>
      </c>
      <c r="P913" s="110"/>
      <c r="Q913" s="57">
        <v>129</v>
      </c>
      <c r="X913" s="57">
        <v>6</v>
      </c>
      <c r="Y913" s="108"/>
      <c r="Z913" s="108"/>
      <c r="AA913" s="108"/>
      <c r="AB913" s="108"/>
      <c r="AC913" s="108"/>
      <c r="AD913" s="108"/>
      <c r="AE913" s="108"/>
      <c r="AF913" s="108"/>
      <c r="AG913" s="108"/>
      <c r="AI913" s="7">
        <f>IF(Q913&gt;0,RANK(Q913,(N913:P913,Q913:AE913)),0)</f>
        <v>3</v>
      </c>
      <c r="AJ913" s="7">
        <f>IF(R913&gt;0,RANK(R913,(N913:P913,Q913:AE913)),0)</f>
        <v>0</v>
      </c>
      <c r="AK913" s="7">
        <f>IF(T913&gt;0,RANK(T913,(N913:P913,Q913:AE913)),0)</f>
        <v>0</v>
      </c>
      <c r="AL913" s="7">
        <f>IF(S913&gt;0,RANK(S913,(N913:P913,Q913:AE913)),0)</f>
        <v>0</v>
      </c>
      <c r="AM913" s="2">
        <f t="shared" si="369"/>
        <v>1.0089949159170903E-2</v>
      </c>
      <c r="AN913" s="2">
        <f t="shared" si="370"/>
        <v>0</v>
      </c>
      <c r="AO913" s="2">
        <f t="shared" si="371"/>
        <v>0</v>
      </c>
      <c r="AP913" s="2">
        <f t="shared" si="372"/>
        <v>0</v>
      </c>
      <c r="AR913" t="s">
        <v>1707</v>
      </c>
      <c r="AS913" t="s">
        <v>1526</v>
      </c>
      <c r="AT913">
        <v>5</v>
      </c>
      <c r="AV913">
        <v>3</v>
      </c>
      <c r="AW913" s="91">
        <v>19</v>
      </c>
      <c r="AX913" s="93">
        <v>167</v>
      </c>
      <c r="AY913" s="97">
        <f t="shared" si="361"/>
        <v>19167</v>
      </c>
      <c r="BA913" s="7" t="s">
        <v>1261</v>
      </c>
      <c r="BB913" s="1">
        <v>105</v>
      </c>
      <c r="BC913" s="1">
        <v>0</v>
      </c>
      <c r="BD913" s="1" t="e">
        <f>BC913+BB913+C913-#REF!</f>
        <v>#REF!</v>
      </c>
    </row>
    <row r="914" spans="1:56" hidden="1" outlineLevel="1">
      <c r="A914" t="s">
        <v>1587</v>
      </c>
      <c r="B914" t="s">
        <v>1526</v>
      </c>
      <c r="C914" s="1">
        <f t="shared" si="362"/>
        <v>32278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>IF(P914&gt;0,RANK(P914,(N914:P914,Q914:AE914)),0)</f>
        <v>0</v>
      </c>
      <c r="G914" s="1">
        <f t="shared" si="363"/>
        <v>7401</v>
      </c>
      <c r="H914" s="2">
        <f t="shared" si="364"/>
        <v>0.2292892992130863</v>
      </c>
      <c r="I914" s="2"/>
      <c r="J914" s="2">
        <f t="shared" si="365"/>
        <v>0.37266869074911707</v>
      </c>
      <c r="K914" s="2">
        <f t="shared" si="366"/>
        <v>0.6019579899622034</v>
      </c>
      <c r="L914" s="2">
        <f t="shared" si="367"/>
        <v>0</v>
      </c>
      <c r="M914" s="2">
        <f t="shared" si="368"/>
        <v>2.5373319288679586E-2</v>
      </c>
      <c r="N914" s="108">
        <v>12029</v>
      </c>
      <c r="O914" s="108">
        <v>19430</v>
      </c>
      <c r="P914" s="110"/>
      <c r="Q914" s="57">
        <v>788</v>
      </c>
      <c r="X914" s="57">
        <v>31</v>
      </c>
      <c r="Y914" s="108"/>
      <c r="Z914" s="108"/>
      <c r="AA914" s="108"/>
      <c r="AB914" s="108"/>
      <c r="AC914" s="108"/>
      <c r="AD914" s="108"/>
      <c r="AE914" s="108"/>
      <c r="AF914" s="108"/>
      <c r="AG914" s="108"/>
      <c r="AI914" s="7">
        <f>IF(Q914&gt;0,RANK(Q914,(N914:P914,Q914:AE914)),0)</f>
        <v>3</v>
      </c>
      <c r="AJ914" s="7">
        <f>IF(R914&gt;0,RANK(R914,(N914:P914,Q914:AE914)),0)</f>
        <v>0</v>
      </c>
      <c r="AK914" s="7">
        <f>IF(T914&gt;0,RANK(T914,(N914:P914,Q914:AE914)),0)</f>
        <v>0</v>
      </c>
      <c r="AL914" s="7">
        <f>IF(S914&gt;0,RANK(S914,(N914:P914,Q914:AE914)),0)</f>
        <v>0</v>
      </c>
      <c r="AM914" s="2">
        <f t="shared" si="369"/>
        <v>2.4412912819877317E-2</v>
      </c>
      <c r="AN914" s="2">
        <f t="shared" si="370"/>
        <v>0</v>
      </c>
      <c r="AO914" s="2">
        <f t="shared" si="371"/>
        <v>0</v>
      </c>
      <c r="AP914" s="2">
        <f t="shared" si="372"/>
        <v>0</v>
      </c>
      <c r="AR914" t="s">
        <v>1587</v>
      </c>
      <c r="AS914" t="s">
        <v>1526</v>
      </c>
      <c r="AT914">
        <v>4</v>
      </c>
      <c r="AV914">
        <v>3</v>
      </c>
      <c r="AW914" s="91">
        <v>19</v>
      </c>
      <c r="AX914" s="93">
        <v>169</v>
      </c>
      <c r="AY914" s="97">
        <f t="shared" si="361"/>
        <v>19169</v>
      </c>
      <c r="BA914" s="7" t="s">
        <v>1261</v>
      </c>
      <c r="BB914" s="1">
        <v>387</v>
      </c>
      <c r="BC914" s="1">
        <v>7</v>
      </c>
      <c r="BD914" s="1" t="e">
        <f>BC914+BB914+C914-#REF!</f>
        <v>#REF!</v>
      </c>
    </row>
    <row r="915" spans="1:56" hidden="1" outlineLevel="1">
      <c r="A915" t="s">
        <v>2224</v>
      </c>
      <c r="B915" t="s">
        <v>1526</v>
      </c>
      <c r="C915" s="1">
        <f t="shared" si="362"/>
        <v>6496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0</v>
      </c>
      <c r="G915" s="1">
        <f t="shared" si="363"/>
        <v>2300</v>
      </c>
      <c r="H915" s="2">
        <f t="shared" si="364"/>
        <v>0.35406403940886699</v>
      </c>
      <c r="I915" s="2"/>
      <c r="J915" s="2">
        <f t="shared" si="365"/>
        <v>0.31142241379310343</v>
      </c>
      <c r="K915" s="2">
        <f t="shared" si="366"/>
        <v>0.66548645320197042</v>
      </c>
      <c r="L915" s="2">
        <f t="shared" si="367"/>
        <v>0</v>
      </c>
      <c r="M915" s="2">
        <f t="shared" si="368"/>
        <v>2.3091133004926157E-2</v>
      </c>
      <c r="N915" s="108">
        <v>2023</v>
      </c>
      <c r="O915" s="108">
        <v>4323</v>
      </c>
      <c r="P915" s="110"/>
      <c r="Q915" s="57">
        <v>148</v>
      </c>
      <c r="X915" s="57">
        <v>2</v>
      </c>
      <c r="Y915" s="108"/>
      <c r="Z915" s="108"/>
      <c r="AA915" s="108"/>
      <c r="AB915" s="108"/>
      <c r="AC915" s="108"/>
      <c r="AD915" s="108"/>
      <c r="AE915" s="108"/>
      <c r="AF915" s="108"/>
      <c r="AG915" s="108"/>
      <c r="AI915" s="7">
        <f>IF(Q915&gt;0,RANK(Q915,(N915:P915,Q915:AE915)),0)</f>
        <v>3</v>
      </c>
      <c r="AJ915" s="7">
        <f>IF(R915&gt;0,RANK(R915,(N915:P915,Q915:AE915)),0)</f>
        <v>0</v>
      </c>
      <c r="AK915" s="7">
        <f>IF(T915&gt;0,RANK(T915,(N915:P915,Q915:AE915)),0)</f>
        <v>0</v>
      </c>
      <c r="AL915" s="7">
        <f>IF(S915&gt;0,RANK(S915,(N915:P915,Q915:AE915)),0)</f>
        <v>0</v>
      </c>
      <c r="AM915" s="2">
        <f t="shared" si="369"/>
        <v>2.2783251231527094E-2</v>
      </c>
      <c r="AN915" s="2">
        <f t="shared" si="370"/>
        <v>0</v>
      </c>
      <c r="AO915" s="2">
        <f t="shared" si="371"/>
        <v>0</v>
      </c>
      <c r="AP915" s="2">
        <f t="shared" si="372"/>
        <v>0</v>
      </c>
      <c r="AR915" t="s">
        <v>2224</v>
      </c>
      <c r="AS915" t="s">
        <v>1526</v>
      </c>
      <c r="AT915">
        <v>3</v>
      </c>
      <c r="AV915">
        <v>3</v>
      </c>
      <c r="AW915" s="91">
        <v>19</v>
      </c>
      <c r="AX915" s="93">
        <v>171</v>
      </c>
      <c r="AY915" s="97">
        <f t="shared" si="361"/>
        <v>19171</v>
      </c>
      <c r="BA915" s="7" t="s">
        <v>1261</v>
      </c>
      <c r="BB915" s="1">
        <v>64</v>
      </c>
      <c r="BC915" s="1">
        <v>1</v>
      </c>
      <c r="BD915" s="1" t="e">
        <f>BC915+BB915+C915-#REF!</f>
        <v>#REF!</v>
      </c>
    </row>
    <row r="916" spans="1:56" hidden="1" outlineLevel="1">
      <c r="A916" t="s">
        <v>406</v>
      </c>
      <c r="B916" t="s">
        <v>1526</v>
      </c>
      <c r="C916" s="1">
        <f t="shared" si="362"/>
        <v>2504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>IF(P916&gt;0,RANK(P916,(N916:P916,Q916:AE916)),0)</f>
        <v>0</v>
      </c>
      <c r="G916" s="1">
        <f t="shared" si="363"/>
        <v>1285</v>
      </c>
      <c r="H916" s="2">
        <f t="shared" si="364"/>
        <v>0.51317891373801916</v>
      </c>
      <c r="I916" s="2"/>
      <c r="J916" s="2">
        <f t="shared" si="365"/>
        <v>0.23202875399361023</v>
      </c>
      <c r="K916" s="2">
        <f t="shared" si="366"/>
        <v>0.74520766773162939</v>
      </c>
      <c r="L916" s="2">
        <f t="shared" si="367"/>
        <v>0</v>
      </c>
      <c r="M916" s="2">
        <f t="shared" si="368"/>
        <v>2.2763578274760388E-2</v>
      </c>
      <c r="N916" s="108">
        <v>581</v>
      </c>
      <c r="O916" s="108">
        <v>1866</v>
      </c>
      <c r="P916" s="110"/>
      <c r="Q916" s="57">
        <v>57</v>
      </c>
      <c r="X916" s="57">
        <v>0</v>
      </c>
      <c r="Y916" s="108"/>
      <c r="Z916" s="108"/>
      <c r="AA916" s="108"/>
      <c r="AB916" s="108"/>
      <c r="AC916" s="108"/>
      <c r="AD916" s="108"/>
      <c r="AE916" s="108"/>
      <c r="AF916" s="108"/>
      <c r="AG916" s="108"/>
      <c r="AI916" s="7">
        <f>IF(Q916&gt;0,RANK(Q916,(N916:P916,Q916:AE916)),0)</f>
        <v>3</v>
      </c>
      <c r="AJ916" s="7">
        <f>IF(R916&gt;0,RANK(R916,(N916:P916,Q916:AE916)),0)</f>
        <v>0</v>
      </c>
      <c r="AK916" s="7">
        <f>IF(T916&gt;0,RANK(T916,(N916:P916,Q916:AE916)),0)</f>
        <v>0</v>
      </c>
      <c r="AL916" s="7">
        <f>IF(S916&gt;0,RANK(S916,(N916:P916,Q916:AE916)),0)</f>
        <v>0</v>
      </c>
      <c r="AM916" s="2">
        <f t="shared" si="369"/>
        <v>2.2763578274760384E-2</v>
      </c>
      <c r="AN916" s="2">
        <f t="shared" si="370"/>
        <v>0</v>
      </c>
      <c r="AO916" s="2">
        <f t="shared" si="371"/>
        <v>0</v>
      </c>
      <c r="AP916" s="2">
        <f t="shared" si="372"/>
        <v>0</v>
      </c>
      <c r="AR916" t="s">
        <v>406</v>
      </c>
      <c r="AS916" t="s">
        <v>1526</v>
      </c>
      <c r="AT916">
        <v>5</v>
      </c>
      <c r="AV916">
        <v>3</v>
      </c>
      <c r="AW916" s="91">
        <v>19</v>
      </c>
      <c r="AX916" s="93">
        <v>173</v>
      </c>
      <c r="AY916" s="97">
        <f t="shared" si="361"/>
        <v>19173</v>
      </c>
      <c r="BA916" s="7" t="s">
        <v>1261</v>
      </c>
      <c r="BB916" s="1">
        <v>106</v>
      </c>
      <c r="BC916" s="1">
        <v>0</v>
      </c>
      <c r="BD916" s="1" t="e">
        <f>BC916+BB916+C916-#REF!</f>
        <v>#REF!</v>
      </c>
    </row>
    <row r="917" spans="1:56" hidden="1" outlineLevel="1">
      <c r="A917" t="s">
        <v>2105</v>
      </c>
      <c r="B917" t="s">
        <v>1526</v>
      </c>
      <c r="C917" s="1">
        <f t="shared" si="362"/>
        <v>4771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>IF(P917&gt;0,RANK(P917,(N917:P917,Q917:AE917)),0)</f>
        <v>0</v>
      </c>
      <c r="G917" s="1">
        <f t="shared" si="363"/>
        <v>1856</v>
      </c>
      <c r="H917" s="2">
        <f t="shared" si="364"/>
        <v>0.38901697757283588</v>
      </c>
      <c r="I917" s="2"/>
      <c r="J917" s="2">
        <f t="shared" si="365"/>
        <v>0.29364913016139177</v>
      </c>
      <c r="K917" s="2">
        <f t="shared" si="366"/>
        <v>0.68266610773422765</v>
      </c>
      <c r="L917" s="2">
        <f t="shared" si="367"/>
        <v>0</v>
      </c>
      <c r="M917" s="2">
        <f t="shared" si="368"/>
        <v>2.3684762104380641E-2</v>
      </c>
      <c r="N917" s="108">
        <v>1401</v>
      </c>
      <c r="O917" s="108">
        <v>3257</v>
      </c>
      <c r="P917" s="110"/>
      <c r="Q917" s="57">
        <v>109</v>
      </c>
      <c r="X917" s="57">
        <v>4</v>
      </c>
      <c r="Y917" s="108"/>
      <c r="Z917" s="108"/>
      <c r="AA917" s="108"/>
      <c r="AB917" s="108"/>
      <c r="AC917" s="108"/>
      <c r="AD917" s="108"/>
      <c r="AE917" s="108"/>
      <c r="AF917" s="108"/>
      <c r="AG917" s="108"/>
      <c r="AI917" s="7">
        <f>IF(Q917&gt;0,RANK(Q917,(N917:P917,Q917:AE917)),0)</f>
        <v>3</v>
      </c>
      <c r="AJ917" s="7">
        <f>IF(R917&gt;0,RANK(R917,(N917:P917,Q917:AE917)),0)</f>
        <v>0</v>
      </c>
      <c r="AK917" s="7">
        <f>IF(T917&gt;0,RANK(T917,(N917:P917,Q917:AE917)),0)</f>
        <v>0</v>
      </c>
      <c r="AL917" s="7">
        <f>IF(S917&gt;0,RANK(S917,(N917:P917,Q917:AE917)),0)</f>
        <v>0</v>
      </c>
      <c r="AM917" s="2">
        <f t="shared" si="369"/>
        <v>2.2846363445818488E-2</v>
      </c>
      <c r="AN917" s="2">
        <f t="shared" si="370"/>
        <v>0</v>
      </c>
      <c r="AO917" s="2">
        <f t="shared" si="371"/>
        <v>0</v>
      </c>
      <c r="AP917" s="2">
        <f t="shared" si="372"/>
        <v>0</v>
      </c>
      <c r="AR917" t="s">
        <v>2105</v>
      </c>
      <c r="AS917" t="s">
        <v>1526</v>
      </c>
      <c r="AT917">
        <v>5</v>
      </c>
      <c r="AV917">
        <v>3</v>
      </c>
      <c r="AW917" s="91">
        <v>19</v>
      </c>
      <c r="AX917" s="93">
        <v>175</v>
      </c>
      <c r="AY917" s="97">
        <f t="shared" si="361"/>
        <v>19175</v>
      </c>
      <c r="BA917" s="7" t="s">
        <v>1261</v>
      </c>
      <c r="BB917" s="1">
        <v>61</v>
      </c>
      <c r="BC917" s="1">
        <v>0</v>
      </c>
      <c r="BD917" s="1" t="e">
        <f>BC917+BB917+C917-#REF!</f>
        <v>#REF!</v>
      </c>
    </row>
    <row r="918" spans="1:56" hidden="1" outlineLevel="1">
      <c r="A918" t="s">
        <v>1017</v>
      </c>
      <c r="B918" t="s">
        <v>1526</v>
      </c>
      <c r="C918" s="1">
        <f t="shared" si="362"/>
        <v>2841</v>
      </c>
      <c r="D918" s="7">
        <f>IF(N918&gt;0, RANK(N918,(N918:P918,Q918:AE918)),0)</f>
        <v>2</v>
      </c>
      <c r="E918" s="7">
        <f>IF(O918&gt;0,RANK(O918,(N918:P918,Q918:AE918)),0)</f>
        <v>1</v>
      </c>
      <c r="F918" s="7">
        <f>IF(P918&gt;0,RANK(P918,(N918:P918,Q918:AE918)),0)</f>
        <v>0</v>
      </c>
      <c r="G918" s="1">
        <f t="shared" si="363"/>
        <v>1109</v>
      </c>
      <c r="H918" s="2">
        <f t="shared" si="364"/>
        <v>0.39035550862372403</v>
      </c>
      <c r="I918" s="2"/>
      <c r="J918" s="2">
        <f t="shared" si="365"/>
        <v>0.28405491024287222</v>
      </c>
      <c r="K918" s="2">
        <f t="shared" si="366"/>
        <v>0.67441041886659625</v>
      </c>
      <c r="L918" s="2">
        <f t="shared" si="367"/>
        <v>0</v>
      </c>
      <c r="M918" s="2">
        <f t="shared" si="368"/>
        <v>4.1534670890531533E-2</v>
      </c>
      <c r="N918" s="108">
        <v>807</v>
      </c>
      <c r="O918" s="108">
        <v>1916</v>
      </c>
      <c r="P918" s="110"/>
      <c r="Q918" s="57">
        <v>115</v>
      </c>
      <c r="X918" s="57">
        <v>3</v>
      </c>
      <c r="Y918" s="108"/>
      <c r="Z918" s="108"/>
      <c r="AA918" s="108"/>
      <c r="AB918" s="108"/>
      <c r="AC918" s="108"/>
      <c r="AD918" s="108"/>
      <c r="AE918" s="108"/>
      <c r="AF918" s="108"/>
      <c r="AG918" s="108"/>
      <c r="AI918" s="7">
        <f>IF(Q918&gt;0,RANK(Q918,(N918:P918,Q918:AE918)),0)</f>
        <v>3</v>
      </c>
      <c r="AJ918" s="7">
        <f>IF(R918&gt;0,RANK(R918,(N918:P918,Q918:AE918)),0)</f>
        <v>0</v>
      </c>
      <c r="AK918" s="7">
        <f>IF(T918&gt;0,RANK(T918,(N918:P918,Q918:AE918)),0)</f>
        <v>0</v>
      </c>
      <c r="AL918" s="7">
        <f>IF(S918&gt;0,RANK(S918,(N918:P918,Q918:AE918)),0)</f>
        <v>0</v>
      </c>
      <c r="AM918" s="2">
        <f t="shared" si="369"/>
        <v>4.0478704681450192E-2</v>
      </c>
      <c r="AN918" s="2">
        <f t="shared" si="370"/>
        <v>0</v>
      </c>
      <c r="AO918" s="2">
        <f t="shared" si="371"/>
        <v>0</v>
      </c>
      <c r="AP918" s="2">
        <f t="shared" si="372"/>
        <v>0</v>
      </c>
      <c r="AR918" t="s">
        <v>1017</v>
      </c>
      <c r="AS918" t="s">
        <v>1526</v>
      </c>
      <c r="AT918">
        <v>2</v>
      </c>
      <c r="AV918">
        <v>3</v>
      </c>
      <c r="AW918" s="91">
        <v>19</v>
      </c>
      <c r="AX918" s="93">
        <v>177</v>
      </c>
      <c r="AY918" s="97">
        <f t="shared" si="361"/>
        <v>19177</v>
      </c>
      <c r="BA918" s="7" t="s">
        <v>1261</v>
      </c>
      <c r="BB918" s="1">
        <v>91</v>
      </c>
      <c r="BC918" s="1">
        <v>2</v>
      </c>
      <c r="BD918" s="1" t="e">
        <f>BC918+BB918+C918-#REF!</f>
        <v>#REF!</v>
      </c>
    </row>
    <row r="919" spans="1:56" hidden="1" outlineLevel="1">
      <c r="A919" t="s">
        <v>1960</v>
      </c>
      <c r="B919" t="s">
        <v>1526</v>
      </c>
      <c r="C919" s="1">
        <f t="shared" si="362"/>
        <v>11676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>IF(P919&gt;0,RANK(P919,(N919:P919,Q919:AE919)),0)</f>
        <v>0</v>
      </c>
      <c r="G919" s="1">
        <f t="shared" si="363"/>
        <v>1302</v>
      </c>
      <c r="H919" s="2">
        <f t="shared" si="364"/>
        <v>0.11151079136690648</v>
      </c>
      <c r="I919" s="2"/>
      <c r="J919" s="2">
        <f t="shared" si="365"/>
        <v>0.42874272010962661</v>
      </c>
      <c r="K919" s="2">
        <f t="shared" si="366"/>
        <v>0.54025351147653311</v>
      </c>
      <c r="L919" s="2">
        <f t="shared" si="367"/>
        <v>0</v>
      </c>
      <c r="M919" s="2">
        <f t="shared" si="368"/>
        <v>3.1003768413840338E-2</v>
      </c>
      <c r="N919" s="108">
        <v>5006</v>
      </c>
      <c r="O919" s="108">
        <v>6308</v>
      </c>
      <c r="P919" s="110"/>
      <c r="Q919" s="57">
        <v>349</v>
      </c>
      <c r="X919" s="57">
        <v>13</v>
      </c>
      <c r="Y919" s="108"/>
      <c r="Z919" s="108"/>
      <c r="AA919" s="108"/>
      <c r="AB919" s="108"/>
      <c r="AC919" s="108"/>
      <c r="AD919" s="108"/>
      <c r="AE919" s="108"/>
      <c r="AF919" s="108"/>
      <c r="AG919" s="108"/>
      <c r="AI919" s="7">
        <f>IF(Q919&gt;0,RANK(Q919,(N919:P919,Q919:AE919)),0)</f>
        <v>3</v>
      </c>
      <c r="AJ919" s="7">
        <f>IF(R919&gt;0,RANK(R919,(N919:P919,Q919:AE919)),0)</f>
        <v>0</v>
      </c>
      <c r="AK919" s="7">
        <f>IF(T919&gt;0,RANK(T919,(N919:P919,Q919:AE919)),0)</f>
        <v>0</v>
      </c>
      <c r="AL919" s="7">
        <f>IF(S919&gt;0,RANK(S919,(N919:P919,Q919:AE919)),0)</f>
        <v>0</v>
      </c>
      <c r="AM919" s="2">
        <f t="shared" si="369"/>
        <v>2.989037341555327E-2</v>
      </c>
      <c r="AN919" s="2">
        <f t="shared" si="370"/>
        <v>0</v>
      </c>
      <c r="AO919" s="2">
        <f t="shared" si="371"/>
        <v>0</v>
      </c>
      <c r="AP919" s="2">
        <f t="shared" si="372"/>
        <v>0</v>
      </c>
      <c r="AR919" t="s">
        <v>1960</v>
      </c>
      <c r="AS919" t="s">
        <v>1526</v>
      </c>
      <c r="AT919">
        <v>2</v>
      </c>
      <c r="AV919">
        <v>3</v>
      </c>
      <c r="AW919" s="91">
        <v>19</v>
      </c>
      <c r="AX919" s="93">
        <v>179</v>
      </c>
      <c r="AY919" s="97">
        <f t="shared" si="361"/>
        <v>19179</v>
      </c>
      <c r="BA919" s="7" t="s">
        <v>1261</v>
      </c>
      <c r="BB919" s="1">
        <v>316</v>
      </c>
      <c r="BC919" s="1">
        <v>4</v>
      </c>
      <c r="BD919" s="1" t="e">
        <f>BC919+BB919+C919-#REF!</f>
        <v>#REF!</v>
      </c>
    </row>
    <row r="920" spans="1:56" hidden="1" outlineLevel="1">
      <c r="A920" t="s">
        <v>2118</v>
      </c>
      <c r="B920" t="s">
        <v>1526</v>
      </c>
      <c r="C920" s="1">
        <f t="shared" si="362"/>
        <v>20152</v>
      </c>
      <c r="D920" s="7">
        <f>IF(N920&gt;0, RANK(N920,(N920:P920,Q920:AE920)),0)</f>
        <v>2</v>
      </c>
      <c r="E920" s="7">
        <f>IF(O920&gt;0,RANK(O920,(N920:P920,Q920:AE920)),0)</f>
        <v>1</v>
      </c>
      <c r="F920" s="7">
        <f>IF(P920&gt;0,RANK(P920,(N920:P920,Q920:AE920)),0)</f>
        <v>0</v>
      </c>
      <c r="G920" s="1">
        <f t="shared" si="363"/>
        <v>6844</v>
      </c>
      <c r="H920" s="2">
        <f t="shared" si="364"/>
        <v>0.33961889638745535</v>
      </c>
      <c r="I920" s="2"/>
      <c r="J920" s="2">
        <f t="shared" si="365"/>
        <v>0.31902540690750297</v>
      </c>
      <c r="K920" s="2">
        <f t="shared" si="366"/>
        <v>0.65864430329495827</v>
      </c>
      <c r="L920" s="2">
        <f t="shared" si="367"/>
        <v>0</v>
      </c>
      <c r="M920" s="2">
        <f t="shared" si="368"/>
        <v>2.2330289797538816E-2</v>
      </c>
      <c r="N920" s="108">
        <v>6429</v>
      </c>
      <c r="O920" s="108">
        <v>13273</v>
      </c>
      <c r="P920" s="110"/>
      <c r="Q920" s="57">
        <v>436</v>
      </c>
      <c r="X920" s="57">
        <v>14</v>
      </c>
      <c r="Y920" s="108"/>
      <c r="Z920" s="108"/>
      <c r="AA920" s="108"/>
      <c r="AB920" s="108"/>
      <c r="AC920" s="108"/>
      <c r="AD920" s="108"/>
      <c r="AE920" s="108"/>
      <c r="AF920" s="108"/>
      <c r="AG920" s="108"/>
      <c r="AI920" s="7">
        <f>IF(Q920&gt;0,RANK(Q920,(N920:P920,Q920:AE920)),0)</f>
        <v>3</v>
      </c>
      <c r="AJ920" s="7">
        <f>IF(R920&gt;0,RANK(R920,(N920:P920,Q920:AE920)),0)</f>
        <v>0</v>
      </c>
      <c r="AK920" s="7">
        <f>IF(T920&gt;0,RANK(T920,(N920:P920,Q920:AE920)),0)</f>
        <v>0</v>
      </c>
      <c r="AL920" s="7">
        <f>IF(S920&gt;0,RANK(S920,(N920:P920,Q920:AE920)),0)</f>
        <v>0</v>
      </c>
      <c r="AM920" s="2">
        <f t="shared" si="369"/>
        <v>2.163556967050417E-2</v>
      </c>
      <c r="AN920" s="2">
        <f t="shared" si="370"/>
        <v>0</v>
      </c>
      <c r="AO920" s="2">
        <f t="shared" si="371"/>
        <v>0</v>
      </c>
      <c r="AP920" s="2">
        <f t="shared" si="372"/>
        <v>0</v>
      </c>
      <c r="AR920" t="s">
        <v>2118</v>
      </c>
      <c r="AS920" t="s">
        <v>1526</v>
      </c>
      <c r="AT920">
        <v>4</v>
      </c>
      <c r="AV920">
        <v>3</v>
      </c>
      <c r="AW920" s="91">
        <v>19</v>
      </c>
      <c r="AX920" s="93">
        <v>181</v>
      </c>
      <c r="AY920" s="97">
        <f t="shared" si="361"/>
        <v>19181</v>
      </c>
      <c r="BA920" s="7" t="s">
        <v>1261</v>
      </c>
      <c r="BB920" s="1">
        <v>225</v>
      </c>
      <c r="BC920" s="1">
        <v>4</v>
      </c>
      <c r="BD920" s="1" t="e">
        <f>BC920+BB920+C920-#REF!</f>
        <v>#REF!</v>
      </c>
    </row>
    <row r="921" spans="1:56" hidden="1" outlineLevel="1">
      <c r="A921" t="s">
        <v>2232</v>
      </c>
      <c r="B921" t="s">
        <v>1526</v>
      </c>
      <c r="C921" s="1">
        <f t="shared" si="362"/>
        <v>8667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>IF(P921&gt;0,RANK(P921,(N921:P921,Q921:AE921)),0)</f>
        <v>0</v>
      </c>
      <c r="G921" s="1">
        <f t="shared" si="363"/>
        <v>3872</v>
      </c>
      <c r="H921" s="2">
        <f t="shared" si="364"/>
        <v>0.44675204799815393</v>
      </c>
      <c r="I921" s="2"/>
      <c r="J921" s="2">
        <f t="shared" si="365"/>
        <v>0.26306680512287989</v>
      </c>
      <c r="K921" s="2">
        <f t="shared" si="366"/>
        <v>0.70981885312103377</v>
      </c>
      <c r="L921" s="2">
        <f t="shared" si="367"/>
        <v>0</v>
      </c>
      <c r="M921" s="2">
        <f t="shared" si="368"/>
        <v>2.7114341756086291E-2</v>
      </c>
      <c r="N921" s="108">
        <v>2280</v>
      </c>
      <c r="O921" s="108">
        <v>6152</v>
      </c>
      <c r="P921" s="110"/>
      <c r="Q921" s="57">
        <v>231</v>
      </c>
      <c r="X921" s="57">
        <v>4</v>
      </c>
      <c r="Y921" s="108"/>
      <c r="Z921" s="108"/>
      <c r="AA921" s="108"/>
      <c r="AB921" s="108"/>
      <c r="AC921" s="108"/>
      <c r="AD921" s="108"/>
      <c r="AE921" s="108"/>
      <c r="AF921" s="108"/>
      <c r="AG921" s="108"/>
      <c r="AI921" s="7">
        <f>IF(Q921&gt;0,RANK(Q921,(N921:P921,Q921:AE921)),0)</f>
        <v>3</v>
      </c>
      <c r="AJ921" s="7">
        <f>IF(R921&gt;0,RANK(R921,(N921:P921,Q921:AE921)),0)</f>
        <v>0</v>
      </c>
      <c r="AK921" s="7">
        <f>IF(T921&gt;0,RANK(T921,(N921:P921,Q921:AE921)),0)</f>
        <v>0</v>
      </c>
      <c r="AL921" s="7">
        <f>IF(S921&gt;0,RANK(S921,(N921:P921,Q921:AE921)),0)</f>
        <v>0</v>
      </c>
      <c r="AM921" s="2">
        <f t="shared" si="369"/>
        <v>2.6652821045344409E-2</v>
      </c>
      <c r="AN921" s="2">
        <f t="shared" si="370"/>
        <v>0</v>
      </c>
      <c r="AO921" s="2">
        <f t="shared" si="371"/>
        <v>0</v>
      </c>
      <c r="AP921" s="2">
        <f t="shared" si="372"/>
        <v>0</v>
      </c>
      <c r="AR921" t="s">
        <v>2232</v>
      </c>
      <c r="AS921" t="s">
        <v>1526</v>
      </c>
      <c r="AT921">
        <v>2</v>
      </c>
      <c r="AV921">
        <v>3</v>
      </c>
      <c r="AW921" s="91">
        <v>19</v>
      </c>
      <c r="AX921" s="93">
        <v>183</v>
      </c>
      <c r="AY921" s="97">
        <f t="shared" si="361"/>
        <v>19183</v>
      </c>
      <c r="BA921" s="7" t="s">
        <v>1261</v>
      </c>
      <c r="BB921" s="1">
        <v>203</v>
      </c>
      <c r="BC921" s="1">
        <v>1</v>
      </c>
      <c r="BD921" s="1" t="e">
        <f>BC921+BB921+C921-#REF!</f>
        <v>#REF!</v>
      </c>
    </row>
    <row r="922" spans="1:56" hidden="1" outlineLevel="1">
      <c r="A922" t="s">
        <v>2400</v>
      </c>
      <c r="B922" t="s">
        <v>1526</v>
      </c>
      <c r="C922" s="1">
        <f t="shared" si="362"/>
        <v>2313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>IF(P922&gt;0,RANK(P922,(N922:P922,Q922:AE922)),0)</f>
        <v>0</v>
      </c>
      <c r="G922" s="1">
        <f t="shared" si="363"/>
        <v>1101</v>
      </c>
      <c r="H922" s="2">
        <f t="shared" si="364"/>
        <v>0.47600518806744485</v>
      </c>
      <c r="I922" s="2"/>
      <c r="J922" s="2">
        <f t="shared" si="365"/>
        <v>0.25162127107652399</v>
      </c>
      <c r="K922" s="2">
        <f t="shared" si="366"/>
        <v>0.72762645914396884</v>
      </c>
      <c r="L922" s="2">
        <f t="shared" si="367"/>
        <v>0</v>
      </c>
      <c r="M922" s="2">
        <f t="shared" si="368"/>
        <v>2.0752269779507171E-2</v>
      </c>
      <c r="N922" s="108">
        <v>582</v>
      </c>
      <c r="O922" s="108">
        <v>1683</v>
      </c>
      <c r="P922" s="110"/>
      <c r="Q922" s="57">
        <v>45</v>
      </c>
      <c r="X922" s="57">
        <v>3</v>
      </c>
      <c r="Y922" s="108"/>
      <c r="Z922" s="108"/>
      <c r="AA922" s="108"/>
      <c r="AB922" s="108"/>
      <c r="AC922" s="108"/>
      <c r="AD922" s="108"/>
      <c r="AE922" s="108"/>
      <c r="AF922" s="108"/>
      <c r="AG922" s="108"/>
      <c r="AI922" s="7">
        <f>IF(Q922&gt;0,RANK(Q922,(N922:P922,Q922:AE922)),0)</f>
        <v>3</v>
      </c>
      <c r="AJ922" s="7">
        <f>IF(R922&gt;0,RANK(R922,(N922:P922,Q922:AE922)),0)</f>
        <v>0</v>
      </c>
      <c r="AK922" s="7">
        <f>IF(T922&gt;0,RANK(T922,(N922:P922,Q922:AE922)),0)</f>
        <v>0</v>
      </c>
      <c r="AL922" s="7">
        <f>IF(S922&gt;0,RANK(S922,(N922:P922,Q922:AE922)),0)</f>
        <v>0</v>
      </c>
      <c r="AM922" s="2">
        <f t="shared" si="369"/>
        <v>1.9455252918287938E-2</v>
      </c>
      <c r="AN922" s="2">
        <f t="shared" si="370"/>
        <v>0</v>
      </c>
      <c r="AO922" s="2">
        <f t="shared" si="371"/>
        <v>0</v>
      </c>
      <c r="AP922" s="2">
        <f t="shared" si="372"/>
        <v>0</v>
      </c>
      <c r="AR922" t="s">
        <v>2400</v>
      </c>
      <c r="AS922" t="s">
        <v>1526</v>
      </c>
      <c r="AT922">
        <v>2</v>
      </c>
      <c r="AV922">
        <v>3</v>
      </c>
      <c r="AW922" s="91">
        <v>19</v>
      </c>
      <c r="AX922" s="93">
        <v>185</v>
      </c>
      <c r="AY922" s="97">
        <f t="shared" si="361"/>
        <v>19185</v>
      </c>
      <c r="BA922" s="7" t="s">
        <v>1261</v>
      </c>
      <c r="BB922" s="1">
        <v>43</v>
      </c>
      <c r="BC922" s="1">
        <v>0</v>
      </c>
      <c r="BD922" s="1" t="e">
        <f>BC922+BB922+C922-#REF!</f>
        <v>#REF!</v>
      </c>
    </row>
    <row r="923" spans="1:56" hidden="1" outlineLevel="1">
      <c r="A923" t="s">
        <v>1593</v>
      </c>
      <c r="B923" t="s">
        <v>1526</v>
      </c>
      <c r="C923" s="1">
        <f t="shared" si="362"/>
        <v>13112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0</v>
      </c>
      <c r="G923" s="1">
        <f t="shared" si="363"/>
        <v>4178</v>
      </c>
      <c r="H923" s="2">
        <f t="shared" si="364"/>
        <v>0.31863941427699816</v>
      </c>
      <c r="I923" s="2"/>
      <c r="J923" s="2">
        <f t="shared" si="365"/>
        <v>0.3321384990848078</v>
      </c>
      <c r="K923" s="2">
        <f t="shared" si="366"/>
        <v>0.65077791336180602</v>
      </c>
      <c r="L923" s="2">
        <f t="shared" si="367"/>
        <v>0</v>
      </c>
      <c r="M923" s="2">
        <f t="shared" si="368"/>
        <v>1.7083587553386237E-2</v>
      </c>
      <c r="N923" s="108">
        <v>4355</v>
      </c>
      <c r="O923" s="108">
        <v>8533</v>
      </c>
      <c r="P923" s="110"/>
      <c r="Q923" s="57">
        <v>218</v>
      </c>
      <c r="X923" s="57">
        <v>6</v>
      </c>
      <c r="Y923" s="108"/>
      <c r="Z923" s="108"/>
      <c r="AA923" s="108"/>
      <c r="AB923" s="108"/>
      <c r="AC923" s="108"/>
      <c r="AD923" s="108"/>
      <c r="AE923" s="108"/>
      <c r="AF923" s="108"/>
      <c r="AG923" s="108"/>
      <c r="AI923" s="7">
        <f>IF(Q923&gt;0,RANK(Q923,(N923:P923,Q923:AE923)),0)</f>
        <v>3</v>
      </c>
      <c r="AJ923" s="7">
        <f>IF(R923&gt;0,RANK(R923,(N923:P923,Q923:AE923)),0)</f>
        <v>0</v>
      </c>
      <c r="AK923" s="7">
        <f>IF(T923&gt;0,RANK(T923,(N923:P923,Q923:AE923)),0)</f>
        <v>0</v>
      </c>
      <c r="AL923" s="7">
        <f>IF(S923&gt;0,RANK(S923,(N923:P923,Q923:AE923)),0)</f>
        <v>0</v>
      </c>
      <c r="AM923" s="2">
        <f t="shared" si="369"/>
        <v>1.6625991458206223E-2</v>
      </c>
      <c r="AN923" s="2">
        <f t="shared" si="370"/>
        <v>0</v>
      </c>
      <c r="AO923" s="2">
        <f t="shared" si="371"/>
        <v>0</v>
      </c>
      <c r="AP923" s="2">
        <f t="shared" si="372"/>
        <v>0</v>
      </c>
      <c r="AR923" t="s">
        <v>1593</v>
      </c>
      <c r="AS923" t="s">
        <v>1526</v>
      </c>
      <c r="AT923">
        <v>4</v>
      </c>
      <c r="AV923">
        <v>3</v>
      </c>
      <c r="AW923" s="91">
        <v>19</v>
      </c>
      <c r="AX923" s="93">
        <v>187</v>
      </c>
      <c r="AY923" s="97">
        <f t="shared" si="361"/>
        <v>19187</v>
      </c>
      <c r="BA923" s="7" t="s">
        <v>1261</v>
      </c>
      <c r="BB923" s="1">
        <v>147</v>
      </c>
      <c r="BC923" s="1">
        <v>4</v>
      </c>
      <c r="BD923" s="1" t="e">
        <f>BC923+BB923+C923-#REF!</f>
        <v>#REF!</v>
      </c>
    </row>
    <row r="924" spans="1:56" hidden="1" outlineLevel="1">
      <c r="A924" t="s">
        <v>1231</v>
      </c>
      <c r="B924" t="s">
        <v>1526</v>
      </c>
      <c r="C924" s="1">
        <f t="shared" si="362"/>
        <v>4389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0</v>
      </c>
      <c r="G924" s="1">
        <f t="shared" si="363"/>
        <v>1826</v>
      </c>
      <c r="H924" s="2">
        <f t="shared" si="364"/>
        <v>0.41604010025062654</v>
      </c>
      <c r="I924" s="2"/>
      <c r="J924" s="2">
        <f t="shared" si="365"/>
        <v>0.28161312371838687</v>
      </c>
      <c r="K924" s="2">
        <f t="shared" si="366"/>
        <v>0.69765322396901341</v>
      </c>
      <c r="L924" s="2">
        <f t="shared" si="367"/>
        <v>0</v>
      </c>
      <c r="M924" s="2">
        <f t="shared" si="368"/>
        <v>2.0733652312599715E-2</v>
      </c>
      <c r="N924" s="108">
        <v>1236</v>
      </c>
      <c r="O924" s="108">
        <v>3062</v>
      </c>
      <c r="P924" s="110"/>
      <c r="Q924" s="57">
        <v>90</v>
      </c>
      <c r="X924" s="57">
        <v>1</v>
      </c>
      <c r="Y924" s="108"/>
      <c r="Z924" s="108"/>
      <c r="AA924" s="108"/>
      <c r="AB924" s="108"/>
      <c r="AC924" s="108"/>
      <c r="AD924" s="108"/>
      <c r="AE924" s="108"/>
      <c r="AF924" s="108"/>
      <c r="AG924" s="108"/>
      <c r="AI924" s="7">
        <f>IF(Q924&gt;0,RANK(Q924,(N924:P924,Q924:AE924)),0)</f>
        <v>3</v>
      </c>
      <c r="AJ924" s="7">
        <f>IF(R924&gt;0,RANK(R924,(N924:P924,Q924:AE924)),0)</f>
        <v>0</v>
      </c>
      <c r="AK924" s="7">
        <f>IF(T924&gt;0,RANK(T924,(N924:P924,Q924:AE924)),0)</f>
        <v>0</v>
      </c>
      <c r="AL924" s="7">
        <f>IF(S924&gt;0,RANK(S924,(N924:P924,Q924:AE924)),0)</f>
        <v>0</v>
      </c>
      <c r="AM924" s="2">
        <f t="shared" si="369"/>
        <v>2.050580997949419E-2</v>
      </c>
      <c r="AN924" s="2">
        <f t="shared" si="370"/>
        <v>0</v>
      </c>
      <c r="AO924" s="2">
        <f t="shared" si="371"/>
        <v>0</v>
      </c>
      <c r="AP924" s="2">
        <f t="shared" si="372"/>
        <v>0</v>
      </c>
      <c r="AR924" t="s">
        <v>1231</v>
      </c>
      <c r="AS924" t="s">
        <v>1526</v>
      </c>
      <c r="AT924">
        <v>4</v>
      </c>
      <c r="AV924">
        <v>3</v>
      </c>
      <c r="AW924" s="91">
        <v>19</v>
      </c>
      <c r="AX924" s="93">
        <v>189</v>
      </c>
      <c r="AY924" s="97">
        <f t="shared" si="361"/>
        <v>19189</v>
      </c>
      <c r="BA924" s="7" t="s">
        <v>1261</v>
      </c>
      <c r="BB924" s="1">
        <v>82</v>
      </c>
      <c r="BC924" s="1">
        <v>0</v>
      </c>
      <c r="BD924" s="1" t="e">
        <f>BC924+BB924+C924-#REF!</f>
        <v>#REF!</v>
      </c>
    </row>
    <row r="925" spans="1:56" hidden="1" outlineLevel="1">
      <c r="A925" t="s">
        <v>2293</v>
      </c>
      <c r="B925" t="s">
        <v>1526</v>
      </c>
      <c r="C925" s="1">
        <f t="shared" si="362"/>
        <v>8154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>IF(P925&gt;0,RANK(P925,(N925:P925,Q925:AE925)),0)</f>
        <v>0</v>
      </c>
      <c r="G925" s="1">
        <f t="shared" si="363"/>
        <v>2413</v>
      </c>
      <c r="H925" s="2">
        <f t="shared" si="364"/>
        <v>0.29592837870983568</v>
      </c>
      <c r="I925" s="2"/>
      <c r="J925" s="2">
        <f t="shared" si="365"/>
        <v>0.33922001471670343</v>
      </c>
      <c r="K925" s="2">
        <f t="shared" si="366"/>
        <v>0.63514839342653917</v>
      </c>
      <c r="L925" s="2">
        <f t="shared" si="367"/>
        <v>0</v>
      </c>
      <c r="M925" s="2">
        <f t="shared" si="368"/>
        <v>2.5631591856757341E-2</v>
      </c>
      <c r="N925" s="108">
        <v>2766</v>
      </c>
      <c r="O925" s="108">
        <v>5179</v>
      </c>
      <c r="P925" s="110"/>
      <c r="Q925" s="57">
        <v>206</v>
      </c>
      <c r="X925" s="57">
        <v>3</v>
      </c>
      <c r="Y925" s="108"/>
      <c r="Z925" s="108"/>
      <c r="AA925" s="108"/>
      <c r="AB925" s="108"/>
      <c r="AC925" s="108"/>
      <c r="AD925" s="108"/>
      <c r="AE925" s="108"/>
      <c r="AF925" s="108"/>
      <c r="AG925" s="108"/>
      <c r="AI925" s="7">
        <f>IF(Q925&gt;0,RANK(Q925,(N925:P925,Q925:AE925)),0)</f>
        <v>3</v>
      </c>
      <c r="AJ925" s="7">
        <f>IF(R925&gt;0,RANK(R925,(N925:P925,Q925:AE925)),0)</f>
        <v>0</v>
      </c>
      <c r="AK925" s="7">
        <f>IF(T925&gt;0,RANK(T925,(N925:P925,Q925:AE925)),0)</f>
        <v>0</v>
      </c>
      <c r="AL925" s="7">
        <f>IF(S925&gt;0,RANK(S925,(N925:P925,Q925:AE925)),0)</f>
        <v>0</v>
      </c>
      <c r="AM925" s="2">
        <f t="shared" si="369"/>
        <v>2.5263674270296788E-2</v>
      </c>
      <c r="AN925" s="2">
        <f t="shared" si="370"/>
        <v>0</v>
      </c>
      <c r="AO925" s="2">
        <f t="shared" si="371"/>
        <v>0</v>
      </c>
      <c r="AP925" s="2">
        <f t="shared" si="372"/>
        <v>0</v>
      </c>
      <c r="AR925" t="s">
        <v>2293</v>
      </c>
      <c r="AS925" t="s">
        <v>1526</v>
      </c>
      <c r="AT925">
        <v>4</v>
      </c>
      <c r="AV925">
        <v>3</v>
      </c>
      <c r="AW925" s="91">
        <v>19</v>
      </c>
      <c r="AX925" s="93">
        <v>191</v>
      </c>
      <c r="AY925" s="97">
        <f t="shared" si="361"/>
        <v>19191</v>
      </c>
      <c r="BA925" s="7" t="s">
        <v>1261</v>
      </c>
      <c r="BB925" s="1">
        <v>153</v>
      </c>
      <c r="BC925" s="1">
        <v>0</v>
      </c>
      <c r="BD925" s="1" t="e">
        <f>BC925+BB925+C925-#REF!</f>
        <v>#REF!</v>
      </c>
    </row>
    <row r="926" spans="1:56" hidden="1" outlineLevel="1">
      <c r="A926" t="s">
        <v>626</v>
      </c>
      <c r="B926" t="s">
        <v>1526</v>
      </c>
      <c r="C926" s="1">
        <f t="shared" si="362"/>
        <v>31003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>IF(P926&gt;0,RANK(P926,(N926:P926,Q926:AE926)),0)</f>
        <v>0</v>
      </c>
      <c r="G926" s="1">
        <f t="shared" si="363"/>
        <v>11434</v>
      </c>
      <c r="H926" s="2">
        <f>IF(C926&gt;0,G926/C926,0)</f>
        <v>0.36880301906267138</v>
      </c>
      <c r="I926" s="2"/>
      <c r="J926" s="2">
        <f t="shared" si="365"/>
        <v>0.30516401638551111</v>
      </c>
      <c r="K926" s="2">
        <f t="shared" si="366"/>
        <v>0.67396703544818248</v>
      </c>
      <c r="L926" s="2">
        <f t="shared" si="367"/>
        <v>0</v>
      </c>
      <c r="M926" s="2">
        <f>IF(C926=0,"-",(1-J926-K926-L926))</f>
        <v>2.0868948166306356E-2</v>
      </c>
      <c r="N926" s="108">
        <v>9461</v>
      </c>
      <c r="O926" s="108">
        <v>20895</v>
      </c>
      <c r="P926" s="110"/>
      <c r="Q926" s="57">
        <v>621</v>
      </c>
      <c r="X926" s="57">
        <v>26</v>
      </c>
      <c r="Y926" s="108"/>
      <c r="Z926" s="108"/>
      <c r="AA926" s="108"/>
      <c r="AB926" s="108"/>
      <c r="AC926" s="108"/>
      <c r="AD926" s="108"/>
      <c r="AE926" s="108"/>
      <c r="AF926" s="108"/>
      <c r="AG926" s="108"/>
      <c r="AI926" s="7">
        <f>IF(Q926&gt;0,RANK(Q926,(N926:P926,Q926:AE926)),0)</f>
        <v>3</v>
      </c>
      <c r="AJ926" s="7">
        <f>IF(R926&gt;0,RANK(R926,(N926:P926,Q926:AE926)),0)</f>
        <v>0</v>
      </c>
      <c r="AK926" s="7">
        <f>IF(T926&gt;0,RANK(T926,(N926:P926,Q926:AE926)),0)</f>
        <v>0</v>
      </c>
      <c r="AL926" s="7">
        <f>IF(S926&gt;0,RANK(S926,(N926:P926,Q926:AE926)),0)</f>
        <v>0</v>
      </c>
      <c r="AM926" s="2">
        <f t="shared" si="369"/>
        <v>2.0030319646485824E-2</v>
      </c>
      <c r="AN926" s="2">
        <f t="shared" si="370"/>
        <v>0</v>
      </c>
      <c r="AO926" s="2">
        <f t="shared" si="371"/>
        <v>0</v>
      </c>
      <c r="AP926" s="2">
        <f t="shared" si="372"/>
        <v>0</v>
      </c>
      <c r="AR926" t="s">
        <v>626</v>
      </c>
      <c r="AS926" t="s">
        <v>1526</v>
      </c>
      <c r="AT926">
        <v>5</v>
      </c>
      <c r="AV926">
        <v>3</v>
      </c>
      <c r="AW926" s="91">
        <v>19</v>
      </c>
      <c r="AX926" s="93">
        <v>193</v>
      </c>
      <c r="AY926" s="97">
        <f t="shared" si="361"/>
        <v>19193</v>
      </c>
      <c r="BA926" s="7" t="s">
        <v>1261</v>
      </c>
      <c r="BB926" s="1">
        <v>421</v>
      </c>
      <c r="BC926" s="1">
        <v>13</v>
      </c>
      <c r="BD926" s="1" t="e">
        <f>BC926+BB926+C926-#REF!</f>
        <v>#REF!</v>
      </c>
    </row>
    <row r="927" spans="1:56" hidden="1" outlineLevel="1">
      <c r="A927" t="s">
        <v>1614</v>
      </c>
      <c r="B927" t="s">
        <v>1526</v>
      </c>
      <c r="C927" s="1">
        <f t="shared" si="362"/>
        <v>3193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>IF(P927&gt;0,RANK(P927,(N927:P927,Q927:AE927)),0)</f>
        <v>0</v>
      </c>
      <c r="G927" s="1">
        <f t="shared" si="363"/>
        <v>979</v>
      </c>
      <c r="H927" s="2">
        <f>IF(C927&gt;0,G927/C927,0)</f>
        <v>0.30660820544942063</v>
      </c>
      <c r="I927" s="2"/>
      <c r="J927" s="2">
        <f t="shared" si="365"/>
        <v>0.33416849357970563</v>
      </c>
      <c r="K927" s="2">
        <f t="shared" si="366"/>
        <v>0.64077669902912626</v>
      </c>
      <c r="L927" s="2">
        <f t="shared" si="367"/>
        <v>0</v>
      </c>
      <c r="M927" s="2">
        <f>IF(C927=0,"-",(1-J927-K927-L927))</f>
        <v>2.5054807391168166E-2</v>
      </c>
      <c r="N927" s="108">
        <v>1067</v>
      </c>
      <c r="O927" s="108">
        <v>2046</v>
      </c>
      <c r="P927" s="110"/>
      <c r="Q927" s="57">
        <v>80</v>
      </c>
      <c r="X927" s="57">
        <v>0</v>
      </c>
      <c r="Y927" s="108"/>
      <c r="Z927" s="108"/>
      <c r="AA927" s="108"/>
      <c r="AB927" s="108"/>
      <c r="AC927" s="108"/>
      <c r="AD927" s="108"/>
      <c r="AE927" s="108"/>
      <c r="AF927" s="108"/>
      <c r="AG927" s="108"/>
      <c r="AI927" s="7">
        <f>IF(Q927&gt;0,RANK(Q927,(N927:P927,Q927:AE927)),0)</f>
        <v>3</v>
      </c>
      <c r="AJ927" s="7">
        <f>IF(R927&gt;0,RANK(R927,(N927:P927,Q927:AE927)),0)</f>
        <v>0</v>
      </c>
      <c r="AK927" s="7">
        <f>IF(T927&gt;0,RANK(T927,(N927:P927,Q927:AE927)),0)</f>
        <v>0</v>
      </c>
      <c r="AL927" s="7">
        <f>IF(S927&gt;0,RANK(S927,(N927:P927,Q927:AE927)),0)</f>
        <v>0</v>
      </c>
      <c r="AM927" s="2">
        <f t="shared" si="369"/>
        <v>2.505480739116818E-2</v>
      </c>
      <c r="AN927" s="2">
        <f t="shared" si="370"/>
        <v>0</v>
      </c>
      <c r="AO927" s="2">
        <f t="shared" si="371"/>
        <v>0</v>
      </c>
      <c r="AP927" s="2">
        <f t="shared" si="372"/>
        <v>0</v>
      </c>
      <c r="AR927" t="s">
        <v>1614</v>
      </c>
      <c r="AS927" t="s">
        <v>1526</v>
      </c>
      <c r="AT927">
        <v>4</v>
      </c>
      <c r="AV927">
        <v>3</v>
      </c>
      <c r="AW927" s="91">
        <v>19</v>
      </c>
      <c r="AX927" s="93">
        <v>195</v>
      </c>
      <c r="AY927" s="97">
        <f t="shared" si="361"/>
        <v>19195</v>
      </c>
      <c r="BA927" s="7" t="s">
        <v>1261</v>
      </c>
      <c r="BB927" s="1">
        <v>32</v>
      </c>
      <c r="BC927" s="1">
        <v>0</v>
      </c>
      <c r="BD927" s="1" t="e">
        <f>BC927+BB927+C927-#REF!</f>
        <v>#REF!</v>
      </c>
    </row>
    <row r="928" spans="1:56" hidden="1" outlineLevel="1">
      <c r="A928" t="s">
        <v>1781</v>
      </c>
      <c r="B928" t="s">
        <v>1526</v>
      </c>
      <c r="C928" s="1">
        <f t="shared" si="362"/>
        <v>4889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0</v>
      </c>
      <c r="G928" s="1">
        <f t="shared" si="363"/>
        <v>2294</v>
      </c>
      <c r="H928" s="2">
        <f>IF(C928&gt;0,G928/C928,0)</f>
        <v>0.46921660871343834</v>
      </c>
      <c r="I928" s="2"/>
      <c r="J928" s="2">
        <f t="shared" si="365"/>
        <v>0.25772141542237675</v>
      </c>
      <c r="K928" s="2">
        <f t="shared" si="366"/>
        <v>0.7269380241358151</v>
      </c>
      <c r="L928" s="2">
        <f t="shared" si="367"/>
        <v>0</v>
      </c>
      <c r="M928" s="2">
        <f>IF(C928=0,"-",(1-J928-K928-L928))</f>
        <v>1.5340560441808093E-2</v>
      </c>
      <c r="N928" s="108">
        <v>1260</v>
      </c>
      <c r="O928" s="108">
        <v>3554</v>
      </c>
      <c r="P928" s="110"/>
      <c r="Q928" s="57">
        <v>73</v>
      </c>
      <c r="X928" s="57">
        <v>2</v>
      </c>
      <c r="Y928" s="108"/>
      <c r="Z928" s="108"/>
      <c r="AA928" s="108"/>
      <c r="AB928" s="108"/>
      <c r="AC928" s="108"/>
      <c r="AD928" s="108"/>
      <c r="AE928" s="108"/>
      <c r="AF928" s="108"/>
      <c r="AG928" s="108"/>
      <c r="AI928" s="7">
        <f>IF(Q928&gt;0,RANK(Q928,(N928:P928,Q928:AE928)),0)</f>
        <v>3</v>
      </c>
      <c r="AJ928" s="7">
        <f>IF(R928&gt;0,RANK(R928,(N928:P928,Q928:AE928)),0)</f>
        <v>0</v>
      </c>
      <c r="AK928" s="7">
        <f>IF(T928&gt;0,RANK(T928,(N928:P928,Q928:AE928)),0)</f>
        <v>0</v>
      </c>
      <c r="AL928" s="7">
        <f>IF(S928&gt;0,RANK(S928,(N928:P928,Q928:AE928)),0)</f>
        <v>0</v>
      </c>
      <c r="AM928" s="2">
        <f t="shared" si="369"/>
        <v>1.4931478830026591E-2</v>
      </c>
      <c r="AN928" s="2">
        <f t="shared" si="370"/>
        <v>0</v>
      </c>
      <c r="AO928" s="2">
        <f t="shared" si="371"/>
        <v>0</v>
      </c>
      <c r="AP928" s="2">
        <f t="shared" si="372"/>
        <v>0</v>
      </c>
      <c r="AR928" t="s">
        <v>1781</v>
      </c>
      <c r="AS928" t="s">
        <v>1526</v>
      </c>
      <c r="AT928">
        <v>4</v>
      </c>
      <c r="AV928">
        <v>3</v>
      </c>
      <c r="AW928" s="91">
        <v>19</v>
      </c>
      <c r="AX928" s="93">
        <v>197</v>
      </c>
      <c r="AY928" s="97">
        <f t="shared" si="361"/>
        <v>19197</v>
      </c>
      <c r="BA928" s="7" t="s">
        <v>1261</v>
      </c>
      <c r="BB928" s="1">
        <v>51</v>
      </c>
      <c r="BC928" s="1">
        <v>0</v>
      </c>
      <c r="BD928" s="1" t="e">
        <f>BC928+BB928+C928-#REF!</f>
        <v>#REF!</v>
      </c>
    </row>
    <row r="929" spans="1:56" collapsed="1">
      <c r="A929" t="s">
        <v>1525</v>
      </c>
      <c r="B929" t="s">
        <v>2255</v>
      </c>
      <c r="C929" s="1">
        <f t="shared" si="362"/>
        <v>1116063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0</v>
      </c>
      <c r="G929" s="1">
        <f t="shared" si="363"/>
        <v>346529</v>
      </c>
      <c r="H929" s="2">
        <f>IF(C929&gt;0,G929/C929,0)</f>
        <v>0.31049232883806738</v>
      </c>
      <c r="I929" s="2"/>
      <c r="J929" s="2">
        <f t="shared" si="365"/>
        <v>0.33303317106650787</v>
      </c>
      <c r="K929" s="2">
        <f t="shared" si="366"/>
        <v>0.6435254999045753</v>
      </c>
      <c r="L929" s="2">
        <f t="shared" si="367"/>
        <v>0</v>
      </c>
      <c r="M929" s="2">
        <f>IF(C929=0,"-",(1-J929-K929-L929))</f>
        <v>2.3441329028916824E-2</v>
      </c>
      <c r="N929" s="108">
        <f>SUM(N830:N928)</f>
        <v>371686</v>
      </c>
      <c r="O929" s="108">
        <f>SUM(O830:O928)</f>
        <v>718215</v>
      </c>
      <c r="P929" s="108"/>
      <c r="Q929" s="108">
        <f>SUM(Q830:Q928)</f>
        <v>25290</v>
      </c>
      <c r="X929" s="108">
        <f>SUM(X830:X928)</f>
        <v>872</v>
      </c>
      <c r="Y929" s="108"/>
      <c r="Z929" s="108"/>
      <c r="AA929" s="108"/>
      <c r="AB929" s="108"/>
      <c r="AC929" s="108"/>
      <c r="AD929" s="108"/>
      <c r="AE929" s="108"/>
      <c r="AF929" s="108"/>
      <c r="AG929" s="108"/>
      <c r="AI929" s="7">
        <f>IF(Q929&gt;0,RANK(Q929,(N929:P929,Q929:AE929)),0)</f>
        <v>3</v>
      </c>
      <c r="AJ929" s="7">
        <f>IF(R929&gt;0,RANK(R929,(N929:P929,Q929:AE929)),0)</f>
        <v>0</v>
      </c>
      <c r="AK929" s="7">
        <f>IF(T929&gt;0,RANK(T929,(N929:P929,Q929:AE929)),0)</f>
        <v>0</v>
      </c>
      <c r="AL929" s="7">
        <f>IF(S929&gt;0,RANK(S929,(N929:P929,Q929:AE929)),0)</f>
        <v>0</v>
      </c>
      <c r="AM929" s="2">
        <f t="shared" si="369"/>
        <v>2.2660011128404042E-2</v>
      </c>
      <c r="AN929" s="2">
        <f t="shared" si="370"/>
        <v>0</v>
      </c>
      <c r="AO929" s="2">
        <f t="shared" si="371"/>
        <v>0</v>
      </c>
      <c r="AP929" s="2">
        <f t="shared" si="372"/>
        <v>0</v>
      </c>
      <c r="AR929" t="s">
        <v>1525</v>
      </c>
      <c r="AS929" t="s">
        <v>2255</v>
      </c>
      <c r="AV929">
        <v>3</v>
      </c>
      <c r="AW929" s="91">
        <v>19</v>
      </c>
      <c r="AX929" s="93"/>
      <c r="AY929" s="91">
        <v>19</v>
      </c>
      <c r="BA929" s="7" t="s">
        <v>1761</v>
      </c>
      <c r="BB929" s="1">
        <f>SUM(BB830:BB928)</f>
        <v>17057</v>
      </c>
      <c r="BC929" s="1">
        <f>SUM(BC830:BC928)</f>
        <v>309</v>
      </c>
      <c r="BD929" s="1" t="e">
        <f>BC929+BB929+C929-#REF!</f>
        <v>#REF!</v>
      </c>
    </row>
    <row r="930" spans="1:56">
      <c r="C930" s="1"/>
      <c r="E930" s="7"/>
      <c r="F930" s="7"/>
      <c r="I930" s="2"/>
      <c r="N930" s="108"/>
      <c r="O930" s="108"/>
      <c r="P930" s="108"/>
      <c r="Y930" s="108"/>
      <c r="Z930" s="108"/>
      <c r="AA930" s="108"/>
      <c r="AB930" s="108"/>
      <c r="AC930" s="108"/>
      <c r="AD930" s="108"/>
      <c r="AE930" s="108"/>
      <c r="AF930" s="108"/>
      <c r="AG930" s="108"/>
      <c r="AI930" s="7"/>
      <c r="AJ930" s="7"/>
      <c r="AK930" s="7"/>
      <c r="AL930" s="7"/>
      <c r="AW930" s="91"/>
      <c r="AX930" s="93"/>
      <c r="AY930" s="97"/>
    </row>
    <row r="931" spans="1:56" hidden="1" outlineLevel="1">
      <c r="A931" t="s">
        <v>1599</v>
      </c>
      <c r="B931" t="s">
        <v>1053</v>
      </c>
      <c r="C931" s="1">
        <f t="shared" ref="C931:C962" si="373">SUM(N931:AG931)</f>
        <v>4446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0</v>
      </c>
      <c r="G931" s="1">
        <f t="shared" ref="G931:G962" si="374">IF(C931&gt;0,MAX(N931:P931)-LARGE(N931:P931,2),0)</f>
        <v>1989</v>
      </c>
      <c r="H931" s="2">
        <f t="shared" ref="H931:H962" si="375">IF(C931&gt;0,G931/C931,0)</f>
        <v>0.44736842105263158</v>
      </c>
      <c r="I931" s="2"/>
      <c r="J931" s="2">
        <f t="shared" ref="J931:J962" si="376">IF($C931=0,"-",N931/$C931)</f>
        <v>0.25528565002249215</v>
      </c>
      <c r="K931" s="2">
        <f t="shared" ref="K931:K962" si="377">IF($C931=0,"-",O931/$C931)</f>
        <v>0.70265407107512368</v>
      </c>
      <c r="L931" s="2">
        <f t="shared" ref="L931:L962" si="378">IF($C931=0,"-",P931/$C931)</f>
        <v>0</v>
      </c>
      <c r="M931" s="2">
        <f t="shared" ref="M931:M962" si="379">IF(C931=0,"-",(1-J931-K931-L931))</f>
        <v>4.2060278902384174E-2</v>
      </c>
      <c r="N931" s="110">
        <v>1135</v>
      </c>
      <c r="O931" s="110">
        <v>3124</v>
      </c>
      <c r="P931" s="110"/>
      <c r="Q931" s="105">
        <v>116</v>
      </c>
      <c r="R931" s="105"/>
      <c r="S931" s="105"/>
      <c r="T931" s="105"/>
      <c r="U931" s="105"/>
      <c r="V931" s="105">
        <v>71</v>
      </c>
      <c r="W931" s="105"/>
      <c r="X931" s="105"/>
      <c r="Y931" s="110"/>
      <c r="Z931" s="110"/>
      <c r="AA931" s="110"/>
      <c r="AB931" s="110"/>
      <c r="AC931" s="110"/>
      <c r="AD931" s="110"/>
      <c r="AE931" s="110"/>
      <c r="AF931" s="110"/>
      <c r="AG931" s="110"/>
      <c r="AI931" s="7">
        <f>IF(Q931&gt;0,RANK(Q931,(N931:P931,Q931:AE931)),0)</f>
        <v>3</v>
      </c>
      <c r="AJ931" s="7">
        <f>IF(R931&gt;0,RANK(R931,(N931:P931,Q931:AE931)),0)</f>
        <v>0</v>
      </c>
      <c r="AK931" s="7">
        <f>IF(T931&gt;0,RANK(T931,(N931:P931,Q931:AE931)),0)</f>
        <v>0</v>
      </c>
      <c r="AL931" s="7">
        <f>IF(S931&gt;0,RANK(S931,(N931:P931,Q931:AE931)),0)</f>
        <v>0</v>
      </c>
      <c r="AM931" s="2">
        <f t="shared" ref="AM931:AM962" si="380">IF($C931=0,"-",Q931/$C931)</f>
        <v>2.6090868196131354E-2</v>
      </c>
      <c r="AN931" s="2">
        <f t="shared" ref="AN931:AN962" si="381">IF($C931=0,"-",R931/$C931)</f>
        <v>0</v>
      </c>
      <c r="AO931" s="2">
        <f t="shared" ref="AO931:AO962" si="382">IF($C931=0,"-",T931/$C931)</f>
        <v>0</v>
      </c>
      <c r="AP931" s="2">
        <f t="shared" ref="AP931:AP962" si="383">IF($C931=0,"-",S931/$C931)</f>
        <v>0</v>
      </c>
      <c r="AR931" t="s">
        <v>1599</v>
      </c>
      <c r="AS931" t="s">
        <v>1053</v>
      </c>
      <c r="AT931">
        <v>2</v>
      </c>
      <c r="AV931">
        <v>3</v>
      </c>
      <c r="AW931" s="91">
        <v>20</v>
      </c>
      <c r="AX931" s="93">
        <v>1</v>
      </c>
      <c r="AY931" s="97">
        <f t="shared" si="361"/>
        <v>20001</v>
      </c>
      <c r="BA931" s="7" t="s">
        <v>1261</v>
      </c>
    </row>
    <row r="932" spans="1:56" hidden="1" outlineLevel="1">
      <c r="A932" t="s">
        <v>1445</v>
      </c>
      <c r="B932" t="s">
        <v>1053</v>
      </c>
      <c r="C932" s="1">
        <f t="shared" si="373"/>
        <v>2716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0</v>
      </c>
      <c r="G932" s="1">
        <f t="shared" si="374"/>
        <v>1390</v>
      </c>
      <c r="H932" s="2">
        <f t="shared" si="375"/>
        <v>0.51178203240058906</v>
      </c>
      <c r="I932" s="2"/>
      <c r="J932" s="2">
        <f t="shared" si="376"/>
        <v>0.21281296023564064</v>
      </c>
      <c r="K932" s="2">
        <f t="shared" si="377"/>
        <v>0.72459499263622973</v>
      </c>
      <c r="L932" s="2">
        <f t="shared" si="378"/>
        <v>0</v>
      </c>
      <c r="M932" s="2">
        <f t="shared" si="379"/>
        <v>6.2592047128129602E-2</v>
      </c>
      <c r="N932" s="110">
        <v>578</v>
      </c>
      <c r="O932" s="110">
        <v>1968</v>
      </c>
      <c r="P932" s="110"/>
      <c r="Q932" s="105">
        <v>116</v>
      </c>
      <c r="R932" s="105"/>
      <c r="S932" s="105"/>
      <c r="T932" s="105"/>
      <c r="U932" s="105"/>
      <c r="V932" s="105">
        <v>54</v>
      </c>
      <c r="W932" s="105"/>
      <c r="X932" s="105"/>
      <c r="Y932" s="110"/>
      <c r="Z932" s="110"/>
      <c r="AA932" s="110"/>
      <c r="AB932" s="110"/>
      <c r="AC932" s="110"/>
      <c r="AD932" s="110"/>
      <c r="AE932" s="110"/>
      <c r="AF932" s="110"/>
      <c r="AG932" s="110"/>
      <c r="AI932" s="7">
        <f>IF(Q932&gt;0,RANK(Q932,(N932:P932,Q932:AE932)),0)</f>
        <v>3</v>
      </c>
      <c r="AJ932" s="7">
        <f>IF(R932&gt;0,RANK(R932,(N932:P932,Q932:AE932)),0)</f>
        <v>0</v>
      </c>
      <c r="AK932" s="7">
        <f>IF(T932&gt;0,RANK(T932,(N932:P932,Q932:AE932)),0)</f>
        <v>0</v>
      </c>
      <c r="AL932" s="7">
        <f>IF(S932&gt;0,RANK(S932,(N932:P932,Q932:AE932)),0)</f>
        <v>0</v>
      </c>
      <c r="AM932" s="2">
        <f t="shared" si="380"/>
        <v>4.2709867452135494E-2</v>
      </c>
      <c r="AN932" s="2">
        <f t="shared" si="381"/>
        <v>0</v>
      </c>
      <c r="AO932" s="2">
        <f t="shared" si="382"/>
        <v>0</v>
      </c>
      <c r="AP932" s="2">
        <f t="shared" si="383"/>
        <v>0</v>
      </c>
      <c r="AR932" t="s">
        <v>1445</v>
      </c>
      <c r="AS932" t="s">
        <v>1053</v>
      </c>
      <c r="AT932">
        <v>2</v>
      </c>
      <c r="AV932">
        <v>3</v>
      </c>
      <c r="AW932" s="91">
        <v>20</v>
      </c>
      <c r="AX932" s="93">
        <v>3</v>
      </c>
      <c r="AY932" s="97">
        <f t="shared" si="361"/>
        <v>20003</v>
      </c>
      <c r="BA932" s="7" t="s">
        <v>1261</v>
      </c>
    </row>
    <row r="933" spans="1:56" hidden="1" outlineLevel="1">
      <c r="A933" t="s">
        <v>1989</v>
      </c>
      <c r="B933" t="s">
        <v>1053</v>
      </c>
      <c r="C933" s="1">
        <f t="shared" si="373"/>
        <v>4663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>IF(P933&gt;0,RANK(P933,(N933:P933,Q933:AE933)),0)</f>
        <v>0</v>
      </c>
      <c r="G933" s="1">
        <f t="shared" si="374"/>
        <v>1663</v>
      </c>
      <c r="H933" s="2">
        <f t="shared" si="375"/>
        <v>0.35663735792408319</v>
      </c>
      <c r="I933" s="2"/>
      <c r="J933" s="2">
        <f t="shared" si="376"/>
        <v>0.30431052970190864</v>
      </c>
      <c r="K933" s="2">
        <f t="shared" si="377"/>
        <v>0.66094788762599188</v>
      </c>
      <c r="L933" s="2">
        <f t="shared" si="378"/>
        <v>0</v>
      </c>
      <c r="M933" s="2">
        <f t="shared" si="379"/>
        <v>3.474158267209948E-2</v>
      </c>
      <c r="N933" s="110">
        <v>1419</v>
      </c>
      <c r="O933" s="110">
        <v>3082</v>
      </c>
      <c r="P933" s="110"/>
      <c r="Q933" s="105">
        <v>103</v>
      </c>
      <c r="R933" s="105"/>
      <c r="S933" s="105"/>
      <c r="T933" s="105"/>
      <c r="U933" s="105"/>
      <c r="V933" s="105">
        <v>59</v>
      </c>
      <c r="W933" s="105"/>
      <c r="X933" s="105"/>
      <c r="Y933" s="110"/>
      <c r="Z933" s="110"/>
      <c r="AA933" s="110"/>
      <c r="AB933" s="110"/>
      <c r="AC933" s="110"/>
      <c r="AD933" s="110"/>
      <c r="AE933" s="110"/>
      <c r="AF933" s="110"/>
      <c r="AG933" s="110"/>
      <c r="AI933" s="7">
        <f>IF(Q933&gt;0,RANK(Q933,(N933:P933,Q933:AE933)),0)</f>
        <v>3</v>
      </c>
      <c r="AJ933" s="7">
        <f>IF(R933&gt;0,RANK(R933,(N933:P933,Q933:AE933)),0)</f>
        <v>0</v>
      </c>
      <c r="AK933" s="7">
        <f>IF(T933&gt;0,RANK(T933,(N933:P933,Q933:AE933)),0)</f>
        <v>0</v>
      </c>
      <c r="AL933" s="7">
        <f>IF(S933&gt;0,RANK(S933,(N933:P933,Q933:AE933)),0)</f>
        <v>0</v>
      </c>
      <c r="AM933" s="2">
        <f t="shared" si="380"/>
        <v>2.2088784044606475E-2</v>
      </c>
      <c r="AN933" s="2">
        <f t="shared" si="381"/>
        <v>0</v>
      </c>
      <c r="AO933" s="2">
        <f t="shared" si="382"/>
        <v>0</v>
      </c>
      <c r="AP933" s="2">
        <f t="shared" si="383"/>
        <v>0</v>
      </c>
      <c r="AR933" t="s">
        <v>1989</v>
      </c>
      <c r="AS933" t="s">
        <v>1053</v>
      </c>
      <c r="AT933">
        <v>2</v>
      </c>
      <c r="AV933">
        <v>3</v>
      </c>
      <c r="AW933" s="91">
        <v>20</v>
      </c>
      <c r="AX933" s="93">
        <v>5</v>
      </c>
      <c r="AY933" s="97">
        <f t="shared" ref="AY933:AY996" si="384">1000*AW933+AX933</f>
        <v>20005</v>
      </c>
      <c r="BA933" s="7" t="s">
        <v>1261</v>
      </c>
    </row>
    <row r="934" spans="1:56" hidden="1" outlineLevel="1">
      <c r="A934" t="s">
        <v>1446</v>
      </c>
      <c r="B934" t="s">
        <v>1053</v>
      </c>
      <c r="C934" s="1">
        <f t="shared" si="373"/>
        <v>1952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0</v>
      </c>
      <c r="G934" s="1">
        <f t="shared" si="374"/>
        <v>1409</v>
      </c>
      <c r="H934" s="2">
        <f t="shared" si="375"/>
        <v>0.72182377049180324</v>
      </c>
      <c r="I934" s="2"/>
      <c r="J934" s="2">
        <f t="shared" si="376"/>
        <v>0.125</v>
      </c>
      <c r="K934" s="2">
        <f t="shared" si="377"/>
        <v>0.84682377049180324</v>
      </c>
      <c r="L934" s="2">
        <f t="shared" si="378"/>
        <v>0</v>
      </c>
      <c r="M934" s="2">
        <f t="shared" si="379"/>
        <v>2.817622950819676E-2</v>
      </c>
      <c r="N934" s="110">
        <v>244</v>
      </c>
      <c r="O934" s="110">
        <v>1653</v>
      </c>
      <c r="P934" s="110"/>
      <c r="Q934" s="105">
        <v>33</v>
      </c>
      <c r="R934" s="105"/>
      <c r="S934" s="105"/>
      <c r="T934" s="105"/>
      <c r="U934" s="105"/>
      <c r="V934" s="105">
        <v>22</v>
      </c>
      <c r="W934" s="105"/>
      <c r="X934" s="105"/>
      <c r="Y934" s="110"/>
      <c r="Z934" s="110"/>
      <c r="AA934" s="110"/>
      <c r="AB934" s="110"/>
      <c r="AC934" s="110"/>
      <c r="AD934" s="110"/>
      <c r="AE934" s="110"/>
      <c r="AF934" s="110"/>
      <c r="AG934" s="110"/>
      <c r="AI934" s="7">
        <f>IF(Q934&gt;0,RANK(Q934,(N934:P934,Q934:AE934)),0)</f>
        <v>3</v>
      </c>
      <c r="AJ934" s="7">
        <f>IF(R934&gt;0,RANK(R934,(N934:P934,Q934:AE934)),0)</f>
        <v>0</v>
      </c>
      <c r="AK934" s="7">
        <f>IF(T934&gt;0,RANK(T934,(N934:P934,Q934:AE934)),0)</f>
        <v>0</v>
      </c>
      <c r="AL934" s="7">
        <f>IF(S934&gt;0,RANK(S934,(N934:P934,Q934:AE934)),0)</f>
        <v>0</v>
      </c>
      <c r="AM934" s="2">
        <f t="shared" si="380"/>
        <v>1.6905737704918034E-2</v>
      </c>
      <c r="AN934" s="2">
        <f t="shared" si="381"/>
        <v>0</v>
      </c>
      <c r="AO934" s="2">
        <f t="shared" si="382"/>
        <v>0</v>
      </c>
      <c r="AP934" s="2">
        <f t="shared" si="383"/>
        <v>0</v>
      </c>
      <c r="AR934" t="s">
        <v>1446</v>
      </c>
      <c r="AS934" t="s">
        <v>1053</v>
      </c>
      <c r="AT934">
        <v>1</v>
      </c>
      <c r="AV934">
        <v>3</v>
      </c>
      <c r="AW934" s="91">
        <v>20</v>
      </c>
      <c r="AX934" s="93">
        <v>7</v>
      </c>
      <c r="AY934" s="97">
        <f t="shared" si="384"/>
        <v>20007</v>
      </c>
      <c r="BA934" s="7" t="s">
        <v>1261</v>
      </c>
    </row>
    <row r="935" spans="1:56" hidden="1" outlineLevel="1">
      <c r="A935" t="s">
        <v>660</v>
      </c>
      <c r="B935" t="s">
        <v>1053</v>
      </c>
      <c r="C935" s="1">
        <f t="shared" si="373"/>
        <v>8219</v>
      </c>
      <c r="D935" s="7">
        <f>IF(N935&gt;0, RANK(N935,(N935:P935,Q935:AE935)),0)</f>
        <v>2</v>
      </c>
      <c r="E935" s="7">
        <f>IF(O935&gt;0,RANK(O935,(N935:P935,Q935:AE935)),0)</f>
        <v>1</v>
      </c>
      <c r="F935" s="7">
        <f>IF(P935&gt;0,RANK(P935,(N935:P935,Q935:AE935)),0)</f>
        <v>0</v>
      </c>
      <c r="G935" s="1">
        <f t="shared" si="374"/>
        <v>6297</v>
      </c>
      <c r="H935" s="2">
        <f t="shared" si="375"/>
        <v>0.76615159995133231</v>
      </c>
      <c r="I935" s="2"/>
      <c r="J935" s="2">
        <f t="shared" si="376"/>
        <v>0.10414892322666991</v>
      </c>
      <c r="K935" s="2">
        <f t="shared" si="377"/>
        <v>0.87030052317800222</v>
      </c>
      <c r="L935" s="2">
        <f t="shared" si="378"/>
        <v>0</v>
      </c>
      <c r="M935" s="2">
        <f t="shared" si="379"/>
        <v>2.5550553595327874E-2</v>
      </c>
      <c r="N935" s="110">
        <v>856</v>
      </c>
      <c r="O935" s="110">
        <v>7153</v>
      </c>
      <c r="P935" s="110"/>
      <c r="Q935" s="105">
        <v>138</v>
      </c>
      <c r="R935" s="105"/>
      <c r="S935" s="105"/>
      <c r="T935" s="105"/>
      <c r="U935" s="105"/>
      <c r="V935" s="105">
        <v>72</v>
      </c>
      <c r="W935" s="105"/>
      <c r="X935" s="105"/>
      <c r="Y935" s="110"/>
      <c r="Z935" s="110"/>
      <c r="AA935" s="110"/>
      <c r="AB935" s="110"/>
      <c r="AC935" s="110"/>
      <c r="AD935" s="110"/>
      <c r="AE935" s="110"/>
      <c r="AF935" s="110"/>
      <c r="AG935" s="110"/>
      <c r="AI935" s="7">
        <f>IF(Q935&gt;0,RANK(Q935,(N935:P935,Q935:AE935)),0)</f>
        <v>3</v>
      </c>
      <c r="AJ935" s="7">
        <f>IF(R935&gt;0,RANK(R935,(N935:P935,Q935:AE935)),0)</f>
        <v>0</v>
      </c>
      <c r="AK935" s="7">
        <f>IF(T935&gt;0,RANK(T935,(N935:P935,Q935:AE935)),0)</f>
        <v>0</v>
      </c>
      <c r="AL935" s="7">
        <f>IF(S935&gt;0,RANK(S935,(N935:P935,Q935:AE935)),0)</f>
        <v>0</v>
      </c>
      <c r="AM935" s="2">
        <f t="shared" si="380"/>
        <v>1.6790363791215478E-2</v>
      </c>
      <c r="AN935" s="2">
        <f t="shared" si="381"/>
        <v>0</v>
      </c>
      <c r="AO935" s="2">
        <f t="shared" si="382"/>
        <v>0</v>
      </c>
      <c r="AP935" s="2">
        <f t="shared" si="383"/>
        <v>0</v>
      </c>
      <c r="AR935" t="s">
        <v>660</v>
      </c>
      <c r="AS935" t="s">
        <v>1053</v>
      </c>
      <c r="AT935">
        <v>1</v>
      </c>
      <c r="AV935">
        <v>3</v>
      </c>
      <c r="AW935" s="91">
        <v>20</v>
      </c>
      <c r="AX935" s="93">
        <v>9</v>
      </c>
      <c r="AY935" s="97">
        <f t="shared" si="384"/>
        <v>20009</v>
      </c>
      <c r="BA935" s="7" t="s">
        <v>1261</v>
      </c>
    </row>
    <row r="936" spans="1:56" hidden="1" outlineLevel="1">
      <c r="A936" t="s">
        <v>661</v>
      </c>
      <c r="B936" t="s">
        <v>1053</v>
      </c>
      <c r="C936" s="1">
        <f t="shared" si="373"/>
        <v>4815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>IF(P936&gt;0,RANK(P936,(N936:P936,Q936:AE936)),0)</f>
        <v>0</v>
      </c>
      <c r="G936" s="1">
        <f t="shared" si="374"/>
        <v>2141</v>
      </c>
      <c r="H936" s="2">
        <f t="shared" si="375"/>
        <v>0.44465212876427829</v>
      </c>
      <c r="I936" s="2"/>
      <c r="J936" s="2">
        <f t="shared" si="376"/>
        <v>0.25856697819314639</v>
      </c>
      <c r="K936" s="2">
        <f t="shared" si="377"/>
        <v>0.70321910695742473</v>
      </c>
      <c r="L936" s="2">
        <f t="shared" si="378"/>
        <v>0</v>
      </c>
      <c r="M936" s="2">
        <f t="shared" si="379"/>
        <v>3.8213914849428932E-2</v>
      </c>
      <c r="N936" s="110">
        <v>1245</v>
      </c>
      <c r="O936" s="110">
        <v>3386</v>
      </c>
      <c r="P936" s="110"/>
      <c r="Q936" s="105">
        <v>92</v>
      </c>
      <c r="R936" s="105"/>
      <c r="S936" s="105"/>
      <c r="T936" s="105"/>
      <c r="U936" s="105"/>
      <c r="V936" s="105">
        <v>92</v>
      </c>
      <c r="W936" s="105"/>
      <c r="X936" s="105"/>
      <c r="Y936" s="110"/>
      <c r="Z936" s="110"/>
      <c r="AA936" s="110"/>
      <c r="AB936" s="110"/>
      <c r="AC936" s="110"/>
      <c r="AD936" s="110"/>
      <c r="AE936" s="110"/>
      <c r="AF936" s="110"/>
      <c r="AG936" s="110"/>
      <c r="AI936" s="7">
        <f>IF(Q936&gt;0,RANK(Q936,(N936:P936,Q936:AE936)),0)</f>
        <v>3</v>
      </c>
      <c r="AJ936" s="7">
        <f>IF(R936&gt;0,RANK(R936,(N936:P936,Q936:AE936)),0)</f>
        <v>0</v>
      </c>
      <c r="AK936" s="7">
        <f>IF(T936&gt;0,RANK(T936,(N936:P936,Q936:AE936)),0)</f>
        <v>0</v>
      </c>
      <c r="AL936" s="7">
        <f>IF(S936&gt;0,RANK(S936,(N936:P936,Q936:AE936)),0)</f>
        <v>0</v>
      </c>
      <c r="AM936" s="2">
        <f t="shared" si="380"/>
        <v>1.9106957424714435E-2</v>
      </c>
      <c r="AN936" s="2">
        <f t="shared" si="381"/>
        <v>0</v>
      </c>
      <c r="AO936" s="2">
        <f t="shared" si="382"/>
        <v>0</v>
      </c>
      <c r="AP936" s="2">
        <f t="shared" si="383"/>
        <v>0</v>
      </c>
      <c r="AR936" t="s">
        <v>661</v>
      </c>
      <c r="AS936" t="s">
        <v>1053</v>
      </c>
      <c r="AT936">
        <v>2</v>
      </c>
      <c r="AV936">
        <v>3</v>
      </c>
      <c r="AW936" s="91">
        <v>20</v>
      </c>
      <c r="AX936" s="93">
        <v>11</v>
      </c>
      <c r="AY936" s="97">
        <f t="shared" si="384"/>
        <v>20011</v>
      </c>
      <c r="BA936" s="7" t="s">
        <v>1261</v>
      </c>
    </row>
    <row r="937" spans="1:56" hidden="1" outlineLevel="1">
      <c r="A937" t="s">
        <v>378</v>
      </c>
      <c r="B937" t="s">
        <v>1053</v>
      </c>
      <c r="C937" s="1">
        <f t="shared" si="373"/>
        <v>2998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>IF(P937&gt;0,RANK(P937,(N937:P937,Q937:AE937)),0)</f>
        <v>0</v>
      </c>
      <c r="G937" s="1">
        <f t="shared" si="374"/>
        <v>1883</v>
      </c>
      <c r="H937" s="2">
        <f t="shared" si="375"/>
        <v>0.6280853902601734</v>
      </c>
      <c r="I937" s="2"/>
      <c r="J937" s="2">
        <f t="shared" si="376"/>
        <v>0.16544362908605736</v>
      </c>
      <c r="K937" s="2">
        <f t="shared" si="377"/>
        <v>0.79352901934623077</v>
      </c>
      <c r="L937" s="2">
        <f t="shared" si="378"/>
        <v>0</v>
      </c>
      <c r="M937" s="2">
        <f t="shared" si="379"/>
        <v>4.1027351567711867E-2</v>
      </c>
      <c r="N937" s="110">
        <v>496</v>
      </c>
      <c r="O937" s="110">
        <v>2379</v>
      </c>
      <c r="P937" s="110"/>
      <c r="Q937" s="105">
        <v>78</v>
      </c>
      <c r="R937" s="105"/>
      <c r="S937" s="105"/>
      <c r="T937" s="105"/>
      <c r="U937" s="105"/>
      <c r="V937" s="105">
        <v>45</v>
      </c>
      <c r="W937" s="105"/>
      <c r="X937" s="105"/>
      <c r="Y937" s="110"/>
      <c r="Z937" s="110"/>
      <c r="AA937" s="110"/>
      <c r="AB937" s="110"/>
      <c r="AC937" s="110"/>
      <c r="AD937" s="110"/>
      <c r="AE937" s="110"/>
      <c r="AF937" s="110"/>
      <c r="AG937" s="110"/>
      <c r="AI937" s="7">
        <f>IF(Q937&gt;0,RANK(Q937,(N937:P937,Q937:AE937)),0)</f>
        <v>3</v>
      </c>
      <c r="AJ937" s="7">
        <f>IF(R937&gt;0,RANK(R937,(N937:P937,Q937:AE937)),0)</f>
        <v>0</v>
      </c>
      <c r="AK937" s="7">
        <f>IF(T937&gt;0,RANK(T937,(N937:P937,Q937:AE937)),0)</f>
        <v>0</v>
      </c>
      <c r="AL937" s="7">
        <f>IF(S937&gt;0,RANK(S937,(N937:P937,Q937:AE937)),0)</f>
        <v>0</v>
      </c>
      <c r="AM937" s="2">
        <f t="shared" si="380"/>
        <v>2.6017344896597731E-2</v>
      </c>
      <c r="AN937" s="2">
        <f t="shared" si="381"/>
        <v>0</v>
      </c>
      <c r="AO937" s="2">
        <f t="shared" si="382"/>
        <v>0</v>
      </c>
      <c r="AP937" s="2">
        <f t="shared" si="383"/>
        <v>0</v>
      </c>
      <c r="AR937" t="s">
        <v>378</v>
      </c>
      <c r="AS937" t="s">
        <v>1053</v>
      </c>
      <c r="AT937">
        <v>2</v>
      </c>
      <c r="AV937">
        <v>3</v>
      </c>
      <c r="AW937" s="91">
        <v>20</v>
      </c>
      <c r="AX937" s="93">
        <v>13</v>
      </c>
      <c r="AY937" s="97">
        <f t="shared" si="384"/>
        <v>20013</v>
      </c>
      <c r="BA937" s="7" t="s">
        <v>1261</v>
      </c>
    </row>
    <row r="938" spans="1:56" hidden="1" outlineLevel="1">
      <c r="A938" t="s">
        <v>694</v>
      </c>
      <c r="B938" t="s">
        <v>1053</v>
      </c>
      <c r="C938" s="1">
        <f t="shared" si="373"/>
        <v>20846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>IF(P938&gt;0,RANK(P938,(N938:P938,Q938:AE938)),0)</f>
        <v>0</v>
      </c>
      <c r="G938" s="1">
        <f t="shared" si="374"/>
        <v>11911</v>
      </c>
      <c r="H938" s="2">
        <f t="shared" si="375"/>
        <v>0.57138060059483831</v>
      </c>
      <c r="I938" s="2"/>
      <c r="J938" s="2">
        <f t="shared" si="376"/>
        <v>0.1969682433080687</v>
      </c>
      <c r="K938" s="2">
        <f t="shared" si="377"/>
        <v>0.76834884390290703</v>
      </c>
      <c r="L938" s="2">
        <f t="shared" si="378"/>
        <v>0</v>
      </c>
      <c r="M938" s="2">
        <f t="shared" si="379"/>
        <v>3.4682912789024245E-2</v>
      </c>
      <c r="N938" s="110">
        <v>4106</v>
      </c>
      <c r="O938" s="110">
        <v>16017</v>
      </c>
      <c r="P938" s="110"/>
      <c r="Q938" s="105">
        <v>442</v>
      </c>
      <c r="R938" s="105"/>
      <c r="S938" s="105"/>
      <c r="T938" s="105"/>
      <c r="U938" s="105"/>
      <c r="V938" s="105">
        <v>281</v>
      </c>
      <c r="W938" s="105"/>
      <c r="X938" s="105"/>
      <c r="Y938" s="110"/>
      <c r="Z938" s="110"/>
      <c r="AA938" s="110"/>
      <c r="AB938" s="110"/>
      <c r="AC938" s="110"/>
      <c r="AD938" s="110"/>
      <c r="AE938" s="110"/>
      <c r="AF938" s="110"/>
      <c r="AG938" s="110"/>
      <c r="AI938" s="7">
        <f>IF(Q938&gt;0,RANK(Q938,(N938:P938,Q938:AE938)),0)</f>
        <v>3</v>
      </c>
      <c r="AJ938" s="7">
        <f>IF(R938&gt;0,RANK(R938,(N938:P938,Q938:AE938)),0)</f>
        <v>0</v>
      </c>
      <c r="AK938" s="7">
        <f>IF(T938&gt;0,RANK(T938,(N938:P938,Q938:AE938)),0)</f>
        <v>0</v>
      </c>
      <c r="AL938" s="7">
        <f>IF(S938&gt;0,RANK(S938,(N938:P938,Q938:AE938)),0)</f>
        <v>0</v>
      </c>
      <c r="AM938" s="2">
        <f t="shared" si="380"/>
        <v>2.1203108510025905E-2</v>
      </c>
      <c r="AN938" s="2">
        <f t="shared" si="381"/>
        <v>0</v>
      </c>
      <c r="AO938" s="2">
        <f t="shared" si="382"/>
        <v>0</v>
      </c>
      <c r="AP938" s="2">
        <f t="shared" si="383"/>
        <v>0</v>
      </c>
      <c r="AR938" t="s">
        <v>694</v>
      </c>
      <c r="AS938" t="s">
        <v>1053</v>
      </c>
      <c r="AT938">
        <v>4</v>
      </c>
      <c r="AV938">
        <v>3</v>
      </c>
      <c r="AW938" s="91">
        <v>20</v>
      </c>
      <c r="AX938" s="93">
        <v>15</v>
      </c>
      <c r="AY938" s="97">
        <f t="shared" si="384"/>
        <v>20015</v>
      </c>
      <c r="BA938" s="7" t="s">
        <v>1261</v>
      </c>
    </row>
    <row r="939" spans="1:56" hidden="1" outlineLevel="1">
      <c r="A939" t="s">
        <v>1311</v>
      </c>
      <c r="B939" t="s">
        <v>1053</v>
      </c>
      <c r="C939" s="1">
        <f t="shared" si="373"/>
        <v>1075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0</v>
      </c>
      <c r="G939" s="1">
        <f t="shared" si="374"/>
        <v>711</v>
      </c>
      <c r="H939" s="2">
        <f t="shared" si="375"/>
        <v>0.6613953488372093</v>
      </c>
      <c r="I939" s="2"/>
      <c r="J939" s="2">
        <f t="shared" si="376"/>
        <v>0.15162790697674419</v>
      </c>
      <c r="K939" s="2">
        <f t="shared" si="377"/>
        <v>0.81302325581395352</v>
      </c>
      <c r="L939" s="2">
        <f t="shared" si="378"/>
        <v>0</v>
      </c>
      <c r="M939" s="2">
        <f t="shared" si="379"/>
        <v>3.5348837209302264E-2</v>
      </c>
      <c r="N939" s="110">
        <v>163</v>
      </c>
      <c r="O939" s="110">
        <v>874</v>
      </c>
      <c r="P939" s="110"/>
      <c r="Q939" s="105">
        <v>27</v>
      </c>
      <c r="R939" s="105"/>
      <c r="S939" s="105"/>
      <c r="T939" s="105"/>
      <c r="U939" s="105"/>
      <c r="V939" s="105">
        <v>11</v>
      </c>
      <c r="W939" s="105"/>
      <c r="X939" s="105"/>
      <c r="Y939" s="110"/>
      <c r="Z939" s="110"/>
      <c r="AA939" s="110"/>
      <c r="AB939" s="110"/>
      <c r="AC939" s="110"/>
      <c r="AD939" s="110"/>
      <c r="AE939" s="110"/>
      <c r="AF939" s="110"/>
      <c r="AG939" s="110"/>
      <c r="AI939" s="7">
        <f>IF(Q939&gt;0,RANK(Q939,(N939:P939,Q939:AE939)),0)</f>
        <v>3</v>
      </c>
      <c r="AJ939" s="7">
        <f>IF(R939&gt;0,RANK(R939,(N939:P939,Q939:AE939)),0)</f>
        <v>0</v>
      </c>
      <c r="AK939" s="7">
        <f>IF(T939&gt;0,RANK(T939,(N939:P939,Q939:AE939)),0)</f>
        <v>0</v>
      </c>
      <c r="AL939" s="7">
        <f>IF(S939&gt;0,RANK(S939,(N939:P939,Q939:AE939)),0)</f>
        <v>0</v>
      </c>
      <c r="AM939" s="2">
        <f t="shared" si="380"/>
        <v>2.5116279069767444E-2</v>
      </c>
      <c r="AN939" s="2">
        <f t="shared" si="381"/>
        <v>0</v>
      </c>
      <c r="AO939" s="2">
        <f t="shared" si="382"/>
        <v>0</v>
      </c>
      <c r="AP939" s="2">
        <f t="shared" si="383"/>
        <v>0</v>
      </c>
      <c r="AR939" t="s">
        <v>1311</v>
      </c>
      <c r="AS939" t="s">
        <v>1053</v>
      </c>
      <c r="AT939">
        <v>1</v>
      </c>
      <c r="AV939">
        <v>3</v>
      </c>
      <c r="AW939" s="91">
        <v>20</v>
      </c>
      <c r="AX939" s="93">
        <v>17</v>
      </c>
      <c r="AY939" s="97">
        <f t="shared" si="384"/>
        <v>20017</v>
      </c>
      <c r="BA939" s="7" t="s">
        <v>1261</v>
      </c>
    </row>
    <row r="940" spans="1:56" hidden="1" outlineLevel="1">
      <c r="A940" t="s">
        <v>2150</v>
      </c>
      <c r="B940" t="s">
        <v>1053</v>
      </c>
      <c r="C940" s="1">
        <f t="shared" si="373"/>
        <v>1275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>IF(P940&gt;0,RANK(P940,(N940:P940,Q940:AE940)),0)</f>
        <v>0</v>
      </c>
      <c r="G940" s="1">
        <f t="shared" si="374"/>
        <v>876</v>
      </c>
      <c r="H940" s="2">
        <f t="shared" si="375"/>
        <v>0.68705882352941172</v>
      </c>
      <c r="I940" s="2"/>
      <c r="J940" s="2">
        <f t="shared" si="376"/>
        <v>0.13725490196078433</v>
      </c>
      <c r="K940" s="2">
        <f t="shared" si="377"/>
        <v>0.8243137254901961</v>
      </c>
      <c r="L940" s="2">
        <f t="shared" si="378"/>
        <v>0</v>
      </c>
      <c r="M940" s="2">
        <f t="shared" si="379"/>
        <v>3.8431372549019627E-2</v>
      </c>
      <c r="N940" s="110">
        <v>175</v>
      </c>
      <c r="O940" s="110">
        <v>1051</v>
      </c>
      <c r="P940" s="110"/>
      <c r="Q940" s="105">
        <v>21</v>
      </c>
      <c r="R940" s="105"/>
      <c r="S940" s="105"/>
      <c r="T940" s="105"/>
      <c r="U940" s="105"/>
      <c r="V940" s="105">
        <v>28</v>
      </c>
      <c r="W940" s="105"/>
      <c r="X940" s="105"/>
      <c r="Y940" s="110"/>
      <c r="Z940" s="110"/>
      <c r="AA940" s="110"/>
      <c r="AB940" s="110"/>
      <c r="AC940" s="110"/>
      <c r="AD940" s="110"/>
      <c r="AE940" s="110"/>
      <c r="AF940" s="110"/>
      <c r="AG940" s="110"/>
      <c r="AI940" s="7">
        <f>IF(Q940&gt;0,RANK(Q940,(N940:P940,Q940:AE940)),0)</f>
        <v>4</v>
      </c>
      <c r="AJ940" s="7">
        <f>IF(R940&gt;0,RANK(R940,(N940:P940,Q940:AE940)),0)</f>
        <v>0</v>
      </c>
      <c r="AK940" s="7">
        <f>IF(T940&gt;0,RANK(T940,(N940:P940,Q940:AE940)),0)</f>
        <v>0</v>
      </c>
      <c r="AL940" s="7">
        <f>IF(S940&gt;0,RANK(S940,(N940:P940,Q940:AE940)),0)</f>
        <v>0</v>
      </c>
      <c r="AM940" s="2">
        <f t="shared" si="380"/>
        <v>1.6470588235294119E-2</v>
      </c>
      <c r="AN940" s="2">
        <f t="shared" si="381"/>
        <v>0</v>
      </c>
      <c r="AO940" s="2">
        <f t="shared" si="382"/>
        <v>0</v>
      </c>
      <c r="AP940" s="2">
        <f t="shared" si="383"/>
        <v>0</v>
      </c>
      <c r="AR940" t="s">
        <v>2150</v>
      </c>
      <c r="AS940" t="s">
        <v>1053</v>
      </c>
      <c r="AT940">
        <v>4</v>
      </c>
      <c r="AV940">
        <v>3</v>
      </c>
      <c r="AW940" s="91">
        <v>20</v>
      </c>
      <c r="AX940" s="93">
        <v>19</v>
      </c>
      <c r="AY940" s="97">
        <f t="shared" si="384"/>
        <v>20019</v>
      </c>
      <c r="BA940" s="7" t="s">
        <v>1261</v>
      </c>
    </row>
    <row r="941" spans="1:56" hidden="1" outlineLevel="1">
      <c r="A941" t="s">
        <v>1731</v>
      </c>
      <c r="B941" t="s">
        <v>1053</v>
      </c>
      <c r="C941" s="1">
        <f t="shared" si="373"/>
        <v>6060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>IF(P941&gt;0,RANK(P941,(N941:P941,Q941:AE941)),0)</f>
        <v>0</v>
      </c>
      <c r="G941" s="1">
        <f t="shared" si="374"/>
        <v>2064</v>
      </c>
      <c r="H941" s="2">
        <f t="shared" si="375"/>
        <v>0.34059405940594062</v>
      </c>
      <c r="I941" s="2"/>
      <c r="J941" s="2">
        <f t="shared" si="376"/>
        <v>0.30709570957095711</v>
      </c>
      <c r="K941" s="2">
        <f t="shared" si="377"/>
        <v>0.64768976897689767</v>
      </c>
      <c r="L941" s="2">
        <f t="shared" si="378"/>
        <v>0</v>
      </c>
      <c r="M941" s="2">
        <f t="shared" si="379"/>
        <v>4.5214521452145218E-2</v>
      </c>
      <c r="N941" s="110">
        <v>1861</v>
      </c>
      <c r="O941" s="110">
        <v>3925</v>
      </c>
      <c r="P941" s="110"/>
      <c r="Q941" s="105">
        <v>170</v>
      </c>
      <c r="R941" s="105"/>
      <c r="S941" s="105"/>
      <c r="T941" s="105"/>
      <c r="U941" s="105"/>
      <c r="V941" s="105">
        <v>104</v>
      </c>
      <c r="W941" s="105"/>
      <c r="X941" s="105"/>
      <c r="Y941" s="110"/>
      <c r="Z941" s="110"/>
      <c r="AA941" s="110"/>
      <c r="AB941" s="110"/>
      <c r="AC941" s="110"/>
      <c r="AD941" s="110"/>
      <c r="AE941" s="110"/>
      <c r="AF941" s="110"/>
      <c r="AG941" s="110"/>
      <c r="AI941" s="7">
        <f>IF(Q941&gt;0,RANK(Q941,(N941:P941,Q941:AE941)),0)</f>
        <v>3</v>
      </c>
      <c r="AJ941" s="7">
        <f>IF(R941&gt;0,RANK(R941,(N941:P941,Q941:AE941)),0)</f>
        <v>0</v>
      </c>
      <c r="AK941" s="7">
        <f>IF(T941&gt;0,RANK(T941,(N941:P941,Q941:AE941)),0)</f>
        <v>0</v>
      </c>
      <c r="AL941" s="7">
        <f>IF(S941&gt;0,RANK(S941,(N941:P941,Q941:AE941)),0)</f>
        <v>0</v>
      </c>
      <c r="AM941" s="2">
        <f t="shared" si="380"/>
        <v>2.8052805280528052E-2</v>
      </c>
      <c r="AN941" s="2">
        <f t="shared" si="381"/>
        <v>0</v>
      </c>
      <c r="AO941" s="2">
        <f t="shared" si="382"/>
        <v>0</v>
      </c>
      <c r="AP941" s="2">
        <f t="shared" si="383"/>
        <v>0</v>
      </c>
      <c r="AR941" t="s">
        <v>1731</v>
      </c>
      <c r="AS941" t="s">
        <v>1053</v>
      </c>
      <c r="AT941">
        <v>2</v>
      </c>
      <c r="AV941">
        <v>3</v>
      </c>
      <c r="AW941" s="91">
        <v>20</v>
      </c>
      <c r="AX941" s="93">
        <v>21</v>
      </c>
      <c r="AY941" s="97">
        <f t="shared" si="384"/>
        <v>20021</v>
      </c>
      <c r="BA941" s="7" t="s">
        <v>1261</v>
      </c>
    </row>
    <row r="942" spans="1:56" hidden="1" outlineLevel="1">
      <c r="A942" t="s">
        <v>841</v>
      </c>
      <c r="B942" t="s">
        <v>1053</v>
      </c>
      <c r="C942" s="1">
        <f t="shared" si="373"/>
        <v>1131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>IF(P942&gt;0,RANK(P942,(N942:P942,Q942:AE942)),0)</f>
        <v>0</v>
      </c>
      <c r="G942" s="1">
        <f t="shared" si="374"/>
        <v>905</v>
      </c>
      <c r="H942" s="2">
        <f t="shared" si="375"/>
        <v>0.80017683465959333</v>
      </c>
      <c r="I942" s="2"/>
      <c r="J942" s="2">
        <f t="shared" si="376"/>
        <v>8.8417329796640146E-2</v>
      </c>
      <c r="K942" s="2">
        <f t="shared" si="377"/>
        <v>0.8885941644562334</v>
      </c>
      <c r="L942" s="2">
        <f t="shared" si="378"/>
        <v>0</v>
      </c>
      <c r="M942" s="2">
        <f t="shared" si="379"/>
        <v>2.2988505747126409E-2</v>
      </c>
      <c r="N942" s="110">
        <v>100</v>
      </c>
      <c r="O942" s="110">
        <v>1005</v>
      </c>
      <c r="P942" s="110"/>
      <c r="Q942" s="105">
        <v>15</v>
      </c>
      <c r="R942" s="105"/>
      <c r="S942" s="105"/>
      <c r="T942" s="105"/>
      <c r="U942" s="105"/>
      <c r="V942" s="105">
        <v>11</v>
      </c>
      <c r="W942" s="105"/>
      <c r="X942" s="105"/>
      <c r="Y942" s="110"/>
      <c r="Z942" s="110"/>
      <c r="AA942" s="110"/>
      <c r="AB942" s="110"/>
      <c r="AC942" s="110"/>
      <c r="AD942" s="110"/>
      <c r="AE942" s="110"/>
      <c r="AF942" s="110"/>
      <c r="AG942" s="110"/>
      <c r="AI942" s="7">
        <f>IF(Q942&gt;0,RANK(Q942,(N942:P942,Q942:AE942)),0)</f>
        <v>3</v>
      </c>
      <c r="AJ942" s="7">
        <f>IF(R942&gt;0,RANK(R942,(N942:P942,Q942:AE942)),0)</f>
        <v>0</v>
      </c>
      <c r="AK942" s="7">
        <f>IF(T942&gt;0,RANK(T942,(N942:P942,Q942:AE942)),0)</f>
        <v>0</v>
      </c>
      <c r="AL942" s="7">
        <f>IF(S942&gt;0,RANK(S942,(N942:P942,Q942:AE942)),0)</f>
        <v>0</v>
      </c>
      <c r="AM942" s="2">
        <f t="shared" si="380"/>
        <v>1.3262599469496022E-2</v>
      </c>
      <c r="AN942" s="2">
        <f t="shared" si="381"/>
        <v>0</v>
      </c>
      <c r="AO942" s="2">
        <f t="shared" si="382"/>
        <v>0</v>
      </c>
      <c r="AP942" s="2">
        <f t="shared" si="383"/>
        <v>0</v>
      </c>
      <c r="AR942" t="s">
        <v>841</v>
      </c>
      <c r="AS942" t="s">
        <v>1053</v>
      </c>
      <c r="AT942">
        <v>1</v>
      </c>
      <c r="AV942">
        <v>3</v>
      </c>
      <c r="AW942" s="91">
        <v>20</v>
      </c>
      <c r="AX942" s="93">
        <v>23</v>
      </c>
      <c r="AY942" s="97">
        <f t="shared" si="384"/>
        <v>20023</v>
      </c>
      <c r="BA942" s="7" t="s">
        <v>1261</v>
      </c>
    </row>
    <row r="943" spans="1:56" hidden="1" outlineLevel="1">
      <c r="A943" t="s">
        <v>513</v>
      </c>
      <c r="B943" t="s">
        <v>1053</v>
      </c>
      <c r="C943" s="1">
        <f t="shared" si="373"/>
        <v>924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>IF(P943&gt;0,RANK(P943,(N943:P943,Q943:AE943)),0)</f>
        <v>0</v>
      </c>
      <c r="G943" s="1">
        <f t="shared" si="374"/>
        <v>706</v>
      </c>
      <c r="H943" s="2">
        <f t="shared" si="375"/>
        <v>0.76406926406926412</v>
      </c>
      <c r="I943" s="2"/>
      <c r="J943" s="2">
        <f t="shared" si="376"/>
        <v>0.10606060606060606</v>
      </c>
      <c r="K943" s="2">
        <f t="shared" si="377"/>
        <v>0.87012987012987009</v>
      </c>
      <c r="L943" s="2">
        <f t="shared" si="378"/>
        <v>0</v>
      </c>
      <c r="M943" s="2">
        <f t="shared" si="379"/>
        <v>2.3809523809523836E-2</v>
      </c>
      <c r="N943" s="110">
        <v>98</v>
      </c>
      <c r="O943" s="110">
        <v>804</v>
      </c>
      <c r="P943" s="110"/>
      <c r="Q943" s="105">
        <v>19</v>
      </c>
      <c r="R943" s="105"/>
      <c r="S943" s="105"/>
      <c r="T943" s="105"/>
      <c r="U943" s="105"/>
      <c r="V943" s="105">
        <v>3</v>
      </c>
      <c r="W943" s="105"/>
      <c r="X943" s="105"/>
      <c r="Y943" s="110"/>
      <c r="Z943" s="110"/>
      <c r="AA943" s="110"/>
      <c r="AB943" s="110"/>
      <c r="AC943" s="110"/>
      <c r="AD943" s="110"/>
      <c r="AE943" s="110"/>
      <c r="AF943" s="110"/>
      <c r="AG943" s="110"/>
      <c r="AI943" s="7">
        <f>IF(Q943&gt;0,RANK(Q943,(N943:P943,Q943:AE943)),0)</f>
        <v>3</v>
      </c>
      <c r="AJ943" s="7">
        <f>IF(R943&gt;0,RANK(R943,(N943:P943,Q943:AE943)),0)</f>
        <v>0</v>
      </c>
      <c r="AK943" s="7">
        <f>IF(T943&gt;0,RANK(T943,(N943:P943,Q943:AE943)),0)</f>
        <v>0</v>
      </c>
      <c r="AL943" s="7">
        <f>IF(S943&gt;0,RANK(S943,(N943:P943,Q943:AE943)),0)</f>
        <v>0</v>
      </c>
      <c r="AM943" s="2">
        <f t="shared" si="380"/>
        <v>2.0562770562770564E-2</v>
      </c>
      <c r="AN943" s="2">
        <f t="shared" si="381"/>
        <v>0</v>
      </c>
      <c r="AO943" s="2">
        <f t="shared" si="382"/>
        <v>0</v>
      </c>
      <c r="AP943" s="2">
        <f t="shared" si="383"/>
        <v>0</v>
      </c>
      <c r="AR943" t="s">
        <v>513</v>
      </c>
      <c r="AS943" t="s">
        <v>1053</v>
      </c>
      <c r="AT943">
        <v>1</v>
      </c>
      <c r="AV943">
        <v>3</v>
      </c>
      <c r="AW943" s="91">
        <v>20</v>
      </c>
      <c r="AX943" s="93">
        <v>25</v>
      </c>
      <c r="AY943" s="97">
        <f t="shared" si="384"/>
        <v>20025</v>
      </c>
      <c r="BA943" s="7" t="s">
        <v>1261</v>
      </c>
    </row>
    <row r="944" spans="1:56" hidden="1" outlineLevel="1">
      <c r="A944" t="s">
        <v>1323</v>
      </c>
      <c r="B944" t="s">
        <v>1053</v>
      </c>
      <c r="C944" s="1">
        <f t="shared" si="373"/>
        <v>2930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>IF(P944&gt;0,RANK(P944,(N944:P944,Q944:AE944)),0)</f>
        <v>0</v>
      </c>
      <c r="G944" s="1">
        <f t="shared" si="374"/>
        <v>2305</v>
      </c>
      <c r="H944" s="2">
        <f t="shared" si="375"/>
        <v>0.78668941979522189</v>
      </c>
      <c r="I944" s="2"/>
      <c r="J944" s="2">
        <f t="shared" si="376"/>
        <v>9.556313993174062E-2</v>
      </c>
      <c r="K944" s="2">
        <f t="shared" si="377"/>
        <v>0.88225255972696248</v>
      </c>
      <c r="L944" s="2">
        <f t="shared" si="378"/>
        <v>0</v>
      </c>
      <c r="M944" s="2">
        <f t="shared" si="379"/>
        <v>2.2184300341296925E-2</v>
      </c>
      <c r="N944" s="110">
        <v>280</v>
      </c>
      <c r="O944" s="110">
        <v>2585</v>
      </c>
      <c r="P944" s="110"/>
      <c r="Q944" s="105">
        <v>39</v>
      </c>
      <c r="R944" s="105"/>
      <c r="S944" s="105"/>
      <c r="T944" s="105"/>
      <c r="U944" s="105"/>
      <c r="V944" s="105">
        <v>26</v>
      </c>
      <c r="W944" s="105"/>
      <c r="X944" s="105"/>
      <c r="Y944" s="110"/>
      <c r="Z944" s="110"/>
      <c r="AA944" s="110"/>
      <c r="AB944" s="110"/>
      <c r="AC944" s="110"/>
      <c r="AD944" s="110"/>
      <c r="AE944" s="110"/>
      <c r="AF944" s="110"/>
      <c r="AG944" s="110"/>
      <c r="AI944" s="7">
        <f>IF(Q944&gt;0,RANK(Q944,(N944:P944,Q944:AE944)),0)</f>
        <v>3</v>
      </c>
      <c r="AJ944" s="7">
        <f>IF(R944&gt;0,RANK(R944,(N944:P944,Q944:AE944)),0)</f>
        <v>0</v>
      </c>
      <c r="AK944" s="7">
        <f>IF(T944&gt;0,RANK(T944,(N944:P944,Q944:AE944)),0)</f>
        <v>0</v>
      </c>
      <c r="AL944" s="7">
        <f>IF(S944&gt;0,RANK(S944,(N944:P944,Q944:AE944)),0)</f>
        <v>0</v>
      </c>
      <c r="AM944" s="2">
        <f t="shared" si="380"/>
        <v>1.3310580204778157E-2</v>
      </c>
      <c r="AN944" s="2">
        <f t="shared" si="381"/>
        <v>0</v>
      </c>
      <c r="AO944" s="2">
        <f t="shared" si="382"/>
        <v>0</v>
      </c>
      <c r="AP944" s="2">
        <f t="shared" si="383"/>
        <v>0</v>
      </c>
      <c r="AR944" t="s">
        <v>1323</v>
      </c>
      <c r="AS944" t="s">
        <v>1053</v>
      </c>
      <c r="AT944">
        <v>1</v>
      </c>
      <c r="AV944">
        <v>3</v>
      </c>
      <c r="AW944" s="91">
        <v>20</v>
      </c>
      <c r="AX944" s="93">
        <v>27</v>
      </c>
      <c r="AY944" s="97">
        <f t="shared" si="384"/>
        <v>20027</v>
      </c>
      <c r="BA944" s="7" t="s">
        <v>1261</v>
      </c>
    </row>
    <row r="945" spans="1:53" hidden="1" outlineLevel="1">
      <c r="A945" t="s">
        <v>659</v>
      </c>
      <c r="B945" t="s">
        <v>1053</v>
      </c>
      <c r="C945" s="1">
        <f t="shared" si="373"/>
        <v>3062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>IF(P945&gt;0,RANK(P945,(N945:P945,Q945:AE945)),0)</f>
        <v>0</v>
      </c>
      <c r="G945" s="1">
        <f t="shared" si="374"/>
        <v>2184</v>
      </c>
      <c r="H945" s="2">
        <f t="shared" si="375"/>
        <v>0.71325930764206402</v>
      </c>
      <c r="I945" s="2"/>
      <c r="J945" s="2">
        <f t="shared" si="376"/>
        <v>0.13096015676028738</v>
      </c>
      <c r="K945" s="2">
        <f t="shared" si="377"/>
        <v>0.8442194644023514</v>
      </c>
      <c r="L945" s="2">
        <f t="shared" si="378"/>
        <v>0</v>
      </c>
      <c r="M945" s="2">
        <f t="shared" si="379"/>
        <v>2.4820378837361212E-2</v>
      </c>
      <c r="N945" s="110">
        <v>401</v>
      </c>
      <c r="O945" s="110">
        <v>2585</v>
      </c>
      <c r="P945" s="110"/>
      <c r="Q945" s="105">
        <v>58</v>
      </c>
      <c r="R945" s="105"/>
      <c r="S945" s="105"/>
      <c r="T945" s="105"/>
      <c r="U945" s="105"/>
      <c r="V945" s="105">
        <v>18</v>
      </c>
      <c r="W945" s="105"/>
      <c r="X945" s="105"/>
      <c r="Y945" s="110"/>
      <c r="Z945" s="110"/>
      <c r="AA945" s="110"/>
      <c r="AB945" s="110"/>
      <c r="AC945" s="110"/>
      <c r="AD945" s="110"/>
      <c r="AE945" s="110"/>
      <c r="AF945" s="110"/>
      <c r="AG945" s="110"/>
      <c r="AI945" s="7">
        <f>IF(Q945&gt;0,RANK(Q945,(N945:P945,Q945:AE945)),0)</f>
        <v>3</v>
      </c>
      <c r="AJ945" s="7">
        <f>IF(R945&gt;0,RANK(R945,(N945:P945,Q945:AE945)),0)</f>
        <v>0</v>
      </c>
      <c r="AK945" s="7">
        <f>IF(T945&gt;0,RANK(T945,(N945:P945,Q945:AE945)),0)</f>
        <v>0</v>
      </c>
      <c r="AL945" s="7">
        <f>IF(S945&gt;0,RANK(S945,(N945:P945,Q945:AE945)),0)</f>
        <v>0</v>
      </c>
      <c r="AM945" s="2">
        <f t="shared" si="380"/>
        <v>1.8941868060091443E-2</v>
      </c>
      <c r="AN945" s="2">
        <f t="shared" si="381"/>
        <v>0</v>
      </c>
      <c r="AO945" s="2">
        <f t="shared" si="382"/>
        <v>0</v>
      </c>
      <c r="AP945" s="2">
        <f t="shared" si="383"/>
        <v>0</v>
      </c>
      <c r="AR945" t="s">
        <v>659</v>
      </c>
      <c r="AS945" t="s">
        <v>1053</v>
      </c>
      <c r="AT945">
        <v>1</v>
      </c>
      <c r="AV945">
        <v>3</v>
      </c>
      <c r="AW945" s="91">
        <v>20</v>
      </c>
      <c r="AX945" s="93">
        <v>29</v>
      </c>
      <c r="AY945" s="97">
        <f t="shared" si="384"/>
        <v>20029</v>
      </c>
      <c r="BA945" s="7" t="s">
        <v>1261</v>
      </c>
    </row>
    <row r="946" spans="1:53" hidden="1" outlineLevel="1">
      <c r="A946" t="s">
        <v>2122</v>
      </c>
      <c r="B946" t="s">
        <v>1053</v>
      </c>
      <c r="C946" s="1">
        <f t="shared" si="373"/>
        <v>3007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>IF(P946&gt;0,RANK(P946,(N946:P946,Q946:AE946)),0)</f>
        <v>0</v>
      </c>
      <c r="G946" s="1">
        <f t="shared" si="374"/>
        <v>1988</v>
      </c>
      <c r="H946" s="2">
        <f t="shared" si="375"/>
        <v>0.66112404389757229</v>
      </c>
      <c r="I946" s="2"/>
      <c r="J946" s="2">
        <f t="shared" si="376"/>
        <v>0.14765547056867309</v>
      </c>
      <c r="K946" s="2">
        <f t="shared" si="377"/>
        <v>0.80877951446624541</v>
      </c>
      <c r="L946" s="2">
        <f t="shared" si="378"/>
        <v>0</v>
      </c>
      <c r="M946" s="2">
        <f t="shared" si="379"/>
        <v>4.3565014965081472E-2</v>
      </c>
      <c r="N946" s="110">
        <v>444</v>
      </c>
      <c r="O946" s="110">
        <v>2432</v>
      </c>
      <c r="P946" s="110"/>
      <c r="Q946" s="105">
        <v>84</v>
      </c>
      <c r="R946" s="105"/>
      <c r="S946" s="105"/>
      <c r="T946" s="105"/>
      <c r="U946" s="105"/>
      <c r="V946" s="105">
        <v>47</v>
      </c>
      <c r="W946" s="105"/>
      <c r="X946" s="105"/>
      <c r="Y946" s="110"/>
      <c r="Z946" s="110"/>
      <c r="AA946" s="110"/>
      <c r="AB946" s="110"/>
      <c r="AC946" s="110"/>
      <c r="AD946" s="110"/>
      <c r="AE946" s="110"/>
      <c r="AF946" s="110"/>
      <c r="AG946" s="110"/>
      <c r="AI946" s="7">
        <f>IF(Q946&gt;0,RANK(Q946,(N946:P946,Q946:AE946)),0)</f>
        <v>3</v>
      </c>
      <c r="AJ946" s="7">
        <f>IF(R946&gt;0,RANK(R946,(N946:P946,Q946:AE946)),0)</f>
        <v>0</v>
      </c>
      <c r="AK946" s="7">
        <f>IF(T946&gt;0,RANK(T946,(N946:P946,Q946:AE946)),0)</f>
        <v>0</v>
      </c>
      <c r="AL946" s="7">
        <f>IF(S946&gt;0,RANK(S946,(N946:P946,Q946:AE946)),0)</f>
        <v>0</v>
      </c>
      <c r="AM946" s="2">
        <f t="shared" si="380"/>
        <v>2.7934818756235449E-2</v>
      </c>
      <c r="AN946" s="2">
        <f t="shared" si="381"/>
        <v>0</v>
      </c>
      <c r="AO946" s="2">
        <f t="shared" si="382"/>
        <v>0</v>
      </c>
      <c r="AP946" s="2">
        <f t="shared" si="383"/>
        <v>0</v>
      </c>
      <c r="AR946" t="s">
        <v>2122</v>
      </c>
      <c r="AS946" t="s">
        <v>1053</v>
      </c>
      <c r="AT946">
        <v>2</v>
      </c>
      <c r="AV946">
        <v>3</v>
      </c>
      <c r="AW946" s="91">
        <v>20</v>
      </c>
      <c r="AX946" s="93">
        <v>31</v>
      </c>
      <c r="AY946" s="97">
        <f t="shared" si="384"/>
        <v>20031</v>
      </c>
      <c r="BA946" s="7" t="s">
        <v>1261</v>
      </c>
    </row>
    <row r="947" spans="1:53" hidden="1" outlineLevel="1">
      <c r="A947" t="s">
        <v>2305</v>
      </c>
      <c r="B947" t="s">
        <v>1053</v>
      </c>
      <c r="C947" s="1">
        <f t="shared" si="373"/>
        <v>791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0</v>
      </c>
      <c r="G947" s="1">
        <f t="shared" si="374"/>
        <v>653</v>
      </c>
      <c r="H947" s="2">
        <f t="shared" si="375"/>
        <v>0.82553729456384328</v>
      </c>
      <c r="I947" s="2"/>
      <c r="J947" s="2">
        <f t="shared" si="376"/>
        <v>7.9646017699115043E-2</v>
      </c>
      <c r="K947" s="2">
        <f t="shared" si="377"/>
        <v>0.90518331226295823</v>
      </c>
      <c r="L947" s="2">
        <f t="shared" si="378"/>
        <v>0</v>
      </c>
      <c r="M947" s="2">
        <f t="shared" si="379"/>
        <v>1.5170670037926715E-2</v>
      </c>
      <c r="N947" s="110">
        <v>63</v>
      </c>
      <c r="O947" s="110">
        <v>716</v>
      </c>
      <c r="P947" s="110"/>
      <c r="Q947" s="105">
        <v>9</v>
      </c>
      <c r="R947" s="105"/>
      <c r="S947" s="105"/>
      <c r="T947" s="105"/>
      <c r="U947" s="105"/>
      <c r="V947" s="105">
        <v>3</v>
      </c>
      <c r="W947" s="105"/>
      <c r="X947" s="105"/>
      <c r="Y947" s="110"/>
      <c r="Z947" s="110"/>
      <c r="AA947" s="110"/>
      <c r="AB947" s="110"/>
      <c r="AC947" s="110"/>
      <c r="AD947" s="110"/>
      <c r="AE947" s="110"/>
      <c r="AF947" s="110"/>
      <c r="AG947" s="110"/>
      <c r="AI947" s="7">
        <f>IF(Q947&gt;0,RANK(Q947,(N947:P947,Q947:AE947)),0)</f>
        <v>3</v>
      </c>
      <c r="AJ947" s="7">
        <f>IF(R947&gt;0,RANK(R947,(N947:P947,Q947:AE947)),0)</f>
        <v>0</v>
      </c>
      <c r="AK947" s="7">
        <f>IF(T947&gt;0,RANK(T947,(N947:P947,Q947:AE947)),0)</f>
        <v>0</v>
      </c>
      <c r="AL947" s="7">
        <f>IF(S947&gt;0,RANK(S947,(N947:P947,Q947:AE947)),0)</f>
        <v>0</v>
      </c>
      <c r="AM947" s="2">
        <f t="shared" si="380"/>
        <v>1.1378002528445006E-2</v>
      </c>
      <c r="AN947" s="2">
        <f t="shared" si="381"/>
        <v>0</v>
      </c>
      <c r="AO947" s="2">
        <f t="shared" si="382"/>
        <v>0</v>
      </c>
      <c r="AP947" s="2">
        <f t="shared" si="383"/>
        <v>0</v>
      </c>
      <c r="AR947" t="s">
        <v>2305</v>
      </c>
      <c r="AS947" t="s">
        <v>1053</v>
      </c>
      <c r="AT947">
        <v>1</v>
      </c>
      <c r="AV947">
        <v>3</v>
      </c>
      <c r="AW947" s="91">
        <v>20</v>
      </c>
      <c r="AX947" s="93">
        <v>33</v>
      </c>
      <c r="AY947" s="97">
        <f t="shared" si="384"/>
        <v>20033</v>
      </c>
      <c r="BA947" s="7" t="s">
        <v>1261</v>
      </c>
    </row>
    <row r="948" spans="1:53" hidden="1" outlineLevel="1">
      <c r="A948" t="s">
        <v>1870</v>
      </c>
      <c r="B948" t="s">
        <v>1053</v>
      </c>
      <c r="C948" s="1">
        <f t="shared" si="373"/>
        <v>10072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>IF(P948&gt;0,RANK(P948,(N948:P948,Q948:AE948)),0)</f>
        <v>0</v>
      </c>
      <c r="G948" s="1">
        <f t="shared" si="374"/>
        <v>5069</v>
      </c>
      <c r="H948" s="2">
        <f t="shared" si="375"/>
        <v>0.50327640984908661</v>
      </c>
      <c r="I948" s="2"/>
      <c r="J948" s="2">
        <f t="shared" si="376"/>
        <v>0.22984511517077044</v>
      </c>
      <c r="K948" s="2">
        <f t="shared" si="377"/>
        <v>0.73312152501985706</v>
      </c>
      <c r="L948" s="2">
        <f t="shared" si="378"/>
        <v>0</v>
      </c>
      <c r="M948" s="2">
        <f t="shared" si="379"/>
        <v>3.7033359809372501E-2</v>
      </c>
      <c r="N948" s="110">
        <v>2315</v>
      </c>
      <c r="O948" s="110">
        <v>7384</v>
      </c>
      <c r="P948" s="110"/>
      <c r="Q948" s="105">
        <v>224</v>
      </c>
      <c r="R948" s="105"/>
      <c r="S948" s="105"/>
      <c r="T948" s="105"/>
      <c r="U948" s="105"/>
      <c r="V948" s="105">
        <v>149</v>
      </c>
      <c r="W948" s="105"/>
      <c r="X948" s="105"/>
      <c r="Y948" s="110"/>
      <c r="Z948" s="110"/>
      <c r="AA948" s="110"/>
      <c r="AB948" s="110"/>
      <c r="AC948" s="110"/>
      <c r="AD948" s="110"/>
      <c r="AE948" s="110"/>
      <c r="AF948" s="110"/>
      <c r="AG948" s="110"/>
      <c r="AI948" s="7">
        <f>IF(Q948&gt;0,RANK(Q948,(N948:P948,Q948:AE948)),0)</f>
        <v>3</v>
      </c>
      <c r="AJ948" s="7">
        <f>IF(R948&gt;0,RANK(R948,(N948:P948,Q948:AE948)),0)</f>
        <v>0</v>
      </c>
      <c r="AK948" s="7">
        <f>IF(T948&gt;0,RANK(T948,(N948:P948,Q948:AE948)),0)</f>
        <v>0</v>
      </c>
      <c r="AL948" s="7">
        <f>IF(S948&gt;0,RANK(S948,(N948:P948,Q948:AE948)),0)</f>
        <v>0</v>
      </c>
      <c r="AM948" s="2">
        <f t="shared" si="380"/>
        <v>2.2239872915011914E-2</v>
      </c>
      <c r="AN948" s="2">
        <f t="shared" si="381"/>
        <v>0</v>
      </c>
      <c r="AO948" s="2">
        <f t="shared" si="382"/>
        <v>0</v>
      </c>
      <c r="AP948" s="2">
        <f t="shared" si="383"/>
        <v>0</v>
      </c>
      <c r="AR948" t="s">
        <v>1870</v>
      </c>
      <c r="AS948" t="s">
        <v>1053</v>
      </c>
      <c r="AT948">
        <v>4</v>
      </c>
      <c r="AV948">
        <v>3</v>
      </c>
      <c r="AW948" s="91">
        <v>20</v>
      </c>
      <c r="AX948" s="93">
        <v>35</v>
      </c>
      <c r="AY948" s="97">
        <f t="shared" si="384"/>
        <v>20035</v>
      </c>
      <c r="BA948" s="7" t="s">
        <v>1261</v>
      </c>
    </row>
    <row r="949" spans="1:53" hidden="1" outlineLevel="1">
      <c r="A949" t="s">
        <v>1000</v>
      </c>
      <c r="B949" t="s">
        <v>1053</v>
      </c>
      <c r="C949" s="1">
        <f t="shared" si="373"/>
        <v>10948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>IF(P949&gt;0,RANK(P949,(N949:P949,Q949:AE949)),0)</f>
        <v>0</v>
      </c>
      <c r="G949" s="1">
        <f t="shared" si="374"/>
        <v>2139</v>
      </c>
      <c r="H949" s="2">
        <f t="shared" si="375"/>
        <v>0.1953781512605042</v>
      </c>
      <c r="I949" s="2"/>
      <c r="J949" s="2">
        <f t="shared" si="376"/>
        <v>0.37933869199853854</v>
      </c>
      <c r="K949" s="2">
        <f t="shared" si="377"/>
        <v>0.57471684325904271</v>
      </c>
      <c r="L949" s="2">
        <f t="shared" si="378"/>
        <v>0</v>
      </c>
      <c r="M949" s="2">
        <f t="shared" si="379"/>
        <v>4.5944464742418756E-2</v>
      </c>
      <c r="N949" s="110">
        <v>4153</v>
      </c>
      <c r="O949" s="110">
        <v>6292</v>
      </c>
      <c r="P949" s="110"/>
      <c r="Q949" s="105">
        <v>286</v>
      </c>
      <c r="R949" s="105"/>
      <c r="S949" s="105"/>
      <c r="T949" s="105"/>
      <c r="U949" s="105"/>
      <c r="V949" s="105">
        <v>217</v>
      </c>
      <c r="W949" s="105"/>
      <c r="X949" s="105"/>
      <c r="Y949" s="110"/>
      <c r="Z949" s="110"/>
      <c r="AA949" s="110"/>
      <c r="AB949" s="110"/>
      <c r="AC949" s="110"/>
      <c r="AD949" s="110"/>
      <c r="AE949" s="110"/>
      <c r="AF949" s="110"/>
      <c r="AG949" s="110"/>
      <c r="AI949" s="7">
        <f>IF(Q949&gt;0,RANK(Q949,(N949:P949,Q949:AE949)),0)</f>
        <v>3</v>
      </c>
      <c r="AJ949" s="7">
        <f>IF(R949&gt;0,RANK(R949,(N949:P949,Q949:AE949)),0)</f>
        <v>0</v>
      </c>
      <c r="AK949" s="7">
        <f>IF(T949&gt;0,RANK(T949,(N949:P949,Q949:AE949)),0)</f>
        <v>0</v>
      </c>
      <c r="AL949" s="7">
        <f>IF(S949&gt;0,RANK(S949,(N949:P949,Q949:AE949)),0)</f>
        <v>0</v>
      </c>
      <c r="AM949" s="2">
        <f t="shared" si="380"/>
        <v>2.6123492875411033E-2</v>
      </c>
      <c r="AN949" s="2">
        <f t="shared" si="381"/>
        <v>0</v>
      </c>
      <c r="AO949" s="2">
        <f t="shared" si="382"/>
        <v>0</v>
      </c>
      <c r="AP949" s="2">
        <f t="shared" si="383"/>
        <v>0</v>
      </c>
      <c r="AR949" t="s">
        <v>1000</v>
      </c>
      <c r="AS949" t="s">
        <v>1053</v>
      </c>
      <c r="AT949">
        <v>2</v>
      </c>
      <c r="AV949">
        <v>3</v>
      </c>
      <c r="AW949" s="91">
        <v>20</v>
      </c>
      <c r="AX949" s="93">
        <v>37</v>
      </c>
      <c r="AY949" s="97">
        <f t="shared" si="384"/>
        <v>20037</v>
      </c>
      <c r="BA949" s="7" t="s">
        <v>1261</v>
      </c>
    </row>
    <row r="950" spans="1:53" hidden="1" outlineLevel="1">
      <c r="A950" t="s">
        <v>2010</v>
      </c>
      <c r="B950" t="s">
        <v>1053</v>
      </c>
      <c r="C950" s="1">
        <f t="shared" si="373"/>
        <v>1170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>IF(P950&gt;0,RANK(P950,(N950:P950,Q950:AE950)),0)</f>
        <v>0</v>
      </c>
      <c r="G950" s="1">
        <f t="shared" si="374"/>
        <v>966</v>
      </c>
      <c r="H950" s="2">
        <f t="shared" si="375"/>
        <v>0.82564102564102559</v>
      </c>
      <c r="I950" s="2"/>
      <c r="J950" s="2">
        <f t="shared" si="376"/>
        <v>7.7777777777777779E-2</v>
      </c>
      <c r="K950" s="2">
        <f t="shared" si="377"/>
        <v>0.90341880341880343</v>
      </c>
      <c r="L950" s="2">
        <f t="shared" si="378"/>
        <v>0</v>
      </c>
      <c r="M950" s="2">
        <f t="shared" si="379"/>
        <v>1.8803418803418848E-2</v>
      </c>
      <c r="N950" s="110">
        <v>91</v>
      </c>
      <c r="O950" s="110">
        <v>1057</v>
      </c>
      <c r="P950" s="110"/>
      <c r="Q950" s="105">
        <v>11</v>
      </c>
      <c r="R950" s="105"/>
      <c r="S950" s="105"/>
      <c r="T950" s="105"/>
      <c r="U950" s="105"/>
      <c r="V950" s="105">
        <v>11</v>
      </c>
      <c r="W950" s="105"/>
      <c r="X950" s="105"/>
      <c r="Y950" s="110"/>
      <c r="Z950" s="110"/>
      <c r="AA950" s="110"/>
      <c r="AB950" s="110"/>
      <c r="AC950" s="110"/>
      <c r="AD950" s="110"/>
      <c r="AE950" s="110"/>
      <c r="AF950" s="110"/>
      <c r="AG950" s="110"/>
      <c r="AI950" s="7">
        <f>IF(Q950&gt;0,RANK(Q950,(N950:P950,Q950:AE950)),0)</f>
        <v>3</v>
      </c>
      <c r="AJ950" s="7">
        <f>IF(R950&gt;0,RANK(R950,(N950:P950,Q950:AE950)),0)</f>
        <v>0</v>
      </c>
      <c r="AK950" s="7">
        <f>IF(T950&gt;0,RANK(T950,(N950:P950,Q950:AE950)),0)</f>
        <v>0</v>
      </c>
      <c r="AL950" s="7">
        <f>IF(S950&gt;0,RANK(S950,(N950:P950,Q950:AE950)),0)</f>
        <v>0</v>
      </c>
      <c r="AM950" s="2">
        <f t="shared" si="380"/>
        <v>9.4017094017094013E-3</v>
      </c>
      <c r="AN950" s="2">
        <f t="shared" si="381"/>
        <v>0</v>
      </c>
      <c r="AO950" s="2">
        <f t="shared" si="382"/>
        <v>0</v>
      </c>
      <c r="AP950" s="2">
        <f t="shared" si="383"/>
        <v>0</v>
      </c>
      <c r="AR950" t="s">
        <v>2010</v>
      </c>
      <c r="AS950" t="s">
        <v>1053</v>
      </c>
      <c r="AT950">
        <v>1</v>
      </c>
      <c r="AV950">
        <v>3</v>
      </c>
      <c r="AW950" s="91">
        <v>20</v>
      </c>
      <c r="AX950" s="93">
        <v>39</v>
      </c>
      <c r="AY950" s="97">
        <f t="shared" si="384"/>
        <v>20039</v>
      </c>
      <c r="BA950" s="7" t="s">
        <v>1261</v>
      </c>
    </row>
    <row r="951" spans="1:53" hidden="1" outlineLevel="1">
      <c r="A951" t="s">
        <v>1222</v>
      </c>
      <c r="B951" t="s">
        <v>1053</v>
      </c>
      <c r="C951" s="1">
        <f t="shared" si="373"/>
        <v>6191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>IF(P951&gt;0,RANK(P951,(N951:P951,Q951:AE951)),0)</f>
        <v>0</v>
      </c>
      <c r="G951" s="1">
        <f t="shared" si="374"/>
        <v>4327</v>
      </c>
      <c r="H951" s="2">
        <f t="shared" si="375"/>
        <v>0.6989177838798255</v>
      </c>
      <c r="I951" s="2"/>
      <c r="J951" s="2">
        <f t="shared" si="376"/>
        <v>0.13551930221288969</v>
      </c>
      <c r="K951" s="2">
        <f t="shared" si="377"/>
        <v>0.83443708609271527</v>
      </c>
      <c r="L951" s="2">
        <f t="shared" si="378"/>
        <v>0</v>
      </c>
      <c r="M951" s="2">
        <f t="shared" si="379"/>
        <v>3.0043611694395067E-2</v>
      </c>
      <c r="N951" s="110">
        <v>839</v>
      </c>
      <c r="O951" s="110">
        <v>5166</v>
      </c>
      <c r="P951" s="110"/>
      <c r="Q951" s="105">
        <v>120</v>
      </c>
      <c r="R951" s="105"/>
      <c r="S951" s="105"/>
      <c r="T951" s="105"/>
      <c r="U951" s="105"/>
      <c r="V951" s="105">
        <v>66</v>
      </c>
      <c r="W951" s="105"/>
      <c r="X951" s="105"/>
      <c r="Y951" s="110"/>
      <c r="Z951" s="110"/>
      <c r="AA951" s="110"/>
      <c r="AB951" s="110"/>
      <c r="AC951" s="110"/>
      <c r="AD951" s="110"/>
      <c r="AE951" s="110"/>
      <c r="AF951" s="110"/>
      <c r="AG951" s="110"/>
      <c r="AI951" s="7">
        <f>IF(Q951&gt;0,RANK(Q951,(N951:P951,Q951:AE951)),0)</f>
        <v>3</v>
      </c>
      <c r="AJ951" s="7">
        <f>IF(R951&gt;0,RANK(R951,(N951:P951,Q951:AE951)),0)</f>
        <v>0</v>
      </c>
      <c r="AK951" s="7">
        <f>IF(T951&gt;0,RANK(T951,(N951:P951,Q951:AE951)),0)</f>
        <v>0</v>
      </c>
      <c r="AL951" s="7">
        <f>IF(S951&gt;0,RANK(S951,(N951:P951,Q951:AE951)),0)</f>
        <v>0</v>
      </c>
      <c r="AM951" s="2">
        <f t="shared" si="380"/>
        <v>1.9382975286706509E-2</v>
      </c>
      <c r="AN951" s="2">
        <f t="shared" si="381"/>
        <v>0</v>
      </c>
      <c r="AO951" s="2">
        <f t="shared" si="382"/>
        <v>0</v>
      </c>
      <c r="AP951" s="2">
        <f t="shared" si="383"/>
        <v>0</v>
      </c>
      <c r="AR951" t="s">
        <v>1222</v>
      </c>
      <c r="AS951" t="s">
        <v>1053</v>
      </c>
      <c r="AT951">
        <v>1</v>
      </c>
      <c r="AV951">
        <v>3</v>
      </c>
      <c r="AW951" s="91">
        <v>20</v>
      </c>
      <c r="AX951" s="93">
        <v>41</v>
      </c>
      <c r="AY951" s="97">
        <f t="shared" si="384"/>
        <v>20041</v>
      </c>
      <c r="BA951" s="7" t="s">
        <v>1261</v>
      </c>
    </row>
    <row r="952" spans="1:53" hidden="1" outlineLevel="1">
      <c r="A952" t="s">
        <v>822</v>
      </c>
      <c r="B952" t="s">
        <v>1053</v>
      </c>
      <c r="C952" s="1">
        <f t="shared" si="373"/>
        <v>2288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>IF(P952&gt;0,RANK(P952,(N952:P952,Q952:AE952)),0)</f>
        <v>0</v>
      </c>
      <c r="G952" s="1">
        <f t="shared" si="374"/>
        <v>1375</v>
      </c>
      <c r="H952" s="2">
        <f t="shared" si="375"/>
        <v>0.60096153846153844</v>
      </c>
      <c r="I952" s="2"/>
      <c r="J952" s="2">
        <f t="shared" si="376"/>
        <v>0.17875874125874125</v>
      </c>
      <c r="K952" s="2">
        <f t="shared" si="377"/>
        <v>0.77972027972027969</v>
      </c>
      <c r="L952" s="2">
        <f t="shared" si="378"/>
        <v>0</v>
      </c>
      <c r="M952" s="2">
        <f t="shared" si="379"/>
        <v>4.1520979020979065E-2</v>
      </c>
      <c r="N952" s="110">
        <v>409</v>
      </c>
      <c r="O952" s="110">
        <v>1784</v>
      </c>
      <c r="P952" s="110"/>
      <c r="Q952" s="105">
        <v>52</v>
      </c>
      <c r="R952" s="105"/>
      <c r="S952" s="105"/>
      <c r="T952" s="105"/>
      <c r="U952" s="105"/>
      <c r="V952" s="105">
        <v>43</v>
      </c>
      <c r="W952" s="105"/>
      <c r="X952" s="105"/>
      <c r="Y952" s="110"/>
      <c r="Z952" s="110"/>
      <c r="AA952" s="110"/>
      <c r="AB952" s="110"/>
      <c r="AC952" s="110"/>
      <c r="AD952" s="110"/>
      <c r="AE952" s="110"/>
      <c r="AF952" s="110"/>
      <c r="AG952" s="110"/>
      <c r="AI952" s="7">
        <f>IF(Q952&gt;0,RANK(Q952,(N952:P952,Q952:AE952)),0)</f>
        <v>3</v>
      </c>
      <c r="AJ952" s="7">
        <f>IF(R952&gt;0,RANK(R952,(N952:P952,Q952:AE952)),0)</f>
        <v>0</v>
      </c>
      <c r="AK952" s="7">
        <f>IF(T952&gt;0,RANK(T952,(N952:P952,Q952:AE952)),0)</f>
        <v>0</v>
      </c>
      <c r="AL952" s="7">
        <f>IF(S952&gt;0,RANK(S952,(N952:P952,Q952:AE952)),0)</f>
        <v>0</v>
      </c>
      <c r="AM952" s="2">
        <f t="shared" si="380"/>
        <v>2.2727272727272728E-2</v>
      </c>
      <c r="AN952" s="2">
        <f t="shared" si="381"/>
        <v>0</v>
      </c>
      <c r="AO952" s="2">
        <f t="shared" si="382"/>
        <v>0</v>
      </c>
      <c r="AP952" s="2">
        <f t="shared" si="383"/>
        <v>0</v>
      </c>
      <c r="AR952" t="s">
        <v>822</v>
      </c>
      <c r="AS952" t="s">
        <v>1053</v>
      </c>
      <c r="AT952">
        <v>2</v>
      </c>
      <c r="AV952">
        <v>3</v>
      </c>
      <c r="AW952" s="91">
        <v>20</v>
      </c>
      <c r="AX952" s="93">
        <v>43</v>
      </c>
      <c r="AY952" s="97">
        <f t="shared" si="384"/>
        <v>20043</v>
      </c>
      <c r="BA952" s="7" t="s">
        <v>1261</v>
      </c>
    </row>
    <row r="953" spans="1:53" hidden="1" outlineLevel="1">
      <c r="A953" t="s">
        <v>371</v>
      </c>
      <c r="B953" t="s">
        <v>1053</v>
      </c>
      <c r="C953" s="1">
        <f t="shared" si="373"/>
        <v>32760</v>
      </c>
      <c r="D953" s="7">
        <f>IF(N953&gt;0, RANK(N953,(N953:P953,Q953:AE953)),0)</f>
        <v>1</v>
      </c>
      <c r="E953" s="7">
        <f>IF(O953&gt;0,RANK(O953,(N953:P953,Q953:AE953)),0)</f>
        <v>2</v>
      </c>
      <c r="F953" s="7">
        <f>IF(P953&gt;0,RANK(P953,(N953:P953,Q953:AE953)),0)</f>
        <v>0</v>
      </c>
      <c r="G953" s="1">
        <f t="shared" si="374"/>
        <v>1493</v>
      </c>
      <c r="H953" s="2">
        <f t="shared" si="375"/>
        <v>4.5573870573870572E-2</v>
      </c>
      <c r="I953" s="2"/>
      <c r="J953" s="2">
        <f t="shared" si="376"/>
        <v>0.49954212454212454</v>
      </c>
      <c r="K953" s="2">
        <f t="shared" si="377"/>
        <v>0.45396825396825397</v>
      </c>
      <c r="L953" s="2">
        <f t="shared" si="378"/>
        <v>0</v>
      </c>
      <c r="M953" s="2">
        <f t="shared" si="379"/>
        <v>4.6489621489621491E-2</v>
      </c>
      <c r="N953" s="110">
        <v>16365</v>
      </c>
      <c r="O953" s="110">
        <v>14872</v>
      </c>
      <c r="P953" s="110"/>
      <c r="Q953" s="105">
        <v>1229</v>
      </c>
      <c r="R953" s="105"/>
      <c r="S953" s="105"/>
      <c r="T953" s="105"/>
      <c r="U953" s="105"/>
      <c r="V953" s="105">
        <v>294</v>
      </c>
      <c r="W953" s="105"/>
      <c r="X953" s="105"/>
      <c r="Y953" s="110"/>
      <c r="Z953" s="110"/>
      <c r="AA953" s="110"/>
      <c r="AB953" s="110"/>
      <c r="AC953" s="110"/>
      <c r="AD953" s="110"/>
      <c r="AE953" s="110"/>
      <c r="AF953" s="110"/>
      <c r="AG953" s="110"/>
      <c r="AI953" s="7">
        <f>IF(Q953&gt;0,RANK(Q953,(N953:P953,Q953:AE953)),0)</f>
        <v>3</v>
      </c>
      <c r="AJ953" s="7">
        <f>IF(R953&gt;0,RANK(R953,(N953:P953,Q953:AE953)),0)</f>
        <v>0</v>
      </c>
      <c r="AK953" s="7">
        <f>IF(T953&gt;0,RANK(T953,(N953:P953,Q953:AE953)),0)</f>
        <v>0</v>
      </c>
      <c r="AL953" s="7">
        <f>IF(S953&gt;0,RANK(S953,(N953:P953,Q953:AE953)),0)</f>
        <v>0</v>
      </c>
      <c r="AM953" s="2">
        <f t="shared" si="380"/>
        <v>3.7515262515262514E-2</v>
      </c>
      <c r="AN953" s="2">
        <f t="shared" si="381"/>
        <v>0</v>
      </c>
      <c r="AO953" s="2">
        <f t="shared" si="382"/>
        <v>0</v>
      </c>
      <c r="AP953" s="2">
        <f t="shared" si="383"/>
        <v>0</v>
      </c>
      <c r="AR953" t="s">
        <v>371</v>
      </c>
      <c r="AS953" t="s">
        <v>1053</v>
      </c>
      <c r="AT953">
        <v>0</v>
      </c>
      <c r="AV953">
        <v>3</v>
      </c>
      <c r="AW953" s="91">
        <v>20</v>
      </c>
      <c r="AX953" s="93">
        <v>45</v>
      </c>
      <c r="AY953" s="97">
        <f t="shared" si="384"/>
        <v>20045</v>
      </c>
      <c r="BA953" s="7" t="s">
        <v>1261</v>
      </c>
    </row>
    <row r="954" spans="1:53" hidden="1" outlineLevel="1">
      <c r="A954" t="s">
        <v>1801</v>
      </c>
      <c r="B954" t="s">
        <v>1053</v>
      </c>
      <c r="C954" s="1">
        <f t="shared" si="373"/>
        <v>1057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>IF(P954&gt;0,RANK(P954,(N954:P954,Q954:AE954)),0)</f>
        <v>0</v>
      </c>
      <c r="G954" s="1">
        <f t="shared" si="374"/>
        <v>828</v>
      </c>
      <c r="H954" s="2">
        <f t="shared" si="375"/>
        <v>0.78334910122989598</v>
      </c>
      <c r="I954" s="2"/>
      <c r="J954" s="2">
        <f t="shared" si="376"/>
        <v>9.3661305581835386E-2</v>
      </c>
      <c r="K954" s="2">
        <f t="shared" si="377"/>
        <v>0.87701040681173137</v>
      </c>
      <c r="L954" s="2">
        <f t="shared" si="378"/>
        <v>0</v>
      </c>
      <c r="M954" s="2">
        <f t="shared" si="379"/>
        <v>2.9328287606433245E-2</v>
      </c>
      <c r="N954" s="110">
        <v>99</v>
      </c>
      <c r="O954" s="110">
        <v>927</v>
      </c>
      <c r="P954" s="110"/>
      <c r="Q954" s="105">
        <v>21</v>
      </c>
      <c r="R954" s="105"/>
      <c r="S954" s="105"/>
      <c r="T954" s="105"/>
      <c r="U954" s="105"/>
      <c r="V954" s="105">
        <v>10</v>
      </c>
      <c r="W954" s="105"/>
      <c r="X954" s="105"/>
      <c r="Y954" s="110"/>
      <c r="Z954" s="110"/>
      <c r="AA954" s="110"/>
      <c r="AB954" s="110"/>
      <c r="AC954" s="110"/>
      <c r="AD954" s="110"/>
      <c r="AE954" s="110"/>
      <c r="AF954" s="110"/>
      <c r="AG954" s="110"/>
      <c r="AI954" s="7">
        <f>IF(Q954&gt;0,RANK(Q954,(N954:P954,Q954:AE954)),0)</f>
        <v>3</v>
      </c>
      <c r="AJ954" s="7">
        <f>IF(R954&gt;0,RANK(R954,(N954:P954,Q954:AE954)),0)</f>
        <v>0</v>
      </c>
      <c r="AK954" s="7">
        <f>IF(T954&gt;0,RANK(T954,(N954:P954,Q954:AE954)),0)</f>
        <v>0</v>
      </c>
      <c r="AL954" s="7">
        <f>IF(S954&gt;0,RANK(S954,(N954:P954,Q954:AE954)),0)</f>
        <v>0</v>
      </c>
      <c r="AM954" s="2">
        <f t="shared" si="380"/>
        <v>1.9867549668874173E-2</v>
      </c>
      <c r="AN954" s="2">
        <f t="shared" si="381"/>
        <v>0</v>
      </c>
      <c r="AO954" s="2">
        <f t="shared" si="382"/>
        <v>0</v>
      </c>
      <c r="AP954" s="2">
        <f t="shared" si="383"/>
        <v>0</v>
      </c>
      <c r="AR954" t="s">
        <v>1801</v>
      </c>
      <c r="AS954" t="s">
        <v>1053</v>
      </c>
      <c r="AT954">
        <v>1</v>
      </c>
      <c r="AV954">
        <v>3</v>
      </c>
      <c r="AW954" s="91">
        <v>20</v>
      </c>
      <c r="AX954" s="93">
        <v>47</v>
      </c>
      <c r="AY954" s="97">
        <f t="shared" si="384"/>
        <v>20047</v>
      </c>
      <c r="BA954" s="7" t="s">
        <v>1261</v>
      </c>
    </row>
    <row r="955" spans="1:53" hidden="1" outlineLevel="1">
      <c r="A955" t="s">
        <v>1802</v>
      </c>
      <c r="B955" t="s">
        <v>1053</v>
      </c>
      <c r="C955" s="1">
        <f t="shared" si="373"/>
        <v>1133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0</v>
      </c>
      <c r="G955" s="1">
        <f t="shared" si="374"/>
        <v>768</v>
      </c>
      <c r="H955" s="2">
        <f t="shared" si="375"/>
        <v>0.67784642541924101</v>
      </c>
      <c r="I955" s="2"/>
      <c r="J955" s="2">
        <f t="shared" si="376"/>
        <v>0.14474845542806708</v>
      </c>
      <c r="K955" s="2">
        <f t="shared" si="377"/>
        <v>0.82259488084730803</v>
      </c>
      <c r="L955" s="2">
        <f t="shared" si="378"/>
        <v>0</v>
      </c>
      <c r="M955" s="2">
        <f t="shared" si="379"/>
        <v>3.2656663724624835E-2</v>
      </c>
      <c r="N955" s="110">
        <v>164</v>
      </c>
      <c r="O955" s="110">
        <v>932</v>
      </c>
      <c r="P955" s="110"/>
      <c r="Q955" s="105">
        <v>22</v>
      </c>
      <c r="R955" s="105"/>
      <c r="S955" s="105"/>
      <c r="T955" s="105"/>
      <c r="U955" s="105"/>
      <c r="V955" s="105">
        <v>15</v>
      </c>
      <c r="W955" s="105"/>
      <c r="X955" s="105"/>
      <c r="Y955" s="110"/>
      <c r="Z955" s="110"/>
      <c r="AA955" s="110"/>
      <c r="AB955" s="110"/>
      <c r="AC955" s="110"/>
      <c r="AD955" s="110"/>
      <c r="AE955" s="110"/>
      <c r="AF955" s="110"/>
      <c r="AG955" s="110"/>
      <c r="AI955" s="7">
        <f>IF(Q955&gt;0,RANK(Q955,(N955:P955,Q955:AE955)),0)</f>
        <v>3</v>
      </c>
      <c r="AJ955" s="7">
        <f>IF(R955&gt;0,RANK(R955,(N955:P955,Q955:AE955)),0)</f>
        <v>0</v>
      </c>
      <c r="AK955" s="7">
        <f>IF(T955&gt;0,RANK(T955,(N955:P955,Q955:AE955)),0)</f>
        <v>0</v>
      </c>
      <c r="AL955" s="7">
        <f>IF(S955&gt;0,RANK(S955,(N955:P955,Q955:AE955)),0)</f>
        <v>0</v>
      </c>
      <c r="AM955" s="2">
        <f t="shared" si="380"/>
        <v>1.9417475728155338E-2</v>
      </c>
      <c r="AN955" s="2">
        <f t="shared" si="381"/>
        <v>0</v>
      </c>
      <c r="AO955" s="2">
        <f t="shared" si="382"/>
        <v>0</v>
      </c>
      <c r="AP955" s="2">
        <f t="shared" si="383"/>
        <v>0</v>
      </c>
      <c r="AR955" t="s">
        <v>1802</v>
      </c>
      <c r="AS955" t="s">
        <v>1053</v>
      </c>
      <c r="AT955">
        <v>4</v>
      </c>
      <c r="AV955">
        <v>3</v>
      </c>
      <c r="AW955" s="91">
        <v>20</v>
      </c>
      <c r="AX955" s="93">
        <v>49</v>
      </c>
      <c r="AY955" s="97">
        <f t="shared" si="384"/>
        <v>20049</v>
      </c>
      <c r="BA955" s="7" t="s">
        <v>1261</v>
      </c>
    </row>
    <row r="956" spans="1:53" hidden="1" outlineLevel="1">
      <c r="A956" t="s">
        <v>623</v>
      </c>
      <c r="B956" t="s">
        <v>1053</v>
      </c>
      <c r="C956" s="1">
        <f t="shared" si="373"/>
        <v>8851</v>
      </c>
      <c r="D956" s="7">
        <f>IF(N956&gt;0, RANK(N956,(N956:P956,Q956:AE956)),0)</f>
        <v>2</v>
      </c>
      <c r="E956" s="7">
        <f>IF(O956&gt;0,RANK(O956,(N956:P956,Q956:AE956)),0)</f>
        <v>1</v>
      </c>
      <c r="F956" s="7">
        <f>IF(P956&gt;0,RANK(P956,(N956:P956,Q956:AE956)),0)</f>
        <v>0</v>
      </c>
      <c r="G956" s="1">
        <f t="shared" si="374"/>
        <v>7004</v>
      </c>
      <c r="H956" s="2">
        <f t="shared" si="375"/>
        <v>0.79132301434866115</v>
      </c>
      <c r="I956" s="2"/>
      <c r="J956" s="2">
        <f t="shared" si="376"/>
        <v>9.7051180657552819E-2</v>
      </c>
      <c r="K956" s="2">
        <f t="shared" si="377"/>
        <v>0.88837419500621395</v>
      </c>
      <c r="L956" s="2">
        <f t="shared" si="378"/>
        <v>0</v>
      </c>
      <c r="M956" s="2">
        <f t="shared" si="379"/>
        <v>1.4574624336233244E-2</v>
      </c>
      <c r="N956" s="110">
        <v>859</v>
      </c>
      <c r="O956" s="110">
        <v>7863</v>
      </c>
      <c r="P956" s="110"/>
      <c r="Q956" s="105">
        <v>83</v>
      </c>
      <c r="R956" s="105"/>
      <c r="S956" s="105"/>
      <c r="T956" s="105"/>
      <c r="U956" s="105"/>
      <c r="V956" s="105">
        <v>46</v>
      </c>
      <c r="W956" s="105"/>
      <c r="X956" s="105"/>
      <c r="Y956" s="110"/>
      <c r="Z956" s="110"/>
      <c r="AA956" s="110"/>
      <c r="AB956" s="110"/>
      <c r="AC956" s="110"/>
      <c r="AD956" s="110"/>
      <c r="AE956" s="110"/>
      <c r="AF956" s="110"/>
      <c r="AG956" s="110"/>
      <c r="AI956" s="7">
        <f>IF(Q956&gt;0,RANK(Q956,(N956:P956,Q956:AE956)),0)</f>
        <v>3</v>
      </c>
      <c r="AJ956" s="7">
        <f>IF(R956&gt;0,RANK(R956,(N956:P956,Q956:AE956)),0)</f>
        <v>0</v>
      </c>
      <c r="AK956" s="7">
        <f>IF(T956&gt;0,RANK(T956,(N956:P956,Q956:AE956)),0)</f>
        <v>0</v>
      </c>
      <c r="AL956" s="7">
        <f>IF(S956&gt;0,RANK(S956,(N956:P956,Q956:AE956)),0)</f>
        <v>0</v>
      </c>
      <c r="AM956" s="2">
        <f t="shared" si="380"/>
        <v>9.3774714721500396E-3</v>
      </c>
      <c r="AN956" s="2">
        <f t="shared" si="381"/>
        <v>0</v>
      </c>
      <c r="AO956" s="2">
        <f t="shared" si="382"/>
        <v>0</v>
      </c>
      <c r="AP956" s="2">
        <f t="shared" si="383"/>
        <v>0</v>
      </c>
      <c r="AR956" t="s">
        <v>623</v>
      </c>
      <c r="AS956" t="s">
        <v>1053</v>
      </c>
      <c r="AT956">
        <v>1</v>
      </c>
      <c r="AV956">
        <v>3</v>
      </c>
      <c r="AW956" s="91">
        <v>20</v>
      </c>
      <c r="AX956" s="93">
        <v>51</v>
      </c>
      <c r="AY956" s="97">
        <f t="shared" si="384"/>
        <v>20051</v>
      </c>
      <c r="BA956" s="7" t="s">
        <v>1261</v>
      </c>
    </row>
    <row r="957" spans="1:53" hidden="1" outlineLevel="1">
      <c r="A957" t="s">
        <v>1282</v>
      </c>
      <c r="B957" t="s">
        <v>1053</v>
      </c>
      <c r="C957" s="1">
        <f t="shared" si="373"/>
        <v>2232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0</v>
      </c>
      <c r="G957" s="1">
        <f t="shared" si="374"/>
        <v>1682</v>
      </c>
      <c r="H957" s="2">
        <f t="shared" si="375"/>
        <v>0.75358422939068104</v>
      </c>
      <c r="I957" s="2"/>
      <c r="J957" s="2">
        <f t="shared" si="376"/>
        <v>0.1111111111111111</v>
      </c>
      <c r="K957" s="2">
        <f t="shared" si="377"/>
        <v>0.86469534050179209</v>
      </c>
      <c r="L957" s="2">
        <f t="shared" si="378"/>
        <v>0</v>
      </c>
      <c r="M957" s="2">
        <f t="shared" si="379"/>
        <v>2.4193548387096753E-2</v>
      </c>
      <c r="N957" s="110">
        <v>248</v>
      </c>
      <c r="O957" s="110">
        <v>1930</v>
      </c>
      <c r="P957" s="110"/>
      <c r="Q957" s="105">
        <v>38</v>
      </c>
      <c r="R957" s="105"/>
      <c r="S957" s="105"/>
      <c r="T957" s="105"/>
      <c r="U957" s="105"/>
      <c r="V957" s="105">
        <v>16</v>
      </c>
      <c r="W957" s="105"/>
      <c r="X957" s="105"/>
      <c r="Y957" s="110"/>
      <c r="Z957" s="110"/>
      <c r="AA957" s="110"/>
      <c r="AB957" s="110"/>
      <c r="AC957" s="110"/>
      <c r="AD957" s="110"/>
      <c r="AE957" s="110"/>
      <c r="AF957" s="110"/>
      <c r="AG957" s="110"/>
      <c r="AI957" s="7">
        <f>IF(Q957&gt;0,RANK(Q957,(N957:P957,Q957:AE957)),0)</f>
        <v>3</v>
      </c>
      <c r="AJ957" s="7">
        <f>IF(R957&gt;0,RANK(R957,(N957:P957,Q957:AE957)),0)</f>
        <v>0</v>
      </c>
      <c r="AK957" s="7">
        <f>IF(T957&gt;0,RANK(T957,(N957:P957,Q957:AE957)),0)</f>
        <v>0</v>
      </c>
      <c r="AL957" s="7">
        <f>IF(S957&gt;0,RANK(S957,(N957:P957,Q957:AE957)),0)</f>
        <v>0</v>
      </c>
      <c r="AM957" s="2">
        <f t="shared" si="380"/>
        <v>1.7025089605734768E-2</v>
      </c>
      <c r="AN957" s="2">
        <f t="shared" si="381"/>
        <v>0</v>
      </c>
      <c r="AO957" s="2">
        <f t="shared" si="382"/>
        <v>0</v>
      </c>
      <c r="AP957" s="2">
        <f t="shared" si="383"/>
        <v>0</v>
      </c>
      <c r="AR957" t="s">
        <v>1282</v>
      </c>
      <c r="AS957" t="s">
        <v>1053</v>
      </c>
      <c r="AT957">
        <v>1</v>
      </c>
      <c r="AV957">
        <v>3</v>
      </c>
      <c r="AW957" s="91">
        <v>20</v>
      </c>
      <c r="AX957" s="93">
        <v>53</v>
      </c>
      <c r="AY957" s="97">
        <f t="shared" si="384"/>
        <v>20053</v>
      </c>
      <c r="BA957" s="7" t="s">
        <v>1261</v>
      </c>
    </row>
    <row r="958" spans="1:53" hidden="1" outlineLevel="1">
      <c r="A958" t="s">
        <v>702</v>
      </c>
      <c r="B958" t="s">
        <v>1053</v>
      </c>
      <c r="C958" s="1">
        <f t="shared" si="373"/>
        <v>6405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0</v>
      </c>
      <c r="G958" s="1">
        <f t="shared" si="374"/>
        <v>4504</v>
      </c>
      <c r="H958" s="2">
        <f t="shared" si="375"/>
        <v>0.70320062451209997</v>
      </c>
      <c r="I958" s="2"/>
      <c r="J958" s="2">
        <f t="shared" si="376"/>
        <v>0.13302107728337237</v>
      </c>
      <c r="K958" s="2">
        <f t="shared" si="377"/>
        <v>0.83622170179547228</v>
      </c>
      <c r="L958" s="2">
        <f t="shared" si="378"/>
        <v>0</v>
      </c>
      <c r="M958" s="2">
        <f t="shared" si="379"/>
        <v>3.0757220921155293E-2</v>
      </c>
      <c r="N958" s="110">
        <v>852</v>
      </c>
      <c r="O958" s="110">
        <v>5356</v>
      </c>
      <c r="P958" s="110"/>
      <c r="Q958" s="105">
        <v>119</v>
      </c>
      <c r="R958" s="105"/>
      <c r="S958" s="105"/>
      <c r="T958" s="105"/>
      <c r="U958" s="105"/>
      <c r="V958" s="105">
        <v>78</v>
      </c>
      <c r="W958" s="105"/>
      <c r="X958" s="105"/>
      <c r="Y958" s="110"/>
      <c r="Z958" s="110"/>
      <c r="AA958" s="110"/>
      <c r="AB958" s="110"/>
      <c r="AC958" s="110"/>
      <c r="AD958" s="110"/>
      <c r="AE958" s="110"/>
      <c r="AF958" s="110"/>
      <c r="AG958" s="110"/>
      <c r="AI958" s="7">
        <f>IF(Q958&gt;0,RANK(Q958,(N958:P958,Q958:AE958)),0)</f>
        <v>3</v>
      </c>
      <c r="AJ958" s="7">
        <f>IF(R958&gt;0,RANK(R958,(N958:P958,Q958:AE958)),0)</f>
        <v>0</v>
      </c>
      <c r="AK958" s="7">
        <f>IF(T958&gt;0,RANK(T958,(N958:P958,Q958:AE958)),0)</f>
        <v>0</v>
      </c>
      <c r="AL958" s="7">
        <f>IF(S958&gt;0,RANK(S958,(N958:P958,Q958:AE958)),0)</f>
        <v>0</v>
      </c>
      <c r="AM958" s="2">
        <f t="shared" si="380"/>
        <v>1.8579234972677595E-2</v>
      </c>
      <c r="AN958" s="2">
        <f t="shared" si="381"/>
        <v>0</v>
      </c>
      <c r="AO958" s="2">
        <f t="shared" si="382"/>
        <v>0</v>
      </c>
      <c r="AP958" s="2">
        <f t="shared" si="383"/>
        <v>0</v>
      </c>
      <c r="AR958" t="s">
        <v>702</v>
      </c>
      <c r="AS958" t="s">
        <v>1053</v>
      </c>
      <c r="AT958">
        <v>1</v>
      </c>
      <c r="AV958">
        <v>3</v>
      </c>
      <c r="AW958" s="91">
        <v>20</v>
      </c>
      <c r="AX958" s="93">
        <v>55</v>
      </c>
      <c r="AY958" s="97">
        <f t="shared" si="384"/>
        <v>20055</v>
      </c>
      <c r="BA958" s="7" t="s">
        <v>1261</v>
      </c>
    </row>
    <row r="959" spans="1:53" hidden="1" outlineLevel="1">
      <c r="A959" t="s">
        <v>683</v>
      </c>
      <c r="B959" t="s">
        <v>1053</v>
      </c>
      <c r="C959" s="1">
        <f t="shared" si="373"/>
        <v>6297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>IF(P959&gt;0,RANK(P959,(N959:P959,Q959:AE959)),0)</f>
        <v>0</v>
      </c>
      <c r="G959" s="1">
        <f t="shared" si="374"/>
        <v>4231</v>
      </c>
      <c r="H959" s="2">
        <f t="shared" si="375"/>
        <v>0.67190725742417023</v>
      </c>
      <c r="I959" s="2"/>
      <c r="J959" s="2">
        <f t="shared" si="376"/>
        <v>0.14800698745434335</v>
      </c>
      <c r="K959" s="2">
        <f t="shared" si="377"/>
        <v>0.81991424487851361</v>
      </c>
      <c r="L959" s="2">
        <f t="shared" si="378"/>
        <v>0</v>
      </c>
      <c r="M959" s="2">
        <f t="shared" si="379"/>
        <v>3.2078767667143016E-2</v>
      </c>
      <c r="N959" s="110">
        <v>932</v>
      </c>
      <c r="O959" s="110">
        <v>5163</v>
      </c>
      <c r="P959" s="110"/>
      <c r="Q959" s="105">
        <v>125</v>
      </c>
      <c r="R959" s="105"/>
      <c r="S959" s="105"/>
      <c r="T959" s="105"/>
      <c r="U959" s="105"/>
      <c r="V959" s="105">
        <v>77</v>
      </c>
      <c r="W959" s="105"/>
      <c r="X959" s="105"/>
      <c r="Y959" s="110"/>
      <c r="Z959" s="110"/>
      <c r="AA959" s="110"/>
      <c r="AB959" s="110"/>
      <c r="AC959" s="110"/>
      <c r="AD959" s="110"/>
      <c r="AE959" s="110"/>
      <c r="AF959" s="110"/>
      <c r="AG959" s="110"/>
      <c r="AI959" s="7">
        <f>IF(Q959&gt;0,RANK(Q959,(N959:P959,Q959:AE959)),0)</f>
        <v>3</v>
      </c>
      <c r="AJ959" s="7">
        <f>IF(R959&gt;0,RANK(R959,(N959:P959,Q959:AE959)),0)</f>
        <v>0</v>
      </c>
      <c r="AK959" s="7">
        <f>IF(T959&gt;0,RANK(T959,(N959:P959,Q959:AE959)),0)</f>
        <v>0</v>
      </c>
      <c r="AL959" s="7">
        <f>IF(S959&gt;0,RANK(S959,(N959:P959,Q959:AE959)),0)</f>
        <v>0</v>
      </c>
      <c r="AM959" s="2">
        <f t="shared" si="380"/>
        <v>1.9850722566301413E-2</v>
      </c>
      <c r="AN959" s="2">
        <f t="shared" si="381"/>
        <v>0</v>
      </c>
      <c r="AO959" s="2">
        <f t="shared" si="382"/>
        <v>0</v>
      </c>
      <c r="AP959" s="2">
        <f t="shared" si="383"/>
        <v>0</v>
      </c>
      <c r="AR959" t="s">
        <v>683</v>
      </c>
      <c r="AS959" t="s">
        <v>1053</v>
      </c>
      <c r="AT959">
        <v>1</v>
      </c>
      <c r="AV959">
        <v>3</v>
      </c>
      <c r="AW959" s="91">
        <v>20</v>
      </c>
      <c r="AX959" s="93">
        <v>57</v>
      </c>
      <c r="AY959" s="97">
        <f t="shared" si="384"/>
        <v>20057</v>
      </c>
      <c r="BA959" s="7" t="s">
        <v>1261</v>
      </c>
    </row>
    <row r="960" spans="1:53" hidden="1" outlineLevel="1">
      <c r="A960" t="s">
        <v>2072</v>
      </c>
      <c r="B960" t="s">
        <v>1053</v>
      </c>
      <c r="C960" s="1">
        <f t="shared" si="373"/>
        <v>7603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0</v>
      </c>
      <c r="G960" s="1">
        <f t="shared" si="374"/>
        <v>3794</v>
      </c>
      <c r="H960" s="2">
        <f t="shared" si="375"/>
        <v>0.49901354728396685</v>
      </c>
      <c r="I960" s="2"/>
      <c r="J960" s="2">
        <f t="shared" si="376"/>
        <v>0.21965013810338024</v>
      </c>
      <c r="K960" s="2">
        <f t="shared" si="377"/>
        <v>0.71866368538734715</v>
      </c>
      <c r="L960" s="2">
        <f t="shared" si="378"/>
        <v>0</v>
      </c>
      <c r="M960" s="2">
        <f t="shared" si="379"/>
        <v>6.1686176509272661E-2</v>
      </c>
      <c r="N960" s="110">
        <v>1670</v>
      </c>
      <c r="O960" s="110">
        <v>5464</v>
      </c>
      <c r="P960" s="110"/>
      <c r="Q960" s="105">
        <v>345</v>
      </c>
      <c r="R960" s="105"/>
      <c r="S960" s="105"/>
      <c r="T960" s="105"/>
      <c r="U960" s="105"/>
      <c r="V960" s="105">
        <v>124</v>
      </c>
      <c r="W960" s="105"/>
      <c r="X960" s="105"/>
      <c r="Y960" s="110"/>
      <c r="Z960" s="110"/>
      <c r="AA960" s="110"/>
      <c r="AB960" s="110"/>
      <c r="AC960" s="110"/>
      <c r="AD960" s="110"/>
      <c r="AE960" s="110"/>
      <c r="AF960" s="110"/>
      <c r="AG960" s="110"/>
      <c r="AI960" s="7">
        <f>IF(Q960&gt;0,RANK(Q960,(N960:P960,Q960:AE960)),0)</f>
        <v>3</v>
      </c>
      <c r="AJ960" s="7">
        <f>IF(R960&gt;0,RANK(R960,(N960:P960,Q960:AE960)),0)</f>
        <v>0</v>
      </c>
      <c r="AK960" s="7">
        <f>IF(T960&gt;0,RANK(T960,(N960:P960,Q960:AE960)),0)</f>
        <v>0</v>
      </c>
      <c r="AL960" s="7">
        <f>IF(S960&gt;0,RANK(S960,(N960:P960,Q960:AE960)),0)</f>
        <v>0</v>
      </c>
      <c r="AM960" s="2">
        <f t="shared" si="380"/>
        <v>4.5376824937524658E-2</v>
      </c>
      <c r="AN960" s="2">
        <f t="shared" si="381"/>
        <v>0</v>
      </c>
      <c r="AO960" s="2">
        <f t="shared" si="382"/>
        <v>0</v>
      </c>
      <c r="AP960" s="2">
        <f t="shared" si="383"/>
        <v>0</v>
      </c>
      <c r="AR960" t="s">
        <v>2072</v>
      </c>
      <c r="AS960" t="s">
        <v>1053</v>
      </c>
      <c r="AT960">
        <v>2</v>
      </c>
      <c r="AV960">
        <v>3</v>
      </c>
      <c r="AW960" s="91">
        <v>20</v>
      </c>
      <c r="AX960" s="93">
        <v>59</v>
      </c>
      <c r="AY960" s="97">
        <f t="shared" si="384"/>
        <v>20059</v>
      </c>
      <c r="BA960" s="7" t="s">
        <v>1261</v>
      </c>
    </row>
    <row r="961" spans="1:53" hidden="1" outlineLevel="1">
      <c r="A961" t="s">
        <v>2245</v>
      </c>
      <c r="B961" t="s">
        <v>1053</v>
      </c>
      <c r="C961" s="1">
        <f t="shared" si="373"/>
        <v>4941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0</v>
      </c>
      <c r="G961" s="1">
        <f t="shared" si="374"/>
        <v>2043</v>
      </c>
      <c r="H961" s="2">
        <f t="shared" si="375"/>
        <v>0.4134790528233151</v>
      </c>
      <c r="I961" s="2"/>
      <c r="J961" s="2">
        <f t="shared" si="376"/>
        <v>0.27625986642380085</v>
      </c>
      <c r="K961" s="2">
        <f t="shared" si="377"/>
        <v>0.68973891924711594</v>
      </c>
      <c r="L961" s="2">
        <f t="shared" si="378"/>
        <v>0</v>
      </c>
      <c r="M961" s="2">
        <f t="shared" si="379"/>
        <v>3.4001214329083207E-2</v>
      </c>
      <c r="N961" s="110">
        <v>1365</v>
      </c>
      <c r="O961" s="110">
        <v>3408</v>
      </c>
      <c r="P961" s="110"/>
      <c r="Q961" s="105">
        <v>91</v>
      </c>
      <c r="R961" s="105"/>
      <c r="S961" s="105"/>
      <c r="T961" s="105"/>
      <c r="U961" s="105"/>
      <c r="V961" s="105">
        <v>77</v>
      </c>
      <c r="W961" s="105"/>
      <c r="X961" s="105"/>
      <c r="Y961" s="110"/>
      <c r="Z961" s="110"/>
      <c r="AA961" s="110"/>
      <c r="AB961" s="110"/>
      <c r="AC961" s="110"/>
      <c r="AD961" s="110"/>
      <c r="AE961" s="110"/>
      <c r="AF961" s="110"/>
      <c r="AG961" s="110"/>
      <c r="AI961" s="7">
        <f>IF(Q961&gt;0,RANK(Q961,(N961:P961,Q961:AE961)),0)</f>
        <v>3</v>
      </c>
      <c r="AJ961" s="7">
        <f>IF(R961&gt;0,RANK(R961,(N961:P961,Q961:AE961)),0)</f>
        <v>0</v>
      </c>
      <c r="AK961" s="7">
        <f>IF(T961&gt;0,RANK(T961,(N961:P961,Q961:AE961)),0)</f>
        <v>0</v>
      </c>
      <c r="AL961" s="7">
        <f>IF(S961&gt;0,RANK(S961,(N961:P961,Q961:AE961)),0)</f>
        <v>0</v>
      </c>
      <c r="AM961" s="2">
        <f t="shared" si="380"/>
        <v>1.841732442825339E-2</v>
      </c>
      <c r="AN961" s="2">
        <f t="shared" si="381"/>
        <v>0</v>
      </c>
      <c r="AO961" s="2">
        <f t="shared" si="382"/>
        <v>0</v>
      </c>
      <c r="AP961" s="2">
        <f t="shared" si="383"/>
        <v>0</v>
      </c>
      <c r="AR961" t="s">
        <v>2245</v>
      </c>
      <c r="AS961" t="s">
        <v>1053</v>
      </c>
      <c r="AT961">
        <v>0</v>
      </c>
      <c r="AV961">
        <v>3</v>
      </c>
      <c r="AW961" s="91">
        <v>20</v>
      </c>
      <c r="AX961" s="93">
        <v>61</v>
      </c>
      <c r="AY961" s="97">
        <f t="shared" si="384"/>
        <v>20061</v>
      </c>
      <c r="BA961" s="7" t="s">
        <v>1261</v>
      </c>
    </row>
    <row r="962" spans="1:53" hidden="1" outlineLevel="1">
      <c r="A962" t="s">
        <v>2246</v>
      </c>
      <c r="B962" t="s">
        <v>1053</v>
      </c>
      <c r="C962" s="1">
        <f t="shared" si="373"/>
        <v>1115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0</v>
      </c>
      <c r="G962" s="1">
        <f t="shared" si="374"/>
        <v>973</v>
      </c>
      <c r="H962" s="2">
        <f t="shared" si="375"/>
        <v>0.87264573991031391</v>
      </c>
      <c r="I962" s="2"/>
      <c r="J962" s="2">
        <f t="shared" si="376"/>
        <v>5.7399103139013453E-2</v>
      </c>
      <c r="K962" s="2">
        <f t="shared" si="377"/>
        <v>0.93004484304932733</v>
      </c>
      <c r="L962" s="2">
        <f t="shared" si="378"/>
        <v>0</v>
      </c>
      <c r="M962" s="2">
        <f t="shared" si="379"/>
        <v>1.2556053811659251E-2</v>
      </c>
      <c r="N962" s="110">
        <v>64</v>
      </c>
      <c r="O962" s="110">
        <v>1037</v>
      </c>
      <c r="P962" s="110"/>
      <c r="Q962" s="105">
        <v>5</v>
      </c>
      <c r="R962" s="105"/>
      <c r="S962" s="105"/>
      <c r="T962" s="105"/>
      <c r="U962" s="105"/>
      <c r="V962" s="105">
        <v>9</v>
      </c>
      <c r="W962" s="105"/>
      <c r="X962" s="105"/>
      <c r="Y962" s="110"/>
      <c r="Z962" s="110"/>
      <c r="AA962" s="110"/>
      <c r="AB962" s="110"/>
      <c r="AC962" s="110"/>
      <c r="AD962" s="110"/>
      <c r="AE962" s="110"/>
      <c r="AF962" s="110"/>
      <c r="AG962" s="110"/>
      <c r="AI962" s="7">
        <f>IF(Q962&gt;0,RANK(Q962,(N962:P962,Q962:AE962)),0)</f>
        <v>4</v>
      </c>
      <c r="AJ962" s="7">
        <f>IF(R962&gt;0,RANK(R962,(N962:P962,Q962:AE962)),0)</f>
        <v>0</v>
      </c>
      <c r="AK962" s="7">
        <f>IF(T962&gt;0,RANK(T962,(N962:P962,Q962:AE962)),0)</f>
        <v>0</v>
      </c>
      <c r="AL962" s="7">
        <f>IF(S962&gt;0,RANK(S962,(N962:P962,Q962:AE962)),0)</f>
        <v>0</v>
      </c>
      <c r="AM962" s="2">
        <f t="shared" si="380"/>
        <v>4.4843049327354259E-3</v>
      </c>
      <c r="AN962" s="2">
        <f t="shared" si="381"/>
        <v>0</v>
      </c>
      <c r="AO962" s="2">
        <f t="shared" si="382"/>
        <v>0</v>
      </c>
      <c r="AP962" s="2">
        <f t="shared" si="383"/>
        <v>0</v>
      </c>
      <c r="AR962" t="s">
        <v>2246</v>
      </c>
      <c r="AS962" t="s">
        <v>1053</v>
      </c>
      <c r="AT962">
        <v>1</v>
      </c>
      <c r="AV962">
        <v>3</v>
      </c>
      <c r="AW962" s="91">
        <v>20</v>
      </c>
      <c r="AX962" s="93">
        <v>63</v>
      </c>
      <c r="AY962" s="97">
        <f t="shared" si="384"/>
        <v>20063</v>
      </c>
      <c r="BA962" s="7" t="s">
        <v>1261</v>
      </c>
    </row>
    <row r="963" spans="1:53" hidden="1" outlineLevel="1">
      <c r="A963" t="s">
        <v>1883</v>
      </c>
      <c r="B963" t="s">
        <v>1053</v>
      </c>
      <c r="C963" s="1">
        <f t="shared" ref="C963:C994" si="385">SUM(N963:AG963)</f>
        <v>1077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>IF(P963&gt;0,RANK(P963,(N963:P963,Q963:AE963)),0)</f>
        <v>0</v>
      </c>
      <c r="G963" s="1">
        <f t="shared" ref="G963:G994" si="386">IF(C963&gt;0,MAX(N963:P963)-LARGE(N963:P963,2),0)</f>
        <v>922</v>
      </c>
      <c r="H963" s="2">
        <f t="shared" ref="H963:H994" si="387">IF(C963&gt;0,G963/C963,0)</f>
        <v>0.85608170844939646</v>
      </c>
      <c r="I963" s="2"/>
      <c r="J963" s="2">
        <f t="shared" ref="J963:J994" si="388">IF($C963=0,"-",N963/$C963)</f>
        <v>6.6852367688022288E-2</v>
      </c>
      <c r="K963" s="2">
        <f t="shared" ref="K963:K994" si="389">IF($C963=0,"-",O963/$C963)</f>
        <v>0.92293407613741874</v>
      </c>
      <c r="L963" s="2">
        <f t="shared" ref="L963:L994" si="390">IF($C963=0,"-",P963/$C963)</f>
        <v>0</v>
      </c>
      <c r="M963" s="2">
        <f t="shared" ref="M963:M994" si="391">IF(C963=0,"-",(1-J963-K963-L963))</f>
        <v>1.0213556174558991E-2</v>
      </c>
      <c r="N963" s="110">
        <v>72</v>
      </c>
      <c r="O963" s="110">
        <v>994</v>
      </c>
      <c r="P963" s="110"/>
      <c r="Q963" s="105">
        <v>7</v>
      </c>
      <c r="R963" s="105"/>
      <c r="S963" s="105"/>
      <c r="T963" s="105"/>
      <c r="U963" s="105"/>
      <c r="V963" s="105">
        <v>4</v>
      </c>
      <c r="W963" s="105"/>
      <c r="X963" s="105"/>
      <c r="Y963" s="110"/>
      <c r="Z963" s="110"/>
      <c r="AA963" s="110"/>
      <c r="AB963" s="110"/>
      <c r="AC963" s="110"/>
      <c r="AD963" s="110"/>
      <c r="AE963" s="110"/>
      <c r="AF963" s="110"/>
      <c r="AG963" s="110"/>
      <c r="AI963" s="7">
        <f>IF(Q963&gt;0,RANK(Q963,(N963:P963,Q963:AE963)),0)</f>
        <v>3</v>
      </c>
      <c r="AJ963" s="7">
        <f>IF(R963&gt;0,RANK(R963,(N963:P963,Q963:AE963)),0)</f>
        <v>0</v>
      </c>
      <c r="AK963" s="7">
        <f>IF(T963&gt;0,RANK(T963,(N963:P963,Q963:AE963)),0)</f>
        <v>0</v>
      </c>
      <c r="AL963" s="7">
        <f>IF(S963&gt;0,RANK(S963,(N963:P963,Q963:AE963)),0)</f>
        <v>0</v>
      </c>
      <c r="AM963" s="2">
        <f t="shared" ref="AM963:AM994" si="392">IF($C963=0,"-",Q963/$C963)</f>
        <v>6.4995357474466105E-3</v>
      </c>
      <c r="AN963" s="2">
        <f t="shared" ref="AN963:AN994" si="393">IF($C963=0,"-",R963/$C963)</f>
        <v>0</v>
      </c>
      <c r="AO963" s="2">
        <f t="shared" ref="AO963:AO994" si="394">IF($C963=0,"-",T963/$C963)</f>
        <v>0</v>
      </c>
      <c r="AP963" s="2">
        <f t="shared" ref="AP963:AP994" si="395">IF($C963=0,"-",S963/$C963)</f>
        <v>0</v>
      </c>
      <c r="AR963" t="s">
        <v>1883</v>
      </c>
      <c r="AS963" t="s">
        <v>1053</v>
      </c>
      <c r="AT963">
        <v>1</v>
      </c>
      <c r="AV963">
        <v>3</v>
      </c>
      <c r="AW963" s="91">
        <v>20</v>
      </c>
      <c r="AX963" s="93">
        <v>65</v>
      </c>
      <c r="AY963" s="97">
        <f t="shared" si="384"/>
        <v>20065</v>
      </c>
      <c r="BA963" s="7" t="s">
        <v>1261</v>
      </c>
    </row>
    <row r="964" spans="1:53" hidden="1" outlineLevel="1">
      <c r="A964" t="s">
        <v>1340</v>
      </c>
      <c r="B964" t="s">
        <v>1053</v>
      </c>
      <c r="C964" s="1">
        <f t="shared" si="385"/>
        <v>1785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0</v>
      </c>
      <c r="G964" s="1">
        <f t="shared" si="386"/>
        <v>1394</v>
      </c>
      <c r="H964" s="2">
        <f t="shared" si="387"/>
        <v>0.78095238095238095</v>
      </c>
      <c r="I964" s="2"/>
      <c r="J964" s="2">
        <f t="shared" si="388"/>
        <v>9.4117647058823528E-2</v>
      </c>
      <c r="K964" s="2">
        <f t="shared" si="389"/>
        <v>0.87507002801120448</v>
      </c>
      <c r="L964" s="2">
        <f t="shared" si="390"/>
        <v>0</v>
      </c>
      <c r="M964" s="2">
        <f t="shared" si="391"/>
        <v>3.081232492997199E-2</v>
      </c>
      <c r="N964" s="110">
        <v>168</v>
      </c>
      <c r="O964" s="110">
        <v>1562</v>
      </c>
      <c r="P964" s="110"/>
      <c r="Q964" s="105">
        <v>35</v>
      </c>
      <c r="R964" s="105"/>
      <c r="S964" s="105"/>
      <c r="T964" s="105"/>
      <c r="U964" s="105"/>
      <c r="V964" s="105">
        <v>20</v>
      </c>
      <c r="W964" s="105"/>
      <c r="X964" s="105"/>
      <c r="Y964" s="110"/>
      <c r="Z964" s="110"/>
      <c r="AA964" s="110"/>
      <c r="AB964" s="110"/>
      <c r="AC964" s="110"/>
      <c r="AD964" s="110"/>
      <c r="AE964" s="110"/>
      <c r="AF964" s="110"/>
      <c r="AG964" s="110"/>
      <c r="AI964" s="7">
        <f>IF(Q964&gt;0,RANK(Q964,(N964:P964,Q964:AE964)),0)</f>
        <v>3</v>
      </c>
      <c r="AJ964" s="7">
        <f>IF(R964&gt;0,RANK(R964,(N964:P964,Q964:AE964)),0)</f>
        <v>0</v>
      </c>
      <c r="AK964" s="7">
        <f>IF(T964&gt;0,RANK(T964,(N964:P964,Q964:AE964)),0)</f>
        <v>0</v>
      </c>
      <c r="AL964" s="7">
        <f>IF(S964&gt;0,RANK(S964,(N964:P964,Q964:AE964)),0)</f>
        <v>0</v>
      </c>
      <c r="AM964" s="2">
        <f t="shared" si="392"/>
        <v>1.9607843137254902E-2</v>
      </c>
      <c r="AN964" s="2">
        <f t="shared" si="393"/>
        <v>0</v>
      </c>
      <c r="AO964" s="2">
        <f t="shared" si="394"/>
        <v>0</v>
      </c>
      <c r="AP964" s="2">
        <f t="shared" si="395"/>
        <v>0</v>
      </c>
      <c r="AR964" t="s">
        <v>1340</v>
      </c>
      <c r="AS964" t="s">
        <v>1053</v>
      </c>
      <c r="AT964">
        <v>1</v>
      </c>
      <c r="AV964">
        <v>3</v>
      </c>
      <c r="AW964" s="91">
        <v>20</v>
      </c>
      <c r="AX964" s="93">
        <v>67</v>
      </c>
      <c r="AY964" s="97">
        <f t="shared" si="384"/>
        <v>20067</v>
      </c>
      <c r="BA964" s="7" t="s">
        <v>1261</v>
      </c>
    </row>
    <row r="965" spans="1:53" hidden="1" outlineLevel="1">
      <c r="A965" t="s">
        <v>1997</v>
      </c>
      <c r="B965" t="s">
        <v>1053</v>
      </c>
      <c r="C965" s="1">
        <f t="shared" si="385"/>
        <v>1574</v>
      </c>
      <c r="D965" s="7">
        <f>IF(N965&gt;0, RANK(N965,(N965:P965,Q965:AE965)),0)</f>
        <v>2</v>
      </c>
      <c r="E965" s="7">
        <f>IF(O965&gt;0,RANK(O965,(N965:P965,Q965:AE965)),0)</f>
        <v>1</v>
      </c>
      <c r="F965" s="7">
        <f>IF(P965&gt;0,RANK(P965,(N965:P965,Q965:AE965)),0)</f>
        <v>0</v>
      </c>
      <c r="G965" s="1">
        <f t="shared" si="386"/>
        <v>1292</v>
      </c>
      <c r="H965" s="2">
        <f t="shared" si="387"/>
        <v>0.82083862770012705</v>
      </c>
      <c r="I965" s="2"/>
      <c r="J965" s="2">
        <f t="shared" si="388"/>
        <v>7.2426937738246502E-2</v>
      </c>
      <c r="K965" s="2">
        <f t="shared" si="389"/>
        <v>0.89326556543837354</v>
      </c>
      <c r="L965" s="2">
        <f t="shared" si="390"/>
        <v>0</v>
      </c>
      <c r="M965" s="2">
        <f t="shared" si="391"/>
        <v>3.4307496823379968E-2</v>
      </c>
      <c r="N965" s="110">
        <v>114</v>
      </c>
      <c r="O965" s="110">
        <v>1406</v>
      </c>
      <c r="P965" s="110"/>
      <c r="Q965" s="105">
        <v>30</v>
      </c>
      <c r="R965" s="105"/>
      <c r="S965" s="105"/>
      <c r="T965" s="105"/>
      <c r="U965" s="105"/>
      <c r="V965" s="105">
        <v>24</v>
      </c>
      <c r="W965" s="105"/>
      <c r="X965" s="105"/>
      <c r="Y965" s="110"/>
      <c r="Z965" s="110"/>
      <c r="AA965" s="110"/>
      <c r="AB965" s="110"/>
      <c r="AC965" s="110"/>
      <c r="AD965" s="110"/>
      <c r="AE965" s="110"/>
      <c r="AF965" s="110"/>
      <c r="AG965" s="110"/>
      <c r="AI965" s="7">
        <f>IF(Q965&gt;0,RANK(Q965,(N965:P965,Q965:AE965)),0)</f>
        <v>3</v>
      </c>
      <c r="AJ965" s="7">
        <f>IF(R965&gt;0,RANK(R965,(N965:P965,Q965:AE965)),0)</f>
        <v>0</v>
      </c>
      <c r="AK965" s="7">
        <f>IF(T965&gt;0,RANK(T965,(N965:P965,Q965:AE965)),0)</f>
        <v>0</v>
      </c>
      <c r="AL965" s="7">
        <f>IF(S965&gt;0,RANK(S965,(N965:P965,Q965:AE965)),0)</f>
        <v>0</v>
      </c>
      <c r="AM965" s="2">
        <f t="shared" si="392"/>
        <v>1.9059720457433291E-2</v>
      </c>
      <c r="AN965" s="2">
        <f t="shared" si="393"/>
        <v>0</v>
      </c>
      <c r="AO965" s="2">
        <f t="shared" si="394"/>
        <v>0</v>
      </c>
      <c r="AP965" s="2">
        <f t="shared" si="395"/>
        <v>0</v>
      </c>
      <c r="AR965" t="s">
        <v>1997</v>
      </c>
      <c r="AS965" t="s">
        <v>1053</v>
      </c>
      <c r="AT965">
        <v>1</v>
      </c>
      <c r="AV965">
        <v>3</v>
      </c>
      <c r="AW965" s="91">
        <v>20</v>
      </c>
      <c r="AX965" s="93">
        <v>69</v>
      </c>
      <c r="AY965" s="97">
        <f t="shared" si="384"/>
        <v>20069</v>
      </c>
      <c r="BA965" s="7" t="s">
        <v>1261</v>
      </c>
    </row>
    <row r="966" spans="1:53" hidden="1" outlineLevel="1">
      <c r="A966" t="s">
        <v>688</v>
      </c>
      <c r="B966" t="s">
        <v>1053</v>
      </c>
      <c r="C966" s="1">
        <f t="shared" si="385"/>
        <v>639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0</v>
      </c>
      <c r="G966" s="1">
        <f t="shared" si="386"/>
        <v>529</v>
      </c>
      <c r="H966" s="2">
        <f t="shared" si="387"/>
        <v>0.82785602503912359</v>
      </c>
      <c r="I966" s="2"/>
      <c r="J966" s="2">
        <f t="shared" si="388"/>
        <v>6.8857589984350542E-2</v>
      </c>
      <c r="K966" s="2">
        <f t="shared" si="389"/>
        <v>0.89671361502347413</v>
      </c>
      <c r="L966" s="2">
        <f t="shared" si="390"/>
        <v>0</v>
      </c>
      <c r="M966" s="2">
        <f t="shared" si="391"/>
        <v>3.4428794992175327E-2</v>
      </c>
      <c r="N966" s="110">
        <v>44</v>
      </c>
      <c r="O966" s="110">
        <v>573</v>
      </c>
      <c r="P966" s="110"/>
      <c r="Q966" s="105">
        <v>13</v>
      </c>
      <c r="R966" s="105"/>
      <c r="S966" s="105"/>
      <c r="T966" s="105"/>
      <c r="U966" s="105"/>
      <c r="V966" s="105">
        <v>9</v>
      </c>
      <c r="W966" s="105"/>
      <c r="X966" s="105"/>
      <c r="Y966" s="110"/>
      <c r="Z966" s="110"/>
      <c r="AA966" s="110"/>
      <c r="AB966" s="110"/>
      <c r="AC966" s="110"/>
      <c r="AD966" s="110"/>
      <c r="AE966" s="110"/>
      <c r="AF966" s="110"/>
      <c r="AG966" s="110"/>
      <c r="AI966" s="7">
        <f>IF(Q966&gt;0,RANK(Q966,(N966:P966,Q966:AE966)),0)</f>
        <v>3</v>
      </c>
      <c r="AJ966" s="7">
        <f>IF(R966&gt;0,RANK(R966,(N966:P966,Q966:AE966)),0)</f>
        <v>0</v>
      </c>
      <c r="AK966" s="7">
        <f>IF(T966&gt;0,RANK(T966,(N966:P966,Q966:AE966)),0)</f>
        <v>0</v>
      </c>
      <c r="AL966" s="7">
        <f>IF(S966&gt;0,RANK(S966,(N966:P966,Q966:AE966)),0)</f>
        <v>0</v>
      </c>
      <c r="AM966" s="2">
        <f t="shared" si="392"/>
        <v>2.0344287949921751E-2</v>
      </c>
      <c r="AN966" s="2">
        <f t="shared" si="393"/>
        <v>0</v>
      </c>
      <c r="AO966" s="2">
        <f t="shared" si="394"/>
        <v>0</v>
      </c>
      <c r="AP966" s="2">
        <f t="shared" si="395"/>
        <v>0</v>
      </c>
      <c r="AR966" t="s">
        <v>688</v>
      </c>
      <c r="AS966" t="s">
        <v>1053</v>
      </c>
      <c r="AT966">
        <v>1</v>
      </c>
      <c r="AV966">
        <v>3</v>
      </c>
      <c r="AW966" s="91">
        <v>20</v>
      </c>
      <c r="AX966" s="93">
        <v>71</v>
      </c>
      <c r="AY966" s="97">
        <f t="shared" si="384"/>
        <v>20071</v>
      </c>
      <c r="BA966" s="7" t="s">
        <v>1261</v>
      </c>
    </row>
    <row r="967" spans="1:53" hidden="1" outlineLevel="1">
      <c r="A967" t="s">
        <v>2291</v>
      </c>
      <c r="B967" t="s">
        <v>1053</v>
      </c>
      <c r="C967" s="1">
        <f t="shared" si="385"/>
        <v>2309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0</v>
      </c>
      <c r="G967" s="1">
        <f t="shared" si="386"/>
        <v>1456</v>
      </c>
      <c r="H967" s="2">
        <f t="shared" si="387"/>
        <v>0.63057600692940663</v>
      </c>
      <c r="I967" s="2"/>
      <c r="J967" s="2">
        <f t="shared" si="388"/>
        <v>0.1606756171502815</v>
      </c>
      <c r="K967" s="2">
        <f t="shared" si="389"/>
        <v>0.79125162407968819</v>
      </c>
      <c r="L967" s="2">
        <f t="shared" si="390"/>
        <v>0</v>
      </c>
      <c r="M967" s="2">
        <f t="shared" si="391"/>
        <v>4.8072758770030366E-2</v>
      </c>
      <c r="N967" s="110">
        <v>371</v>
      </c>
      <c r="O967" s="110">
        <v>1827</v>
      </c>
      <c r="P967" s="110"/>
      <c r="Q967" s="105">
        <v>76</v>
      </c>
      <c r="R967" s="105"/>
      <c r="S967" s="105"/>
      <c r="T967" s="105"/>
      <c r="U967" s="105"/>
      <c r="V967" s="105">
        <v>35</v>
      </c>
      <c r="W967" s="105"/>
      <c r="X967" s="105"/>
      <c r="Y967" s="110"/>
      <c r="Z967" s="110"/>
      <c r="AA967" s="110"/>
      <c r="AB967" s="110"/>
      <c r="AC967" s="110"/>
      <c r="AD967" s="110"/>
      <c r="AE967" s="110"/>
      <c r="AF967" s="110"/>
      <c r="AG967" s="110"/>
      <c r="AI967" s="7">
        <f>IF(Q967&gt;0,RANK(Q967,(N967:P967,Q967:AE967)),0)</f>
        <v>3</v>
      </c>
      <c r="AJ967" s="7">
        <f>IF(R967&gt;0,RANK(R967,(N967:P967,Q967:AE967)),0)</f>
        <v>0</v>
      </c>
      <c r="AK967" s="7">
        <f>IF(T967&gt;0,RANK(T967,(N967:P967,Q967:AE967)),0)</f>
        <v>0</v>
      </c>
      <c r="AL967" s="7">
        <f>IF(S967&gt;0,RANK(S967,(N967:P967,Q967:AE967)),0)</f>
        <v>0</v>
      </c>
      <c r="AM967" s="2">
        <f t="shared" si="392"/>
        <v>3.2914681680381121E-2</v>
      </c>
      <c r="AN967" s="2">
        <f t="shared" si="393"/>
        <v>0</v>
      </c>
      <c r="AO967" s="2">
        <f t="shared" si="394"/>
        <v>0</v>
      </c>
      <c r="AP967" s="2">
        <f t="shared" si="395"/>
        <v>0</v>
      </c>
      <c r="AR967" t="s">
        <v>2291</v>
      </c>
      <c r="AS967" t="s">
        <v>1053</v>
      </c>
      <c r="AT967">
        <v>0</v>
      </c>
      <c r="AV967">
        <v>3</v>
      </c>
      <c r="AW967" s="91">
        <v>20</v>
      </c>
      <c r="AX967" s="93">
        <v>73</v>
      </c>
      <c r="AY967" s="97">
        <f t="shared" si="384"/>
        <v>20073</v>
      </c>
      <c r="BA967" s="7" t="s">
        <v>1261</v>
      </c>
    </row>
    <row r="968" spans="1:53" hidden="1" outlineLevel="1">
      <c r="A968" t="s">
        <v>2458</v>
      </c>
      <c r="B968" t="s">
        <v>1053</v>
      </c>
      <c r="C968" s="1">
        <f t="shared" si="385"/>
        <v>806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>IF(P968&gt;0,RANK(P968,(N968:P968,Q968:AE968)),0)</f>
        <v>0</v>
      </c>
      <c r="G968" s="1">
        <f t="shared" si="386"/>
        <v>639</v>
      </c>
      <c r="H968" s="2">
        <f t="shared" si="387"/>
        <v>0.79280397022332505</v>
      </c>
      <c r="I968" s="2"/>
      <c r="J968" s="2">
        <f t="shared" si="388"/>
        <v>8.8089330024813894E-2</v>
      </c>
      <c r="K968" s="2">
        <f t="shared" si="389"/>
        <v>0.88089330024813894</v>
      </c>
      <c r="L968" s="2">
        <f t="shared" si="390"/>
        <v>0</v>
      </c>
      <c r="M968" s="2">
        <f t="shared" si="391"/>
        <v>3.1017369727047162E-2</v>
      </c>
      <c r="N968" s="110">
        <v>71</v>
      </c>
      <c r="O968" s="110">
        <v>710</v>
      </c>
      <c r="P968" s="110"/>
      <c r="Q968" s="105">
        <v>12</v>
      </c>
      <c r="R968" s="105"/>
      <c r="S968" s="105"/>
      <c r="T968" s="105"/>
      <c r="U968" s="105"/>
      <c r="V968" s="105">
        <v>13</v>
      </c>
      <c r="W968" s="105"/>
      <c r="X968" s="105"/>
      <c r="Y968" s="110"/>
      <c r="Z968" s="110"/>
      <c r="AA968" s="110"/>
      <c r="AB968" s="110"/>
      <c r="AC968" s="110"/>
      <c r="AD968" s="110"/>
      <c r="AE968" s="110"/>
      <c r="AF968" s="110"/>
      <c r="AG968" s="110"/>
      <c r="AI968" s="7">
        <f>IF(Q968&gt;0,RANK(Q968,(N968:P968,Q968:AE968)),0)</f>
        <v>4</v>
      </c>
      <c r="AJ968" s="7">
        <f>IF(R968&gt;0,RANK(R968,(N968:P968,Q968:AE968)),0)</f>
        <v>0</v>
      </c>
      <c r="AK968" s="7">
        <f>IF(T968&gt;0,RANK(T968,(N968:P968,Q968:AE968)),0)</f>
        <v>0</v>
      </c>
      <c r="AL968" s="7">
        <f>IF(S968&gt;0,RANK(S968,(N968:P968,Q968:AE968)),0)</f>
        <v>0</v>
      </c>
      <c r="AM968" s="2">
        <f t="shared" si="392"/>
        <v>1.488833746898263E-2</v>
      </c>
      <c r="AN968" s="2">
        <f t="shared" si="393"/>
        <v>0</v>
      </c>
      <c r="AO968" s="2">
        <f t="shared" si="394"/>
        <v>0</v>
      </c>
      <c r="AP968" s="2">
        <f t="shared" si="395"/>
        <v>0</v>
      </c>
      <c r="AR968" t="s">
        <v>2458</v>
      </c>
      <c r="AS968" t="s">
        <v>1053</v>
      </c>
      <c r="AT968">
        <v>1</v>
      </c>
      <c r="AV968">
        <v>3</v>
      </c>
      <c r="AW968" s="91">
        <v>20</v>
      </c>
      <c r="AX968" s="93">
        <v>75</v>
      </c>
      <c r="AY968" s="97">
        <f t="shared" si="384"/>
        <v>20075</v>
      </c>
      <c r="BA968" s="7" t="s">
        <v>1261</v>
      </c>
    </row>
    <row r="969" spans="1:53" hidden="1" outlineLevel="1">
      <c r="A969" t="s">
        <v>931</v>
      </c>
      <c r="B969" t="s">
        <v>1053</v>
      </c>
      <c r="C969" s="1">
        <f t="shared" si="385"/>
        <v>2109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0</v>
      </c>
      <c r="G969" s="1">
        <f t="shared" si="386"/>
        <v>1475</v>
      </c>
      <c r="H969" s="2">
        <f t="shared" si="387"/>
        <v>0.69938359412043627</v>
      </c>
      <c r="I969" s="2"/>
      <c r="J969" s="2">
        <f t="shared" si="388"/>
        <v>0.13418681839734473</v>
      </c>
      <c r="K969" s="2">
        <f t="shared" si="389"/>
        <v>0.83357041251778097</v>
      </c>
      <c r="L969" s="2">
        <f t="shared" si="390"/>
        <v>0</v>
      </c>
      <c r="M969" s="2">
        <f t="shared" si="391"/>
        <v>3.2242769084874334E-2</v>
      </c>
      <c r="N969" s="110">
        <v>283</v>
      </c>
      <c r="O969" s="110">
        <v>1758</v>
      </c>
      <c r="P969" s="110"/>
      <c r="Q969" s="105">
        <v>35</v>
      </c>
      <c r="R969" s="105"/>
      <c r="S969" s="105"/>
      <c r="T969" s="105"/>
      <c r="U969" s="105"/>
      <c r="V969" s="105">
        <v>33</v>
      </c>
      <c r="W969" s="105"/>
      <c r="X969" s="105"/>
      <c r="Y969" s="110"/>
      <c r="Z969" s="110"/>
      <c r="AA969" s="110"/>
      <c r="AB969" s="110"/>
      <c r="AC969" s="110"/>
      <c r="AD969" s="110"/>
      <c r="AE969" s="110"/>
      <c r="AF969" s="110"/>
      <c r="AG969" s="110"/>
      <c r="AI969" s="7">
        <f>IF(Q969&gt;0,RANK(Q969,(N969:P969,Q969:AE969)),0)</f>
        <v>3</v>
      </c>
      <c r="AJ969" s="7">
        <f>IF(R969&gt;0,RANK(R969,(N969:P969,Q969:AE969)),0)</f>
        <v>0</v>
      </c>
      <c r="AK969" s="7">
        <f>IF(T969&gt;0,RANK(T969,(N969:P969,Q969:AE969)),0)</f>
        <v>0</v>
      </c>
      <c r="AL969" s="7">
        <f>IF(S969&gt;0,RANK(S969,(N969:P969,Q969:AE969)),0)</f>
        <v>0</v>
      </c>
      <c r="AM969" s="2">
        <f t="shared" si="392"/>
        <v>1.6595542911332386E-2</v>
      </c>
      <c r="AN969" s="2">
        <f t="shared" si="393"/>
        <v>0</v>
      </c>
      <c r="AO969" s="2">
        <f t="shared" si="394"/>
        <v>0</v>
      </c>
      <c r="AP969" s="2">
        <f t="shared" si="395"/>
        <v>0</v>
      </c>
      <c r="AR969" t="s">
        <v>931</v>
      </c>
      <c r="AS969" t="s">
        <v>1053</v>
      </c>
      <c r="AT969">
        <v>4</v>
      </c>
      <c r="AV969">
        <v>3</v>
      </c>
      <c r="AW969" s="91">
        <v>20</v>
      </c>
      <c r="AX969" s="93">
        <v>77</v>
      </c>
      <c r="AY969" s="97">
        <f t="shared" si="384"/>
        <v>20077</v>
      </c>
      <c r="BA969" s="7" t="s">
        <v>1261</v>
      </c>
    </row>
    <row r="970" spans="1:53" hidden="1" outlineLevel="1">
      <c r="A970" t="s">
        <v>1981</v>
      </c>
      <c r="B970" t="s">
        <v>1053</v>
      </c>
      <c r="C970" s="1">
        <f t="shared" si="385"/>
        <v>11457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0</v>
      </c>
      <c r="G970" s="1">
        <f t="shared" si="386"/>
        <v>5491</v>
      </c>
      <c r="H970" s="2">
        <f t="shared" si="387"/>
        <v>0.4792703150912106</v>
      </c>
      <c r="I970" s="2"/>
      <c r="J970" s="2">
        <f t="shared" si="388"/>
        <v>0.24683599546129004</v>
      </c>
      <c r="K970" s="2">
        <f t="shared" si="389"/>
        <v>0.72610631055250063</v>
      </c>
      <c r="L970" s="2">
        <f t="shared" si="390"/>
        <v>0</v>
      </c>
      <c r="M970" s="2">
        <f t="shared" si="391"/>
        <v>2.7057693986209386E-2</v>
      </c>
      <c r="N970" s="110">
        <v>2828</v>
      </c>
      <c r="O970" s="110">
        <v>8319</v>
      </c>
      <c r="P970" s="110"/>
      <c r="Q970" s="105">
        <v>190</v>
      </c>
      <c r="R970" s="105"/>
      <c r="S970" s="105"/>
      <c r="T970" s="105"/>
      <c r="U970" s="105"/>
      <c r="V970" s="105">
        <v>120</v>
      </c>
      <c r="W970" s="105"/>
      <c r="X970" s="105"/>
      <c r="Y970" s="110"/>
      <c r="Z970" s="110"/>
      <c r="AA970" s="110"/>
      <c r="AB970" s="110"/>
      <c r="AC970" s="110"/>
      <c r="AD970" s="110"/>
      <c r="AE970" s="110"/>
      <c r="AF970" s="110"/>
      <c r="AG970" s="110"/>
      <c r="AI970" s="7">
        <f>IF(Q970&gt;0,RANK(Q970,(N970:P970,Q970:AE970)),0)</f>
        <v>3</v>
      </c>
      <c r="AJ970" s="7">
        <f>IF(R970&gt;0,RANK(R970,(N970:P970,Q970:AE970)),0)</f>
        <v>0</v>
      </c>
      <c r="AK970" s="7">
        <f>IF(T970&gt;0,RANK(T970,(N970:P970,Q970:AE970)),0)</f>
        <v>0</v>
      </c>
      <c r="AL970" s="7">
        <f>IF(S970&gt;0,RANK(S970,(N970:P970,Q970:AE970)),0)</f>
        <v>0</v>
      </c>
      <c r="AM970" s="2">
        <f t="shared" si="392"/>
        <v>1.658374792703151E-2</v>
      </c>
      <c r="AN970" s="2">
        <f t="shared" si="393"/>
        <v>0</v>
      </c>
      <c r="AO970" s="2">
        <f t="shared" si="394"/>
        <v>0</v>
      </c>
      <c r="AP970" s="2">
        <f t="shared" si="395"/>
        <v>0</v>
      </c>
      <c r="AR970" t="s">
        <v>1981</v>
      </c>
      <c r="AS970" t="s">
        <v>1053</v>
      </c>
      <c r="AT970">
        <v>4</v>
      </c>
      <c r="AV970">
        <v>3</v>
      </c>
      <c r="AW970" s="91">
        <v>20</v>
      </c>
      <c r="AX970" s="93">
        <v>79</v>
      </c>
      <c r="AY970" s="97">
        <f t="shared" si="384"/>
        <v>20079</v>
      </c>
      <c r="BA970" s="7" t="s">
        <v>1261</v>
      </c>
    </row>
    <row r="971" spans="1:53" hidden="1" outlineLevel="1">
      <c r="A971" t="s">
        <v>2068</v>
      </c>
      <c r="B971" t="s">
        <v>1053</v>
      </c>
      <c r="C971" s="1">
        <f t="shared" si="385"/>
        <v>1128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0</v>
      </c>
      <c r="G971" s="1">
        <f t="shared" si="386"/>
        <v>923</v>
      </c>
      <c r="H971" s="2">
        <f t="shared" si="387"/>
        <v>0.81826241134751776</v>
      </c>
      <c r="I971" s="2"/>
      <c r="J971" s="2">
        <f t="shared" si="388"/>
        <v>7.5354609929078012E-2</v>
      </c>
      <c r="K971" s="2">
        <f t="shared" si="389"/>
        <v>0.8936170212765957</v>
      </c>
      <c r="L971" s="2">
        <f t="shared" si="390"/>
        <v>0</v>
      </c>
      <c r="M971" s="2">
        <f t="shared" si="391"/>
        <v>3.1028368794326244E-2</v>
      </c>
      <c r="N971" s="110">
        <v>85</v>
      </c>
      <c r="O971" s="110">
        <v>1008</v>
      </c>
      <c r="P971" s="110"/>
      <c r="Q971" s="105">
        <v>25</v>
      </c>
      <c r="R971" s="105"/>
      <c r="S971" s="105"/>
      <c r="T971" s="105"/>
      <c r="U971" s="105"/>
      <c r="V971" s="105">
        <v>10</v>
      </c>
      <c r="W971" s="105"/>
      <c r="X971" s="105"/>
      <c r="Y971" s="110"/>
      <c r="Z971" s="110"/>
      <c r="AA971" s="110"/>
      <c r="AB971" s="110"/>
      <c r="AC971" s="110"/>
      <c r="AD971" s="110"/>
      <c r="AE971" s="110"/>
      <c r="AF971" s="110"/>
      <c r="AG971" s="110"/>
      <c r="AI971" s="7">
        <f>IF(Q971&gt;0,RANK(Q971,(N971:P971,Q971:AE971)),0)</f>
        <v>3</v>
      </c>
      <c r="AJ971" s="7">
        <f>IF(R971&gt;0,RANK(R971,(N971:P971,Q971:AE971)),0)</f>
        <v>0</v>
      </c>
      <c r="AK971" s="7">
        <f>IF(T971&gt;0,RANK(T971,(N971:P971,Q971:AE971)),0)</f>
        <v>0</v>
      </c>
      <c r="AL971" s="7">
        <f>IF(S971&gt;0,RANK(S971,(N971:P971,Q971:AE971)),0)</f>
        <v>0</v>
      </c>
      <c r="AM971" s="2">
        <f t="shared" si="392"/>
        <v>2.2163120567375887E-2</v>
      </c>
      <c r="AN971" s="2">
        <f t="shared" si="393"/>
        <v>0</v>
      </c>
      <c r="AO971" s="2">
        <f t="shared" si="394"/>
        <v>0</v>
      </c>
      <c r="AP971" s="2">
        <f t="shared" si="395"/>
        <v>0</v>
      </c>
      <c r="AR971" t="s">
        <v>2068</v>
      </c>
      <c r="AS971" t="s">
        <v>1053</v>
      </c>
      <c r="AT971">
        <v>1</v>
      </c>
      <c r="AV971">
        <v>3</v>
      </c>
      <c r="AW971" s="91">
        <v>20</v>
      </c>
      <c r="AX971" s="93">
        <v>81</v>
      </c>
      <c r="AY971" s="97">
        <f t="shared" si="384"/>
        <v>20081</v>
      </c>
      <c r="BA971" s="7" t="s">
        <v>1261</v>
      </c>
    </row>
    <row r="972" spans="1:53" hidden="1" outlineLevel="1">
      <c r="A972" t="s">
        <v>709</v>
      </c>
      <c r="B972" t="s">
        <v>1053</v>
      </c>
      <c r="C972" s="1">
        <f t="shared" si="385"/>
        <v>912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0</v>
      </c>
      <c r="G972" s="1">
        <f t="shared" si="386"/>
        <v>778</v>
      </c>
      <c r="H972" s="2">
        <f t="shared" si="387"/>
        <v>0.85307017543859653</v>
      </c>
      <c r="I972" s="2"/>
      <c r="J972" s="2">
        <f t="shared" si="388"/>
        <v>6.5789473684210523E-2</v>
      </c>
      <c r="K972" s="2">
        <f t="shared" si="389"/>
        <v>0.91885964912280704</v>
      </c>
      <c r="L972" s="2">
        <f t="shared" si="390"/>
        <v>0</v>
      </c>
      <c r="M972" s="2">
        <f t="shared" si="391"/>
        <v>1.5350877192982448E-2</v>
      </c>
      <c r="N972" s="110">
        <v>60</v>
      </c>
      <c r="O972" s="110">
        <v>838</v>
      </c>
      <c r="P972" s="110"/>
      <c r="Q972" s="105">
        <v>9</v>
      </c>
      <c r="R972" s="105"/>
      <c r="S972" s="105"/>
      <c r="T972" s="105"/>
      <c r="U972" s="105"/>
      <c r="V972" s="105">
        <v>5</v>
      </c>
      <c r="W972" s="105"/>
      <c r="X972" s="105"/>
      <c r="Y972" s="110"/>
      <c r="Z972" s="110"/>
      <c r="AA972" s="110"/>
      <c r="AB972" s="110"/>
      <c r="AC972" s="110"/>
      <c r="AD972" s="110"/>
      <c r="AE972" s="110"/>
      <c r="AF972" s="110"/>
      <c r="AG972" s="110"/>
      <c r="AI972" s="7">
        <f>IF(Q972&gt;0,RANK(Q972,(N972:P972,Q972:AE972)),0)</f>
        <v>3</v>
      </c>
      <c r="AJ972" s="7">
        <f>IF(R972&gt;0,RANK(R972,(N972:P972,Q972:AE972)),0)</f>
        <v>0</v>
      </c>
      <c r="AK972" s="7">
        <f>IF(T972&gt;0,RANK(T972,(N972:P972,Q972:AE972)),0)</f>
        <v>0</v>
      </c>
      <c r="AL972" s="7">
        <f>IF(S972&gt;0,RANK(S972,(N972:P972,Q972:AE972)),0)</f>
        <v>0</v>
      </c>
      <c r="AM972" s="2">
        <f t="shared" si="392"/>
        <v>9.8684210526315784E-3</v>
      </c>
      <c r="AN972" s="2">
        <f t="shared" si="393"/>
        <v>0</v>
      </c>
      <c r="AO972" s="2">
        <f t="shared" si="394"/>
        <v>0</v>
      </c>
      <c r="AP972" s="2">
        <f t="shared" si="395"/>
        <v>0</v>
      </c>
      <c r="AR972" t="s">
        <v>709</v>
      </c>
      <c r="AS972" t="s">
        <v>1053</v>
      </c>
      <c r="AT972">
        <v>1</v>
      </c>
      <c r="AV972">
        <v>3</v>
      </c>
      <c r="AW972" s="91">
        <v>20</v>
      </c>
      <c r="AX972" s="93">
        <v>83</v>
      </c>
      <c r="AY972" s="97">
        <f t="shared" si="384"/>
        <v>20083</v>
      </c>
      <c r="BA972" s="7" t="s">
        <v>1261</v>
      </c>
    </row>
    <row r="973" spans="1:53" hidden="1" outlineLevel="1">
      <c r="A973" t="s">
        <v>666</v>
      </c>
      <c r="B973" t="s">
        <v>1053</v>
      </c>
      <c r="C973" s="1">
        <f t="shared" si="385"/>
        <v>4281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0</v>
      </c>
      <c r="G973" s="1">
        <f t="shared" si="386"/>
        <v>2053</v>
      </c>
      <c r="H973" s="2">
        <f t="shared" si="387"/>
        <v>0.47956085026862882</v>
      </c>
      <c r="I973" s="2"/>
      <c r="J973" s="2">
        <f t="shared" si="388"/>
        <v>0.23545900490539592</v>
      </c>
      <c r="K973" s="2">
        <f t="shared" si="389"/>
        <v>0.71501985517402478</v>
      </c>
      <c r="L973" s="2">
        <f t="shared" si="390"/>
        <v>0</v>
      </c>
      <c r="M973" s="2">
        <f t="shared" si="391"/>
        <v>4.9521139920579271E-2</v>
      </c>
      <c r="N973" s="110">
        <v>1008</v>
      </c>
      <c r="O973" s="110">
        <v>3061</v>
      </c>
      <c r="P973" s="110"/>
      <c r="Q973" s="105">
        <v>129</v>
      </c>
      <c r="R973" s="105"/>
      <c r="S973" s="105"/>
      <c r="T973" s="105"/>
      <c r="U973" s="105"/>
      <c r="V973" s="105">
        <v>83</v>
      </c>
      <c r="W973" s="105"/>
      <c r="X973" s="105"/>
      <c r="Y973" s="110"/>
      <c r="Z973" s="110"/>
      <c r="AA973" s="110"/>
      <c r="AB973" s="110"/>
      <c r="AC973" s="110"/>
      <c r="AD973" s="110"/>
      <c r="AE973" s="110"/>
      <c r="AF973" s="110"/>
      <c r="AG973" s="110"/>
      <c r="AI973" s="7">
        <f>IF(Q973&gt;0,RANK(Q973,(N973:P973,Q973:AE973)),0)</f>
        <v>3</v>
      </c>
      <c r="AJ973" s="7">
        <f>IF(R973&gt;0,RANK(R973,(N973:P973,Q973:AE973)),0)</f>
        <v>0</v>
      </c>
      <c r="AK973" s="7">
        <f>IF(T973&gt;0,RANK(T973,(N973:P973,Q973:AE973)),0)</f>
        <v>0</v>
      </c>
      <c r="AL973" s="7">
        <f>IF(S973&gt;0,RANK(S973,(N973:P973,Q973:AE973)),0)</f>
        <v>0</v>
      </c>
      <c r="AM973" s="2">
        <f t="shared" si="392"/>
        <v>3.0133146461107218E-2</v>
      </c>
      <c r="AN973" s="2">
        <f t="shared" si="393"/>
        <v>0</v>
      </c>
      <c r="AO973" s="2">
        <f t="shared" si="394"/>
        <v>0</v>
      </c>
      <c r="AP973" s="2">
        <f t="shared" si="395"/>
        <v>0</v>
      </c>
      <c r="AR973" t="s">
        <v>666</v>
      </c>
      <c r="AS973" t="s">
        <v>1053</v>
      </c>
      <c r="AT973">
        <v>2</v>
      </c>
      <c r="AV973">
        <v>3</v>
      </c>
      <c r="AW973" s="91">
        <v>20</v>
      </c>
      <c r="AX973" s="93">
        <v>85</v>
      </c>
      <c r="AY973" s="97">
        <f t="shared" si="384"/>
        <v>20085</v>
      </c>
      <c r="BA973" s="7" t="s">
        <v>1261</v>
      </c>
    </row>
    <row r="974" spans="1:53" hidden="1" outlineLevel="1">
      <c r="A974" t="s">
        <v>330</v>
      </c>
      <c r="B974" t="s">
        <v>1053</v>
      </c>
      <c r="C974" s="1">
        <f t="shared" si="385"/>
        <v>6191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0</v>
      </c>
      <c r="G974" s="1">
        <f t="shared" si="386"/>
        <v>2554</v>
      </c>
      <c r="H974" s="2">
        <f t="shared" si="387"/>
        <v>0.41253432401873685</v>
      </c>
      <c r="I974" s="2"/>
      <c r="J974" s="2">
        <f t="shared" si="388"/>
        <v>0.26667743498627039</v>
      </c>
      <c r="K974" s="2">
        <f t="shared" si="389"/>
        <v>0.6792117590050073</v>
      </c>
      <c r="L974" s="2">
        <f t="shared" si="390"/>
        <v>0</v>
      </c>
      <c r="M974" s="2">
        <f t="shared" si="391"/>
        <v>5.4110806008722312E-2</v>
      </c>
      <c r="N974" s="110">
        <v>1651</v>
      </c>
      <c r="O974" s="110">
        <v>4205</v>
      </c>
      <c r="P974" s="110"/>
      <c r="Q974" s="105">
        <v>236</v>
      </c>
      <c r="R974" s="105"/>
      <c r="S974" s="105"/>
      <c r="T974" s="105"/>
      <c r="U974" s="105"/>
      <c r="V974" s="105">
        <v>99</v>
      </c>
      <c r="W974" s="105"/>
      <c r="X974" s="105"/>
      <c r="Y974" s="110"/>
      <c r="Z974" s="110"/>
      <c r="AA974" s="110"/>
      <c r="AB974" s="110"/>
      <c r="AC974" s="110"/>
      <c r="AD974" s="110"/>
      <c r="AE974" s="110"/>
      <c r="AF974" s="110"/>
      <c r="AG974" s="110"/>
      <c r="AI974" s="7">
        <f>IF(Q974&gt;0,RANK(Q974,(N974:P974,Q974:AE974)),0)</f>
        <v>3</v>
      </c>
      <c r="AJ974" s="7">
        <f>IF(R974&gt;0,RANK(R974,(N974:P974,Q974:AE974)),0)</f>
        <v>0</v>
      </c>
      <c r="AK974" s="7">
        <f>IF(T974&gt;0,RANK(T974,(N974:P974,Q974:AE974)),0)</f>
        <v>0</v>
      </c>
      <c r="AL974" s="7">
        <f>IF(S974&gt;0,RANK(S974,(N974:P974,Q974:AE974)),0)</f>
        <v>0</v>
      </c>
      <c r="AM974" s="2">
        <f t="shared" si="392"/>
        <v>3.8119851397189472E-2</v>
      </c>
      <c r="AN974" s="2">
        <f t="shared" si="393"/>
        <v>0</v>
      </c>
      <c r="AO974" s="2">
        <f t="shared" si="394"/>
        <v>0</v>
      </c>
      <c r="AP974" s="2">
        <f t="shared" si="395"/>
        <v>0</v>
      </c>
      <c r="AR974" t="s">
        <v>330</v>
      </c>
      <c r="AS974" t="s">
        <v>1053</v>
      </c>
      <c r="AT974">
        <v>2</v>
      </c>
      <c r="AV974">
        <v>3</v>
      </c>
      <c r="AW974" s="91">
        <v>20</v>
      </c>
      <c r="AX974" s="93">
        <v>87</v>
      </c>
      <c r="AY974" s="97">
        <f t="shared" si="384"/>
        <v>20087</v>
      </c>
      <c r="BA974" s="7" t="s">
        <v>1261</v>
      </c>
    </row>
    <row r="975" spans="1:53" hidden="1" outlineLevel="1">
      <c r="A975" t="s">
        <v>1499</v>
      </c>
      <c r="B975" t="s">
        <v>1053</v>
      </c>
      <c r="C975" s="1">
        <f t="shared" si="385"/>
        <v>1169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0</v>
      </c>
      <c r="G975" s="1">
        <f t="shared" si="386"/>
        <v>951</v>
      </c>
      <c r="H975" s="2">
        <f t="shared" si="387"/>
        <v>0.8135158254918734</v>
      </c>
      <c r="I975" s="2"/>
      <c r="J975" s="2">
        <f t="shared" si="388"/>
        <v>7.6988879384088965E-2</v>
      </c>
      <c r="K975" s="2">
        <f t="shared" si="389"/>
        <v>0.89050470487596234</v>
      </c>
      <c r="L975" s="2">
        <f t="shared" si="390"/>
        <v>0</v>
      </c>
      <c r="M975" s="2">
        <f t="shared" si="391"/>
        <v>3.2506415739948724E-2</v>
      </c>
      <c r="N975" s="110">
        <v>90</v>
      </c>
      <c r="O975" s="110">
        <v>1041</v>
      </c>
      <c r="P975" s="110"/>
      <c r="Q975" s="105">
        <v>25</v>
      </c>
      <c r="R975" s="105"/>
      <c r="S975" s="105"/>
      <c r="T975" s="105"/>
      <c r="U975" s="105"/>
      <c r="V975" s="105">
        <v>13</v>
      </c>
      <c r="W975" s="105"/>
      <c r="X975" s="105"/>
      <c r="Y975" s="110"/>
      <c r="Z975" s="110"/>
      <c r="AA975" s="110"/>
      <c r="AB975" s="110"/>
      <c r="AC975" s="110"/>
      <c r="AD975" s="110"/>
      <c r="AE975" s="110"/>
      <c r="AF975" s="110"/>
      <c r="AG975" s="110"/>
      <c r="AI975" s="7">
        <f>IF(Q975&gt;0,RANK(Q975,(N975:P975,Q975:AE975)),0)</f>
        <v>3</v>
      </c>
      <c r="AJ975" s="7">
        <f>IF(R975&gt;0,RANK(R975,(N975:P975,Q975:AE975)),0)</f>
        <v>0</v>
      </c>
      <c r="AK975" s="7">
        <f>IF(T975&gt;0,RANK(T975,(N975:P975,Q975:AE975)),0)</f>
        <v>0</v>
      </c>
      <c r="AL975" s="7">
        <f>IF(S975&gt;0,RANK(S975,(N975:P975,Q975:AE975)),0)</f>
        <v>0</v>
      </c>
      <c r="AM975" s="2">
        <f t="shared" si="392"/>
        <v>2.1385799828913601E-2</v>
      </c>
      <c r="AN975" s="2">
        <f t="shared" si="393"/>
        <v>0</v>
      </c>
      <c r="AO975" s="2">
        <f t="shared" si="394"/>
        <v>0</v>
      </c>
      <c r="AP975" s="2">
        <f t="shared" si="395"/>
        <v>0</v>
      </c>
      <c r="AR975" t="s">
        <v>1499</v>
      </c>
      <c r="AS975" t="s">
        <v>1053</v>
      </c>
      <c r="AT975">
        <v>1</v>
      </c>
      <c r="AV975">
        <v>3</v>
      </c>
      <c r="AW975" s="91">
        <v>20</v>
      </c>
      <c r="AX975" s="93">
        <v>89</v>
      </c>
      <c r="AY975" s="97">
        <f t="shared" si="384"/>
        <v>20089</v>
      </c>
      <c r="BA975" s="7" t="s">
        <v>1261</v>
      </c>
    </row>
    <row r="976" spans="1:53" hidden="1" outlineLevel="1">
      <c r="A976" t="s">
        <v>2162</v>
      </c>
      <c r="B976" t="s">
        <v>1053</v>
      </c>
      <c r="C976" s="1">
        <f t="shared" si="385"/>
        <v>183387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0</v>
      </c>
      <c r="G976" s="1">
        <f t="shared" si="386"/>
        <v>66043</v>
      </c>
      <c r="H976" s="2">
        <f t="shared" si="387"/>
        <v>0.36012912583770934</v>
      </c>
      <c r="I976" s="2"/>
      <c r="J976" s="2">
        <f t="shared" si="388"/>
        <v>0.30311308871403098</v>
      </c>
      <c r="K976" s="2">
        <f t="shared" si="389"/>
        <v>0.66324221455174026</v>
      </c>
      <c r="L976" s="2">
        <f t="shared" si="390"/>
        <v>0</v>
      </c>
      <c r="M976" s="2">
        <f t="shared" si="391"/>
        <v>3.3644696734228763E-2</v>
      </c>
      <c r="N976" s="110">
        <v>55587</v>
      </c>
      <c r="O976" s="110">
        <v>121630</v>
      </c>
      <c r="P976" s="110"/>
      <c r="Q976" s="105">
        <v>3273</v>
      </c>
      <c r="R976" s="105"/>
      <c r="S976" s="105"/>
      <c r="T976" s="105"/>
      <c r="U976" s="105"/>
      <c r="V976" s="105">
        <v>2897</v>
      </c>
      <c r="W976" s="105"/>
      <c r="X976" s="105"/>
      <c r="Y976" s="110"/>
      <c r="Z976" s="110"/>
      <c r="AA976" s="110"/>
      <c r="AB976" s="110"/>
      <c r="AC976" s="110"/>
      <c r="AD976" s="110"/>
      <c r="AE976" s="110"/>
      <c r="AF976" s="110"/>
      <c r="AG976" s="110"/>
      <c r="AI976" s="7">
        <f>IF(Q976&gt;0,RANK(Q976,(N976:P976,Q976:AE976)),0)</f>
        <v>3</v>
      </c>
      <c r="AJ976" s="7">
        <f>IF(R976&gt;0,RANK(R976,(N976:P976,Q976:AE976)),0)</f>
        <v>0</v>
      </c>
      <c r="AK976" s="7">
        <f>IF(T976&gt;0,RANK(T976,(N976:P976,Q976:AE976)),0)</f>
        <v>0</v>
      </c>
      <c r="AL976" s="7">
        <f>IF(S976&gt;0,RANK(S976,(N976:P976,Q976:AE976)),0)</f>
        <v>0</v>
      </c>
      <c r="AM976" s="2">
        <f t="shared" si="392"/>
        <v>1.7847502821901225E-2</v>
      </c>
      <c r="AN976" s="2">
        <f t="shared" si="393"/>
        <v>0</v>
      </c>
      <c r="AO976" s="2">
        <f t="shared" si="394"/>
        <v>0</v>
      </c>
      <c r="AP976" s="2">
        <f t="shared" si="395"/>
        <v>0</v>
      </c>
      <c r="AR976" t="s">
        <v>2162</v>
      </c>
      <c r="AS976" t="s">
        <v>1053</v>
      </c>
      <c r="AT976">
        <v>3</v>
      </c>
      <c r="AV976">
        <v>3</v>
      </c>
      <c r="AW976" s="91">
        <v>20</v>
      </c>
      <c r="AX976" s="93">
        <v>91</v>
      </c>
      <c r="AY976" s="97">
        <f t="shared" si="384"/>
        <v>20091</v>
      </c>
      <c r="BA976" s="7" t="s">
        <v>1261</v>
      </c>
    </row>
    <row r="977" spans="1:53" hidden="1" outlineLevel="1">
      <c r="A977" t="s">
        <v>1031</v>
      </c>
      <c r="B977" t="s">
        <v>1053</v>
      </c>
      <c r="C977" s="1">
        <f t="shared" si="385"/>
        <v>1056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0</v>
      </c>
      <c r="G977" s="1">
        <f t="shared" si="386"/>
        <v>831</v>
      </c>
      <c r="H977" s="2">
        <f t="shared" si="387"/>
        <v>0.78693181818181823</v>
      </c>
      <c r="I977" s="2"/>
      <c r="J977" s="2">
        <f t="shared" si="388"/>
        <v>9.1856060606060608E-2</v>
      </c>
      <c r="K977" s="2">
        <f t="shared" si="389"/>
        <v>0.87878787878787878</v>
      </c>
      <c r="L977" s="2">
        <f t="shared" si="390"/>
        <v>0</v>
      </c>
      <c r="M977" s="2">
        <f t="shared" si="391"/>
        <v>2.9356060606060663E-2</v>
      </c>
      <c r="N977" s="110">
        <v>97</v>
      </c>
      <c r="O977" s="110">
        <v>928</v>
      </c>
      <c r="P977" s="110"/>
      <c r="Q977" s="105">
        <v>17</v>
      </c>
      <c r="R977" s="105"/>
      <c r="S977" s="105"/>
      <c r="T977" s="105"/>
      <c r="U977" s="105"/>
      <c r="V977" s="105">
        <v>14</v>
      </c>
      <c r="W977" s="105"/>
      <c r="X977" s="105"/>
      <c r="Y977" s="110"/>
      <c r="Z977" s="110"/>
      <c r="AA977" s="110"/>
      <c r="AB977" s="110"/>
      <c r="AC977" s="110"/>
      <c r="AD977" s="110"/>
      <c r="AE977" s="110"/>
      <c r="AF977" s="110"/>
      <c r="AG977" s="110"/>
      <c r="AI977" s="7">
        <f>IF(Q977&gt;0,RANK(Q977,(N977:P977,Q977:AE977)),0)</f>
        <v>3</v>
      </c>
      <c r="AJ977" s="7">
        <f>IF(R977&gt;0,RANK(R977,(N977:P977,Q977:AE977)),0)</f>
        <v>0</v>
      </c>
      <c r="AK977" s="7">
        <f>IF(T977&gt;0,RANK(T977,(N977:P977,Q977:AE977)),0)</f>
        <v>0</v>
      </c>
      <c r="AL977" s="7">
        <f>IF(S977&gt;0,RANK(S977,(N977:P977,Q977:AE977)),0)</f>
        <v>0</v>
      </c>
      <c r="AM977" s="2">
        <f t="shared" si="392"/>
        <v>1.6098484848484848E-2</v>
      </c>
      <c r="AN977" s="2">
        <f t="shared" si="393"/>
        <v>0</v>
      </c>
      <c r="AO977" s="2">
        <f t="shared" si="394"/>
        <v>0</v>
      </c>
      <c r="AP977" s="2">
        <f t="shared" si="395"/>
        <v>0</v>
      </c>
      <c r="AR977" t="s">
        <v>1031</v>
      </c>
      <c r="AS977" t="s">
        <v>1053</v>
      </c>
      <c r="AT977">
        <v>1</v>
      </c>
      <c r="AV977">
        <v>3</v>
      </c>
      <c r="AW977" s="91">
        <v>20</v>
      </c>
      <c r="AX977" s="93">
        <v>93</v>
      </c>
      <c r="AY977" s="97">
        <f t="shared" si="384"/>
        <v>20093</v>
      </c>
      <c r="BA977" s="7" t="s">
        <v>1261</v>
      </c>
    </row>
    <row r="978" spans="1:53" hidden="1" outlineLevel="1">
      <c r="A978" t="s">
        <v>2077</v>
      </c>
      <c r="B978" t="s">
        <v>1053</v>
      </c>
      <c r="C978" s="1">
        <f t="shared" si="385"/>
        <v>2696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0</v>
      </c>
      <c r="G978" s="1">
        <f t="shared" si="386"/>
        <v>1925</v>
      </c>
      <c r="H978" s="2">
        <f t="shared" si="387"/>
        <v>0.71402077151335308</v>
      </c>
      <c r="I978" s="2"/>
      <c r="J978" s="2">
        <f t="shared" si="388"/>
        <v>0.12425816023738873</v>
      </c>
      <c r="K978" s="2">
        <f t="shared" si="389"/>
        <v>0.83827893175074186</v>
      </c>
      <c r="L978" s="2">
        <f t="shared" si="390"/>
        <v>0</v>
      </c>
      <c r="M978" s="2">
        <f t="shared" si="391"/>
        <v>3.7462908011869467E-2</v>
      </c>
      <c r="N978" s="110">
        <v>335</v>
      </c>
      <c r="O978" s="110">
        <v>2260</v>
      </c>
      <c r="P978" s="110"/>
      <c r="Q978" s="105">
        <v>59</v>
      </c>
      <c r="R978" s="105"/>
      <c r="S978" s="105"/>
      <c r="T978" s="105"/>
      <c r="U978" s="105"/>
      <c r="V978" s="105">
        <v>42</v>
      </c>
      <c r="W978" s="105"/>
      <c r="X978" s="105"/>
      <c r="Y978" s="110"/>
      <c r="Z978" s="110"/>
      <c r="AA978" s="110"/>
      <c r="AB978" s="110"/>
      <c r="AC978" s="110"/>
      <c r="AD978" s="110"/>
      <c r="AE978" s="110"/>
      <c r="AF978" s="110"/>
      <c r="AG978" s="110"/>
      <c r="AI978" s="7">
        <f>IF(Q978&gt;0,RANK(Q978,(N978:P978,Q978:AE978)),0)</f>
        <v>3</v>
      </c>
      <c r="AJ978" s="7">
        <f>IF(R978&gt;0,RANK(R978,(N978:P978,Q978:AE978)),0)</f>
        <v>0</v>
      </c>
      <c r="AK978" s="7">
        <f>IF(T978&gt;0,RANK(T978,(N978:P978,Q978:AE978)),0)</f>
        <v>0</v>
      </c>
      <c r="AL978" s="7">
        <f>IF(S978&gt;0,RANK(S978,(N978:P978,Q978:AE978)),0)</f>
        <v>0</v>
      </c>
      <c r="AM978" s="2">
        <f t="shared" si="392"/>
        <v>2.188427299703264E-2</v>
      </c>
      <c r="AN978" s="2">
        <f t="shared" si="393"/>
        <v>0</v>
      </c>
      <c r="AO978" s="2">
        <f t="shared" si="394"/>
        <v>0</v>
      </c>
      <c r="AP978" s="2">
        <f t="shared" si="395"/>
        <v>0</v>
      </c>
      <c r="AR978" t="s">
        <v>2077</v>
      </c>
      <c r="AS978" t="s">
        <v>1053</v>
      </c>
      <c r="AT978">
        <v>4</v>
      </c>
      <c r="AV978">
        <v>3</v>
      </c>
      <c r="AW978" s="91">
        <v>20</v>
      </c>
      <c r="AX978" s="93">
        <v>95</v>
      </c>
      <c r="AY978" s="97">
        <f t="shared" si="384"/>
        <v>20095</v>
      </c>
      <c r="BA978" s="7" t="s">
        <v>1261</v>
      </c>
    </row>
    <row r="979" spans="1:53" hidden="1" outlineLevel="1">
      <c r="A979" t="s">
        <v>1701</v>
      </c>
      <c r="B979" t="s">
        <v>1053</v>
      </c>
      <c r="C979" s="1">
        <f t="shared" si="385"/>
        <v>1053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0</v>
      </c>
      <c r="G979" s="1">
        <f t="shared" si="386"/>
        <v>906</v>
      </c>
      <c r="H979" s="2">
        <f t="shared" si="387"/>
        <v>0.86039886039886038</v>
      </c>
      <c r="I979" s="2"/>
      <c r="J979" s="2">
        <f t="shared" si="388"/>
        <v>5.7929724596391265E-2</v>
      </c>
      <c r="K979" s="2">
        <f t="shared" si="389"/>
        <v>0.91832858499525161</v>
      </c>
      <c r="L979" s="2">
        <f t="shared" si="390"/>
        <v>0</v>
      </c>
      <c r="M979" s="2">
        <f t="shared" si="391"/>
        <v>2.3741690408357163E-2</v>
      </c>
      <c r="N979" s="110">
        <v>61</v>
      </c>
      <c r="O979" s="110">
        <v>967</v>
      </c>
      <c r="P979" s="110"/>
      <c r="Q979" s="105">
        <v>12</v>
      </c>
      <c r="R979" s="105"/>
      <c r="S979" s="105"/>
      <c r="T979" s="105"/>
      <c r="U979" s="105"/>
      <c r="V979" s="105">
        <v>13</v>
      </c>
      <c r="W979" s="105"/>
      <c r="X979" s="105"/>
      <c r="Y979" s="110"/>
      <c r="Z979" s="110"/>
      <c r="AA979" s="110"/>
      <c r="AB979" s="110"/>
      <c r="AC979" s="110"/>
      <c r="AD979" s="110"/>
      <c r="AE979" s="110"/>
      <c r="AF979" s="110"/>
      <c r="AG979" s="110"/>
      <c r="AI979" s="7">
        <f>IF(Q979&gt;0,RANK(Q979,(N979:P979,Q979:AE979)),0)</f>
        <v>4</v>
      </c>
      <c r="AJ979" s="7">
        <f>IF(R979&gt;0,RANK(R979,(N979:P979,Q979:AE979)),0)</f>
        <v>0</v>
      </c>
      <c r="AK979" s="7">
        <f>IF(T979&gt;0,RANK(T979,(N979:P979,Q979:AE979)),0)</f>
        <v>0</v>
      </c>
      <c r="AL979" s="7">
        <f>IF(S979&gt;0,RANK(S979,(N979:P979,Q979:AE979)),0)</f>
        <v>0</v>
      </c>
      <c r="AM979" s="2">
        <f t="shared" si="392"/>
        <v>1.1396011396011397E-2</v>
      </c>
      <c r="AN979" s="2">
        <f t="shared" si="393"/>
        <v>0</v>
      </c>
      <c r="AO979" s="2">
        <f t="shared" si="394"/>
        <v>0</v>
      </c>
      <c r="AP979" s="2">
        <f t="shared" si="395"/>
        <v>0</v>
      </c>
      <c r="AR979" t="s">
        <v>1701</v>
      </c>
      <c r="AS979" t="s">
        <v>1053</v>
      </c>
      <c r="AT979">
        <v>1</v>
      </c>
      <c r="AV979">
        <v>3</v>
      </c>
      <c r="AW979" s="91">
        <v>20</v>
      </c>
      <c r="AX979" s="93">
        <v>97</v>
      </c>
      <c r="AY979" s="97">
        <f t="shared" si="384"/>
        <v>20097</v>
      </c>
      <c r="BA979" s="7" t="s">
        <v>1261</v>
      </c>
    </row>
    <row r="980" spans="1:53" hidden="1" outlineLevel="1">
      <c r="A980" t="s">
        <v>282</v>
      </c>
      <c r="B980" t="s">
        <v>1053</v>
      </c>
      <c r="C980" s="1">
        <f t="shared" si="385"/>
        <v>5679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0</v>
      </c>
      <c r="G980" s="1">
        <f t="shared" si="386"/>
        <v>2104</v>
      </c>
      <c r="H980" s="2">
        <f t="shared" si="387"/>
        <v>0.37048776192991723</v>
      </c>
      <c r="I980" s="2"/>
      <c r="J980" s="2">
        <f t="shared" si="388"/>
        <v>0.29670716675471032</v>
      </c>
      <c r="K980" s="2">
        <f t="shared" si="389"/>
        <v>0.6671949286846276</v>
      </c>
      <c r="L980" s="2">
        <f t="shared" si="390"/>
        <v>0</v>
      </c>
      <c r="M980" s="2">
        <f t="shared" si="391"/>
        <v>3.6097904560662086E-2</v>
      </c>
      <c r="N980" s="110">
        <v>1685</v>
      </c>
      <c r="O980" s="110">
        <v>3789</v>
      </c>
      <c r="P980" s="110"/>
      <c r="Q980" s="105">
        <v>129</v>
      </c>
      <c r="R980" s="105"/>
      <c r="S980" s="105"/>
      <c r="T980" s="105"/>
      <c r="U980" s="105"/>
      <c r="V980" s="105">
        <v>76</v>
      </c>
      <c r="W980" s="105"/>
      <c r="X980" s="105"/>
      <c r="Y980" s="110"/>
      <c r="Z980" s="110"/>
      <c r="AA980" s="110"/>
      <c r="AB980" s="110"/>
      <c r="AC980" s="110"/>
      <c r="AD980" s="110"/>
      <c r="AE980" s="11"/>
      <c r="AF980" s="11"/>
      <c r="AG980" s="11"/>
      <c r="AI980" s="7">
        <f>IF(Q980&gt;0,RANK(Q980,(N980:P980,Q980:AE980)),0)</f>
        <v>3</v>
      </c>
      <c r="AJ980" s="7">
        <f>IF(R980&gt;0,RANK(R980,(N980:P980,Q980:AE980)),0)</f>
        <v>0</v>
      </c>
      <c r="AK980" s="7">
        <f>IF(T980&gt;0,RANK(T980,(N980:P980,Q980:AE980)),0)</f>
        <v>0</v>
      </c>
      <c r="AL980" s="7">
        <f>IF(S980&gt;0,RANK(S980,(N980:P980,Q980:AE980)),0)</f>
        <v>0</v>
      </c>
      <c r="AM980" s="2">
        <f t="shared" si="392"/>
        <v>2.2715266772319071E-2</v>
      </c>
      <c r="AN980" s="2">
        <f t="shared" si="393"/>
        <v>0</v>
      </c>
      <c r="AO980" s="2">
        <f t="shared" si="394"/>
        <v>0</v>
      </c>
      <c r="AP980" s="2">
        <f t="shared" si="395"/>
        <v>0</v>
      </c>
      <c r="AR980" t="s">
        <v>282</v>
      </c>
      <c r="AS980" t="s">
        <v>1053</v>
      </c>
      <c r="AT980">
        <v>2</v>
      </c>
      <c r="AV980">
        <v>3</v>
      </c>
      <c r="AW980" s="91">
        <v>20</v>
      </c>
      <c r="AX980" s="93">
        <v>99</v>
      </c>
      <c r="AY980" s="97">
        <f t="shared" si="384"/>
        <v>20099</v>
      </c>
      <c r="BA980" s="7" t="s">
        <v>1261</v>
      </c>
    </row>
    <row r="981" spans="1:53" hidden="1" outlineLevel="1">
      <c r="A981" t="s">
        <v>314</v>
      </c>
      <c r="B981" t="s">
        <v>1053</v>
      </c>
      <c r="C981" s="1">
        <f t="shared" si="385"/>
        <v>759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0</v>
      </c>
      <c r="G981" s="1">
        <f t="shared" si="386"/>
        <v>631</v>
      </c>
      <c r="H981" s="2">
        <f t="shared" si="387"/>
        <v>0.83135704874835314</v>
      </c>
      <c r="I981" s="2"/>
      <c r="J981" s="2">
        <f t="shared" si="388"/>
        <v>7.1146245059288543E-2</v>
      </c>
      <c r="K981" s="2">
        <f t="shared" si="389"/>
        <v>0.9025032938076416</v>
      </c>
      <c r="L981" s="2">
        <f t="shared" si="390"/>
        <v>0</v>
      </c>
      <c r="M981" s="2">
        <f t="shared" si="391"/>
        <v>2.6350461133069825E-2</v>
      </c>
      <c r="N981" s="110">
        <v>54</v>
      </c>
      <c r="O981" s="110">
        <v>685</v>
      </c>
      <c r="P981" s="110"/>
      <c r="Q981" s="105">
        <v>12</v>
      </c>
      <c r="R981" s="105"/>
      <c r="S981" s="105"/>
      <c r="T981" s="105"/>
      <c r="U981" s="105"/>
      <c r="V981" s="105">
        <v>8</v>
      </c>
      <c r="W981" s="105"/>
      <c r="X981" s="105"/>
      <c r="Y981" s="110"/>
      <c r="Z981" s="110"/>
      <c r="AA981" s="110"/>
      <c r="AB981" s="110"/>
      <c r="AC981" s="110"/>
      <c r="AD981" s="110"/>
      <c r="AE981" s="110"/>
      <c r="AF981" s="110"/>
      <c r="AG981" s="110"/>
      <c r="AI981" s="7">
        <f>IF(Q981&gt;0,RANK(Q981,(N981:P981,Q981:AE981)),0)</f>
        <v>3</v>
      </c>
      <c r="AJ981" s="7">
        <f>IF(R981&gt;0,RANK(R981,(N981:P981,Q981:AE981)),0)</f>
        <v>0</v>
      </c>
      <c r="AK981" s="7">
        <f>IF(T981&gt;0,RANK(T981,(N981:P981,Q981:AE981)),0)</f>
        <v>0</v>
      </c>
      <c r="AL981" s="7">
        <f>IF(S981&gt;0,RANK(S981,(N981:P981,Q981:AE981)),0)</f>
        <v>0</v>
      </c>
      <c r="AM981" s="2">
        <f t="shared" si="392"/>
        <v>1.5810276679841896E-2</v>
      </c>
      <c r="AN981" s="2">
        <f t="shared" si="393"/>
        <v>0</v>
      </c>
      <c r="AO981" s="2">
        <f t="shared" si="394"/>
        <v>0</v>
      </c>
      <c r="AP981" s="2">
        <f t="shared" si="395"/>
        <v>0</v>
      </c>
      <c r="AR981" t="s">
        <v>314</v>
      </c>
      <c r="AS981" t="s">
        <v>1053</v>
      </c>
      <c r="AT981">
        <v>1</v>
      </c>
      <c r="AV981">
        <v>3</v>
      </c>
      <c r="AW981" s="91">
        <v>20</v>
      </c>
      <c r="AX981" s="93">
        <v>101</v>
      </c>
      <c r="AY981" s="97">
        <f t="shared" si="384"/>
        <v>20101</v>
      </c>
      <c r="BA981" s="7" t="s">
        <v>1261</v>
      </c>
    </row>
    <row r="982" spans="1:53" hidden="1" outlineLevel="1">
      <c r="A982" t="s">
        <v>1134</v>
      </c>
      <c r="B982" t="s">
        <v>1053</v>
      </c>
      <c r="C982" s="1">
        <f t="shared" si="385"/>
        <v>18753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>IF(P982&gt;0,RANK(P982,(N982:P982,Q982:AE982)),0)</f>
        <v>0</v>
      </c>
      <c r="G982" s="1">
        <f t="shared" si="386"/>
        <v>6941</v>
      </c>
      <c r="H982" s="2">
        <f t="shared" si="387"/>
        <v>0.37012744627526262</v>
      </c>
      <c r="I982" s="2"/>
      <c r="J982" s="2">
        <f t="shared" si="388"/>
        <v>0.2928598090972111</v>
      </c>
      <c r="K982" s="2">
        <f t="shared" si="389"/>
        <v>0.66298725537247372</v>
      </c>
      <c r="L982" s="2">
        <f t="shared" si="390"/>
        <v>0</v>
      </c>
      <c r="M982" s="2">
        <f t="shared" si="391"/>
        <v>4.4152935530315185E-2</v>
      </c>
      <c r="N982" s="110">
        <v>5492</v>
      </c>
      <c r="O982" s="110">
        <v>12433</v>
      </c>
      <c r="P982" s="110"/>
      <c r="Q982" s="105">
        <v>516</v>
      </c>
      <c r="R982" s="105"/>
      <c r="S982" s="105"/>
      <c r="T982" s="105"/>
      <c r="U982" s="105"/>
      <c r="V982" s="105">
        <v>312</v>
      </c>
      <c r="W982" s="105"/>
      <c r="X982" s="105"/>
      <c r="Y982" s="110"/>
      <c r="Z982" s="110"/>
      <c r="AA982" s="110"/>
      <c r="AB982" s="110"/>
      <c r="AC982" s="110"/>
      <c r="AD982" s="110"/>
      <c r="AE982" s="110"/>
      <c r="AF982" s="110"/>
      <c r="AG982" s="110"/>
      <c r="AI982" s="7">
        <f>IF(Q982&gt;0,RANK(Q982,(N982:P982,Q982:AE982)),0)</f>
        <v>3</v>
      </c>
      <c r="AJ982" s="7">
        <f>IF(R982&gt;0,RANK(R982,(N982:P982,Q982:AE982)),0)</f>
        <v>0</v>
      </c>
      <c r="AK982" s="7">
        <f>IF(T982&gt;0,RANK(T982,(N982:P982,Q982:AE982)),0)</f>
        <v>0</v>
      </c>
      <c r="AL982" s="7">
        <f>IF(S982&gt;0,RANK(S982,(N982:P982,Q982:AE982)),0)</f>
        <v>0</v>
      </c>
      <c r="AM982" s="2">
        <f t="shared" si="392"/>
        <v>2.7515597504399296E-2</v>
      </c>
      <c r="AN982" s="2">
        <f t="shared" si="393"/>
        <v>0</v>
      </c>
      <c r="AO982" s="2">
        <f t="shared" si="394"/>
        <v>0</v>
      </c>
      <c r="AP982" s="2">
        <f t="shared" si="395"/>
        <v>0</v>
      </c>
      <c r="AR982" t="s">
        <v>1134</v>
      </c>
      <c r="AS982" t="s">
        <v>1053</v>
      </c>
      <c r="AT982">
        <v>2</v>
      </c>
      <c r="AV982">
        <v>3</v>
      </c>
      <c r="AW982" s="91">
        <v>20</v>
      </c>
      <c r="AX982" s="93">
        <v>103</v>
      </c>
      <c r="AY982" s="97">
        <f t="shared" si="384"/>
        <v>20103</v>
      </c>
      <c r="BA982" s="7" t="s">
        <v>1261</v>
      </c>
    </row>
    <row r="983" spans="1:53" hidden="1" outlineLevel="1">
      <c r="A983" t="s">
        <v>196</v>
      </c>
      <c r="B983" t="s">
        <v>1053</v>
      </c>
      <c r="C983" s="1">
        <f t="shared" si="385"/>
        <v>1180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0</v>
      </c>
      <c r="G983" s="1">
        <f t="shared" si="386"/>
        <v>953</v>
      </c>
      <c r="H983" s="2">
        <f t="shared" si="387"/>
        <v>0.80762711864406778</v>
      </c>
      <c r="I983" s="2"/>
      <c r="J983" s="2">
        <f t="shared" si="388"/>
        <v>8.3050847457627114E-2</v>
      </c>
      <c r="K983" s="2">
        <f t="shared" si="389"/>
        <v>0.89067796610169492</v>
      </c>
      <c r="L983" s="2">
        <f t="shared" si="390"/>
        <v>0</v>
      </c>
      <c r="M983" s="2">
        <f t="shared" si="391"/>
        <v>2.6271186440677941E-2</v>
      </c>
      <c r="N983" s="110">
        <v>98</v>
      </c>
      <c r="O983" s="110">
        <v>1051</v>
      </c>
      <c r="P983" s="110"/>
      <c r="Q983" s="105">
        <v>20</v>
      </c>
      <c r="R983" s="105"/>
      <c r="S983" s="105"/>
      <c r="T983" s="105"/>
      <c r="U983" s="105"/>
      <c r="V983" s="105">
        <v>11</v>
      </c>
      <c r="W983" s="105"/>
      <c r="X983" s="105"/>
      <c r="Y983" s="110"/>
      <c r="Z983" s="110"/>
      <c r="AA983" s="110"/>
      <c r="AB983" s="110"/>
      <c r="AC983" s="110"/>
      <c r="AD983" s="110"/>
      <c r="AE983" s="110"/>
      <c r="AF983" s="110"/>
      <c r="AG983" s="110"/>
      <c r="AI983" s="7">
        <f>IF(Q983&gt;0,RANK(Q983,(N983:P983,Q983:AE983)),0)</f>
        <v>3</v>
      </c>
      <c r="AJ983" s="7">
        <f>IF(R983&gt;0,RANK(R983,(N983:P983,Q983:AE983)),0)</f>
        <v>0</v>
      </c>
      <c r="AK983" s="7">
        <f>IF(T983&gt;0,RANK(T983,(N983:P983,Q983:AE983)),0)</f>
        <v>0</v>
      </c>
      <c r="AL983" s="7">
        <f>IF(S983&gt;0,RANK(S983,(N983:P983,Q983:AE983)),0)</f>
        <v>0</v>
      </c>
      <c r="AM983" s="2">
        <f t="shared" si="392"/>
        <v>1.6949152542372881E-2</v>
      </c>
      <c r="AN983" s="2">
        <f t="shared" si="393"/>
        <v>0</v>
      </c>
      <c r="AO983" s="2">
        <f t="shared" si="394"/>
        <v>0</v>
      </c>
      <c r="AP983" s="2">
        <f t="shared" si="395"/>
        <v>0</v>
      </c>
      <c r="AR983" t="s">
        <v>196</v>
      </c>
      <c r="AS983" t="s">
        <v>1053</v>
      </c>
      <c r="AT983">
        <v>1</v>
      </c>
      <c r="AV983">
        <v>3</v>
      </c>
      <c r="AW983" s="91">
        <v>20</v>
      </c>
      <c r="AX983" s="93">
        <v>105</v>
      </c>
      <c r="AY983" s="97">
        <f t="shared" si="384"/>
        <v>20105</v>
      </c>
      <c r="BA983" s="7" t="s">
        <v>1261</v>
      </c>
    </row>
    <row r="984" spans="1:53" hidden="1" outlineLevel="1">
      <c r="A984" t="s">
        <v>344</v>
      </c>
      <c r="B984" t="s">
        <v>1053</v>
      </c>
      <c r="C984" s="1">
        <f t="shared" si="385"/>
        <v>3298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>IF(P984&gt;0,RANK(P984,(N984:P984,Q984:AE984)),0)</f>
        <v>0</v>
      </c>
      <c r="G984" s="1">
        <f t="shared" si="386"/>
        <v>1783</v>
      </c>
      <c r="H984" s="2">
        <f t="shared" si="387"/>
        <v>0.54063068526379621</v>
      </c>
      <c r="I984" s="2"/>
      <c r="J984" s="2">
        <f t="shared" si="388"/>
        <v>0.20527592480291085</v>
      </c>
      <c r="K984" s="2">
        <f t="shared" si="389"/>
        <v>0.74590661006670711</v>
      </c>
      <c r="L984" s="2">
        <f t="shared" si="390"/>
        <v>0</v>
      </c>
      <c r="M984" s="2">
        <f t="shared" si="391"/>
        <v>4.8817465130382098E-2</v>
      </c>
      <c r="N984" s="110">
        <v>677</v>
      </c>
      <c r="O984" s="110">
        <v>2460</v>
      </c>
      <c r="P984" s="110"/>
      <c r="Q984" s="105">
        <v>100</v>
      </c>
      <c r="R984" s="105"/>
      <c r="S984" s="105"/>
      <c r="T984" s="105"/>
      <c r="U984" s="105"/>
      <c r="V984" s="105">
        <v>61</v>
      </c>
      <c r="W984" s="105"/>
      <c r="X984" s="105"/>
      <c r="Y984" s="110"/>
      <c r="Z984" s="110"/>
      <c r="AA984" s="110"/>
      <c r="AB984" s="110"/>
      <c r="AC984" s="110"/>
      <c r="AD984" s="110"/>
      <c r="AE984" s="110"/>
      <c r="AF984" s="110"/>
      <c r="AG984" s="110"/>
      <c r="AI984" s="7">
        <f>IF(Q984&gt;0,RANK(Q984,(N984:P984,Q984:AE984)),0)</f>
        <v>3</v>
      </c>
      <c r="AJ984" s="7">
        <f>IF(R984&gt;0,RANK(R984,(N984:P984,Q984:AE984)),0)</f>
        <v>0</v>
      </c>
      <c r="AK984" s="7">
        <f>IF(T984&gt;0,RANK(T984,(N984:P984,Q984:AE984)),0)</f>
        <v>0</v>
      </c>
      <c r="AL984" s="7">
        <f>IF(S984&gt;0,RANK(S984,(N984:P984,Q984:AE984)),0)</f>
        <v>0</v>
      </c>
      <c r="AM984" s="2">
        <f t="shared" si="392"/>
        <v>3.0321406913280776E-2</v>
      </c>
      <c r="AN984" s="2">
        <f t="shared" si="393"/>
        <v>0</v>
      </c>
      <c r="AO984" s="2">
        <f t="shared" si="394"/>
        <v>0</v>
      </c>
      <c r="AP984" s="2">
        <f t="shared" si="395"/>
        <v>0</v>
      </c>
      <c r="AR984" t="s">
        <v>344</v>
      </c>
      <c r="AS984" t="s">
        <v>1053</v>
      </c>
      <c r="AT984">
        <v>2</v>
      </c>
      <c r="AV984">
        <v>3</v>
      </c>
      <c r="AW984" s="91">
        <v>20</v>
      </c>
      <c r="AX984" s="93">
        <v>107</v>
      </c>
      <c r="AY984" s="97">
        <f t="shared" si="384"/>
        <v>20107</v>
      </c>
      <c r="BA984" s="7" t="s">
        <v>1261</v>
      </c>
    </row>
    <row r="985" spans="1:53" hidden="1" outlineLevel="1">
      <c r="A985" t="s">
        <v>726</v>
      </c>
      <c r="B985" t="s">
        <v>1053</v>
      </c>
      <c r="C985" s="1">
        <f t="shared" si="385"/>
        <v>1101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0</v>
      </c>
      <c r="G985" s="1">
        <f t="shared" si="386"/>
        <v>933</v>
      </c>
      <c r="H985" s="2">
        <f t="shared" si="387"/>
        <v>0.84741144414168934</v>
      </c>
      <c r="I985" s="2"/>
      <c r="J985" s="2">
        <f t="shared" si="388"/>
        <v>6.9936421435059043E-2</v>
      </c>
      <c r="K985" s="2">
        <f t="shared" si="389"/>
        <v>0.91734786557674841</v>
      </c>
      <c r="L985" s="2">
        <f t="shared" si="390"/>
        <v>0</v>
      </c>
      <c r="M985" s="2">
        <f t="shared" si="391"/>
        <v>1.2715712988192518E-2</v>
      </c>
      <c r="N985" s="110">
        <v>77</v>
      </c>
      <c r="O985" s="110">
        <v>1010</v>
      </c>
      <c r="P985" s="110"/>
      <c r="Q985" s="105">
        <v>9</v>
      </c>
      <c r="R985" s="105"/>
      <c r="S985" s="105"/>
      <c r="T985" s="105"/>
      <c r="U985" s="105"/>
      <c r="V985" s="105">
        <v>5</v>
      </c>
      <c r="W985" s="105"/>
      <c r="X985" s="105"/>
      <c r="Y985" s="110"/>
      <c r="Z985" s="110"/>
      <c r="AA985" s="110"/>
      <c r="AB985" s="110"/>
      <c r="AC985" s="110"/>
      <c r="AD985" s="110"/>
      <c r="AE985" s="110"/>
      <c r="AF985" s="110"/>
      <c r="AG985" s="110"/>
      <c r="AI985" s="7">
        <f>IF(Q985&gt;0,RANK(Q985,(N985:P985,Q985:AE985)),0)</f>
        <v>3</v>
      </c>
      <c r="AJ985" s="7">
        <f>IF(R985&gt;0,RANK(R985,(N985:P985,Q985:AE985)),0)</f>
        <v>0</v>
      </c>
      <c r="AK985" s="7">
        <f>IF(T985&gt;0,RANK(T985,(N985:P985,Q985:AE985)),0)</f>
        <v>0</v>
      </c>
      <c r="AL985" s="7">
        <f>IF(S985&gt;0,RANK(S985,(N985:P985,Q985:AE985)),0)</f>
        <v>0</v>
      </c>
      <c r="AM985" s="2">
        <f t="shared" si="392"/>
        <v>8.1743869209809257E-3</v>
      </c>
      <c r="AN985" s="2">
        <f t="shared" si="393"/>
        <v>0</v>
      </c>
      <c r="AO985" s="2">
        <f t="shared" si="394"/>
        <v>0</v>
      </c>
      <c r="AP985" s="2">
        <f t="shared" si="395"/>
        <v>0</v>
      </c>
      <c r="AR985" t="s">
        <v>726</v>
      </c>
      <c r="AS985" t="s">
        <v>1053</v>
      </c>
      <c r="AT985">
        <v>1</v>
      </c>
      <c r="AV985">
        <v>3</v>
      </c>
      <c r="AW985" s="91">
        <v>20</v>
      </c>
      <c r="AX985" s="93">
        <v>109</v>
      </c>
      <c r="AY985" s="97">
        <f t="shared" si="384"/>
        <v>20109</v>
      </c>
      <c r="BA985" s="7" t="s">
        <v>1261</v>
      </c>
    </row>
    <row r="986" spans="1:53" hidden="1" outlineLevel="1">
      <c r="A986" t="s">
        <v>1205</v>
      </c>
      <c r="B986" t="s">
        <v>1053</v>
      </c>
      <c r="C986" s="1">
        <f t="shared" si="385"/>
        <v>8727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>IF(P986&gt;0,RANK(P986,(N986:P986,Q986:AE986)),0)</f>
        <v>0</v>
      </c>
      <c r="G986" s="1">
        <f t="shared" si="386"/>
        <v>4184</v>
      </c>
      <c r="H986" s="2">
        <f t="shared" si="387"/>
        <v>0.47943164890569495</v>
      </c>
      <c r="I986" s="2"/>
      <c r="J986" s="2">
        <f t="shared" si="388"/>
        <v>0.24349719262060274</v>
      </c>
      <c r="K986" s="2">
        <f t="shared" si="389"/>
        <v>0.72292884152629766</v>
      </c>
      <c r="L986" s="2">
        <f t="shared" si="390"/>
        <v>0</v>
      </c>
      <c r="M986" s="2">
        <f t="shared" si="391"/>
        <v>3.3573965853099574E-2</v>
      </c>
      <c r="N986" s="110">
        <v>2125</v>
      </c>
      <c r="O986" s="110">
        <v>6309</v>
      </c>
      <c r="P986" s="110"/>
      <c r="Q986" s="105">
        <v>190</v>
      </c>
      <c r="R986" s="105"/>
      <c r="S986" s="105"/>
      <c r="T986" s="105"/>
      <c r="U986" s="105"/>
      <c r="V986" s="105">
        <v>103</v>
      </c>
      <c r="W986" s="105"/>
      <c r="X986" s="105"/>
      <c r="Y986" s="110"/>
      <c r="Z986" s="110"/>
      <c r="AA986" s="110"/>
      <c r="AB986" s="110"/>
      <c r="AC986" s="110"/>
      <c r="AD986" s="110"/>
      <c r="AE986" s="110"/>
      <c r="AF986" s="110"/>
      <c r="AG986" s="110"/>
      <c r="AI986" s="7">
        <f>IF(Q986&gt;0,RANK(Q986,(N986:P986,Q986:AE986)),0)</f>
        <v>3</v>
      </c>
      <c r="AJ986" s="7">
        <f>IF(R986&gt;0,RANK(R986,(N986:P986,Q986:AE986)),0)</f>
        <v>0</v>
      </c>
      <c r="AK986" s="7">
        <f>IF(T986&gt;0,RANK(T986,(N986:P986,Q986:AE986)),0)</f>
        <v>0</v>
      </c>
      <c r="AL986" s="7">
        <f>IF(S986&gt;0,RANK(S986,(N986:P986,Q986:AE986)),0)</f>
        <v>0</v>
      </c>
      <c r="AM986" s="2">
        <f t="shared" si="392"/>
        <v>2.1771513693136242E-2</v>
      </c>
      <c r="AN986" s="2">
        <f t="shared" si="393"/>
        <v>0</v>
      </c>
      <c r="AO986" s="2">
        <f t="shared" si="394"/>
        <v>0</v>
      </c>
      <c r="AP986" s="2">
        <f t="shared" si="395"/>
        <v>0</v>
      </c>
      <c r="AR986" t="s">
        <v>1205</v>
      </c>
      <c r="AS986" t="s">
        <v>1053</v>
      </c>
      <c r="AT986">
        <v>1</v>
      </c>
      <c r="AV986">
        <v>3</v>
      </c>
      <c r="AW986" s="91">
        <v>20</v>
      </c>
      <c r="AX986" s="93">
        <v>111</v>
      </c>
      <c r="AY986" s="97">
        <f t="shared" si="384"/>
        <v>20111</v>
      </c>
      <c r="BA986" s="7" t="s">
        <v>1261</v>
      </c>
    </row>
    <row r="987" spans="1:53" hidden="1" outlineLevel="1">
      <c r="A987" t="s">
        <v>883</v>
      </c>
      <c r="B987" t="s">
        <v>1053</v>
      </c>
      <c r="C987" s="1">
        <f t="shared" si="385"/>
        <v>9576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0</v>
      </c>
      <c r="G987" s="1">
        <f t="shared" si="386"/>
        <v>6373</v>
      </c>
      <c r="H987" s="2">
        <f t="shared" si="387"/>
        <v>0.66551796157059318</v>
      </c>
      <c r="I987" s="2"/>
      <c r="J987" s="2">
        <f t="shared" si="388"/>
        <v>0.15507518796992481</v>
      </c>
      <c r="K987" s="2">
        <f t="shared" si="389"/>
        <v>0.82059314954051799</v>
      </c>
      <c r="L987" s="2">
        <f t="shared" si="390"/>
        <v>0</v>
      </c>
      <c r="M987" s="2">
        <f t="shared" si="391"/>
        <v>2.4331662489557204E-2</v>
      </c>
      <c r="N987" s="110">
        <v>1485</v>
      </c>
      <c r="O987" s="110">
        <v>7858</v>
      </c>
      <c r="P987" s="110"/>
      <c r="Q987" s="105">
        <v>140</v>
      </c>
      <c r="R987" s="105"/>
      <c r="S987" s="105"/>
      <c r="T987" s="105"/>
      <c r="U987" s="105"/>
      <c r="V987" s="105">
        <v>93</v>
      </c>
      <c r="W987" s="105"/>
      <c r="X987" s="105"/>
      <c r="Y987" s="110"/>
      <c r="Z987" s="110"/>
      <c r="AA987" s="110"/>
      <c r="AB987" s="110"/>
      <c r="AC987" s="110"/>
      <c r="AD987" s="110"/>
      <c r="AE987" s="110"/>
      <c r="AF987" s="110"/>
      <c r="AG987" s="110"/>
      <c r="AI987" s="7">
        <f>IF(Q987&gt;0,RANK(Q987,(N987:P987,Q987:AE987)),0)</f>
        <v>3</v>
      </c>
      <c r="AJ987" s="7">
        <f>IF(R987&gt;0,RANK(R987,(N987:P987,Q987:AE987)),0)</f>
        <v>0</v>
      </c>
      <c r="AK987" s="7">
        <f>IF(T987&gt;0,RANK(T987,(N987:P987,Q987:AE987)),0)</f>
        <v>0</v>
      </c>
      <c r="AL987" s="7">
        <f>IF(S987&gt;0,RANK(S987,(N987:P987,Q987:AE987)),0)</f>
        <v>0</v>
      </c>
      <c r="AM987" s="2">
        <f t="shared" si="392"/>
        <v>1.4619883040935672E-2</v>
      </c>
      <c r="AN987" s="2">
        <f t="shared" si="393"/>
        <v>0</v>
      </c>
      <c r="AO987" s="2">
        <f t="shared" si="394"/>
        <v>0</v>
      </c>
      <c r="AP987" s="2">
        <f t="shared" si="395"/>
        <v>0</v>
      </c>
      <c r="AR987" t="s">
        <v>883</v>
      </c>
      <c r="AS987" t="s">
        <v>1053</v>
      </c>
      <c r="AT987">
        <v>1</v>
      </c>
      <c r="AV987">
        <v>3</v>
      </c>
      <c r="AW987" s="91">
        <v>20</v>
      </c>
      <c r="AX987" s="93">
        <v>113</v>
      </c>
      <c r="AY987" s="97">
        <f t="shared" si="384"/>
        <v>20113</v>
      </c>
      <c r="BA987" s="7" t="s">
        <v>1261</v>
      </c>
    </row>
    <row r="988" spans="1:53" hidden="1" outlineLevel="1">
      <c r="A988" t="s">
        <v>2572</v>
      </c>
      <c r="B988" t="s">
        <v>1053</v>
      </c>
      <c r="C988" s="1">
        <f t="shared" si="385"/>
        <v>4498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>IF(P988&gt;0,RANK(P988,(N988:P988,Q988:AE988)),0)</f>
        <v>0</v>
      </c>
      <c r="G988" s="1">
        <f t="shared" si="386"/>
        <v>3264</v>
      </c>
      <c r="H988" s="2">
        <f t="shared" si="387"/>
        <v>0.72565584704313024</v>
      </c>
      <c r="I988" s="2"/>
      <c r="J988" s="2">
        <f t="shared" si="388"/>
        <v>0.12694530902623388</v>
      </c>
      <c r="K988" s="2">
        <f t="shared" si="389"/>
        <v>0.85260115606936415</v>
      </c>
      <c r="L988" s="2">
        <f t="shared" si="390"/>
        <v>0</v>
      </c>
      <c r="M988" s="2">
        <f t="shared" si="391"/>
        <v>2.0453534904401938E-2</v>
      </c>
      <c r="N988" s="110">
        <v>571</v>
      </c>
      <c r="O988" s="110">
        <v>3835</v>
      </c>
      <c r="P988" s="110"/>
      <c r="Q988" s="105">
        <v>55</v>
      </c>
      <c r="R988" s="105"/>
      <c r="S988" s="105"/>
      <c r="T988" s="105"/>
      <c r="U988" s="105"/>
      <c r="V988" s="105">
        <v>37</v>
      </c>
      <c r="W988" s="105"/>
      <c r="X988" s="105"/>
      <c r="Y988" s="110"/>
      <c r="Z988" s="110"/>
      <c r="AA988" s="110"/>
      <c r="AB988" s="110"/>
      <c r="AC988" s="110"/>
      <c r="AD988" s="110"/>
      <c r="AE988" s="110"/>
      <c r="AF988" s="110"/>
      <c r="AG988" s="110"/>
      <c r="AI988" s="7">
        <f>IF(Q988&gt;0,RANK(Q988,(N988:P988,Q988:AE988)),0)</f>
        <v>3</v>
      </c>
      <c r="AJ988" s="7">
        <f>IF(R988&gt;0,RANK(R988,(N988:P988,Q988:AE988)),0)</f>
        <v>0</v>
      </c>
      <c r="AK988" s="7">
        <f>IF(T988&gt;0,RANK(T988,(N988:P988,Q988:AE988)),0)</f>
        <v>0</v>
      </c>
      <c r="AL988" s="7">
        <f>IF(S988&gt;0,RANK(S988,(N988:P988,Q988:AE988)),0)</f>
        <v>0</v>
      </c>
      <c r="AM988" s="2">
        <f t="shared" si="392"/>
        <v>1.2227656736327256E-2</v>
      </c>
      <c r="AN988" s="2">
        <f t="shared" si="393"/>
        <v>0</v>
      </c>
      <c r="AO988" s="2">
        <f t="shared" si="394"/>
        <v>0</v>
      </c>
      <c r="AP988" s="2">
        <f t="shared" si="395"/>
        <v>0</v>
      </c>
      <c r="AR988" t="s">
        <v>2572</v>
      </c>
      <c r="AS988" t="s">
        <v>1053</v>
      </c>
      <c r="AT988">
        <v>1</v>
      </c>
      <c r="AV988">
        <v>3</v>
      </c>
      <c r="AW988" s="91">
        <v>20</v>
      </c>
      <c r="AX988" s="93">
        <v>115</v>
      </c>
      <c r="AY988" s="97">
        <f t="shared" si="384"/>
        <v>20115</v>
      </c>
      <c r="BA988" s="7" t="s">
        <v>1261</v>
      </c>
    </row>
    <row r="989" spans="1:53" hidden="1" outlineLevel="1">
      <c r="A989" t="s">
        <v>1613</v>
      </c>
      <c r="B989" t="s">
        <v>1053</v>
      </c>
      <c r="C989" s="1">
        <f t="shared" si="385"/>
        <v>3781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>IF(P989&gt;0,RANK(P989,(N989:P989,Q989:AE989)),0)</f>
        <v>0</v>
      </c>
      <c r="G989" s="1">
        <f t="shared" si="386"/>
        <v>2196</v>
      </c>
      <c r="H989" s="2">
        <f t="shared" si="387"/>
        <v>0.5807987304945782</v>
      </c>
      <c r="I989" s="2"/>
      <c r="J989" s="2">
        <f t="shared" si="388"/>
        <v>0.19703782068235917</v>
      </c>
      <c r="K989" s="2">
        <f t="shared" si="389"/>
        <v>0.77783655117693729</v>
      </c>
      <c r="L989" s="2">
        <f t="shared" si="390"/>
        <v>0</v>
      </c>
      <c r="M989" s="2">
        <f t="shared" si="391"/>
        <v>2.5125628140703515E-2</v>
      </c>
      <c r="N989" s="110">
        <v>745</v>
      </c>
      <c r="O989" s="110">
        <v>2941</v>
      </c>
      <c r="P989" s="110"/>
      <c r="Q989" s="105">
        <v>63</v>
      </c>
      <c r="R989" s="105"/>
      <c r="S989" s="105"/>
      <c r="T989" s="105"/>
      <c r="U989" s="105"/>
      <c r="V989" s="105">
        <v>32</v>
      </c>
      <c r="W989" s="105"/>
      <c r="X989" s="105"/>
      <c r="Y989" s="110"/>
      <c r="Z989" s="110"/>
      <c r="AA989" s="110"/>
      <c r="AB989" s="110"/>
      <c r="AC989" s="110"/>
      <c r="AD989" s="110"/>
      <c r="AE989" s="110"/>
      <c r="AF989" s="110"/>
      <c r="AG989" s="110"/>
      <c r="AI989" s="7">
        <f>IF(Q989&gt;0,RANK(Q989,(N989:P989,Q989:AE989)),0)</f>
        <v>3</v>
      </c>
      <c r="AJ989" s="7">
        <f>IF(R989&gt;0,RANK(R989,(N989:P989,Q989:AE989)),0)</f>
        <v>0</v>
      </c>
      <c r="AK989" s="7">
        <f>IF(T989&gt;0,RANK(T989,(N989:P989,Q989:AE989)),0)</f>
        <v>0</v>
      </c>
      <c r="AL989" s="7">
        <f>IF(S989&gt;0,RANK(S989,(N989:P989,Q989:AE989)),0)</f>
        <v>0</v>
      </c>
      <c r="AM989" s="2">
        <f t="shared" si="392"/>
        <v>1.6662258661729702E-2</v>
      </c>
      <c r="AN989" s="2">
        <f t="shared" si="393"/>
        <v>0</v>
      </c>
      <c r="AO989" s="2">
        <f t="shared" si="394"/>
        <v>0</v>
      </c>
      <c r="AP989" s="2">
        <f t="shared" si="395"/>
        <v>0</v>
      </c>
      <c r="AR989" t="s">
        <v>1613</v>
      </c>
      <c r="AS989" t="s">
        <v>1053</v>
      </c>
      <c r="AT989">
        <v>1</v>
      </c>
      <c r="AV989">
        <v>3</v>
      </c>
      <c r="AW989" s="91">
        <v>20</v>
      </c>
      <c r="AX989" s="93">
        <v>117</v>
      </c>
      <c r="AY989" s="97">
        <f t="shared" si="384"/>
        <v>20117</v>
      </c>
      <c r="BA989" s="7" t="s">
        <v>1261</v>
      </c>
    </row>
    <row r="990" spans="1:53" hidden="1" outlineLevel="1">
      <c r="A990" t="s">
        <v>987</v>
      </c>
      <c r="B990" t="s">
        <v>1053</v>
      </c>
      <c r="C990" s="1">
        <f t="shared" si="385"/>
        <v>1480</v>
      </c>
      <c r="D990" s="7">
        <f>IF(N990&gt;0, RANK(N990,(N990:P990,Q990:AE990)),0)</f>
        <v>2</v>
      </c>
      <c r="E990" s="7">
        <f>IF(O990&gt;0,RANK(O990,(N990:P990,Q990:AE990)),0)</f>
        <v>1</v>
      </c>
      <c r="F990" s="7">
        <f>IF(P990&gt;0,RANK(P990,(N990:P990,Q990:AE990)),0)</f>
        <v>0</v>
      </c>
      <c r="G990" s="1">
        <f t="shared" si="386"/>
        <v>1245</v>
      </c>
      <c r="H990" s="2">
        <f t="shared" si="387"/>
        <v>0.84121621621621623</v>
      </c>
      <c r="I990" s="2"/>
      <c r="J990" s="2">
        <f t="shared" si="388"/>
        <v>7.0945945945945943E-2</v>
      </c>
      <c r="K990" s="2">
        <f t="shared" si="389"/>
        <v>0.91216216216216217</v>
      </c>
      <c r="L990" s="2">
        <f t="shared" si="390"/>
        <v>0</v>
      </c>
      <c r="M990" s="2">
        <f t="shared" si="391"/>
        <v>1.6891891891891886E-2</v>
      </c>
      <c r="N990" s="110">
        <v>105</v>
      </c>
      <c r="O990" s="110">
        <v>1350</v>
      </c>
      <c r="P990" s="110"/>
      <c r="Q990" s="105">
        <v>13</v>
      </c>
      <c r="R990" s="105"/>
      <c r="S990" s="105"/>
      <c r="T990" s="105"/>
      <c r="U990" s="105"/>
      <c r="V990" s="105">
        <v>12</v>
      </c>
      <c r="W990" s="105"/>
      <c r="X990" s="105"/>
      <c r="Y990" s="110"/>
      <c r="Z990" s="110"/>
      <c r="AA990" s="110"/>
      <c r="AB990" s="110"/>
      <c r="AC990" s="110"/>
      <c r="AD990" s="110"/>
      <c r="AE990" s="110"/>
      <c r="AF990" s="110"/>
      <c r="AG990" s="110"/>
      <c r="AI990" s="7">
        <f>IF(Q990&gt;0,RANK(Q990,(N990:P990,Q990:AE990)),0)</f>
        <v>3</v>
      </c>
      <c r="AJ990" s="7">
        <f>IF(R990&gt;0,RANK(R990,(N990:P990,Q990:AE990)),0)</f>
        <v>0</v>
      </c>
      <c r="AK990" s="7">
        <f>IF(T990&gt;0,RANK(T990,(N990:P990,Q990:AE990)),0)</f>
        <v>0</v>
      </c>
      <c r="AL990" s="7">
        <f>IF(S990&gt;0,RANK(S990,(N990:P990,Q990:AE990)),0)</f>
        <v>0</v>
      </c>
      <c r="AM990" s="2">
        <f t="shared" si="392"/>
        <v>8.7837837837837843E-3</v>
      </c>
      <c r="AN990" s="2">
        <f t="shared" si="393"/>
        <v>0</v>
      </c>
      <c r="AO990" s="2">
        <f t="shared" si="394"/>
        <v>0</v>
      </c>
      <c r="AP990" s="2">
        <f t="shared" si="395"/>
        <v>0</v>
      </c>
      <c r="AR990" t="s">
        <v>987</v>
      </c>
      <c r="AS990" t="s">
        <v>1053</v>
      </c>
      <c r="AT990">
        <v>1</v>
      </c>
      <c r="AV990">
        <v>3</v>
      </c>
      <c r="AW990" s="91">
        <v>20</v>
      </c>
      <c r="AX990" s="93">
        <v>119</v>
      </c>
      <c r="AY990" s="97">
        <f t="shared" si="384"/>
        <v>20119</v>
      </c>
      <c r="BA990" s="7" t="s">
        <v>1261</v>
      </c>
    </row>
    <row r="991" spans="1:53" hidden="1" outlineLevel="1">
      <c r="A991" t="s">
        <v>1700</v>
      </c>
      <c r="B991" t="s">
        <v>1053</v>
      </c>
      <c r="C991" s="1">
        <f t="shared" si="385"/>
        <v>10019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>IF(P991&gt;0,RANK(P991,(N991:P991,Q991:AE991)),0)</f>
        <v>0</v>
      </c>
      <c r="G991" s="1">
        <f t="shared" si="386"/>
        <v>5008</v>
      </c>
      <c r="H991" s="2">
        <f t="shared" si="387"/>
        <v>0.49985028445952689</v>
      </c>
      <c r="I991" s="2"/>
      <c r="J991" s="2">
        <f t="shared" si="388"/>
        <v>0.2303623116079449</v>
      </c>
      <c r="K991" s="2">
        <f t="shared" si="389"/>
        <v>0.7302125960674718</v>
      </c>
      <c r="L991" s="2">
        <f t="shared" si="390"/>
        <v>0</v>
      </c>
      <c r="M991" s="2">
        <f t="shared" si="391"/>
        <v>3.9425092324583244E-2</v>
      </c>
      <c r="N991" s="110">
        <v>2308</v>
      </c>
      <c r="O991" s="110">
        <v>7316</v>
      </c>
      <c r="P991" s="110"/>
      <c r="Q991" s="105">
        <v>227</v>
      </c>
      <c r="R991" s="105"/>
      <c r="S991" s="105"/>
      <c r="T991" s="105"/>
      <c r="U991" s="105"/>
      <c r="V991" s="105">
        <v>168</v>
      </c>
      <c r="W991" s="105"/>
      <c r="X991" s="105"/>
      <c r="Y991" s="110"/>
      <c r="Z991" s="110"/>
      <c r="AA991" s="110"/>
      <c r="AB991" s="110"/>
      <c r="AC991" s="110"/>
      <c r="AD991" s="110"/>
      <c r="AE991" s="110"/>
      <c r="AF991" s="110"/>
      <c r="AG991" s="110"/>
      <c r="AI991" s="7">
        <f>IF(Q991&gt;0,RANK(Q991,(N991:P991,Q991:AE991)),0)</f>
        <v>3</v>
      </c>
      <c r="AJ991" s="7">
        <f>IF(R991&gt;0,RANK(R991,(N991:P991,Q991:AE991)),0)</f>
        <v>0</v>
      </c>
      <c r="AK991" s="7">
        <f>IF(T991&gt;0,RANK(T991,(N991:P991,Q991:AE991)),0)</f>
        <v>0</v>
      </c>
      <c r="AL991" s="7">
        <f>IF(S991&gt;0,RANK(S991,(N991:P991,Q991:AE991)),0)</f>
        <v>0</v>
      </c>
      <c r="AM991" s="2">
        <f t="shared" si="392"/>
        <v>2.2656951791595967E-2</v>
      </c>
      <c r="AN991" s="2">
        <f t="shared" si="393"/>
        <v>0</v>
      </c>
      <c r="AO991" s="2">
        <f t="shared" si="394"/>
        <v>0</v>
      </c>
      <c r="AP991" s="2">
        <f t="shared" si="395"/>
        <v>0</v>
      </c>
      <c r="AR991" t="s">
        <v>1700</v>
      </c>
      <c r="AS991" t="s">
        <v>1053</v>
      </c>
      <c r="AT991">
        <v>2</v>
      </c>
      <c r="AV991">
        <v>3</v>
      </c>
      <c r="AW991" s="91">
        <v>20</v>
      </c>
      <c r="AX991" s="93">
        <v>121</v>
      </c>
      <c r="AY991" s="97">
        <f t="shared" si="384"/>
        <v>20121</v>
      </c>
      <c r="BA991" s="7" t="s">
        <v>1261</v>
      </c>
    </row>
    <row r="992" spans="1:53" hidden="1" outlineLevel="1">
      <c r="A992" t="s">
        <v>2076</v>
      </c>
      <c r="B992" t="s">
        <v>1053</v>
      </c>
      <c r="C992" s="1">
        <f t="shared" si="385"/>
        <v>2234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>IF(P992&gt;0,RANK(P992,(N992:P992,Q992:AE992)),0)</f>
        <v>0</v>
      </c>
      <c r="G992" s="1">
        <f t="shared" si="386"/>
        <v>1772</v>
      </c>
      <c r="H992" s="2">
        <f t="shared" si="387"/>
        <v>0.79319606087735006</v>
      </c>
      <c r="I992" s="2"/>
      <c r="J992" s="2">
        <f t="shared" si="388"/>
        <v>9.1763652641002683E-2</v>
      </c>
      <c r="K992" s="2">
        <f t="shared" si="389"/>
        <v>0.88495971351835268</v>
      </c>
      <c r="L992" s="2">
        <f t="shared" si="390"/>
        <v>0</v>
      </c>
      <c r="M992" s="2">
        <f t="shared" si="391"/>
        <v>2.3276633840644601E-2</v>
      </c>
      <c r="N992" s="110">
        <v>205</v>
      </c>
      <c r="O992" s="110">
        <v>1977</v>
      </c>
      <c r="P992" s="110"/>
      <c r="Q992" s="105">
        <v>36</v>
      </c>
      <c r="R992" s="105"/>
      <c r="S992" s="105"/>
      <c r="T992" s="105"/>
      <c r="U992" s="105"/>
      <c r="V992" s="105">
        <v>16</v>
      </c>
      <c r="W992" s="105"/>
      <c r="X992" s="105"/>
      <c r="Y992" s="110"/>
      <c r="Z992" s="110"/>
      <c r="AA992" s="110"/>
      <c r="AB992" s="110"/>
      <c r="AC992" s="110"/>
      <c r="AD992" s="110"/>
      <c r="AE992" s="110"/>
      <c r="AF992" s="110"/>
      <c r="AG992" s="110"/>
      <c r="AI992" s="7">
        <f>IF(Q992&gt;0,RANK(Q992,(N992:P992,Q992:AE992)),0)</f>
        <v>3</v>
      </c>
      <c r="AJ992" s="7">
        <f>IF(R992&gt;0,RANK(R992,(N992:P992,Q992:AE992)),0)</f>
        <v>0</v>
      </c>
      <c r="AK992" s="7">
        <f>IF(T992&gt;0,RANK(T992,(N992:P992,Q992:AE992)),0)</f>
        <v>0</v>
      </c>
      <c r="AL992" s="7">
        <f>IF(S992&gt;0,RANK(S992,(N992:P992,Q992:AE992)),0)</f>
        <v>0</v>
      </c>
      <c r="AM992" s="2">
        <f t="shared" si="392"/>
        <v>1.611459265890779E-2</v>
      </c>
      <c r="AN992" s="2">
        <f t="shared" si="393"/>
        <v>0</v>
      </c>
      <c r="AO992" s="2">
        <f t="shared" si="394"/>
        <v>0</v>
      </c>
      <c r="AP992" s="2">
        <f t="shared" si="395"/>
        <v>0</v>
      </c>
      <c r="AR992" t="s">
        <v>2076</v>
      </c>
      <c r="AS992" t="s">
        <v>1053</v>
      </c>
      <c r="AT992">
        <v>1</v>
      </c>
      <c r="AV992">
        <v>3</v>
      </c>
      <c r="AW992" s="91">
        <v>20</v>
      </c>
      <c r="AX992" s="93">
        <v>123</v>
      </c>
      <c r="AY992" s="97">
        <f t="shared" si="384"/>
        <v>20123</v>
      </c>
      <c r="BA992" s="7" t="s">
        <v>1261</v>
      </c>
    </row>
    <row r="993" spans="1:53" hidden="1" outlineLevel="1">
      <c r="A993" t="s">
        <v>1309</v>
      </c>
      <c r="B993" t="s">
        <v>1053</v>
      </c>
      <c r="C993" s="1">
        <f t="shared" si="385"/>
        <v>9226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>IF(P993&gt;0,RANK(P993,(N993:P993,Q993:AE993)),0)</f>
        <v>0</v>
      </c>
      <c r="G993" s="1">
        <f t="shared" si="386"/>
        <v>4992</v>
      </c>
      <c r="H993" s="2">
        <f t="shared" si="387"/>
        <v>0.54107955777151528</v>
      </c>
      <c r="I993" s="2"/>
      <c r="J993" s="2">
        <f t="shared" si="388"/>
        <v>0.21005853024062432</v>
      </c>
      <c r="K993" s="2">
        <f t="shared" si="389"/>
        <v>0.75113808801213966</v>
      </c>
      <c r="L993" s="2">
        <f t="shared" si="390"/>
        <v>0</v>
      </c>
      <c r="M993" s="2">
        <f t="shared" si="391"/>
        <v>3.8803381747235965E-2</v>
      </c>
      <c r="N993" s="110">
        <v>1938</v>
      </c>
      <c r="O993" s="110">
        <v>6930</v>
      </c>
      <c r="P993" s="110"/>
      <c r="Q993" s="105">
        <v>178</v>
      </c>
      <c r="R993" s="105"/>
      <c r="S993" s="105"/>
      <c r="T993" s="105"/>
      <c r="U993" s="105"/>
      <c r="V993" s="105">
        <v>180</v>
      </c>
      <c r="W993" s="105"/>
      <c r="X993" s="105"/>
      <c r="Y993" s="110"/>
      <c r="Z993" s="110"/>
      <c r="AA993" s="110"/>
      <c r="AB993" s="110"/>
      <c r="AC993" s="110"/>
      <c r="AD993" s="110"/>
      <c r="AE993" s="110"/>
      <c r="AF993" s="110"/>
      <c r="AG993" s="110"/>
      <c r="AI993" s="7">
        <f>IF(Q993&gt;0,RANK(Q993,(N993:P993,Q993:AE993)),0)</f>
        <v>4</v>
      </c>
      <c r="AJ993" s="7">
        <f>IF(R993&gt;0,RANK(R993,(N993:P993,Q993:AE993)),0)</f>
        <v>0</v>
      </c>
      <c r="AK993" s="7">
        <f>IF(T993&gt;0,RANK(T993,(N993:P993,Q993:AE993)),0)</f>
        <v>0</v>
      </c>
      <c r="AL993" s="7">
        <f>IF(S993&gt;0,RANK(S993,(N993:P993,Q993:AE993)),0)</f>
        <v>0</v>
      </c>
      <c r="AM993" s="2">
        <f t="shared" si="392"/>
        <v>1.929330153912855E-2</v>
      </c>
      <c r="AN993" s="2">
        <f t="shared" si="393"/>
        <v>0</v>
      </c>
      <c r="AO993" s="2">
        <f t="shared" si="394"/>
        <v>0</v>
      </c>
      <c r="AP993" s="2">
        <f t="shared" si="395"/>
        <v>0</v>
      </c>
      <c r="AR993" t="s">
        <v>1309</v>
      </c>
      <c r="AS993" t="s">
        <v>1053</v>
      </c>
      <c r="AT993">
        <v>4</v>
      </c>
      <c r="AV993">
        <v>3</v>
      </c>
      <c r="AW993" s="91">
        <v>20</v>
      </c>
      <c r="AX993" s="93">
        <v>125</v>
      </c>
      <c r="AY993" s="97">
        <f t="shared" si="384"/>
        <v>20125</v>
      </c>
      <c r="BA993" s="7" t="s">
        <v>1261</v>
      </c>
    </row>
    <row r="994" spans="1:53" hidden="1" outlineLevel="1">
      <c r="A994" t="s">
        <v>1992</v>
      </c>
      <c r="B994" t="s">
        <v>1053</v>
      </c>
      <c r="C994" s="1">
        <f t="shared" si="385"/>
        <v>2078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>IF(P994&gt;0,RANK(P994,(N994:P994,Q994:AE994)),0)</f>
        <v>0</v>
      </c>
      <c r="G994" s="1">
        <f t="shared" si="386"/>
        <v>1380</v>
      </c>
      <c r="H994" s="2">
        <f t="shared" si="387"/>
        <v>0.66410009624639077</v>
      </c>
      <c r="I994" s="2"/>
      <c r="J994" s="2">
        <f t="shared" si="388"/>
        <v>0.14966313763233879</v>
      </c>
      <c r="K994" s="2">
        <f t="shared" si="389"/>
        <v>0.81376323387872951</v>
      </c>
      <c r="L994" s="2">
        <f t="shared" si="390"/>
        <v>0</v>
      </c>
      <c r="M994" s="2">
        <f t="shared" si="391"/>
        <v>3.6573628488931753E-2</v>
      </c>
      <c r="N994" s="110">
        <v>311</v>
      </c>
      <c r="O994" s="110">
        <v>1691</v>
      </c>
      <c r="P994" s="110"/>
      <c r="Q994" s="105">
        <v>43</v>
      </c>
      <c r="R994" s="105"/>
      <c r="S994" s="105"/>
      <c r="T994" s="105"/>
      <c r="U994" s="105"/>
      <c r="V994" s="105">
        <v>33</v>
      </c>
      <c r="W994" s="105"/>
      <c r="X994" s="105"/>
      <c r="Y994" s="110"/>
      <c r="Z994" s="110"/>
      <c r="AA994" s="110"/>
      <c r="AB994" s="110"/>
      <c r="AC994" s="110"/>
      <c r="AD994" s="110"/>
      <c r="AE994" s="110"/>
      <c r="AF994" s="110"/>
      <c r="AG994" s="110"/>
      <c r="AI994" s="7">
        <f>IF(Q994&gt;0,RANK(Q994,(N994:P994,Q994:AE994)),0)</f>
        <v>3</v>
      </c>
      <c r="AJ994" s="7">
        <f>IF(R994&gt;0,RANK(R994,(N994:P994,Q994:AE994)),0)</f>
        <v>0</v>
      </c>
      <c r="AK994" s="7">
        <f>IF(T994&gt;0,RANK(T994,(N994:P994,Q994:AE994)),0)</f>
        <v>0</v>
      </c>
      <c r="AL994" s="7">
        <f>IF(S994&gt;0,RANK(S994,(N994:P994,Q994:AE994)),0)</f>
        <v>0</v>
      </c>
      <c r="AM994" s="2">
        <f t="shared" si="392"/>
        <v>2.0692974013474495E-2</v>
      </c>
      <c r="AN994" s="2">
        <f t="shared" si="393"/>
        <v>0</v>
      </c>
      <c r="AO994" s="2">
        <f t="shared" si="394"/>
        <v>0</v>
      </c>
      <c r="AP994" s="2">
        <f t="shared" si="395"/>
        <v>0</v>
      </c>
      <c r="AR994" t="s">
        <v>1992</v>
      </c>
      <c r="AS994" t="s">
        <v>1053</v>
      </c>
      <c r="AT994">
        <v>1</v>
      </c>
      <c r="AV994">
        <v>3</v>
      </c>
      <c r="AW994" s="91">
        <v>20</v>
      </c>
      <c r="AX994" s="93">
        <v>127</v>
      </c>
      <c r="AY994" s="97">
        <f t="shared" si="384"/>
        <v>20127</v>
      </c>
      <c r="BA994" s="7" t="s">
        <v>1261</v>
      </c>
    </row>
    <row r="995" spans="1:53" hidden="1" outlineLevel="1">
      <c r="A995" t="s">
        <v>1132</v>
      </c>
      <c r="B995" t="s">
        <v>1053</v>
      </c>
      <c r="C995" s="1">
        <f t="shared" ref="C995:C1026" si="396">SUM(N995:AG995)</f>
        <v>999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>IF(P995&gt;0,RANK(P995,(N995:P995,Q995:AE995)),0)</f>
        <v>0</v>
      </c>
      <c r="G995" s="1">
        <f t="shared" ref="G995:G1026" si="397">IF(C995&gt;0,MAX(N995:P995)-LARGE(N995:P995,2),0)</f>
        <v>827</v>
      </c>
      <c r="H995" s="2">
        <f t="shared" ref="H995:H1026" si="398">IF(C995&gt;0,G995/C995,0)</f>
        <v>0.82782782782782782</v>
      </c>
      <c r="I995" s="2"/>
      <c r="J995" s="2">
        <f t="shared" ref="J995:J1026" si="399">IF($C995=0,"-",N995/$C995)</f>
        <v>7.0070070070070073E-2</v>
      </c>
      <c r="K995" s="2">
        <f t="shared" ref="K995:K1026" si="400">IF($C995=0,"-",O995/$C995)</f>
        <v>0.89789789789789787</v>
      </c>
      <c r="L995" s="2">
        <f t="shared" ref="L995:L1026" si="401">IF($C995=0,"-",P995/$C995)</f>
        <v>0</v>
      </c>
      <c r="M995" s="2">
        <f t="shared" ref="M995:M1026" si="402">IF(C995=0,"-",(1-J995-K995-L995))</f>
        <v>3.2032032032032087E-2</v>
      </c>
      <c r="N995" s="110">
        <v>70</v>
      </c>
      <c r="O995" s="110">
        <v>897</v>
      </c>
      <c r="P995" s="110"/>
      <c r="Q995" s="105">
        <v>16</v>
      </c>
      <c r="R995" s="105"/>
      <c r="S995" s="105"/>
      <c r="T995" s="105"/>
      <c r="U995" s="105"/>
      <c r="V995" s="105">
        <v>16</v>
      </c>
      <c r="W995" s="105"/>
      <c r="X995" s="105"/>
      <c r="Y995" s="110"/>
      <c r="Z995" s="110"/>
      <c r="AA995" s="110"/>
      <c r="AB995" s="110"/>
      <c r="AC995" s="110"/>
      <c r="AD995" s="110"/>
      <c r="AE995" s="110"/>
      <c r="AF995" s="110"/>
      <c r="AG995" s="110"/>
      <c r="AI995" s="7">
        <f>IF(Q995&gt;0,RANK(Q995,(N995:P995,Q995:AE995)),0)</f>
        <v>3</v>
      </c>
      <c r="AJ995" s="7">
        <f>IF(R995&gt;0,RANK(R995,(N995:P995,Q995:AE995)),0)</f>
        <v>0</v>
      </c>
      <c r="AK995" s="7">
        <f>IF(T995&gt;0,RANK(T995,(N995:P995,Q995:AE995)),0)</f>
        <v>0</v>
      </c>
      <c r="AL995" s="7">
        <f>IF(S995&gt;0,RANK(S995,(N995:P995,Q995:AE995)),0)</f>
        <v>0</v>
      </c>
      <c r="AM995" s="2">
        <f t="shared" ref="AM995:AM1026" si="403">IF($C995=0,"-",Q995/$C995)</f>
        <v>1.6016016016016016E-2</v>
      </c>
      <c r="AN995" s="2">
        <f t="shared" ref="AN995:AN1026" si="404">IF($C995=0,"-",R995/$C995)</f>
        <v>0</v>
      </c>
      <c r="AO995" s="2">
        <f t="shared" ref="AO995:AO1026" si="405">IF($C995=0,"-",T995/$C995)</f>
        <v>0</v>
      </c>
      <c r="AP995" s="2">
        <f t="shared" ref="AP995:AP1026" si="406">IF($C995=0,"-",S995/$C995)</f>
        <v>0</v>
      </c>
      <c r="AR995" t="s">
        <v>1132</v>
      </c>
      <c r="AS995" t="s">
        <v>1053</v>
      </c>
      <c r="AT995">
        <v>1</v>
      </c>
      <c r="AV995">
        <v>3</v>
      </c>
      <c r="AW995" s="91">
        <v>20</v>
      </c>
      <c r="AX995" s="93">
        <v>129</v>
      </c>
      <c r="AY995" s="97">
        <f t="shared" si="384"/>
        <v>20129</v>
      </c>
      <c r="BA995" s="7" t="s">
        <v>1261</v>
      </c>
    </row>
    <row r="996" spans="1:53" hidden="1" outlineLevel="1">
      <c r="A996" t="s">
        <v>763</v>
      </c>
      <c r="B996" t="s">
        <v>1053</v>
      </c>
      <c r="C996" s="1">
        <f t="shared" si="396"/>
        <v>4187</v>
      </c>
      <c r="D996" s="7">
        <f>IF(N996&gt;0, RANK(N996,(N996:P996,Q996:AE996)),0)</f>
        <v>2</v>
      </c>
      <c r="E996" s="7">
        <f>IF(O996&gt;0,RANK(O996,(N996:P996,Q996:AE996)),0)</f>
        <v>1</v>
      </c>
      <c r="F996" s="7">
        <f>IF(P996&gt;0,RANK(P996,(N996:P996,Q996:AE996)),0)</f>
        <v>0</v>
      </c>
      <c r="G996" s="1">
        <f t="shared" si="397"/>
        <v>2764</v>
      </c>
      <c r="H996" s="2">
        <f t="shared" si="398"/>
        <v>0.66013852400286599</v>
      </c>
      <c r="I996" s="2"/>
      <c r="J996" s="2">
        <f t="shared" si="399"/>
        <v>0.15667542393121567</v>
      </c>
      <c r="K996" s="2">
        <f t="shared" si="400"/>
        <v>0.81681394793408169</v>
      </c>
      <c r="L996" s="2">
        <f t="shared" si="401"/>
        <v>0</v>
      </c>
      <c r="M996" s="2">
        <f t="shared" si="402"/>
        <v>2.6510628134702618E-2</v>
      </c>
      <c r="N996" s="110">
        <v>656</v>
      </c>
      <c r="O996" s="110">
        <v>3420</v>
      </c>
      <c r="P996" s="110"/>
      <c r="Q996" s="105">
        <v>68</v>
      </c>
      <c r="R996" s="105"/>
      <c r="S996" s="105"/>
      <c r="T996" s="105"/>
      <c r="U996" s="105"/>
      <c r="V996" s="105">
        <v>43</v>
      </c>
      <c r="W996" s="105"/>
      <c r="X996" s="105"/>
      <c r="Y996" s="110"/>
      <c r="Z996" s="110"/>
      <c r="AA996" s="110"/>
      <c r="AB996" s="110"/>
      <c r="AC996" s="110"/>
      <c r="AD996" s="110"/>
      <c r="AE996" s="110"/>
      <c r="AF996" s="110"/>
      <c r="AG996" s="110"/>
      <c r="AI996" s="7">
        <f>IF(Q996&gt;0,RANK(Q996,(N996:P996,Q996:AE996)),0)</f>
        <v>3</v>
      </c>
      <c r="AJ996" s="7">
        <f>IF(R996&gt;0,RANK(R996,(N996:P996,Q996:AE996)),0)</f>
        <v>0</v>
      </c>
      <c r="AK996" s="7">
        <f>IF(T996&gt;0,RANK(T996,(N996:P996,Q996:AE996)),0)</f>
        <v>0</v>
      </c>
      <c r="AL996" s="7">
        <f>IF(S996&gt;0,RANK(S996,(N996:P996,Q996:AE996)),0)</f>
        <v>0</v>
      </c>
      <c r="AM996" s="2">
        <f t="shared" si="403"/>
        <v>1.6240745163601623E-2</v>
      </c>
      <c r="AN996" s="2">
        <f t="shared" si="404"/>
        <v>0</v>
      </c>
      <c r="AO996" s="2">
        <f t="shared" si="405"/>
        <v>0</v>
      </c>
      <c r="AP996" s="2">
        <f t="shared" si="406"/>
        <v>0</v>
      </c>
      <c r="AR996" t="s">
        <v>763</v>
      </c>
      <c r="AS996" t="s">
        <v>1053</v>
      </c>
      <c r="AT996">
        <v>0</v>
      </c>
      <c r="AV996">
        <v>3</v>
      </c>
      <c r="AW996" s="91">
        <v>20</v>
      </c>
      <c r="AX996" s="93">
        <v>131</v>
      </c>
      <c r="AY996" s="97">
        <f t="shared" si="384"/>
        <v>20131</v>
      </c>
      <c r="BA996" s="7" t="s">
        <v>1261</v>
      </c>
    </row>
    <row r="997" spans="1:53" hidden="1" outlineLevel="1">
      <c r="A997" t="s">
        <v>1197</v>
      </c>
      <c r="B997" t="s">
        <v>1053</v>
      </c>
      <c r="C997" s="1">
        <f t="shared" si="396"/>
        <v>4758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>IF(P997&gt;0,RANK(P997,(N997:P997,Q997:AE997)),0)</f>
        <v>0</v>
      </c>
      <c r="G997" s="1">
        <f t="shared" si="397"/>
        <v>2232</v>
      </c>
      <c r="H997" s="2">
        <f t="shared" si="398"/>
        <v>0.46910466582597732</v>
      </c>
      <c r="I997" s="2"/>
      <c r="J997" s="2">
        <f t="shared" si="399"/>
        <v>0.24401008827238335</v>
      </c>
      <c r="K997" s="2">
        <f t="shared" si="400"/>
        <v>0.71311475409836067</v>
      </c>
      <c r="L997" s="2">
        <f t="shared" si="401"/>
        <v>0</v>
      </c>
      <c r="M997" s="2">
        <f t="shared" si="402"/>
        <v>4.2875157629255978E-2</v>
      </c>
      <c r="N997" s="110">
        <v>1161</v>
      </c>
      <c r="O997" s="110">
        <v>3393</v>
      </c>
      <c r="P997" s="110"/>
      <c r="Q997" s="105">
        <v>126</v>
      </c>
      <c r="R997" s="105"/>
      <c r="S997" s="105"/>
      <c r="T997" s="105"/>
      <c r="U997" s="105"/>
      <c r="V997" s="105">
        <v>78</v>
      </c>
      <c r="W997" s="105"/>
      <c r="X997" s="105"/>
      <c r="Y997" s="110"/>
      <c r="Z997" s="110"/>
      <c r="AA997" s="110"/>
      <c r="AB997" s="110"/>
      <c r="AC997" s="110"/>
      <c r="AD997" s="110"/>
      <c r="AE997" s="110"/>
      <c r="AF997" s="110"/>
      <c r="AG997" s="110"/>
      <c r="AI997" s="7">
        <f>IF(Q997&gt;0,RANK(Q997,(N997:P997,Q997:AE997)),0)</f>
        <v>3</v>
      </c>
      <c r="AJ997" s="7">
        <f>IF(R997&gt;0,RANK(R997,(N997:P997,Q997:AE997)),0)</f>
        <v>0</v>
      </c>
      <c r="AK997" s="7">
        <f>IF(T997&gt;0,RANK(T997,(N997:P997,Q997:AE997)),0)</f>
        <v>0</v>
      </c>
      <c r="AL997" s="7">
        <f>IF(S997&gt;0,RANK(S997,(N997:P997,Q997:AE997)),0)</f>
        <v>0</v>
      </c>
      <c r="AM997" s="2">
        <f t="shared" si="403"/>
        <v>2.6481715006305171E-2</v>
      </c>
      <c r="AN997" s="2">
        <f t="shared" si="404"/>
        <v>0</v>
      </c>
      <c r="AO997" s="2">
        <f t="shared" si="405"/>
        <v>0</v>
      </c>
      <c r="AP997" s="2">
        <f t="shared" si="406"/>
        <v>0</v>
      </c>
      <c r="AR997" t="s">
        <v>1197</v>
      </c>
      <c r="AS997" t="s">
        <v>1053</v>
      </c>
      <c r="AT997">
        <v>2</v>
      </c>
      <c r="AV997">
        <v>3</v>
      </c>
      <c r="AW997" s="91">
        <v>20</v>
      </c>
      <c r="AX997" s="93">
        <v>133</v>
      </c>
      <c r="AY997" s="97">
        <f t="shared" ref="AY997:AY1060" si="407">1000*AW997+AX997</f>
        <v>20133</v>
      </c>
      <c r="BA997" s="7" t="s">
        <v>1261</v>
      </c>
    </row>
    <row r="998" spans="1:53" hidden="1" outlineLevel="1">
      <c r="A998" t="s">
        <v>2100</v>
      </c>
      <c r="B998" t="s">
        <v>1053</v>
      </c>
      <c r="C998" s="1">
        <f t="shared" si="396"/>
        <v>1134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>IF(P998&gt;0,RANK(P998,(N998:P998,Q998:AE998)),0)</f>
        <v>0</v>
      </c>
      <c r="G998" s="1">
        <f t="shared" si="397"/>
        <v>1015</v>
      </c>
      <c r="H998" s="2">
        <f t="shared" si="398"/>
        <v>0.89506172839506171</v>
      </c>
      <c r="I998" s="2"/>
      <c r="J998" s="2">
        <f t="shared" si="399"/>
        <v>4.3209876543209874E-2</v>
      </c>
      <c r="K998" s="2">
        <f t="shared" si="400"/>
        <v>0.93827160493827155</v>
      </c>
      <c r="L998" s="2">
        <f t="shared" si="401"/>
        <v>0</v>
      </c>
      <c r="M998" s="2">
        <f t="shared" si="402"/>
        <v>1.8518518518518601E-2</v>
      </c>
      <c r="N998" s="110">
        <v>49</v>
      </c>
      <c r="O998" s="110">
        <v>1064</v>
      </c>
      <c r="P998" s="110"/>
      <c r="Q998" s="105">
        <v>16</v>
      </c>
      <c r="R998" s="105"/>
      <c r="S998" s="105"/>
      <c r="T998" s="105"/>
      <c r="U998" s="105"/>
      <c r="V998" s="105">
        <v>5</v>
      </c>
      <c r="W998" s="105"/>
      <c r="X998" s="105"/>
      <c r="Y998" s="110"/>
      <c r="Z998" s="110"/>
      <c r="AA998" s="110"/>
      <c r="AB998" s="110"/>
      <c r="AC998" s="110"/>
      <c r="AD998" s="110"/>
      <c r="AE998" s="110"/>
      <c r="AF998" s="110"/>
      <c r="AG998" s="110"/>
      <c r="AI998" s="7">
        <f>IF(Q998&gt;0,RANK(Q998,(N998:P998,Q998:AE998)),0)</f>
        <v>3</v>
      </c>
      <c r="AJ998" s="7">
        <f>IF(R998&gt;0,RANK(R998,(N998:P998,Q998:AE998)),0)</f>
        <v>0</v>
      </c>
      <c r="AK998" s="7">
        <f>IF(T998&gt;0,RANK(T998,(N998:P998,Q998:AE998)),0)</f>
        <v>0</v>
      </c>
      <c r="AL998" s="7">
        <f>IF(S998&gt;0,RANK(S998,(N998:P998,Q998:AE998)),0)</f>
        <v>0</v>
      </c>
      <c r="AM998" s="2">
        <f t="shared" si="403"/>
        <v>1.4109347442680775E-2</v>
      </c>
      <c r="AN998" s="2">
        <f t="shared" si="404"/>
        <v>0</v>
      </c>
      <c r="AO998" s="2">
        <f t="shared" si="405"/>
        <v>0</v>
      </c>
      <c r="AP998" s="2">
        <f t="shared" si="406"/>
        <v>0</v>
      </c>
      <c r="AR998" t="s">
        <v>2100</v>
      </c>
      <c r="AS998" t="s">
        <v>1053</v>
      </c>
      <c r="AT998">
        <v>1</v>
      </c>
      <c r="AV998">
        <v>3</v>
      </c>
      <c r="AW998" s="91">
        <v>20</v>
      </c>
      <c r="AX998" s="93">
        <v>135</v>
      </c>
      <c r="AY998" s="97">
        <f t="shared" si="407"/>
        <v>20135</v>
      </c>
      <c r="BA998" s="7" t="s">
        <v>1261</v>
      </c>
    </row>
    <row r="999" spans="1:53" hidden="1" outlineLevel="1">
      <c r="A999" t="s">
        <v>1071</v>
      </c>
      <c r="B999" t="s">
        <v>1053</v>
      </c>
      <c r="C999" s="1">
        <f t="shared" si="396"/>
        <v>1753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>IF(P999&gt;0,RANK(P999,(N999:P999,Q999:AE999)),0)</f>
        <v>0</v>
      </c>
      <c r="G999" s="1">
        <f t="shared" si="397"/>
        <v>1391</v>
      </c>
      <c r="H999" s="2">
        <f t="shared" si="398"/>
        <v>0.79349686252139195</v>
      </c>
      <c r="I999" s="2"/>
      <c r="J999" s="2">
        <f t="shared" si="399"/>
        <v>8.9560752994865947E-2</v>
      </c>
      <c r="K999" s="2">
        <f t="shared" si="400"/>
        <v>0.88305761551625783</v>
      </c>
      <c r="L999" s="2">
        <f t="shared" si="401"/>
        <v>0</v>
      </c>
      <c r="M999" s="2">
        <f t="shared" si="402"/>
        <v>2.7381631488876179E-2</v>
      </c>
      <c r="N999" s="110">
        <v>157</v>
      </c>
      <c r="O999" s="110">
        <v>1548</v>
      </c>
      <c r="P999" s="110"/>
      <c r="Q999" s="105">
        <v>32</v>
      </c>
      <c r="R999" s="105"/>
      <c r="S999" s="105"/>
      <c r="T999" s="105"/>
      <c r="U999" s="105"/>
      <c r="V999" s="105">
        <v>16</v>
      </c>
      <c r="W999" s="105"/>
      <c r="X999" s="105"/>
      <c r="Y999" s="110"/>
      <c r="Z999" s="110"/>
      <c r="AA999" s="110"/>
      <c r="AB999" s="110"/>
      <c r="AC999" s="110"/>
      <c r="AD999" s="110"/>
      <c r="AE999" s="110"/>
      <c r="AF999" s="110"/>
      <c r="AG999" s="110"/>
      <c r="AI999" s="7">
        <f>IF(Q999&gt;0,RANK(Q999,(N999:P999,Q999:AE999)),0)</f>
        <v>3</v>
      </c>
      <c r="AJ999" s="7">
        <f>IF(R999&gt;0,RANK(R999,(N999:P999,Q999:AE999)),0)</f>
        <v>0</v>
      </c>
      <c r="AK999" s="7">
        <f>IF(T999&gt;0,RANK(T999,(N999:P999,Q999:AE999)),0)</f>
        <v>0</v>
      </c>
      <c r="AL999" s="7">
        <f>IF(S999&gt;0,RANK(S999,(N999:P999,Q999:AE999)),0)</f>
        <v>0</v>
      </c>
      <c r="AM999" s="2">
        <f t="shared" si="403"/>
        <v>1.825442099258414E-2</v>
      </c>
      <c r="AN999" s="2">
        <f t="shared" si="404"/>
        <v>0</v>
      </c>
      <c r="AO999" s="2">
        <f t="shared" si="405"/>
        <v>0</v>
      </c>
      <c r="AP999" s="2">
        <f t="shared" si="406"/>
        <v>0</v>
      </c>
      <c r="AR999" t="s">
        <v>1071</v>
      </c>
      <c r="AS999" t="s">
        <v>1053</v>
      </c>
      <c r="AT999">
        <v>1</v>
      </c>
      <c r="AV999">
        <v>3</v>
      </c>
      <c r="AW999" s="91">
        <v>20</v>
      </c>
      <c r="AX999" s="93">
        <v>137</v>
      </c>
      <c r="AY999" s="97">
        <f t="shared" si="407"/>
        <v>20137</v>
      </c>
      <c r="BA999" s="7" t="s">
        <v>1261</v>
      </c>
    </row>
    <row r="1000" spans="1:53" hidden="1" outlineLevel="1">
      <c r="A1000" t="s">
        <v>2504</v>
      </c>
      <c r="B1000" t="s">
        <v>1053</v>
      </c>
      <c r="C1000" s="1">
        <f t="shared" si="396"/>
        <v>5601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>IF(P1000&gt;0,RANK(P1000,(N1000:P1000,Q1000:AE1000)),0)</f>
        <v>0</v>
      </c>
      <c r="G1000" s="1">
        <f t="shared" si="397"/>
        <v>2780</v>
      </c>
      <c r="H1000" s="2">
        <f t="shared" si="398"/>
        <v>0.49633993929655418</v>
      </c>
      <c r="I1000" s="2"/>
      <c r="J1000" s="2">
        <f t="shared" si="399"/>
        <v>0.22156757721835388</v>
      </c>
      <c r="K1000" s="2">
        <f t="shared" si="400"/>
        <v>0.71790751651490803</v>
      </c>
      <c r="L1000" s="2">
        <f t="shared" si="401"/>
        <v>0</v>
      </c>
      <c r="M1000" s="2">
        <f t="shared" si="402"/>
        <v>6.0524906266738121E-2</v>
      </c>
      <c r="N1000" s="110">
        <v>1241</v>
      </c>
      <c r="O1000" s="110">
        <v>4021</v>
      </c>
      <c r="P1000" s="110"/>
      <c r="Q1000" s="105">
        <v>243</v>
      </c>
      <c r="R1000" s="105"/>
      <c r="S1000" s="105"/>
      <c r="T1000" s="105"/>
      <c r="U1000" s="105"/>
      <c r="V1000" s="105">
        <v>96</v>
      </c>
      <c r="W1000" s="105"/>
      <c r="X1000" s="105"/>
      <c r="Y1000" s="110"/>
      <c r="Z1000" s="110"/>
      <c r="AA1000" s="110"/>
      <c r="AB1000" s="110"/>
      <c r="AC1000" s="110"/>
      <c r="AD1000" s="110"/>
      <c r="AE1000" s="110"/>
      <c r="AF1000" s="110"/>
      <c r="AG1000" s="110"/>
      <c r="AI1000" s="7">
        <f>IF(Q1000&gt;0,RANK(Q1000,(N1000:P1000,Q1000:AE1000)),0)</f>
        <v>3</v>
      </c>
      <c r="AJ1000" s="7">
        <f>IF(R1000&gt;0,RANK(R1000,(N1000:P1000,Q1000:AE1000)),0)</f>
        <v>0</v>
      </c>
      <c r="AK1000" s="7">
        <f>IF(T1000&gt;0,RANK(T1000,(N1000:P1000,Q1000:AE1000)),0)</f>
        <v>0</v>
      </c>
      <c r="AL1000" s="7">
        <f>IF(S1000&gt;0,RANK(S1000,(N1000:P1000,Q1000:AE1000)),0)</f>
        <v>0</v>
      </c>
      <c r="AM1000" s="2">
        <f t="shared" si="403"/>
        <v>4.3385109801821101E-2</v>
      </c>
      <c r="AN1000" s="2">
        <f t="shared" si="404"/>
        <v>0</v>
      </c>
      <c r="AO1000" s="2">
        <f t="shared" si="405"/>
        <v>0</v>
      </c>
      <c r="AP1000" s="2">
        <f t="shared" si="406"/>
        <v>0</v>
      </c>
      <c r="AR1000" t="s">
        <v>2504</v>
      </c>
      <c r="AS1000" t="s">
        <v>1053</v>
      </c>
      <c r="AT1000">
        <v>2</v>
      </c>
      <c r="AV1000">
        <v>3</v>
      </c>
      <c r="AW1000" s="91">
        <v>20</v>
      </c>
      <c r="AX1000" s="93">
        <v>139</v>
      </c>
      <c r="AY1000" s="97">
        <f t="shared" si="407"/>
        <v>20139</v>
      </c>
      <c r="BA1000" s="7" t="s">
        <v>1261</v>
      </c>
    </row>
    <row r="1001" spans="1:53" hidden="1" outlineLevel="1">
      <c r="A1001" t="s">
        <v>1435</v>
      </c>
      <c r="B1001" t="s">
        <v>1053</v>
      </c>
      <c r="C1001" s="1">
        <f t="shared" si="396"/>
        <v>1591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>IF(P1001&gt;0,RANK(P1001,(N1001:P1001,Q1001:AE1001)),0)</f>
        <v>0</v>
      </c>
      <c r="G1001" s="1">
        <f t="shared" si="397"/>
        <v>1340</v>
      </c>
      <c r="H1001" s="2">
        <f t="shared" si="398"/>
        <v>0.84223758642363289</v>
      </c>
      <c r="I1001" s="2"/>
      <c r="J1001" s="2">
        <f t="shared" si="399"/>
        <v>6.7881835323695794E-2</v>
      </c>
      <c r="K1001" s="2">
        <f t="shared" si="400"/>
        <v>0.91011942174732874</v>
      </c>
      <c r="L1001" s="2">
        <f t="shared" si="401"/>
        <v>0</v>
      </c>
      <c r="M1001" s="2">
        <f t="shared" si="402"/>
        <v>2.1998742928975412E-2</v>
      </c>
      <c r="N1001" s="110">
        <v>108</v>
      </c>
      <c r="O1001" s="110">
        <v>1448</v>
      </c>
      <c r="P1001" s="110"/>
      <c r="Q1001" s="105">
        <v>23</v>
      </c>
      <c r="R1001" s="105"/>
      <c r="S1001" s="105"/>
      <c r="T1001" s="105"/>
      <c r="U1001" s="105"/>
      <c r="V1001" s="105">
        <v>12</v>
      </c>
      <c r="W1001" s="105"/>
      <c r="X1001" s="105"/>
      <c r="Y1001" s="110"/>
      <c r="Z1001" s="110"/>
      <c r="AA1001" s="110"/>
      <c r="AB1001" s="110"/>
      <c r="AC1001" s="110"/>
      <c r="AD1001" s="110"/>
      <c r="AE1001" s="110"/>
      <c r="AF1001" s="110"/>
      <c r="AG1001" s="110"/>
      <c r="AI1001" s="7">
        <f>IF(Q1001&gt;0,RANK(Q1001,(N1001:P1001,Q1001:AE1001)),0)</f>
        <v>3</v>
      </c>
      <c r="AJ1001" s="7">
        <f>IF(R1001&gt;0,RANK(R1001,(N1001:P1001,Q1001:AE1001)),0)</f>
        <v>0</v>
      </c>
      <c r="AK1001" s="7">
        <f>IF(T1001&gt;0,RANK(T1001,(N1001:P1001,Q1001:AE1001)),0)</f>
        <v>0</v>
      </c>
      <c r="AL1001" s="7">
        <f>IF(S1001&gt;0,RANK(S1001,(N1001:P1001,Q1001:AE1001)),0)</f>
        <v>0</v>
      </c>
      <c r="AM1001" s="2">
        <f t="shared" si="403"/>
        <v>1.4456316781898177E-2</v>
      </c>
      <c r="AN1001" s="2">
        <f t="shared" si="404"/>
        <v>0</v>
      </c>
      <c r="AO1001" s="2">
        <f t="shared" si="405"/>
        <v>0</v>
      </c>
      <c r="AP1001" s="2">
        <f t="shared" si="406"/>
        <v>0</v>
      </c>
      <c r="AR1001" t="s">
        <v>1435</v>
      </c>
      <c r="AS1001" t="s">
        <v>1053</v>
      </c>
      <c r="AT1001">
        <v>1</v>
      </c>
      <c r="AV1001">
        <v>3</v>
      </c>
      <c r="AW1001" s="91">
        <v>20</v>
      </c>
      <c r="AX1001" s="93">
        <v>141</v>
      </c>
      <c r="AY1001" s="97">
        <f t="shared" si="407"/>
        <v>20141</v>
      </c>
      <c r="BA1001" s="7" t="s">
        <v>1261</v>
      </c>
    </row>
    <row r="1002" spans="1:53" hidden="1" outlineLevel="1">
      <c r="A1002" t="s">
        <v>1206</v>
      </c>
      <c r="B1002" t="s">
        <v>1053</v>
      </c>
      <c r="C1002" s="1">
        <f t="shared" si="396"/>
        <v>2174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>IF(P1002&gt;0,RANK(P1002,(N1002:P1002,Q1002:AE1002)),0)</f>
        <v>0</v>
      </c>
      <c r="G1002" s="1">
        <f t="shared" si="397"/>
        <v>1708</v>
      </c>
      <c r="H1002" s="2">
        <f t="shared" si="398"/>
        <v>0.7856485740570377</v>
      </c>
      <c r="I1002" s="2"/>
      <c r="J1002" s="2">
        <f t="shared" si="399"/>
        <v>9.1536338546458137E-2</v>
      </c>
      <c r="K1002" s="2">
        <f t="shared" si="400"/>
        <v>0.87718491260349585</v>
      </c>
      <c r="L1002" s="2">
        <f t="shared" si="401"/>
        <v>0</v>
      </c>
      <c r="M1002" s="2">
        <f t="shared" si="402"/>
        <v>3.1278748850046001E-2</v>
      </c>
      <c r="N1002" s="110">
        <v>199</v>
      </c>
      <c r="O1002" s="110">
        <v>1907</v>
      </c>
      <c r="P1002" s="110"/>
      <c r="Q1002" s="105">
        <v>50</v>
      </c>
      <c r="R1002" s="105"/>
      <c r="S1002" s="105"/>
      <c r="T1002" s="105"/>
      <c r="U1002" s="105"/>
      <c r="V1002" s="105">
        <v>18</v>
      </c>
      <c r="W1002" s="105"/>
      <c r="X1002" s="105"/>
      <c r="Y1002" s="110"/>
      <c r="Z1002" s="110"/>
      <c r="AA1002" s="110"/>
      <c r="AB1002" s="110"/>
      <c r="AC1002" s="110"/>
      <c r="AD1002" s="110"/>
      <c r="AE1002" s="110"/>
      <c r="AF1002" s="110"/>
      <c r="AG1002" s="110"/>
      <c r="AI1002" s="7">
        <f>IF(Q1002&gt;0,RANK(Q1002,(N1002:P1002,Q1002:AE1002)),0)</f>
        <v>3</v>
      </c>
      <c r="AJ1002" s="7">
        <f>IF(R1002&gt;0,RANK(R1002,(N1002:P1002,Q1002:AE1002)),0)</f>
        <v>0</v>
      </c>
      <c r="AK1002" s="7">
        <f>IF(T1002&gt;0,RANK(T1002,(N1002:P1002,Q1002:AE1002)),0)</f>
        <v>0</v>
      </c>
      <c r="AL1002" s="7">
        <f>IF(S1002&gt;0,RANK(S1002,(N1002:P1002,Q1002:AE1002)),0)</f>
        <v>0</v>
      </c>
      <c r="AM1002" s="2">
        <f t="shared" si="403"/>
        <v>2.2999080036798528E-2</v>
      </c>
      <c r="AN1002" s="2">
        <f t="shared" si="404"/>
        <v>0</v>
      </c>
      <c r="AO1002" s="2">
        <f t="shared" si="405"/>
        <v>0</v>
      </c>
      <c r="AP1002" s="2">
        <f t="shared" si="406"/>
        <v>0</v>
      </c>
      <c r="AR1002" t="s">
        <v>1206</v>
      </c>
      <c r="AS1002" t="s">
        <v>1053</v>
      </c>
      <c r="AT1002">
        <v>1</v>
      </c>
      <c r="AV1002">
        <v>3</v>
      </c>
      <c r="AW1002" s="91">
        <v>20</v>
      </c>
      <c r="AX1002" s="93">
        <v>143</v>
      </c>
      <c r="AY1002" s="97">
        <f t="shared" si="407"/>
        <v>20143</v>
      </c>
      <c r="BA1002" s="7" t="s">
        <v>1261</v>
      </c>
    </row>
    <row r="1003" spans="1:53" hidden="1" outlineLevel="1">
      <c r="A1003" t="s">
        <v>1602</v>
      </c>
      <c r="B1003" t="s">
        <v>1053</v>
      </c>
      <c r="C1003" s="1">
        <f t="shared" si="396"/>
        <v>2195</v>
      </c>
      <c r="D1003" s="7">
        <f>IF(N1003&gt;0, RANK(N1003,(N1003:P1003,Q1003:AE1003)),0)</f>
        <v>2</v>
      </c>
      <c r="E1003" s="7">
        <f>IF(O1003&gt;0,RANK(O1003,(N1003:P1003,Q1003:AE1003)),0)</f>
        <v>1</v>
      </c>
      <c r="F1003" s="7">
        <f>IF(P1003&gt;0,RANK(P1003,(N1003:P1003,Q1003:AE1003)),0)</f>
        <v>0</v>
      </c>
      <c r="G1003" s="1">
        <f t="shared" si="397"/>
        <v>1730</v>
      </c>
      <c r="H1003" s="2">
        <f t="shared" si="398"/>
        <v>0.78815489749430523</v>
      </c>
      <c r="I1003" s="2"/>
      <c r="J1003" s="2">
        <f t="shared" si="399"/>
        <v>0.10022779043280182</v>
      </c>
      <c r="K1003" s="2">
        <f t="shared" si="400"/>
        <v>0.88838268792710706</v>
      </c>
      <c r="L1003" s="2">
        <f t="shared" si="401"/>
        <v>0</v>
      </c>
      <c r="M1003" s="2">
        <f t="shared" si="402"/>
        <v>1.1389521640091105E-2</v>
      </c>
      <c r="N1003" s="110">
        <v>220</v>
      </c>
      <c r="O1003" s="110">
        <v>1950</v>
      </c>
      <c r="P1003" s="110"/>
      <c r="Q1003" s="105">
        <v>17</v>
      </c>
      <c r="R1003" s="105"/>
      <c r="S1003" s="105"/>
      <c r="T1003" s="105"/>
      <c r="U1003" s="105"/>
      <c r="V1003" s="105">
        <v>8</v>
      </c>
      <c r="W1003" s="105"/>
      <c r="X1003" s="105"/>
      <c r="Y1003" s="110"/>
      <c r="Z1003" s="110"/>
      <c r="AA1003" s="110"/>
      <c r="AB1003" s="110"/>
      <c r="AC1003" s="110"/>
      <c r="AD1003" s="110"/>
      <c r="AE1003" s="110"/>
      <c r="AF1003" s="110"/>
      <c r="AG1003" s="110"/>
      <c r="AI1003" s="7">
        <f>IF(Q1003&gt;0,RANK(Q1003,(N1003:P1003,Q1003:AE1003)),0)</f>
        <v>3</v>
      </c>
      <c r="AJ1003" s="7">
        <f>IF(R1003&gt;0,RANK(R1003,(N1003:P1003,Q1003:AE1003)),0)</f>
        <v>0</v>
      </c>
      <c r="AK1003" s="7">
        <f>IF(T1003&gt;0,RANK(T1003,(N1003:P1003,Q1003:AE1003)),0)</f>
        <v>0</v>
      </c>
      <c r="AL1003" s="7">
        <f>IF(S1003&gt;0,RANK(S1003,(N1003:P1003,Q1003:AE1003)),0)</f>
        <v>0</v>
      </c>
      <c r="AM1003" s="2">
        <f t="shared" si="403"/>
        <v>7.7448747152619587E-3</v>
      </c>
      <c r="AN1003" s="2">
        <f t="shared" si="404"/>
        <v>0</v>
      </c>
      <c r="AO1003" s="2">
        <f t="shared" si="405"/>
        <v>0</v>
      </c>
      <c r="AP1003" s="2">
        <f t="shared" si="406"/>
        <v>0</v>
      </c>
      <c r="AR1003" t="s">
        <v>1602</v>
      </c>
      <c r="AS1003" t="s">
        <v>1053</v>
      </c>
      <c r="AT1003">
        <v>1</v>
      </c>
      <c r="AV1003">
        <v>3</v>
      </c>
      <c r="AW1003" s="91">
        <v>20</v>
      </c>
      <c r="AX1003" s="93">
        <v>145</v>
      </c>
      <c r="AY1003" s="97">
        <f t="shared" si="407"/>
        <v>20145</v>
      </c>
      <c r="BA1003" s="7" t="s">
        <v>1261</v>
      </c>
    </row>
    <row r="1004" spans="1:53" hidden="1" outlineLevel="1">
      <c r="A1004" t="s">
        <v>1167</v>
      </c>
      <c r="B1004" t="s">
        <v>1053</v>
      </c>
      <c r="C1004" s="1">
        <f t="shared" si="396"/>
        <v>1998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>IF(P1004&gt;0,RANK(P1004,(N1004:P1004,Q1004:AE1004)),0)</f>
        <v>0</v>
      </c>
      <c r="G1004" s="1">
        <f t="shared" si="397"/>
        <v>1702</v>
      </c>
      <c r="H1004" s="2">
        <f t="shared" si="398"/>
        <v>0.85185185185185186</v>
      </c>
      <c r="I1004" s="2"/>
      <c r="J1004" s="2">
        <f t="shared" si="399"/>
        <v>6.6066066066066062E-2</v>
      </c>
      <c r="K1004" s="2">
        <f t="shared" si="400"/>
        <v>0.91791791791791788</v>
      </c>
      <c r="L1004" s="2">
        <f t="shared" si="401"/>
        <v>0</v>
      </c>
      <c r="M1004" s="2">
        <f t="shared" si="402"/>
        <v>1.6016016016016099E-2</v>
      </c>
      <c r="N1004" s="110">
        <v>132</v>
      </c>
      <c r="O1004" s="110">
        <v>1834</v>
      </c>
      <c r="P1004" s="110"/>
      <c r="Q1004" s="105">
        <v>20</v>
      </c>
      <c r="R1004" s="105"/>
      <c r="S1004" s="105"/>
      <c r="T1004" s="105"/>
      <c r="U1004" s="105"/>
      <c r="V1004" s="105">
        <v>12</v>
      </c>
      <c r="W1004" s="105"/>
      <c r="X1004" s="105"/>
      <c r="Y1004" s="110"/>
      <c r="Z1004" s="110"/>
      <c r="AA1004" s="110"/>
      <c r="AB1004" s="110"/>
      <c r="AC1004" s="110"/>
      <c r="AD1004" s="110"/>
      <c r="AE1004" s="110"/>
      <c r="AF1004" s="110"/>
      <c r="AG1004" s="110"/>
      <c r="AI1004" s="7">
        <f>IF(Q1004&gt;0,RANK(Q1004,(N1004:P1004,Q1004:AE1004)),0)</f>
        <v>3</v>
      </c>
      <c r="AJ1004" s="7">
        <f>IF(R1004&gt;0,RANK(R1004,(N1004:P1004,Q1004:AE1004)),0)</f>
        <v>0</v>
      </c>
      <c r="AK1004" s="7">
        <f>IF(T1004&gt;0,RANK(T1004,(N1004:P1004,Q1004:AE1004)),0)</f>
        <v>0</v>
      </c>
      <c r="AL1004" s="7">
        <f>IF(S1004&gt;0,RANK(S1004,(N1004:P1004,Q1004:AE1004)),0)</f>
        <v>0</v>
      </c>
      <c r="AM1004" s="2">
        <f t="shared" si="403"/>
        <v>1.001001001001001E-2</v>
      </c>
      <c r="AN1004" s="2">
        <f t="shared" si="404"/>
        <v>0</v>
      </c>
      <c r="AO1004" s="2">
        <f t="shared" si="405"/>
        <v>0</v>
      </c>
      <c r="AP1004" s="2">
        <f t="shared" si="406"/>
        <v>0</v>
      </c>
      <c r="AR1004" t="s">
        <v>1167</v>
      </c>
      <c r="AS1004" t="s">
        <v>1053</v>
      </c>
      <c r="AT1004">
        <v>1</v>
      </c>
      <c r="AV1004">
        <v>3</v>
      </c>
      <c r="AW1004" s="91">
        <v>20</v>
      </c>
      <c r="AX1004" s="93">
        <v>147</v>
      </c>
      <c r="AY1004" s="97">
        <f t="shared" si="407"/>
        <v>20147</v>
      </c>
      <c r="BA1004" s="7" t="s">
        <v>1261</v>
      </c>
    </row>
    <row r="1005" spans="1:53" hidden="1" outlineLevel="1">
      <c r="A1005" t="s">
        <v>2301</v>
      </c>
      <c r="B1005" t="s">
        <v>1053</v>
      </c>
      <c r="C1005" s="1">
        <f t="shared" si="396"/>
        <v>7047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>IF(P1005&gt;0,RANK(P1005,(N1005:P1005,Q1005:AE1005)),0)</f>
        <v>0</v>
      </c>
      <c r="G1005" s="1">
        <f t="shared" si="397"/>
        <v>4301</v>
      </c>
      <c r="H1005" s="2">
        <f t="shared" si="398"/>
        <v>0.61033063715056057</v>
      </c>
      <c r="I1005" s="2"/>
      <c r="J1005" s="2">
        <f t="shared" si="399"/>
        <v>0.15609479211011779</v>
      </c>
      <c r="K1005" s="2">
        <f t="shared" si="400"/>
        <v>0.76642542926067825</v>
      </c>
      <c r="L1005" s="2">
        <f t="shared" si="401"/>
        <v>0</v>
      </c>
      <c r="M1005" s="2">
        <f t="shared" si="402"/>
        <v>7.7479778629203966E-2</v>
      </c>
      <c r="N1005" s="110">
        <v>1100</v>
      </c>
      <c r="O1005" s="110">
        <v>5401</v>
      </c>
      <c r="P1005" s="110"/>
      <c r="Q1005" s="105">
        <v>187</v>
      </c>
      <c r="R1005" s="105"/>
      <c r="S1005" s="105"/>
      <c r="T1005" s="105"/>
      <c r="U1005" s="105"/>
      <c r="V1005" s="105">
        <v>359</v>
      </c>
      <c r="W1005" s="105"/>
      <c r="X1005" s="105"/>
      <c r="Y1005" s="110"/>
      <c r="Z1005" s="110"/>
      <c r="AA1005" s="110"/>
      <c r="AB1005" s="110"/>
      <c r="AC1005" s="110"/>
      <c r="AD1005" s="110"/>
      <c r="AE1005" s="110"/>
      <c r="AF1005" s="110"/>
      <c r="AG1005" s="110"/>
      <c r="AI1005" s="7">
        <f>IF(Q1005&gt;0,RANK(Q1005,(N1005:P1005,Q1005:AE1005)),0)</f>
        <v>4</v>
      </c>
      <c r="AJ1005" s="7">
        <f>IF(R1005&gt;0,RANK(R1005,(N1005:P1005,Q1005:AE1005)),0)</f>
        <v>0</v>
      </c>
      <c r="AK1005" s="7">
        <f>IF(T1005&gt;0,RANK(T1005,(N1005:P1005,Q1005:AE1005)),0)</f>
        <v>0</v>
      </c>
      <c r="AL1005" s="7">
        <f>IF(S1005&gt;0,RANK(S1005,(N1005:P1005,Q1005:AE1005)),0)</f>
        <v>0</v>
      </c>
      <c r="AM1005" s="2">
        <f t="shared" si="403"/>
        <v>2.6536114658720023E-2</v>
      </c>
      <c r="AN1005" s="2">
        <f t="shared" si="404"/>
        <v>0</v>
      </c>
      <c r="AO1005" s="2">
        <f t="shared" si="405"/>
        <v>0</v>
      </c>
      <c r="AP1005" s="2">
        <f t="shared" si="406"/>
        <v>0</v>
      </c>
      <c r="AR1005" t="s">
        <v>2301</v>
      </c>
      <c r="AS1005" t="s">
        <v>1053</v>
      </c>
      <c r="AT1005">
        <v>2</v>
      </c>
      <c r="AV1005">
        <v>3</v>
      </c>
      <c r="AW1005" s="91">
        <v>20</v>
      </c>
      <c r="AX1005" s="93">
        <v>149</v>
      </c>
      <c r="AY1005" s="97">
        <f t="shared" si="407"/>
        <v>20149</v>
      </c>
      <c r="BA1005" s="7" t="s">
        <v>1261</v>
      </c>
    </row>
    <row r="1006" spans="1:53" hidden="1" outlineLevel="1">
      <c r="A1006" t="s">
        <v>341</v>
      </c>
      <c r="B1006" t="s">
        <v>1053</v>
      </c>
      <c r="C1006" s="1">
        <f t="shared" si="396"/>
        <v>3038</v>
      </c>
      <c r="D1006" s="7">
        <f>IF(N1006&gt;0, RANK(N1006,(N1006:P1006,Q1006:AE1006)),0)</f>
        <v>2</v>
      </c>
      <c r="E1006" s="7">
        <f>IF(O1006&gt;0,RANK(O1006,(N1006:P1006,Q1006:AE1006)),0)</f>
        <v>1</v>
      </c>
      <c r="F1006" s="7">
        <f>IF(P1006&gt;0,RANK(P1006,(N1006:P1006,Q1006:AE1006)),0)</f>
        <v>0</v>
      </c>
      <c r="G1006" s="1">
        <f t="shared" si="397"/>
        <v>2258</v>
      </c>
      <c r="H1006" s="2">
        <f t="shared" si="398"/>
        <v>0.74325213956550362</v>
      </c>
      <c r="I1006" s="2"/>
      <c r="J1006" s="2">
        <f t="shared" si="399"/>
        <v>0.1142198815009875</v>
      </c>
      <c r="K1006" s="2">
        <f t="shared" si="400"/>
        <v>0.85747202106649112</v>
      </c>
      <c r="L1006" s="2">
        <f t="shared" si="401"/>
        <v>0</v>
      </c>
      <c r="M1006" s="2">
        <f t="shared" si="402"/>
        <v>2.8308097432521384E-2</v>
      </c>
      <c r="N1006" s="110">
        <v>347</v>
      </c>
      <c r="O1006" s="110">
        <v>2605</v>
      </c>
      <c r="P1006" s="110"/>
      <c r="Q1006" s="105">
        <v>56</v>
      </c>
      <c r="R1006" s="105"/>
      <c r="S1006" s="105"/>
      <c r="T1006" s="105"/>
      <c r="U1006" s="105"/>
      <c r="V1006" s="105">
        <v>30</v>
      </c>
      <c r="W1006" s="105"/>
      <c r="X1006" s="105"/>
      <c r="Y1006" s="110"/>
      <c r="Z1006" s="110"/>
      <c r="AA1006" s="110"/>
      <c r="AB1006" s="110"/>
      <c r="AC1006" s="110"/>
      <c r="AD1006" s="110"/>
      <c r="AE1006" s="110"/>
      <c r="AF1006" s="110"/>
      <c r="AG1006" s="110"/>
      <c r="AI1006" s="7">
        <f>IF(Q1006&gt;0,RANK(Q1006,(N1006:P1006,Q1006:AE1006)),0)</f>
        <v>3</v>
      </c>
      <c r="AJ1006" s="7">
        <f>IF(R1006&gt;0,RANK(R1006,(N1006:P1006,Q1006:AE1006)),0)</f>
        <v>0</v>
      </c>
      <c r="AK1006" s="7">
        <f>IF(T1006&gt;0,RANK(T1006,(N1006:P1006,Q1006:AE1006)),0)</f>
        <v>0</v>
      </c>
      <c r="AL1006" s="7">
        <f>IF(S1006&gt;0,RANK(S1006,(N1006:P1006,Q1006:AE1006)),0)</f>
        <v>0</v>
      </c>
      <c r="AM1006" s="2">
        <f t="shared" si="403"/>
        <v>1.8433179723502304E-2</v>
      </c>
      <c r="AN1006" s="2">
        <f t="shared" si="404"/>
        <v>0</v>
      </c>
      <c r="AO1006" s="2">
        <f t="shared" si="405"/>
        <v>0</v>
      </c>
      <c r="AP1006" s="2">
        <f t="shared" si="406"/>
        <v>0</v>
      </c>
      <c r="AR1006" t="s">
        <v>341</v>
      </c>
      <c r="AS1006" t="s">
        <v>1053</v>
      </c>
      <c r="AT1006">
        <v>1</v>
      </c>
      <c r="AV1006">
        <v>3</v>
      </c>
      <c r="AW1006" s="91">
        <v>20</v>
      </c>
      <c r="AX1006" s="93">
        <v>151</v>
      </c>
      <c r="AY1006" s="97">
        <f t="shared" si="407"/>
        <v>20151</v>
      </c>
      <c r="BA1006" s="7" t="s">
        <v>1261</v>
      </c>
    </row>
    <row r="1007" spans="1:53" hidden="1" outlineLevel="1">
      <c r="A1007" t="s">
        <v>2101</v>
      </c>
      <c r="B1007" t="s">
        <v>1053</v>
      </c>
      <c r="C1007" s="1">
        <f t="shared" si="396"/>
        <v>1158</v>
      </c>
      <c r="D1007" s="7">
        <f>IF(N1007&gt;0, RANK(N1007,(N1007:P1007,Q1007:AE1007)),0)</f>
        <v>2</v>
      </c>
      <c r="E1007" s="7">
        <f>IF(O1007&gt;0,RANK(O1007,(N1007:P1007,Q1007:AE1007)),0)</f>
        <v>1</v>
      </c>
      <c r="F1007" s="7">
        <f>IF(P1007&gt;0,RANK(P1007,(N1007:P1007,Q1007:AE1007)),0)</f>
        <v>0</v>
      </c>
      <c r="G1007" s="1">
        <f t="shared" si="397"/>
        <v>1015</v>
      </c>
      <c r="H1007" s="2">
        <f t="shared" si="398"/>
        <v>0.87651122625215894</v>
      </c>
      <c r="I1007" s="2"/>
      <c r="J1007" s="2">
        <f t="shared" si="399"/>
        <v>4.8359240069084632E-2</v>
      </c>
      <c r="K1007" s="2">
        <f t="shared" si="400"/>
        <v>0.92487046632124348</v>
      </c>
      <c r="L1007" s="2">
        <f t="shared" si="401"/>
        <v>0</v>
      </c>
      <c r="M1007" s="2">
        <f t="shared" si="402"/>
        <v>2.6770293609671869E-2</v>
      </c>
      <c r="N1007" s="110">
        <v>56</v>
      </c>
      <c r="O1007" s="110">
        <v>1071</v>
      </c>
      <c r="P1007" s="110"/>
      <c r="Q1007" s="105">
        <v>19</v>
      </c>
      <c r="R1007" s="105"/>
      <c r="S1007" s="105"/>
      <c r="T1007" s="105"/>
      <c r="U1007" s="105"/>
      <c r="V1007" s="105">
        <v>12</v>
      </c>
      <c r="W1007" s="105"/>
      <c r="X1007" s="105"/>
      <c r="Y1007" s="110"/>
      <c r="Z1007" s="110"/>
      <c r="AA1007" s="110"/>
      <c r="AB1007" s="110"/>
      <c r="AC1007" s="110"/>
      <c r="AD1007" s="110"/>
      <c r="AE1007" s="110"/>
      <c r="AF1007" s="110"/>
      <c r="AG1007" s="110"/>
      <c r="AI1007" s="7">
        <f>IF(Q1007&gt;0,RANK(Q1007,(N1007:P1007,Q1007:AE1007)),0)</f>
        <v>3</v>
      </c>
      <c r="AJ1007" s="7">
        <f>IF(R1007&gt;0,RANK(R1007,(N1007:P1007,Q1007:AE1007)),0)</f>
        <v>0</v>
      </c>
      <c r="AK1007" s="7">
        <f>IF(T1007&gt;0,RANK(T1007,(N1007:P1007,Q1007:AE1007)),0)</f>
        <v>0</v>
      </c>
      <c r="AL1007" s="7">
        <f>IF(S1007&gt;0,RANK(S1007,(N1007:P1007,Q1007:AE1007)),0)</f>
        <v>0</v>
      </c>
      <c r="AM1007" s="2">
        <f t="shared" si="403"/>
        <v>1.6407599309153715E-2</v>
      </c>
      <c r="AN1007" s="2">
        <f t="shared" si="404"/>
        <v>0</v>
      </c>
      <c r="AO1007" s="2">
        <f t="shared" si="405"/>
        <v>0</v>
      </c>
      <c r="AP1007" s="2">
        <f t="shared" si="406"/>
        <v>0</v>
      </c>
      <c r="AR1007" t="s">
        <v>2101</v>
      </c>
      <c r="AS1007" t="s">
        <v>1053</v>
      </c>
      <c r="AT1007">
        <v>1</v>
      </c>
      <c r="AV1007">
        <v>3</v>
      </c>
      <c r="AW1007" s="91">
        <v>20</v>
      </c>
      <c r="AX1007" s="93">
        <v>153</v>
      </c>
      <c r="AY1007" s="97">
        <f t="shared" si="407"/>
        <v>20153</v>
      </c>
      <c r="BA1007" s="7" t="s">
        <v>1261</v>
      </c>
    </row>
    <row r="1008" spans="1:53" hidden="1" outlineLevel="1">
      <c r="A1008" t="s">
        <v>2102</v>
      </c>
      <c r="B1008" t="s">
        <v>1053</v>
      </c>
      <c r="C1008" s="1">
        <f t="shared" si="396"/>
        <v>18258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>IF(P1008&gt;0,RANK(P1008,(N1008:P1008,Q1008:AE1008)),0)</f>
        <v>0</v>
      </c>
      <c r="G1008" s="1">
        <f t="shared" si="397"/>
        <v>11358</v>
      </c>
      <c r="H1008" s="2">
        <f t="shared" si="398"/>
        <v>0.62208347025961219</v>
      </c>
      <c r="I1008" s="2"/>
      <c r="J1008" s="2">
        <f t="shared" si="399"/>
        <v>0.17340343958812576</v>
      </c>
      <c r="K1008" s="2">
        <f t="shared" si="400"/>
        <v>0.79548690984773796</v>
      </c>
      <c r="L1008" s="2">
        <f t="shared" si="401"/>
        <v>0</v>
      </c>
      <c r="M1008" s="2">
        <f t="shared" si="402"/>
        <v>3.1109650564136282E-2</v>
      </c>
      <c r="N1008" s="110">
        <v>3166</v>
      </c>
      <c r="O1008" s="110">
        <v>14524</v>
      </c>
      <c r="P1008" s="110"/>
      <c r="Q1008" s="105">
        <v>359</v>
      </c>
      <c r="R1008" s="105"/>
      <c r="S1008" s="105"/>
      <c r="T1008" s="105"/>
      <c r="U1008" s="105"/>
      <c r="V1008" s="105">
        <v>209</v>
      </c>
      <c r="W1008" s="105"/>
      <c r="X1008" s="105"/>
      <c r="Y1008" s="110"/>
      <c r="Z1008" s="110"/>
      <c r="AA1008" s="110"/>
      <c r="AB1008" s="110"/>
      <c r="AC1008" s="110"/>
      <c r="AD1008" s="110"/>
      <c r="AE1008" s="110"/>
      <c r="AF1008" s="110"/>
      <c r="AG1008" s="110"/>
      <c r="AI1008" s="7">
        <f>IF(Q1008&gt;0,RANK(Q1008,(N1008:P1008,Q1008:AE1008)),0)</f>
        <v>3</v>
      </c>
      <c r="AJ1008" s="7">
        <f>IF(R1008&gt;0,RANK(R1008,(N1008:P1008,Q1008:AE1008)),0)</f>
        <v>0</v>
      </c>
      <c r="AK1008" s="7">
        <f>IF(T1008&gt;0,RANK(T1008,(N1008:P1008,Q1008:AE1008)),0)</f>
        <v>0</v>
      </c>
      <c r="AL1008" s="7">
        <f>IF(S1008&gt;0,RANK(S1008,(N1008:P1008,Q1008:AE1008)),0)</f>
        <v>0</v>
      </c>
      <c r="AM1008" s="2">
        <f t="shared" si="403"/>
        <v>1.9662613648811479E-2</v>
      </c>
      <c r="AN1008" s="2">
        <f t="shared" si="404"/>
        <v>0</v>
      </c>
      <c r="AO1008" s="2">
        <f t="shared" si="405"/>
        <v>0</v>
      </c>
      <c r="AP1008" s="2">
        <f t="shared" si="406"/>
        <v>0</v>
      </c>
      <c r="AR1008" t="s">
        <v>2102</v>
      </c>
      <c r="AS1008" t="s">
        <v>1053</v>
      </c>
      <c r="AT1008">
        <v>1</v>
      </c>
      <c r="AV1008">
        <v>3</v>
      </c>
      <c r="AW1008" s="91">
        <v>20</v>
      </c>
      <c r="AX1008" s="93">
        <v>155</v>
      </c>
      <c r="AY1008" s="97">
        <f t="shared" si="407"/>
        <v>20155</v>
      </c>
      <c r="BA1008" s="7" t="s">
        <v>1261</v>
      </c>
    </row>
    <row r="1009" spans="1:53" hidden="1" outlineLevel="1">
      <c r="A1009" t="s">
        <v>789</v>
      </c>
      <c r="B1009" t="s">
        <v>1053</v>
      </c>
      <c r="C1009" s="1">
        <f t="shared" si="396"/>
        <v>1913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>IF(P1009&gt;0,RANK(P1009,(N1009:P1009,Q1009:AE1009)),0)</f>
        <v>0</v>
      </c>
      <c r="G1009" s="1">
        <f t="shared" si="397"/>
        <v>1515</v>
      </c>
      <c r="H1009" s="2">
        <f t="shared" si="398"/>
        <v>0.79194981704129641</v>
      </c>
      <c r="I1009" s="2"/>
      <c r="J1009" s="2">
        <f t="shared" si="399"/>
        <v>9.2002090956612645E-2</v>
      </c>
      <c r="K1009" s="2">
        <f t="shared" si="400"/>
        <v>0.88395190799790901</v>
      </c>
      <c r="L1009" s="2">
        <f t="shared" si="401"/>
        <v>0</v>
      </c>
      <c r="M1009" s="2">
        <f t="shared" si="402"/>
        <v>2.4046001045478382E-2</v>
      </c>
      <c r="N1009" s="110">
        <v>176</v>
      </c>
      <c r="O1009" s="110">
        <v>1691</v>
      </c>
      <c r="P1009" s="110"/>
      <c r="Q1009" s="105">
        <v>27</v>
      </c>
      <c r="R1009" s="105"/>
      <c r="S1009" s="105"/>
      <c r="T1009" s="105"/>
      <c r="U1009" s="105"/>
      <c r="V1009" s="105">
        <v>19</v>
      </c>
      <c r="W1009" s="105"/>
      <c r="X1009" s="105"/>
      <c r="Y1009" s="110"/>
      <c r="Z1009" s="110"/>
      <c r="AA1009" s="110"/>
      <c r="AB1009" s="110"/>
      <c r="AC1009" s="110"/>
      <c r="AD1009" s="110"/>
      <c r="AE1009" s="110"/>
      <c r="AF1009" s="110"/>
      <c r="AG1009" s="110"/>
      <c r="AI1009" s="7">
        <f>IF(Q1009&gt;0,RANK(Q1009,(N1009:P1009,Q1009:AE1009)),0)</f>
        <v>3</v>
      </c>
      <c r="AJ1009" s="7">
        <f>IF(R1009&gt;0,RANK(R1009,(N1009:P1009,Q1009:AE1009)),0)</f>
        <v>0</v>
      </c>
      <c r="AK1009" s="7">
        <f>IF(T1009&gt;0,RANK(T1009,(N1009:P1009,Q1009:AE1009)),0)</f>
        <v>0</v>
      </c>
      <c r="AL1009" s="7">
        <f>IF(S1009&gt;0,RANK(S1009,(N1009:P1009,Q1009:AE1009)),0)</f>
        <v>0</v>
      </c>
      <c r="AM1009" s="2">
        <f t="shared" si="403"/>
        <v>1.4113957135389441E-2</v>
      </c>
      <c r="AN1009" s="2">
        <f t="shared" si="404"/>
        <v>0</v>
      </c>
      <c r="AO1009" s="2">
        <f t="shared" si="405"/>
        <v>0</v>
      </c>
      <c r="AP1009" s="2">
        <f t="shared" si="406"/>
        <v>0</v>
      </c>
      <c r="AR1009" t="s">
        <v>789</v>
      </c>
      <c r="AS1009" t="s">
        <v>1053</v>
      </c>
      <c r="AT1009">
        <v>1</v>
      </c>
      <c r="AV1009">
        <v>3</v>
      </c>
      <c r="AW1009" s="91">
        <v>20</v>
      </c>
      <c r="AX1009" s="93">
        <v>157</v>
      </c>
      <c r="AY1009" s="97">
        <f t="shared" si="407"/>
        <v>20157</v>
      </c>
      <c r="BA1009" s="7" t="s">
        <v>1261</v>
      </c>
    </row>
    <row r="1010" spans="1:53" hidden="1" outlineLevel="1">
      <c r="A1010" t="s">
        <v>544</v>
      </c>
      <c r="B1010" t="s">
        <v>1053</v>
      </c>
      <c r="C1010" s="1">
        <f t="shared" si="396"/>
        <v>2935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0</v>
      </c>
      <c r="G1010" s="1">
        <f t="shared" si="397"/>
        <v>2154</v>
      </c>
      <c r="H1010" s="2">
        <f t="shared" si="398"/>
        <v>0.73390119250425889</v>
      </c>
      <c r="I1010" s="2"/>
      <c r="J1010" s="2">
        <f t="shared" si="399"/>
        <v>0.11993185689948893</v>
      </c>
      <c r="K1010" s="2">
        <f t="shared" si="400"/>
        <v>0.85383304940374782</v>
      </c>
      <c r="L1010" s="2">
        <f t="shared" si="401"/>
        <v>0</v>
      </c>
      <c r="M1010" s="2">
        <f t="shared" si="402"/>
        <v>2.6235093696763245E-2</v>
      </c>
      <c r="N1010" s="110">
        <v>352</v>
      </c>
      <c r="O1010" s="110">
        <v>2506</v>
      </c>
      <c r="P1010" s="110"/>
      <c r="Q1010" s="105">
        <v>45</v>
      </c>
      <c r="R1010" s="105"/>
      <c r="S1010" s="105"/>
      <c r="T1010" s="105"/>
      <c r="U1010" s="105"/>
      <c r="V1010" s="105">
        <v>32</v>
      </c>
      <c r="W1010" s="105"/>
      <c r="X1010" s="105"/>
      <c r="Y1010" s="110"/>
      <c r="Z1010" s="110"/>
      <c r="AA1010" s="110"/>
      <c r="AB1010" s="110"/>
      <c r="AC1010" s="110"/>
      <c r="AD1010" s="110"/>
      <c r="AE1010" s="110"/>
      <c r="AF1010" s="110"/>
      <c r="AG1010" s="110"/>
      <c r="AI1010" s="7">
        <f>IF(Q1010&gt;0,RANK(Q1010,(N1010:P1010,Q1010:AE1010)),0)</f>
        <v>3</v>
      </c>
      <c r="AJ1010" s="7">
        <f>IF(R1010&gt;0,RANK(R1010,(N1010:P1010,Q1010:AE1010)),0)</f>
        <v>0</v>
      </c>
      <c r="AK1010" s="7">
        <f>IF(T1010&gt;0,RANK(T1010,(N1010:P1010,Q1010:AE1010)),0)</f>
        <v>0</v>
      </c>
      <c r="AL1010" s="7">
        <f>IF(S1010&gt;0,RANK(S1010,(N1010:P1010,Q1010:AE1010)),0)</f>
        <v>0</v>
      </c>
      <c r="AM1010" s="2">
        <f t="shared" si="403"/>
        <v>1.5332197614991482E-2</v>
      </c>
      <c r="AN1010" s="2">
        <f t="shared" si="404"/>
        <v>0</v>
      </c>
      <c r="AO1010" s="2">
        <f t="shared" si="405"/>
        <v>0</v>
      </c>
      <c r="AP1010" s="2">
        <f t="shared" si="406"/>
        <v>0</v>
      </c>
      <c r="AR1010" t="s">
        <v>544</v>
      </c>
      <c r="AS1010" t="s">
        <v>1053</v>
      </c>
      <c r="AT1010">
        <v>1</v>
      </c>
      <c r="AV1010">
        <v>3</v>
      </c>
      <c r="AW1010" s="91">
        <v>20</v>
      </c>
      <c r="AX1010" s="93">
        <v>159</v>
      </c>
      <c r="AY1010" s="97">
        <f t="shared" si="407"/>
        <v>20159</v>
      </c>
      <c r="BA1010" s="7" t="s">
        <v>1261</v>
      </c>
    </row>
    <row r="1011" spans="1:53" hidden="1" outlineLevel="1">
      <c r="A1011" t="s">
        <v>2009</v>
      </c>
      <c r="B1011" t="s">
        <v>1053</v>
      </c>
      <c r="C1011" s="1">
        <f t="shared" si="396"/>
        <v>14030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0</v>
      </c>
      <c r="G1011" s="1">
        <f t="shared" si="397"/>
        <v>5661</v>
      </c>
      <c r="H1011" s="2">
        <f t="shared" si="398"/>
        <v>0.40349251603706343</v>
      </c>
      <c r="I1011" s="2"/>
      <c r="J1011" s="2">
        <f t="shared" si="399"/>
        <v>0.28225231646471843</v>
      </c>
      <c r="K1011" s="2">
        <f t="shared" si="400"/>
        <v>0.68574483250178186</v>
      </c>
      <c r="L1011" s="2">
        <f t="shared" si="401"/>
        <v>0</v>
      </c>
      <c r="M1011" s="2">
        <f t="shared" si="402"/>
        <v>3.2002851033499757E-2</v>
      </c>
      <c r="N1011" s="110">
        <v>3960</v>
      </c>
      <c r="O1011" s="110">
        <v>9621</v>
      </c>
      <c r="P1011" s="110"/>
      <c r="Q1011" s="105">
        <v>295</v>
      </c>
      <c r="R1011" s="105"/>
      <c r="S1011" s="105"/>
      <c r="T1011" s="105"/>
      <c r="U1011" s="105"/>
      <c r="V1011" s="105">
        <v>154</v>
      </c>
      <c r="W1011" s="105"/>
      <c r="X1011" s="105"/>
      <c r="Y1011" s="110"/>
      <c r="Z1011" s="110"/>
      <c r="AA1011" s="110"/>
      <c r="AB1011" s="110"/>
      <c r="AC1011" s="110"/>
      <c r="AD1011" s="110"/>
      <c r="AE1011" s="110"/>
      <c r="AF1011" s="110"/>
      <c r="AG1011" s="110"/>
      <c r="AI1011" s="7">
        <f>IF(Q1011&gt;0,RANK(Q1011,(N1011:P1011,Q1011:AE1011)),0)</f>
        <v>3</v>
      </c>
      <c r="AJ1011" s="7">
        <f>IF(R1011&gt;0,RANK(R1011,(N1011:P1011,Q1011:AE1011)),0)</f>
        <v>0</v>
      </c>
      <c r="AK1011" s="7">
        <f>IF(T1011&gt;0,RANK(T1011,(N1011:P1011,Q1011:AE1011)),0)</f>
        <v>0</v>
      </c>
      <c r="AL1011" s="7">
        <f>IF(S1011&gt;0,RANK(S1011,(N1011:P1011,Q1011:AE1011)),0)</f>
        <v>0</v>
      </c>
      <c r="AM1011" s="2">
        <f t="shared" si="403"/>
        <v>2.1026372059871703E-2</v>
      </c>
      <c r="AN1011" s="2">
        <f t="shared" si="404"/>
        <v>0</v>
      </c>
      <c r="AO1011" s="2">
        <f t="shared" si="405"/>
        <v>0</v>
      </c>
      <c r="AP1011" s="2">
        <f t="shared" si="406"/>
        <v>0</v>
      </c>
      <c r="AR1011" t="s">
        <v>2009</v>
      </c>
      <c r="AS1011" t="s">
        <v>1053</v>
      </c>
      <c r="AT1011">
        <v>2</v>
      </c>
      <c r="AV1011">
        <v>3</v>
      </c>
      <c r="AW1011" s="91">
        <v>20</v>
      </c>
      <c r="AX1011" s="93">
        <v>161</v>
      </c>
      <c r="AY1011" s="97">
        <f t="shared" si="407"/>
        <v>20161</v>
      </c>
      <c r="BA1011" s="7" t="s">
        <v>1261</v>
      </c>
    </row>
    <row r="1012" spans="1:53" hidden="1" outlineLevel="1">
      <c r="A1012" t="s">
        <v>1891</v>
      </c>
      <c r="B1012" t="s">
        <v>1053</v>
      </c>
      <c r="C1012" s="1">
        <f t="shared" si="396"/>
        <v>2033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>IF(P1012&gt;0,RANK(P1012,(N1012:P1012,Q1012:AE1012)),0)</f>
        <v>0</v>
      </c>
      <c r="G1012" s="1">
        <f t="shared" si="397"/>
        <v>1797</v>
      </c>
      <c r="H1012" s="2">
        <f t="shared" si="398"/>
        <v>0.88391539596655189</v>
      </c>
      <c r="I1012" s="2"/>
      <c r="J1012" s="2">
        <f t="shared" si="399"/>
        <v>4.9680275454992623E-2</v>
      </c>
      <c r="K1012" s="2">
        <f t="shared" si="400"/>
        <v>0.93359567142154454</v>
      </c>
      <c r="L1012" s="2">
        <f t="shared" si="401"/>
        <v>0</v>
      </c>
      <c r="M1012" s="2">
        <f t="shared" si="402"/>
        <v>1.6724053123462812E-2</v>
      </c>
      <c r="N1012" s="110">
        <v>101</v>
      </c>
      <c r="O1012" s="110">
        <v>1898</v>
      </c>
      <c r="P1012" s="110"/>
      <c r="Q1012" s="105">
        <v>19</v>
      </c>
      <c r="R1012" s="105"/>
      <c r="S1012" s="105"/>
      <c r="T1012" s="105"/>
      <c r="U1012" s="105"/>
      <c r="V1012" s="105">
        <v>15</v>
      </c>
      <c r="W1012" s="105"/>
      <c r="X1012" s="105"/>
      <c r="Y1012" s="110"/>
      <c r="Z1012" s="110"/>
      <c r="AA1012" s="110"/>
      <c r="AB1012" s="110"/>
      <c r="AC1012" s="110"/>
      <c r="AD1012" s="110"/>
      <c r="AE1012" s="110"/>
      <c r="AF1012" s="110"/>
      <c r="AG1012" s="110"/>
      <c r="AI1012" s="7">
        <f>IF(Q1012&gt;0,RANK(Q1012,(N1012:P1012,Q1012:AE1012)),0)</f>
        <v>3</v>
      </c>
      <c r="AJ1012" s="7">
        <f>IF(R1012&gt;0,RANK(R1012,(N1012:P1012,Q1012:AE1012)),0)</f>
        <v>0</v>
      </c>
      <c r="AK1012" s="7">
        <f>IF(T1012&gt;0,RANK(T1012,(N1012:P1012,Q1012:AE1012)),0)</f>
        <v>0</v>
      </c>
      <c r="AL1012" s="7">
        <f>IF(S1012&gt;0,RANK(S1012,(N1012:P1012,Q1012:AE1012)),0)</f>
        <v>0</v>
      </c>
      <c r="AM1012" s="2">
        <f t="shared" si="403"/>
        <v>9.3457943925233638E-3</v>
      </c>
      <c r="AN1012" s="2">
        <f t="shared" si="404"/>
        <v>0</v>
      </c>
      <c r="AO1012" s="2">
        <f t="shared" si="405"/>
        <v>0</v>
      </c>
      <c r="AP1012" s="2">
        <f t="shared" si="406"/>
        <v>0</v>
      </c>
      <c r="AR1012" t="s">
        <v>1891</v>
      </c>
      <c r="AS1012" t="s">
        <v>1053</v>
      </c>
      <c r="AT1012">
        <v>1</v>
      </c>
      <c r="AV1012">
        <v>3</v>
      </c>
      <c r="AW1012" s="91">
        <v>20</v>
      </c>
      <c r="AX1012" s="93">
        <v>163</v>
      </c>
      <c r="AY1012" s="97">
        <f t="shared" si="407"/>
        <v>20163</v>
      </c>
      <c r="BA1012" s="7" t="s">
        <v>1261</v>
      </c>
    </row>
    <row r="1013" spans="1:53" hidden="1" outlineLevel="1">
      <c r="A1013" t="s">
        <v>126</v>
      </c>
      <c r="B1013" t="s">
        <v>1053</v>
      </c>
      <c r="C1013" s="1">
        <f t="shared" si="396"/>
        <v>1289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>IF(P1013&gt;0,RANK(P1013,(N1013:P1013,Q1013:AE1013)),0)</f>
        <v>0</v>
      </c>
      <c r="G1013" s="1">
        <f t="shared" si="397"/>
        <v>1097</v>
      </c>
      <c r="H1013" s="2">
        <f t="shared" si="398"/>
        <v>0.85104732350659429</v>
      </c>
      <c r="I1013" s="2"/>
      <c r="J1013" s="2">
        <f t="shared" si="399"/>
        <v>6.4391000775795196E-2</v>
      </c>
      <c r="K1013" s="2">
        <f t="shared" si="400"/>
        <v>0.91543832428238947</v>
      </c>
      <c r="L1013" s="2">
        <f t="shared" si="401"/>
        <v>0</v>
      </c>
      <c r="M1013" s="2">
        <f t="shared" si="402"/>
        <v>2.0170674941815347E-2</v>
      </c>
      <c r="N1013" s="110">
        <v>83</v>
      </c>
      <c r="O1013" s="110">
        <v>1180</v>
      </c>
      <c r="P1013" s="110"/>
      <c r="Q1013" s="105">
        <v>14</v>
      </c>
      <c r="R1013" s="105"/>
      <c r="S1013" s="105"/>
      <c r="T1013" s="105"/>
      <c r="U1013" s="105"/>
      <c r="V1013" s="105">
        <v>12</v>
      </c>
      <c r="W1013" s="105"/>
      <c r="X1013" s="105"/>
      <c r="Y1013" s="110"/>
      <c r="Z1013" s="110"/>
      <c r="AA1013" s="110"/>
      <c r="AB1013" s="110"/>
      <c r="AC1013" s="110"/>
      <c r="AD1013" s="110"/>
      <c r="AE1013" s="110"/>
      <c r="AF1013" s="110"/>
      <c r="AG1013" s="110"/>
      <c r="AI1013" s="7">
        <f>IF(Q1013&gt;0,RANK(Q1013,(N1013:P1013,Q1013:AE1013)),0)</f>
        <v>3</v>
      </c>
      <c r="AJ1013" s="7">
        <f>IF(R1013&gt;0,RANK(R1013,(N1013:P1013,Q1013:AE1013)),0)</f>
        <v>0</v>
      </c>
      <c r="AK1013" s="7">
        <f>IF(T1013&gt;0,RANK(T1013,(N1013:P1013,Q1013:AE1013)),0)</f>
        <v>0</v>
      </c>
      <c r="AL1013" s="7">
        <f>IF(S1013&gt;0,RANK(S1013,(N1013:P1013,Q1013:AE1013)),0)</f>
        <v>0</v>
      </c>
      <c r="AM1013" s="2">
        <f t="shared" si="403"/>
        <v>1.0861132660977503E-2</v>
      </c>
      <c r="AN1013" s="2">
        <f t="shared" si="404"/>
        <v>0</v>
      </c>
      <c r="AO1013" s="2">
        <f t="shared" si="405"/>
        <v>0</v>
      </c>
      <c r="AP1013" s="2">
        <f t="shared" si="406"/>
        <v>0</v>
      </c>
      <c r="AR1013" t="s">
        <v>126</v>
      </c>
      <c r="AS1013" t="s">
        <v>1053</v>
      </c>
      <c r="AT1013">
        <v>1</v>
      </c>
      <c r="AV1013">
        <v>3</v>
      </c>
      <c r="AW1013" s="91">
        <v>20</v>
      </c>
      <c r="AX1013" s="93">
        <v>165</v>
      </c>
      <c r="AY1013" s="97">
        <f t="shared" si="407"/>
        <v>20165</v>
      </c>
      <c r="BA1013" s="7" t="s">
        <v>1261</v>
      </c>
    </row>
    <row r="1014" spans="1:53" hidden="1" outlineLevel="1">
      <c r="A1014" t="s">
        <v>925</v>
      </c>
      <c r="B1014" t="s">
        <v>1053</v>
      </c>
      <c r="C1014" s="1">
        <f t="shared" si="396"/>
        <v>2698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>IF(P1014&gt;0,RANK(P1014,(N1014:P1014,Q1014:AE1014)),0)</f>
        <v>0</v>
      </c>
      <c r="G1014" s="1">
        <f t="shared" si="397"/>
        <v>2209</v>
      </c>
      <c r="H1014" s="2">
        <f t="shared" si="398"/>
        <v>0.81875463306152707</v>
      </c>
      <c r="I1014" s="2"/>
      <c r="J1014" s="2">
        <f t="shared" si="399"/>
        <v>7.8576723498888071E-2</v>
      </c>
      <c r="K1014" s="2">
        <f t="shared" si="400"/>
        <v>0.89733135656041507</v>
      </c>
      <c r="L1014" s="2">
        <f t="shared" si="401"/>
        <v>0</v>
      </c>
      <c r="M1014" s="2">
        <f t="shared" si="402"/>
        <v>2.4091919940696815E-2</v>
      </c>
      <c r="N1014" s="110">
        <v>212</v>
      </c>
      <c r="O1014" s="110">
        <v>2421</v>
      </c>
      <c r="P1014" s="110"/>
      <c r="Q1014" s="105">
        <v>35</v>
      </c>
      <c r="R1014" s="105"/>
      <c r="S1014" s="105"/>
      <c r="T1014" s="105"/>
      <c r="U1014" s="105"/>
      <c r="V1014" s="105">
        <v>30</v>
      </c>
      <c r="W1014" s="105"/>
      <c r="X1014" s="105"/>
      <c r="Y1014" s="110"/>
      <c r="Z1014" s="110"/>
      <c r="AA1014" s="110"/>
      <c r="AB1014" s="110"/>
      <c r="AC1014" s="110"/>
      <c r="AD1014" s="110"/>
      <c r="AE1014" s="110"/>
      <c r="AF1014" s="110"/>
      <c r="AG1014" s="110"/>
      <c r="AI1014" s="7">
        <f>IF(Q1014&gt;0,RANK(Q1014,(N1014:P1014,Q1014:AE1014)),0)</f>
        <v>3</v>
      </c>
      <c r="AJ1014" s="7">
        <f>IF(R1014&gt;0,RANK(R1014,(N1014:P1014,Q1014:AE1014)),0)</f>
        <v>0</v>
      </c>
      <c r="AK1014" s="7">
        <f>IF(T1014&gt;0,RANK(T1014,(N1014:P1014,Q1014:AE1014)),0)</f>
        <v>0</v>
      </c>
      <c r="AL1014" s="7">
        <f>IF(S1014&gt;0,RANK(S1014,(N1014:P1014,Q1014:AE1014)),0)</f>
        <v>0</v>
      </c>
      <c r="AM1014" s="2">
        <f t="shared" si="403"/>
        <v>1.2972572275759823E-2</v>
      </c>
      <c r="AN1014" s="2">
        <f t="shared" si="404"/>
        <v>0</v>
      </c>
      <c r="AO1014" s="2">
        <f t="shared" si="405"/>
        <v>0</v>
      </c>
      <c r="AP1014" s="2">
        <f t="shared" si="406"/>
        <v>0</v>
      </c>
      <c r="AR1014" t="s">
        <v>925</v>
      </c>
      <c r="AS1014" t="s">
        <v>1053</v>
      </c>
      <c r="AT1014">
        <v>1</v>
      </c>
      <c r="AV1014">
        <v>3</v>
      </c>
      <c r="AW1014" s="91">
        <v>20</v>
      </c>
      <c r="AX1014" s="93">
        <v>167</v>
      </c>
      <c r="AY1014" s="97">
        <f t="shared" si="407"/>
        <v>20167</v>
      </c>
      <c r="BA1014" s="7" t="s">
        <v>1261</v>
      </c>
    </row>
    <row r="1015" spans="1:53" hidden="1" outlineLevel="1">
      <c r="A1015" t="s">
        <v>1797</v>
      </c>
      <c r="B1015" t="s">
        <v>1053</v>
      </c>
      <c r="C1015" s="1">
        <f t="shared" si="396"/>
        <v>17659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>IF(P1015&gt;0,RANK(P1015,(N1015:P1015,Q1015:AE1015)),0)</f>
        <v>0</v>
      </c>
      <c r="G1015" s="1">
        <f t="shared" si="397"/>
        <v>11275</v>
      </c>
      <c r="H1015" s="2">
        <f t="shared" si="398"/>
        <v>0.63848462540347695</v>
      </c>
      <c r="I1015" s="2"/>
      <c r="J1015" s="2">
        <f t="shared" si="399"/>
        <v>0.16609094512713063</v>
      </c>
      <c r="K1015" s="2">
        <f t="shared" si="400"/>
        <v>0.80457557053060758</v>
      </c>
      <c r="L1015" s="2">
        <f t="shared" si="401"/>
        <v>0</v>
      </c>
      <c r="M1015" s="2">
        <f t="shared" si="402"/>
        <v>2.9333484342261795E-2</v>
      </c>
      <c r="N1015" s="110">
        <v>2933</v>
      </c>
      <c r="O1015" s="110">
        <v>14208</v>
      </c>
      <c r="P1015" s="110"/>
      <c r="Q1015" s="105">
        <v>324</v>
      </c>
      <c r="R1015" s="105"/>
      <c r="S1015" s="105"/>
      <c r="T1015" s="105"/>
      <c r="U1015" s="105"/>
      <c r="V1015" s="105">
        <v>194</v>
      </c>
      <c r="W1015" s="105"/>
      <c r="X1015" s="105"/>
      <c r="Y1015" s="110"/>
      <c r="Z1015" s="110"/>
      <c r="AA1015" s="110"/>
      <c r="AB1015" s="110"/>
      <c r="AC1015" s="110"/>
      <c r="AD1015" s="110"/>
      <c r="AE1015" s="110"/>
      <c r="AF1015" s="110"/>
      <c r="AG1015" s="110"/>
      <c r="AI1015" s="7">
        <f>IF(Q1015&gt;0,RANK(Q1015,(N1015:P1015,Q1015:AE1015)),0)</f>
        <v>3</v>
      </c>
      <c r="AJ1015" s="7">
        <f>IF(R1015&gt;0,RANK(R1015,(N1015:P1015,Q1015:AE1015)),0)</f>
        <v>0</v>
      </c>
      <c r="AK1015" s="7">
        <f>IF(T1015&gt;0,RANK(T1015,(N1015:P1015,Q1015:AE1015)),0)</f>
        <v>0</v>
      </c>
      <c r="AL1015" s="7">
        <f>IF(S1015&gt;0,RANK(S1015,(N1015:P1015,Q1015:AE1015)),0)</f>
        <v>0</v>
      </c>
      <c r="AM1015" s="2">
        <f t="shared" si="403"/>
        <v>1.8347584800951357E-2</v>
      </c>
      <c r="AN1015" s="2">
        <f t="shared" si="404"/>
        <v>0</v>
      </c>
      <c r="AO1015" s="2">
        <f t="shared" si="405"/>
        <v>0</v>
      </c>
      <c r="AP1015" s="2">
        <f t="shared" si="406"/>
        <v>0</v>
      </c>
      <c r="AR1015" t="s">
        <v>1797</v>
      </c>
      <c r="AS1015" t="s">
        <v>1053</v>
      </c>
      <c r="AT1015">
        <v>1</v>
      </c>
      <c r="AV1015">
        <v>3</v>
      </c>
      <c r="AW1015" s="91">
        <v>20</v>
      </c>
      <c r="AX1015" s="93">
        <v>169</v>
      </c>
      <c r="AY1015" s="97">
        <f t="shared" si="407"/>
        <v>20169</v>
      </c>
      <c r="BA1015" s="7" t="s">
        <v>1261</v>
      </c>
    </row>
    <row r="1016" spans="1:53" hidden="1" outlineLevel="1">
      <c r="A1016" t="s">
        <v>727</v>
      </c>
      <c r="B1016" t="s">
        <v>1053</v>
      </c>
      <c r="C1016" s="1">
        <f t="shared" si="396"/>
        <v>1803</v>
      </c>
      <c r="D1016" s="7">
        <f>IF(N1016&gt;0, RANK(N1016,(N1016:P1016,Q1016:AE1016)),0)</f>
        <v>2</v>
      </c>
      <c r="E1016" s="7">
        <f>IF(O1016&gt;0,RANK(O1016,(N1016:P1016,Q1016:AE1016)),0)</f>
        <v>1</v>
      </c>
      <c r="F1016" s="7">
        <f>IF(P1016&gt;0,RANK(P1016,(N1016:P1016,Q1016:AE1016)),0)</f>
        <v>0</v>
      </c>
      <c r="G1016" s="1">
        <f t="shared" si="397"/>
        <v>1541</v>
      </c>
      <c r="H1016" s="2">
        <f t="shared" si="398"/>
        <v>0.85468663338879647</v>
      </c>
      <c r="I1016" s="2"/>
      <c r="J1016" s="2">
        <f t="shared" si="399"/>
        <v>6.4337215751525234E-2</v>
      </c>
      <c r="K1016" s="2">
        <f t="shared" si="400"/>
        <v>0.91902384914032165</v>
      </c>
      <c r="L1016" s="2">
        <f t="shared" si="401"/>
        <v>0</v>
      </c>
      <c r="M1016" s="2">
        <f t="shared" si="402"/>
        <v>1.6638935108153174E-2</v>
      </c>
      <c r="N1016" s="110">
        <v>116</v>
      </c>
      <c r="O1016" s="110">
        <v>1657</v>
      </c>
      <c r="P1016" s="110"/>
      <c r="Q1016" s="105">
        <v>15</v>
      </c>
      <c r="R1016" s="105"/>
      <c r="S1016" s="105"/>
      <c r="T1016" s="105"/>
      <c r="U1016" s="105"/>
      <c r="V1016" s="105">
        <v>15</v>
      </c>
      <c r="W1016" s="105"/>
      <c r="X1016" s="105"/>
      <c r="Y1016" s="110"/>
      <c r="Z1016" s="110"/>
      <c r="AA1016" s="110"/>
      <c r="AB1016" s="110"/>
      <c r="AC1016" s="110"/>
      <c r="AD1016" s="110"/>
      <c r="AE1016" s="110"/>
      <c r="AF1016" s="110"/>
      <c r="AG1016" s="110"/>
      <c r="AI1016" s="7">
        <f>IF(Q1016&gt;0,RANK(Q1016,(N1016:P1016,Q1016:AE1016)),0)</f>
        <v>3</v>
      </c>
      <c r="AJ1016" s="7">
        <f>IF(R1016&gt;0,RANK(R1016,(N1016:P1016,Q1016:AE1016)),0)</f>
        <v>0</v>
      </c>
      <c r="AK1016" s="7">
        <f>IF(T1016&gt;0,RANK(T1016,(N1016:P1016,Q1016:AE1016)),0)</f>
        <v>0</v>
      </c>
      <c r="AL1016" s="7">
        <f>IF(S1016&gt;0,RANK(S1016,(N1016:P1016,Q1016:AE1016)),0)</f>
        <v>0</v>
      </c>
      <c r="AM1016" s="2">
        <f t="shared" si="403"/>
        <v>8.3194675540765387E-3</v>
      </c>
      <c r="AN1016" s="2">
        <f t="shared" si="404"/>
        <v>0</v>
      </c>
      <c r="AO1016" s="2">
        <f t="shared" si="405"/>
        <v>0</v>
      </c>
      <c r="AP1016" s="2">
        <f t="shared" si="406"/>
        <v>0</v>
      </c>
      <c r="AR1016" t="s">
        <v>727</v>
      </c>
      <c r="AS1016" t="s">
        <v>1053</v>
      </c>
      <c r="AT1016">
        <v>1</v>
      </c>
      <c r="AV1016">
        <v>3</v>
      </c>
      <c r="AW1016" s="91">
        <v>20</v>
      </c>
      <c r="AX1016" s="93">
        <v>171</v>
      </c>
      <c r="AY1016" s="97">
        <f t="shared" si="407"/>
        <v>20171</v>
      </c>
      <c r="BA1016" s="7" t="s">
        <v>1261</v>
      </c>
    </row>
    <row r="1017" spans="1:53" hidden="1" outlineLevel="1">
      <c r="A1017" t="s">
        <v>1749</v>
      </c>
      <c r="B1017" t="s">
        <v>1053</v>
      </c>
      <c r="C1017" s="1">
        <f t="shared" si="396"/>
        <v>134349</v>
      </c>
      <c r="D1017" s="7">
        <f>IF(N1017&gt;0, RANK(N1017,(N1017:P1017,Q1017:AE1017)),0)</f>
        <v>2</v>
      </c>
      <c r="E1017" s="7">
        <f>IF(O1017&gt;0,RANK(O1017,(N1017:P1017,Q1017:AE1017)),0)</f>
        <v>1</v>
      </c>
      <c r="F1017" s="7">
        <f>IF(P1017&gt;0,RANK(P1017,(N1017:P1017,Q1017:AE1017)),0)</f>
        <v>0</v>
      </c>
      <c r="G1017" s="1">
        <f t="shared" si="397"/>
        <v>57789</v>
      </c>
      <c r="H1017" s="2">
        <f t="shared" si="398"/>
        <v>0.43014090168144165</v>
      </c>
      <c r="I1017" s="2"/>
      <c r="J1017" s="2">
        <f t="shared" si="399"/>
        <v>0.26832354539296904</v>
      </c>
      <c r="K1017" s="2">
        <f t="shared" si="400"/>
        <v>0.69846444707441069</v>
      </c>
      <c r="L1017" s="2">
        <f t="shared" si="401"/>
        <v>0</v>
      </c>
      <c r="M1017" s="2">
        <f t="shared" si="402"/>
        <v>3.3212007532620214E-2</v>
      </c>
      <c r="N1017" s="110">
        <v>36049</v>
      </c>
      <c r="O1017" s="110">
        <v>93838</v>
      </c>
      <c r="P1017" s="110"/>
      <c r="Q1017" s="105">
        <v>2790</v>
      </c>
      <c r="R1017" s="105"/>
      <c r="S1017" s="105"/>
      <c r="T1017" s="105"/>
      <c r="U1017" s="105"/>
      <c r="V1017" s="105">
        <v>1672</v>
      </c>
      <c r="W1017" s="105"/>
      <c r="X1017" s="105"/>
      <c r="Y1017" s="110"/>
      <c r="Z1017" s="110"/>
      <c r="AA1017" s="110"/>
      <c r="AB1017" s="110"/>
      <c r="AC1017" s="110"/>
      <c r="AD1017" s="110"/>
      <c r="AE1017" s="110"/>
      <c r="AF1017" s="110"/>
      <c r="AG1017" s="110"/>
      <c r="AI1017" s="7">
        <f>IF(Q1017&gt;0,RANK(Q1017,(N1017:P1017,Q1017:AE1017)),0)</f>
        <v>3</v>
      </c>
      <c r="AJ1017" s="7">
        <f>IF(R1017&gt;0,RANK(R1017,(N1017:P1017,Q1017:AE1017)),0)</f>
        <v>0</v>
      </c>
      <c r="AK1017" s="7">
        <f>IF(T1017&gt;0,RANK(T1017,(N1017:P1017,Q1017:AE1017)),0)</f>
        <v>0</v>
      </c>
      <c r="AL1017" s="7">
        <f>IF(S1017&gt;0,RANK(S1017,(N1017:P1017,Q1017:AE1017)),0)</f>
        <v>0</v>
      </c>
      <c r="AM1017" s="2">
        <f t="shared" si="403"/>
        <v>2.0766808833709221E-2</v>
      </c>
      <c r="AN1017" s="2">
        <f t="shared" si="404"/>
        <v>0</v>
      </c>
      <c r="AO1017" s="2">
        <f t="shared" si="405"/>
        <v>0</v>
      </c>
      <c r="AP1017" s="2">
        <f t="shared" si="406"/>
        <v>0</v>
      </c>
      <c r="AR1017" t="s">
        <v>1749</v>
      </c>
      <c r="AS1017" t="s">
        <v>1053</v>
      </c>
      <c r="AT1017">
        <v>4</v>
      </c>
      <c r="AV1017">
        <v>3</v>
      </c>
      <c r="AW1017" s="91">
        <v>20</v>
      </c>
      <c r="AX1017" s="93">
        <v>173</v>
      </c>
      <c r="AY1017" s="97">
        <f t="shared" si="407"/>
        <v>20173</v>
      </c>
      <c r="BA1017" s="7" t="s">
        <v>1261</v>
      </c>
    </row>
    <row r="1018" spans="1:53" hidden="1" outlineLevel="1">
      <c r="A1018" t="s">
        <v>874</v>
      </c>
      <c r="B1018" t="s">
        <v>1053</v>
      </c>
      <c r="C1018" s="1">
        <f t="shared" si="396"/>
        <v>3550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>IF(P1018&gt;0,RANK(P1018,(N1018:P1018,Q1018:AE1018)),0)</f>
        <v>0</v>
      </c>
      <c r="G1018" s="1">
        <f t="shared" si="397"/>
        <v>2596</v>
      </c>
      <c r="H1018" s="2">
        <f t="shared" si="398"/>
        <v>0.73126760563380278</v>
      </c>
      <c r="I1018" s="2"/>
      <c r="J1018" s="2">
        <f t="shared" si="399"/>
        <v>0.11971830985915492</v>
      </c>
      <c r="K1018" s="2">
        <f t="shared" si="400"/>
        <v>0.85098591549295777</v>
      </c>
      <c r="L1018" s="2">
        <f t="shared" si="401"/>
        <v>0</v>
      </c>
      <c r="M1018" s="2">
        <f t="shared" si="402"/>
        <v>2.9295774647887352E-2</v>
      </c>
      <c r="N1018" s="110">
        <v>425</v>
      </c>
      <c r="O1018" s="110">
        <v>3021</v>
      </c>
      <c r="P1018" s="110"/>
      <c r="Q1018" s="105">
        <v>58</v>
      </c>
      <c r="R1018" s="105"/>
      <c r="S1018" s="105"/>
      <c r="T1018" s="105"/>
      <c r="U1018" s="105"/>
      <c r="V1018" s="105">
        <v>46</v>
      </c>
      <c r="W1018" s="105"/>
      <c r="X1018" s="105"/>
      <c r="Y1018" s="110"/>
      <c r="Z1018" s="110"/>
      <c r="AA1018" s="110"/>
      <c r="AB1018" s="110"/>
      <c r="AC1018" s="110"/>
      <c r="AD1018" s="110"/>
      <c r="AE1018" s="110"/>
      <c r="AF1018" s="110"/>
      <c r="AG1018" s="110"/>
      <c r="AI1018" s="7">
        <f>IF(Q1018&gt;0,RANK(Q1018,(N1018:P1018,Q1018:AE1018)),0)</f>
        <v>3</v>
      </c>
      <c r="AJ1018" s="7">
        <f>IF(R1018&gt;0,RANK(R1018,(N1018:P1018,Q1018:AE1018)),0)</f>
        <v>0</v>
      </c>
      <c r="AK1018" s="7">
        <f>IF(T1018&gt;0,RANK(T1018,(N1018:P1018,Q1018:AE1018)),0)</f>
        <v>0</v>
      </c>
      <c r="AL1018" s="7">
        <f>IF(S1018&gt;0,RANK(S1018,(N1018:P1018,Q1018:AE1018)),0)</f>
        <v>0</v>
      </c>
      <c r="AM1018" s="2">
        <f t="shared" si="403"/>
        <v>1.6338028169014085E-2</v>
      </c>
      <c r="AN1018" s="2">
        <f t="shared" si="404"/>
        <v>0</v>
      </c>
      <c r="AO1018" s="2">
        <f t="shared" si="405"/>
        <v>0</v>
      </c>
      <c r="AP1018" s="2">
        <f t="shared" si="406"/>
        <v>0</v>
      </c>
      <c r="AR1018" t="s">
        <v>874</v>
      </c>
      <c r="AS1018" t="s">
        <v>1053</v>
      </c>
      <c r="AT1018">
        <v>1</v>
      </c>
      <c r="AV1018">
        <v>3</v>
      </c>
      <c r="AW1018" s="91">
        <v>20</v>
      </c>
      <c r="AX1018" s="93">
        <v>175</v>
      </c>
      <c r="AY1018" s="97">
        <f t="shared" si="407"/>
        <v>20175</v>
      </c>
      <c r="BA1018" s="7" t="s">
        <v>1261</v>
      </c>
    </row>
    <row r="1019" spans="1:53" hidden="1" outlineLevel="1">
      <c r="A1019" t="s">
        <v>1795</v>
      </c>
      <c r="B1019" t="s">
        <v>1053</v>
      </c>
      <c r="C1019" s="1">
        <f t="shared" si="396"/>
        <v>57443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>IF(P1019&gt;0,RANK(P1019,(N1019:P1019,Q1019:AE1019)),0)</f>
        <v>0</v>
      </c>
      <c r="G1019" s="1">
        <f t="shared" si="397"/>
        <v>15014</v>
      </c>
      <c r="H1019" s="2">
        <f t="shared" si="398"/>
        <v>0.26137214281983878</v>
      </c>
      <c r="I1019" s="2"/>
      <c r="J1019" s="2">
        <f t="shared" si="399"/>
        <v>0.34784046794213397</v>
      </c>
      <c r="K1019" s="2">
        <f t="shared" si="400"/>
        <v>0.60921261076197275</v>
      </c>
      <c r="L1019" s="2">
        <f t="shared" si="401"/>
        <v>0</v>
      </c>
      <c r="M1019" s="2">
        <f t="shared" si="402"/>
        <v>4.2946921295893281E-2</v>
      </c>
      <c r="N1019" s="110">
        <v>19981</v>
      </c>
      <c r="O1019" s="110">
        <v>34995</v>
      </c>
      <c r="P1019" s="110"/>
      <c r="Q1019" s="105">
        <v>1621</v>
      </c>
      <c r="R1019" s="105"/>
      <c r="S1019" s="105"/>
      <c r="T1019" s="105"/>
      <c r="U1019" s="105"/>
      <c r="V1019" s="105">
        <v>846</v>
      </c>
      <c r="W1019" s="105"/>
      <c r="X1019" s="105"/>
      <c r="Y1019" s="110"/>
      <c r="Z1019" s="110"/>
      <c r="AA1019" s="110"/>
      <c r="AB1019" s="110"/>
      <c r="AC1019" s="110"/>
      <c r="AD1019" s="110"/>
      <c r="AE1019" s="110"/>
      <c r="AF1019" s="110"/>
      <c r="AG1019" s="110"/>
      <c r="AI1019" s="7">
        <f>IF(Q1019&gt;0,RANK(Q1019,(N1019:P1019,Q1019:AE1019)),0)</f>
        <v>3</v>
      </c>
      <c r="AJ1019" s="7">
        <f>IF(R1019&gt;0,RANK(R1019,(N1019:P1019,Q1019:AE1019)),0)</f>
        <v>0</v>
      </c>
      <c r="AK1019" s="7">
        <f>IF(T1019&gt;0,RANK(T1019,(N1019:P1019,Q1019:AE1019)),0)</f>
        <v>0</v>
      </c>
      <c r="AL1019" s="7">
        <f>IF(S1019&gt;0,RANK(S1019,(N1019:P1019,Q1019:AE1019)),0)</f>
        <v>0</v>
      </c>
      <c r="AM1019" s="2">
        <f t="shared" si="403"/>
        <v>2.8219278241038943E-2</v>
      </c>
      <c r="AN1019" s="2">
        <f t="shared" si="404"/>
        <v>0</v>
      </c>
      <c r="AO1019" s="2">
        <f t="shared" si="405"/>
        <v>0</v>
      </c>
      <c r="AP1019" s="2">
        <f t="shared" si="406"/>
        <v>0</v>
      </c>
      <c r="AR1019" t="s">
        <v>1795</v>
      </c>
      <c r="AS1019" t="s">
        <v>1053</v>
      </c>
      <c r="AT1019">
        <v>2</v>
      </c>
      <c r="AV1019">
        <v>3</v>
      </c>
      <c r="AW1019" s="91">
        <v>20</v>
      </c>
      <c r="AX1019" s="93">
        <v>177</v>
      </c>
      <c r="AY1019" s="97">
        <f t="shared" si="407"/>
        <v>20177</v>
      </c>
      <c r="BA1019" s="7" t="s">
        <v>1261</v>
      </c>
    </row>
    <row r="1020" spans="1:53" hidden="1" outlineLevel="1">
      <c r="A1020" t="s">
        <v>1004</v>
      </c>
      <c r="B1020" t="s">
        <v>1053</v>
      </c>
      <c r="C1020" s="1">
        <f t="shared" si="396"/>
        <v>1044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>IF(P1020&gt;0,RANK(P1020,(N1020:P1020,Q1020:AE1020)),0)</f>
        <v>0</v>
      </c>
      <c r="G1020" s="1">
        <f t="shared" si="397"/>
        <v>898</v>
      </c>
      <c r="H1020" s="2">
        <f t="shared" si="398"/>
        <v>0.86015325670498088</v>
      </c>
      <c r="I1020" s="2"/>
      <c r="J1020" s="2">
        <f t="shared" si="399"/>
        <v>6.3218390804597707E-2</v>
      </c>
      <c r="K1020" s="2">
        <f t="shared" si="400"/>
        <v>0.92337164750957856</v>
      </c>
      <c r="L1020" s="2">
        <f t="shared" si="401"/>
        <v>0</v>
      </c>
      <c r="M1020" s="2">
        <f t="shared" si="402"/>
        <v>1.3409961685823757E-2</v>
      </c>
      <c r="N1020" s="110">
        <v>66</v>
      </c>
      <c r="O1020" s="110">
        <v>964</v>
      </c>
      <c r="P1020" s="110"/>
      <c r="Q1020" s="105">
        <v>12</v>
      </c>
      <c r="R1020" s="105"/>
      <c r="S1020" s="105"/>
      <c r="T1020" s="105"/>
      <c r="U1020" s="105"/>
      <c r="V1020" s="105">
        <v>2</v>
      </c>
      <c r="W1020" s="105"/>
      <c r="X1020" s="105"/>
      <c r="Y1020" s="110"/>
      <c r="Z1020" s="110"/>
      <c r="AA1020" s="110"/>
      <c r="AB1020" s="110"/>
      <c r="AC1020" s="110"/>
      <c r="AD1020" s="110"/>
      <c r="AE1020" s="110"/>
      <c r="AF1020" s="110"/>
      <c r="AG1020" s="110"/>
      <c r="AI1020" s="7">
        <f>IF(Q1020&gt;0,RANK(Q1020,(N1020:P1020,Q1020:AE1020)),0)</f>
        <v>3</v>
      </c>
      <c r="AJ1020" s="7">
        <f>IF(R1020&gt;0,RANK(R1020,(N1020:P1020,Q1020:AE1020)),0)</f>
        <v>0</v>
      </c>
      <c r="AK1020" s="7">
        <f>IF(T1020&gt;0,RANK(T1020,(N1020:P1020,Q1020:AE1020)),0)</f>
        <v>0</v>
      </c>
      <c r="AL1020" s="7">
        <f>IF(S1020&gt;0,RANK(S1020,(N1020:P1020,Q1020:AE1020)),0)</f>
        <v>0</v>
      </c>
      <c r="AM1020" s="2">
        <f t="shared" si="403"/>
        <v>1.1494252873563218E-2</v>
      </c>
      <c r="AN1020" s="2">
        <f t="shared" si="404"/>
        <v>0</v>
      </c>
      <c r="AO1020" s="2">
        <f t="shared" si="405"/>
        <v>0</v>
      </c>
      <c r="AP1020" s="2">
        <f t="shared" si="406"/>
        <v>0</v>
      </c>
      <c r="AR1020" t="s">
        <v>1004</v>
      </c>
      <c r="AS1020" t="s">
        <v>1053</v>
      </c>
      <c r="AT1020">
        <v>1</v>
      </c>
      <c r="AV1020">
        <v>3</v>
      </c>
      <c r="AW1020" s="91">
        <v>20</v>
      </c>
      <c r="AX1020" s="93">
        <v>179</v>
      </c>
      <c r="AY1020" s="97">
        <f t="shared" si="407"/>
        <v>20179</v>
      </c>
      <c r="BA1020" s="7" t="s">
        <v>1261</v>
      </c>
    </row>
    <row r="1021" spans="1:53" hidden="1" outlineLevel="1">
      <c r="A1021" t="s">
        <v>1933</v>
      </c>
      <c r="B1021" t="s">
        <v>1053</v>
      </c>
      <c r="C1021" s="1">
        <f t="shared" si="396"/>
        <v>1927</v>
      </c>
      <c r="D1021" s="7">
        <f>IF(N1021&gt;0, RANK(N1021,(N1021:P1021,Q1021:AE1021)),0)</f>
        <v>2</v>
      </c>
      <c r="E1021" s="7">
        <f>IF(O1021&gt;0,RANK(O1021,(N1021:P1021,Q1021:AE1021)),0)</f>
        <v>1</v>
      </c>
      <c r="F1021" s="7">
        <f>IF(P1021&gt;0,RANK(P1021,(N1021:P1021,Q1021:AE1021)),0)</f>
        <v>0</v>
      </c>
      <c r="G1021" s="1">
        <f t="shared" si="397"/>
        <v>1485</v>
      </c>
      <c r="H1021" s="2">
        <f t="shared" si="398"/>
        <v>0.77062791904514794</v>
      </c>
      <c r="I1021" s="2"/>
      <c r="J1021" s="2">
        <f t="shared" si="399"/>
        <v>0.101712506486767</v>
      </c>
      <c r="K1021" s="2">
        <f t="shared" si="400"/>
        <v>0.87234042553191493</v>
      </c>
      <c r="L1021" s="2">
        <f t="shared" si="401"/>
        <v>0</v>
      </c>
      <c r="M1021" s="2">
        <f t="shared" si="402"/>
        <v>2.5947067981318073E-2</v>
      </c>
      <c r="N1021" s="110">
        <v>196</v>
      </c>
      <c r="O1021" s="110">
        <v>1681</v>
      </c>
      <c r="P1021" s="110"/>
      <c r="Q1021" s="105">
        <v>32</v>
      </c>
      <c r="R1021" s="105"/>
      <c r="S1021" s="105"/>
      <c r="T1021" s="105"/>
      <c r="U1021" s="105"/>
      <c r="V1021" s="105">
        <v>18</v>
      </c>
      <c r="W1021" s="105"/>
      <c r="X1021" s="105"/>
      <c r="Y1021" s="110"/>
      <c r="Z1021" s="110"/>
      <c r="AA1021" s="110"/>
      <c r="AB1021" s="110"/>
      <c r="AC1021" s="110"/>
      <c r="AD1021" s="110"/>
      <c r="AE1021" s="110"/>
      <c r="AF1021" s="110"/>
      <c r="AG1021" s="110"/>
      <c r="AI1021" s="7">
        <f>IF(Q1021&gt;0,RANK(Q1021,(N1021:P1021,Q1021:AE1021)),0)</f>
        <v>3</v>
      </c>
      <c r="AJ1021" s="7">
        <f>IF(R1021&gt;0,RANK(R1021,(N1021:P1021,Q1021:AE1021)),0)</f>
        <v>0</v>
      </c>
      <c r="AK1021" s="7">
        <f>IF(T1021&gt;0,RANK(T1021,(N1021:P1021,Q1021:AE1021)),0)</f>
        <v>0</v>
      </c>
      <c r="AL1021" s="7">
        <f>IF(S1021&gt;0,RANK(S1021,(N1021:P1021,Q1021:AE1021)),0)</f>
        <v>0</v>
      </c>
      <c r="AM1021" s="2">
        <f t="shared" si="403"/>
        <v>1.660612350804359E-2</v>
      </c>
      <c r="AN1021" s="2">
        <f t="shared" si="404"/>
        <v>0</v>
      </c>
      <c r="AO1021" s="2">
        <f t="shared" si="405"/>
        <v>0</v>
      </c>
      <c r="AP1021" s="2">
        <f t="shared" si="406"/>
        <v>0</v>
      </c>
      <c r="AR1021" t="s">
        <v>1933</v>
      </c>
      <c r="AS1021" t="s">
        <v>1053</v>
      </c>
      <c r="AT1021">
        <v>1</v>
      </c>
      <c r="AV1021">
        <v>3</v>
      </c>
      <c r="AW1021" s="91">
        <v>20</v>
      </c>
      <c r="AX1021" s="93">
        <v>181</v>
      </c>
      <c r="AY1021" s="97">
        <f t="shared" si="407"/>
        <v>20181</v>
      </c>
      <c r="BA1021" s="7" t="s">
        <v>1261</v>
      </c>
    </row>
    <row r="1022" spans="1:53" hidden="1" outlineLevel="1">
      <c r="A1022" t="s">
        <v>1283</v>
      </c>
      <c r="B1022" t="s">
        <v>1053</v>
      </c>
      <c r="C1022" s="1">
        <f t="shared" si="396"/>
        <v>1531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>IF(P1022&gt;0,RANK(P1022,(N1022:P1022,Q1022:AE1022)),0)</f>
        <v>0</v>
      </c>
      <c r="G1022" s="1">
        <f t="shared" si="397"/>
        <v>1244</v>
      </c>
      <c r="H1022" s="2">
        <f t="shared" si="398"/>
        <v>0.81254082299150887</v>
      </c>
      <c r="I1022" s="2"/>
      <c r="J1022" s="2">
        <f t="shared" si="399"/>
        <v>8.7524493794905289E-2</v>
      </c>
      <c r="K1022" s="2">
        <f t="shared" si="400"/>
        <v>0.9000653167864141</v>
      </c>
      <c r="L1022" s="2">
        <f t="shared" si="401"/>
        <v>0</v>
      </c>
      <c r="M1022" s="2">
        <f t="shared" si="402"/>
        <v>1.2410189418680551E-2</v>
      </c>
      <c r="N1022" s="110">
        <v>134</v>
      </c>
      <c r="O1022" s="110">
        <v>1378</v>
      </c>
      <c r="P1022" s="110"/>
      <c r="Q1022" s="105">
        <v>5</v>
      </c>
      <c r="R1022" s="105"/>
      <c r="S1022" s="105"/>
      <c r="T1022" s="105"/>
      <c r="U1022" s="105"/>
      <c r="V1022" s="105">
        <v>14</v>
      </c>
      <c r="W1022" s="105"/>
      <c r="X1022" s="105"/>
      <c r="Y1022" s="110"/>
      <c r="Z1022" s="110"/>
      <c r="AA1022" s="110"/>
      <c r="AB1022" s="110"/>
      <c r="AC1022" s="110"/>
      <c r="AD1022" s="110"/>
      <c r="AE1022" s="110"/>
      <c r="AF1022" s="110"/>
      <c r="AG1022" s="110"/>
      <c r="AI1022" s="7">
        <f>IF(Q1022&gt;0,RANK(Q1022,(N1022:P1022,Q1022:AE1022)),0)</f>
        <v>4</v>
      </c>
      <c r="AJ1022" s="7">
        <f>IF(R1022&gt;0,RANK(R1022,(N1022:P1022,Q1022:AE1022)),0)</f>
        <v>0</v>
      </c>
      <c r="AK1022" s="7">
        <f>IF(T1022&gt;0,RANK(T1022,(N1022:P1022,Q1022:AE1022)),0)</f>
        <v>0</v>
      </c>
      <c r="AL1022" s="7">
        <f>IF(S1022&gt;0,RANK(S1022,(N1022:P1022,Q1022:AE1022)),0)</f>
        <v>0</v>
      </c>
      <c r="AM1022" s="2">
        <f t="shared" si="403"/>
        <v>3.2658393207054214E-3</v>
      </c>
      <c r="AN1022" s="2">
        <f t="shared" si="404"/>
        <v>0</v>
      </c>
      <c r="AO1022" s="2">
        <f t="shared" si="405"/>
        <v>0</v>
      </c>
      <c r="AP1022" s="2">
        <f t="shared" si="406"/>
        <v>0</v>
      </c>
      <c r="AR1022" t="s">
        <v>1283</v>
      </c>
      <c r="AS1022" t="s">
        <v>1053</v>
      </c>
      <c r="AT1022">
        <v>1</v>
      </c>
      <c r="AV1022">
        <v>3</v>
      </c>
      <c r="AW1022" s="91">
        <v>20</v>
      </c>
      <c r="AX1022" s="93">
        <v>183</v>
      </c>
      <c r="AY1022" s="97">
        <f t="shared" si="407"/>
        <v>20183</v>
      </c>
      <c r="BA1022" s="7" t="s">
        <v>1261</v>
      </c>
    </row>
    <row r="1023" spans="1:53" hidden="1" outlineLevel="1">
      <c r="A1023" t="s">
        <v>382</v>
      </c>
      <c r="B1023" t="s">
        <v>1053</v>
      </c>
      <c r="C1023" s="1">
        <f t="shared" si="396"/>
        <v>1512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>IF(P1023&gt;0,RANK(P1023,(N1023:P1023,Q1023:AE1023)),0)</f>
        <v>0</v>
      </c>
      <c r="G1023" s="1">
        <f t="shared" si="397"/>
        <v>1199</v>
      </c>
      <c r="H1023" s="2">
        <f t="shared" si="398"/>
        <v>0.79298941798941802</v>
      </c>
      <c r="I1023" s="2"/>
      <c r="J1023" s="2">
        <f t="shared" si="399"/>
        <v>8.9947089947089942E-2</v>
      </c>
      <c r="K1023" s="2">
        <f t="shared" si="400"/>
        <v>0.88293650793650791</v>
      </c>
      <c r="L1023" s="2">
        <f t="shared" si="401"/>
        <v>0</v>
      </c>
      <c r="M1023" s="2">
        <f t="shared" si="402"/>
        <v>2.7116402116402094E-2</v>
      </c>
      <c r="N1023" s="110">
        <v>136</v>
      </c>
      <c r="O1023" s="110">
        <v>1335</v>
      </c>
      <c r="P1023" s="110"/>
      <c r="Q1023" s="105">
        <v>31</v>
      </c>
      <c r="R1023" s="105"/>
      <c r="S1023" s="105"/>
      <c r="T1023" s="105"/>
      <c r="U1023" s="105"/>
      <c r="V1023" s="105">
        <v>10</v>
      </c>
      <c r="W1023" s="105"/>
      <c r="X1023" s="105"/>
      <c r="Y1023" s="110"/>
      <c r="Z1023" s="110"/>
      <c r="AA1023" s="110"/>
      <c r="AB1023" s="110"/>
      <c r="AC1023" s="110"/>
      <c r="AD1023" s="110"/>
      <c r="AE1023" s="110"/>
      <c r="AF1023" s="110"/>
      <c r="AG1023" s="110"/>
      <c r="AI1023" s="7">
        <f>IF(Q1023&gt;0,RANK(Q1023,(N1023:P1023,Q1023:AE1023)),0)</f>
        <v>3</v>
      </c>
      <c r="AJ1023" s="7">
        <f>IF(R1023&gt;0,RANK(R1023,(N1023:P1023,Q1023:AE1023)),0)</f>
        <v>0</v>
      </c>
      <c r="AK1023" s="7">
        <f>IF(T1023&gt;0,RANK(T1023,(N1023:P1023,Q1023:AE1023)),0)</f>
        <v>0</v>
      </c>
      <c r="AL1023" s="7">
        <f>IF(S1023&gt;0,RANK(S1023,(N1023:P1023,Q1023:AE1023)),0)</f>
        <v>0</v>
      </c>
      <c r="AM1023" s="2">
        <f t="shared" si="403"/>
        <v>2.0502645502645502E-2</v>
      </c>
      <c r="AN1023" s="2">
        <f t="shared" si="404"/>
        <v>0</v>
      </c>
      <c r="AO1023" s="2">
        <f t="shared" si="405"/>
        <v>0</v>
      </c>
      <c r="AP1023" s="2">
        <f t="shared" si="406"/>
        <v>0</v>
      </c>
      <c r="AR1023" t="s">
        <v>382</v>
      </c>
      <c r="AS1023" t="s">
        <v>1053</v>
      </c>
      <c r="AT1023">
        <v>1</v>
      </c>
      <c r="AV1023">
        <v>3</v>
      </c>
      <c r="AW1023" s="91">
        <v>20</v>
      </c>
      <c r="AX1023" s="93">
        <v>185</v>
      </c>
      <c r="AY1023" s="97">
        <f t="shared" si="407"/>
        <v>20185</v>
      </c>
      <c r="BA1023" s="7" t="s">
        <v>1261</v>
      </c>
    </row>
    <row r="1024" spans="1:53" hidden="1" outlineLevel="1">
      <c r="A1024" t="s">
        <v>1556</v>
      </c>
      <c r="B1024" t="s">
        <v>1053</v>
      </c>
      <c r="C1024" s="1">
        <f t="shared" si="396"/>
        <v>591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>IF(P1024&gt;0,RANK(P1024,(N1024:P1024,Q1024:AE1024)),0)</f>
        <v>0</v>
      </c>
      <c r="G1024" s="1">
        <f t="shared" si="397"/>
        <v>505</v>
      </c>
      <c r="H1024" s="2">
        <f t="shared" si="398"/>
        <v>0.85448392554991537</v>
      </c>
      <c r="I1024" s="2"/>
      <c r="J1024" s="2">
        <f t="shared" si="399"/>
        <v>6.7681895093062605E-2</v>
      </c>
      <c r="K1024" s="2">
        <f t="shared" si="400"/>
        <v>0.92216582064297803</v>
      </c>
      <c r="L1024" s="2">
        <f t="shared" si="401"/>
        <v>0</v>
      </c>
      <c r="M1024" s="2">
        <f t="shared" si="402"/>
        <v>1.015228426395931E-2</v>
      </c>
      <c r="N1024" s="110">
        <v>40</v>
      </c>
      <c r="O1024" s="110">
        <v>545</v>
      </c>
      <c r="P1024" s="110"/>
      <c r="Q1024" s="105">
        <v>4</v>
      </c>
      <c r="R1024" s="105"/>
      <c r="S1024" s="105"/>
      <c r="T1024" s="105"/>
      <c r="U1024" s="105"/>
      <c r="V1024" s="105">
        <v>2</v>
      </c>
      <c r="W1024" s="105"/>
      <c r="X1024" s="105"/>
      <c r="Y1024" s="110"/>
      <c r="Z1024" s="110"/>
      <c r="AA1024" s="110"/>
      <c r="AB1024" s="110"/>
      <c r="AC1024" s="110"/>
      <c r="AD1024" s="110"/>
      <c r="AE1024" s="110"/>
      <c r="AF1024" s="110"/>
      <c r="AG1024" s="110"/>
      <c r="AI1024" s="7">
        <f>IF(Q1024&gt;0,RANK(Q1024,(N1024:P1024,Q1024:AE1024)),0)</f>
        <v>3</v>
      </c>
      <c r="AJ1024" s="7">
        <f>IF(R1024&gt;0,RANK(R1024,(N1024:P1024,Q1024:AE1024)),0)</f>
        <v>0</v>
      </c>
      <c r="AK1024" s="7">
        <f>IF(T1024&gt;0,RANK(T1024,(N1024:P1024,Q1024:AE1024)),0)</f>
        <v>0</v>
      </c>
      <c r="AL1024" s="7">
        <f>IF(S1024&gt;0,RANK(S1024,(N1024:P1024,Q1024:AE1024)),0)</f>
        <v>0</v>
      </c>
      <c r="AM1024" s="2">
        <f t="shared" si="403"/>
        <v>6.7681895093062603E-3</v>
      </c>
      <c r="AN1024" s="2">
        <f t="shared" si="404"/>
        <v>0</v>
      </c>
      <c r="AO1024" s="2">
        <f t="shared" si="405"/>
        <v>0</v>
      </c>
      <c r="AP1024" s="2">
        <f t="shared" si="406"/>
        <v>0</v>
      </c>
      <c r="AR1024" t="s">
        <v>1556</v>
      </c>
      <c r="AS1024" t="s">
        <v>1053</v>
      </c>
      <c r="AT1024">
        <v>1</v>
      </c>
      <c r="AV1024">
        <v>3</v>
      </c>
      <c r="AW1024" s="91">
        <v>20</v>
      </c>
      <c r="AX1024" s="93">
        <v>187</v>
      </c>
      <c r="AY1024" s="97">
        <f t="shared" si="407"/>
        <v>20187</v>
      </c>
      <c r="BA1024" s="7" t="s">
        <v>1261</v>
      </c>
    </row>
    <row r="1025" spans="1:53" hidden="1" outlineLevel="1">
      <c r="A1025" t="s">
        <v>1557</v>
      </c>
      <c r="B1025" t="s">
        <v>1053</v>
      </c>
      <c r="C1025" s="1">
        <f t="shared" si="396"/>
        <v>1515</v>
      </c>
      <c r="D1025" s="7">
        <f>IF(N1025&gt;0, RANK(N1025,(N1025:P1025,Q1025:AE1025)),0)</f>
        <v>2</v>
      </c>
      <c r="E1025" s="7">
        <f>IF(O1025&gt;0,RANK(O1025,(N1025:P1025,Q1025:AE1025)),0)</f>
        <v>1</v>
      </c>
      <c r="F1025" s="7">
        <f>IF(P1025&gt;0,RANK(P1025,(N1025:P1025,Q1025:AE1025)),0)</f>
        <v>0</v>
      </c>
      <c r="G1025" s="1">
        <f t="shared" si="397"/>
        <v>1296</v>
      </c>
      <c r="H1025" s="2">
        <f t="shared" si="398"/>
        <v>0.85544554455445543</v>
      </c>
      <c r="I1025" s="2"/>
      <c r="J1025" s="2">
        <f t="shared" si="399"/>
        <v>6.1386138613861385E-2</v>
      </c>
      <c r="K1025" s="2">
        <f t="shared" si="400"/>
        <v>0.91683168316831687</v>
      </c>
      <c r="L1025" s="2">
        <f t="shared" si="401"/>
        <v>0</v>
      </c>
      <c r="M1025" s="2">
        <f t="shared" si="402"/>
        <v>2.1782178217821691E-2</v>
      </c>
      <c r="N1025" s="110">
        <v>93</v>
      </c>
      <c r="O1025" s="110">
        <v>1389</v>
      </c>
      <c r="P1025" s="110"/>
      <c r="Q1025" s="105">
        <v>19</v>
      </c>
      <c r="R1025" s="105"/>
      <c r="S1025" s="105"/>
      <c r="T1025" s="105"/>
      <c r="U1025" s="105"/>
      <c r="V1025" s="105">
        <v>14</v>
      </c>
      <c r="W1025" s="105"/>
      <c r="X1025" s="105"/>
      <c r="Y1025" s="110"/>
      <c r="Z1025" s="110"/>
      <c r="AA1025" s="110"/>
      <c r="AB1025" s="110"/>
      <c r="AC1025" s="110"/>
      <c r="AD1025" s="110"/>
      <c r="AE1025" s="110"/>
      <c r="AF1025" s="110"/>
      <c r="AG1025" s="110"/>
      <c r="AI1025" s="7">
        <f>IF(Q1025&gt;0,RANK(Q1025,(N1025:P1025,Q1025:AE1025)),0)</f>
        <v>3</v>
      </c>
      <c r="AJ1025" s="7">
        <f>IF(R1025&gt;0,RANK(R1025,(N1025:P1025,Q1025:AE1025)),0)</f>
        <v>0</v>
      </c>
      <c r="AK1025" s="7">
        <f>IF(T1025&gt;0,RANK(T1025,(N1025:P1025,Q1025:AE1025)),0)</f>
        <v>0</v>
      </c>
      <c r="AL1025" s="7">
        <f>IF(S1025&gt;0,RANK(S1025,(N1025:P1025,Q1025:AE1025)),0)</f>
        <v>0</v>
      </c>
      <c r="AM1025" s="2">
        <f t="shared" si="403"/>
        <v>1.2541254125412541E-2</v>
      </c>
      <c r="AN1025" s="2">
        <f t="shared" si="404"/>
        <v>0</v>
      </c>
      <c r="AO1025" s="2">
        <f t="shared" si="405"/>
        <v>0</v>
      </c>
      <c r="AP1025" s="2">
        <f t="shared" si="406"/>
        <v>0</v>
      </c>
      <c r="AR1025" t="s">
        <v>1557</v>
      </c>
      <c r="AS1025" t="s">
        <v>1053</v>
      </c>
      <c r="AT1025">
        <v>1</v>
      </c>
      <c r="AV1025">
        <v>3</v>
      </c>
      <c r="AW1025" s="91">
        <v>20</v>
      </c>
      <c r="AX1025" s="93">
        <v>189</v>
      </c>
      <c r="AY1025" s="97">
        <f t="shared" si="407"/>
        <v>20189</v>
      </c>
      <c r="BA1025" s="7" t="s">
        <v>1261</v>
      </c>
    </row>
    <row r="1026" spans="1:53" hidden="1" outlineLevel="1">
      <c r="A1026" t="s">
        <v>2139</v>
      </c>
      <c r="B1026" t="s">
        <v>1053</v>
      </c>
      <c r="C1026" s="1">
        <f t="shared" si="396"/>
        <v>7754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>IF(P1026&gt;0,RANK(P1026,(N1026:P1026,Q1026:AE1026)),0)</f>
        <v>0</v>
      </c>
      <c r="G1026" s="1">
        <f t="shared" si="397"/>
        <v>4347</v>
      </c>
      <c r="H1026" s="2">
        <f t="shared" si="398"/>
        <v>0.56061387670879548</v>
      </c>
      <c r="I1026" s="2"/>
      <c r="J1026" s="2">
        <f t="shared" si="399"/>
        <v>0.19912303327314934</v>
      </c>
      <c r="K1026" s="2">
        <f t="shared" si="400"/>
        <v>0.75973690998194476</v>
      </c>
      <c r="L1026" s="2">
        <f t="shared" si="401"/>
        <v>0</v>
      </c>
      <c r="M1026" s="2">
        <f t="shared" si="402"/>
        <v>4.1140056744905951E-2</v>
      </c>
      <c r="N1026" s="110">
        <v>1544</v>
      </c>
      <c r="O1026" s="110">
        <v>5891</v>
      </c>
      <c r="P1026" s="110"/>
      <c r="Q1026" s="105">
        <v>198</v>
      </c>
      <c r="R1026" s="105"/>
      <c r="S1026" s="105"/>
      <c r="T1026" s="105"/>
      <c r="U1026" s="105"/>
      <c r="V1026" s="105">
        <v>121</v>
      </c>
      <c r="W1026" s="105"/>
      <c r="X1026" s="105"/>
      <c r="Y1026" s="110"/>
      <c r="Z1026" s="110"/>
      <c r="AA1026" s="110"/>
      <c r="AB1026" s="110"/>
      <c r="AC1026" s="110"/>
      <c r="AD1026" s="110"/>
      <c r="AE1026" s="110"/>
      <c r="AF1026" s="110"/>
      <c r="AG1026" s="110"/>
      <c r="AI1026" s="7">
        <f>IF(Q1026&gt;0,RANK(Q1026,(N1026:P1026,Q1026:AE1026)),0)</f>
        <v>3</v>
      </c>
      <c r="AJ1026" s="7">
        <f>IF(R1026&gt;0,RANK(R1026,(N1026:P1026,Q1026:AE1026)),0)</f>
        <v>0</v>
      </c>
      <c r="AK1026" s="7">
        <f>IF(T1026&gt;0,RANK(T1026,(N1026:P1026,Q1026:AE1026)),0)</f>
        <v>0</v>
      </c>
      <c r="AL1026" s="7">
        <f>IF(S1026&gt;0,RANK(S1026,(N1026:P1026,Q1026:AE1026)),0)</f>
        <v>0</v>
      </c>
      <c r="AM1026" s="2">
        <f t="shared" si="403"/>
        <v>2.5535207634769151E-2</v>
      </c>
      <c r="AN1026" s="2">
        <f t="shared" si="404"/>
        <v>0</v>
      </c>
      <c r="AO1026" s="2">
        <f t="shared" si="405"/>
        <v>0</v>
      </c>
      <c r="AP1026" s="2">
        <f t="shared" si="406"/>
        <v>0</v>
      </c>
      <c r="AR1026" t="s">
        <v>2139</v>
      </c>
      <c r="AS1026" t="s">
        <v>1053</v>
      </c>
      <c r="AT1026">
        <v>4</v>
      </c>
      <c r="AV1026">
        <v>3</v>
      </c>
      <c r="AW1026" s="91">
        <v>20</v>
      </c>
      <c r="AX1026" s="93">
        <v>191</v>
      </c>
      <c r="AY1026" s="97">
        <f t="shared" si="407"/>
        <v>20191</v>
      </c>
      <c r="BA1026" s="7" t="s">
        <v>1261</v>
      </c>
    </row>
    <row r="1027" spans="1:53" hidden="1" outlineLevel="1">
      <c r="A1027" t="s">
        <v>1535</v>
      </c>
      <c r="B1027" t="s">
        <v>1053</v>
      </c>
      <c r="C1027" s="1">
        <f t="shared" ref="C1027:C1036" si="408">SUM(N1027:AG1027)</f>
        <v>2564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>IF(P1027&gt;0,RANK(P1027,(N1027:P1027,Q1027:AE1027)),0)</f>
        <v>0</v>
      </c>
      <c r="G1027" s="1">
        <f t="shared" ref="G1027:G1036" si="409">IF(C1027&gt;0,MAX(N1027:P1027)-LARGE(N1027:P1027,2),0)</f>
        <v>2073</v>
      </c>
      <c r="H1027" s="2">
        <f t="shared" ref="H1027:H1036" si="410">IF(C1027&gt;0,G1027/C1027,0)</f>
        <v>0.80850234009360378</v>
      </c>
      <c r="I1027" s="2"/>
      <c r="J1027" s="2">
        <f t="shared" ref="J1027:J1036" si="411">IF($C1027=0,"-",N1027/$C1027)</f>
        <v>8.7753510140405611E-2</v>
      </c>
      <c r="K1027" s="2">
        <f t="shared" ref="K1027:K1036" si="412">IF($C1027=0,"-",O1027/$C1027)</f>
        <v>0.89625585023400933</v>
      </c>
      <c r="L1027" s="2">
        <f t="shared" ref="L1027:L1036" si="413">IF($C1027=0,"-",P1027/$C1027)</f>
        <v>0</v>
      </c>
      <c r="M1027" s="2">
        <f t="shared" ref="M1027:M1036" si="414">IF(C1027=0,"-",(1-J1027-K1027-L1027))</f>
        <v>1.5990639625585001E-2</v>
      </c>
      <c r="N1027" s="110">
        <v>225</v>
      </c>
      <c r="O1027" s="110">
        <v>2298</v>
      </c>
      <c r="P1027" s="110"/>
      <c r="Q1027" s="105">
        <v>21</v>
      </c>
      <c r="R1027" s="105"/>
      <c r="S1027" s="105"/>
      <c r="T1027" s="105"/>
      <c r="U1027" s="105"/>
      <c r="V1027" s="105">
        <v>20</v>
      </c>
      <c r="W1027" s="105"/>
      <c r="X1027" s="105"/>
      <c r="Y1027" s="110"/>
      <c r="Z1027" s="110"/>
      <c r="AA1027" s="110"/>
      <c r="AB1027" s="110"/>
      <c r="AC1027" s="110"/>
      <c r="AD1027" s="110"/>
      <c r="AE1027" s="110"/>
      <c r="AF1027" s="110"/>
      <c r="AG1027" s="110"/>
      <c r="AI1027" s="7">
        <f>IF(Q1027&gt;0,RANK(Q1027,(N1027:P1027,Q1027:AE1027)),0)</f>
        <v>3</v>
      </c>
      <c r="AJ1027" s="7">
        <f>IF(R1027&gt;0,RANK(R1027,(N1027:P1027,Q1027:AE1027)),0)</f>
        <v>0</v>
      </c>
      <c r="AK1027" s="7">
        <f>IF(T1027&gt;0,RANK(T1027,(N1027:P1027,Q1027:AE1027)),0)</f>
        <v>0</v>
      </c>
      <c r="AL1027" s="7">
        <f>IF(S1027&gt;0,RANK(S1027,(N1027:P1027,Q1027:AE1027)),0)</f>
        <v>0</v>
      </c>
      <c r="AM1027" s="2">
        <f t="shared" ref="AM1027:AM1036" si="415">IF($C1027=0,"-",Q1027/$C1027)</f>
        <v>8.1903276131045245E-3</v>
      </c>
      <c r="AN1027" s="2">
        <f t="shared" ref="AN1027:AN1036" si="416">IF($C1027=0,"-",R1027/$C1027)</f>
        <v>0</v>
      </c>
      <c r="AO1027" s="2">
        <f t="shared" ref="AO1027:AO1036" si="417">IF($C1027=0,"-",T1027/$C1027)</f>
        <v>0</v>
      </c>
      <c r="AP1027" s="2">
        <f t="shared" ref="AP1027:AP1036" si="418">IF($C1027=0,"-",S1027/$C1027)</f>
        <v>0</v>
      </c>
      <c r="AR1027" t="s">
        <v>1535</v>
      </c>
      <c r="AS1027" t="s">
        <v>1053</v>
      </c>
      <c r="AT1027">
        <v>1</v>
      </c>
      <c r="AV1027">
        <v>3</v>
      </c>
      <c r="AW1027" s="91">
        <v>20</v>
      </c>
      <c r="AX1027" s="93">
        <v>193</v>
      </c>
      <c r="AY1027" s="97">
        <f t="shared" si="407"/>
        <v>20193</v>
      </c>
      <c r="BA1027" s="7" t="s">
        <v>1261</v>
      </c>
    </row>
    <row r="1028" spans="1:53" hidden="1" outlineLevel="1">
      <c r="A1028" t="s">
        <v>1665</v>
      </c>
      <c r="B1028" t="s">
        <v>1053</v>
      </c>
      <c r="C1028" s="1">
        <f t="shared" si="408"/>
        <v>1193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>IF(P1028&gt;0,RANK(P1028,(N1028:P1028,Q1028:AE1028)),0)</f>
        <v>0</v>
      </c>
      <c r="G1028" s="1">
        <f t="shared" si="409"/>
        <v>995</v>
      </c>
      <c r="H1028" s="2">
        <f t="shared" si="410"/>
        <v>0.8340318524727578</v>
      </c>
      <c r="I1028" s="2"/>
      <c r="J1028" s="2">
        <f t="shared" si="411"/>
        <v>7.5440067057837387E-2</v>
      </c>
      <c r="K1028" s="2">
        <f t="shared" si="412"/>
        <v>0.90947191953059514</v>
      </c>
      <c r="L1028" s="2">
        <f t="shared" si="413"/>
        <v>0</v>
      </c>
      <c r="M1028" s="2">
        <f t="shared" si="414"/>
        <v>1.5088013411567514E-2</v>
      </c>
      <c r="N1028" s="110">
        <v>90</v>
      </c>
      <c r="O1028" s="110">
        <v>1085</v>
      </c>
      <c r="P1028" s="110"/>
      <c r="Q1028" s="105">
        <v>8</v>
      </c>
      <c r="R1028" s="105"/>
      <c r="S1028" s="105"/>
      <c r="T1028" s="105"/>
      <c r="U1028" s="105"/>
      <c r="V1028" s="105">
        <v>10</v>
      </c>
      <c r="W1028" s="105"/>
      <c r="X1028" s="105"/>
      <c r="Y1028" s="110"/>
      <c r="Z1028" s="110"/>
      <c r="AA1028" s="110"/>
      <c r="AB1028" s="110"/>
      <c r="AC1028" s="110"/>
      <c r="AD1028" s="110"/>
      <c r="AE1028" s="110"/>
      <c r="AF1028" s="110"/>
      <c r="AG1028" s="110"/>
      <c r="AI1028" s="7">
        <f>IF(Q1028&gt;0,RANK(Q1028,(N1028:P1028,Q1028:AE1028)),0)</f>
        <v>4</v>
      </c>
      <c r="AJ1028" s="7">
        <f>IF(R1028&gt;0,RANK(R1028,(N1028:P1028,Q1028:AE1028)),0)</f>
        <v>0</v>
      </c>
      <c r="AK1028" s="7">
        <f>IF(T1028&gt;0,RANK(T1028,(N1028:P1028,Q1028:AE1028)),0)</f>
        <v>0</v>
      </c>
      <c r="AL1028" s="7">
        <f>IF(S1028&gt;0,RANK(S1028,(N1028:P1028,Q1028:AE1028)),0)</f>
        <v>0</v>
      </c>
      <c r="AM1028" s="2">
        <f t="shared" si="415"/>
        <v>6.7057837384744343E-3</v>
      </c>
      <c r="AN1028" s="2">
        <f t="shared" si="416"/>
        <v>0</v>
      </c>
      <c r="AO1028" s="2">
        <f t="shared" si="417"/>
        <v>0</v>
      </c>
      <c r="AP1028" s="2">
        <f t="shared" si="418"/>
        <v>0</v>
      </c>
      <c r="AR1028" t="s">
        <v>1665</v>
      </c>
      <c r="AS1028" t="s">
        <v>1053</v>
      </c>
      <c r="AT1028">
        <v>1</v>
      </c>
      <c r="AV1028">
        <v>3</v>
      </c>
      <c r="AW1028" s="91">
        <v>20</v>
      </c>
      <c r="AX1028" s="93">
        <v>195</v>
      </c>
      <c r="AY1028" s="97">
        <f t="shared" si="407"/>
        <v>20195</v>
      </c>
      <c r="BA1028" s="7" t="s">
        <v>1261</v>
      </c>
    </row>
    <row r="1029" spans="1:53" hidden="1" outlineLevel="1">
      <c r="A1029" t="s">
        <v>1777</v>
      </c>
      <c r="B1029" t="s">
        <v>1053</v>
      </c>
      <c r="C1029" s="1">
        <f t="shared" si="408"/>
        <v>2740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>IF(P1029&gt;0,RANK(P1029,(N1029:P1029,Q1029:AE1029)),0)</f>
        <v>0</v>
      </c>
      <c r="G1029" s="1">
        <f t="shared" si="409"/>
        <v>1720</v>
      </c>
      <c r="H1029" s="2">
        <f t="shared" si="410"/>
        <v>0.62773722627737227</v>
      </c>
      <c r="I1029" s="2"/>
      <c r="J1029" s="2">
        <f t="shared" si="411"/>
        <v>0.16386861313868614</v>
      </c>
      <c r="K1029" s="2">
        <f t="shared" si="412"/>
        <v>0.79160583941605844</v>
      </c>
      <c r="L1029" s="2">
        <f t="shared" si="413"/>
        <v>0</v>
      </c>
      <c r="M1029" s="2">
        <f t="shared" si="414"/>
        <v>4.4525547445255387E-2</v>
      </c>
      <c r="N1029" s="110">
        <v>449</v>
      </c>
      <c r="O1029" s="110">
        <v>2169</v>
      </c>
      <c r="P1029" s="110"/>
      <c r="Q1029" s="105">
        <v>68</v>
      </c>
      <c r="R1029" s="105"/>
      <c r="S1029" s="105"/>
      <c r="T1029" s="105"/>
      <c r="U1029" s="105"/>
      <c r="V1029" s="105">
        <v>54</v>
      </c>
      <c r="W1029" s="105"/>
      <c r="X1029" s="105"/>
      <c r="Y1029" s="110"/>
      <c r="Z1029" s="110"/>
      <c r="AA1029" s="110"/>
      <c r="AB1029" s="110"/>
      <c r="AC1029" s="110"/>
      <c r="AD1029" s="110"/>
      <c r="AE1029" s="110"/>
      <c r="AF1029" s="110"/>
      <c r="AG1029" s="110"/>
      <c r="AI1029" s="7">
        <f>IF(Q1029&gt;0,RANK(Q1029,(N1029:P1029,Q1029:AE1029)),0)</f>
        <v>3</v>
      </c>
      <c r="AJ1029" s="7">
        <f>IF(R1029&gt;0,RANK(R1029,(N1029:P1029,Q1029:AE1029)),0)</f>
        <v>0</v>
      </c>
      <c r="AK1029" s="7">
        <f>IF(T1029&gt;0,RANK(T1029,(N1029:P1029,Q1029:AE1029)),0)</f>
        <v>0</v>
      </c>
      <c r="AL1029" s="7">
        <f>IF(S1029&gt;0,RANK(S1029,(N1029:P1029,Q1029:AE1029)),0)</f>
        <v>0</v>
      </c>
      <c r="AM1029" s="2">
        <f t="shared" si="415"/>
        <v>2.4817518248175182E-2</v>
      </c>
      <c r="AN1029" s="2">
        <f t="shared" si="416"/>
        <v>0</v>
      </c>
      <c r="AO1029" s="2">
        <f t="shared" si="417"/>
        <v>0</v>
      </c>
      <c r="AP1029" s="2">
        <f t="shared" si="418"/>
        <v>0</v>
      </c>
      <c r="AR1029" t="s">
        <v>1777</v>
      </c>
      <c r="AS1029" t="s">
        <v>1053</v>
      </c>
      <c r="AT1029">
        <v>1</v>
      </c>
      <c r="AV1029">
        <v>3</v>
      </c>
      <c r="AW1029" s="91">
        <v>20</v>
      </c>
      <c r="AX1029" s="93">
        <v>197</v>
      </c>
      <c r="AY1029" s="97">
        <f t="shared" si="407"/>
        <v>20197</v>
      </c>
      <c r="BA1029" s="7" t="s">
        <v>1261</v>
      </c>
    </row>
    <row r="1030" spans="1:53" hidden="1" outlineLevel="1">
      <c r="A1030" t="s">
        <v>1407</v>
      </c>
      <c r="B1030" t="s">
        <v>1053</v>
      </c>
      <c r="C1030" s="1">
        <f t="shared" si="408"/>
        <v>615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>IF(P1030&gt;0,RANK(P1030,(N1030:P1030,Q1030:AE1030)),0)</f>
        <v>0</v>
      </c>
      <c r="G1030" s="1">
        <f t="shared" si="409"/>
        <v>558</v>
      </c>
      <c r="H1030" s="2">
        <f t="shared" si="410"/>
        <v>0.90731707317073174</v>
      </c>
      <c r="I1030" s="2"/>
      <c r="J1030" s="2">
        <f t="shared" si="411"/>
        <v>3.5772357723577237E-2</v>
      </c>
      <c r="K1030" s="2">
        <f t="shared" si="412"/>
        <v>0.94308943089430897</v>
      </c>
      <c r="L1030" s="2">
        <f t="shared" si="413"/>
        <v>0</v>
      </c>
      <c r="M1030" s="2">
        <f t="shared" si="414"/>
        <v>2.1138211382113803E-2</v>
      </c>
      <c r="N1030" s="110">
        <v>22</v>
      </c>
      <c r="O1030" s="110">
        <v>580</v>
      </c>
      <c r="P1030" s="110"/>
      <c r="Q1030" s="105">
        <v>9</v>
      </c>
      <c r="R1030" s="105"/>
      <c r="S1030" s="105"/>
      <c r="T1030" s="105"/>
      <c r="U1030" s="105"/>
      <c r="V1030" s="105">
        <v>4</v>
      </c>
      <c r="W1030" s="105"/>
      <c r="X1030" s="105"/>
      <c r="Y1030" s="110"/>
      <c r="Z1030" s="110"/>
      <c r="AA1030" s="110"/>
      <c r="AB1030" s="110"/>
      <c r="AC1030" s="110"/>
      <c r="AD1030" s="110"/>
      <c r="AE1030" s="110"/>
      <c r="AF1030" s="110"/>
      <c r="AG1030" s="110"/>
      <c r="AI1030" s="7">
        <f>IF(Q1030&gt;0,RANK(Q1030,(N1030:P1030,Q1030:AE1030)),0)</f>
        <v>3</v>
      </c>
      <c r="AJ1030" s="7">
        <f>IF(R1030&gt;0,RANK(R1030,(N1030:P1030,Q1030:AE1030)),0)</f>
        <v>0</v>
      </c>
      <c r="AK1030" s="7">
        <f>IF(T1030&gt;0,RANK(T1030,(N1030:P1030,Q1030:AE1030)),0)</f>
        <v>0</v>
      </c>
      <c r="AL1030" s="7">
        <f>IF(S1030&gt;0,RANK(S1030,(N1030:P1030,Q1030:AE1030)),0)</f>
        <v>0</v>
      </c>
      <c r="AM1030" s="2">
        <f t="shared" si="415"/>
        <v>1.4634146341463415E-2</v>
      </c>
      <c r="AN1030" s="2">
        <f t="shared" si="416"/>
        <v>0</v>
      </c>
      <c r="AO1030" s="2">
        <f t="shared" si="417"/>
        <v>0</v>
      </c>
      <c r="AP1030" s="2">
        <f t="shared" si="418"/>
        <v>0</v>
      </c>
      <c r="AR1030" t="s">
        <v>1407</v>
      </c>
      <c r="AS1030" t="s">
        <v>1053</v>
      </c>
      <c r="AT1030">
        <v>1</v>
      </c>
      <c r="AV1030">
        <v>3</v>
      </c>
      <c r="AW1030" s="91">
        <v>20</v>
      </c>
      <c r="AX1030" s="93">
        <v>199</v>
      </c>
      <c r="AY1030" s="97">
        <f t="shared" si="407"/>
        <v>20199</v>
      </c>
      <c r="BA1030" s="7" t="s">
        <v>1261</v>
      </c>
    </row>
    <row r="1031" spans="1:53" hidden="1" outlineLevel="1">
      <c r="A1031" t="s">
        <v>2232</v>
      </c>
      <c r="B1031" t="s">
        <v>1053</v>
      </c>
      <c r="C1031" s="1">
        <f t="shared" si="408"/>
        <v>2169</v>
      </c>
      <c r="D1031" s="7">
        <f>IF(N1031&gt;0, RANK(N1031,(N1031:P1031,Q1031:AE1031)),0)</f>
        <v>2</v>
      </c>
      <c r="E1031" s="7">
        <f>IF(O1031&gt;0,RANK(O1031,(N1031:P1031,Q1031:AE1031)),0)</f>
        <v>1</v>
      </c>
      <c r="F1031" s="7">
        <f>IF(P1031&gt;0,RANK(P1031,(N1031:P1031,Q1031:AE1031)),0)</f>
        <v>0</v>
      </c>
      <c r="G1031" s="1">
        <f t="shared" si="409"/>
        <v>1744</v>
      </c>
      <c r="H1031" s="2">
        <f t="shared" si="410"/>
        <v>0.80405716920239745</v>
      </c>
      <c r="I1031" s="2"/>
      <c r="J1031" s="2">
        <f t="shared" si="411"/>
        <v>8.6675887505763022E-2</v>
      </c>
      <c r="K1031" s="2">
        <f t="shared" si="412"/>
        <v>0.8907330567081605</v>
      </c>
      <c r="L1031" s="2">
        <f t="shared" si="413"/>
        <v>0</v>
      </c>
      <c r="M1031" s="2">
        <f t="shared" si="414"/>
        <v>2.2591055786076453E-2</v>
      </c>
      <c r="N1031" s="110">
        <v>188</v>
      </c>
      <c r="O1031" s="110">
        <v>1932</v>
      </c>
      <c r="P1031" s="110"/>
      <c r="Q1031" s="105">
        <v>23</v>
      </c>
      <c r="R1031" s="105"/>
      <c r="S1031" s="105"/>
      <c r="T1031" s="105"/>
      <c r="U1031" s="105"/>
      <c r="V1031" s="105">
        <v>26</v>
      </c>
      <c r="W1031" s="105"/>
      <c r="X1031" s="105"/>
      <c r="Y1031" s="110"/>
      <c r="Z1031" s="110"/>
      <c r="AA1031" s="110"/>
      <c r="AB1031" s="110"/>
      <c r="AC1031" s="110"/>
      <c r="AD1031" s="110"/>
      <c r="AE1031" s="110"/>
      <c r="AF1031" s="110"/>
      <c r="AG1031" s="110"/>
      <c r="AI1031" s="7">
        <f>IF(Q1031&gt;0,RANK(Q1031,(N1031:P1031,Q1031:AE1031)),0)</f>
        <v>4</v>
      </c>
      <c r="AJ1031" s="7">
        <f>IF(R1031&gt;0,RANK(R1031,(N1031:P1031,Q1031:AE1031)),0)</f>
        <v>0</v>
      </c>
      <c r="AK1031" s="7">
        <f>IF(T1031&gt;0,RANK(T1031,(N1031:P1031,Q1031:AE1031)),0)</f>
        <v>0</v>
      </c>
      <c r="AL1031" s="7">
        <f>IF(S1031&gt;0,RANK(S1031,(N1031:P1031,Q1031:AE1031)),0)</f>
        <v>0</v>
      </c>
      <c r="AM1031" s="2">
        <f t="shared" si="415"/>
        <v>1.0603964960811434E-2</v>
      </c>
      <c r="AN1031" s="2">
        <f t="shared" si="416"/>
        <v>0</v>
      </c>
      <c r="AO1031" s="2">
        <f t="shared" si="417"/>
        <v>0</v>
      </c>
      <c r="AP1031" s="2">
        <f t="shared" si="418"/>
        <v>0</v>
      </c>
      <c r="AR1031" t="s">
        <v>2232</v>
      </c>
      <c r="AS1031" t="s">
        <v>1053</v>
      </c>
      <c r="AT1031">
        <v>1</v>
      </c>
      <c r="AV1031">
        <v>3</v>
      </c>
      <c r="AW1031" s="91">
        <v>20</v>
      </c>
      <c r="AX1031" s="93">
        <v>201</v>
      </c>
      <c r="AY1031" s="97">
        <f t="shared" si="407"/>
        <v>20201</v>
      </c>
      <c r="BA1031" s="7" t="s">
        <v>1261</v>
      </c>
    </row>
    <row r="1032" spans="1:53" hidden="1" outlineLevel="1">
      <c r="A1032" t="s">
        <v>1860</v>
      </c>
      <c r="B1032" t="s">
        <v>1053</v>
      </c>
      <c r="C1032" s="1">
        <f t="shared" si="408"/>
        <v>767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>IF(P1032&gt;0,RANK(P1032,(N1032:P1032,Q1032:AE1032)),0)</f>
        <v>0</v>
      </c>
      <c r="G1032" s="1">
        <f t="shared" si="409"/>
        <v>646</v>
      </c>
      <c r="H1032" s="2">
        <f t="shared" si="410"/>
        <v>0.84224250325945238</v>
      </c>
      <c r="I1032" s="2"/>
      <c r="J1032" s="2">
        <f t="shared" si="411"/>
        <v>7.1707953063885263E-2</v>
      </c>
      <c r="K1032" s="2">
        <f t="shared" si="412"/>
        <v>0.91395045632333771</v>
      </c>
      <c r="L1032" s="2">
        <f t="shared" si="413"/>
        <v>0</v>
      </c>
      <c r="M1032" s="2">
        <f t="shared" si="414"/>
        <v>1.4341590612777066E-2</v>
      </c>
      <c r="N1032" s="110">
        <v>55</v>
      </c>
      <c r="O1032" s="110">
        <v>701</v>
      </c>
      <c r="P1032" s="110"/>
      <c r="Q1032" s="105">
        <v>9</v>
      </c>
      <c r="R1032" s="105"/>
      <c r="S1032" s="105"/>
      <c r="T1032" s="105"/>
      <c r="U1032" s="105"/>
      <c r="V1032" s="105">
        <v>2</v>
      </c>
      <c r="W1032" s="105"/>
      <c r="X1032" s="105"/>
      <c r="Y1032" s="110"/>
      <c r="Z1032" s="110"/>
      <c r="AA1032" s="110"/>
      <c r="AB1032" s="110"/>
      <c r="AC1032" s="110"/>
      <c r="AD1032" s="110"/>
      <c r="AE1032" s="110"/>
      <c r="AF1032" s="110"/>
      <c r="AG1032" s="110"/>
      <c r="AI1032" s="7">
        <f>IF(Q1032&gt;0,RANK(Q1032,(N1032:P1032,Q1032:AE1032)),0)</f>
        <v>3</v>
      </c>
      <c r="AJ1032" s="7">
        <f>IF(R1032&gt;0,RANK(R1032,(N1032:P1032,Q1032:AE1032)),0)</f>
        <v>0</v>
      </c>
      <c r="AK1032" s="7">
        <f>IF(T1032&gt;0,RANK(T1032,(N1032:P1032,Q1032:AE1032)),0)</f>
        <v>0</v>
      </c>
      <c r="AL1032" s="7">
        <f>IF(S1032&gt;0,RANK(S1032,(N1032:P1032,Q1032:AE1032)),0)</f>
        <v>0</v>
      </c>
      <c r="AM1032" s="2">
        <f t="shared" si="415"/>
        <v>1.1734028683181226E-2</v>
      </c>
      <c r="AN1032" s="2">
        <f t="shared" si="416"/>
        <v>0</v>
      </c>
      <c r="AO1032" s="2">
        <f t="shared" si="417"/>
        <v>0</v>
      </c>
      <c r="AP1032" s="2">
        <f t="shared" si="418"/>
        <v>0</v>
      </c>
      <c r="AR1032" t="s">
        <v>1860</v>
      </c>
      <c r="AS1032" t="s">
        <v>1053</v>
      </c>
      <c r="AT1032">
        <v>1</v>
      </c>
      <c r="AV1032">
        <v>3</v>
      </c>
      <c r="AW1032" s="91">
        <v>20</v>
      </c>
      <c r="AX1032" s="93">
        <v>203</v>
      </c>
      <c r="AY1032" s="97">
        <f t="shared" si="407"/>
        <v>20203</v>
      </c>
      <c r="BA1032" s="7" t="s">
        <v>1261</v>
      </c>
    </row>
    <row r="1033" spans="1:53" hidden="1" outlineLevel="1">
      <c r="A1033" t="s">
        <v>1861</v>
      </c>
      <c r="B1033" t="s">
        <v>1053</v>
      </c>
      <c r="C1033" s="1">
        <f t="shared" si="408"/>
        <v>2708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>IF(P1033&gt;0,RANK(P1033,(N1033:P1033,Q1033:AE1033)),0)</f>
        <v>0</v>
      </c>
      <c r="G1033" s="1">
        <f t="shared" si="409"/>
        <v>1798</v>
      </c>
      <c r="H1033" s="2">
        <f t="shared" si="410"/>
        <v>0.66395864106351554</v>
      </c>
      <c r="I1033" s="2"/>
      <c r="J1033" s="2">
        <f t="shared" si="411"/>
        <v>0.15214180206794684</v>
      </c>
      <c r="K1033" s="2">
        <f t="shared" si="412"/>
        <v>0.81610044313146235</v>
      </c>
      <c r="L1033" s="2">
        <f t="shared" si="413"/>
        <v>0</v>
      </c>
      <c r="M1033" s="2">
        <f t="shared" si="414"/>
        <v>3.1757754800590843E-2</v>
      </c>
      <c r="N1033" s="110">
        <v>412</v>
      </c>
      <c r="O1033" s="110">
        <v>2210</v>
      </c>
      <c r="P1033" s="110"/>
      <c r="Q1033" s="105">
        <v>44</v>
      </c>
      <c r="R1033" s="105"/>
      <c r="S1033" s="105"/>
      <c r="T1033" s="105"/>
      <c r="U1033" s="105"/>
      <c r="V1033" s="105">
        <v>42</v>
      </c>
      <c r="W1033" s="105"/>
      <c r="X1033" s="105"/>
      <c r="Y1033" s="110"/>
      <c r="Z1033" s="110"/>
      <c r="AA1033" s="110"/>
      <c r="AB1033" s="110"/>
      <c r="AC1033" s="110"/>
      <c r="AD1033" s="110"/>
      <c r="AE1033" s="110"/>
      <c r="AF1033" s="110"/>
      <c r="AG1033" s="110"/>
      <c r="AI1033" s="7">
        <f>IF(Q1033&gt;0,RANK(Q1033,(N1033:P1033,Q1033:AE1033)),0)</f>
        <v>3</v>
      </c>
      <c r="AJ1033" s="7">
        <f>IF(R1033&gt;0,RANK(R1033,(N1033:P1033,Q1033:AE1033)),0)</f>
        <v>0</v>
      </c>
      <c r="AK1033" s="7">
        <f>IF(T1033&gt;0,RANK(T1033,(N1033:P1033,Q1033:AE1033)),0)</f>
        <v>0</v>
      </c>
      <c r="AL1033" s="7">
        <f>IF(S1033&gt;0,RANK(S1033,(N1033:P1033,Q1033:AE1033)),0)</f>
        <v>0</v>
      </c>
      <c r="AM1033" s="2">
        <f t="shared" si="415"/>
        <v>1.6248153618906941E-2</v>
      </c>
      <c r="AN1033" s="2">
        <f t="shared" si="416"/>
        <v>0</v>
      </c>
      <c r="AO1033" s="2">
        <f t="shared" si="417"/>
        <v>0</v>
      </c>
      <c r="AP1033" s="2">
        <f t="shared" si="418"/>
        <v>0</v>
      </c>
      <c r="AR1033" t="s">
        <v>1861</v>
      </c>
      <c r="AS1033" t="s">
        <v>1053</v>
      </c>
      <c r="AT1033">
        <v>2</v>
      </c>
      <c r="AV1033">
        <v>3</v>
      </c>
      <c r="AW1033" s="91">
        <v>20</v>
      </c>
      <c r="AX1033" s="93">
        <v>205</v>
      </c>
      <c r="AY1033" s="97">
        <f t="shared" si="407"/>
        <v>20205</v>
      </c>
      <c r="BA1033" s="7" t="s">
        <v>1261</v>
      </c>
    </row>
    <row r="1034" spans="1:53" hidden="1" outlineLevel="1">
      <c r="A1034" t="s">
        <v>141</v>
      </c>
      <c r="B1034" t="s">
        <v>1053</v>
      </c>
      <c r="C1034" s="1">
        <f t="shared" si="408"/>
        <v>1152</v>
      </c>
      <c r="D1034" s="7">
        <f>IF(N1034&gt;0, RANK(N1034,(N1034:P1034,Q1034:AE1034)),0)</f>
        <v>2</v>
      </c>
      <c r="E1034" s="7">
        <f>IF(O1034&gt;0,RANK(O1034,(N1034:P1034,Q1034:AE1034)),0)</f>
        <v>1</v>
      </c>
      <c r="F1034" s="7">
        <f>IF(P1034&gt;0,RANK(P1034,(N1034:P1034,Q1034:AE1034)),0)</f>
        <v>0</v>
      </c>
      <c r="G1034" s="1">
        <f t="shared" si="409"/>
        <v>652</v>
      </c>
      <c r="H1034" s="2">
        <f t="shared" si="410"/>
        <v>0.56597222222222221</v>
      </c>
      <c r="I1034" s="2"/>
      <c r="J1034" s="2">
        <f t="shared" si="411"/>
        <v>0.19444444444444445</v>
      </c>
      <c r="K1034" s="2">
        <f t="shared" si="412"/>
        <v>0.76041666666666663</v>
      </c>
      <c r="L1034" s="2">
        <f t="shared" si="413"/>
        <v>0</v>
      </c>
      <c r="M1034" s="2">
        <f t="shared" si="414"/>
        <v>4.5138888888888951E-2</v>
      </c>
      <c r="N1034" s="110">
        <v>224</v>
      </c>
      <c r="O1034" s="110">
        <v>876</v>
      </c>
      <c r="P1034" s="110"/>
      <c r="Q1034" s="105">
        <v>34</v>
      </c>
      <c r="R1034" s="105"/>
      <c r="S1034" s="105"/>
      <c r="T1034" s="105"/>
      <c r="U1034" s="105"/>
      <c r="V1034" s="105">
        <v>18</v>
      </c>
      <c r="W1034" s="105"/>
      <c r="X1034" s="105"/>
      <c r="Y1034" s="110"/>
      <c r="Z1034" s="110"/>
      <c r="AA1034" s="110"/>
      <c r="AB1034" s="110"/>
      <c r="AC1034" s="110"/>
      <c r="AD1034" s="110"/>
      <c r="AE1034" s="110"/>
      <c r="AF1034" s="110"/>
      <c r="AG1034" s="110"/>
      <c r="AI1034" s="7">
        <f>IF(Q1034&gt;0,RANK(Q1034,(N1034:P1034,Q1034:AE1034)),0)</f>
        <v>3</v>
      </c>
      <c r="AJ1034" s="7">
        <f>IF(R1034&gt;0,RANK(R1034,(N1034:P1034,Q1034:AE1034)),0)</f>
        <v>0</v>
      </c>
      <c r="AK1034" s="7">
        <f>IF(T1034&gt;0,RANK(T1034,(N1034:P1034,Q1034:AE1034)),0)</f>
        <v>0</v>
      </c>
      <c r="AL1034" s="7">
        <f>IF(S1034&gt;0,RANK(S1034,(N1034:P1034,Q1034:AE1034)),0)</f>
        <v>0</v>
      </c>
      <c r="AM1034" s="2">
        <f t="shared" si="415"/>
        <v>2.9513888888888888E-2</v>
      </c>
      <c r="AN1034" s="2">
        <f t="shared" si="416"/>
        <v>0</v>
      </c>
      <c r="AO1034" s="2">
        <f t="shared" si="417"/>
        <v>0</v>
      </c>
      <c r="AP1034" s="2">
        <f t="shared" si="418"/>
        <v>0</v>
      </c>
      <c r="AR1034" t="s">
        <v>141</v>
      </c>
      <c r="AS1034" t="s">
        <v>1053</v>
      </c>
      <c r="AT1034">
        <v>2</v>
      </c>
      <c r="AV1034">
        <v>3</v>
      </c>
      <c r="AW1034" s="91">
        <v>20</v>
      </c>
      <c r="AX1034" s="93">
        <v>207</v>
      </c>
      <c r="AY1034" s="97">
        <f t="shared" si="407"/>
        <v>20207</v>
      </c>
      <c r="BA1034" s="7" t="s">
        <v>1261</v>
      </c>
    </row>
    <row r="1035" spans="1:53" hidden="1" outlineLevel="1">
      <c r="A1035" t="s">
        <v>5</v>
      </c>
      <c r="B1035" t="s">
        <v>1053</v>
      </c>
      <c r="C1035" s="1">
        <f t="shared" si="408"/>
        <v>32326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>IF(P1035&gt;0,RANK(P1035,(N1035:P1035,Q1035:AE1035)),0)</f>
        <v>0</v>
      </c>
      <c r="G1035" s="1">
        <f t="shared" si="409"/>
        <v>7231</v>
      </c>
      <c r="H1035" s="2">
        <f t="shared" si="410"/>
        <v>0.22368990905153746</v>
      </c>
      <c r="I1035" s="2"/>
      <c r="J1035" s="2">
        <f t="shared" si="411"/>
        <v>0.59261894450287689</v>
      </c>
      <c r="K1035" s="2">
        <f t="shared" si="412"/>
        <v>0.36892903545133948</v>
      </c>
      <c r="L1035" s="2">
        <f t="shared" si="413"/>
        <v>0</v>
      </c>
      <c r="M1035" s="2">
        <f t="shared" si="414"/>
        <v>3.845202004578363E-2</v>
      </c>
      <c r="N1035" s="110">
        <v>19157</v>
      </c>
      <c r="O1035" s="110">
        <v>11926</v>
      </c>
      <c r="P1035" s="110"/>
      <c r="Q1035" s="105">
        <v>685</v>
      </c>
      <c r="R1035" s="105"/>
      <c r="S1035" s="105"/>
      <c r="T1035" s="105"/>
      <c r="U1035" s="105"/>
      <c r="V1035" s="105">
        <v>558</v>
      </c>
      <c r="W1035" s="105"/>
      <c r="X1035" s="105"/>
      <c r="Y1035" s="110"/>
      <c r="Z1035" s="110"/>
      <c r="AA1035" s="110"/>
      <c r="AB1035" s="110"/>
      <c r="AC1035" s="110"/>
      <c r="AD1035" s="110"/>
      <c r="AE1035" s="110"/>
      <c r="AF1035" s="110"/>
      <c r="AG1035" s="110"/>
      <c r="AI1035" s="7">
        <f>IF(Q1035&gt;0,RANK(Q1035,(N1035:P1035,Q1035:AE1035)),0)</f>
        <v>3</v>
      </c>
      <c r="AJ1035" s="7">
        <f>IF(R1035&gt;0,RANK(R1035,(N1035:P1035,Q1035:AE1035)),0)</f>
        <v>0</v>
      </c>
      <c r="AK1035" s="7">
        <f>IF(T1035&gt;0,RANK(T1035,(N1035:P1035,Q1035:AE1035)),0)</f>
        <v>0</v>
      </c>
      <c r="AL1035" s="7">
        <f>IF(S1035&gt;0,RANK(S1035,(N1035:P1035,Q1035:AE1035)),0)</f>
        <v>0</v>
      </c>
      <c r="AM1035" s="2">
        <f t="shared" si="415"/>
        <v>2.1190373074305512E-2</v>
      </c>
      <c r="AN1035" s="2">
        <f t="shared" si="416"/>
        <v>0</v>
      </c>
      <c r="AO1035" s="2">
        <f t="shared" si="417"/>
        <v>0</v>
      </c>
      <c r="AP1035" s="2">
        <f t="shared" si="418"/>
        <v>0</v>
      </c>
      <c r="AR1035" t="s">
        <v>5</v>
      </c>
      <c r="AS1035" t="s">
        <v>1053</v>
      </c>
      <c r="AT1035">
        <v>3</v>
      </c>
      <c r="AV1035">
        <v>3</v>
      </c>
      <c r="AW1035" s="91">
        <v>20</v>
      </c>
      <c r="AX1035" s="93">
        <v>209</v>
      </c>
      <c r="AY1035" s="97">
        <f t="shared" si="407"/>
        <v>20209</v>
      </c>
      <c r="BA1035" s="7" t="s">
        <v>1261</v>
      </c>
    </row>
    <row r="1036" spans="1:53" collapsed="1">
      <c r="A1036" t="s">
        <v>2103</v>
      </c>
      <c r="B1036" t="s">
        <v>2255</v>
      </c>
      <c r="C1036" s="1">
        <f t="shared" si="408"/>
        <v>837692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>IF(P1036&gt;0,RANK(P1036,(N1036:P1036,Q1036:AE1036)),0)</f>
        <v>0</v>
      </c>
      <c r="G1036" s="1">
        <f t="shared" si="409"/>
        <v>366204</v>
      </c>
      <c r="H1036" s="2">
        <f t="shared" si="410"/>
        <v>0.43715828729413675</v>
      </c>
      <c r="I1036" s="2"/>
      <c r="J1036" s="2">
        <f t="shared" si="411"/>
        <v>0.26378549633994358</v>
      </c>
      <c r="K1036" s="2">
        <f t="shared" si="412"/>
        <v>0.70094378363408028</v>
      </c>
      <c r="L1036" s="2">
        <f t="shared" si="413"/>
        <v>0</v>
      </c>
      <c r="M1036" s="2">
        <f t="shared" si="414"/>
        <v>3.5270720025976199E-2</v>
      </c>
      <c r="N1036" s="108">
        <f>SUM(N931:N1035)</f>
        <v>220971</v>
      </c>
      <c r="O1036" s="108">
        <f>SUM(O931:O1035)</f>
        <v>587175</v>
      </c>
      <c r="P1036" s="108"/>
      <c r="Q1036" s="108">
        <f>SUM(Q931:Q1035)</f>
        <v>17922</v>
      </c>
      <c r="V1036" s="108">
        <f>SUM(V931:V1035)</f>
        <v>11624</v>
      </c>
      <c r="Y1036" s="108"/>
      <c r="Z1036" s="108"/>
      <c r="AA1036" s="108"/>
      <c r="AB1036" s="108"/>
      <c r="AC1036" s="108"/>
      <c r="AD1036" s="108"/>
      <c r="AE1036" s="108"/>
      <c r="AF1036" s="108"/>
      <c r="AG1036" s="108"/>
      <c r="AI1036" s="7">
        <f>IF(Q1036&gt;0,RANK(Q1036,(N1036:P1036,Q1036:AE1036)),0)</f>
        <v>3</v>
      </c>
      <c r="AJ1036" s="7">
        <f>IF(R1036&gt;0,RANK(R1036,(N1036:P1036,Q1036:AE1036)),0)</f>
        <v>0</v>
      </c>
      <c r="AK1036" s="7">
        <f>IF(T1036&gt;0,RANK(T1036,(N1036:P1036,Q1036:AE1036)),0)</f>
        <v>0</v>
      </c>
      <c r="AL1036" s="7">
        <f>IF(S1036&gt;0,RANK(S1036,(N1036:P1036,Q1036:AE1036)),0)</f>
        <v>0</v>
      </c>
      <c r="AM1036" s="2">
        <f t="shared" si="415"/>
        <v>2.1394498216528269E-2</v>
      </c>
      <c r="AN1036" s="2">
        <f t="shared" si="416"/>
        <v>0</v>
      </c>
      <c r="AO1036" s="2">
        <f t="shared" si="417"/>
        <v>0</v>
      </c>
      <c r="AP1036" s="2">
        <f t="shared" si="418"/>
        <v>0</v>
      </c>
      <c r="AR1036" t="s">
        <v>2103</v>
      </c>
      <c r="AS1036" t="s">
        <v>2255</v>
      </c>
      <c r="AV1036">
        <v>3</v>
      </c>
      <c r="AW1036" s="91">
        <v>20</v>
      </c>
      <c r="AX1036" s="93"/>
      <c r="AY1036" s="91">
        <v>20</v>
      </c>
      <c r="BA1036" s="7" t="s">
        <v>1761</v>
      </c>
    </row>
    <row r="1037" spans="1:53">
      <c r="C1037" s="1"/>
      <c r="E1037" s="7"/>
      <c r="F1037" s="7"/>
      <c r="I1037" s="2"/>
      <c r="N1037" s="108"/>
      <c r="O1037" s="108"/>
      <c r="P1037" s="108"/>
      <c r="Y1037" s="108"/>
      <c r="Z1037" s="108"/>
      <c r="AA1037" s="108"/>
      <c r="AB1037" s="108"/>
      <c r="AC1037" s="108"/>
      <c r="AD1037" s="108"/>
      <c r="AE1037" s="108"/>
      <c r="AF1037" s="108"/>
      <c r="AG1037" s="108"/>
      <c r="AI1037" s="7"/>
      <c r="AJ1037" s="7"/>
      <c r="AK1037" s="7"/>
      <c r="AL1037" s="7"/>
      <c r="AW1037" s="91"/>
      <c r="AX1037" s="93"/>
      <c r="AY1037" s="97"/>
    </row>
    <row r="1038" spans="1:53" ht="12.75" hidden="1" customHeight="1" outlineLevel="1">
      <c r="A1038" t="s">
        <v>1734</v>
      </c>
      <c r="B1038" t="s">
        <v>1862</v>
      </c>
      <c r="C1038" s="1">
        <f t="shared" ref="C1038:C1069" si="419">SUM(N1038:AG1038)</f>
        <v>6530</v>
      </c>
      <c r="D1038" s="7">
        <f>IF(N1038&gt;0, RANK(N1038,(N1038:P1038,Q1038:AE1038)),0)</f>
        <v>2</v>
      </c>
      <c r="E1038" s="7">
        <f>IF(O1038&gt;0,RANK(O1038,(N1038:P1038,Q1038:AE1038)),0)</f>
        <v>1</v>
      </c>
      <c r="F1038" s="7">
        <f>IF(P1038&gt;0,RANK(P1038,(N1038:P1038,Q1038:AE1038)),0)</f>
        <v>0</v>
      </c>
      <c r="G1038" s="1">
        <f t="shared" ref="G1038:G1091" si="420">IF(C1038&gt;0,MAX(N1038:P1038)-LARGE(N1038:P1038,2),0)</f>
        <v>2466</v>
      </c>
      <c r="H1038" s="2">
        <f t="shared" ref="H1038:H1091" si="421">IF(C1038&gt;0,G1038/C1038,0)</f>
        <v>0.37764165390505361</v>
      </c>
      <c r="I1038" s="2"/>
      <c r="J1038" s="2">
        <f t="shared" ref="J1038:J1069" si="422">IF($C1038=0,"-",N1038/$C1038)</f>
        <v>0.31117917304747322</v>
      </c>
      <c r="K1038" s="2">
        <f t="shared" ref="K1038:K1069" si="423">IF($C1038=0,"-",O1038/$C1038)</f>
        <v>0.68882082695252678</v>
      </c>
      <c r="L1038" s="2">
        <f t="shared" ref="L1038:L1069" si="424">IF($C1038=0,"-",P1038/$C1038)</f>
        <v>0</v>
      </c>
      <c r="M1038" s="2">
        <f t="shared" ref="M1038:M1069" si="425">IF(C1038=0,"-",(1-J1038-K1038-L1038))</f>
        <v>0</v>
      </c>
      <c r="N1038" s="108">
        <v>2032</v>
      </c>
      <c r="O1038" s="108">
        <v>4498</v>
      </c>
      <c r="P1038" s="108"/>
      <c r="X1038" s="57">
        <v>0</v>
      </c>
      <c r="Y1038" s="108"/>
      <c r="Z1038" s="108"/>
      <c r="AA1038" s="108"/>
      <c r="AB1038" s="108"/>
      <c r="AC1038" s="108"/>
      <c r="AD1038" s="108"/>
      <c r="AE1038" s="108"/>
      <c r="AF1038" s="108"/>
      <c r="AG1038" s="108"/>
      <c r="AI1038" s="7">
        <f>IF(Q1038&gt;0,RANK(Q1038,(N1038:P1038,Q1038:AE1038)),0)</f>
        <v>0</v>
      </c>
      <c r="AJ1038" s="7">
        <f>IF(R1038&gt;0,RANK(R1038,(N1038:P1038,Q1038:AE1038)),0)</f>
        <v>0</v>
      </c>
      <c r="AK1038" s="7">
        <f>IF(T1038&gt;0,RANK(T1038,(N1038:P1038,Q1038:AE1038)),0)</f>
        <v>0</v>
      </c>
      <c r="AL1038" s="7">
        <f>IF(S1038&gt;0,RANK(S1038,(N1038:P1038,Q1038:AE1038)),0)</f>
        <v>0</v>
      </c>
      <c r="AM1038" s="2">
        <f t="shared" ref="AM1038:AM1069" si="426">IF($C1038=0,"-",Q1038/$C1038)</f>
        <v>0</v>
      </c>
      <c r="AN1038" s="2">
        <f t="shared" ref="AN1038:AN1069" si="427">IF($C1038=0,"-",R1038/$C1038)</f>
        <v>0</v>
      </c>
      <c r="AO1038" s="2">
        <f t="shared" ref="AO1038:AO1069" si="428">IF($C1038=0,"-",T1038/$C1038)</f>
        <v>0</v>
      </c>
      <c r="AP1038" s="2">
        <f t="shared" ref="AP1038:AP1069" si="429">IF($C1038=0,"-",S1038/$C1038)</f>
        <v>0</v>
      </c>
      <c r="AR1038" t="s">
        <v>1734</v>
      </c>
      <c r="AS1038" t="s">
        <v>1862</v>
      </c>
      <c r="AT1038">
        <v>1</v>
      </c>
      <c r="AV1038">
        <v>3</v>
      </c>
      <c r="AW1038" s="91">
        <v>21</v>
      </c>
      <c r="AX1038" s="93">
        <v>1</v>
      </c>
      <c r="AY1038" s="97">
        <f t="shared" si="407"/>
        <v>21001</v>
      </c>
      <c r="BA1038" s="7" t="s">
        <v>1261</v>
      </c>
    </row>
    <row r="1039" spans="1:53" ht="12.75" hidden="1" customHeight="1" outlineLevel="1">
      <c r="A1039" t="s">
        <v>1599</v>
      </c>
      <c r="B1039" t="s">
        <v>1862</v>
      </c>
      <c r="C1039" s="1">
        <f t="shared" si="419"/>
        <v>6394</v>
      </c>
      <c r="D1039" s="7">
        <f>IF(N1039&gt;0, RANK(N1039,(N1039:P1039,Q1039:AE1039)),0)</f>
        <v>2</v>
      </c>
      <c r="E1039" s="7">
        <f>IF(O1039&gt;0,RANK(O1039,(N1039:P1039,Q1039:AE1039)),0)</f>
        <v>1</v>
      </c>
      <c r="F1039" s="7">
        <f>IF(P1039&gt;0,RANK(P1039,(N1039:P1039,Q1039:AE1039)),0)</f>
        <v>0</v>
      </c>
      <c r="G1039" s="1">
        <f t="shared" si="420"/>
        <v>2162</v>
      </c>
      <c r="H1039" s="2">
        <f t="shared" si="421"/>
        <v>0.33812949640287771</v>
      </c>
      <c r="I1039" s="2"/>
      <c r="J1039" s="2">
        <f t="shared" si="422"/>
        <v>0.33077885517672817</v>
      </c>
      <c r="K1039" s="2">
        <f t="shared" si="423"/>
        <v>0.66890835157960593</v>
      </c>
      <c r="L1039" s="2">
        <f t="shared" si="424"/>
        <v>0</v>
      </c>
      <c r="M1039" s="2">
        <f t="shared" si="425"/>
        <v>3.1279324366595418E-4</v>
      </c>
      <c r="N1039" s="108">
        <v>2115</v>
      </c>
      <c r="O1039" s="108">
        <v>4277</v>
      </c>
      <c r="P1039" s="108"/>
      <c r="X1039" s="57">
        <v>2</v>
      </c>
      <c r="Y1039" s="108"/>
      <c r="Z1039" s="108"/>
      <c r="AA1039" s="108"/>
      <c r="AB1039" s="108"/>
      <c r="AC1039" s="108"/>
      <c r="AD1039" s="108"/>
      <c r="AE1039" s="108"/>
      <c r="AF1039" s="108"/>
      <c r="AG1039" s="108"/>
      <c r="AI1039" s="7">
        <f>IF(Q1039&gt;0,RANK(Q1039,(N1039:P1039,Q1039:AE1039)),0)</f>
        <v>0</v>
      </c>
      <c r="AJ1039" s="7">
        <f>IF(R1039&gt;0,RANK(R1039,(N1039:P1039,Q1039:AE1039)),0)</f>
        <v>0</v>
      </c>
      <c r="AK1039" s="7">
        <f>IF(T1039&gt;0,RANK(T1039,(N1039:P1039,Q1039:AE1039)),0)</f>
        <v>0</v>
      </c>
      <c r="AL1039" s="7">
        <f>IF(S1039&gt;0,RANK(S1039,(N1039:P1039,Q1039:AE1039)),0)</f>
        <v>0</v>
      </c>
      <c r="AM1039" s="2">
        <f t="shared" si="426"/>
        <v>0</v>
      </c>
      <c r="AN1039" s="2">
        <f t="shared" si="427"/>
        <v>0</v>
      </c>
      <c r="AO1039" s="2">
        <f t="shared" si="428"/>
        <v>0</v>
      </c>
      <c r="AP1039" s="2">
        <f t="shared" si="429"/>
        <v>0</v>
      </c>
      <c r="AR1039" t="s">
        <v>1599</v>
      </c>
      <c r="AS1039" t="s">
        <v>1862</v>
      </c>
      <c r="AT1039">
        <v>1</v>
      </c>
      <c r="AV1039">
        <v>3</v>
      </c>
      <c r="AW1039" s="91">
        <v>21</v>
      </c>
      <c r="AX1039" s="93">
        <v>3</v>
      </c>
      <c r="AY1039" s="97">
        <f t="shared" si="407"/>
        <v>21003</v>
      </c>
      <c r="BA1039" s="7" t="s">
        <v>1261</v>
      </c>
    </row>
    <row r="1040" spans="1:53" ht="12.75" hidden="1" customHeight="1" outlineLevel="1">
      <c r="A1040" t="s">
        <v>1445</v>
      </c>
      <c r="B1040" t="s">
        <v>1862</v>
      </c>
      <c r="C1040" s="1">
        <f t="shared" si="419"/>
        <v>8099</v>
      </c>
      <c r="D1040" s="7">
        <f>IF(N1040&gt;0, RANK(N1040,(N1040:P1040,Q1040:AE1040)),0)</f>
        <v>2</v>
      </c>
      <c r="E1040" s="7">
        <f>IF(O1040&gt;0,RANK(O1040,(N1040:P1040,Q1040:AE1040)),0)</f>
        <v>1</v>
      </c>
      <c r="F1040" s="7">
        <f>IF(P1040&gt;0,RANK(P1040,(N1040:P1040,Q1040:AE1040)),0)</f>
        <v>0</v>
      </c>
      <c r="G1040" s="1">
        <f t="shared" si="420"/>
        <v>1049</v>
      </c>
      <c r="H1040" s="2">
        <f t="shared" si="421"/>
        <v>0.12952216323002841</v>
      </c>
      <c r="I1040" s="2"/>
      <c r="J1040" s="2">
        <f t="shared" si="422"/>
        <v>0.434991974317817</v>
      </c>
      <c r="K1040" s="2">
        <f t="shared" si="423"/>
        <v>0.56451413754784541</v>
      </c>
      <c r="L1040" s="2">
        <f t="shared" si="424"/>
        <v>0</v>
      </c>
      <c r="M1040" s="2">
        <f t="shared" si="425"/>
        <v>4.9388813433759449E-4</v>
      </c>
      <c r="N1040" s="108">
        <v>3523</v>
      </c>
      <c r="O1040" s="108">
        <v>4572</v>
      </c>
      <c r="P1040" s="108"/>
      <c r="X1040" s="57">
        <v>4</v>
      </c>
      <c r="Y1040" s="108"/>
      <c r="Z1040" s="108"/>
      <c r="AA1040" s="108"/>
      <c r="AB1040" s="108"/>
      <c r="AC1040" s="108"/>
      <c r="AD1040" s="108"/>
      <c r="AE1040" s="108"/>
      <c r="AF1040" s="108"/>
      <c r="AG1040" s="108"/>
      <c r="AI1040" s="7">
        <f>IF(Q1040&gt;0,RANK(Q1040,(N1040:P1040,Q1040:AE1040)),0)</f>
        <v>0</v>
      </c>
      <c r="AJ1040" s="7">
        <f>IF(R1040&gt;0,RANK(R1040,(N1040:P1040,Q1040:AE1040)),0)</f>
        <v>0</v>
      </c>
      <c r="AK1040" s="7">
        <f>IF(T1040&gt;0,RANK(T1040,(N1040:P1040,Q1040:AE1040)),0)</f>
        <v>0</v>
      </c>
      <c r="AL1040" s="7">
        <f>IF(S1040&gt;0,RANK(S1040,(N1040:P1040,Q1040:AE1040)),0)</f>
        <v>0</v>
      </c>
      <c r="AM1040" s="2">
        <f t="shared" si="426"/>
        <v>0</v>
      </c>
      <c r="AN1040" s="2">
        <f t="shared" si="427"/>
        <v>0</v>
      </c>
      <c r="AO1040" s="2">
        <f t="shared" si="428"/>
        <v>0</v>
      </c>
      <c r="AP1040" s="2">
        <f t="shared" si="429"/>
        <v>0</v>
      </c>
      <c r="AR1040" t="s">
        <v>1445</v>
      </c>
      <c r="AS1040" t="s">
        <v>1862</v>
      </c>
      <c r="AT1040">
        <v>6</v>
      </c>
      <c r="AV1040">
        <v>3</v>
      </c>
      <c r="AW1040" s="91">
        <v>21</v>
      </c>
      <c r="AX1040" s="93">
        <v>5</v>
      </c>
      <c r="AY1040" s="97">
        <f t="shared" si="407"/>
        <v>21005</v>
      </c>
      <c r="BA1040" s="7" t="s">
        <v>1261</v>
      </c>
    </row>
    <row r="1041" spans="1:53" ht="12.75" hidden="1" customHeight="1" outlineLevel="1">
      <c r="A1041" t="s">
        <v>2022</v>
      </c>
      <c r="B1041" t="s">
        <v>1862</v>
      </c>
      <c r="C1041" s="1">
        <f t="shared" si="419"/>
        <v>3009</v>
      </c>
      <c r="D1041" s="7">
        <f>IF(N1041&gt;0, RANK(N1041,(N1041:P1041,Q1041:AE1041)),0)</f>
        <v>2</v>
      </c>
      <c r="E1041" s="7">
        <f>IF(O1041&gt;0,RANK(O1041,(N1041:P1041,Q1041:AE1041)),0)</f>
        <v>1</v>
      </c>
      <c r="F1041" s="7">
        <f>IF(P1041&gt;0,RANK(P1041,(N1041:P1041,Q1041:AE1041)),0)</f>
        <v>0</v>
      </c>
      <c r="G1041" s="1">
        <f t="shared" si="420"/>
        <v>285</v>
      </c>
      <c r="H1041" s="2">
        <f t="shared" si="421"/>
        <v>9.4715852442671986E-2</v>
      </c>
      <c r="I1041" s="2"/>
      <c r="J1041" s="2">
        <f t="shared" si="422"/>
        <v>0.452642073778664</v>
      </c>
      <c r="K1041" s="2">
        <f t="shared" si="423"/>
        <v>0.54735792622133594</v>
      </c>
      <c r="L1041" s="2">
        <f t="shared" si="424"/>
        <v>0</v>
      </c>
      <c r="M1041" s="2">
        <f t="shared" si="425"/>
        <v>0</v>
      </c>
      <c r="N1041" s="108">
        <v>1362</v>
      </c>
      <c r="O1041" s="108">
        <v>1647</v>
      </c>
      <c r="P1041" s="108"/>
      <c r="X1041" s="57">
        <v>0</v>
      </c>
      <c r="Y1041" s="108"/>
      <c r="Z1041" s="108"/>
      <c r="AA1041" s="108"/>
      <c r="AB1041" s="108"/>
      <c r="AC1041" s="108"/>
      <c r="AD1041" s="108"/>
      <c r="AE1041" s="108"/>
      <c r="AF1041" s="108"/>
      <c r="AG1041" s="108"/>
      <c r="AI1041" s="7">
        <f>IF(Q1041&gt;0,RANK(Q1041,(N1041:P1041,Q1041:AE1041)),0)</f>
        <v>0</v>
      </c>
      <c r="AJ1041" s="7">
        <f>IF(R1041&gt;0,RANK(R1041,(N1041:P1041,Q1041:AE1041)),0)</f>
        <v>0</v>
      </c>
      <c r="AK1041" s="7">
        <f>IF(T1041&gt;0,RANK(T1041,(N1041:P1041,Q1041:AE1041)),0)</f>
        <v>0</v>
      </c>
      <c r="AL1041" s="7">
        <f>IF(S1041&gt;0,RANK(S1041,(N1041:P1041,Q1041:AE1041)),0)</f>
        <v>0</v>
      </c>
      <c r="AM1041" s="2">
        <f t="shared" si="426"/>
        <v>0</v>
      </c>
      <c r="AN1041" s="2">
        <f t="shared" si="427"/>
        <v>0</v>
      </c>
      <c r="AO1041" s="2">
        <f t="shared" si="428"/>
        <v>0</v>
      </c>
      <c r="AP1041" s="2">
        <f t="shared" si="429"/>
        <v>0</v>
      </c>
      <c r="AR1041" t="s">
        <v>2022</v>
      </c>
      <c r="AS1041" t="s">
        <v>1862</v>
      </c>
      <c r="AT1041">
        <v>1</v>
      </c>
      <c r="AV1041">
        <v>3</v>
      </c>
      <c r="AW1041" s="91">
        <v>21</v>
      </c>
      <c r="AX1041" s="93">
        <v>7</v>
      </c>
      <c r="AY1041" s="97">
        <f t="shared" si="407"/>
        <v>21007</v>
      </c>
      <c r="BA1041" s="7" t="s">
        <v>1261</v>
      </c>
    </row>
    <row r="1042" spans="1:53" ht="12.75" hidden="1" customHeight="1" outlineLevel="1">
      <c r="A1042" t="s">
        <v>2229</v>
      </c>
      <c r="B1042" t="s">
        <v>1862</v>
      </c>
      <c r="C1042" s="1">
        <f t="shared" si="419"/>
        <v>12843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>IF(P1042&gt;0,RANK(P1042,(N1042:P1042,Q1042:AE1042)),0)</f>
        <v>0</v>
      </c>
      <c r="G1042" s="1">
        <f t="shared" si="420"/>
        <v>2073</v>
      </c>
      <c r="H1042" s="2">
        <f t="shared" si="421"/>
        <v>0.16141088530717121</v>
      </c>
      <c r="I1042" s="2"/>
      <c r="J1042" s="2">
        <f t="shared" si="422"/>
        <v>0.41929455734641441</v>
      </c>
      <c r="K1042" s="2">
        <f t="shared" si="423"/>
        <v>0.58070544265358559</v>
      </c>
      <c r="L1042" s="2">
        <f t="shared" si="424"/>
        <v>0</v>
      </c>
      <c r="M1042" s="2">
        <f t="shared" si="425"/>
        <v>0</v>
      </c>
      <c r="N1042" s="108">
        <v>5385</v>
      </c>
      <c r="O1042" s="108">
        <v>7458</v>
      </c>
      <c r="P1042" s="108"/>
      <c r="X1042" s="57">
        <v>0</v>
      </c>
      <c r="Y1042" s="108"/>
      <c r="Z1042" s="108"/>
      <c r="AA1042" s="108"/>
      <c r="AB1042" s="108"/>
      <c r="AC1042" s="108"/>
      <c r="AD1042" s="108"/>
      <c r="AE1042" s="108"/>
      <c r="AF1042" s="108"/>
      <c r="AG1042" s="108"/>
      <c r="AI1042" s="7">
        <f>IF(Q1042&gt;0,RANK(Q1042,(N1042:P1042,Q1042:AE1042)),0)</f>
        <v>0</v>
      </c>
      <c r="AJ1042" s="7">
        <f>IF(R1042&gt;0,RANK(R1042,(N1042:P1042,Q1042:AE1042)),0)</f>
        <v>0</v>
      </c>
      <c r="AK1042" s="7">
        <f>IF(T1042&gt;0,RANK(T1042,(N1042:P1042,Q1042:AE1042)),0)</f>
        <v>0</v>
      </c>
      <c r="AL1042" s="7">
        <f>IF(S1042&gt;0,RANK(S1042,(N1042:P1042,Q1042:AE1042)),0)</f>
        <v>0</v>
      </c>
      <c r="AM1042" s="2">
        <f t="shared" si="426"/>
        <v>0</v>
      </c>
      <c r="AN1042" s="2">
        <f t="shared" si="427"/>
        <v>0</v>
      </c>
      <c r="AO1042" s="2">
        <f t="shared" si="428"/>
        <v>0</v>
      </c>
      <c r="AP1042" s="2">
        <f t="shared" si="429"/>
        <v>0</v>
      </c>
      <c r="AR1042" t="s">
        <v>2229</v>
      </c>
      <c r="AS1042" t="s">
        <v>1862</v>
      </c>
      <c r="AT1042">
        <v>2</v>
      </c>
      <c r="AV1042">
        <v>3</v>
      </c>
      <c r="AW1042" s="91">
        <v>21</v>
      </c>
      <c r="AX1042" s="93">
        <v>9</v>
      </c>
      <c r="AY1042" s="97">
        <f t="shared" si="407"/>
        <v>21009</v>
      </c>
      <c r="BA1042" s="7" t="s">
        <v>1261</v>
      </c>
    </row>
    <row r="1043" spans="1:53" ht="12.75" hidden="1" customHeight="1" outlineLevel="1">
      <c r="A1043" t="s">
        <v>2228</v>
      </c>
      <c r="B1043" t="s">
        <v>1862</v>
      </c>
      <c r="C1043" s="1">
        <f t="shared" si="419"/>
        <v>3390</v>
      </c>
      <c r="D1043" s="7">
        <f>IF(N1043&gt;0, RANK(N1043,(N1043:P1043,Q1043:AE1043)),0)</f>
        <v>1</v>
      </c>
      <c r="E1043" s="7">
        <f>IF(O1043&gt;0,RANK(O1043,(N1043:P1043,Q1043:AE1043)),0)</f>
        <v>2</v>
      </c>
      <c r="F1043" s="7">
        <f>IF(P1043&gt;0,RANK(P1043,(N1043:P1043,Q1043:AE1043)),0)</f>
        <v>0</v>
      </c>
      <c r="G1043" s="1">
        <f t="shared" si="420"/>
        <v>572</v>
      </c>
      <c r="H1043" s="2">
        <f t="shared" si="421"/>
        <v>0.16873156342182891</v>
      </c>
      <c r="I1043" s="2"/>
      <c r="J1043" s="2">
        <f t="shared" si="422"/>
        <v>0.58436578171091447</v>
      </c>
      <c r="K1043" s="2">
        <f t="shared" si="423"/>
        <v>0.41563421828908553</v>
      </c>
      <c r="L1043" s="2">
        <f t="shared" si="424"/>
        <v>0</v>
      </c>
      <c r="M1043" s="2">
        <f t="shared" si="425"/>
        <v>0</v>
      </c>
      <c r="N1043" s="108">
        <v>1981</v>
      </c>
      <c r="O1043" s="108">
        <v>1409</v>
      </c>
      <c r="P1043" s="108"/>
      <c r="X1043" s="57">
        <v>0</v>
      </c>
      <c r="Y1043" s="108"/>
      <c r="Z1043" s="108"/>
      <c r="AA1043" s="108"/>
      <c r="AB1043" s="108"/>
      <c r="AC1043" s="108"/>
      <c r="AD1043" s="108"/>
      <c r="AE1043" s="108"/>
      <c r="AF1043" s="108"/>
      <c r="AG1043" s="108"/>
      <c r="AI1043" s="7">
        <f>IF(Q1043&gt;0,RANK(Q1043,(N1043:P1043,Q1043:AE1043)),0)</f>
        <v>0</v>
      </c>
      <c r="AJ1043" s="7">
        <f>IF(R1043&gt;0,RANK(R1043,(N1043:P1043,Q1043:AE1043)),0)</f>
        <v>0</v>
      </c>
      <c r="AK1043" s="7">
        <f>IF(T1043&gt;0,RANK(T1043,(N1043:P1043,Q1043:AE1043)),0)</f>
        <v>0</v>
      </c>
      <c r="AL1043" s="7">
        <f>IF(S1043&gt;0,RANK(S1043,(N1043:P1043,Q1043:AE1043)),0)</f>
        <v>0</v>
      </c>
      <c r="AM1043" s="2">
        <f t="shared" si="426"/>
        <v>0</v>
      </c>
      <c r="AN1043" s="2">
        <f t="shared" si="427"/>
        <v>0</v>
      </c>
      <c r="AO1043" s="2">
        <f t="shared" si="428"/>
        <v>0</v>
      </c>
      <c r="AP1043" s="2">
        <f t="shared" si="429"/>
        <v>0</v>
      </c>
      <c r="AR1043" t="s">
        <v>2228</v>
      </c>
      <c r="AS1043" t="s">
        <v>1862</v>
      </c>
      <c r="AT1043">
        <v>6</v>
      </c>
      <c r="AV1043">
        <v>3</v>
      </c>
      <c r="AW1043" s="91">
        <v>21</v>
      </c>
      <c r="AX1043" s="93">
        <v>11</v>
      </c>
      <c r="AY1043" s="97">
        <f t="shared" si="407"/>
        <v>21011</v>
      </c>
      <c r="BA1043" s="7" t="s">
        <v>1261</v>
      </c>
    </row>
    <row r="1044" spans="1:53" ht="12.75" hidden="1" customHeight="1" outlineLevel="1">
      <c r="A1044" t="s">
        <v>760</v>
      </c>
      <c r="B1044" t="s">
        <v>1862</v>
      </c>
      <c r="C1044" s="1">
        <f t="shared" si="419"/>
        <v>8505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>IF(P1044&gt;0,RANK(P1044,(N1044:P1044,Q1044:AE1044)),0)</f>
        <v>0</v>
      </c>
      <c r="G1044" s="1">
        <f t="shared" si="420"/>
        <v>2033</v>
      </c>
      <c r="H1044" s="2">
        <f t="shared" si="421"/>
        <v>0.23903586125808349</v>
      </c>
      <c r="I1044" s="2"/>
      <c r="J1044" s="2">
        <f t="shared" si="422"/>
        <v>0.38048206937095824</v>
      </c>
      <c r="K1044" s="2">
        <f t="shared" si="423"/>
        <v>0.6195179306290417</v>
      </c>
      <c r="L1044" s="2">
        <f t="shared" si="424"/>
        <v>0</v>
      </c>
      <c r="M1044" s="2">
        <f t="shared" si="425"/>
        <v>0</v>
      </c>
      <c r="N1044" s="108">
        <v>3236</v>
      </c>
      <c r="O1044" s="108">
        <v>5269</v>
      </c>
      <c r="P1044" s="108"/>
      <c r="X1044" s="57">
        <v>0</v>
      </c>
      <c r="Y1044" s="108"/>
      <c r="Z1044" s="108"/>
      <c r="AA1044" s="108"/>
      <c r="AB1044" s="108"/>
      <c r="AC1044" s="108"/>
      <c r="AD1044" s="108"/>
      <c r="AE1044" s="108"/>
      <c r="AF1044" s="108"/>
      <c r="AG1044" s="108"/>
      <c r="AI1044" s="7">
        <f>IF(Q1044&gt;0,RANK(Q1044,(N1044:P1044,Q1044:AE1044)),0)</f>
        <v>0</v>
      </c>
      <c r="AJ1044" s="7">
        <f>IF(R1044&gt;0,RANK(R1044,(N1044:P1044,Q1044:AE1044)),0)</f>
        <v>0</v>
      </c>
      <c r="AK1044" s="7">
        <f>IF(T1044&gt;0,RANK(T1044,(N1044:P1044,Q1044:AE1044)),0)</f>
        <v>0</v>
      </c>
      <c r="AL1044" s="7">
        <f>IF(S1044&gt;0,RANK(S1044,(N1044:P1044,Q1044:AE1044)),0)</f>
        <v>0</v>
      </c>
      <c r="AM1044" s="2">
        <f t="shared" si="426"/>
        <v>0</v>
      </c>
      <c r="AN1044" s="2">
        <f t="shared" si="427"/>
        <v>0</v>
      </c>
      <c r="AO1044" s="2">
        <f t="shared" si="428"/>
        <v>0</v>
      </c>
      <c r="AP1044" s="2">
        <f t="shared" si="429"/>
        <v>0</v>
      </c>
      <c r="AR1044" t="s">
        <v>760</v>
      </c>
      <c r="AS1044" t="s">
        <v>1862</v>
      </c>
      <c r="AT1044">
        <v>5</v>
      </c>
      <c r="AV1044">
        <v>3</v>
      </c>
      <c r="AW1044" s="91">
        <v>21</v>
      </c>
      <c r="AX1044" s="93">
        <v>13</v>
      </c>
      <c r="AY1044" s="97">
        <f t="shared" si="407"/>
        <v>21013</v>
      </c>
      <c r="BA1044" s="7" t="s">
        <v>1261</v>
      </c>
    </row>
    <row r="1045" spans="1:53" ht="12.75" hidden="1" customHeight="1" outlineLevel="1">
      <c r="A1045" t="s">
        <v>1250</v>
      </c>
      <c r="B1045" t="s">
        <v>1862</v>
      </c>
      <c r="C1045" s="1">
        <f t="shared" si="419"/>
        <v>32698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>IF(P1045&gt;0,RANK(P1045,(N1045:P1045,Q1045:AE1045)),0)</f>
        <v>0</v>
      </c>
      <c r="G1045" s="1">
        <f t="shared" si="420"/>
        <v>15968</v>
      </c>
      <c r="H1045" s="2">
        <f t="shared" si="421"/>
        <v>0.48834791118722859</v>
      </c>
      <c r="I1045" s="2"/>
      <c r="J1045" s="2">
        <f t="shared" si="422"/>
        <v>0.25579546149611598</v>
      </c>
      <c r="K1045" s="2">
        <f t="shared" si="423"/>
        <v>0.74414337268334452</v>
      </c>
      <c r="L1045" s="2">
        <f t="shared" si="424"/>
        <v>0</v>
      </c>
      <c r="M1045" s="2">
        <f t="shared" si="425"/>
        <v>6.1165820539499371E-5</v>
      </c>
      <c r="N1045" s="108">
        <v>8364</v>
      </c>
      <c r="O1045" s="108">
        <v>24332</v>
      </c>
      <c r="P1045" s="108"/>
      <c r="X1045" s="57">
        <v>2</v>
      </c>
      <c r="Y1045" s="108"/>
      <c r="Z1045" s="108"/>
      <c r="AA1045" s="108"/>
      <c r="AB1045" s="108"/>
      <c r="AC1045" s="108"/>
      <c r="AD1045" s="108"/>
      <c r="AE1045" s="108"/>
      <c r="AF1045" s="108"/>
      <c r="AG1045" s="108"/>
      <c r="AI1045" s="7">
        <f>IF(Q1045&gt;0,RANK(Q1045,(N1045:P1045,Q1045:AE1045)),0)</f>
        <v>0</v>
      </c>
      <c r="AJ1045" s="7">
        <f>IF(R1045&gt;0,RANK(R1045,(N1045:P1045,Q1045:AE1045)),0)</f>
        <v>0</v>
      </c>
      <c r="AK1045" s="7">
        <f>IF(T1045&gt;0,RANK(T1045,(N1045:P1045,Q1045:AE1045)),0)</f>
        <v>0</v>
      </c>
      <c r="AL1045" s="7">
        <f>IF(S1045&gt;0,RANK(S1045,(N1045:P1045,Q1045:AE1045)),0)</f>
        <v>0</v>
      </c>
      <c r="AM1045" s="2">
        <f t="shared" si="426"/>
        <v>0</v>
      </c>
      <c r="AN1045" s="2">
        <f t="shared" si="427"/>
        <v>0</v>
      </c>
      <c r="AO1045" s="2">
        <f t="shared" si="428"/>
        <v>0</v>
      </c>
      <c r="AP1045" s="2">
        <f t="shared" si="429"/>
        <v>0</v>
      </c>
      <c r="AR1045" t="s">
        <v>1250</v>
      </c>
      <c r="AS1045" t="s">
        <v>1862</v>
      </c>
      <c r="AT1045">
        <v>4</v>
      </c>
      <c r="AV1045">
        <v>3</v>
      </c>
      <c r="AW1045" s="91">
        <v>21</v>
      </c>
      <c r="AX1045" s="93">
        <v>15</v>
      </c>
      <c r="AY1045" s="97">
        <f t="shared" si="407"/>
        <v>21015</v>
      </c>
      <c r="BA1045" s="7" t="s">
        <v>1261</v>
      </c>
    </row>
    <row r="1046" spans="1:53" ht="12.75" hidden="1" customHeight="1" outlineLevel="1">
      <c r="A1046" t="s">
        <v>661</v>
      </c>
      <c r="B1046" t="s">
        <v>1862</v>
      </c>
      <c r="C1046" s="1">
        <f t="shared" si="419"/>
        <v>5845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>IF(P1046&gt;0,RANK(P1046,(N1046:P1046,Q1046:AE1046)),0)</f>
        <v>0</v>
      </c>
      <c r="G1046" s="1">
        <f t="shared" si="420"/>
        <v>208</v>
      </c>
      <c r="H1046" s="2">
        <f t="shared" si="421"/>
        <v>3.558597091531223E-2</v>
      </c>
      <c r="I1046" s="2"/>
      <c r="J1046" s="2">
        <f t="shared" si="422"/>
        <v>0.48212147134302824</v>
      </c>
      <c r="K1046" s="2">
        <f t="shared" si="423"/>
        <v>0.51770744225834042</v>
      </c>
      <c r="L1046" s="2">
        <f t="shared" si="424"/>
        <v>0</v>
      </c>
      <c r="M1046" s="2">
        <f t="shared" si="425"/>
        <v>1.7108639863139263E-4</v>
      </c>
      <c r="N1046" s="108">
        <v>2818</v>
      </c>
      <c r="O1046" s="108">
        <v>3026</v>
      </c>
      <c r="P1046" s="108"/>
      <c r="X1046" s="57">
        <v>1</v>
      </c>
      <c r="Y1046" s="108"/>
      <c r="Z1046" s="108"/>
      <c r="AA1046" s="108"/>
      <c r="AB1046" s="108"/>
      <c r="AC1046" s="108"/>
      <c r="AD1046" s="108"/>
      <c r="AE1046" s="108"/>
      <c r="AF1046" s="108"/>
      <c r="AG1046" s="108"/>
      <c r="AI1046" s="7">
        <f>IF(Q1046&gt;0,RANK(Q1046,(N1046:P1046,Q1046:AE1046)),0)</f>
        <v>0</v>
      </c>
      <c r="AJ1046" s="7">
        <f>IF(R1046&gt;0,RANK(R1046,(N1046:P1046,Q1046:AE1046)),0)</f>
        <v>0</v>
      </c>
      <c r="AK1046" s="7">
        <f>IF(T1046&gt;0,RANK(T1046,(N1046:P1046,Q1046:AE1046)),0)</f>
        <v>0</v>
      </c>
      <c r="AL1046" s="7">
        <f>IF(S1046&gt;0,RANK(S1046,(N1046:P1046,Q1046:AE1046)),0)</f>
        <v>0</v>
      </c>
      <c r="AM1046" s="2">
        <f t="shared" si="426"/>
        <v>0</v>
      </c>
      <c r="AN1046" s="2">
        <f t="shared" si="427"/>
        <v>0</v>
      </c>
      <c r="AO1046" s="2">
        <f t="shared" si="428"/>
        <v>0</v>
      </c>
      <c r="AP1046" s="2">
        <f t="shared" si="429"/>
        <v>0</v>
      </c>
      <c r="AR1046" t="s">
        <v>661</v>
      </c>
      <c r="AS1046" t="s">
        <v>1862</v>
      </c>
      <c r="AT1046">
        <v>6</v>
      </c>
      <c r="AV1046">
        <v>3</v>
      </c>
      <c r="AW1046" s="91">
        <v>21</v>
      </c>
      <c r="AX1046" s="93">
        <v>17</v>
      </c>
      <c r="AY1046" s="97">
        <f t="shared" si="407"/>
        <v>21017</v>
      </c>
      <c r="BA1046" s="7" t="s">
        <v>1261</v>
      </c>
    </row>
    <row r="1047" spans="1:53" ht="12.75" hidden="1" customHeight="1" outlineLevel="1">
      <c r="A1047" t="s">
        <v>1128</v>
      </c>
      <c r="B1047" t="s">
        <v>1862</v>
      </c>
      <c r="C1047" s="1">
        <f t="shared" si="419"/>
        <v>14179</v>
      </c>
      <c r="D1047" s="7">
        <f>IF(N1047&gt;0, RANK(N1047,(N1047:P1047,Q1047:AE1047)),0)</f>
        <v>1</v>
      </c>
      <c r="E1047" s="7">
        <f>IF(O1047&gt;0,RANK(O1047,(N1047:P1047,Q1047:AE1047)),0)</f>
        <v>2</v>
      </c>
      <c r="F1047" s="7">
        <f>IF(P1047&gt;0,RANK(P1047,(N1047:P1047,Q1047:AE1047)),0)</f>
        <v>0</v>
      </c>
      <c r="G1047" s="1">
        <f t="shared" si="420"/>
        <v>101</v>
      </c>
      <c r="H1047" s="2">
        <f t="shared" si="421"/>
        <v>7.12321038155018E-3</v>
      </c>
      <c r="I1047" s="2"/>
      <c r="J1047" s="2">
        <f t="shared" si="422"/>
        <v>0.50356160519077509</v>
      </c>
      <c r="K1047" s="2">
        <f t="shared" si="423"/>
        <v>0.49643839480922491</v>
      </c>
      <c r="L1047" s="2">
        <f t="shared" si="424"/>
        <v>0</v>
      </c>
      <c r="M1047" s="2">
        <f t="shared" si="425"/>
        <v>0</v>
      </c>
      <c r="N1047" s="108">
        <v>7140</v>
      </c>
      <c r="O1047" s="108">
        <v>7039</v>
      </c>
      <c r="P1047" s="108"/>
      <c r="X1047" s="57">
        <v>0</v>
      </c>
      <c r="Y1047" s="108"/>
      <c r="Z1047" s="108"/>
      <c r="AA1047" s="108"/>
      <c r="AB1047" s="108"/>
      <c r="AC1047" s="108"/>
      <c r="AD1047" s="108"/>
      <c r="AE1047" s="108"/>
      <c r="AF1047" s="108"/>
      <c r="AG1047" s="108"/>
      <c r="AI1047" s="7">
        <f>IF(Q1047&gt;0,RANK(Q1047,(N1047:P1047,Q1047:AE1047)),0)</f>
        <v>0</v>
      </c>
      <c r="AJ1047" s="7">
        <f>IF(R1047&gt;0,RANK(R1047,(N1047:P1047,Q1047:AE1047)),0)</f>
        <v>0</v>
      </c>
      <c r="AK1047" s="7">
        <f>IF(T1047&gt;0,RANK(T1047,(N1047:P1047,Q1047:AE1047)),0)</f>
        <v>0</v>
      </c>
      <c r="AL1047" s="7">
        <f>IF(S1047&gt;0,RANK(S1047,(N1047:P1047,Q1047:AE1047)),0)</f>
        <v>0</v>
      </c>
      <c r="AM1047" s="2">
        <f t="shared" si="426"/>
        <v>0</v>
      </c>
      <c r="AN1047" s="2">
        <f t="shared" si="427"/>
        <v>0</v>
      </c>
      <c r="AO1047" s="2">
        <f t="shared" si="428"/>
        <v>0</v>
      </c>
      <c r="AP1047" s="2">
        <f t="shared" si="429"/>
        <v>0</v>
      </c>
      <c r="AR1047" t="s">
        <v>1128</v>
      </c>
      <c r="AS1047" t="s">
        <v>1862</v>
      </c>
      <c r="AT1047">
        <v>4</v>
      </c>
      <c r="AV1047">
        <v>3</v>
      </c>
      <c r="AW1047" s="91">
        <v>21</v>
      </c>
      <c r="AX1047" s="93">
        <v>19</v>
      </c>
      <c r="AY1047" s="97">
        <f t="shared" si="407"/>
        <v>21019</v>
      </c>
      <c r="BA1047" s="7" t="s">
        <v>1261</v>
      </c>
    </row>
    <row r="1048" spans="1:53" ht="12.75" hidden="1" customHeight="1" outlineLevel="1">
      <c r="A1048" t="s">
        <v>914</v>
      </c>
      <c r="B1048" t="s">
        <v>1862</v>
      </c>
      <c r="C1048" s="1">
        <f t="shared" si="419"/>
        <v>8841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>IF(P1048&gt;0,RANK(P1048,(N1048:P1048,Q1048:AE1048)),0)</f>
        <v>0</v>
      </c>
      <c r="G1048" s="1">
        <f t="shared" si="420"/>
        <v>1080</v>
      </c>
      <c r="H1048" s="2">
        <f t="shared" si="421"/>
        <v>0.12215812690872073</v>
      </c>
      <c r="I1048" s="2"/>
      <c r="J1048" s="2">
        <f t="shared" si="422"/>
        <v>0.43886438185725596</v>
      </c>
      <c r="K1048" s="2">
        <f t="shared" si="423"/>
        <v>0.5610225087659767</v>
      </c>
      <c r="L1048" s="2">
        <f t="shared" si="424"/>
        <v>0</v>
      </c>
      <c r="M1048" s="2">
        <f t="shared" si="425"/>
        <v>1.1310937676733968E-4</v>
      </c>
      <c r="N1048" s="108">
        <v>3880</v>
      </c>
      <c r="O1048" s="108">
        <v>4960</v>
      </c>
      <c r="P1048" s="108"/>
      <c r="X1048" s="57">
        <v>1</v>
      </c>
      <c r="Y1048" s="108"/>
      <c r="Z1048" s="108"/>
      <c r="AA1048" s="108"/>
      <c r="AB1048" s="108"/>
      <c r="AC1048" s="108"/>
      <c r="AD1048" s="108"/>
      <c r="AE1048" s="108"/>
      <c r="AF1048" s="108"/>
      <c r="AG1048" s="108"/>
      <c r="AI1048" s="7">
        <f>IF(Q1048&gt;0,RANK(Q1048,(N1048:P1048,Q1048:AE1048)),0)</f>
        <v>0</v>
      </c>
      <c r="AJ1048" s="7">
        <f>IF(R1048&gt;0,RANK(R1048,(N1048:P1048,Q1048:AE1048)),0)</f>
        <v>0</v>
      </c>
      <c r="AK1048" s="7">
        <f>IF(T1048&gt;0,RANK(T1048,(N1048:P1048,Q1048:AE1048)),0)</f>
        <v>0</v>
      </c>
      <c r="AL1048" s="7">
        <f>IF(S1048&gt;0,RANK(S1048,(N1048:P1048,Q1048:AE1048)),0)</f>
        <v>0</v>
      </c>
      <c r="AM1048" s="2">
        <f t="shared" si="426"/>
        <v>0</v>
      </c>
      <c r="AN1048" s="2">
        <f t="shared" si="427"/>
        <v>0</v>
      </c>
      <c r="AO1048" s="2">
        <f t="shared" si="428"/>
        <v>0</v>
      </c>
      <c r="AP1048" s="2">
        <f t="shared" si="429"/>
        <v>0</v>
      </c>
      <c r="AR1048" t="s">
        <v>914</v>
      </c>
      <c r="AS1048" t="s">
        <v>1862</v>
      </c>
      <c r="AT1048">
        <v>6</v>
      </c>
      <c r="AV1048">
        <v>3</v>
      </c>
      <c r="AW1048" s="91">
        <v>21</v>
      </c>
      <c r="AX1048" s="93">
        <v>21</v>
      </c>
      <c r="AY1048" s="97">
        <f t="shared" si="407"/>
        <v>21021</v>
      </c>
      <c r="BA1048" s="7" t="s">
        <v>1261</v>
      </c>
    </row>
    <row r="1049" spans="1:53" ht="12.75" hidden="1" customHeight="1" outlineLevel="1">
      <c r="A1049" t="s">
        <v>38</v>
      </c>
      <c r="B1049" t="s">
        <v>1862</v>
      </c>
      <c r="C1049" s="1">
        <f t="shared" si="419"/>
        <v>3157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>IF(P1049&gt;0,RANK(P1049,(N1049:P1049,Q1049:AE1049)),0)</f>
        <v>0</v>
      </c>
      <c r="G1049" s="1">
        <f t="shared" si="420"/>
        <v>373</v>
      </c>
      <c r="H1049" s="2">
        <f t="shared" si="421"/>
        <v>0.11815014254038644</v>
      </c>
      <c r="I1049" s="2"/>
      <c r="J1049" s="2">
        <f t="shared" si="422"/>
        <v>0.44092492872980676</v>
      </c>
      <c r="K1049" s="2">
        <f t="shared" si="423"/>
        <v>0.55907507127019318</v>
      </c>
      <c r="L1049" s="2">
        <f t="shared" si="424"/>
        <v>0</v>
      </c>
      <c r="M1049" s="2">
        <f t="shared" si="425"/>
        <v>1.1102230246251565E-16</v>
      </c>
      <c r="N1049" s="108">
        <v>1392</v>
      </c>
      <c r="O1049" s="108">
        <v>1765</v>
      </c>
      <c r="P1049" s="108"/>
      <c r="X1049" s="57">
        <v>0</v>
      </c>
      <c r="Y1049" s="108"/>
      <c r="Z1049" s="108"/>
      <c r="AA1049" s="108"/>
      <c r="AB1049" s="108"/>
      <c r="AC1049" s="108"/>
      <c r="AD1049" s="108"/>
      <c r="AE1049" s="108"/>
      <c r="AF1049" s="108"/>
      <c r="AG1049" s="108"/>
      <c r="AI1049" s="7">
        <f>IF(Q1049&gt;0,RANK(Q1049,(N1049:P1049,Q1049:AE1049)),0)</f>
        <v>0</v>
      </c>
      <c r="AJ1049" s="7">
        <f>IF(R1049&gt;0,RANK(R1049,(N1049:P1049,Q1049:AE1049)),0)</f>
        <v>0</v>
      </c>
      <c r="AK1049" s="7">
        <f>IF(T1049&gt;0,RANK(T1049,(N1049:P1049,Q1049:AE1049)),0)</f>
        <v>0</v>
      </c>
      <c r="AL1049" s="7">
        <f>IF(S1049&gt;0,RANK(S1049,(N1049:P1049,Q1049:AE1049)),0)</f>
        <v>0</v>
      </c>
      <c r="AM1049" s="2">
        <f t="shared" si="426"/>
        <v>0</v>
      </c>
      <c r="AN1049" s="2">
        <f t="shared" si="427"/>
        <v>0</v>
      </c>
      <c r="AO1049" s="2">
        <f t="shared" si="428"/>
        <v>0</v>
      </c>
      <c r="AP1049" s="2">
        <f t="shared" si="429"/>
        <v>0</v>
      </c>
      <c r="AR1049" t="s">
        <v>38</v>
      </c>
      <c r="AS1049" t="s">
        <v>1862</v>
      </c>
      <c r="AT1049">
        <v>4</v>
      </c>
      <c r="AV1049">
        <v>3</v>
      </c>
      <c r="AW1049" s="91">
        <v>21</v>
      </c>
      <c r="AX1049" s="93">
        <v>23</v>
      </c>
      <c r="AY1049" s="97">
        <f t="shared" si="407"/>
        <v>21023</v>
      </c>
      <c r="BA1049" s="7" t="s">
        <v>1261</v>
      </c>
    </row>
    <row r="1050" spans="1:53" ht="12.75" hidden="1" customHeight="1" outlineLevel="1">
      <c r="A1050" t="s">
        <v>2300</v>
      </c>
      <c r="B1050" t="s">
        <v>1862</v>
      </c>
      <c r="C1050" s="1">
        <f t="shared" si="419"/>
        <v>4487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>IF(P1050&gt;0,RANK(P1050,(N1050:P1050,Q1050:AE1050)),0)</f>
        <v>0</v>
      </c>
      <c r="G1050" s="1">
        <f t="shared" si="420"/>
        <v>441</v>
      </c>
      <c r="H1050" s="2">
        <f t="shared" si="421"/>
        <v>9.8283931357254287E-2</v>
      </c>
      <c r="I1050" s="2"/>
      <c r="J1050" s="2">
        <f t="shared" si="422"/>
        <v>0.54914196567862716</v>
      </c>
      <c r="K1050" s="2">
        <f t="shared" si="423"/>
        <v>0.45085803432137284</v>
      </c>
      <c r="L1050" s="2">
        <f t="shared" si="424"/>
        <v>0</v>
      </c>
      <c r="M1050" s="2">
        <f t="shared" si="425"/>
        <v>0</v>
      </c>
      <c r="N1050" s="108">
        <v>2464</v>
      </c>
      <c r="O1050" s="108">
        <v>2023</v>
      </c>
      <c r="P1050" s="108"/>
      <c r="X1050" s="57">
        <v>0</v>
      </c>
      <c r="Y1050" s="108"/>
      <c r="Z1050" s="108"/>
      <c r="AA1050" s="108"/>
      <c r="AB1050" s="108"/>
      <c r="AC1050" s="108"/>
      <c r="AD1050" s="108"/>
      <c r="AE1050" s="108"/>
      <c r="AF1050" s="108"/>
      <c r="AG1050" s="108"/>
      <c r="AI1050" s="7">
        <f>IF(Q1050&gt;0,RANK(Q1050,(N1050:P1050,Q1050:AE1050)),0)</f>
        <v>0</v>
      </c>
      <c r="AJ1050" s="7">
        <f>IF(R1050&gt;0,RANK(R1050,(N1050:P1050,Q1050:AE1050)),0)</f>
        <v>0</v>
      </c>
      <c r="AK1050" s="7">
        <f>IF(T1050&gt;0,RANK(T1050,(N1050:P1050,Q1050:AE1050)),0)</f>
        <v>0</v>
      </c>
      <c r="AL1050" s="7">
        <f>IF(S1050&gt;0,RANK(S1050,(N1050:P1050,Q1050:AE1050)),0)</f>
        <v>0</v>
      </c>
      <c r="AM1050" s="2">
        <f t="shared" si="426"/>
        <v>0</v>
      </c>
      <c r="AN1050" s="2">
        <f t="shared" si="427"/>
        <v>0</v>
      </c>
      <c r="AO1050" s="2">
        <f t="shared" si="428"/>
        <v>0</v>
      </c>
      <c r="AP1050" s="2">
        <f t="shared" si="429"/>
        <v>0</v>
      </c>
      <c r="AR1050" t="s">
        <v>2300</v>
      </c>
      <c r="AS1050" t="s">
        <v>1862</v>
      </c>
      <c r="AT1050">
        <v>5</v>
      </c>
      <c r="AV1050">
        <v>3</v>
      </c>
      <c r="AW1050" s="91">
        <v>21</v>
      </c>
      <c r="AX1050" s="93">
        <v>25</v>
      </c>
      <c r="AY1050" s="97">
        <f t="shared" si="407"/>
        <v>21025</v>
      </c>
      <c r="BA1050" s="7" t="s">
        <v>1261</v>
      </c>
    </row>
    <row r="1051" spans="1:53" ht="12.75" hidden="1" customHeight="1" outlineLevel="1">
      <c r="A1051" t="s">
        <v>2351</v>
      </c>
      <c r="B1051" t="s">
        <v>1862</v>
      </c>
      <c r="C1051" s="1">
        <f t="shared" si="419"/>
        <v>6443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>IF(P1051&gt;0,RANK(P1051,(N1051:P1051,Q1051:AE1051)),0)</f>
        <v>0</v>
      </c>
      <c r="G1051" s="1">
        <f t="shared" si="420"/>
        <v>929</v>
      </c>
      <c r="H1051" s="2">
        <f t="shared" si="421"/>
        <v>0.14418749029954989</v>
      </c>
      <c r="I1051" s="2"/>
      <c r="J1051" s="2">
        <f t="shared" si="422"/>
        <v>0.42790625485022504</v>
      </c>
      <c r="K1051" s="2">
        <f t="shared" si="423"/>
        <v>0.57209374514977496</v>
      </c>
      <c r="L1051" s="2">
        <f t="shared" si="424"/>
        <v>0</v>
      </c>
      <c r="M1051" s="2">
        <f t="shared" si="425"/>
        <v>0</v>
      </c>
      <c r="N1051" s="108">
        <v>2757</v>
      </c>
      <c r="O1051" s="108">
        <v>3686</v>
      </c>
      <c r="P1051" s="108"/>
      <c r="X1051" s="57">
        <v>0</v>
      </c>
      <c r="Y1051" s="108"/>
      <c r="Z1051" s="108"/>
      <c r="AA1051" s="108"/>
      <c r="AB1051" s="108"/>
      <c r="AC1051" s="108"/>
      <c r="AD1051" s="108"/>
      <c r="AE1051" s="108"/>
      <c r="AF1051" s="108"/>
      <c r="AG1051" s="108"/>
      <c r="AI1051" s="7">
        <f>IF(Q1051&gt;0,RANK(Q1051,(N1051:P1051,Q1051:AE1051)),0)</f>
        <v>0</v>
      </c>
      <c r="AJ1051" s="7">
        <f>IF(R1051&gt;0,RANK(R1051,(N1051:P1051,Q1051:AE1051)),0)</f>
        <v>0</v>
      </c>
      <c r="AK1051" s="7">
        <f>IF(T1051&gt;0,RANK(T1051,(N1051:P1051,Q1051:AE1051)),0)</f>
        <v>0</v>
      </c>
      <c r="AL1051" s="7">
        <f>IF(S1051&gt;0,RANK(S1051,(N1051:P1051,Q1051:AE1051)),0)</f>
        <v>0</v>
      </c>
      <c r="AM1051" s="2">
        <f t="shared" si="426"/>
        <v>0</v>
      </c>
      <c r="AN1051" s="2">
        <f t="shared" si="427"/>
        <v>0</v>
      </c>
      <c r="AO1051" s="2">
        <f t="shared" si="428"/>
        <v>0</v>
      </c>
      <c r="AP1051" s="2">
        <f t="shared" si="429"/>
        <v>0</v>
      </c>
      <c r="AR1051" t="s">
        <v>2351</v>
      </c>
      <c r="AS1051" t="s">
        <v>1862</v>
      </c>
      <c r="AT1051">
        <v>2</v>
      </c>
      <c r="AV1051">
        <v>3</v>
      </c>
      <c r="AW1051" s="91">
        <v>21</v>
      </c>
      <c r="AX1051" s="93">
        <v>27</v>
      </c>
      <c r="AY1051" s="97">
        <f t="shared" si="407"/>
        <v>21027</v>
      </c>
      <c r="BA1051" s="7" t="s">
        <v>1261</v>
      </c>
    </row>
    <row r="1052" spans="1:53" ht="12.75" hidden="1" customHeight="1" outlineLevel="1">
      <c r="A1052" t="s">
        <v>254</v>
      </c>
      <c r="B1052" t="s">
        <v>1862</v>
      </c>
      <c r="C1052" s="1">
        <f t="shared" si="419"/>
        <v>23156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>IF(P1052&gt;0,RANK(P1052,(N1052:P1052,Q1052:AE1052)),0)</f>
        <v>0</v>
      </c>
      <c r="G1052" s="1">
        <f t="shared" si="420"/>
        <v>5939</v>
      </c>
      <c r="H1052" s="2">
        <f t="shared" si="421"/>
        <v>0.2564778027293142</v>
      </c>
      <c r="I1052" s="2"/>
      <c r="J1052" s="2">
        <f t="shared" si="422"/>
        <v>0.3717395059595785</v>
      </c>
      <c r="K1052" s="2">
        <f t="shared" si="423"/>
        <v>0.62821730868889269</v>
      </c>
      <c r="L1052" s="2">
        <f t="shared" si="424"/>
        <v>0</v>
      </c>
      <c r="M1052" s="2">
        <f t="shared" si="425"/>
        <v>4.3185351528807203E-5</v>
      </c>
      <c r="N1052" s="108">
        <v>8608</v>
      </c>
      <c r="O1052" s="108">
        <v>14547</v>
      </c>
      <c r="P1052" s="108"/>
      <c r="X1052" s="57">
        <v>1</v>
      </c>
      <c r="Y1052" s="108"/>
      <c r="Z1052" s="108"/>
      <c r="AA1052" s="108"/>
      <c r="AB1052" s="108"/>
      <c r="AC1052" s="108"/>
      <c r="AD1052" s="108"/>
      <c r="AE1052" s="108"/>
      <c r="AF1052" s="108"/>
      <c r="AG1052" s="108"/>
      <c r="AI1052" s="7">
        <f>IF(Q1052&gt;0,RANK(Q1052,(N1052:P1052,Q1052:AE1052)),0)</f>
        <v>0</v>
      </c>
      <c r="AJ1052" s="7">
        <f>IF(R1052&gt;0,RANK(R1052,(N1052:P1052,Q1052:AE1052)),0)</f>
        <v>0</v>
      </c>
      <c r="AK1052" s="7">
        <f>IF(T1052&gt;0,RANK(T1052,(N1052:P1052,Q1052:AE1052)),0)</f>
        <v>0</v>
      </c>
      <c r="AL1052" s="7">
        <f>IF(S1052&gt;0,RANK(S1052,(N1052:P1052,Q1052:AE1052)),0)</f>
        <v>0</v>
      </c>
      <c r="AM1052" s="2">
        <f t="shared" si="426"/>
        <v>0</v>
      </c>
      <c r="AN1052" s="2">
        <f t="shared" si="427"/>
        <v>0</v>
      </c>
      <c r="AO1052" s="2">
        <f t="shared" si="428"/>
        <v>0</v>
      </c>
      <c r="AP1052" s="2">
        <f t="shared" si="429"/>
        <v>0</v>
      </c>
      <c r="AR1052" t="s">
        <v>254</v>
      </c>
      <c r="AS1052" t="s">
        <v>1862</v>
      </c>
      <c r="AT1052">
        <v>2</v>
      </c>
      <c r="AV1052">
        <v>3</v>
      </c>
      <c r="AW1052" s="91">
        <v>21</v>
      </c>
      <c r="AX1052" s="93">
        <v>29</v>
      </c>
      <c r="AY1052" s="97">
        <f t="shared" si="407"/>
        <v>21029</v>
      </c>
      <c r="BA1052" s="7" t="s">
        <v>1261</v>
      </c>
    </row>
    <row r="1053" spans="1:53" ht="12.75" hidden="1" customHeight="1" outlineLevel="1">
      <c r="A1053" t="s">
        <v>694</v>
      </c>
      <c r="B1053" t="s">
        <v>1862</v>
      </c>
      <c r="C1053" s="1">
        <f t="shared" si="419"/>
        <v>3982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>IF(P1053&gt;0,RANK(P1053,(N1053:P1053,Q1053:AE1053)),0)</f>
        <v>0</v>
      </c>
      <c r="G1053" s="1">
        <f t="shared" si="420"/>
        <v>1416</v>
      </c>
      <c r="H1053" s="2">
        <f t="shared" si="421"/>
        <v>0.3556002009040683</v>
      </c>
      <c r="I1053" s="2"/>
      <c r="J1053" s="2">
        <f t="shared" si="422"/>
        <v>0.32219989954796585</v>
      </c>
      <c r="K1053" s="2">
        <f t="shared" si="423"/>
        <v>0.6778001004520342</v>
      </c>
      <c r="L1053" s="2">
        <f t="shared" si="424"/>
        <v>0</v>
      </c>
      <c r="M1053" s="2">
        <f t="shared" si="425"/>
        <v>0</v>
      </c>
      <c r="N1053" s="108">
        <v>1283</v>
      </c>
      <c r="O1053" s="108">
        <v>2699</v>
      </c>
      <c r="P1053" s="108"/>
      <c r="X1053" s="57">
        <v>0</v>
      </c>
      <c r="Y1053" s="108"/>
      <c r="Z1053" s="108"/>
      <c r="AA1053" s="108"/>
      <c r="AB1053" s="108"/>
      <c r="AC1053" s="108"/>
      <c r="AD1053" s="108"/>
      <c r="AE1053" s="108"/>
      <c r="AF1053" s="108"/>
      <c r="AG1053" s="108"/>
      <c r="AI1053" s="7">
        <f>IF(Q1053&gt;0,RANK(Q1053,(N1053:P1053,Q1053:AE1053)),0)</f>
        <v>0</v>
      </c>
      <c r="AJ1053" s="7">
        <f>IF(R1053&gt;0,RANK(R1053,(N1053:P1053,Q1053:AE1053)),0)</f>
        <v>0</v>
      </c>
      <c r="AK1053" s="7">
        <f>IF(T1053&gt;0,RANK(T1053,(N1053:P1053,Q1053:AE1053)),0)</f>
        <v>0</v>
      </c>
      <c r="AL1053" s="7">
        <f>IF(S1053&gt;0,RANK(S1053,(N1053:P1053,Q1053:AE1053)),0)</f>
        <v>0</v>
      </c>
      <c r="AM1053" s="2">
        <f t="shared" si="426"/>
        <v>0</v>
      </c>
      <c r="AN1053" s="2">
        <f t="shared" si="427"/>
        <v>0</v>
      </c>
      <c r="AO1053" s="2">
        <f t="shared" si="428"/>
        <v>0</v>
      </c>
      <c r="AP1053" s="2">
        <f t="shared" si="429"/>
        <v>0</v>
      </c>
      <c r="AR1053" t="s">
        <v>694</v>
      </c>
      <c r="AS1053" t="s">
        <v>1862</v>
      </c>
      <c r="AT1053">
        <v>1</v>
      </c>
      <c r="AV1053">
        <v>3</v>
      </c>
      <c r="AW1053" s="91">
        <v>21</v>
      </c>
      <c r="AX1053" s="93">
        <v>31</v>
      </c>
      <c r="AY1053" s="97">
        <f t="shared" si="407"/>
        <v>21031</v>
      </c>
      <c r="BA1053" s="7" t="s">
        <v>1261</v>
      </c>
    </row>
    <row r="1054" spans="1:53" ht="12.75" hidden="1" customHeight="1" outlineLevel="1">
      <c r="A1054" t="s">
        <v>2265</v>
      </c>
      <c r="B1054" t="s">
        <v>1862</v>
      </c>
      <c r="C1054" s="1">
        <f t="shared" si="419"/>
        <v>4658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>IF(P1054&gt;0,RANK(P1054,(N1054:P1054,Q1054:AE1054)),0)</f>
        <v>0</v>
      </c>
      <c r="G1054" s="1">
        <f t="shared" si="420"/>
        <v>430</v>
      </c>
      <c r="H1054" s="2">
        <f t="shared" si="421"/>
        <v>9.2314297981966512E-2</v>
      </c>
      <c r="I1054" s="2"/>
      <c r="J1054" s="2">
        <f t="shared" si="422"/>
        <v>0.45384285100901672</v>
      </c>
      <c r="K1054" s="2">
        <f t="shared" si="423"/>
        <v>0.54615714899098322</v>
      </c>
      <c r="L1054" s="2">
        <f t="shared" si="424"/>
        <v>0</v>
      </c>
      <c r="M1054" s="2">
        <f t="shared" si="425"/>
        <v>1.1102230246251565E-16</v>
      </c>
      <c r="N1054" s="108">
        <v>2114</v>
      </c>
      <c r="O1054" s="108">
        <v>2544</v>
      </c>
      <c r="P1054" s="108"/>
      <c r="X1054" s="57">
        <v>0</v>
      </c>
      <c r="Y1054" s="108"/>
      <c r="Z1054" s="108"/>
      <c r="AA1054" s="108"/>
      <c r="AB1054" s="108"/>
      <c r="AC1054" s="108"/>
      <c r="AD1054" s="108"/>
      <c r="AE1054" s="108"/>
      <c r="AF1054" s="108"/>
      <c r="AG1054" s="108"/>
      <c r="AI1054" s="7">
        <f>IF(Q1054&gt;0,RANK(Q1054,(N1054:P1054,Q1054:AE1054)),0)</f>
        <v>0</v>
      </c>
      <c r="AJ1054" s="7">
        <f>IF(R1054&gt;0,RANK(R1054,(N1054:P1054,Q1054:AE1054)),0)</f>
        <v>0</v>
      </c>
      <c r="AK1054" s="7">
        <f>IF(T1054&gt;0,RANK(T1054,(N1054:P1054,Q1054:AE1054)),0)</f>
        <v>0</v>
      </c>
      <c r="AL1054" s="7">
        <f>IF(S1054&gt;0,RANK(S1054,(N1054:P1054,Q1054:AE1054)),0)</f>
        <v>0</v>
      </c>
      <c r="AM1054" s="2">
        <f t="shared" si="426"/>
        <v>0</v>
      </c>
      <c r="AN1054" s="2">
        <f t="shared" si="427"/>
        <v>0</v>
      </c>
      <c r="AO1054" s="2">
        <f t="shared" si="428"/>
        <v>0</v>
      </c>
      <c r="AP1054" s="2">
        <f t="shared" si="429"/>
        <v>0</v>
      </c>
      <c r="AR1054" t="s">
        <v>2265</v>
      </c>
      <c r="AS1054" t="s">
        <v>1862</v>
      </c>
      <c r="AT1054">
        <v>1</v>
      </c>
      <c r="AV1054">
        <v>3</v>
      </c>
      <c r="AW1054" s="91">
        <v>21</v>
      </c>
      <c r="AX1054" s="93">
        <v>33</v>
      </c>
      <c r="AY1054" s="97">
        <f t="shared" si="407"/>
        <v>21033</v>
      </c>
      <c r="BA1054" s="7" t="s">
        <v>1261</v>
      </c>
    </row>
    <row r="1055" spans="1:53" ht="12.75" hidden="1" customHeight="1" outlineLevel="1">
      <c r="A1055" t="s">
        <v>395</v>
      </c>
      <c r="B1055" t="s">
        <v>1862</v>
      </c>
      <c r="C1055" s="1">
        <f t="shared" si="419"/>
        <v>10521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>IF(P1055&gt;0,RANK(P1055,(N1055:P1055,Q1055:AE1055)),0)</f>
        <v>0</v>
      </c>
      <c r="G1055" s="1">
        <f t="shared" si="420"/>
        <v>1748</v>
      </c>
      <c r="H1055" s="2">
        <f t="shared" si="421"/>
        <v>0.16614390267084878</v>
      </c>
      <c r="I1055" s="2"/>
      <c r="J1055" s="2">
        <f t="shared" si="422"/>
        <v>0.41688052466495579</v>
      </c>
      <c r="K1055" s="2">
        <f t="shared" si="423"/>
        <v>0.58302442733580462</v>
      </c>
      <c r="L1055" s="2">
        <f t="shared" si="424"/>
        <v>0</v>
      </c>
      <c r="M1055" s="2">
        <f t="shared" si="425"/>
        <v>9.5047999239539216E-5</v>
      </c>
      <c r="N1055" s="108">
        <v>4386</v>
      </c>
      <c r="O1055" s="108">
        <v>6134</v>
      </c>
      <c r="P1055" s="108"/>
      <c r="X1055" s="57">
        <v>1</v>
      </c>
      <c r="Y1055" s="108"/>
      <c r="Z1055" s="108"/>
      <c r="AA1055" s="108"/>
      <c r="AB1055" s="108"/>
      <c r="AC1055" s="108"/>
      <c r="AD1055" s="108"/>
      <c r="AE1055" s="108"/>
      <c r="AF1055" s="108"/>
      <c r="AG1055" s="108"/>
      <c r="AI1055" s="7">
        <f>IF(Q1055&gt;0,RANK(Q1055,(N1055:P1055,Q1055:AE1055)),0)</f>
        <v>0</v>
      </c>
      <c r="AJ1055" s="7">
        <f>IF(R1055&gt;0,RANK(R1055,(N1055:P1055,Q1055:AE1055)),0)</f>
        <v>0</v>
      </c>
      <c r="AK1055" s="7">
        <f>IF(T1055&gt;0,RANK(T1055,(N1055:P1055,Q1055:AE1055)),0)</f>
        <v>0</v>
      </c>
      <c r="AL1055" s="7">
        <f>IF(S1055&gt;0,RANK(S1055,(N1055:P1055,Q1055:AE1055)),0)</f>
        <v>0</v>
      </c>
      <c r="AM1055" s="2">
        <f t="shared" si="426"/>
        <v>0</v>
      </c>
      <c r="AN1055" s="2">
        <f t="shared" si="427"/>
        <v>0</v>
      </c>
      <c r="AO1055" s="2">
        <f t="shared" si="428"/>
        <v>0</v>
      </c>
      <c r="AP1055" s="2">
        <f t="shared" si="429"/>
        <v>0</v>
      </c>
      <c r="AR1055" t="s">
        <v>395</v>
      </c>
      <c r="AS1055" t="s">
        <v>1862</v>
      </c>
      <c r="AT1055">
        <v>1</v>
      </c>
      <c r="AV1055">
        <v>3</v>
      </c>
      <c r="AW1055" s="91">
        <v>21</v>
      </c>
      <c r="AX1055" s="93">
        <v>35</v>
      </c>
      <c r="AY1055" s="97">
        <f t="shared" si="407"/>
        <v>21035</v>
      </c>
      <c r="BA1055" s="7" t="s">
        <v>1261</v>
      </c>
    </row>
    <row r="1056" spans="1:53" ht="12.75" hidden="1" customHeight="1" outlineLevel="1">
      <c r="A1056" t="s">
        <v>396</v>
      </c>
      <c r="B1056" t="s">
        <v>1862</v>
      </c>
      <c r="C1056" s="1">
        <f t="shared" si="419"/>
        <v>28335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>IF(P1056&gt;0,RANK(P1056,(N1056:P1056,Q1056:AE1056)),0)</f>
        <v>0</v>
      </c>
      <c r="G1056" s="1">
        <f t="shared" si="420"/>
        <v>8438</v>
      </c>
      <c r="H1056" s="2">
        <f t="shared" si="421"/>
        <v>0.29779424739721194</v>
      </c>
      <c r="I1056" s="2"/>
      <c r="J1056" s="2">
        <f t="shared" si="422"/>
        <v>0.35108523028057176</v>
      </c>
      <c r="K1056" s="2">
        <f t="shared" si="423"/>
        <v>0.64887947767778364</v>
      </c>
      <c r="L1056" s="2">
        <f t="shared" si="424"/>
        <v>0</v>
      </c>
      <c r="M1056" s="2">
        <f t="shared" si="425"/>
        <v>3.529204164454125E-5</v>
      </c>
      <c r="N1056" s="108">
        <v>9948</v>
      </c>
      <c r="O1056" s="108">
        <v>18386</v>
      </c>
      <c r="P1056" s="108"/>
      <c r="X1056" s="57">
        <v>1</v>
      </c>
      <c r="Y1056" s="108"/>
      <c r="Z1056" s="108"/>
      <c r="AA1056" s="108"/>
      <c r="AB1056" s="108"/>
      <c r="AC1056" s="108"/>
      <c r="AD1056" s="108"/>
      <c r="AE1056" s="108"/>
      <c r="AF1056" s="108"/>
      <c r="AG1056" s="108"/>
      <c r="AI1056" s="7">
        <f>IF(Q1056&gt;0,RANK(Q1056,(N1056:P1056,Q1056:AE1056)),0)</f>
        <v>0</v>
      </c>
      <c r="AJ1056" s="7">
        <f>IF(R1056&gt;0,RANK(R1056,(N1056:P1056,Q1056:AE1056)),0)</f>
        <v>0</v>
      </c>
      <c r="AK1056" s="7">
        <f>IF(T1056&gt;0,RANK(T1056,(N1056:P1056,Q1056:AE1056)),0)</f>
        <v>0</v>
      </c>
      <c r="AL1056" s="7">
        <f>IF(S1056&gt;0,RANK(S1056,(N1056:P1056,Q1056:AE1056)),0)</f>
        <v>0</v>
      </c>
      <c r="AM1056" s="2">
        <f t="shared" si="426"/>
        <v>0</v>
      </c>
      <c r="AN1056" s="2">
        <f t="shared" si="427"/>
        <v>0</v>
      </c>
      <c r="AO1056" s="2">
        <f t="shared" si="428"/>
        <v>0</v>
      </c>
      <c r="AP1056" s="2">
        <f t="shared" si="429"/>
        <v>0</v>
      </c>
      <c r="AR1056" t="s">
        <v>396</v>
      </c>
      <c r="AS1056" t="s">
        <v>1862</v>
      </c>
      <c r="AT1056">
        <v>4</v>
      </c>
      <c r="AV1056">
        <v>3</v>
      </c>
      <c r="AW1056" s="91">
        <v>21</v>
      </c>
      <c r="AX1056" s="93">
        <v>37</v>
      </c>
      <c r="AY1056" s="97">
        <f t="shared" si="407"/>
        <v>21037</v>
      </c>
      <c r="BA1056" s="7" t="s">
        <v>1261</v>
      </c>
    </row>
    <row r="1057" spans="1:53" ht="12.75" hidden="1" customHeight="1" outlineLevel="1">
      <c r="A1057" t="s">
        <v>8</v>
      </c>
      <c r="B1057" t="s">
        <v>1862</v>
      </c>
      <c r="C1057" s="1">
        <f t="shared" si="419"/>
        <v>2218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>IF(P1057&gt;0,RANK(P1057,(N1057:P1057,Q1057:AE1057)),0)</f>
        <v>0</v>
      </c>
      <c r="G1057" s="1">
        <f t="shared" si="420"/>
        <v>280</v>
      </c>
      <c r="H1057" s="2">
        <f t="shared" si="421"/>
        <v>0.12623985572587917</v>
      </c>
      <c r="I1057" s="2"/>
      <c r="J1057" s="2">
        <f t="shared" si="422"/>
        <v>0.43688007213706043</v>
      </c>
      <c r="K1057" s="2">
        <f t="shared" si="423"/>
        <v>0.56311992786293963</v>
      </c>
      <c r="L1057" s="2">
        <f t="shared" si="424"/>
        <v>0</v>
      </c>
      <c r="M1057" s="2">
        <f t="shared" si="425"/>
        <v>-1.1102230246251565E-16</v>
      </c>
      <c r="N1057" s="108">
        <v>969</v>
      </c>
      <c r="O1057" s="108">
        <v>1249</v>
      </c>
      <c r="P1057" s="108"/>
      <c r="X1057" s="57">
        <v>0</v>
      </c>
      <c r="Y1057" s="108"/>
      <c r="Z1057" s="108"/>
      <c r="AA1057" s="108"/>
      <c r="AB1057" s="108"/>
      <c r="AC1057" s="108"/>
      <c r="AD1057" s="108"/>
      <c r="AE1057" s="108"/>
      <c r="AF1057" s="108"/>
      <c r="AG1057" s="108"/>
      <c r="AI1057" s="7">
        <f>IF(Q1057&gt;0,RANK(Q1057,(N1057:P1057,Q1057:AE1057)),0)</f>
        <v>0</v>
      </c>
      <c r="AJ1057" s="7">
        <f>IF(R1057&gt;0,RANK(R1057,(N1057:P1057,Q1057:AE1057)),0)</f>
        <v>0</v>
      </c>
      <c r="AK1057" s="7">
        <f>IF(T1057&gt;0,RANK(T1057,(N1057:P1057,Q1057:AE1057)),0)</f>
        <v>0</v>
      </c>
      <c r="AL1057" s="7">
        <f>IF(S1057&gt;0,RANK(S1057,(N1057:P1057,Q1057:AE1057)),0)</f>
        <v>0</v>
      </c>
      <c r="AM1057" s="2">
        <f t="shared" si="426"/>
        <v>0</v>
      </c>
      <c r="AN1057" s="2">
        <f t="shared" si="427"/>
        <v>0</v>
      </c>
      <c r="AO1057" s="2">
        <f t="shared" si="428"/>
        <v>0</v>
      </c>
      <c r="AP1057" s="2">
        <f t="shared" si="429"/>
        <v>0</v>
      </c>
      <c r="AR1057" t="s">
        <v>8</v>
      </c>
      <c r="AS1057" t="s">
        <v>1862</v>
      </c>
      <c r="AT1057">
        <v>1</v>
      </c>
      <c r="AV1057">
        <v>3</v>
      </c>
      <c r="AW1057" s="91">
        <v>21</v>
      </c>
      <c r="AX1057" s="93">
        <v>39</v>
      </c>
      <c r="AY1057" s="97">
        <f t="shared" si="407"/>
        <v>21039</v>
      </c>
      <c r="BA1057" s="7" t="s">
        <v>1261</v>
      </c>
    </row>
    <row r="1058" spans="1:53" ht="12.75" hidden="1" customHeight="1" outlineLevel="1">
      <c r="A1058" t="s">
        <v>1199</v>
      </c>
      <c r="B1058" t="s">
        <v>1862</v>
      </c>
      <c r="C1058" s="1">
        <f t="shared" si="419"/>
        <v>3316</v>
      </c>
      <c r="D1058" s="7">
        <f>IF(N1058&gt;0, RANK(N1058,(N1058:P1058,Q1058:AE1058)),0)</f>
        <v>1</v>
      </c>
      <c r="E1058" s="7">
        <f>IF(O1058&gt;0,RANK(O1058,(N1058:P1058,Q1058:AE1058)),0)</f>
        <v>2</v>
      </c>
      <c r="F1058" s="7">
        <f>IF(P1058&gt;0,RANK(P1058,(N1058:P1058,Q1058:AE1058)),0)</f>
        <v>0</v>
      </c>
      <c r="G1058" s="1">
        <f t="shared" si="420"/>
        <v>298</v>
      </c>
      <c r="H1058" s="2">
        <f t="shared" si="421"/>
        <v>8.9867310012062732E-2</v>
      </c>
      <c r="I1058" s="2"/>
      <c r="J1058" s="2">
        <f t="shared" si="422"/>
        <v>0.54493365500603141</v>
      </c>
      <c r="K1058" s="2">
        <f t="shared" si="423"/>
        <v>0.45506634499396864</v>
      </c>
      <c r="L1058" s="2">
        <f t="shared" si="424"/>
        <v>0</v>
      </c>
      <c r="M1058" s="2">
        <f t="shared" si="425"/>
        <v>-5.5511151231257827E-17</v>
      </c>
      <c r="N1058" s="108">
        <v>1807</v>
      </c>
      <c r="O1058" s="108">
        <v>1509</v>
      </c>
      <c r="P1058" s="108"/>
      <c r="X1058" s="57">
        <v>0</v>
      </c>
      <c r="Y1058" s="108"/>
      <c r="Z1058" s="108"/>
      <c r="AA1058" s="108"/>
      <c r="AB1058" s="108"/>
      <c r="AC1058" s="108"/>
      <c r="AD1058" s="108"/>
      <c r="AE1058" s="108"/>
      <c r="AF1058" s="108"/>
      <c r="AG1058" s="108"/>
      <c r="AI1058" s="7">
        <f>IF(Q1058&gt;0,RANK(Q1058,(N1058:P1058,Q1058:AE1058)),0)</f>
        <v>0</v>
      </c>
      <c r="AJ1058" s="7">
        <f>IF(R1058&gt;0,RANK(R1058,(N1058:P1058,Q1058:AE1058)),0)</f>
        <v>0</v>
      </c>
      <c r="AK1058" s="7">
        <f>IF(T1058&gt;0,RANK(T1058,(N1058:P1058,Q1058:AE1058)),0)</f>
        <v>0</v>
      </c>
      <c r="AL1058" s="7">
        <f>IF(S1058&gt;0,RANK(S1058,(N1058:P1058,Q1058:AE1058)),0)</f>
        <v>0</v>
      </c>
      <c r="AM1058" s="2">
        <f t="shared" si="426"/>
        <v>0</v>
      </c>
      <c r="AN1058" s="2">
        <f t="shared" si="427"/>
        <v>0</v>
      </c>
      <c r="AO1058" s="2">
        <f t="shared" si="428"/>
        <v>0</v>
      </c>
      <c r="AP1058" s="2">
        <f t="shared" si="429"/>
        <v>0</v>
      </c>
      <c r="AR1058" t="s">
        <v>1199</v>
      </c>
      <c r="AS1058" t="s">
        <v>1862</v>
      </c>
      <c r="AT1058">
        <v>4</v>
      </c>
      <c r="AV1058">
        <v>3</v>
      </c>
      <c r="AW1058" s="91">
        <v>21</v>
      </c>
      <c r="AX1058" s="93">
        <v>41</v>
      </c>
      <c r="AY1058" s="97">
        <f t="shared" si="407"/>
        <v>21041</v>
      </c>
      <c r="BA1058" s="7" t="s">
        <v>1261</v>
      </c>
    </row>
    <row r="1059" spans="1:53" ht="12.75" hidden="1" customHeight="1" outlineLevel="1">
      <c r="A1059" t="s">
        <v>1849</v>
      </c>
      <c r="B1059" t="s">
        <v>1862</v>
      </c>
      <c r="C1059" s="1">
        <f t="shared" si="419"/>
        <v>8272</v>
      </c>
      <c r="D1059" s="7">
        <f>IF(N1059&gt;0, RANK(N1059,(N1059:P1059,Q1059:AE1059)),0)</f>
        <v>1</v>
      </c>
      <c r="E1059" s="7">
        <f>IF(O1059&gt;0,RANK(O1059,(N1059:P1059,Q1059:AE1059)),0)</f>
        <v>2</v>
      </c>
      <c r="F1059" s="7">
        <f>IF(P1059&gt;0,RANK(P1059,(N1059:P1059,Q1059:AE1059)),0)</f>
        <v>0</v>
      </c>
      <c r="G1059" s="1">
        <f t="shared" si="420"/>
        <v>678</v>
      </c>
      <c r="H1059" s="2">
        <f t="shared" si="421"/>
        <v>8.1963249516441003E-2</v>
      </c>
      <c r="I1059" s="2"/>
      <c r="J1059" s="2">
        <f t="shared" si="422"/>
        <v>0.54098162475822054</v>
      </c>
      <c r="K1059" s="2">
        <f t="shared" si="423"/>
        <v>0.45901837524177952</v>
      </c>
      <c r="L1059" s="2">
        <f t="shared" si="424"/>
        <v>0</v>
      </c>
      <c r="M1059" s="2">
        <f t="shared" si="425"/>
        <v>-5.5511151231257827E-17</v>
      </c>
      <c r="N1059" s="108">
        <v>4475</v>
      </c>
      <c r="O1059" s="108">
        <v>3797</v>
      </c>
      <c r="P1059" s="108"/>
      <c r="X1059" s="57">
        <v>0</v>
      </c>
      <c r="Y1059" s="108"/>
      <c r="Z1059" s="108"/>
      <c r="AA1059" s="108"/>
      <c r="AB1059" s="108"/>
      <c r="AC1059" s="108"/>
      <c r="AD1059" s="108"/>
      <c r="AE1059" s="108"/>
      <c r="AF1059" s="108"/>
      <c r="AG1059" s="108"/>
      <c r="AI1059" s="7">
        <f>IF(Q1059&gt;0,RANK(Q1059,(N1059:P1059,Q1059:AE1059)),0)</f>
        <v>0</v>
      </c>
      <c r="AJ1059" s="7">
        <f>IF(R1059&gt;0,RANK(R1059,(N1059:P1059,Q1059:AE1059)),0)</f>
        <v>0</v>
      </c>
      <c r="AK1059" s="7">
        <f>IF(T1059&gt;0,RANK(T1059,(N1059:P1059,Q1059:AE1059)),0)</f>
        <v>0</v>
      </c>
      <c r="AL1059" s="7">
        <f>IF(S1059&gt;0,RANK(S1059,(N1059:P1059,Q1059:AE1059)),0)</f>
        <v>0</v>
      </c>
      <c r="AM1059" s="2">
        <f t="shared" si="426"/>
        <v>0</v>
      </c>
      <c r="AN1059" s="2">
        <f t="shared" si="427"/>
        <v>0</v>
      </c>
      <c r="AO1059" s="2">
        <f t="shared" si="428"/>
        <v>0</v>
      </c>
      <c r="AP1059" s="2">
        <f t="shared" si="429"/>
        <v>0</v>
      </c>
      <c r="AR1059" t="s">
        <v>1849</v>
      </c>
      <c r="AS1059" t="s">
        <v>1862</v>
      </c>
      <c r="AT1059">
        <v>4</v>
      </c>
      <c r="AV1059">
        <v>3</v>
      </c>
      <c r="AW1059" s="91">
        <v>21</v>
      </c>
      <c r="AX1059" s="93">
        <v>43</v>
      </c>
      <c r="AY1059" s="97">
        <f t="shared" si="407"/>
        <v>21043</v>
      </c>
      <c r="BA1059" s="7" t="s">
        <v>1261</v>
      </c>
    </row>
    <row r="1060" spans="1:53" ht="12.75" hidden="1" customHeight="1" outlineLevel="1">
      <c r="A1060" t="s">
        <v>803</v>
      </c>
      <c r="B1060" t="s">
        <v>1862</v>
      </c>
      <c r="C1060" s="1">
        <f t="shared" si="419"/>
        <v>4342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>IF(P1060&gt;0,RANK(P1060,(N1060:P1060,Q1060:AE1060)),0)</f>
        <v>0</v>
      </c>
      <c r="G1060" s="1">
        <f t="shared" si="420"/>
        <v>2072</v>
      </c>
      <c r="H1060" s="2">
        <f t="shared" si="421"/>
        <v>0.4771994472593275</v>
      </c>
      <c r="I1060" s="2"/>
      <c r="J1060" s="2">
        <f t="shared" si="422"/>
        <v>0.26140027637033625</v>
      </c>
      <c r="K1060" s="2">
        <f t="shared" si="423"/>
        <v>0.73859972362966375</v>
      </c>
      <c r="L1060" s="2">
        <f t="shared" si="424"/>
        <v>0</v>
      </c>
      <c r="M1060" s="2">
        <f t="shared" si="425"/>
        <v>0</v>
      </c>
      <c r="N1060" s="108">
        <v>1135</v>
      </c>
      <c r="O1060" s="108">
        <v>3207</v>
      </c>
      <c r="P1060" s="108"/>
      <c r="X1060" s="57">
        <v>0</v>
      </c>
      <c r="Y1060" s="108"/>
      <c r="Z1060" s="108"/>
      <c r="AA1060" s="108"/>
      <c r="AB1060" s="108"/>
      <c r="AC1060" s="108"/>
      <c r="AD1060" s="108"/>
      <c r="AE1060" s="108"/>
      <c r="AF1060" s="108"/>
      <c r="AG1060" s="108"/>
      <c r="AI1060" s="7">
        <f>IF(Q1060&gt;0,RANK(Q1060,(N1060:P1060,Q1060:AE1060)),0)</f>
        <v>0</v>
      </c>
      <c r="AJ1060" s="7">
        <f>IF(R1060&gt;0,RANK(R1060,(N1060:P1060,Q1060:AE1060)),0)</f>
        <v>0</v>
      </c>
      <c r="AK1060" s="7">
        <f>IF(T1060&gt;0,RANK(T1060,(N1060:P1060,Q1060:AE1060)),0)</f>
        <v>0</v>
      </c>
      <c r="AL1060" s="7">
        <f>IF(S1060&gt;0,RANK(S1060,(N1060:P1060,Q1060:AE1060)),0)</f>
        <v>0</v>
      </c>
      <c r="AM1060" s="2">
        <f t="shared" si="426"/>
        <v>0</v>
      </c>
      <c r="AN1060" s="2">
        <f t="shared" si="427"/>
        <v>0</v>
      </c>
      <c r="AO1060" s="2">
        <f t="shared" si="428"/>
        <v>0</v>
      </c>
      <c r="AP1060" s="2">
        <f t="shared" si="429"/>
        <v>0</v>
      </c>
      <c r="AR1060" t="s">
        <v>803</v>
      </c>
      <c r="AS1060" t="s">
        <v>1862</v>
      </c>
      <c r="AT1060">
        <v>2</v>
      </c>
      <c r="AV1060">
        <v>3</v>
      </c>
      <c r="AW1060" s="91">
        <v>21</v>
      </c>
      <c r="AX1060" s="93">
        <v>45</v>
      </c>
      <c r="AY1060" s="97">
        <f t="shared" si="407"/>
        <v>21045</v>
      </c>
      <c r="BA1060" s="7" t="s">
        <v>1261</v>
      </c>
    </row>
    <row r="1061" spans="1:53" ht="12.75" hidden="1" customHeight="1" outlineLevel="1">
      <c r="A1061" t="s">
        <v>2087</v>
      </c>
      <c r="B1061" t="s">
        <v>1862</v>
      </c>
      <c r="C1061" s="1">
        <f t="shared" si="419"/>
        <v>14244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>IF(P1061&gt;0,RANK(P1061,(N1061:P1061,Q1061:AE1061)),0)</f>
        <v>0</v>
      </c>
      <c r="G1061" s="1">
        <f t="shared" si="420"/>
        <v>3422</v>
      </c>
      <c r="H1061" s="2">
        <f t="shared" si="421"/>
        <v>0.2402415051951699</v>
      </c>
      <c r="I1061" s="2"/>
      <c r="J1061" s="2">
        <f t="shared" si="422"/>
        <v>0.37980904240381913</v>
      </c>
      <c r="K1061" s="2">
        <f t="shared" si="423"/>
        <v>0.62005054759898903</v>
      </c>
      <c r="L1061" s="2">
        <f t="shared" si="424"/>
        <v>0</v>
      </c>
      <c r="M1061" s="2">
        <f t="shared" si="425"/>
        <v>1.404099971917816E-4</v>
      </c>
      <c r="N1061" s="108">
        <v>5410</v>
      </c>
      <c r="O1061" s="108">
        <v>8832</v>
      </c>
      <c r="P1061" s="108"/>
      <c r="X1061" s="57">
        <v>2</v>
      </c>
      <c r="Y1061" s="108"/>
      <c r="Z1061" s="108"/>
      <c r="AA1061" s="108"/>
      <c r="AB1061" s="108"/>
      <c r="AC1061" s="108"/>
      <c r="AD1061" s="108"/>
      <c r="AE1061" s="108"/>
      <c r="AF1061" s="108"/>
      <c r="AG1061" s="108"/>
      <c r="AI1061" s="7">
        <f>IF(Q1061&gt;0,RANK(Q1061,(N1061:P1061,Q1061:AE1061)),0)</f>
        <v>0</v>
      </c>
      <c r="AJ1061" s="7">
        <f>IF(R1061&gt;0,RANK(R1061,(N1061:P1061,Q1061:AE1061)),0)</f>
        <v>0</v>
      </c>
      <c r="AK1061" s="7">
        <f>IF(T1061&gt;0,RANK(T1061,(N1061:P1061,Q1061:AE1061)),0)</f>
        <v>0</v>
      </c>
      <c r="AL1061" s="7">
        <f>IF(S1061&gt;0,RANK(S1061,(N1061:P1061,Q1061:AE1061)),0)</f>
        <v>0</v>
      </c>
      <c r="AM1061" s="2">
        <f t="shared" si="426"/>
        <v>0</v>
      </c>
      <c r="AN1061" s="2">
        <f t="shared" si="427"/>
        <v>0</v>
      </c>
      <c r="AO1061" s="2">
        <f t="shared" si="428"/>
        <v>0</v>
      </c>
      <c r="AP1061" s="2">
        <f t="shared" si="429"/>
        <v>0</v>
      </c>
      <c r="AR1061" t="s">
        <v>2087</v>
      </c>
      <c r="AS1061" t="s">
        <v>1862</v>
      </c>
      <c r="AT1061">
        <v>1</v>
      </c>
      <c r="AV1061">
        <v>3</v>
      </c>
      <c r="AW1061" s="91">
        <v>21</v>
      </c>
      <c r="AX1061" s="93">
        <v>47</v>
      </c>
      <c r="AY1061" s="97">
        <f t="shared" ref="AY1061:AY1124" si="430">1000*AW1061+AX1061</f>
        <v>21047</v>
      </c>
      <c r="BA1061" s="7" t="s">
        <v>1261</v>
      </c>
    </row>
    <row r="1062" spans="1:53" ht="12.75" hidden="1" customHeight="1" outlineLevel="1">
      <c r="A1062" t="s">
        <v>513</v>
      </c>
      <c r="B1062" t="s">
        <v>1862</v>
      </c>
      <c r="C1062" s="1">
        <f t="shared" si="419"/>
        <v>10772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>IF(P1062&gt;0,RANK(P1062,(N1062:P1062,Q1062:AE1062)),0)</f>
        <v>0</v>
      </c>
      <c r="G1062" s="1">
        <f t="shared" si="420"/>
        <v>1802</v>
      </c>
      <c r="H1062" s="2">
        <f t="shared" si="421"/>
        <v>0.16728555514296323</v>
      </c>
      <c r="I1062" s="2"/>
      <c r="J1062" s="2">
        <f t="shared" si="422"/>
        <v>0.41635722242851836</v>
      </c>
      <c r="K1062" s="2">
        <f t="shared" si="423"/>
        <v>0.58364277757148164</v>
      </c>
      <c r="L1062" s="2">
        <f t="shared" si="424"/>
        <v>0</v>
      </c>
      <c r="M1062" s="2">
        <f t="shared" si="425"/>
        <v>0</v>
      </c>
      <c r="N1062" s="108">
        <v>4485</v>
      </c>
      <c r="O1062" s="108">
        <v>6287</v>
      </c>
      <c r="P1062" s="108"/>
      <c r="X1062" s="57">
        <v>0</v>
      </c>
      <c r="Y1062" s="108"/>
      <c r="Z1062" s="108"/>
      <c r="AA1062" s="108"/>
      <c r="AB1062" s="108"/>
      <c r="AC1062" s="108"/>
      <c r="AD1062" s="108"/>
      <c r="AE1062" s="108"/>
      <c r="AF1062" s="108"/>
      <c r="AG1062" s="108"/>
      <c r="AI1062" s="7">
        <f>IF(Q1062&gt;0,RANK(Q1062,(N1062:P1062,Q1062:AE1062)),0)</f>
        <v>0</v>
      </c>
      <c r="AJ1062" s="7">
        <f>IF(R1062&gt;0,RANK(R1062,(N1062:P1062,Q1062:AE1062)),0)</f>
        <v>0</v>
      </c>
      <c r="AK1062" s="7">
        <f>IF(T1062&gt;0,RANK(T1062,(N1062:P1062,Q1062:AE1062)),0)</f>
        <v>0</v>
      </c>
      <c r="AL1062" s="7">
        <f>IF(S1062&gt;0,RANK(S1062,(N1062:P1062,Q1062:AE1062)),0)</f>
        <v>0</v>
      </c>
      <c r="AM1062" s="2">
        <f t="shared" si="426"/>
        <v>0</v>
      </c>
      <c r="AN1062" s="2">
        <f t="shared" si="427"/>
        <v>0</v>
      </c>
      <c r="AO1062" s="2">
        <f t="shared" si="428"/>
        <v>0</v>
      </c>
      <c r="AP1062" s="2">
        <f t="shared" si="429"/>
        <v>0</v>
      </c>
      <c r="AR1062" t="s">
        <v>513</v>
      </c>
      <c r="AS1062" t="s">
        <v>1862</v>
      </c>
      <c r="AT1062">
        <v>6</v>
      </c>
      <c r="AV1062">
        <v>3</v>
      </c>
      <c r="AW1062" s="91">
        <v>21</v>
      </c>
      <c r="AX1062" s="93">
        <v>49</v>
      </c>
      <c r="AY1062" s="97">
        <f t="shared" si="430"/>
        <v>21049</v>
      </c>
      <c r="BA1062" s="7" t="s">
        <v>1261</v>
      </c>
    </row>
    <row r="1063" spans="1:53" ht="12.75" hidden="1" customHeight="1" outlineLevel="1">
      <c r="A1063" t="s">
        <v>1323</v>
      </c>
      <c r="B1063" t="s">
        <v>1862</v>
      </c>
      <c r="C1063" s="1">
        <f t="shared" si="419"/>
        <v>4982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>IF(P1063&gt;0,RANK(P1063,(N1063:P1063,Q1063:AE1063)),0)</f>
        <v>0</v>
      </c>
      <c r="G1063" s="1">
        <f t="shared" si="420"/>
        <v>2442</v>
      </c>
      <c r="H1063" s="2">
        <f t="shared" si="421"/>
        <v>0.49016459253311923</v>
      </c>
      <c r="I1063" s="2"/>
      <c r="J1063" s="2">
        <f t="shared" si="422"/>
        <v>0.25491770373344036</v>
      </c>
      <c r="K1063" s="2">
        <f t="shared" si="423"/>
        <v>0.74508229626655964</v>
      </c>
      <c r="L1063" s="2">
        <f t="shared" si="424"/>
        <v>0</v>
      </c>
      <c r="M1063" s="2">
        <f t="shared" si="425"/>
        <v>0</v>
      </c>
      <c r="N1063" s="108">
        <v>1270</v>
      </c>
      <c r="O1063" s="108">
        <v>3712</v>
      </c>
      <c r="P1063" s="108"/>
      <c r="X1063" s="57">
        <v>0</v>
      </c>
      <c r="Y1063" s="108"/>
      <c r="Z1063" s="108"/>
      <c r="AA1063" s="108"/>
      <c r="AB1063" s="108"/>
      <c r="AC1063" s="108"/>
      <c r="AD1063" s="108"/>
      <c r="AE1063" s="108"/>
      <c r="AF1063" s="108"/>
      <c r="AG1063" s="108"/>
      <c r="AI1063" s="7">
        <f>IF(Q1063&gt;0,RANK(Q1063,(N1063:P1063,Q1063:AE1063)),0)</f>
        <v>0</v>
      </c>
      <c r="AJ1063" s="7">
        <f>IF(R1063&gt;0,RANK(R1063,(N1063:P1063,Q1063:AE1063)),0)</f>
        <v>0</v>
      </c>
      <c r="AK1063" s="7">
        <f>IF(T1063&gt;0,RANK(T1063,(N1063:P1063,Q1063:AE1063)),0)</f>
        <v>0</v>
      </c>
      <c r="AL1063" s="7">
        <f>IF(S1063&gt;0,RANK(S1063,(N1063:P1063,Q1063:AE1063)),0)</f>
        <v>0</v>
      </c>
      <c r="AM1063" s="2">
        <f t="shared" si="426"/>
        <v>0</v>
      </c>
      <c r="AN1063" s="2">
        <f t="shared" si="427"/>
        <v>0</v>
      </c>
      <c r="AO1063" s="2">
        <f t="shared" si="428"/>
        <v>0</v>
      </c>
      <c r="AP1063" s="2">
        <f t="shared" si="429"/>
        <v>0</v>
      </c>
      <c r="AR1063" t="s">
        <v>1323</v>
      </c>
      <c r="AS1063" t="s">
        <v>1862</v>
      </c>
      <c r="AT1063">
        <v>5</v>
      </c>
      <c r="AV1063">
        <v>3</v>
      </c>
      <c r="AW1063" s="91">
        <v>21</v>
      </c>
      <c r="AX1063" s="93">
        <v>51</v>
      </c>
      <c r="AY1063" s="97">
        <f t="shared" si="430"/>
        <v>21051</v>
      </c>
      <c r="BA1063" s="7" t="s">
        <v>1261</v>
      </c>
    </row>
    <row r="1064" spans="1:53" ht="12.75" hidden="1" customHeight="1" outlineLevel="1">
      <c r="A1064" t="s">
        <v>1023</v>
      </c>
      <c r="B1064" t="s">
        <v>1862</v>
      </c>
      <c r="C1064" s="1">
        <f t="shared" si="419"/>
        <v>3728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>IF(P1064&gt;0,RANK(P1064,(N1064:P1064,Q1064:AE1064)),0)</f>
        <v>0</v>
      </c>
      <c r="G1064" s="1">
        <f t="shared" si="420"/>
        <v>1960</v>
      </c>
      <c r="H1064" s="2">
        <f t="shared" si="421"/>
        <v>0.52575107296137336</v>
      </c>
      <c r="I1064" s="2"/>
      <c r="J1064" s="2">
        <f t="shared" si="422"/>
        <v>0.23712446351931329</v>
      </c>
      <c r="K1064" s="2">
        <f t="shared" si="423"/>
        <v>0.76287553648068673</v>
      </c>
      <c r="L1064" s="2">
        <f t="shared" si="424"/>
        <v>0</v>
      </c>
      <c r="M1064" s="2">
        <f t="shared" si="425"/>
        <v>0</v>
      </c>
      <c r="N1064" s="108">
        <v>884</v>
      </c>
      <c r="O1064" s="108">
        <v>2844</v>
      </c>
      <c r="P1064" s="108"/>
      <c r="X1064" s="57">
        <v>0</v>
      </c>
      <c r="Y1064" s="108"/>
      <c r="Z1064" s="108"/>
      <c r="AA1064" s="108"/>
      <c r="AB1064" s="108"/>
      <c r="AC1064" s="108"/>
      <c r="AD1064" s="108"/>
      <c r="AE1064" s="108"/>
      <c r="AF1064" s="108"/>
      <c r="AG1064" s="108"/>
      <c r="AI1064" s="7">
        <f>IF(Q1064&gt;0,RANK(Q1064,(N1064:P1064,Q1064:AE1064)),0)</f>
        <v>0</v>
      </c>
      <c r="AJ1064" s="7">
        <f>IF(R1064&gt;0,RANK(R1064,(N1064:P1064,Q1064:AE1064)),0)</f>
        <v>0</v>
      </c>
      <c r="AK1064" s="7">
        <f>IF(T1064&gt;0,RANK(T1064,(N1064:P1064,Q1064:AE1064)),0)</f>
        <v>0</v>
      </c>
      <c r="AL1064" s="7">
        <f>IF(S1064&gt;0,RANK(S1064,(N1064:P1064,Q1064:AE1064)),0)</f>
        <v>0</v>
      </c>
      <c r="AM1064" s="2">
        <f t="shared" si="426"/>
        <v>0</v>
      </c>
      <c r="AN1064" s="2">
        <f t="shared" si="427"/>
        <v>0</v>
      </c>
      <c r="AO1064" s="2">
        <f t="shared" si="428"/>
        <v>0</v>
      </c>
      <c r="AP1064" s="2">
        <f t="shared" si="429"/>
        <v>0</v>
      </c>
      <c r="AR1064" t="s">
        <v>1023</v>
      </c>
      <c r="AS1064" t="s">
        <v>1862</v>
      </c>
      <c r="AT1064">
        <v>1</v>
      </c>
      <c r="AV1064">
        <v>3</v>
      </c>
      <c r="AW1064" s="91">
        <v>21</v>
      </c>
      <c r="AX1064" s="93">
        <v>53</v>
      </c>
      <c r="AY1064" s="97">
        <f t="shared" si="430"/>
        <v>21053</v>
      </c>
      <c r="BA1064" s="7" t="s">
        <v>1261</v>
      </c>
    </row>
    <row r="1065" spans="1:53" ht="12.75" hidden="1" customHeight="1" outlineLevel="1">
      <c r="A1065" t="s">
        <v>2457</v>
      </c>
      <c r="B1065" t="s">
        <v>1862</v>
      </c>
      <c r="C1065" s="1">
        <f t="shared" si="419"/>
        <v>3375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>IF(P1065&gt;0,RANK(P1065,(N1065:P1065,Q1065:AE1065)),0)</f>
        <v>0</v>
      </c>
      <c r="G1065" s="1">
        <f t="shared" si="420"/>
        <v>737</v>
      </c>
      <c r="H1065" s="2">
        <f t="shared" si="421"/>
        <v>0.21837037037037038</v>
      </c>
      <c r="I1065" s="2"/>
      <c r="J1065" s="2">
        <f t="shared" si="422"/>
        <v>0.38992592592592595</v>
      </c>
      <c r="K1065" s="2">
        <f t="shared" si="423"/>
        <v>0.60829629629629633</v>
      </c>
      <c r="L1065" s="2">
        <f t="shared" si="424"/>
        <v>0</v>
      </c>
      <c r="M1065" s="2">
        <f t="shared" si="425"/>
        <v>1.777777777777656E-3</v>
      </c>
      <c r="N1065" s="108">
        <v>1316</v>
      </c>
      <c r="O1065" s="108">
        <v>2053</v>
      </c>
      <c r="P1065" s="108"/>
      <c r="X1065" s="57">
        <v>6</v>
      </c>
      <c r="Y1065" s="108"/>
      <c r="Z1065" s="108"/>
      <c r="AA1065" s="108"/>
      <c r="AB1065" s="108"/>
      <c r="AC1065" s="108"/>
      <c r="AD1065" s="108"/>
      <c r="AE1065" s="108"/>
      <c r="AF1065" s="108"/>
      <c r="AG1065" s="108"/>
      <c r="AI1065" s="7">
        <f>IF(Q1065&gt;0,RANK(Q1065,(N1065:P1065,Q1065:AE1065)),0)</f>
        <v>0</v>
      </c>
      <c r="AJ1065" s="7">
        <f>IF(R1065&gt;0,RANK(R1065,(N1065:P1065,Q1065:AE1065)),0)</f>
        <v>0</v>
      </c>
      <c r="AK1065" s="7">
        <f>IF(T1065&gt;0,RANK(T1065,(N1065:P1065,Q1065:AE1065)),0)</f>
        <v>0</v>
      </c>
      <c r="AL1065" s="7">
        <f>IF(S1065&gt;0,RANK(S1065,(N1065:P1065,Q1065:AE1065)),0)</f>
        <v>0</v>
      </c>
      <c r="AM1065" s="2">
        <f t="shared" si="426"/>
        <v>0</v>
      </c>
      <c r="AN1065" s="2">
        <f t="shared" si="427"/>
        <v>0</v>
      </c>
      <c r="AO1065" s="2">
        <f t="shared" si="428"/>
        <v>0</v>
      </c>
      <c r="AP1065" s="2">
        <f t="shared" si="429"/>
        <v>0</v>
      </c>
      <c r="AR1065" t="s">
        <v>2457</v>
      </c>
      <c r="AS1065" t="s">
        <v>1862</v>
      </c>
      <c r="AT1065">
        <v>1</v>
      </c>
      <c r="AV1065">
        <v>3</v>
      </c>
      <c r="AW1065" s="91">
        <v>21</v>
      </c>
      <c r="AX1065" s="93">
        <v>55</v>
      </c>
      <c r="AY1065" s="97">
        <f t="shared" si="430"/>
        <v>21055</v>
      </c>
      <c r="BA1065" s="7" t="s">
        <v>1261</v>
      </c>
    </row>
    <row r="1066" spans="1:53" ht="12.75" hidden="1" customHeight="1" outlineLevel="1">
      <c r="A1066" t="s">
        <v>920</v>
      </c>
      <c r="B1066" t="s">
        <v>1862</v>
      </c>
      <c r="C1066" s="1">
        <f t="shared" si="419"/>
        <v>2664</v>
      </c>
      <c r="D1066" s="7">
        <f>IF(N1066&gt;0, RANK(N1066,(N1066:P1066,Q1066:AE1066)),0)</f>
        <v>2</v>
      </c>
      <c r="E1066" s="7">
        <f>IF(O1066&gt;0,RANK(O1066,(N1066:P1066,Q1066:AE1066)),0)</f>
        <v>1</v>
      </c>
      <c r="F1066" s="7">
        <f>IF(P1066&gt;0,RANK(P1066,(N1066:P1066,Q1066:AE1066)),0)</f>
        <v>0</v>
      </c>
      <c r="G1066" s="1">
        <f t="shared" si="420"/>
        <v>1292</v>
      </c>
      <c r="H1066" s="2">
        <f t="shared" si="421"/>
        <v>0.48498498498498499</v>
      </c>
      <c r="I1066" s="2"/>
      <c r="J1066" s="2">
        <f t="shared" si="422"/>
        <v>0.2575075075075075</v>
      </c>
      <c r="K1066" s="2">
        <f t="shared" si="423"/>
        <v>0.7424924924924925</v>
      </c>
      <c r="L1066" s="2">
        <f t="shared" si="424"/>
        <v>0</v>
      </c>
      <c r="M1066" s="2">
        <f t="shared" si="425"/>
        <v>0</v>
      </c>
      <c r="N1066" s="108">
        <v>686</v>
      </c>
      <c r="O1066" s="108">
        <v>1978</v>
      </c>
      <c r="P1066" s="108"/>
      <c r="X1066" s="57">
        <v>0</v>
      </c>
      <c r="Y1066" s="108"/>
      <c r="Z1066" s="108"/>
      <c r="AA1066" s="108"/>
      <c r="AB1066" s="108"/>
      <c r="AC1066" s="108"/>
      <c r="AD1066" s="108"/>
      <c r="AE1066" s="108"/>
      <c r="AF1066" s="108"/>
      <c r="AG1066" s="108"/>
      <c r="AI1066" s="7">
        <f>IF(Q1066&gt;0,RANK(Q1066,(N1066:P1066,Q1066:AE1066)),0)</f>
        <v>0</v>
      </c>
      <c r="AJ1066" s="7">
        <f>IF(R1066&gt;0,RANK(R1066,(N1066:P1066,Q1066:AE1066)),0)</f>
        <v>0</v>
      </c>
      <c r="AK1066" s="7">
        <f>IF(T1066&gt;0,RANK(T1066,(N1066:P1066,Q1066:AE1066)),0)</f>
        <v>0</v>
      </c>
      <c r="AL1066" s="7">
        <f>IF(S1066&gt;0,RANK(S1066,(N1066:P1066,Q1066:AE1066)),0)</f>
        <v>0</v>
      </c>
      <c r="AM1066" s="2">
        <f t="shared" si="426"/>
        <v>0</v>
      </c>
      <c r="AN1066" s="2">
        <f t="shared" si="427"/>
        <v>0</v>
      </c>
      <c r="AO1066" s="2">
        <f t="shared" si="428"/>
        <v>0</v>
      </c>
      <c r="AP1066" s="2">
        <f t="shared" si="429"/>
        <v>0</v>
      </c>
      <c r="AR1066" t="s">
        <v>920</v>
      </c>
      <c r="AS1066" t="s">
        <v>1862</v>
      </c>
      <c r="AT1066">
        <v>1</v>
      </c>
      <c r="AV1066">
        <v>3</v>
      </c>
      <c r="AW1066" s="91">
        <v>21</v>
      </c>
      <c r="AX1066" s="93">
        <v>57</v>
      </c>
      <c r="AY1066" s="97">
        <f t="shared" si="430"/>
        <v>21057</v>
      </c>
      <c r="BA1066" s="7" t="s">
        <v>1261</v>
      </c>
    </row>
    <row r="1067" spans="1:53" ht="12.75" hidden="1" customHeight="1" outlineLevel="1">
      <c r="A1067" t="s">
        <v>17</v>
      </c>
      <c r="B1067" t="s">
        <v>1862</v>
      </c>
      <c r="C1067" s="1">
        <f t="shared" si="419"/>
        <v>30788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>IF(P1067&gt;0,RANK(P1067,(N1067:P1067,Q1067:AE1067)),0)</f>
        <v>0</v>
      </c>
      <c r="G1067" s="1">
        <f t="shared" si="420"/>
        <v>3072</v>
      </c>
      <c r="H1067" s="2">
        <f t="shared" si="421"/>
        <v>9.9779134727816035E-2</v>
      </c>
      <c r="I1067" s="2"/>
      <c r="J1067" s="2">
        <f t="shared" si="422"/>
        <v>0.45011043263609196</v>
      </c>
      <c r="K1067" s="2">
        <f t="shared" si="423"/>
        <v>0.54988956736390804</v>
      </c>
      <c r="L1067" s="2">
        <f t="shared" si="424"/>
        <v>0</v>
      </c>
      <c r="M1067" s="2">
        <f t="shared" si="425"/>
        <v>0</v>
      </c>
      <c r="N1067" s="108">
        <v>13858</v>
      </c>
      <c r="O1067" s="108">
        <v>16930</v>
      </c>
      <c r="P1067" s="108"/>
      <c r="X1067" s="57">
        <v>0</v>
      </c>
      <c r="Y1067" s="108"/>
      <c r="Z1067" s="108"/>
      <c r="AA1067" s="108"/>
      <c r="AB1067" s="108"/>
      <c r="AC1067" s="108"/>
      <c r="AD1067" s="108"/>
      <c r="AE1067" s="108"/>
      <c r="AF1067" s="108"/>
      <c r="AG1067" s="108"/>
      <c r="AI1067" s="7">
        <f>IF(Q1067&gt;0,RANK(Q1067,(N1067:P1067,Q1067:AE1067)),0)</f>
        <v>0</v>
      </c>
      <c r="AJ1067" s="7">
        <f>IF(R1067&gt;0,RANK(R1067,(N1067:P1067,Q1067:AE1067)),0)</f>
        <v>0</v>
      </c>
      <c r="AK1067" s="7">
        <f>IF(T1067&gt;0,RANK(T1067,(N1067:P1067,Q1067:AE1067)),0)</f>
        <v>0</v>
      </c>
      <c r="AL1067" s="7">
        <f>IF(S1067&gt;0,RANK(S1067,(N1067:P1067,Q1067:AE1067)),0)</f>
        <v>0</v>
      </c>
      <c r="AM1067" s="2">
        <f t="shared" si="426"/>
        <v>0</v>
      </c>
      <c r="AN1067" s="2">
        <f t="shared" si="427"/>
        <v>0</v>
      </c>
      <c r="AO1067" s="2">
        <f t="shared" si="428"/>
        <v>0</v>
      </c>
      <c r="AP1067" s="2">
        <f t="shared" si="429"/>
        <v>0</v>
      </c>
      <c r="AR1067" t="s">
        <v>17</v>
      </c>
      <c r="AS1067" t="s">
        <v>1862</v>
      </c>
      <c r="AT1067">
        <v>2</v>
      </c>
      <c r="AV1067">
        <v>3</v>
      </c>
      <c r="AW1067" s="91">
        <v>21</v>
      </c>
      <c r="AX1067" s="93">
        <v>59</v>
      </c>
      <c r="AY1067" s="97">
        <f t="shared" si="430"/>
        <v>21059</v>
      </c>
      <c r="BA1067" s="7" t="s">
        <v>1261</v>
      </c>
    </row>
    <row r="1068" spans="1:53" ht="12.75" hidden="1" customHeight="1" outlineLevel="1">
      <c r="A1068" t="s">
        <v>999</v>
      </c>
      <c r="B1068" t="s">
        <v>1862</v>
      </c>
      <c r="C1068" s="1">
        <f t="shared" si="419"/>
        <v>4387</v>
      </c>
      <c r="D1068" s="7">
        <f>IF(N1068&gt;0, RANK(N1068,(N1068:P1068,Q1068:AE1068)),0)</f>
        <v>2</v>
      </c>
      <c r="E1068" s="7">
        <f>IF(O1068&gt;0,RANK(O1068,(N1068:P1068,Q1068:AE1068)),0)</f>
        <v>1</v>
      </c>
      <c r="F1068" s="7">
        <f>IF(P1068&gt;0,RANK(P1068,(N1068:P1068,Q1068:AE1068)),0)</f>
        <v>0</v>
      </c>
      <c r="G1068" s="1">
        <f t="shared" si="420"/>
        <v>926</v>
      </c>
      <c r="H1068" s="2">
        <f t="shared" si="421"/>
        <v>0.21107818554821062</v>
      </c>
      <c r="I1068" s="2"/>
      <c r="J1068" s="2">
        <f t="shared" si="422"/>
        <v>0.39434693412354682</v>
      </c>
      <c r="K1068" s="2">
        <f t="shared" si="423"/>
        <v>0.60542511967175749</v>
      </c>
      <c r="L1068" s="2">
        <f t="shared" si="424"/>
        <v>0</v>
      </c>
      <c r="M1068" s="2">
        <f t="shared" si="425"/>
        <v>2.2794620469568372E-4</v>
      </c>
      <c r="N1068" s="108">
        <v>1730</v>
      </c>
      <c r="O1068" s="108">
        <v>2656</v>
      </c>
      <c r="P1068" s="108"/>
      <c r="X1068" s="57">
        <v>1</v>
      </c>
      <c r="Y1068" s="108"/>
      <c r="Z1068" s="108"/>
      <c r="AA1068" s="108"/>
      <c r="AB1068" s="108"/>
      <c r="AC1068" s="108"/>
      <c r="AD1068" s="108"/>
      <c r="AE1068" s="108"/>
      <c r="AF1068" s="108"/>
      <c r="AG1068" s="108"/>
      <c r="AI1068" s="7">
        <f>IF(Q1068&gt;0,RANK(Q1068,(N1068:P1068,Q1068:AE1068)),0)</f>
        <v>0</v>
      </c>
      <c r="AJ1068" s="7">
        <f>IF(R1068&gt;0,RANK(R1068,(N1068:P1068,Q1068:AE1068)),0)</f>
        <v>0</v>
      </c>
      <c r="AK1068" s="7">
        <f>IF(T1068&gt;0,RANK(T1068,(N1068:P1068,Q1068:AE1068)),0)</f>
        <v>0</v>
      </c>
      <c r="AL1068" s="7">
        <f>IF(S1068&gt;0,RANK(S1068,(N1068:P1068,Q1068:AE1068)),0)</f>
        <v>0</v>
      </c>
      <c r="AM1068" s="2">
        <f t="shared" si="426"/>
        <v>0</v>
      </c>
      <c r="AN1068" s="2">
        <f t="shared" si="427"/>
        <v>0</v>
      </c>
      <c r="AO1068" s="2">
        <f t="shared" si="428"/>
        <v>0</v>
      </c>
      <c r="AP1068" s="2">
        <f t="shared" si="429"/>
        <v>0</v>
      </c>
      <c r="AR1068" t="s">
        <v>999</v>
      </c>
      <c r="AS1068" t="s">
        <v>1862</v>
      </c>
      <c r="AT1068">
        <v>2</v>
      </c>
      <c r="AV1068">
        <v>3</v>
      </c>
      <c r="AW1068" s="91">
        <v>21</v>
      </c>
      <c r="AX1068" s="93">
        <v>61</v>
      </c>
      <c r="AY1068" s="97">
        <f t="shared" si="430"/>
        <v>21061</v>
      </c>
      <c r="BA1068" s="7" t="s">
        <v>1261</v>
      </c>
    </row>
    <row r="1069" spans="1:53" ht="12.75" hidden="1" customHeight="1" outlineLevel="1">
      <c r="A1069" t="s">
        <v>1493</v>
      </c>
      <c r="B1069" t="s">
        <v>1862</v>
      </c>
      <c r="C1069" s="1">
        <f t="shared" si="419"/>
        <v>1484</v>
      </c>
      <c r="D1069" s="7">
        <f>IF(N1069&gt;0, RANK(N1069,(N1069:P1069,Q1069:AE1069)),0)</f>
        <v>1</v>
      </c>
      <c r="E1069" s="7">
        <f>IF(O1069&gt;0,RANK(O1069,(N1069:P1069,Q1069:AE1069)),0)</f>
        <v>2</v>
      </c>
      <c r="F1069" s="7">
        <f>IF(P1069&gt;0,RANK(P1069,(N1069:P1069,Q1069:AE1069)),0)</f>
        <v>0</v>
      </c>
      <c r="G1069" s="1">
        <f t="shared" si="420"/>
        <v>498</v>
      </c>
      <c r="H1069" s="2">
        <f t="shared" si="421"/>
        <v>0.33557951482479786</v>
      </c>
      <c r="I1069" s="2"/>
      <c r="J1069" s="2">
        <f t="shared" si="422"/>
        <v>0.66778975741239888</v>
      </c>
      <c r="K1069" s="2">
        <f t="shared" si="423"/>
        <v>0.33221024258760107</v>
      </c>
      <c r="L1069" s="2">
        <f t="shared" si="424"/>
        <v>0</v>
      </c>
      <c r="M1069" s="2">
        <f t="shared" si="425"/>
        <v>5.5511151231257827E-17</v>
      </c>
      <c r="N1069" s="108">
        <v>991</v>
      </c>
      <c r="O1069" s="108">
        <v>493</v>
      </c>
      <c r="P1069" s="108"/>
      <c r="X1069" s="57">
        <v>0</v>
      </c>
      <c r="Y1069" s="108"/>
      <c r="Z1069" s="108"/>
      <c r="AA1069" s="108"/>
      <c r="AB1069" s="108"/>
      <c r="AC1069" s="108"/>
      <c r="AD1069" s="108"/>
      <c r="AE1069" s="108"/>
      <c r="AF1069" s="108"/>
      <c r="AG1069" s="108"/>
      <c r="AI1069" s="7">
        <f>IF(Q1069&gt;0,RANK(Q1069,(N1069:P1069,Q1069:AE1069)),0)</f>
        <v>0</v>
      </c>
      <c r="AJ1069" s="7">
        <f>IF(R1069&gt;0,RANK(R1069,(N1069:P1069,Q1069:AE1069)),0)</f>
        <v>0</v>
      </c>
      <c r="AK1069" s="7">
        <f>IF(T1069&gt;0,RANK(T1069,(N1069:P1069,Q1069:AE1069)),0)</f>
        <v>0</v>
      </c>
      <c r="AL1069" s="7">
        <f>IF(S1069&gt;0,RANK(S1069,(N1069:P1069,Q1069:AE1069)),0)</f>
        <v>0</v>
      </c>
      <c r="AM1069" s="2">
        <f t="shared" si="426"/>
        <v>0</v>
      </c>
      <c r="AN1069" s="2">
        <f t="shared" si="427"/>
        <v>0</v>
      </c>
      <c r="AO1069" s="2">
        <f t="shared" si="428"/>
        <v>0</v>
      </c>
      <c r="AP1069" s="2">
        <f t="shared" si="429"/>
        <v>0</v>
      </c>
      <c r="AR1069" t="s">
        <v>1493</v>
      </c>
      <c r="AS1069" t="s">
        <v>1862</v>
      </c>
      <c r="AT1069">
        <v>4</v>
      </c>
      <c r="AV1069">
        <v>3</v>
      </c>
      <c r="AW1069" s="91">
        <v>21</v>
      </c>
      <c r="AX1069" s="93">
        <v>63</v>
      </c>
      <c r="AY1069" s="97">
        <f t="shared" si="430"/>
        <v>21063</v>
      </c>
      <c r="BA1069" s="7" t="s">
        <v>1261</v>
      </c>
    </row>
    <row r="1070" spans="1:53" ht="12.75" hidden="1" customHeight="1" outlineLevel="1">
      <c r="A1070" t="s">
        <v>1878</v>
      </c>
      <c r="B1070" t="s">
        <v>1862</v>
      </c>
      <c r="C1070" s="1">
        <f t="shared" ref="C1070:C1101" si="431">SUM(N1070:AG1070)</f>
        <v>4508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0</v>
      </c>
      <c r="G1070" s="1">
        <f t="shared" si="420"/>
        <v>706</v>
      </c>
      <c r="H1070" s="2">
        <f t="shared" si="421"/>
        <v>0.15661047027506655</v>
      </c>
      <c r="I1070" s="2"/>
      <c r="J1070" s="2">
        <f t="shared" ref="J1070:J1101" si="432">IF($C1070=0,"-",N1070/$C1070)</f>
        <v>0.42169476486246671</v>
      </c>
      <c r="K1070" s="2">
        <f t="shared" ref="K1070:K1101" si="433">IF($C1070=0,"-",O1070/$C1070)</f>
        <v>0.57830523513753329</v>
      </c>
      <c r="L1070" s="2">
        <f t="shared" ref="L1070:L1101" si="434">IF($C1070=0,"-",P1070/$C1070)</f>
        <v>0</v>
      </c>
      <c r="M1070" s="2">
        <f t="shared" ref="M1070:M1101" si="435">IF(C1070=0,"-",(1-J1070-K1070-L1070))</f>
        <v>0</v>
      </c>
      <c r="N1070" s="108">
        <v>1901</v>
      </c>
      <c r="O1070" s="108">
        <v>2607</v>
      </c>
      <c r="P1070" s="108"/>
      <c r="X1070" s="57">
        <v>0</v>
      </c>
      <c r="Y1070" s="108"/>
      <c r="Z1070" s="108"/>
      <c r="AA1070" s="108"/>
      <c r="AB1070" s="108"/>
      <c r="AC1070" s="108"/>
      <c r="AD1070" s="108"/>
      <c r="AE1070" s="108"/>
      <c r="AF1070" s="108"/>
      <c r="AG1070" s="108"/>
      <c r="AI1070" s="7">
        <f>IF(Q1070&gt;0,RANK(Q1070,(N1070:P1070,Q1070:AE1070)),0)</f>
        <v>0</v>
      </c>
      <c r="AJ1070" s="7">
        <f>IF(R1070&gt;0,RANK(R1070,(N1070:P1070,Q1070:AE1070)),0)</f>
        <v>0</v>
      </c>
      <c r="AK1070" s="7">
        <f>IF(T1070&gt;0,RANK(T1070,(N1070:P1070,Q1070:AE1070)),0)</f>
        <v>0</v>
      </c>
      <c r="AL1070" s="7">
        <f>IF(S1070&gt;0,RANK(S1070,(N1070:P1070,Q1070:AE1070)),0)</f>
        <v>0</v>
      </c>
      <c r="AM1070" s="2">
        <f t="shared" ref="AM1070:AM1101" si="436">IF($C1070=0,"-",Q1070/$C1070)</f>
        <v>0</v>
      </c>
      <c r="AN1070" s="2">
        <f t="shared" ref="AN1070:AN1101" si="437">IF($C1070=0,"-",R1070/$C1070)</f>
        <v>0</v>
      </c>
      <c r="AO1070" s="2">
        <f t="shared" ref="AO1070:AO1101" si="438">IF($C1070=0,"-",T1070/$C1070)</f>
        <v>0</v>
      </c>
      <c r="AP1070" s="2">
        <f t="shared" ref="AP1070:AP1101" si="439">IF($C1070=0,"-",S1070/$C1070)</f>
        <v>0</v>
      </c>
      <c r="AR1070" t="s">
        <v>1878</v>
      </c>
      <c r="AS1070" t="s">
        <v>1862</v>
      </c>
      <c r="AT1070">
        <v>6</v>
      </c>
      <c r="AV1070">
        <v>3</v>
      </c>
      <c r="AW1070" s="91">
        <v>21</v>
      </c>
      <c r="AX1070" s="93">
        <v>65</v>
      </c>
      <c r="AY1070" s="97">
        <f t="shared" si="430"/>
        <v>21065</v>
      </c>
      <c r="BA1070" s="7" t="s">
        <v>1261</v>
      </c>
    </row>
    <row r="1071" spans="1:53" ht="12.75" hidden="1" customHeight="1" outlineLevel="1">
      <c r="A1071" t="s">
        <v>1081</v>
      </c>
      <c r="B1071" t="s">
        <v>1862</v>
      </c>
      <c r="C1071" s="1">
        <f t="shared" si="431"/>
        <v>87921</v>
      </c>
      <c r="D1071" s="7">
        <f>IF(N1071&gt;0, RANK(N1071,(N1071:P1071,Q1071:AE1071)),0)</f>
        <v>1</v>
      </c>
      <c r="E1071" s="7">
        <f>IF(O1071&gt;0,RANK(O1071,(N1071:P1071,Q1071:AE1071)),0)</f>
        <v>2</v>
      </c>
      <c r="F1071" s="7">
        <f>IF(P1071&gt;0,RANK(P1071,(N1071:P1071,Q1071:AE1071)),0)</f>
        <v>0</v>
      </c>
      <c r="G1071" s="1">
        <f t="shared" si="420"/>
        <v>1278</v>
      </c>
      <c r="H1071" s="2">
        <f t="shared" si="421"/>
        <v>1.4535776435663835E-2</v>
      </c>
      <c r="I1071" s="2"/>
      <c r="J1071" s="2">
        <f t="shared" si="432"/>
        <v>0.50717121051853364</v>
      </c>
      <c r="K1071" s="2">
        <f t="shared" si="433"/>
        <v>0.49263543408286986</v>
      </c>
      <c r="L1071" s="2">
        <f t="shared" si="434"/>
        <v>0</v>
      </c>
      <c r="M1071" s="2">
        <f t="shared" si="435"/>
        <v>1.9335539859649531E-4</v>
      </c>
      <c r="N1071" s="108">
        <v>44591</v>
      </c>
      <c r="O1071" s="108">
        <v>43313</v>
      </c>
      <c r="P1071" s="108"/>
      <c r="X1071" s="57">
        <v>17</v>
      </c>
      <c r="Y1071" s="108"/>
      <c r="Z1071" s="108"/>
      <c r="AA1071" s="108"/>
      <c r="AB1071" s="108"/>
      <c r="AC1071" s="108"/>
      <c r="AD1071" s="108"/>
      <c r="AE1071" s="108"/>
      <c r="AF1071" s="108"/>
      <c r="AG1071" s="108"/>
      <c r="AI1071" s="7">
        <f>IF(Q1071&gt;0,RANK(Q1071,(N1071:P1071,Q1071:AE1071)),0)</f>
        <v>0</v>
      </c>
      <c r="AJ1071" s="7">
        <f>IF(R1071&gt;0,RANK(R1071,(N1071:P1071,Q1071:AE1071)),0)</f>
        <v>0</v>
      </c>
      <c r="AK1071" s="7">
        <f>IF(T1071&gt;0,RANK(T1071,(N1071:P1071,Q1071:AE1071)),0)</f>
        <v>0</v>
      </c>
      <c r="AL1071" s="7">
        <f>IF(S1071&gt;0,RANK(S1071,(N1071:P1071,Q1071:AE1071)),0)</f>
        <v>0</v>
      </c>
      <c r="AM1071" s="2">
        <f t="shared" si="436"/>
        <v>0</v>
      </c>
      <c r="AN1071" s="2">
        <f t="shared" si="437"/>
        <v>0</v>
      </c>
      <c r="AO1071" s="2">
        <f t="shared" si="438"/>
        <v>0</v>
      </c>
      <c r="AP1071" s="2">
        <f t="shared" si="439"/>
        <v>0</v>
      </c>
      <c r="AR1071" t="s">
        <v>1081</v>
      </c>
      <c r="AS1071" t="s">
        <v>1862</v>
      </c>
      <c r="AT1071">
        <v>6</v>
      </c>
      <c r="AV1071">
        <v>3</v>
      </c>
      <c r="AW1071" s="91">
        <v>21</v>
      </c>
      <c r="AX1071" s="93">
        <v>67</v>
      </c>
      <c r="AY1071" s="97">
        <f t="shared" si="430"/>
        <v>21067</v>
      </c>
      <c r="BA1071" s="7" t="s">
        <v>1261</v>
      </c>
    </row>
    <row r="1072" spans="1:53" ht="12.75" hidden="1" customHeight="1" outlineLevel="1">
      <c r="A1072" t="s">
        <v>527</v>
      </c>
      <c r="B1072" t="s">
        <v>1862</v>
      </c>
      <c r="C1072" s="1">
        <f t="shared" si="431"/>
        <v>5072</v>
      </c>
      <c r="D1072" s="7">
        <f>IF(N1072&gt;0, RANK(N1072,(N1072:P1072,Q1072:AE1072)),0)</f>
        <v>1</v>
      </c>
      <c r="E1072" s="7">
        <f>IF(O1072&gt;0,RANK(O1072,(N1072:P1072,Q1072:AE1072)),0)</f>
        <v>2</v>
      </c>
      <c r="F1072" s="7">
        <f>IF(P1072&gt;0,RANK(P1072,(N1072:P1072,Q1072:AE1072)),0)</f>
        <v>0</v>
      </c>
      <c r="G1072" s="1">
        <f t="shared" si="420"/>
        <v>182</v>
      </c>
      <c r="H1072" s="2">
        <f t="shared" si="421"/>
        <v>3.5883280757097791E-2</v>
      </c>
      <c r="I1072" s="2"/>
      <c r="J1072" s="2">
        <f t="shared" si="432"/>
        <v>0.51794164037854895</v>
      </c>
      <c r="K1072" s="2">
        <f t="shared" si="433"/>
        <v>0.4820583596214511</v>
      </c>
      <c r="L1072" s="2">
        <f t="shared" si="434"/>
        <v>0</v>
      </c>
      <c r="M1072" s="2">
        <f t="shared" si="435"/>
        <v>-5.5511151231257827E-17</v>
      </c>
      <c r="N1072" s="108">
        <v>2627</v>
      </c>
      <c r="O1072" s="108">
        <v>2445</v>
      </c>
      <c r="P1072" s="108"/>
      <c r="X1072" s="57">
        <v>0</v>
      </c>
      <c r="Y1072" s="108"/>
      <c r="Z1072" s="108"/>
      <c r="AA1072" s="108"/>
      <c r="AB1072" s="108"/>
      <c r="AC1072" s="108"/>
      <c r="AD1072" s="108"/>
      <c r="AE1072" s="108"/>
      <c r="AF1072" s="108"/>
      <c r="AG1072" s="108"/>
      <c r="AI1072" s="7">
        <f>IF(Q1072&gt;0,RANK(Q1072,(N1072:P1072,Q1072:AE1072)),0)</f>
        <v>0</v>
      </c>
      <c r="AJ1072" s="7">
        <f>IF(R1072&gt;0,RANK(R1072,(N1072:P1072,Q1072:AE1072)),0)</f>
        <v>0</v>
      </c>
      <c r="AK1072" s="7">
        <f>IF(T1072&gt;0,RANK(T1072,(N1072:P1072,Q1072:AE1072)),0)</f>
        <v>0</v>
      </c>
      <c r="AL1072" s="7">
        <f>IF(S1072&gt;0,RANK(S1072,(N1072:P1072,Q1072:AE1072)),0)</f>
        <v>0</v>
      </c>
      <c r="AM1072" s="2">
        <f t="shared" si="436"/>
        <v>0</v>
      </c>
      <c r="AN1072" s="2">
        <f t="shared" si="437"/>
        <v>0</v>
      </c>
      <c r="AO1072" s="2">
        <f t="shared" si="438"/>
        <v>0</v>
      </c>
      <c r="AP1072" s="2">
        <f t="shared" si="439"/>
        <v>0</v>
      </c>
      <c r="AR1072" t="s">
        <v>527</v>
      </c>
      <c r="AS1072" t="s">
        <v>1862</v>
      </c>
      <c r="AT1072">
        <v>4</v>
      </c>
      <c r="AV1072">
        <v>3</v>
      </c>
      <c r="AW1072" s="91">
        <v>21</v>
      </c>
      <c r="AX1072" s="93">
        <v>69</v>
      </c>
      <c r="AY1072" s="97">
        <f t="shared" si="430"/>
        <v>21069</v>
      </c>
      <c r="BA1072" s="7" t="s">
        <v>1261</v>
      </c>
    </row>
    <row r="1073" spans="1:53" ht="12.75" hidden="1" customHeight="1" outlineLevel="1">
      <c r="A1073" t="s">
        <v>1183</v>
      </c>
      <c r="B1073" t="s">
        <v>1862</v>
      </c>
      <c r="C1073" s="1">
        <f t="shared" si="431"/>
        <v>11154</v>
      </c>
      <c r="D1073" s="7">
        <f>IF(N1073&gt;0, RANK(N1073,(N1073:P1073,Q1073:AE1073)),0)</f>
        <v>1</v>
      </c>
      <c r="E1073" s="7">
        <f>IF(O1073&gt;0,RANK(O1073,(N1073:P1073,Q1073:AE1073)),0)</f>
        <v>2</v>
      </c>
      <c r="F1073" s="7">
        <f>IF(P1073&gt;0,RANK(P1073,(N1073:P1073,Q1073:AE1073)),0)</f>
        <v>0</v>
      </c>
      <c r="G1073" s="1">
        <f t="shared" si="420"/>
        <v>1566</v>
      </c>
      <c r="H1073" s="2">
        <f t="shared" si="421"/>
        <v>0.14039806347498654</v>
      </c>
      <c r="I1073" s="2"/>
      <c r="J1073" s="2">
        <f t="shared" si="432"/>
        <v>0.57019903173749331</v>
      </c>
      <c r="K1073" s="2">
        <f t="shared" si="433"/>
        <v>0.42980096826250674</v>
      </c>
      <c r="L1073" s="2">
        <f t="shared" si="434"/>
        <v>0</v>
      </c>
      <c r="M1073" s="2">
        <f t="shared" si="435"/>
        <v>-5.5511151231257827E-17</v>
      </c>
      <c r="N1073" s="108">
        <v>6360</v>
      </c>
      <c r="O1073" s="108">
        <v>4794</v>
      </c>
      <c r="P1073" s="108"/>
      <c r="X1073" s="57">
        <v>0</v>
      </c>
      <c r="Y1073" s="108"/>
      <c r="Z1073" s="108"/>
      <c r="AA1073" s="108"/>
      <c r="AB1073" s="108"/>
      <c r="AC1073" s="108"/>
      <c r="AD1073" s="108"/>
      <c r="AE1073" s="108"/>
      <c r="AF1073" s="108"/>
      <c r="AG1073" s="108"/>
      <c r="AI1073" s="7">
        <f>IF(Q1073&gt;0,RANK(Q1073,(N1073:P1073,Q1073:AE1073)),0)</f>
        <v>0</v>
      </c>
      <c r="AJ1073" s="7">
        <f>IF(R1073&gt;0,RANK(R1073,(N1073:P1073,Q1073:AE1073)),0)</f>
        <v>0</v>
      </c>
      <c r="AK1073" s="7">
        <f>IF(T1073&gt;0,RANK(T1073,(N1073:P1073,Q1073:AE1073)),0)</f>
        <v>0</v>
      </c>
      <c r="AL1073" s="7">
        <f>IF(S1073&gt;0,RANK(S1073,(N1073:P1073,Q1073:AE1073)),0)</f>
        <v>0</v>
      </c>
      <c r="AM1073" s="2">
        <f t="shared" si="436"/>
        <v>0</v>
      </c>
      <c r="AN1073" s="2">
        <f t="shared" si="437"/>
        <v>0</v>
      </c>
      <c r="AO1073" s="2">
        <f t="shared" si="438"/>
        <v>0</v>
      </c>
      <c r="AP1073" s="2">
        <f t="shared" si="439"/>
        <v>0</v>
      </c>
      <c r="AR1073" t="s">
        <v>1183</v>
      </c>
      <c r="AS1073" t="s">
        <v>1862</v>
      </c>
      <c r="AT1073">
        <v>5</v>
      </c>
      <c r="AV1073">
        <v>3</v>
      </c>
      <c r="AW1073" s="91">
        <v>21</v>
      </c>
      <c r="AX1073" s="93">
        <v>71</v>
      </c>
      <c r="AY1073" s="97">
        <f t="shared" si="430"/>
        <v>21071</v>
      </c>
      <c r="BA1073" s="7" t="s">
        <v>1261</v>
      </c>
    </row>
    <row r="1074" spans="1:53" ht="12.75" hidden="1" customHeight="1" outlineLevel="1">
      <c r="A1074" t="s">
        <v>2072</v>
      </c>
      <c r="B1074" t="s">
        <v>1862</v>
      </c>
      <c r="C1074" s="1">
        <f t="shared" si="431"/>
        <v>18579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>IF(P1074&gt;0,RANK(P1074,(N1074:P1074,Q1074:AE1074)),0)</f>
        <v>0</v>
      </c>
      <c r="G1074" s="1">
        <f t="shared" si="420"/>
        <v>2742</v>
      </c>
      <c r="H1074" s="2">
        <f t="shared" si="421"/>
        <v>0.14758598417568222</v>
      </c>
      <c r="I1074" s="2"/>
      <c r="J1074" s="2">
        <f t="shared" si="432"/>
        <v>0.57344313472199793</v>
      </c>
      <c r="K1074" s="2">
        <f t="shared" si="433"/>
        <v>0.42585715054631573</v>
      </c>
      <c r="L1074" s="2">
        <f t="shared" si="434"/>
        <v>0</v>
      </c>
      <c r="M1074" s="2">
        <f t="shared" si="435"/>
        <v>6.9971473168634057E-4</v>
      </c>
      <c r="N1074" s="108">
        <v>10654</v>
      </c>
      <c r="O1074" s="108">
        <v>7912</v>
      </c>
      <c r="P1074" s="108"/>
      <c r="X1074" s="57">
        <v>13</v>
      </c>
      <c r="Y1074" s="108"/>
      <c r="Z1074" s="108"/>
      <c r="AA1074" s="108"/>
      <c r="AB1074" s="108"/>
      <c r="AC1074" s="108"/>
      <c r="AD1074" s="108"/>
      <c r="AE1074" s="108"/>
      <c r="AF1074" s="108"/>
      <c r="AG1074" s="108"/>
      <c r="AI1074" s="7">
        <f>IF(Q1074&gt;0,RANK(Q1074,(N1074:P1074,Q1074:AE1074)),0)</f>
        <v>0</v>
      </c>
      <c r="AJ1074" s="7">
        <f>IF(R1074&gt;0,RANK(R1074,(N1074:P1074,Q1074:AE1074)),0)</f>
        <v>0</v>
      </c>
      <c r="AK1074" s="7">
        <f>IF(T1074&gt;0,RANK(T1074,(N1074:P1074,Q1074:AE1074)),0)</f>
        <v>0</v>
      </c>
      <c r="AL1074" s="7">
        <f>IF(S1074&gt;0,RANK(S1074,(N1074:P1074,Q1074:AE1074)),0)</f>
        <v>0</v>
      </c>
      <c r="AM1074" s="2">
        <f t="shared" si="436"/>
        <v>0</v>
      </c>
      <c r="AN1074" s="2">
        <f t="shared" si="437"/>
        <v>0</v>
      </c>
      <c r="AO1074" s="2">
        <f t="shared" si="438"/>
        <v>0</v>
      </c>
      <c r="AP1074" s="2">
        <f t="shared" si="439"/>
        <v>0</v>
      </c>
      <c r="AR1074" t="s">
        <v>2072</v>
      </c>
      <c r="AS1074" t="s">
        <v>1862</v>
      </c>
      <c r="AT1074">
        <v>6</v>
      </c>
      <c r="AV1074">
        <v>3</v>
      </c>
      <c r="AW1074" s="91">
        <v>21</v>
      </c>
      <c r="AX1074" s="93">
        <v>73</v>
      </c>
      <c r="AY1074" s="97">
        <f t="shared" si="430"/>
        <v>21073</v>
      </c>
      <c r="BA1074" s="7" t="s">
        <v>1261</v>
      </c>
    </row>
    <row r="1075" spans="1:53" ht="12.75" hidden="1" customHeight="1" outlineLevel="1">
      <c r="A1075" t="s">
        <v>1683</v>
      </c>
      <c r="B1075" t="s">
        <v>1862</v>
      </c>
      <c r="C1075" s="1">
        <f t="shared" si="431"/>
        <v>2054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>IF(P1075&gt;0,RANK(P1075,(N1075:P1075,Q1075:AE1075)),0)</f>
        <v>0</v>
      </c>
      <c r="G1075" s="1">
        <f t="shared" si="420"/>
        <v>36</v>
      </c>
      <c r="H1075" s="2">
        <f t="shared" si="421"/>
        <v>1.7526777020447908E-2</v>
      </c>
      <c r="I1075" s="2"/>
      <c r="J1075" s="2">
        <f t="shared" si="432"/>
        <v>0.49123661148977604</v>
      </c>
      <c r="K1075" s="2">
        <f t="shared" si="433"/>
        <v>0.50876338851022396</v>
      </c>
      <c r="L1075" s="2">
        <f t="shared" si="434"/>
        <v>0</v>
      </c>
      <c r="M1075" s="2">
        <f t="shared" si="435"/>
        <v>0</v>
      </c>
      <c r="N1075" s="108">
        <v>1009</v>
      </c>
      <c r="O1075" s="108">
        <v>1045</v>
      </c>
      <c r="P1075" s="108"/>
      <c r="X1075" s="57">
        <v>0</v>
      </c>
      <c r="Y1075" s="108"/>
      <c r="Z1075" s="108"/>
      <c r="AA1075" s="108"/>
      <c r="AB1075" s="108"/>
      <c r="AC1075" s="108"/>
      <c r="AD1075" s="108"/>
      <c r="AE1075" s="108"/>
      <c r="AF1075" s="108"/>
      <c r="AG1075" s="108"/>
      <c r="AI1075" s="7">
        <f>IF(Q1075&gt;0,RANK(Q1075,(N1075:P1075,Q1075:AE1075)),0)</f>
        <v>0</v>
      </c>
      <c r="AJ1075" s="7">
        <f>IF(R1075&gt;0,RANK(R1075,(N1075:P1075,Q1075:AE1075)),0)</f>
        <v>0</v>
      </c>
      <c r="AK1075" s="7">
        <f>IF(T1075&gt;0,RANK(T1075,(N1075:P1075,Q1075:AE1075)),0)</f>
        <v>0</v>
      </c>
      <c r="AL1075" s="7">
        <f>IF(S1075&gt;0,RANK(S1075,(N1075:P1075,Q1075:AE1075)),0)</f>
        <v>0</v>
      </c>
      <c r="AM1075" s="2">
        <f t="shared" si="436"/>
        <v>0</v>
      </c>
      <c r="AN1075" s="2">
        <f t="shared" si="437"/>
        <v>0</v>
      </c>
      <c r="AO1075" s="2">
        <f t="shared" si="438"/>
        <v>0</v>
      </c>
      <c r="AP1075" s="2">
        <f t="shared" si="439"/>
        <v>0</v>
      </c>
      <c r="AR1075" t="s">
        <v>1683</v>
      </c>
      <c r="AS1075" t="s">
        <v>1862</v>
      </c>
      <c r="AT1075">
        <v>1</v>
      </c>
      <c r="AV1075">
        <v>3</v>
      </c>
      <c r="AW1075" s="91">
        <v>21</v>
      </c>
      <c r="AX1075" s="93">
        <v>75</v>
      </c>
      <c r="AY1075" s="97">
        <f t="shared" si="430"/>
        <v>21075</v>
      </c>
      <c r="BA1075" s="7" t="s">
        <v>1261</v>
      </c>
    </row>
    <row r="1076" spans="1:53" ht="12.75" hidden="1" customHeight="1" outlineLevel="1">
      <c r="A1076" t="s">
        <v>551</v>
      </c>
      <c r="B1076" t="s">
        <v>1862</v>
      </c>
      <c r="C1076" s="1">
        <f t="shared" si="431"/>
        <v>2786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>IF(P1076&gt;0,RANK(P1076,(N1076:P1076,Q1076:AE1076)),0)</f>
        <v>0</v>
      </c>
      <c r="G1076" s="1">
        <f t="shared" si="420"/>
        <v>452</v>
      </c>
      <c r="H1076" s="2">
        <f t="shared" si="421"/>
        <v>0.16223977027997127</v>
      </c>
      <c r="I1076" s="2"/>
      <c r="J1076" s="2">
        <f t="shared" si="432"/>
        <v>0.41888011486001436</v>
      </c>
      <c r="K1076" s="2">
        <f t="shared" si="433"/>
        <v>0.58111988513998569</v>
      </c>
      <c r="L1076" s="2">
        <f t="shared" si="434"/>
        <v>0</v>
      </c>
      <c r="M1076" s="2">
        <f t="shared" si="435"/>
        <v>0</v>
      </c>
      <c r="N1076" s="108">
        <v>1167</v>
      </c>
      <c r="O1076" s="108">
        <v>1619</v>
      </c>
      <c r="P1076" s="108"/>
      <c r="X1076" s="57">
        <v>0</v>
      </c>
      <c r="Y1076" s="108"/>
      <c r="Z1076" s="108"/>
      <c r="AA1076" s="108"/>
      <c r="AB1076" s="108"/>
      <c r="AC1076" s="108"/>
      <c r="AD1076" s="108"/>
      <c r="AE1076" s="108"/>
      <c r="AF1076" s="108"/>
      <c r="AG1076" s="108"/>
      <c r="AI1076" s="7">
        <f>IF(Q1076&gt;0,RANK(Q1076,(N1076:P1076,Q1076:AE1076)),0)</f>
        <v>0</v>
      </c>
      <c r="AJ1076" s="7">
        <f>IF(R1076&gt;0,RANK(R1076,(N1076:P1076,Q1076:AE1076)),0)</f>
        <v>0</v>
      </c>
      <c r="AK1076" s="7">
        <f>IF(T1076&gt;0,RANK(T1076,(N1076:P1076,Q1076:AE1076)),0)</f>
        <v>0</v>
      </c>
      <c r="AL1076" s="7">
        <f>IF(S1076&gt;0,RANK(S1076,(N1076:P1076,Q1076:AE1076)),0)</f>
        <v>0</v>
      </c>
      <c r="AM1076" s="2">
        <f t="shared" si="436"/>
        <v>0</v>
      </c>
      <c r="AN1076" s="2">
        <f t="shared" si="437"/>
        <v>0</v>
      </c>
      <c r="AO1076" s="2">
        <f t="shared" si="438"/>
        <v>0</v>
      </c>
      <c r="AP1076" s="2">
        <f t="shared" si="439"/>
        <v>0</v>
      </c>
      <c r="AR1076" t="s">
        <v>551</v>
      </c>
      <c r="AS1076" t="s">
        <v>1862</v>
      </c>
      <c r="AT1076">
        <v>4</v>
      </c>
      <c r="AV1076">
        <v>3</v>
      </c>
      <c r="AW1076" s="91">
        <v>21</v>
      </c>
      <c r="AX1076" s="93">
        <v>77</v>
      </c>
      <c r="AY1076" s="97">
        <f t="shared" si="430"/>
        <v>21077</v>
      </c>
      <c r="BA1076" s="7" t="s">
        <v>1261</v>
      </c>
    </row>
    <row r="1077" spans="1:53" ht="12.75" hidden="1" customHeight="1" outlineLevel="1">
      <c r="A1077" t="s">
        <v>858</v>
      </c>
      <c r="B1077" t="s">
        <v>1862</v>
      </c>
      <c r="C1077" s="1">
        <f t="shared" si="431"/>
        <v>5310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>IF(P1077&gt;0,RANK(P1077,(N1077:P1077,Q1077:AE1077)),0)</f>
        <v>0</v>
      </c>
      <c r="G1077" s="1">
        <f t="shared" si="420"/>
        <v>1924</v>
      </c>
      <c r="H1077" s="2">
        <f t="shared" si="421"/>
        <v>0.36233521657250473</v>
      </c>
      <c r="I1077" s="2"/>
      <c r="J1077" s="2">
        <f t="shared" si="432"/>
        <v>0.31883239171374766</v>
      </c>
      <c r="K1077" s="2">
        <f t="shared" si="433"/>
        <v>0.68116760828625234</v>
      </c>
      <c r="L1077" s="2">
        <f t="shared" si="434"/>
        <v>0</v>
      </c>
      <c r="M1077" s="2">
        <f t="shared" si="435"/>
        <v>0</v>
      </c>
      <c r="N1077" s="108">
        <v>1693</v>
      </c>
      <c r="O1077" s="108">
        <v>3617</v>
      </c>
      <c r="P1077" s="108"/>
      <c r="X1077" s="57">
        <v>0</v>
      </c>
      <c r="Y1077" s="108"/>
      <c r="Z1077" s="108"/>
      <c r="AA1077" s="108"/>
      <c r="AB1077" s="108"/>
      <c r="AC1077" s="108"/>
      <c r="AD1077" s="108"/>
      <c r="AE1077" s="108"/>
      <c r="AF1077" s="108"/>
      <c r="AG1077" s="108"/>
      <c r="AI1077" s="7">
        <f>IF(Q1077&gt;0,RANK(Q1077,(N1077:P1077,Q1077:AE1077)),0)</f>
        <v>0</v>
      </c>
      <c r="AJ1077" s="7">
        <f>IF(R1077&gt;0,RANK(R1077,(N1077:P1077,Q1077:AE1077)),0)</f>
        <v>0</v>
      </c>
      <c r="AK1077" s="7">
        <f>IF(T1077&gt;0,RANK(T1077,(N1077:P1077,Q1077:AE1077)),0)</f>
        <v>0</v>
      </c>
      <c r="AL1077" s="7">
        <f>IF(S1077&gt;0,RANK(S1077,(N1077:P1077,Q1077:AE1077)),0)</f>
        <v>0</v>
      </c>
      <c r="AM1077" s="2">
        <f t="shared" si="436"/>
        <v>0</v>
      </c>
      <c r="AN1077" s="2">
        <f t="shared" si="437"/>
        <v>0</v>
      </c>
      <c r="AO1077" s="2">
        <f t="shared" si="438"/>
        <v>0</v>
      </c>
      <c r="AP1077" s="2">
        <f t="shared" si="439"/>
        <v>0</v>
      </c>
      <c r="AR1077" t="s">
        <v>858</v>
      </c>
      <c r="AS1077" t="s">
        <v>1862</v>
      </c>
      <c r="AT1077">
        <v>6</v>
      </c>
      <c r="AV1077">
        <v>3</v>
      </c>
      <c r="AW1077" s="91">
        <v>21</v>
      </c>
      <c r="AX1077" s="93">
        <v>79</v>
      </c>
      <c r="AY1077" s="97">
        <f t="shared" si="430"/>
        <v>21079</v>
      </c>
      <c r="BA1077" s="7" t="s">
        <v>1261</v>
      </c>
    </row>
    <row r="1078" spans="1:53" ht="12.75" hidden="1" customHeight="1" outlineLevel="1">
      <c r="A1078" t="s">
        <v>1340</v>
      </c>
      <c r="B1078" t="s">
        <v>1862</v>
      </c>
      <c r="C1078" s="1">
        <f t="shared" si="431"/>
        <v>6029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>IF(P1078&gt;0,RANK(P1078,(N1078:P1078,Q1078:AE1078)),0)</f>
        <v>0</v>
      </c>
      <c r="G1078" s="1">
        <f t="shared" si="420"/>
        <v>1735</v>
      </c>
      <c r="H1078" s="2">
        <f t="shared" si="421"/>
        <v>0.28777575053906118</v>
      </c>
      <c r="I1078" s="2"/>
      <c r="J1078" s="2">
        <f t="shared" si="432"/>
        <v>0.35611212473046938</v>
      </c>
      <c r="K1078" s="2">
        <f t="shared" si="433"/>
        <v>0.64388787526953062</v>
      </c>
      <c r="L1078" s="2">
        <f t="shared" si="434"/>
        <v>0</v>
      </c>
      <c r="M1078" s="2">
        <f t="shared" si="435"/>
        <v>0</v>
      </c>
      <c r="N1078" s="108">
        <v>2147</v>
      </c>
      <c r="O1078" s="108">
        <v>3882</v>
      </c>
      <c r="P1078" s="108"/>
      <c r="X1078" s="57">
        <v>0</v>
      </c>
      <c r="Y1078" s="108"/>
      <c r="Z1078" s="108"/>
      <c r="AA1078" s="108"/>
      <c r="AB1078" s="108"/>
      <c r="AC1078" s="108"/>
      <c r="AD1078" s="108"/>
      <c r="AE1078" s="108"/>
      <c r="AF1078" s="108"/>
      <c r="AG1078" s="108"/>
      <c r="AI1078" s="7">
        <f>IF(Q1078&gt;0,RANK(Q1078,(N1078:P1078,Q1078:AE1078)),0)</f>
        <v>0</v>
      </c>
      <c r="AJ1078" s="7">
        <f>IF(R1078&gt;0,RANK(R1078,(N1078:P1078,Q1078:AE1078)),0)</f>
        <v>0</v>
      </c>
      <c r="AK1078" s="7">
        <f>IF(T1078&gt;0,RANK(T1078,(N1078:P1078,Q1078:AE1078)),0)</f>
        <v>0</v>
      </c>
      <c r="AL1078" s="7">
        <f>IF(S1078&gt;0,RANK(S1078,(N1078:P1078,Q1078:AE1078)),0)</f>
        <v>0</v>
      </c>
      <c r="AM1078" s="2">
        <f t="shared" si="436"/>
        <v>0</v>
      </c>
      <c r="AN1078" s="2">
        <f t="shared" si="437"/>
        <v>0</v>
      </c>
      <c r="AO1078" s="2">
        <f t="shared" si="438"/>
        <v>0</v>
      </c>
      <c r="AP1078" s="2">
        <f t="shared" si="439"/>
        <v>0</v>
      </c>
      <c r="AR1078" t="s">
        <v>1340</v>
      </c>
      <c r="AS1078" t="s">
        <v>1862</v>
      </c>
      <c r="AT1078">
        <v>4</v>
      </c>
      <c r="AV1078">
        <v>3</v>
      </c>
      <c r="AW1078" s="91">
        <v>21</v>
      </c>
      <c r="AX1078" s="93">
        <v>81</v>
      </c>
      <c r="AY1078" s="97">
        <f t="shared" si="430"/>
        <v>21081</v>
      </c>
      <c r="BA1078" s="7" t="s">
        <v>1261</v>
      </c>
    </row>
    <row r="1079" spans="1:53" ht="12.75" hidden="1" customHeight="1" outlineLevel="1">
      <c r="A1079" t="s">
        <v>1498</v>
      </c>
      <c r="B1079" t="s">
        <v>1862</v>
      </c>
      <c r="C1079" s="1">
        <f t="shared" si="431"/>
        <v>11991</v>
      </c>
      <c r="D1079" s="7">
        <f>IF(N1079&gt;0, RANK(N1079,(N1079:P1079,Q1079:AE1079)),0)</f>
        <v>2</v>
      </c>
      <c r="E1079" s="7">
        <f>IF(O1079&gt;0,RANK(O1079,(N1079:P1079,Q1079:AE1079)),0)</f>
        <v>1</v>
      </c>
      <c r="F1079" s="7">
        <f>IF(P1079&gt;0,RANK(P1079,(N1079:P1079,Q1079:AE1079)),0)</f>
        <v>0</v>
      </c>
      <c r="G1079" s="1">
        <f t="shared" si="420"/>
        <v>1649</v>
      </c>
      <c r="H1079" s="2">
        <f t="shared" si="421"/>
        <v>0.13751980652155785</v>
      </c>
      <c r="I1079" s="2"/>
      <c r="J1079" s="2">
        <f t="shared" si="432"/>
        <v>0.43107330497873403</v>
      </c>
      <c r="K1079" s="2">
        <f t="shared" si="433"/>
        <v>0.5685931115002919</v>
      </c>
      <c r="L1079" s="2">
        <f t="shared" si="434"/>
        <v>0</v>
      </c>
      <c r="M1079" s="2">
        <f t="shared" si="435"/>
        <v>3.3358352097401234E-4</v>
      </c>
      <c r="N1079" s="108">
        <v>5169</v>
      </c>
      <c r="O1079" s="108">
        <v>6818</v>
      </c>
      <c r="P1079" s="108"/>
      <c r="X1079" s="57">
        <v>4</v>
      </c>
      <c r="Y1079" s="108"/>
      <c r="Z1079" s="108"/>
      <c r="AA1079" s="108"/>
      <c r="AB1079" s="108"/>
      <c r="AC1079" s="108"/>
      <c r="AD1079" s="108"/>
      <c r="AE1079" s="108"/>
      <c r="AF1079" s="108"/>
      <c r="AG1079" s="108"/>
      <c r="AI1079" s="7">
        <f>IF(Q1079&gt;0,RANK(Q1079,(N1079:P1079,Q1079:AE1079)),0)</f>
        <v>0</v>
      </c>
      <c r="AJ1079" s="7">
        <f>IF(R1079&gt;0,RANK(R1079,(N1079:P1079,Q1079:AE1079)),0)</f>
        <v>0</v>
      </c>
      <c r="AK1079" s="7">
        <f>IF(T1079&gt;0,RANK(T1079,(N1079:P1079,Q1079:AE1079)),0)</f>
        <v>0</v>
      </c>
      <c r="AL1079" s="7">
        <f>IF(S1079&gt;0,RANK(S1079,(N1079:P1079,Q1079:AE1079)),0)</f>
        <v>0</v>
      </c>
      <c r="AM1079" s="2">
        <f t="shared" si="436"/>
        <v>0</v>
      </c>
      <c r="AN1079" s="2">
        <f t="shared" si="437"/>
        <v>0</v>
      </c>
      <c r="AO1079" s="2">
        <f t="shared" si="438"/>
        <v>0</v>
      </c>
      <c r="AP1079" s="2">
        <f t="shared" si="439"/>
        <v>0</v>
      </c>
      <c r="AR1079" t="s">
        <v>1498</v>
      </c>
      <c r="AS1079" t="s">
        <v>1862</v>
      </c>
      <c r="AT1079">
        <v>1</v>
      </c>
      <c r="AV1079">
        <v>3</v>
      </c>
      <c r="AW1079" s="91">
        <v>21</v>
      </c>
      <c r="AX1079" s="93">
        <v>83</v>
      </c>
      <c r="AY1079" s="97">
        <f t="shared" si="430"/>
        <v>21083</v>
      </c>
      <c r="BA1079" s="7" t="s">
        <v>1261</v>
      </c>
    </row>
    <row r="1080" spans="1:53" ht="12.75" hidden="1" customHeight="1" outlineLevel="1">
      <c r="A1080" t="s">
        <v>2270</v>
      </c>
      <c r="B1080" t="s">
        <v>1862</v>
      </c>
      <c r="C1080" s="1">
        <f t="shared" si="431"/>
        <v>8586</v>
      </c>
      <c r="D1080" s="7">
        <f>IF(N1080&gt;0, RANK(N1080,(N1080:P1080,Q1080:AE1080)),0)</f>
        <v>2</v>
      </c>
      <c r="E1080" s="7">
        <f>IF(O1080&gt;0,RANK(O1080,(N1080:P1080,Q1080:AE1080)),0)</f>
        <v>1</v>
      </c>
      <c r="F1080" s="7">
        <f>IF(P1080&gt;0,RANK(P1080,(N1080:P1080,Q1080:AE1080)),0)</f>
        <v>0</v>
      </c>
      <c r="G1080" s="1">
        <f t="shared" si="420"/>
        <v>2310</v>
      </c>
      <c r="H1080" s="2">
        <f t="shared" si="421"/>
        <v>0.26904262753319358</v>
      </c>
      <c r="I1080" s="2"/>
      <c r="J1080" s="2">
        <f t="shared" si="432"/>
        <v>0.36489634288376427</v>
      </c>
      <c r="K1080" s="2">
        <f t="shared" si="433"/>
        <v>0.63393897041695779</v>
      </c>
      <c r="L1080" s="2">
        <f t="shared" si="434"/>
        <v>0</v>
      </c>
      <c r="M1080" s="2">
        <f t="shared" si="435"/>
        <v>1.1646866992779392E-3</v>
      </c>
      <c r="N1080" s="108">
        <v>3133</v>
      </c>
      <c r="O1080" s="108">
        <v>5443</v>
      </c>
      <c r="P1080" s="108"/>
      <c r="X1080" s="57">
        <v>10</v>
      </c>
      <c r="Y1080" s="108"/>
      <c r="Z1080" s="108"/>
      <c r="AA1080" s="108"/>
      <c r="AB1080" s="108"/>
      <c r="AC1080" s="108"/>
      <c r="AD1080" s="108"/>
      <c r="AE1080" s="108"/>
      <c r="AF1080" s="108"/>
      <c r="AG1080" s="108"/>
      <c r="AI1080" s="7">
        <f>IF(Q1080&gt;0,RANK(Q1080,(N1080:P1080,Q1080:AE1080)),0)</f>
        <v>0</v>
      </c>
      <c r="AJ1080" s="7">
        <f>IF(R1080&gt;0,RANK(R1080,(N1080:P1080,Q1080:AE1080)),0)</f>
        <v>0</v>
      </c>
      <c r="AK1080" s="7">
        <f>IF(T1080&gt;0,RANK(T1080,(N1080:P1080,Q1080:AE1080)),0)</f>
        <v>0</v>
      </c>
      <c r="AL1080" s="7">
        <f>IF(S1080&gt;0,RANK(S1080,(N1080:P1080,Q1080:AE1080)),0)</f>
        <v>0</v>
      </c>
      <c r="AM1080" s="2">
        <f t="shared" si="436"/>
        <v>0</v>
      </c>
      <c r="AN1080" s="2">
        <f t="shared" si="437"/>
        <v>0</v>
      </c>
      <c r="AO1080" s="2">
        <f t="shared" si="438"/>
        <v>0</v>
      </c>
      <c r="AP1080" s="2">
        <f t="shared" si="439"/>
        <v>0</v>
      </c>
      <c r="AR1080" t="s">
        <v>2270</v>
      </c>
      <c r="AS1080" t="s">
        <v>1862</v>
      </c>
      <c r="AT1080">
        <v>2</v>
      </c>
      <c r="AV1080">
        <v>3</v>
      </c>
      <c r="AW1080" s="91">
        <v>21</v>
      </c>
      <c r="AX1080" s="93">
        <v>85</v>
      </c>
      <c r="AY1080" s="97">
        <f t="shared" si="430"/>
        <v>21085</v>
      </c>
      <c r="BA1080" s="7" t="s">
        <v>1261</v>
      </c>
    </row>
    <row r="1081" spans="1:53" ht="12.75" hidden="1" customHeight="1" outlineLevel="1">
      <c r="A1081" t="s">
        <v>1691</v>
      </c>
      <c r="B1081" t="s">
        <v>1862</v>
      </c>
      <c r="C1081" s="1">
        <f t="shared" si="431"/>
        <v>4548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>IF(P1081&gt;0,RANK(P1081,(N1081:P1081,Q1081:AE1081)),0)</f>
        <v>0</v>
      </c>
      <c r="G1081" s="1">
        <f t="shared" si="420"/>
        <v>1304</v>
      </c>
      <c r="H1081" s="2">
        <f t="shared" si="421"/>
        <v>0.28671943711521547</v>
      </c>
      <c r="I1081" s="2"/>
      <c r="J1081" s="2">
        <f t="shared" si="432"/>
        <v>0.35664028144239224</v>
      </c>
      <c r="K1081" s="2">
        <f t="shared" si="433"/>
        <v>0.64335971855760776</v>
      </c>
      <c r="L1081" s="2">
        <f t="shared" si="434"/>
        <v>0</v>
      </c>
      <c r="M1081" s="2">
        <f t="shared" si="435"/>
        <v>0</v>
      </c>
      <c r="N1081" s="108">
        <v>1622</v>
      </c>
      <c r="O1081" s="108">
        <v>2926</v>
      </c>
      <c r="P1081" s="108"/>
      <c r="X1081" s="57">
        <v>0</v>
      </c>
      <c r="Y1081" s="108"/>
      <c r="Z1081" s="108"/>
      <c r="AA1081" s="108"/>
      <c r="AB1081" s="108"/>
      <c r="AC1081" s="108"/>
      <c r="AD1081" s="108"/>
      <c r="AE1081" s="108"/>
      <c r="AF1081" s="108"/>
      <c r="AG1081" s="108"/>
      <c r="AI1081" s="7">
        <f>IF(Q1081&gt;0,RANK(Q1081,(N1081:P1081,Q1081:AE1081)),0)</f>
        <v>0</v>
      </c>
      <c r="AJ1081" s="7">
        <f>IF(R1081&gt;0,RANK(R1081,(N1081:P1081,Q1081:AE1081)),0)</f>
        <v>0</v>
      </c>
      <c r="AK1081" s="7">
        <f>IF(T1081&gt;0,RANK(T1081,(N1081:P1081,Q1081:AE1081)),0)</f>
        <v>0</v>
      </c>
      <c r="AL1081" s="7">
        <f>IF(S1081&gt;0,RANK(S1081,(N1081:P1081,Q1081:AE1081)),0)</f>
        <v>0</v>
      </c>
      <c r="AM1081" s="2">
        <f t="shared" si="436"/>
        <v>0</v>
      </c>
      <c r="AN1081" s="2">
        <f t="shared" si="437"/>
        <v>0</v>
      </c>
      <c r="AO1081" s="2">
        <f t="shared" si="438"/>
        <v>0</v>
      </c>
      <c r="AP1081" s="2">
        <f t="shared" si="439"/>
        <v>0</v>
      </c>
      <c r="AR1081" t="s">
        <v>1691</v>
      </c>
      <c r="AS1081" t="s">
        <v>1862</v>
      </c>
      <c r="AT1081">
        <v>2</v>
      </c>
      <c r="AV1081">
        <v>3</v>
      </c>
      <c r="AW1081" s="91">
        <v>21</v>
      </c>
      <c r="AX1081" s="93">
        <v>87</v>
      </c>
      <c r="AY1081" s="97">
        <f t="shared" si="430"/>
        <v>21087</v>
      </c>
      <c r="BA1081" s="7" t="s">
        <v>1261</v>
      </c>
    </row>
    <row r="1082" spans="1:53" ht="12.75" hidden="1" customHeight="1" outlineLevel="1">
      <c r="A1082" t="s">
        <v>1484</v>
      </c>
      <c r="B1082" t="s">
        <v>1862</v>
      </c>
      <c r="C1082" s="1">
        <f t="shared" si="431"/>
        <v>11616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>IF(P1082&gt;0,RANK(P1082,(N1082:P1082,Q1082:AE1082)),0)</f>
        <v>0</v>
      </c>
      <c r="G1082" s="1">
        <f t="shared" si="420"/>
        <v>112</v>
      </c>
      <c r="H1082" s="2">
        <f t="shared" si="421"/>
        <v>9.6418732782369149E-3</v>
      </c>
      <c r="I1082" s="2"/>
      <c r="J1082" s="2">
        <f t="shared" si="432"/>
        <v>0.49500688705234158</v>
      </c>
      <c r="K1082" s="2">
        <f t="shared" si="433"/>
        <v>0.50464876033057848</v>
      </c>
      <c r="L1082" s="2">
        <f t="shared" si="434"/>
        <v>0</v>
      </c>
      <c r="M1082" s="2">
        <f t="shared" si="435"/>
        <v>3.4435261707987941E-4</v>
      </c>
      <c r="N1082" s="108">
        <v>5750</v>
      </c>
      <c r="O1082" s="108">
        <v>5862</v>
      </c>
      <c r="P1082" s="108"/>
      <c r="X1082" s="57">
        <v>4</v>
      </c>
      <c r="Y1082" s="108"/>
      <c r="Z1082" s="108"/>
      <c r="AA1082" s="108"/>
      <c r="AB1082" s="108"/>
      <c r="AC1082" s="108"/>
      <c r="AD1082" s="108"/>
      <c r="AE1082" s="108"/>
      <c r="AF1082" s="108"/>
      <c r="AG1082" s="108"/>
      <c r="AI1082" s="7">
        <f>IF(Q1082&gt;0,RANK(Q1082,(N1082:P1082,Q1082:AE1082)),0)</f>
        <v>0</v>
      </c>
      <c r="AJ1082" s="7">
        <f>IF(R1082&gt;0,RANK(R1082,(N1082:P1082,Q1082:AE1082)),0)</f>
        <v>0</v>
      </c>
      <c r="AK1082" s="7">
        <f>IF(T1082&gt;0,RANK(T1082,(N1082:P1082,Q1082:AE1082)),0)</f>
        <v>0</v>
      </c>
      <c r="AL1082" s="7">
        <f>IF(S1082&gt;0,RANK(S1082,(N1082:P1082,Q1082:AE1082)),0)</f>
        <v>0</v>
      </c>
      <c r="AM1082" s="2">
        <f t="shared" si="436"/>
        <v>0</v>
      </c>
      <c r="AN1082" s="2">
        <f t="shared" si="437"/>
        <v>0</v>
      </c>
      <c r="AO1082" s="2">
        <f t="shared" si="438"/>
        <v>0</v>
      </c>
      <c r="AP1082" s="2">
        <f t="shared" si="439"/>
        <v>0</v>
      </c>
      <c r="AR1082" t="s">
        <v>1484</v>
      </c>
      <c r="AS1082" t="s">
        <v>1862</v>
      </c>
      <c r="AT1082">
        <v>4</v>
      </c>
      <c r="AV1082">
        <v>3</v>
      </c>
      <c r="AW1082" s="91">
        <v>21</v>
      </c>
      <c r="AX1082" s="93">
        <v>89</v>
      </c>
      <c r="AY1082" s="97">
        <f t="shared" si="430"/>
        <v>21089</v>
      </c>
      <c r="BA1082" s="7" t="s">
        <v>1261</v>
      </c>
    </row>
    <row r="1083" spans="1:53" ht="12.75" hidden="1" customHeight="1" outlineLevel="1">
      <c r="A1083" t="s">
        <v>2196</v>
      </c>
      <c r="B1083" t="s">
        <v>1862</v>
      </c>
      <c r="C1083" s="1">
        <f t="shared" si="431"/>
        <v>3163</v>
      </c>
      <c r="D1083" s="7">
        <f>IF(N1083&gt;0, RANK(N1083,(N1083:P1083,Q1083:AE1083)),0)</f>
        <v>1</v>
      </c>
      <c r="E1083" s="7">
        <f>IF(O1083&gt;0,RANK(O1083,(N1083:P1083,Q1083:AE1083)),0)</f>
        <v>2</v>
      </c>
      <c r="F1083" s="7">
        <f>IF(P1083&gt;0,RANK(P1083,(N1083:P1083,Q1083:AE1083)),0)</f>
        <v>0</v>
      </c>
      <c r="G1083" s="1">
        <f t="shared" si="420"/>
        <v>275</v>
      </c>
      <c r="H1083" s="2">
        <f t="shared" si="421"/>
        <v>8.6942775845716094E-2</v>
      </c>
      <c r="I1083" s="2"/>
      <c r="J1083" s="2">
        <f t="shared" si="432"/>
        <v>0.5434713879228581</v>
      </c>
      <c r="K1083" s="2">
        <f t="shared" si="433"/>
        <v>0.45652861207714196</v>
      </c>
      <c r="L1083" s="2">
        <f t="shared" si="434"/>
        <v>0</v>
      </c>
      <c r="M1083" s="2">
        <f t="shared" si="435"/>
        <v>-5.5511151231257827E-17</v>
      </c>
      <c r="N1083" s="108">
        <v>1719</v>
      </c>
      <c r="O1083" s="108">
        <v>1444</v>
      </c>
      <c r="P1083" s="108"/>
      <c r="X1083" s="57">
        <v>0</v>
      </c>
      <c r="Y1083" s="108"/>
      <c r="Z1083" s="108"/>
      <c r="AA1083" s="108"/>
      <c r="AB1083" s="108"/>
      <c r="AC1083" s="108"/>
      <c r="AD1083" s="108"/>
      <c r="AE1083" s="108"/>
      <c r="AF1083" s="108"/>
      <c r="AG1083" s="108"/>
      <c r="AI1083" s="7">
        <f>IF(Q1083&gt;0,RANK(Q1083,(N1083:P1083,Q1083:AE1083)),0)</f>
        <v>0</v>
      </c>
      <c r="AJ1083" s="7">
        <f>IF(R1083&gt;0,RANK(R1083,(N1083:P1083,Q1083:AE1083)),0)</f>
        <v>0</v>
      </c>
      <c r="AK1083" s="7">
        <f>IF(T1083&gt;0,RANK(T1083,(N1083:P1083,Q1083:AE1083)),0)</f>
        <v>0</v>
      </c>
      <c r="AL1083" s="7">
        <f>IF(S1083&gt;0,RANK(S1083,(N1083:P1083,Q1083:AE1083)),0)</f>
        <v>0</v>
      </c>
      <c r="AM1083" s="2">
        <f t="shared" si="436"/>
        <v>0</v>
      </c>
      <c r="AN1083" s="2">
        <f t="shared" si="437"/>
        <v>0</v>
      </c>
      <c r="AO1083" s="2">
        <f t="shared" si="438"/>
        <v>0</v>
      </c>
      <c r="AP1083" s="2">
        <f t="shared" si="439"/>
        <v>0</v>
      </c>
      <c r="AR1083" t="s">
        <v>2196</v>
      </c>
      <c r="AS1083" t="s">
        <v>1862</v>
      </c>
      <c r="AT1083">
        <v>2</v>
      </c>
      <c r="AV1083">
        <v>3</v>
      </c>
      <c r="AW1083" s="91">
        <v>21</v>
      </c>
      <c r="AX1083" s="93">
        <v>91</v>
      </c>
      <c r="AY1083" s="97">
        <f t="shared" si="430"/>
        <v>21091</v>
      </c>
      <c r="BA1083" s="7" t="s">
        <v>1261</v>
      </c>
    </row>
    <row r="1084" spans="1:53" ht="12.75" hidden="1" customHeight="1" outlineLevel="1">
      <c r="A1084" t="s">
        <v>1368</v>
      </c>
      <c r="B1084" t="s">
        <v>1862</v>
      </c>
      <c r="C1084" s="1">
        <f t="shared" si="431"/>
        <v>27343</v>
      </c>
      <c r="D1084" s="7">
        <f>IF(N1084&gt;0, RANK(N1084,(N1084:P1084,Q1084:AE1084)),0)</f>
        <v>2</v>
      </c>
      <c r="E1084" s="7">
        <f>IF(O1084&gt;0,RANK(O1084,(N1084:P1084,Q1084:AE1084)),0)</f>
        <v>1</v>
      </c>
      <c r="F1084" s="7">
        <f>IF(P1084&gt;0,RANK(P1084,(N1084:P1084,Q1084:AE1084)),0)</f>
        <v>0</v>
      </c>
      <c r="G1084" s="1">
        <f t="shared" si="420"/>
        <v>4793</v>
      </c>
      <c r="H1084" s="2">
        <f t="shared" si="421"/>
        <v>0.17529166514281536</v>
      </c>
      <c r="I1084" s="2"/>
      <c r="J1084" s="2">
        <f t="shared" si="432"/>
        <v>0.41220787770178841</v>
      </c>
      <c r="K1084" s="2">
        <f t="shared" si="433"/>
        <v>0.58749954284460371</v>
      </c>
      <c r="L1084" s="2">
        <f t="shared" si="434"/>
        <v>0</v>
      </c>
      <c r="M1084" s="2">
        <f t="shared" si="435"/>
        <v>2.9257945360794402E-4</v>
      </c>
      <c r="N1084" s="108">
        <v>11271</v>
      </c>
      <c r="O1084" s="108">
        <v>16064</v>
      </c>
      <c r="P1084" s="108"/>
      <c r="X1084" s="57">
        <v>8</v>
      </c>
      <c r="Y1084" s="108"/>
      <c r="Z1084" s="108"/>
      <c r="AA1084" s="108"/>
      <c r="AB1084" s="108"/>
      <c r="AC1084" s="108"/>
      <c r="AD1084" s="108"/>
      <c r="AE1084" s="108"/>
      <c r="AF1084" s="108"/>
      <c r="AG1084" s="108"/>
      <c r="AI1084" s="7">
        <f>IF(Q1084&gt;0,RANK(Q1084,(N1084:P1084,Q1084:AE1084)),0)</f>
        <v>0</v>
      </c>
      <c r="AJ1084" s="7">
        <f>IF(R1084&gt;0,RANK(R1084,(N1084:P1084,Q1084:AE1084)),0)</f>
        <v>0</v>
      </c>
      <c r="AK1084" s="7">
        <f>IF(T1084&gt;0,RANK(T1084,(N1084:P1084,Q1084:AE1084)),0)</f>
        <v>0</v>
      </c>
      <c r="AL1084" s="7">
        <f>IF(S1084&gt;0,RANK(S1084,(N1084:P1084,Q1084:AE1084)),0)</f>
        <v>0</v>
      </c>
      <c r="AM1084" s="2">
        <f t="shared" si="436"/>
        <v>0</v>
      </c>
      <c r="AN1084" s="2">
        <f t="shared" si="437"/>
        <v>0</v>
      </c>
      <c r="AO1084" s="2">
        <f t="shared" si="438"/>
        <v>0</v>
      </c>
      <c r="AP1084" s="2">
        <f t="shared" si="439"/>
        <v>0</v>
      </c>
      <c r="AR1084" t="s">
        <v>1368</v>
      </c>
      <c r="AS1084" t="s">
        <v>1862</v>
      </c>
      <c r="AT1084">
        <v>2</v>
      </c>
      <c r="AV1084">
        <v>3</v>
      </c>
      <c r="AW1084" s="91">
        <v>21</v>
      </c>
      <c r="AX1084" s="93">
        <v>93</v>
      </c>
      <c r="AY1084" s="97">
        <f t="shared" si="430"/>
        <v>21093</v>
      </c>
      <c r="BA1084" s="7" t="s">
        <v>1261</v>
      </c>
    </row>
    <row r="1085" spans="1:53" ht="12.75" hidden="1" customHeight="1" outlineLevel="1">
      <c r="A1085" t="s">
        <v>248</v>
      </c>
      <c r="B1085" t="s">
        <v>1862</v>
      </c>
      <c r="C1085" s="1">
        <f t="shared" si="431"/>
        <v>8389</v>
      </c>
      <c r="D1085" s="7">
        <f>IF(N1085&gt;0, RANK(N1085,(N1085:P1085,Q1085:AE1085)),0)</f>
        <v>2</v>
      </c>
      <c r="E1085" s="7">
        <f>IF(O1085&gt;0,RANK(O1085,(N1085:P1085,Q1085:AE1085)),0)</f>
        <v>1</v>
      </c>
      <c r="F1085" s="7">
        <f>IF(P1085&gt;0,RANK(P1085,(N1085:P1085,Q1085:AE1085)),0)</f>
        <v>0</v>
      </c>
      <c r="G1085" s="1">
        <f t="shared" si="420"/>
        <v>1479</v>
      </c>
      <c r="H1085" s="2">
        <f t="shared" si="421"/>
        <v>0.17630230063177971</v>
      </c>
      <c r="I1085" s="2"/>
      <c r="J1085" s="2">
        <f t="shared" si="432"/>
        <v>0.41184884968411012</v>
      </c>
      <c r="K1085" s="2">
        <f t="shared" si="433"/>
        <v>0.58815115031588983</v>
      </c>
      <c r="L1085" s="2">
        <f t="shared" si="434"/>
        <v>0</v>
      </c>
      <c r="M1085" s="2">
        <f t="shared" si="435"/>
        <v>0</v>
      </c>
      <c r="N1085" s="108">
        <v>3455</v>
      </c>
      <c r="O1085" s="108">
        <v>4934</v>
      </c>
      <c r="P1085" s="108"/>
      <c r="X1085" s="57">
        <v>0</v>
      </c>
      <c r="Y1085" s="108"/>
      <c r="Z1085" s="108"/>
      <c r="AA1085" s="108"/>
      <c r="AB1085" s="108"/>
      <c r="AC1085" s="108"/>
      <c r="AD1085" s="108"/>
      <c r="AE1085" s="108"/>
      <c r="AF1085" s="108"/>
      <c r="AG1085" s="108"/>
      <c r="AI1085" s="7">
        <f>IF(Q1085&gt;0,RANK(Q1085,(N1085:P1085,Q1085:AE1085)),0)</f>
        <v>0</v>
      </c>
      <c r="AJ1085" s="7">
        <f>IF(R1085&gt;0,RANK(R1085,(N1085:P1085,Q1085:AE1085)),0)</f>
        <v>0</v>
      </c>
      <c r="AK1085" s="7">
        <f>IF(T1085&gt;0,RANK(T1085,(N1085:P1085,Q1085:AE1085)),0)</f>
        <v>0</v>
      </c>
      <c r="AL1085" s="7">
        <f>IF(S1085&gt;0,RANK(S1085,(N1085:P1085,Q1085:AE1085)),0)</f>
        <v>0</v>
      </c>
      <c r="AM1085" s="2">
        <f t="shared" si="436"/>
        <v>0</v>
      </c>
      <c r="AN1085" s="2">
        <f t="shared" si="437"/>
        <v>0</v>
      </c>
      <c r="AO1085" s="2">
        <f t="shared" si="438"/>
        <v>0</v>
      </c>
      <c r="AP1085" s="2">
        <f t="shared" si="439"/>
        <v>0</v>
      </c>
      <c r="AR1085" t="s">
        <v>248</v>
      </c>
      <c r="AS1085" t="s">
        <v>1862</v>
      </c>
      <c r="AT1085">
        <v>5</v>
      </c>
      <c r="AV1085">
        <v>3</v>
      </c>
      <c r="AW1085" s="91">
        <v>21</v>
      </c>
      <c r="AX1085" s="93">
        <v>95</v>
      </c>
      <c r="AY1085" s="97">
        <f t="shared" si="430"/>
        <v>21095</v>
      </c>
      <c r="BA1085" s="7" t="s">
        <v>1261</v>
      </c>
    </row>
    <row r="1086" spans="1:53" ht="12.75" hidden="1" customHeight="1" outlineLevel="1">
      <c r="A1086" t="s">
        <v>1341</v>
      </c>
      <c r="B1086" t="s">
        <v>1862</v>
      </c>
      <c r="C1086" s="1">
        <f t="shared" si="431"/>
        <v>5635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>IF(P1086&gt;0,RANK(P1086,(N1086:P1086,Q1086:AE1086)),0)</f>
        <v>0</v>
      </c>
      <c r="G1086" s="1">
        <f t="shared" si="420"/>
        <v>439</v>
      </c>
      <c r="H1086" s="2">
        <f t="shared" si="421"/>
        <v>7.7905944986690331E-2</v>
      </c>
      <c r="I1086" s="2"/>
      <c r="J1086" s="2">
        <f t="shared" si="432"/>
        <v>0.46069210292812779</v>
      </c>
      <c r="K1086" s="2">
        <f t="shared" si="433"/>
        <v>0.53859804791481813</v>
      </c>
      <c r="L1086" s="2">
        <f t="shared" si="434"/>
        <v>0</v>
      </c>
      <c r="M1086" s="2">
        <f t="shared" si="435"/>
        <v>7.0984915705407658E-4</v>
      </c>
      <c r="N1086" s="108">
        <v>2596</v>
      </c>
      <c r="O1086" s="108">
        <v>3035</v>
      </c>
      <c r="P1086" s="108"/>
      <c r="X1086" s="57">
        <v>4</v>
      </c>
      <c r="Y1086" s="108"/>
      <c r="Z1086" s="108"/>
      <c r="AA1086" s="108"/>
      <c r="AB1086" s="108"/>
      <c r="AC1086" s="108"/>
      <c r="AD1086" s="108"/>
      <c r="AE1086" s="108"/>
      <c r="AF1086" s="108"/>
      <c r="AG1086" s="108"/>
      <c r="AI1086" s="7">
        <f>IF(Q1086&gt;0,RANK(Q1086,(N1086:P1086,Q1086:AE1086)),0)</f>
        <v>0</v>
      </c>
      <c r="AJ1086" s="7">
        <f>IF(R1086&gt;0,RANK(R1086,(N1086:P1086,Q1086:AE1086)),0)</f>
        <v>0</v>
      </c>
      <c r="AK1086" s="7">
        <f>IF(T1086&gt;0,RANK(T1086,(N1086:P1086,Q1086:AE1086)),0)</f>
        <v>0</v>
      </c>
      <c r="AL1086" s="7">
        <f>IF(S1086&gt;0,RANK(S1086,(N1086:P1086,Q1086:AE1086)),0)</f>
        <v>0</v>
      </c>
      <c r="AM1086" s="2">
        <f t="shared" si="436"/>
        <v>0</v>
      </c>
      <c r="AN1086" s="2">
        <f t="shared" si="437"/>
        <v>0</v>
      </c>
      <c r="AO1086" s="2">
        <f t="shared" si="438"/>
        <v>0</v>
      </c>
      <c r="AP1086" s="2">
        <f t="shared" si="439"/>
        <v>0</v>
      </c>
      <c r="AR1086" t="s">
        <v>1341</v>
      </c>
      <c r="AS1086" t="s">
        <v>1862</v>
      </c>
      <c r="AT1086">
        <v>6</v>
      </c>
      <c r="AV1086">
        <v>3</v>
      </c>
      <c r="AW1086" s="91">
        <v>21</v>
      </c>
      <c r="AX1086" s="93">
        <v>97</v>
      </c>
      <c r="AY1086" s="97">
        <f t="shared" si="430"/>
        <v>21097</v>
      </c>
      <c r="BA1086" s="7" t="s">
        <v>1261</v>
      </c>
    </row>
    <row r="1087" spans="1:53" ht="12.75" hidden="1" customHeight="1" outlineLevel="1">
      <c r="A1087" t="s">
        <v>971</v>
      </c>
      <c r="B1087" t="s">
        <v>1862</v>
      </c>
      <c r="C1087" s="1">
        <f t="shared" si="431"/>
        <v>5017</v>
      </c>
      <c r="D1087" s="7">
        <f>IF(N1087&gt;0, RANK(N1087,(N1087:P1087,Q1087:AE1087)),0)</f>
        <v>2</v>
      </c>
      <c r="E1087" s="7">
        <f>IF(O1087&gt;0,RANK(O1087,(N1087:P1087,Q1087:AE1087)),0)</f>
        <v>1</v>
      </c>
      <c r="F1087" s="7">
        <f>IF(P1087&gt;0,RANK(P1087,(N1087:P1087,Q1087:AE1087)),0)</f>
        <v>0</v>
      </c>
      <c r="G1087" s="1">
        <f t="shared" si="420"/>
        <v>480</v>
      </c>
      <c r="H1087" s="2">
        <f t="shared" si="421"/>
        <v>9.5674705999601359E-2</v>
      </c>
      <c r="I1087" s="2"/>
      <c r="J1087" s="2">
        <f t="shared" si="432"/>
        <v>0.45206298584811638</v>
      </c>
      <c r="K1087" s="2">
        <f t="shared" si="433"/>
        <v>0.54773769184771781</v>
      </c>
      <c r="L1087" s="2">
        <f t="shared" si="434"/>
        <v>0</v>
      </c>
      <c r="M1087" s="2">
        <f t="shared" si="435"/>
        <v>1.9932230416574992E-4</v>
      </c>
      <c r="N1087" s="108">
        <v>2268</v>
      </c>
      <c r="O1087" s="108">
        <v>2748</v>
      </c>
      <c r="P1087" s="108"/>
      <c r="X1087" s="57">
        <v>1</v>
      </c>
      <c r="Y1087" s="108"/>
      <c r="Z1087" s="108"/>
      <c r="AA1087" s="108"/>
      <c r="AB1087" s="108"/>
      <c r="AC1087" s="108"/>
      <c r="AD1087" s="108"/>
      <c r="AE1087" s="108"/>
      <c r="AF1087" s="108"/>
      <c r="AG1087" s="108"/>
      <c r="AI1087" s="7">
        <f>IF(Q1087&gt;0,RANK(Q1087,(N1087:P1087,Q1087:AE1087)),0)</f>
        <v>0</v>
      </c>
      <c r="AJ1087" s="7">
        <f>IF(R1087&gt;0,RANK(R1087,(N1087:P1087,Q1087:AE1087)),0)</f>
        <v>0</v>
      </c>
      <c r="AK1087" s="7">
        <f>IF(T1087&gt;0,RANK(T1087,(N1087:P1087,Q1087:AE1087)),0)</f>
        <v>0</v>
      </c>
      <c r="AL1087" s="7">
        <f>IF(S1087&gt;0,RANK(S1087,(N1087:P1087,Q1087:AE1087)),0)</f>
        <v>0</v>
      </c>
      <c r="AM1087" s="2">
        <f t="shared" si="436"/>
        <v>0</v>
      </c>
      <c r="AN1087" s="2">
        <f t="shared" si="437"/>
        <v>0</v>
      </c>
      <c r="AO1087" s="2">
        <f t="shared" si="438"/>
        <v>0</v>
      </c>
      <c r="AP1087" s="2">
        <f t="shared" si="439"/>
        <v>0</v>
      </c>
      <c r="AR1087" t="s">
        <v>971</v>
      </c>
      <c r="AS1087" t="s">
        <v>1862</v>
      </c>
      <c r="AT1087">
        <v>2</v>
      </c>
      <c r="AV1087">
        <v>3</v>
      </c>
      <c r="AW1087" s="91">
        <v>21</v>
      </c>
      <c r="AX1087" s="93">
        <v>99</v>
      </c>
      <c r="AY1087" s="97">
        <f t="shared" si="430"/>
        <v>21099</v>
      </c>
      <c r="BA1087" s="7" t="s">
        <v>1261</v>
      </c>
    </row>
    <row r="1088" spans="1:53" ht="12.75" hidden="1" customHeight="1" outlineLevel="1">
      <c r="A1088" t="s">
        <v>2268</v>
      </c>
      <c r="B1088" t="s">
        <v>1862</v>
      </c>
      <c r="C1088" s="1">
        <f t="shared" si="431"/>
        <v>13541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>IF(P1088&gt;0,RANK(P1088,(N1088:P1088,Q1088:AE1088)),0)</f>
        <v>0</v>
      </c>
      <c r="G1088" s="1">
        <f t="shared" si="420"/>
        <v>235</v>
      </c>
      <c r="H1088" s="2">
        <f t="shared" si="421"/>
        <v>1.7354700539103464E-2</v>
      </c>
      <c r="I1088" s="2"/>
      <c r="J1088" s="2">
        <f t="shared" si="432"/>
        <v>0.50845580090096743</v>
      </c>
      <c r="K1088" s="2">
        <f t="shared" si="433"/>
        <v>0.491101100361864</v>
      </c>
      <c r="L1088" s="2">
        <f t="shared" si="434"/>
        <v>0</v>
      </c>
      <c r="M1088" s="2">
        <f t="shared" si="435"/>
        <v>4.4309873716857906E-4</v>
      </c>
      <c r="N1088" s="108">
        <v>6885</v>
      </c>
      <c r="O1088" s="108">
        <v>6650</v>
      </c>
      <c r="P1088" s="108"/>
      <c r="X1088" s="57">
        <v>6</v>
      </c>
      <c r="Y1088" s="108"/>
      <c r="Z1088" s="108"/>
      <c r="AA1088" s="108"/>
      <c r="AB1088" s="108"/>
      <c r="AC1088" s="108"/>
      <c r="AD1088" s="108"/>
      <c r="AE1088" s="108"/>
      <c r="AF1088" s="108"/>
      <c r="AG1088" s="108"/>
      <c r="AI1088" s="7">
        <f>IF(Q1088&gt;0,RANK(Q1088,(N1088:P1088,Q1088:AE1088)),0)</f>
        <v>0</v>
      </c>
      <c r="AJ1088" s="7">
        <f>IF(R1088&gt;0,RANK(R1088,(N1088:P1088,Q1088:AE1088)),0)</f>
        <v>0</v>
      </c>
      <c r="AK1088" s="7">
        <f>IF(T1088&gt;0,RANK(T1088,(N1088:P1088,Q1088:AE1088)),0)</f>
        <v>0</v>
      </c>
      <c r="AL1088" s="7">
        <f>IF(S1088&gt;0,RANK(S1088,(N1088:P1088,Q1088:AE1088)),0)</f>
        <v>0</v>
      </c>
      <c r="AM1088" s="2">
        <f t="shared" si="436"/>
        <v>0</v>
      </c>
      <c r="AN1088" s="2">
        <f t="shared" si="437"/>
        <v>0</v>
      </c>
      <c r="AO1088" s="2">
        <f t="shared" si="438"/>
        <v>0</v>
      </c>
      <c r="AP1088" s="2">
        <f t="shared" si="439"/>
        <v>0</v>
      </c>
      <c r="AR1088" t="s">
        <v>2268</v>
      </c>
      <c r="AS1088" t="s">
        <v>1862</v>
      </c>
      <c r="AT1088">
        <v>1</v>
      </c>
      <c r="AV1088">
        <v>3</v>
      </c>
      <c r="AW1088" s="91">
        <v>21</v>
      </c>
      <c r="AX1088" s="93">
        <v>101</v>
      </c>
      <c r="AY1088" s="97">
        <f t="shared" si="430"/>
        <v>21101</v>
      </c>
      <c r="BA1088" s="7" t="s">
        <v>1261</v>
      </c>
    </row>
    <row r="1089" spans="1:53" ht="12.75" hidden="1" customHeight="1" outlineLevel="1">
      <c r="A1089" t="s">
        <v>819</v>
      </c>
      <c r="B1089" t="s">
        <v>1862</v>
      </c>
      <c r="C1089" s="1">
        <f t="shared" si="431"/>
        <v>5546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>IF(P1089&gt;0,RANK(P1089,(N1089:P1089,Q1089:AE1089)),0)</f>
        <v>0</v>
      </c>
      <c r="G1089" s="1">
        <f t="shared" si="420"/>
        <v>441</v>
      </c>
      <c r="H1089" s="2">
        <f t="shared" si="421"/>
        <v>7.951676884240895E-2</v>
      </c>
      <c r="I1089" s="2"/>
      <c r="J1089" s="2">
        <f t="shared" si="432"/>
        <v>0.45997115037865127</v>
      </c>
      <c r="K1089" s="2">
        <f t="shared" si="433"/>
        <v>0.53948791922106021</v>
      </c>
      <c r="L1089" s="2">
        <f t="shared" si="434"/>
        <v>0</v>
      </c>
      <c r="M1089" s="2">
        <f t="shared" si="435"/>
        <v>5.4093040028857509E-4</v>
      </c>
      <c r="N1089" s="108">
        <v>2551</v>
      </c>
      <c r="O1089" s="108">
        <v>2992</v>
      </c>
      <c r="P1089" s="108"/>
      <c r="X1089" s="57">
        <v>3</v>
      </c>
      <c r="Y1089" s="108"/>
      <c r="Z1089" s="108"/>
      <c r="AA1089" s="108"/>
      <c r="AB1089" s="108"/>
      <c r="AC1089" s="108"/>
      <c r="AD1089" s="108"/>
      <c r="AE1089" s="108"/>
      <c r="AF1089" s="108"/>
      <c r="AG1089" s="108"/>
      <c r="AI1089" s="7">
        <f>IF(Q1089&gt;0,RANK(Q1089,(N1089:P1089,Q1089:AE1089)),0)</f>
        <v>0</v>
      </c>
      <c r="AJ1089" s="7">
        <f>IF(R1089&gt;0,RANK(R1089,(N1089:P1089,Q1089:AE1089)),0)</f>
        <v>0</v>
      </c>
      <c r="AK1089" s="7">
        <f>IF(T1089&gt;0,RANK(T1089,(N1089:P1089,Q1089:AE1089)),0)</f>
        <v>0</v>
      </c>
      <c r="AL1089" s="7">
        <f>IF(S1089&gt;0,RANK(S1089,(N1089:P1089,Q1089:AE1089)),0)</f>
        <v>0</v>
      </c>
      <c r="AM1089" s="2">
        <f t="shared" si="436"/>
        <v>0</v>
      </c>
      <c r="AN1089" s="2">
        <f t="shared" si="437"/>
        <v>0</v>
      </c>
      <c r="AO1089" s="2">
        <f t="shared" si="438"/>
        <v>0</v>
      </c>
      <c r="AP1089" s="2">
        <f t="shared" si="439"/>
        <v>0</v>
      </c>
      <c r="AR1089" t="s">
        <v>819</v>
      </c>
      <c r="AS1089" t="s">
        <v>1862</v>
      </c>
      <c r="AT1089">
        <v>4</v>
      </c>
      <c r="AV1089">
        <v>3</v>
      </c>
      <c r="AW1089" s="91">
        <v>21</v>
      </c>
      <c r="AX1089" s="93">
        <v>103</v>
      </c>
      <c r="AY1089" s="97">
        <f t="shared" si="430"/>
        <v>21103</v>
      </c>
      <c r="BA1089" s="7" t="s">
        <v>1261</v>
      </c>
    </row>
    <row r="1090" spans="1:53" ht="12.75" hidden="1" customHeight="1" outlineLevel="1">
      <c r="A1090" t="s">
        <v>805</v>
      </c>
      <c r="B1090" t="s">
        <v>1862</v>
      </c>
      <c r="C1090" s="1">
        <f t="shared" si="431"/>
        <v>1680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>IF(P1090&gt;0,RANK(P1090,(N1090:P1090,Q1090:AE1090)),0)</f>
        <v>0</v>
      </c>
      <c r="G1090" s="1">
        <f t="shared" si="420"/>
        <v>214</v>
      </c>
      <c r="H1090" s="2">
        <f t="shared" si="421"/>
        <v>0.12738095238095237</v>
      </c>
      <c r="I1090" s="2"/>
      <c r="J1090" s="2">
        <f t="shared" si="432"/>
        <v>0.43630952380952381</v>
      </c>
      <c r="K1090" s="2">
        <f t="shared" si="433"/>
        <v>0.56369047619047619</v>
      </c>
      <c r="L1090" s="2">
        <f t="shared" si="434"/>
        <v>0</v>
      </c>
      <c r="M1090" s="2">
        <f t="shared" si="435"/>
        <v>0</v>
      </c>
      <c r="N1090" s="108">
        <v>733</v>
      </c>
      <c r="O1090" s="108">
        <v>947</v>
      </c>
      <c r="P1090" s="108"/>
      <c r="X1090" s="57">
        <v>0</v>
      </c>
      <c r="Y1090" s="108"/>
      <c r="Z1090" s="108"/>
      <c r="AA1090" s="108"/>
      <c r="AB1090" s="108"/>
      <c r="AC1090" s="108"/>
      <c r="AD1090" s="108"/>
      <c r="AE1090" s="108"/>
      <c r="AF1090" s="108"/>
      <c r="AG1090" s="108"/>
      <c r="AI1090" s="7">
        <f>IF(Q1090&gt;0,RANK(Q1090,(N1090:P1090,Q1090:AE1090)),0)</f>
        <v>0</v>
      </c>
      <c r="AJ1090" s="7">
        <f>IF(R1090&gt;0,RANK(R1090,(N1090:P1090,Q1090:AE1090)),0)</f>
        <v>0</v>
      </c>
      <c r="AK1090" s="7">
        <f>IF(T1090&gt;0,RANK(T1090,(N1090:P1090,Q1090:AE1090)),0)</f>
        <v>0</v>
      </c>
      <c r="AL1090" s="7">
        <f>IF(S1090&gt;0,RANK(S1090,(N1090:P1090,Q1090:AE1090)),0)</f>
        <v>0</v>
      </c>
      <c r="AM1090" s="2">
        <f t="shared" si="436"/>
        <v>0</v>
      </c>
      <c r="AN1090" s="2">
        <f t="shared" si="437"/>
        <v>0</v>
      </c>
      <c r="AO1090" s="2">
        <f t="shared" si="438"/>
        <v>0</v>
      </c>
      <c r="AP1090" s="2">
        <f t="shared" si="439"/>
        <v>0</v>
      </c>
      <c r="AR1090" t="s">
        <v>805</v>
      </c>
      <c r="AS1090" t="s">
        <v>1862</v>
      </c>
      <c r="AT1090">
        <v>1</v>
      </c>
      <c r="AV1090">
        <v>3</v>
      </c>
      <c r="AW1090" s="91">
        <v>21</v>
      </c>
      <c r="AX1090" s="93">
        <v>105</v>
      </c>
      <c r="AY1090" s="97">
        <f t="shared" si="430"/>
        <v>21105</v>
      </c>
      <c r="BA1090" s="7" t="s">
        <v>1261</v>
      </c>
    </row>
    <row r="1091" spans="1:53" ht="12.75" hidden="1" customHeight="1" outlineLevel="1">
      <c r="A1091" t="s">
        <v>806</v>
      </c>
      <c r="B1091" t="s">
        <v>1862</v>
      </c>
      <c r="C1091" s="1">
        <f t="shared" si="431"/>
        <v>15327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>IF(P1091&gt;0,RANK(P1091,(N1091:P1091,Q1091:AE1091)),0)</f>
        <v>0</v>
      </c>
      <c r="G1091" s="1">
        <f t="shared" si="420"/>
        <v>2777</v>
      </c>
      <c r="H1091" s="2">
        <f t="shared" si="421"/>
        <v>0.18118353232857048</v>
      </c>
      <c r="I1091" s="2"/>
      <c r="J1091" s="2">
        <f t="shared" si="432"/>
        <v>0.40934298949566122</v>
      </c>
      <c r="K1091" s="2">
        <f t="shared" si="433"/>
        <v>0.59052652182423171</v>
      </c>
      <c r="L1091" s="2">
        <f t="shared" si="434"/>
        <v>0</v>
      </c>
      <c r="M1091" s="2">
        <f t="shared" si="435"/>
        <v>1.3048868010701042E-4</v>
      </c>
      <c r="N1091" s="108">
        <v>6274</v>
      </c>
      <c r="O1091" s="108">
        <v>9051</v>
      </c>
      <c r="P1091" s="108"/>
      <c r="X1091" s="57">
        <v>2</v>
      </c>
      <c r="Y1091" s="108"/>
      <c r="Z1091" s="108"/>
      <c r="AA1091" s="108"/>
      <c r="AB1091" s="108"/>
      <c r="AC1091" s="108"/>
      <c r="AD1091" s="108"/>
      <c r="AE1091" s="108"/>
      <c r="AF1091" s="108"/>
      <c r="AG1091" s="108"/>
      <c r="AI1091" s="7">
        <f>IF(Q1091&gt;0,RANK(Q1091,(N1091:P1091,Q1091:AE1091)),0)</f>
        <v>0</v>
      </c>
      <c r="AJ1091" s="7">
        <f>IF(R1091&gt;0,RANK(R1091,(N1091:P1091,Q1091:AE1091)),0)</f>
        <v>0</v>
      </c>
      <c r="AK1091" s="7">
        <f>IF(T1091&gt;0,RANK(T1091,(N1091:P1091,Q1091:AE1091)),0)</f>
        <v>0</v>
      </c>
      <c r="AL1091" s="7">
        <f>IF(S1091&gt;0,RANK(S1091,(N1091:P1091,Q1091:AE1091)),0)</f>
        <v>0</v>
      </c>
      <c r="AM1091" s="2">
        <f t="shared" si="436"/>
        <v>0</v>
      </c>
      <c r="AN1091" s="2">
        <f t="shared" si="437"/>
        <v>0</v>
      </c>
      <c r="AO1091" s="2">
        <f t="shared" si="438"/>
        <v>0</v>
      </c>
      <c r="AP1091" s="2">
        <f t="shared" si="439"/>
        <v>0</v>
      </c>
      <c r="AR1091" t="s">
        <v>806</v>
      </c>
      <c r="AS1091" t="s">
        <v>1862</v>
      </c>
      <c r="AT1091">
        <v>1</v>
      </c>
      <c r="AV1091">
        <v>3</v>
      </c>
      <c r="AW1091" s="91">
        <v>21</v>
      </c>
      <c r="AX1091" s="93">
        <v>107</v>
      </c>
      <c r="AY1091" s="97">
        <f t="shared" si="430"/>
        <v>21107</v>
      </c>
      <c r="BA1091" s="7" t="s">
        <v>1261</v>
      </c>
    </row>
    <row r="1092" spans="1:53" ht="12.75" hidden="1" customHeight="1" outlineLevel="1">
      <c r="A1092" t="s">
        <v>666</v>
      </c>
      <c r="B1092" t="s">
        <v>1862</v>
      </c>
      <c r="C1092" s="1">
        <f t="shared" si="431"/>
        <v>4436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0</v>
      </c>
      <c r="G1092" s="1">
        <f t="shared" ref="G1092:G1155" si="440">IF(C1092&gt;0,MAX(N1092:P1092)-LARGE(N1092:P1092,2),0)</f>
        <v>2406</v>
      </c>
      <c r="H1092" s="2">
        <f t="shared" ref="H1092:H1155" si="441">IF(C1092&gt;0,G1092/C1092,0)</f>
        <v>0.542380522993688</v>
      </c>
      <c r="I1092" s="2"/>
      <c r="J1092" s="2">
        <f t="shared" si="432"/>
        <v>0.228809738503156</v>
      </c>
      <c r="K1092" s="2">
        <f t="shared" si="433"/>
        <v>0.771190261496844</v>
      </c>
      <c r="L1092" s="2">
        <f t="shared" si="434"/>
        <v>0</v>
      </c>
      <c r="M1092" s="2">
        <f t="shared" si="435"/>
        <v>0</v>
      </c>
      <c r="N1092" s="108">
        <v>1015</v>
      </c>
      <c r="O1092" s="108">
        <v>3421</v>
      </c>
      <c r="P1092" s="108"/>
      <c r="X1092" s="57">
        <v>0</v>
      </c>
      <c r="Y1092" s="108"/>
      <c r="Z1092" s="108"/>
      <c r="AA1092" s="108"/>
      <c r="AB1092" s="108"/>
      <c r="AC1092" s="108"/>
      <c r="AD1092" s="108"/>
      <c r="AE1092" s="108"/>
      <c r="AF1092" s="108"/>
      <c r="AG1092" s="108"/>
      <c r="AI1092" s="7">
        <f>IF(Q1092&gt;0,RANK(Q1092,(N1092:P1092,Q1092:AE1092)),0)</f>
        <v>0</v>
      </c>
      <c r="AJ1092" s="7">
        <f>IF(R1092&gt;0,RANK(R1092,(N1092:P1092,Q1092:AE1092)),0)</f>
        <v>0</v>
      </c>
      <c r="AK1092" s="7">
        <f>IF(T1092&gt;0,RANK(T1092,(N1092:P1092,Q1092:AE1092)),0)</f>
        <v>0</v>
      </c>
      <c r="AL1092" s="7">
        <f>IF(S1092&gt;0,RANK(S1092,(N1092:P1092,Q1092:AE1092)),0)</f>
        <v>0</v>
      </c>
      <c r="AM1092" s="2">
        <f t="shared" si="436"/>
        <v>0</v>
      </c>
      <c r="AN1092" s="2">
        <f t="shared" si="437"/>
        <v>0</v>
      </c>
      <c r="AO1092" s="2">
        <f t="shared" si="438"/>
        <v>0</v>
      </c>
      <c r="AP1092" s="2">
        <f t="shared" si="439"/>
        <v>0</v>
      </c>
      <c r="AR1092" t="s">
        <v>666</v>
      </c>
      <c r="AS1092" t="s">
        <v>1862</v>
      </c>
      <c r="AT1092">
        <v>5</v>
      </c>
      <c r="AV1092">
        <v>3</v>
      </c>
      <c r="AW1092" s="91">
        <v>21</v>
      </c>
      <c r="AX1092" s="93">
        <v>109</v>
      </c>
      <c r="AY1092" s="97">
        <f t="shared" si="430"/>
        <v>21109</v>
      </c>
      <c r="BA1092" s="7" t="s">
        <v>1261</v>
      </c>
    </row>
    <row r="1093" spans="1:53" ht="12.75" hidden="1" customHeight="1" outlineLevel="1">
      <c r="A1093" t="s">
        <v>330</v>
      </c>
      <c r="B1093" t="s">
        <v>1862</v>
      </c>
      <c r="C1093" s="1">
        <f t="shared" si="431"/>
        <v>258663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>IF(P1093&gt;0,RANK(P1093,(N1093:P1093,Q1093:AE1093)),0)</f>
        <v>0</v>
      </c>
      <c r="G1093" s="1">
        <f t="shared" si="440"/>
        <v>28950</v>
      </c>
      <c r="H1093" s="2">
        <f t="shared" si="441"/>
        <v>0.11192168961157954</v>
      </c>
      <c r="I1093" s="2"/>
      <c r="J1093" s="2">
        <f t="shared" si="432"/>
        <v>0.5543313113974554</v>
      </c>
      <c r="K1093" s="2">
        <f t="shared" si="433"/>
        <v>0.44240962178587584</v>
      </c>
      <c r="L1093" s="2">
        <f t="shared" si="434"/>
        <v>0</v>
      </c>
      <c r="M1093" s="2">
        <f t="shared" si="435"/>
        <v>3.2590668166687653E-3</v>
      </c>
      <c r="N1093" s="108">
        <v>143385</v>
      </c>
      <c r="O1093" s="108">
        <v>114435</v>
      </c>
      <c r="P1093" s="108"/>
      <c r="X1093" s="57">
        <v>843</v>
      </c>
      <c r="Y1093" s="108"/>
      <c r="Z1093" s="108"/>
      <c r="AA1093" s="108"/>
      <c r="AB1093" s="108"/>
      <c r="AC1093" s="108"/>
      <c r="AD1093" s="108"/>
      <c r="AE1093" s="108"/>
      <c r="AF1093" s="108"/>
      <c r="AG1093" s="108"/>
      <c r="AI1093" s="7">
        <f>IF(Q1093&gt;0,RANK(Q1093,(N1093:P1093,Q1093:AE1093)),0)</f>
        <v>0</v>
      </c>
      <c r="AJ1093" s="7">
        <f>IF(R1093&gt;0,RANK(R1093,(N1093:P1093,Q1093:AE1093)),0)</f>
        <v>0</v>
      </c>
      <c r="AK1093" s="7">
        <f>IF(T1093&gt;0,RANK(T1093,(N1093:P1093,Q1093:AE1093)),0)</f>
        <v>0</v>
      </c>
      <c r="AL1093" s="7">
        <f>IF(S1093&gt;0,RANK(S1093,(N1093:P1093,Q1093:AE1093)),0)</f>
        <v>0</v>
      </c>
      <c r="AM1093" s="2">
        <f t="shared" si="436"/>
        <v>0</v>
      </c>
      <c r="AN1093" s="2">
        <f t="shared" si="437"/>
        <v>0</v>
      </c>
      <c r="AO1093" s="2">
        <f t="shared" si="438"/>
        <v>0</v>
      </c>
      <c r="AP1093" s="2">
        <f t="shared" si="439"/>
        <v>0</v>
      </c>
      <c r="AR1093" t="s">
        <v>330</v>
      </c>
      <c r="AS1093" t="s">
        <v>1862</v>
      </c>
      <c r="AV1093">
        <v>3</v>
      </c>
      <c r="AW1093" s="91">
        <v>21</v>
      </c>
      <c r="AX1093" s="93">
        <v>111</v>
      </c>
      <c r="AY1093" s="97">
        <f t="shared" si="430"/>
        <v>21111</v>
      </c>
      <c r="BA1093" s="7" t="s">
        <v>1261</v>
      </c>
    </row>
    <row r="1094" spans="1:53" ht="12.75" hidden="1" customHeight="1" outlineLevel="1">
      <c r="A1094" t="s">
        <v>1051</v>
      </c>
      <c r="B1094" t="s">
        <v>1862</v>
      </c>
      <c r="C1094" s="1">
        <f t="shared" si="431"/>
        <v>15667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>IF(P1094&gt;0,RANK(P1094,(N1094:P1094,Q1094:AE1094)),0)</f>
        <v>0</v>
      </c>
      <c r="G1094" s="1">
        <f t="shared" si="440"/>
        <v>4729</v>
      </c>
      <c r="H1094" s="2">
        <f t="shared" si="441"/>
        <v>0.30184464160337016</v>
      </c>
      <c r="I1094" s="2"/>
      <c r="J1094" s="2">
        <f t="shared" si="432"/>
        <v>0.34901385076913255</v>
      </c>
      <c r="K1094" s="2">
        <f t="shared" si="433"/>
        <v>0.65085849237250271</v>
      </c>
      <c r="L1094" s="2">
        <f t="shared" si="434"/>
        <v>0</v>
      </c>
      <c r="M1094" s="2">
        <f t="shared" si="435"/>
        <v>1.2765685836479967E-4</v>
      </c>
      <c r="N1094" s="108">
        <v>5468</v>
      </c>
      <c r="O1094" s="108">
        <v>10197</v>
      </c>
      <c r="P1094" s="108"/>
      <c r="X1094" s="57">
        <v>2</v>
      </c>
      <c r="Y1094" s="108"/>
      <c r="Z1094" s="108"/>
      <c r="AA1094" s="108"/>
      <c r="AB1094" s="108"/>
      <c r="AC1094" s="108"/>
      <c r="AD1094" s="108"/>
      <c r="AE1094" s="108"/>
      <c r="AF1094" s="108"/>
      <c r="AG1094" s="108"/>
      <c r="AI1094" s="7">
        <f>IF(Q1094&gt;0,RANK(Q1094,(N1094:P1094,Q1094:AE1094)),0)</f>
        <v>0</v>
      </c>
      <c r="AJ1094" s="7">
        <f>IF(R1094&gt;0,RANK(R1094,(N1094:P1094,Q1094:AE1094)),0)</f>
        <v>0</v>
      </c>
      <c r="AK1094" s="7">
        <f>IF(T1094&gt;0,RANK(T1094,(N1094:P1094,Q1094:AE1094)),0)</f>
        <v>0</v>
      </c>
      <c r="AL1094" s="7">
        <f>IF(S1094&gt;0,RANK(S1094,(N1094:P1094,Q1094:AE1094)),0)</f>
        <v>0</v>
      </c>
      <c r="AM1094" s="2">
        <f t="shared" si="436"/>
        <v>0</v>
      </c>
      <c r="AN1094" s="2">
        <f t="shared" si="437"/>
        <v>0</v>
      </c>
      <c r="AO1094" s="2">
        <f t="shared" si="438"/>
        <v>0</v>
      </c>
      <c r="AP1094" s="2">
        <f t="shared" si="439"/>
        <v>0</v>
      </c>
      <c r="AR1094" t="s">
        <v>1051</v>
      </c>
      <c r="AS1094" t="s">
        <v>1862</v>
      </c>
      <c r="AT1094">
        <v>6</v>
      </c>
      <c r="AV1094">
        <v>3</v>
      </c>
      <c r="AW1094" s="91">
        <v>21</v>
      </c>
      <c r="AX1094" s="93">
        <v>113</v>
      </c>
      <c r="AY1094" s="97">
        <f t="shared" si="430"/>
        <v>21113</v>
      </c>
      <c r="BA1094" s="7" t="s">
        <v>1261</v>
      </c>
    </row>
    <row r="1095" spans="1:53" ht="12.75" hidden="1" customHeight="1" outlineLevel="1">
      <c r="A1095" t="s">
        <v>2162</v>
      </c>
      <c r="B1095" t="s">
        <v>1862</v>
      </c>
      <c r="C1095" s="1">
        <f t="shared" si="431"/>
        <v>7915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>IF(P1095&gt;0,RANK(P1095,(N1095:P1095,Q1095:AE1095)),0)</f>
        <v>0</v>
      </c>
      <c r="G1095" s="1">
        <f t="shared" si="440"/>
        <v>2524</v>
      </c>
      <c r="H1095" s="2">
        <f t="shared" si="441"/>
        <v>0.31888818698673405</v>
      </c>
      <c r="I1095" s="2"/>
      <c r="J1095" s="2">
        <f t="shared" si="432"/>
        <v>0.34011370814908404</v>
      </c>
      <c r="K1095" s="2">
        <f t="shared" si="433"/>
        <v>0.65900189513581808</v>
      </c>
      <c r="L1095" s="2">
        <f t="shared" si="434"/>
        <v>0</v>
      </c>
      <c r="M1095" s="2">
        <f t="shared" si="435"/>
        <v>8.8439671509787932E-4</v>
      </c>
      <c r="N1095" s="108">
        <v>2692</v>
      </c>
      <c r="O1095" s="108">
        <v>5216</v>
      </c>
      <c r="P1095" s="108"/>
      <c r="X1095" s="57">
        <v>7</v>
      </c>
      <c r="Y1095" s="108"/>
      <c r="Z1095" s="108"/>
      <c r="AA1095" s="108"/>
      <c r="AB1095" s="108"/>
      <c r="AC1095" s="108"/>
      <c r="AD1095" s="108"/>
      <c r="AE1095" s="108"/>
      <c r="AF1095" s="108"/>
      <c r="AG1095" s="108"/>
      <c r="AI1095" s="7">
        <f>IF(Q1095&gt;0,RANK(Q1095,(N1095:P1095,Q1095:AE1095)),0)</f>
        <v>0</v>
      </c>
      <c r="AJ1095" s="7">
        <f>IF(R1095&gt;0,RANK(R1095,(N1095:P1095,Q1095:AE1095)),0)</f>
        <v>0</v>
      </c>
      <c r="AK1095" s="7">
        <f>IF(T1095&gt;0,RANK(T1095,(N1095:P1095,Q1095:AE1095)),0)</f>
        <v>0</v>
      </c>
      <c r="AL1095" s="7">
        <f>IF(S1095&gt;0,RANK(S1095,(N1095:P1095,Q1095:AE1095)),0)</f>
        <v>0</v>
      </c>
      <c r="AM1095" s="2">
        <f t="shared" si="436"/>
        <v>0</v>
      </c>
      <c r="AN1095" s="2">
        <f t="shared" si="437"/>
        <v>0</v>
      </c>
      <c r="AO1095" s="2">
        <f t="shared" si="438"/>
        <v>0</v>
      </c>
      <c r="AP1095" s="2">
        <f t="shared" si="439"/>
        <v>0</v>
      </c>
      <c r="AR1095" t="s">
        <v>2162</v>
      </c>
      <c r="AS1095" t="s">
        <v>1862</v>
      </c>
      <c r="AT1095">
        <v>5</v>
      </c>
      <c r="AV1095">
        <v>3</v>
      </c>
      <c r="AW1095" s="91">
        <v>21</v>
      </c>
      <c r="AX1095" s="93">
        <v>115</v>
      </c>
      <c r="AY1095" s="97">
        <f t="shared" si="430"/>
        <v>21115</v>
      </c>
      <c r="BA1095" s="7" t="s">
        <v>1261</v>
      </c>
    </row>
    <row r="1096" spans="1:53" ht="12.75" hidden="1" customHeight="1" outlineLevel="1">
      <c r="A1096" t="s">
        <v>892</v>
      </c>
      <c r="B1096" t="s">
        <v>1862</v>
      </c>
      <c r="C1096" s="1">
        <f t="shared" si="431"/>
        <v>43956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>IF(P1096&gt;0,RANK(P1096,(N1096:P1096,Q1096:AE1096)),0)</f>
        <v>0</v>
      </c>
      <c r="G1096" s="1">
        <f t="shared" si="440"/>
        <v>14790</v>
      </c>
      <c r="H1096" s="2">
        <f t="shared" si="441"/>
        <v>0.33647283647283649</v>
      </c>
      <c r="I1096" s="2"/>
      <c r="J1096" s="2">
        <f t="shared" si="432"/>
        <v>0.33174083174083174</v>
      </c>
      <c r="K1096" s="2">
        <f t="shared" si="433"/>
        <v>0.66821366821366823</v>
      </c>
      <c r="L1096" s="2">
        <f t="shared" si="434"/>
        <v>0</v>
      </c>
      <c r="M1096" s="2">
        <f t="shared" si="435"/>
        <v>4.55000455000798E-5</v>
      </c>
      <c r="N1096" s="108">
        <v>14582</v>
      </c>
      <c r="O1096" s="108">
        <v>29372</v>
      </c>
      <c r="P1096" s="108"/>
      <c r="X1096" s="57">
        <v>2</v>
      </c>
      <c r="Y1096" s="108"/>
      <c r="Z1096" s="108"/>
      <c r="AA1096" s="108"/>
      <c r="AB1096" s="108"/>
      <c r="AC1096" s="108"/>
      <c r="AD1096" s="108"/>
      <c r="AE1096" s="108"/>
      <c r="AF1096" s="108"/>
      <c r="AG1096" s="108"/>
      <c r="AI1096" s="7">
        <f>IF(Q1096&gt;0,RANK(Q1096,(N1096:P1096,Q1096:AE1096)),0)</f>
        <v>0</v>
      </c>
      <c r="AJ1096" s="7">
        <f>IF(R1096&gt;0,RANK(R1096,(N1096:P1096,Q1096:AE1096)),0)</f>
        <v>0</v>
      </c>
      <c r="AK1096" s="7">
        <f>IF(T1096&gt;0,RANK(T1096,(N1096:P1096,Q1096:AE1096)),0)</f>
        <v>0</v>
      </c>
      <c r="AL1096" s="7">
        <f>IF(S1096&gt;0,RANK(S1096,(N1096:P1096,Q1096:AE1096)),0)</f>
        <v>0</v>
      </c>
      <c r="AM1096" s="2">
        <f t="shared" si="436"/>
        <v>0</v>
      </c>
      <c r="AN1096" s="2">
        <f t="shared" si="437"/>
        <v>0</v>
      </c>
      <c r="AO1096" s="2">
        <f t="shared" si="438"/>
        <v>0</v>
      </c>
      <c r="AP1096" s="2">
        <f t="shared" si="439"/>
        <v>0</v>
      </c>
      <c r="AR1096" t="s">
        <v>892</v>
      </c>
      <c r="AS1096" t="s">
        <v>1862</v>
      </c>
      <c r="AT1096">
        <v>4</v>
      </c>
      <c r="AV1096">
        <v>3</v>
      </c>
      <c r="AW1096" s="91">
        <v>21</v>
      </c>
      <c r="AX1096" s="93">
        <v>117</v>
      </c>
      <c r="AY1096" s="97">
        <f t="shared" si="430"/>
        <v>21117</v>
      </c>
      <c r="BA1096" s="7" t="s">
        <v>1261</v>
      </c>
    </row>
    <row r="1097" spans="1:53" ht="12.75" hidden="1" customHeight="1" outlineLevel="1">
      <c r="A1097" t="s">
        <v>893</v>
      </c>
      <c r="B1097" t="s">
        <v>1862</v>
      </c>
      <c r="C1097" s="1">
        <f t="shared" si="431"/>
        <v>5795</v>
      </c>
      <c r="D1097" s="7">
        <f>IF(N1097&gt;0, RANK(N1097,(N1097:P1097,Q1097:AE1097)),0)</f>
        <v>1</v>
      </c>
      <c r="E1097" s="7">
        <f>IF(O1097&gt;0,RANK(O1097,(N1097:P1097,Q1097:AE1097)),0)</f>
        <v>2</v>
      </c>
      <c r="F1097" s="7">
        <f>IF(P1097&gt;0,RANK(P1097,(N1097:P1097,Q1097:AE1097)),0)</f>
        <v>0</v>
      </c>
      <c r="G1097" s="1">
        <f t="shared" si="440"/>
        <v>347</v>
      </c>
      <c r="H1097" s="2">
        <f t="shared" si="441"/>
        <v>5.9879206212251943E-2</v>
      </c>
      <c r="I1097" s="2"/>
      <c r="J1097" s="2">
        <f t="shared" si="432"/>
        <v>0.52924935289042274</v>
      </c>
      <c r="K1097" s="2">
        <f t="shared" si="433"/>
        <v>0.46937014667817084</v>
      </c>
      <c r="L1097" s="2">
        <f t="shared" si="434"/>
        <v>0</v>
      </c>
      <c r="M1097" s="2">
        <f t="shared" si="435"/>
        <v>1.3805004314064173E-3</v>
      </c>
      <c r="N1097" s="108">
        <v>3067</v>
      </c>
      <c r="O1097" s="108">
        <v>2720</v>
      </c>
      <c r="P1097" s="108"/>
      <c r="X1097" s="57">
        <v>8</v>
      </c>
      <c r="Y1097" s="108"/>
      <c r="Z1097" s="108"/>
      <c r="AA1097" s="108"/>
      <c r="AB1097" s="108"/>
      <c r="AC1097" s="108"/>
      <c r="AD1097" s="108"/>
      <c r="AE1097" s="108"/>
      <c r="AF1097" s="108"/>
      <c r="AG1097" s="108"/>
      <c r="AI1097" s="7">
        <f>IF(Q1097&gt;0,RANK(Q1097,(N1097:P1097,Q1097:AE1097)),0)</f>
        <v>0</v>
      </c>
      <c r="AJ1097" s="7">
        <f>IF(R1097&gt;0,RANK(R1097,(N1097:P1097,Q1097:AE1097)),0)</f>
        <v>0</v>
      </c>
      <c r="AK1097" s="7">
        <f>IF(T1097&gt;0,RANK(T1097,(N1097:P1097,Q1097:AE1097)),0)</f>
        <v>0</v>
      </c>
      <c r="AL1097" s="7">
        <f>IF(S1097&gt;0,RANK(S1097,(N1097:P1097,Q1097:AE1097)),0)</f>
        <v>0</v>
      </c>
      <c r="AM1097" s="2">
        <f t="shared" si="436"/>
        <v>0</v>
      </c>
      <c r="AN1097" s="2">
        <f t="shared" si="437"/>
        <v>0</v>
      </c>
      <c r="AO1097" s="2">
        <f t="shared" si="438"/>
        <v>0</v>
      </c>
      <c r="AP1097" s="2">
        <f t="shared" si="439"/>
        <v>0</v>
      </c>
      <c r="AR1097" t="s">
        <v>893</v>
      </c>
      <c r="AS1097" t="s">
        <v>1862</v>
      </c>
      <c r="AT1097">
        <v>5</v>
      </c>
      <c r="AV1097">
        <v>3</v>
      </c>
      <c r="AW1097" s="91">
        <v>21</v>
      </c>
      <c r="AX1097" s="93">
        <v>119</v>
      </c>
      <c r="AY1097" s="97">
        <f t="shared" si="430"/>
        <v>21119</v>
      </c>
      <c r="BA1097" s="7" t="s">
        <v>1261</v>
      </c>
    </row>
    <row r="1098" spans="1:53" ht="12.75" hidden="1" customHeight="1" outlineLevel="1">
      <c r="A1098" t="s">
        <v>1693</v>
      </c>
      <c r="B1098" t="s">
        <v>1862</v>
      </c>
      <c r="C1098" s="1">
        <f t="shared" si="431"/>
        <v>8934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0</v>
      </c>
      <c r="G1098" s="1">
        <f t="shared" si="440"/>
        <v>2397</v>
      </c>
      <c r="H1098" s="2">
        <f t="shared" si="441"/>
        <v>0.26830087306917394</v>
      </c>
      <c r="I1098" s="2"/>
      <c r="J1098" s="2">
        <f t="shared" si="432"/>
        <v>0.36568166554734721</v>
      </c>
      <c r="K1098" s="2">
        <f t="shared" si="433"/>
        <v>0.63398253861652121</v>
      </c>
      <c r="L1098" s="2">
        <f t="shared" si="434"/>
        <v>0</v>
      </c>
      <c r="M1098" s="2">
        <f t="shared" si="435"/>
        <v>3.3579583613163599E-4</v>
      </c>
      <c r="N1098" s="108">
        <v>3267</v>
      </c>
      <c r="O1098" s="108">
        <v>5664</v>
      </c>
      <c r="P1098" s="108"/>
      <c r="X1098" s="57">
        <v>3</v>
      </c>
      <c r="Y1098" s="108"/>
      <c r="Z1098" s="108"/>
      <c r="AA1098" s="108"/>
      <c r="AB1098" s="108"/>
      <c r="AC1098" s="108"/>
      <c r="AD1098" s="108"/>
      <c r="AE1098" s="108"/>
      <c r="AF1098" s="108"/>
      <c r="AG1098" s="108"/>
      <c r="AI1098" s="7">
        <f>IF(Q1098&gt;0,RANK(Q1098,(N1098:P1098,Q1098:AE1098)),0)</f>
        <v>0</v>
      </c>
      <c r="AJ1098" s="7">
        <f>IF(R1098&gt;0,RANK(R1098,(N1098:P1098,Q1098:AE1098)),0)</f>
        <v>0</v>
      </c>
      <c r="AK1098" s="7">
        <f>IF(T1098&gt;0,RANK(T1098,(N1098:P1098,Q1098:AE1098)),0)</f>
        <v>0</v>
      </c>
      <c r="AL1098" s="7">
        <f>IF(S1098&gt;0,RANK(S1098,(N1098:P1098,Q1098:AE1098)),0)</f>
        <v>0</v>
      </c>
      <c r="AM1098" s="2">
        <f t="shared" si="436"/>
        <v>0</v>
      </c>
      <c r="AN1098" s="2">
        <f t="shared" si="437"/>
        <v>0</v>
      </c>
      <c r="AO1098" s="2">
        <f t="shared" si="438"/>
        <v>0</v>
      </c>
      <c r="AP1098" s="2">
        <f t="shared" si="439"/>
        <v>0</v>
      </c>
      <c r="AR1098" t="s">
        <v>1693</v>
      </c>
      <c r="AS1098" t="s">
        <v>1862</v>
      </c>
      <c r="AT1098">
        <v>5</v>
      </c>
      <c r="AV1098">
        <v>3</v>
      </c>
      <c r="AW1098" s="91">
        <v>21</v>
      </c>
      <c r="AX1098" s="93">
        <v>121</v>
      </c>
      <c r="AY1098" s="97">
        <f t="shared" si="430"/>
        <v>21121</v>
      </c>
      <c r="BA1098" s="7" t="s">
        <v>1261</v>
      </c>
    </row>
    <row r="1099" spans="1:53" ht="12.75" hidden="1" customHeight="1" outlineLevel="1">
      <c r="A1099" t="s">
        <v>1542</v>
      </c>
      <c r="B1099" t="s">
        <v>1862</v>
      </c>
      <c r="C1099" s="1">
        <f t="shared" si="431"/>
        <v>4594</v>
      </c>
      <c r="D1099" s="7">
        <f>IF(N1099&gt;0, RANK(N1099,(N1099:P1099,Q1099:AE1099)),0)</f>
        <v>2</v>
      </c>
      <c r="E1099" s="7">
        <f>IF(O1099&gt;0,RANK(O1099,(N1099:P1099,Q1099:AE1099)),0)</f>
        <v>1</v>
      </c>
      <c r="F1099" s="7">
        <f>IF(P1099&gt;0,RANK(P1099,(N1099:P1099,Q1099:AE1099)),0)</f>
        <v>0</v>
      </c>
      <c r="G1099" s="1">
        <f t="shared" si="440"/>
        <v>864</v>
      </c>
      <c r="H1099" s="2">
        <f t="shared" si="441"/>
        <v>0.18807139747496734</v>
      </c>
      <c r="I1099" s="2"/>
      <c r="J1099" s="2">
        <f t="shared" si="432"/>
        <v>0.40596430126251631</v>
      </c>
      <c r="K1099" s="2">
        <f t="shared" si="433"/>
        <v>0.59403569873748363</v>
      </c>
      <c r="L1099" s="2">
        <f t="shared" si="434"/>
        <v>0</v>
      </c>
      <c r="M1099" s="2">
        <f t="shared" si="435"/>
        <v>1.1102230246251565E-16</v>
      </c>
      <c r="N1099" s="108">
        <v>1865</v>
      </c>
      <c r="O1099" s="108">
        <v>2729</v>
      </c>
      <c r="P1099" s="108"/>
      <c r="X1099" s="57">
        <v>0</v>
      </c>
      <c r="Y1099" s="108"/>
      <c r="Z1099" s="108"/>
      <c r="AA1099" s="108"/>
      <c r="AB1099" s="108"/>
      <c r="AC1099" s="108"/>
      <c r="AD1099" s="108"/>
      <c r="AE1099" s="108"/>
      <c r="AF1099" s="108"/>
      <c r="AG1099" s="108"/>
      <c r="AI1099" s="7">
        <f>IF(Q1099&gt;0,RANK(Q1099,(N1099:P1099,Q1099:AE1099)),0)</f>
        <v>0</v>
      </c>
      <c r="AJ1099" s="7">
        <f>IF(R1099&gt;0,RANK(R1099,(N1099:P1099,Q1099:AE1099)),0)</f>
        <v>0</v>
      </c>
      <c r="AK1099" s="7">
        <f>IF(T1099&gt;0,RANK(T1099,(N1099:P1099,Q1099:AE1099)),0)</f>
        <v>0</v>
      </c>
      <c r="AL1099" s="7">
        <f>IF(S1099&gt;0,RANK(S1099,(N1099:P1099,Q1099:AE1099)),0)</f>
        <v>0</v>
      </c>
      <c r="AM1099" s="2">
        <f t="shared" si="436"/>
        <v>0</v>
      </c>
      <c r="AN1099" s="2">
        <f t="shared" si="437"/>
        <v>0</v>
      </c>
      <c r="AO1099" s="2">
        <f t="shared" si="438"/>
        <v>0</v>
      </c>
      <c r="AP1099" s="2">
        <f t="shared" si="439"/>
        <v>0</v>
      </c>
      <c r="AR1099" t="s">
        <v>1542</v>
      </c>
      <c r="AS1099" t="s">
        <v>1862</v>
      </c>
      <c r="AT1099">
        <v>2</v>
      </c>
      <c r="AV1099">
        <v>3</v>
      </c>
      <c r="AW1099" s="91">
        <v>21</v>
      </c>
      <c r="AX1099" s="93">
        <v>123</v>
      </c>
      <c r="AY1099" s="97">
        <f t="shared" si="430"/>
        <v>21123</v>
      </c>
      <c r="BA1099" s="7" t="s">
        <v>1261</v>
      </c>
    </row>
    <row r="1100" spans="1:53" ht="12.75" hidden="1" customHeight="1" outlineLevel="1">
      <c r="A1100" t="s">
        <v>1784</v>
      </c>
      <c r="B1100" t="s">
        <v>1862</v>
      </c>
      <c r="C1100" s="1">
        <f t="shared" si="431"/>
        <v>15401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0</v>
      </c>
      <c r="G1100" s="1">
        <f t="shared" si="440"/>
        <v>7545</v>
      </c>
      <c r="H1100" s="2">
        <f t="shared" si="441"/>
        <v>0.48990325303551718</v>
      </c>
      <c r="I1100" s="2"/>
      <c r="J1100" s="2">
        <f t="shared" si="432"/>
        <v>0.25498344263359524</v>
      </c>
      <c r="K1100" s="2">
        <f t="shared" si="433"/>
        <v>0.74488669566911236</v>
      </c>
      <c r="L1100" s="2">
        <f t="shared" si="434"/>
        <v>0</v>
      </c>
      <c r="M1100" s="2">
        <f t="shared" si="435"/>
        <v>1.2986169729234387E-4</v>
      </c>
      <c r="N1100" s="108">
        <v>3927</v>
      </c>
      <c r="O1100" s="108">
        <v>11472</v>
      </c>
      <c r="P1100" s="108"/>
      <c r="X1100" s="57">
        <v>2</v>
      </c>
      <c r="Y1100" s="108"/>
      <c r="Z1100" s="108"/>
      <c r="AA1100" s="108"/>
      <c r="AB1100" s="108"/>
      <c r="AC1100" s="108"/>
      <c r="AD1100" s="108"/>
      <c r="AE1100" s="108"/>
      <c r="AF1100" s="108"/>
      <c r="AG1100" s="108"/>
      <c r="AI1100" s="7">
        <f>IF(Q1100&gt;0,RANK(Q1100,(N1100:P1100,Q1100:AE1100)),0)</f>
        <v>0</v>
      </c>
      <c r="AJ1100" s="7">
        <f>IF(R1100&gt;0,RANK(R1100,(N1100:P1100,Q1100:AE1100)),0)</f>
        <v>0</v>
      </c>
      <c r="AK1100" s="7">
        <f>IF(T1100&gt;0,RANK(T1100,(N1100:P1100,Q1100:AE1100)),0)</f>
        <v>0</v>
      </c>
      <c r="AL1100" s="7">
        <f>IF(S1100&gt;0,RANK(S1100,(N1100:P1100,Q1100:AE1100)),0)</f>
        <v>0</v>
      </c>
      <c r="AM1100" s="2">
        <f t="shared" si="436"/>
        <v>0</v>
      </c>
      <c r="AN1100" s="2">
        <f t="shared" si="437"/>
        <v>0</v>
      </c>
      <c r="AO1100" s="2">
        <f t="shared" si="438"/>
        <v>0</v>
      </c>
      <c r="AP1100" s="2">
        <f t="shared" si="439"/>
        <v>0</v>
      </c>
      <c r="AR1100" t="s">
        <v>1784</v>
      </c>
      <c r="AS1100" t="s">
        <v>1862</v>
      </c>
      <c r="AT1100">
        <v>5</v>
      </c>
      <c r="AV1100">
        <v>3</v>
      </c>
      <c r="AW1100" s="91">
        <v>21</v>
      </c>
      <c r="AX1100" s="93">
        <v>125</v>
      </c>
      <c r="AY1100" s="97">
        <f t="shared" si="430"/>
        <v>21125</v>
      </c>
      <c r="BA1100" s="7" t="s">
        <v>1261</v>
      </c>
    </row>
    <row r="1101" spans="1:53" ht="12.75" hidden="1" customHeight="1" outlineLevel="1">
      <c r="A1101" t="s">
        <v>1314</v>
      </c>
      <c r="B1101" t="s">
        <v>1862</v>
      </c>
      <c r="C1101" s="1">
        <f t="shared" si="431"/>
        <v>4892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0</v>
      </c>
      <c r="G1101" s="1">
        <f t="shared" si="440"/>
        <v>478</v>
      </c>
      <c r="H1101" s="2">
        <f t="shared" si="441"/>
        <v>9.7710547833197062E-2</v>
      </c>
      <c r="I1101" s="2"/>
      <c r="J1101" s="2">
        <f t="shared" si="432"/>
        <v>0.45114472608340145</v>
      </c>
      <c r="K1101" s="2">
        <f t="shared" si="433"/>
        <v>0.5488552739165985</v>
      </c>
      <c r="L1101" s="2">
        <f t="shared" si="434"/>
        <v>0</v>
      </c>
      <c r="M1101" s="2">
        <f t="shared" si="435"/>
        <v>1.1102230246251565E-16</v>
      </c>
      <c r="N1101" s="108">
        <v>2207</v>
      </c>
      <c r="O1101" s="108">
        <v>2685</v>
      </c>
      <c r="P1101" s="108"/>
      <c r="X1101" s="57">
        <v>0</v>
      </c>
      <c r="Y1101" s="108"/>
      <c r="Z1101" s="108"/>
      <c r="AA1101" s="108"/>
      <c r="AB1101" s="108"/>
      <c r="AC1101" s="108"/>
      <c r="AD1101" s="108"/>
      <c r="AE1101" s="108"/>
      <c r="AF1101" s="108"/>
      <c r="AG1101" s="108"/>
      <c r="AI1101" s="7">
        <f>IF(Q1101&gt;0,RANK(Q1101,(N1101:P1101,Q1101:AE1101)),0)</f>
        <v>0</v>
      </c>
      <c r="AJ1101" s="7">
        <f>IF(R1101&gt;0,RANK(R1101,(N1101:P1101,Q1101:AE1101)),0)</f>
        <v>0</v>
      </c>
      <c r="AK1101" s="7">
        <f>IF(T1101&gt;0,RANK(T1101,(N1101:P1101,Q1101:AE1101)),0)</f>
        <v>0</v>
      </c>
      <c r="AL1101" s="7">
        <f>IF(S1101&gt;0,RANK(S1101,(N1101:P1101,Q1101:AE1101)),0)</f>
        <v>0</v>
      </c>
      <c r="AM1101" s="2">
        <f t="shared" si="436"/>
        <v>0</v>
      </c>
      <c r="AN1101" s="2">
        <f t="shared" si="437"/>
        <v>0</v>
      </c>
      <c r="AO1101" s="2">
        <f t="shared" si="438"/>
        <v>0</v>
      </c>
      <c r="AP1101" s="2">
        <f t="shared" si="439"/>
        <v>0</v>
      </c>
      <c r="AR1101" t="s">
        <v>1314</v>
      </c>
      <c r="AS1101" t="s">
        <v>1862</v>
      </c>
      <c r="AT1101">
        <v>5</v>
      </c>
      <c r="AV1101">
        <v>3</v>
      </c>
      <c r="AW1101" s="91">
        <v>21</v>
      </c>
      <c r="AX1101" s="93">
        <v>127</v>
      </c>
      <c r="AY1101" s="97">
        <f t="shared" si="430"/>
        <v>21127</v>
      </c>
      <c r="BA1101" s="7" t="s">
        <v>1261</v>
      </c>
    </row>
    <row r="1102" spans="1:53" ht="12.75" hidden="1" customHeight="1" outlineLevel="1">
      <c r="A1102" t="s">
        <v>738</v>
      </c>
      <c r="B1102" t="s">
        <v>1862</v>
      </c>
      <c r="C1102" s="1">
        <f t="shared" ref="C1102:C1133" si="442">SUM(N1102:AG1102)</f>
        <v>2679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>IF(P1102&gt;0,RANK(P1102,(N1102:P1102,Q1102:AE1102)),0)</f>
        <v>0</v>
      </c>
      <c r="G1102" s="1">
        <f t="shared" si="440"/>
        <v>599</v>
      </c>
      <c r="H1102" s="2">
        <f t="shared" si="441"/>
        <v>0.22359089212392683</v>
      </c>
      <c r="I1102" s="2"/>
      <c r="J1102" s="2">
        <f t="shared" ref="J1102:J1133" si="443">IF($C1102=0,"-",N1102/$C1102)</f>
        <v>0.3882045539380366</v>
      </c>
      <c r="K1102" s="2">
        <f t="shared" ref="K1102:K1133" si="444">IF($C1102=0,"-",O1102/$C1102)</f>
        <v>0.61179544606196345</v>
      </c>
      <c r="L1102" s="2">
        <f t="shared" ref="L1102:L1133" si="445">IF($C1102=0,"-",P1102/$C1102)</f>
        <v>0</v>
      </c>
      <c r="M1102" s="2">
        <f t="shared" ref="M1102:M1133" si="446">IF(C1102=0,"-",(1-J1102-K1102-L1102))</f>
        <v>0</v>
      </c>
      <c r="N1102" s="108">
        <v>1040</v>
      </c>
      <c r="O1102" s="108">
        <v>1639</v>
      </c>
      <c r="P1102" s="108"/>
      <c r="X1102" s="57">
        <v>0</v>
      </c>
      <c r="Y1102" s="108"/>
      <c r="Z1102" s="108"/>
      <c r="AA1102" s="108"/>
      <c r="AB1102" s="108"/>
      <c r="AC1102" s="108"/>
      <c r="AD1102" s="108"/>
      <c r="AE1102" s="108"/>
      <c r="AF1102" s="108"/>
      <c r="AG1102" s="108"/>
      <c r="AI1102" s="7">
        <f>IF(Q1102&gt;0,RANK(Q1102,(N1102:P1102,Q1102:AE1102)),0)</f>
        <v>0</v>
      </c>
      <c r="AJ1102" s="7">
        <f>IF(R1102&gt;0,RANK(R1102,(N1102:P1102,Q1102:AE1102)),0)</f>
        <v>0</v>
      </c>
      <c r="AK1102" s="7">
        <f>IF(T1102&gt;0,RANK(T1102,(N1102:P1102,Q1102:AE1102)),0)</f>
        <v>0</v>
      </c>
      <c r="AL1102" s="7">
        <f>IF(S1102&gt;0,RANK(S1102,(N1102:P1102,Q1102:AE1102)),0)</f>
        <v>0</v>
      </c>
      <c r="AM1102" s="2">
        <f t="shared" ref="AM1102:AM1133" si="447">IF($C1102=0,"-",Q1102/$C1102)</f>
        <v>0</v>
      </c>
      <c r="AN1102" s="2">
        <f t="shared" ref="AN1102:AN1133" si="448">IF($C1102=0,"-",R1102/$C1102)</f>
        <v>0</v>
      </c>
      <c r="AO1102" s="2">
        <f t="shared" ref="AO1102:AO1133" si="449">IF($C1102=0,"-",T1102/$C1102)</f>
        <v>0</v>
      </c>
      <c r="AP1102" s="2">
        <f t="shared" ref="AP1102:AP1133" si="450">IF($C1102=0,"-",S1102/$C1102)</f>
        <v>0</v>
      </c>
      <c r="AR1102" t="s">
        <v>738</v>
      </c>
      <c r="AS1102" t="s">
        <v>1862</v>
      </c>
      <c r="AT1102">
        <v>5</v>
      </c>
      <c r="AV1102">
        <v>3</v>
      </c>
      <c r="AW1102" s="91">
        <v>21</v>
      </c>
      <c r="AX1102" s="93">
        <v>129</v>
      </c>
      <c r="AY1102" s="97">
        <f t="shared" si="430"/>
        <v>21129</v>
      </c>
      <c r="BA1102" s="7" t="s">
        <v>1261</v>
      </c>
    </row>
    <row r="1103" spans="1:53" ht="12.75" hidden="1" customHeight="1" outlineLevel="1">
      <c r="A1103" t="s">
        <v>2129</v>
      </c>
      <c r="B1103" t="s">
        <v>1862</v>
      </c>
      <c r="C1103" s="1">
        <f t="shared" si="442"/>
        <v>4453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0</v>
      </c>
      <c r="G1103" s="1">
        <f t="shared" si="440"/>
        <v>2614</v>
      </c>
      <c r="H1103" s="2">
        <f t="shared" si="441"/>
        <v>0.58701998652593756</v>
      </c>
      <c r="I1103" s="2"/>
      <c r="J1103" s="2">
        <f t="shared" si="443"/>
        <v>0.20570401976195823</v>
      </c>
      <c r="K1103" s="2">
        <f t="shared" si="444"/>
        <v>0.79272400628789585</v>
      </c>
      <c r="L1103" s="2">
        <f t="shared" si="445"/>
        <v>0</v>
      </c>
      <c r="M1103" s="2">
        <f t="shared" si="446"/>
        <v>1.5719739501459662E-3</v>
      </c>
      <c r="N1103" s="108">
        <v>916</v>
      </c>
      <c r="O1103" s="108">
        <v>3530</v>
      </c>
      <c r="P1103" s="108"/>
      <c r="X1103" s="57">
        <v>7</v>
      </c>
      <c r="Y1103" s="108"/>
      <c r="Z1103" s="108"/>
      <c r="AA1103" s="108"/>
      <c r="AB1103" s="108"/>
      <c r="AC1103" s="108"/>
      <c r="AD1103" s="108"/>
      <c r="AE1103" s="108"/>
      <c r="AF1103" s="108"/>
      <c r="AG1103" s="108"/>
      <c r="AI1103" s="7">
        <f>IF(Q1103&gt;0,RANK(Q1103,(N1103:P1103,Q1103:AE1103)),0)</f>
        <v>0</v>
      </c>
      <c r="AJ1103" s="7">
        <f>IF(R1103&gt;0,RANK(R1103,(N1103:P1103,Q1103:AE1103)),0)</f>
        <v>0</v>
      </c>
      <c r="AK1103" s="7">
        <f>IF(T1103&gt;0,RANK(T1103,(N1103:P1103,Q1103:AE1103)),0)</f>
        <v>0</v>
      </c>
      <c r="AL1103" s="7">
        <f>IF(S1103&gt;0,RANK(S1103,(N1103:P1103,Q1103:AE1103)),0)</f>
        <v>0</v>
      </c>
      <c r="AM1103" s="2">
        <f t="shared" si="447"/>
        <v>0</v>
      </c>
      <c r="AN1103" s="2">
        <f t="shared" si="448"/>
        <v>0</v>
      </c>
      <c r="AO1103" s="2">
        <f t="shared" si="449"/>
        <v>0</v>
      </c>
      <c r="AP1103" s="2">
        <f t="shared" si="450"/>
        <v>0</v>
      </c>
      <c r="AR1103" t="s">
        <v>2129</v>
      </c>
      <c r="AS1103" t="s">
        <v>1862</v>
      </c>
      <c r="AT1103">
        <v>5</v>
      </c>
      <c r="AV1103">
        <v>3</v>
      </c>
      <c r="AW1103" s="91">
        <v>21</v>
      </c>
      <c r="AX1103" s="93">
        <v>131</v>
      </c>
      <c r="AY1103" s="97">
        <f t="shared" si="430"/>
        <v>21131</v>
      </c>
      <c r="BA1103" s="7" t="s">
        <v>1261</v>
      </c>
    </row>
    <row r="1104" spans="1:53" ht="12.75" hidden="1" customHeight="1" outlineLevel="1">
      <c r="A1104" t="s">
        <v>1082</v>
      </c>
      <c r="B1104" t="s">
        <v>1862</v>
      </c>
      <c r="C1104" s="1">
        <f t="shared" si="442"/>
        <v>7396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>IF(P1104&gt;0,RANK(P1104,(N1104:P1104,Q1104:AE1104)),0)</f>
        <v>0</v>
      </c>
      <c r="G1104" s="1">
        <f t="shared" si="440"/>
        <v>316</v>
      </c>
      <c r="H1104" s="2">
        <f t="shared" si="441"/>
        <v>4.2725797728501894E-2</v>
      </c>
      <c r="I1104" s="2"/>
      <c r="J1104" s="2">
        <f t="shared" si="443"/>
        <v>0.47863710113574903</v>
      </c>
      <c r="K1104" s="2">
        <f t="shared" si="444"/>
        <v>0.52136289886425091</v>
      </c>
      <c r="L1104" s="2">
        <f t="shared" si="445"/>
        <v>0</v>
      </c>
      <c r="M1104" s="2">
        <f t="shared" si="446"/>
        <v>0</v>
      </c>
      <c r="N1104" s="108">
        <v>3540</v>
      </c>
      <c r="O1104" s="108">
        <v>3856</v>
      </c>
      <c r="P1104" s="108"/>
      <c r="X1104" s="57">
        <v>0</v>
      </c>
      <c r="Y1104" s="108"/>
      <c r="Z1104" s="108"/>
      <c r="AA1104" s="108"/>
      <c r="AB1104" s="108"/>
      <c r="AC1104" s="108"/>
      <c r="AD1104" s="108"/>
      <c r="AE1104" s="108"/>
      <c r="AF1104" s="108"/>
      <c r="AG1104" s="108"/>
      <c r="AI1104" s="7">
        <f>IF(Q1104&gt;0,RANK(Q1104,(N1104:P1104,Q1104:AE1104)),0)</f>
        <v>0</v>
      </c>
      <c r="AJ1104" s="7">
        <f>IF(R1104&gt;0,RANK(R1104,(N1104:P1104,Q1104:AE1104)),0)</f>
        <v>0</v>
      </c>
      <c r="AK1104" s="7">
        <f>IF(T1104&gt;0,RANK(T1104,(N1104:P1104,Q1104:AE1104)),0)</f>
        <v>0</v>
      </c>
      <c r="AL1104" s="7">
        <f>IF(S1104&gt;0,RANK(S1104,(N1104:P1104,Q1104:AE1104)),0)</f>
        <v>0</v>
      </c>
      <c r="AM1104" s="2">
        <f t="shared" si="447"/>
        <v>0</v>
      </c>
      <c r="AN1104" s="2">
        <f t="shared" si="448"/>
        <v>0</v>
      </c>
      <c r="AO1104" s="2">
        <f t="shared" si="449"/>
        <v>0</v>
      </c>
      <c r="AP1104" s="2">
        <f t="shared" si="450"/>
        <v>0</v>
      </c>
      <c r="AR1104" t="s">
        <v>1082</v>
      </c>
      <c r="AS1104" t="s">
        <v>1862</v>
      </c>
      <c r="AT1104">
        <v>5</v>
      </c>
      <c r="AV1104">
        <v>3</v>
      </c>
      <c r="AW1104" s="91">
        <v>21</v>
      </c>
      <c r="AX1104" s="93">
        <v>133</v>
      </c>
      <c r="AY1104" s="97">
        <f t="shared" si="430"/>
        <v>21133</v>
      </c>
      <c r="BA1104" s="7" t="s">
        <v>1261</v>
      </c>
    </row>
    <row r="1105" spans="1:53" ht="12.75" hidden="1" customHeight="1" outlineLevel="1">
      <c r="A1105" t="s">
        <v>983</v>
      </c>
      <c r="B1105" t="s">
        <v>1862</v>
      </c>
      <c r="C1105" s="1">
        <f t="shared" si="442"/>
        <v>3516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0</v>
      </c>
      <c r="G1105" s="1">
        <f t="shared" si="440"/>
        <v>1356</v>
      </c>
      <c r="H1105" s="2">
        <f t="shared" si="441"/>
        <v>0.38566552901023893</v>
      </c>
      <c r="I1105" s="2"/>
      <c r="J1105" s="2">
        <f t="shared" si="443"/>
        <v>0.30716723549488056</v>
      </c>
      <c r="K1105" s="2">
        <f t="shared" si="444"/>
        <v>0.69283276450511944</v>
      </c>
      <c r="L1105" s="2">
        <f t="shared" si="445"/>
        <v>0</v>
      </c>
      <c r="M1105" s="2">
        <f t="shared" si="446"/>
        <v>0</v>
      </c>
      <c r="N1105" s="108">
        <v>1080</v>
      </c>
      <c r="O1105" s="108">
        <v>2436</v>
      </c>
      <c r="P1105" s="108"/>
      <c r="X1105" s="57">
        <v>0</v>
      </c>
      <c r="Y1105" s="108"/>
      <c r="Z1105" s="108"/>
      <c r="AA1105" s="108"/>
      <c r="AB1105" s="108"/>
      <c r="AC1105" s="108"/>
      <c r="AD1105" s="108"/>
      <c r="AE1105" s="108"/>
      <c r="AF1105" s="108"/>
      <c r="AG1105" s="108"/>
      <c r="AI1105" s="7">
        <f>IF(Q1105&gt;0,RANK(Q1105,(N1105:P1105,Q1105:AE1105)),0)</f>
        <v>0</v>
      </c>
      <c r="AJ1105" s="7">
        <f>IF(R1105&gt;0,RANK(R1105,(N1105:P1105,Q1105:AE1105)),0)</f>
        <v>0</v>
      </c>
      <c r="AK1105" s="7">
        <f>IF(T1105&gt;0,RANK(T1105,(N1105:P1105,Q1105:AE1105)),0)</f>
        <v>0</v>
      </c>
      <c r="AL1105" s="7">
        <f>IF(S1105&gt;0,RANK(S1105,(N1105:P1105,Q1105:AE1105)),0)</f>
        <v>0</v>
      </c>
      <c r="AM1105" s="2">
        <f t="shared" si="447"/>
        <v>0</v>
      </c>
      <c r="AN1105" s="2">
        <f t="shared" si="448"/>
        <v>0</v>
      </c>
      <c r="AO1105" s="2">
        <f t="shared" si="449"/>
        <v>0</v>
      </c>
      <c r="AP1105" s="2">
        <f t="shared" si="450"/>
        <v>0</v>
      </c>
      <c r="AR1105" t="s">
        <v>983</v>
      </c>
      <c r="AS1105" t="s">
        <v>1862</v>
      </c>
      <c r="AT1105">
        <v>4</v>
      </c>
      <c r="AV1105">
        <v>3</v>
      </c>
      <c r="AW1105" s="91">
        <v>21</v>
      </c>
      <c r="AX1105" s="93">
        <v>135</v>
      </c>
      <c r="AY1105" s="97">
        <f t="shared" si="430"/>
        <v>21135</v>
      </c>
      <c r="BA1105" s="7" t="s">
        <v>1261</v>
      </c>
    </row>
    <row r="1106" spans="1:53" ht="12.75" hidden="1" customHeight="1" outlineLevel="1">
      <c r="A1106" t="s">
        <v>196</v>
      </c>
      <c r="B1106" t="s">
        <v>1862</v>
      </c>
      <c r="C1106" s="1">
        <f t="shared" si="442"/>
        <v>7241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>IF(P1106&gt;0,RANK(P1106,(N1106:P1106,Q1106:AE1106)),0)</f>
        <v>0</v>
      </c>
      <c r="G1106" s="1">
        <f t="shared" si="440"/>
        <v>903</v>
      </c>
      <c r="H1106" s="2">
        <f t="shared" si="441"/>
        <v>0.12470653224692722</v>
      </c>
      <c r="I1106" s="2"/>
      <c r="J1106" s="2">
        <f t="shared" si="443"/>
        <v>0.43764673387653641</v>
      </c>
      <c r="K1106" s="2">
        <f t="shared" si="444"/>
        <v>0.56235326612346359</v>
      </c>
      <c r="L1106" s="2">
        <f t="shared" si="445"/>
        <v>0</v>
      </c>
      <c r="M1106" s="2">
        <f t="shared" si="446"/>
        <v>0</v>
      </c>
      <c r="N1106" s="108">
        <v>3169</v>
      </c>
      <c r="O1106" s="108">
        <v>4072</v>
      </c>
      <c r="P1106" s="108"/>
      <c r="X1106" s="57">
        <v>0</v>
      </c>
      <c r="Y1106" s="108"/>
      <c r="Z1106" s="108"/>
      <c r="AA1106" s="108"/>
      <c r="AB1106" s="108"/>
      <c r="AC1106" s="108"/>
      <c r="AD1106" s="108"/>
      <c r="AE1106" s="108"/>
      <c r="AF1106" s="108"/>
      <c r="AG1106" s="108"/>
      <c r="AI1106" s="7">
        <f>IF(Q1106&gt;0,RANK(Q1106,(N1106:P1106,Q1106:AE1106)),0)</f>
        <v>0</v>
      </c>
      <c r="AJ1106" s="7">
        <f>IF(R1106&gt;0,RANK(R1106,(N1106:P1106,Q1106:AE1106)),0)</f>
        <v>0</v>
      </c>
      <c r="AK1106" s="7">
        <f>IF(T1106&gt;0,RANK(T1106,(N1106:P1106,Q1106:AE1106)),0)</f>
        <v>0</v>
      </c>
      <c r="AL1106" s="7">
        <f>IF(S1106&gt;0,RANK(S1106,(N1106:P1106,Q1106:AE1106)),0)</f>
        <v>0</v>
      </c>
      <c r="AM1106" s="2">
        <f t="shared" si="447"/>
        <v>0</v>
      </c>
      <c r="AN1106" s="2">
        <f t="shared" si="448"/>
        <v>0</v>
      </c>
      <c r="AO1106" s="2">
        <f t="shared" si="449"/>
        <v>0</v>
      </c>
      <c r="AP1106" s="2">
        <f t="shared" si="450"/>
        <v>0</v>
      </c>
      <c r="AR1106" t="s">
        <v>196</v>
      </c>
      <c r="AS1106" t="s">
        <v>1862</v>
      </c>
      <c r="AV1106">
        <v>3</v>
      </c>
      <c r="AW1106" s="91">
        <v>21</v>
      </c>
      <c r="AX1106" s="93">
        <v>137</v>
      </c>
      <c r="AY1106" s="97">
        <f t="shared" si="430"/>
        <v>21137</v>
      </c>
      <c r="BA1106" s="7" t="s">
        <v>1261</v>
      </c>
    </row>
    <row r="1107" spans="1:53" ht="12.75" hidden="1" customHeight="1" outlineLevel="1">
      <c r="A1107" t="s">
        <v>934</v>
      </c>
      <c r="B1107" t="s">
        <v>1862</v>
      </c>
      <c r="C1107" s="1">
        <f t="shared" si="442"/>
        <v>3886</v>
      </c>
      <c r="D1107" s="7">
        <f>IF(N1107&gt;0, RANK(N1107,(N1107:P1107,Q1107:AE1107)),0)</f>
        <v>2</v>
      </c>
      <c r="E1107" s="7">
        <f>IF(O1107&gt;0,RANK(O1107,(N1107:P1107,Q1107:AE1107)),0)</f>
        <v>1</v>
      </c>
      <c r="F1107" s="7">
        <f>IF(P1107&gt;0,RANK(P1107,(N1107:P1107,Q1107:AE1107)),0)</f>
        <v>0</v>
      </c>
      <c r="G1107" s="1">
        <f t="shared" si="440"/>
        <v>298</v>
      </c>
      <c r="H1107" s="2">
        <f t="shared" si="441"/>
        <v>7.6685537828100878E-2</v>
      </c>
      <c r="I1107" s="2"/>
      <c r="J1107" s="2">
        <f t="shared" si="443"/>
        <v>0.46114256304683482</v>
      </c>
      <c r="K1107" s="2">
        <f t="shared" si="444"/>
        <v>0.53782810087493571</v>
      </c>
      <c r="L1107" s="2">
        <f t="shared" si="445"/>
        <v>0</v>
      </c>
      <c r="M1107" s="2">
        <f t="shared" si="446"/>
        <v>1.0293360782294148E-3</v>
      </c>
      <c r="N1107" s="108">
        <v>1792</v>
      </c>
      <c r="O1107" s="108">
        <v>2090</v>
      </c>
      <c r="P1107" s="108"/>
      <c r="X1107" s="57">
        <v>4</v>
      </c>
      <c r="Y1107" s="108"/>
      <c r="Z1107" s="108"/>
      <c r="AA1107" s="108"/>
      <c r="AB1107" s="108"/>
      <c r="AC1107" s="108"/>
      <c r="AD1107" s="108"/>
      <c r="AE1107" s="108"/>
      <c r="AF1107" s="108"/>
      <c r="AG1107" s="108"/>
      <c r="AI1107" s="7">
        <f>IF(Q1107&gt;0,RANK(Q1107,(N1107:P1107,Q1107:AE1107)),0)</f>
        <v>0</v>
      </c>
      <c r="AJ1107" s="7">
        <f>IF(R1107&gt;0,RANK(R1107,(N1107:P1107,Q1107:AE1107)),0)</f>
        <v>0</v>
      </c>
      <c r="AK1107" s="7">
        <f>IF(T1107&gt;0,RANK(T1107,(N1107:P1107,Q1107:AE1107)),0)</f>
        <v>0</v>
      </c>
      <c r="AL1107" s="7">
        <f>IF(S1107&gt;0,RANK(S1107,(N1107:P1107,Q1107:AE1107)),0)</f>
        <v>0</v>
      </c>
      <c r="AM1107" s="2">
        <f t="shared" si="447"/>
        <v>0</v>
      </c>
      <c r="AN1107" s="2">
        <f t="shared" si="448"/>
        <v>0</v>
      </c>
      <c r="AO1107" s="2">
        <f t="shared" si="449"/>
        <v>0</v>
      </c>
      <c r="AP1107" s="2">
        <f t="shared" si="450"/>
        <v>0</v>
      </c>
      <c r="AR1107" t="s">
        <v>934</v>
      </c>
      <c r="AS1107" t="s">
        <v>1862</v>
      </c>
      <c r="AT1107">
        <v>1</v>
      </c>
      <c r="AV1107">
        <v>3</v>
      </c>
      <c r="AW1107" s="91">
        <v>21</v>
      </c>
      <c r="AX1107" s="93">
        <v>139</v>
      </c>
      <c r="AY1107" s="97">
        <f t="shared" si="430"/>
        <v>21139</v>
      </c>
      <c r="BA1107" s="7" t="s">
        <v>1261</v>
      </c>
    </row>
    <row r="1108" spans="1:53" ht="12.75" hidden="1" customHeight="1" outlineLevel="1">
      <c r="A1108" t="s">
        <v>726</v>
      </c>
      <c r="B1108" t="s">
        <v>1862</v>
      </c>
      <c r="C1108" s="1">
        <f t="shared" si="442"/>
        <v>8152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0</v>
      </c>
      <c r="G1108" s="1">
        <f t="shared" si="440"/>
        <v>1974</v>
      </c>
      <c r="H1108" s="2">
        <f t="shared" si="441"/>
        <v>0.24214916584887144</v>
      </c>
      <c r="I1108" s="2"/>
      <c r="J1108" s="2">
        <f t="shared" si="443"/>
        <v>0.37868007850834151</v>
      </c>
      <c r="K1108" s="2">
        <f t="shared" si="444"/>
        <v>0.62082924435721298</v>
      </c>
      <c r="L1108" s="2">
        <f t="shared" si="445"/>
        <v>0</v>
      </c>
      <c r="M1108" s="2">
        <f t="shared" si="446"/>
        <v>4.906771344455052E-4</v>
      </c>
      <c r="N1108" s="108">
        <v>3087</v>
      </c>
      <c r="O1108" s="108">
        <v>5061</v>
      </c>
      <c r="P1108" s="108"/>
      <c r="X1108" s="57">
        <v>4</v>
      </c>
      <c r="Y1108" s="108"/>
      <c r="Z1108" s="108"/>
      <c r="AA1108" s="108"/>
      <c r="AB1108" s="108"/>
      <c r="AC1108" s="108"/>
      <c r="AD1108" s="108"/>
      <c r="AE1108" s="108"/>
      <c r="AF1108" s="108"/>
      <c r="AG1108" s="108"/>
      <c r="AI1108" s="7">
        <f>IF(Q1108&gt;0,RANK(Q1108,(N1108:P1108,Q1108:AE1108)),0)</f>
        <v>0</v>
      </c>
      <c r="AJ1108" s="7">
        <f>IF(R1108&gt;0,RANK(R1108,(N1108:P1108,Q1108:AE1108)),0)</f>
        <v>0</v>
      </c>
      <c r="AK1108" s="7">
        <f>IF(T1108&gt;0,RANK(T1108,(N1108:P1108,Q1108:AE1108)),0)</f>
        <v>0</v>
      </c>
      <c r="AL1108" s="7">
        <f>IF(S1108&gt;0,RANK(S1108,(N1108:P1108,Q1108:AE1108)),0)</f>
        <v>0</v>
      </c>
      <c r="AM1108" s="2">
        <f t="shared" si="447"/>
        <v>0</v>
      </c>
      <c r="AN1108" s="2">
        <f t="shared" si="448"/>
        <v>0</v>
      </c>
      <c r="AO1108" s="2">
        <f t="shared" si="449"/>
        <v>0</v>
      </c>
      <c r="AP1108" s="2">
        <f t="shared" si="450"/>
        <v>0</v>
      </c>
      <c r="AR1108" t="s">
        <v>726</v>
      </c>
      <c r="AS1108" t="s">
        <v>1862</v>
      </c>
      <c r="AT1108">
        <v>1</v>
      </c>
      <c r="AV1108">
        <v>3</v>
      </c>
      <c r="AW1108" s="91">
        <v>21</v>
      </c>
      <c r="AX1108" s="93">
        <v>141</v>
      </c>
      <c r="AY1108" s="97">
        <f t="shared" si="430"/>
        <v>21141</v>
      </c>
      <c r="BA1108" s="7" t="s">
        <v>1261</v>
      </c>
    </row>
    <row r="1109" spans="1:53" ht="12.75" hidden="1" customHeight="1" outlineLevel="1">
      <c r="A1109" t="s">
        <v>1205</v>
      </c>
      <c r="B1109" t="s">
        <v>1862</v>
      </c>
      <c r="C1109" s="1">
        <f t="shared" si="442"/>
        <v>3205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>IF(P1109&gt;0,RANK(P1109,(N1109:P1109,Q1109:AE1109)),0)</f>
        <v>0</v>
      </c>
      <c r="G1109" s="1">
        <f t="shared" si="440"/>
        <v>252</v>
      </c>
      <c r="H1109" s="2">
        <f t="shared" si="441"/>
        <v>7.8627145085803429E-2</v>
      </c>
      <c r="I1109" s="2"/>
      <c r="J1109" s="2">
        <f t="shared" si="443"/>
        <v>0.46021840873634945</v>
      </c>
      <c r="K1109" s="2">
        <f t="shared" si="444"/>
        <v>0.53884555382215293</v>
      </c>
      <c r="L1109" s="2">
        <f t="shared" si="445"/>
        <v>0</v>
      </c>
      <c r="M1109" s="2">
        <f t="shared" si="446"/>
        <v>9.3603744149761692E-4</v>
      </c>
      <c r="N1109" s="108">
        <v>1475</v>
      </c>
      <c r="O1109" s="108">
        <v>1727</v>
      </c>
      <c r="P1109" s="108"/>
      <c r="X1109" s="57">
        <v>3</v>
      </c>
      <c r="Y1109" s="108"/>
      <c r="Z1109" s="108"/>
      <c r="AA1109" s="108"/>
      <c r="AB1109" s="108"/>
      <c r="AC1109" s="108"/>
      <c r="AD1109" s="108"/>
      <c r="AE1109" s="108"/>
      <c r="AF1109" s="108"/>
      <c r="AG1109" s="108"/>
      <c r="AI1109" s="7">
        <f>IF(Q1109&gt;0,RANK(Q1109,(N1109:P1109,Q1109:AE1109)),0)</f>
        <v>0</v>
      </c>
      <c r="AJ1109" s="7">
        <f>IF(R1109&gt;0,RANK(R1109,(N1109:P1109,Q1109:AE1109)),0)</f>
        <v>0</v>
      </c>
      <c r="AK1109" s="7">
        <f>IF(T1109&gt;0,RANK(T1109,(N1109:P1109,Q1109:AE1109)),0)</f>
        <v>0</v>
      </c>
      <c r="AL1109" s="7">
        <f>IF(S1109&gt;0,RANK(S1109,(N1109:P1109,Q1109:AE1109)),0)</f>
        <v>0</v>
      </c>
      <c r="AM1109" s="2">
        <f t="shared" si="447"/>
        <v>0</v>
      </c>
      <c r="AN1109" s="2">
        <f t="shared" si="448"/>
        <v>0</v>
      </c>
      <c r="AO1109" s="2">
        <f t="shared" si="449"/>
        <v>0</v>
      </c>
      <c r="AP1109" s="2">
        <f t="shared" si="450"/>
        <v>0</v>
      </c>
      <c r="AR1109" t="s">
        <v>1205</v>
      </c>
      <c r="AS1109" t="s">
        <v>1862</v>
      </c>
      <c r="AT1109">
        <v>1</v>
      </c>
      <c r="AV1109">
        <v>3</v>
      </c>
      <c r="AW1109" s="91">
        <v>21</v>
      </c>
      <c r="AX1109" s="93">
        <v>143</v>
      </c>
      <c r="AY1109" s="97">
        <f t="shared" si="430"/>
        <v>21143</v>
      </c>
      <c r="BA1109" s="7" t="s">
        <v>1261</v>
      </c>
    </row>
    <row r="1110" spans="1:53" ht="12.75" hidden="1" customHeight="1" outlineLevel="1">
      <c r="A1110" t="s">
        <v>1315</v>
      </c>
      <c r="B1110" t="s">
        <v>1862</v>
      </c>
      <c r="C1110" s="1">
        <f t="shared" si="442"/>
        <v>22242</v>
      </c>
      <c r="D1110" s="7">
        <f>IF(N1110&gt;0, RANK(N1110,(N1110:P1110,Q1110:AE1110)),0)</f>
        <v>2</v>
      </c>
      <c r="E1110" s="7">
        <f>IF(O1110&gt;0,RANK(O1110,(N1110:P1110,Q1110:AE1110)),0)</f>
        <v>1</v>
      </c>
      <c r="F1110" s="7">
        <f>IF(P1110&gt;0,RANK(P1110,(N1110:P1110,Q1110:AE1110)),0)</f>
        <v>0</v>
      </c>
      <c r="G1110" s="1">
        <f t="shared" si="440"/>
        <v>5028</v>
      </c>
      <c r="H1110" s="2">
        <f t="shared" si="441"/>
        <v>0.22605880766118155</v>
      </c>
      <c r="I1110" s="2"/>
      <c r="J1110" s="2">
        <f t="shared" si="443"/>
        <v>0.38670083625573237</v>
      </c>
      <c r="K1110" s="2">
        <f t="shared" si="444"/>
        <v>0.61275964391691395</v>
      </c>
      <c r="L1110" s="2">
        <f t="shared" si="445"/>
        <v>0</v>
      </c>
      <c r="M1110" s="2">
        <f t="shared" si="446"/>
        <v>5.3951982735367388E-4</v>
      </c>
      <c r="N1110" s="108">
        <v>8601</v>
      </c>
      <c r="O1110" s="108">
        <v>13629</v>
      </c>
      <c r="P1110" s="108"/>
      <c r="X1110" s="57">
        <v>12</v>
      </c>
      <c r="Y1110" s="108"/>
      <c r="Z1110" s="108"/>
      <c r="AA1110" s="108"/>
      <c r="AB1110" s="108"/>
      <c r="AC1110" s="108"/>
      <c r="AD1110" s="108"/>
      <c r="AE1110" s="108"/>
      <c r="AF1110" s="108"/>
      <c r="AG1110" s="108"/>
      <c r="AI1110" s="7">
        <f>IF(Q1110&gt;0,RANK(Q1110,(N1110:P1110,Q1110:AE1110)),0)</f>
        <v>0</v>
      </c>
      <c r="AJ1110" s="7">
        <f>IF(R1110&gt;0,RANK(R1110,(N1110:P1110,Q1110:AE1110)),0)</f>
        <v>0</v>
      </c>
      <c r="AK1110" s="7">
        <f>IF(T1110&gt;0,RANK(T1110,(N1110:P1110,Q1110:AE1110)),0)</f>
        <v>0</v>
      </c>
      <c r="AL1110" s="7">
        <f>IF(S1110&gt;0,RANK(S1110,(N1110:P1110,Q1110:AE1110)),0)</f>
        <v>0</v>
      </c>
      <c r="AM1110" s="2">
        <f t="shared" si="447"/>
        <v>0</v>
      </c>
      <c r="AN1110" s="2">
        <f t="shared" si="448"/>
        <v>0</v>
      </c>
      <c r="AO1110" s="2">
        <f t="shared" si="449"/>
        <v>0</v>
      </c>
      <c r="AP1110" s="2">
        <f t="shared" si="450"/>
        <v>0</v>
      </c>
      <c r="AR1110" t="s">
        <v>1315</v>
      </c>
      <c r="AS1110" t="s">
        <v>1862</v>
      </c>
      <c r="AT1110">
        <v>1</v>
      </c>
      <c r="AV1110">
        <v>3</v>
      </c>
      <c r="AW1110" s="91">
        <v>21</v>
      </c>
      <c r="AX1110" s="93">
        <v>145</v>
      </c>
      <c r="AY1110" s="97">
        <f t="shared" si="430"/>
        <v>21145</v>
      </c>
      <c r="BA1110" s="7" t="s">
        <v>1261</v>
      </c>
    </row>
    <row r="1111" spans="1:53" ht="12.75" hidden="1" customHeight="1" outlineLevel="1">
      <c r="A1111" t="s">
        <v>985</v>
      </c>
      <c r="B1111" t="s">
        <v>1862</v>
      </c>
      <c r="C1111" s="1">
        <f t="shared" si="442"/>
        <v>4792</v>
      </c>
      <c r="D1111" s="7">
        <f>IF(N1111&gt;0, RANK(N1111,(N1111:P1111,Q1111:AE1111)),0)</f>
        <v>2</v>
      </c>
      <c r="E1111" s="7">
        <f>IF(O1111&gt;0,RANK(O1111,(N1111:P1111,Q1111:AE1111)),0)</f>
        <v>1</v>
      </c>
      <c r="F1111" s="7">
        <f>IF(P1111&gt;0,RANK(P1111,(N1111:P1111,Q1111:AE1111)),0)</f>
        <v>0</v>
      </c>
      <c r="G1111" s="1">
        <f t="shared" si="440"/>
        <v>2042</v>
      </c>
      <c r="H1111" s="2">
        <f t="shared" si="441"/>
        <v>0.42612687813021705</v>
      </c>
      <c r="I1111" s="2"/>
      <c r="J1111" s="2">
        <f t="shared" si="443"/>
        <v>0.2869365609348915</v>
      </c>
      <c r="K1111" s="2">
        <f t="shared" si="444"/>
        <v>0.7130634390651085</v>
      </c>
      <c r="L1111" s="2">
        <f t="shared" si="445"/>
        <v>0</v>
      </c>
      <c r="M1111" s="2">
        <f t="shared" si="446"/>
        <v>0</v>
      </c>
      <c r="N1111" s="108">
        <v>1375</v>
      </c>
      <c r="O1111" s="108">
        <v>3417</v>
      </c>
      <c r="P1111" s="108"/>
      <c r="X1111" s="57">
        <v>0</v>
      </c>
      <c r="Y1111" s="108"/>
      <c r="Z1111" s="108"/>
      <c r="AA1111" s="108"/>
      <c r="AB1111" s="108"/>
      <c r="AC1111" s="108"/>
      <c r="AD1111" s="108"/>
      <c r="AE1111" s="108"/>
      <c r="AF1111" s="108"/>
      <c r="AG1111" s="108"/>
      <c r="AI1111" s="7">
        <f>IF(Q1111&gt;0,RANK(Q1111,(N1111:P1111,Q1111:AE1111)),0)</f>
        <v>0</v>
      </c>
      <c r="AJ1111" s="7">
        <f>IF(R1111&gt;0,RANK(R1111,(N1111:P1111,Q1111:AE1111)),0)</f>
        <v>0</v>
      </c>
      <c r="AK1111" s="7">
        <f>IF(T1111&gt;0,RANK(T1111,(N1111:P1111,Q1111:AE1111)),0)</f>
        <v>0</v>
      </c>
      <c r="AL1111" s="7">
        <f>IF(S1111&gt;0,RANK(S1111,(N1111:P1111,Q1111:AE1111)),0)</f>
        <v>0</v>
      </c>
      <c r="AM1111" s="2">
        <f t="shared" si="447"/>
        <v>0</v>
      </c>
      <c r="AN1111" s="2">
        <f t="shared" si="448"/>
        <v>0</v>
      </c>
      <c r="AO1111" s="2">
        <f t="shared" si="449"/>
        <v>0</v>
      </c>
      <c r="AP1111" s="2">
        <f t="shared" si="450"/>
        <v>0</v>
      </c>
      <c r="AR1111" t="s">
        <v>985</v>
      </c>
      <c r="AS1111" t="s">
        <v>1862</v>
      </c>
      <c r="AT1111">
        <v>5</v>
      </c>
      <c r="AV1111">
        <v>3</v>
      </c>
      <c r="AW1111" s="91">
        <v>21</v>
      </c>
      <c r="AX1111" s="93">
        <v>147</v>
      </c>
      <c r="AY1111" s="97">
        <f t="shared" si="430"/>
        <v>21147</v>
      </c>
      <c r="BA1111" s="7" t="s">
        <v>1261</v>
      </c>
    </row>
    <row r="1112" spans="1:53" ht="12.75" hidden="1" customHeight="1" outlineLevel="1">
      <c r="A1112" t="s">
        <v>1417</v>
      </c>
      <c r="B1112" t="s">
        <v>1862</v>
      </c>
      <c r="C1112" s="1">
        <f t="shared" si="442"/>
        <v>3561</v>
      </c>
      <c r="D1112" s="7">
        <f>IF(N1112&gt;0, RANK(N1112,(N1112:P1112,Q1112:AE1112)),0)</f>
        <v>1</v>
      </c>
      <c r="E1112" s="7">
        <f>IF(O1112&gt;0,RANK(O1112,(N1112:P1112,Q1112:AE1112)),0)</f>
        <v>2</v>
      </c>
      <c r="F1112" s="7">
        <f>IF(P1112&gt;0,RANK(P1112,(N1112:P1112,Q1112:AE1112)),0)</f>
        <v>0</v>
      </c>
      <c r="G1112" s="1">
        <f t="shared" si="440"/>
        <v>95</v>
      </c>
      <c r="H1112" s="2">
        <f t="shared" si="441"/>
        <v>2.6677899466442011E-2</v>
      </c>
      <c r="I1112" s="2"/>
      <c r="J1112" s="2">
        <f t="shared" si="443"/>
        <v>0.51277730974445379</v>
      </c>
      <c r="K1112" s="2">
        <f t="shared" si="444"/>
        <v>0.48609941027801179</v>
      </c>
      <c r="L1112" s="2">
        <f t="shared" si="445"/>
        <v>0</v>
      </c>
      <c r="M1112" s="2">
        <f t="shared" si="446"/>
        <v>1.1232799775344193E-3</v>
      </c>
      <c r="N1112" s="108">
        <v>1826</v>
      </c>
      <c r="O1112" s="108">
        <v>1731</v>
      </c>
      <c r="P1112" s="108"/>
      <c r="X1112" s="57">
        <v>4</v>
      </c>
      <c r="Y1112" s="108"/>
      <c r="Z1112" s="108"/>
      <c r="AA1112" s="108"/>
      <c r="AB1112" s="108"/>
      <c r="AC1112" s="108"/>
      <c r="AD1112" s="108"/>
      <c r="AE1112" s="108"/>
      <c r="AF1112" s="108"/>
      <c r="AG1112" s="108"/>
      <c r="AI1112" s="7">
        <f>IF(Q1112&gt;0,RANK(Q1112,(N1112:P1112,Q1112:AE1112)),0)</f>
        <v>0</v>
      </c>
      <c r="AJ1112" s="7">
        <f>IF(R1112&gt;0,RANK(R1112,(N1112:P1112,Q1112:AE1112)),0)</f>
        <v>0</v>
      </c>
      <c r="AK1112" s="7">
        <f>IF(T1112&gt;0,RANK(T1112,(N1112:P1112,Q1112:AE1112)),0)</f>
        <v>0</v>
      </c>
      <c r="AL1112" s="7">
        <f>IF(S1112&gt;0,RANK(S1112,(N1112:P1112,Q1112:AE1112)),0)</f>
        <v>0</v>
      </c>
      <c r="AM1112" s="2">
        <f t="shared" si="447"/>
        <v>0</v>
      </c>
      <c r="AN1112" s="2">
        <f t="shared" si="448"/>
        <v>0</v>
      </c>
      <c r="AO1112" s="2">
        <f t="shared" si="449"/>
        <v>0</v>
      </c>
      <c r="AP1112" s="2">
        <f t="shared" si="450"/>
        <v>0</v>
      </c>
      <c r="AR1112" t="s">
        <v>1417</v>
      </c>
      <c r="AS1112" t="s">
        <v>1862</v>
      </c>
      <c r="AT1112">
        <v>1</v>
      </c>
      <c r="AV1112">
        <v>3</v>
      </c>
      <c r="AW1112" s="91">
        <v>21</v>
      </c>
      <c r="AX1112" s="93">
        <v>149</v>
      </c>
      <c r="AY1112" s="97">
        <f t="shared" si="430"/>
        <v>21149</v>
      </c>
      <c r="BA1112" s="7" t="s">
        <v>1261</v>
      </c>
    </row>
    <row r="1113" spans="1:53" ht="12.75" hidden="1" customHeight="1" outlineLevel="1">
      <c r="A1113" t="s">
        <v>1370</v>
      </c>
      <c r="B1113" t="s">
        <v>1862</v>
      </c>
      <c r="C1113" s="1">
        <f t="shared" si="442"/>
        <v>24255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>IF(P1113&gt;0,RANK(P1113,(N1113:P1113,Q1113:AE1113)),0)</f>
        <v>0</v>
      </c>
      <c r="G1113" s="1">
        <f t="shared" si="440"/>
        <v>3336</v>
      </c>
      <c r="H1113" s="2">
        <f t="shared" si="441"/>
        <v>0.13753865182436611</v>
      </c>
      <c r="I1113" s="2"/>
      <c r="J1113" s="2">
        <f t="shared" si="443"/>
        <v>0.42881880024737168</v>
      </c>
      <c r="K1113" s="2">
        <f t="shared" si="444"/>
        <v>0.56635745207173782</v>
      </c>
      <c r="L1113" s="2">
        <f t="shared" si="445"/>
        <v>0</v>
      </c>
      <c r="M1113" s="2">
        <f t="shared" si="446"/>
        <v>4.8237476808905555E-3</v>
      </c>
      <c r="N1113" s="108">
        <v>10401</v>
      </c>
      <c r="O1113" s="108">
        <v>13737</v>
      </c>
      <c r="P1113" s="108"/>
      <c r="X1113" s="57">
        <v>117</v>
      </c>
      <c r="Y1113" s="108"/>
      <c r="Z1113" s="108"/>
      <c r="AA1113" s="108"/>
      <c r="AB1113" s="108"/>
      <c r="AC1113" s="108"/>
      <c r="AD1113" s="108"/>
      <c r="AE1113" s="108"/>
      <c r="AF1113" s="108"/>
      <c r="AG1113" s="108"/>
      <c r="AI1113" s="7">
        <f>IF(Q1113&gt;0,RANK(Q1113,(N1113:P1113,Q1113:AE1113)),0)</f>
        <v>0</v>
      </c>
      <c r="AJ1113" s="7">
        <f>IF(R1113&gt;0,RANK(R1113,(N1113:P1113,Q1113:AE1113)),0)</f>
        <v>0</v>
      </c>
      <c r="AK1113" s="7">
        <f>IF(T1113&gt;0,RANK(T1113,(N1113:P1113,Q1113:AE1113)),0)</f>
        <v>0</v>
      </c>
      <c r="AL1113" s="7">
        <f>IF(S1113&gt;0,RANK(S1113,(N1113:P1113,Q1113:AE1113)),0)</f>
        <v>0</v>
      </c>
      <c r="AM1113" s="2">
        <f t="shared" si="447"/>
        <v>0</v>
      </c>
      <c r="AN1113" s="2">
        <f t="shared" si="448"/>
        <v>0</v>
      </c>
      <c r="AO1113" s="2">
        <f t="shared" si="449"/>
        <v>0</v>
      </c>
      <c r="AP1113" s="2">
        <f t="shared" si="450"/>
        <v>0</v>
      </c>
      <c r="AR1113" t="s">
        <v>1370</v>
      </c>
      <c r="AS1113" t="s">
        <v>1862</v>
      </c>
      <c r="AT1113">
        <v>6</v>
      </c>
      <c r="AV1113">
        <v>3</v>
      </c>
      <c r="AW1113" s="91">
        <v>21</v>
      </c>
      <c r="AX1113" s="93">
        <v>151</v>
      </c>
      <c r="AY1113" s="97">
        <f t="shared" si="430"/>
        <v>21151</v>
      </c>
      <c r="BA1113" s="7" t="s">
        <v>1261</v>
      </c>
    </row>
    <row r="1114" spans="1:53" ht="12.75" hidden="1" customHeight="1" outlineLevel="1">
      <c r="A1114" t="s">
        <v>2225</v>
      </c>
      <c r="B1114" t="s">
        <v>1862</v>
      </c>
      <c r="C1114" s="1">
        <f t="shared" si="442"/>
        <v>5647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>IF(P1114&gt;0,RANK(P1114,(N1114:P1114,Q1114:AE1114)),0)</f>
        <v>0</v>
      </c>
      <c r="G1114" s="1">
        <f t="shared" si="440"/>
        <v>639</v>
      </c>
      <c r="H1114" s="2">
        <f t="shared" si="441"/>
        <v>0.11315742872321587</v>
      </c>
      <c r="I1114" s="2"/>
      <c r="J1114" s="2">
        <f t="shared" si="443"/>
        <v>0.55657871436160788</v>
      </c>
      <c r="K1114" s="2">
        <f t="shared" si="444"/>
        <v>0.44342128563839206</v>
      </c>
      <c r="L1114" s="2">
        <f t="shared" si="445"/>
        <v>0</v>
      </c>
      <c r="M1114" s="2">
        <f t="shared" si="446"/>
        <v>5.5511151231257827E-17</v>
      </c>
      <c r="N1114" s="108">
        <v>3143</v>
      </c>
      <c r="O1114" s="108">
        <v>2504</v>
      </c>
      <c r="P1114" s="108"/>
      <c r="X1114" s="57">
        <v>0</v>
      </c>
      <c r="Y1114" s="108"/>
      <c r="Z1114" s="108"/>
      <c r="AA1114" s="108"/>
      <c r="AB1114" s="108"/>
      <c r="AC1114" s="108"/>
      <c r="AD1114" s="108"/>
      <c r="AE1114" s="108"/>
      <c r="AF1114" s="108"/>
      <c r="AG1114" s="108"/>
      <c r="AI1114" s="7">
        <f>IF(Q1114&gt;0,RANK(Q1114,(N1114:P1114,Q1114:AE1114)),0)</f>
        <v>0</v>
      </c>
      <c r="AJ1114" s="7">
        <f>IF(R1114&gt;0,RANK(R1114,(N1114:P1114,Q1114:AE1114)),0)</f>
        <v>0</v>
      </c>
      <c r="AK1114" s="7">
        <f>IF(T1114&gt;0,RANK(T1114,(N1114:P1114,Q1114:AE1114)),0)</f>
        <v>0</v>
      </c>
      <c r="AL1114" s="7">
        <f>IF(S1114&gt;0,RANK(S1114,(N1114:P1114,Q1114:AE1114)),0)</f>
        <v>0</v>
      </c>
      <c r="AM1114" s="2">
        <f t="shared" si="447"/>
        <v>0</v>
      </c>
      <c r="AN1114" s="2">
        <f t="shared" si="448"/>
        <v>0</v>
      </c>
      <c r="AO1114" s="2">
        <f t="shared" si="449"/>
        <v>0</v>
      </c>
      <c r="AP1114" s="2">
        <f t="shared" si="450"/>
        <v>0</v>
      </c>
      <c r="AR1114" t="s">
        <v>2225</v>
      </c>
      <c r="AS1114" t="s">
        <v>1862</v>
      </c>
      <c r="AT1114">
        <v>5</v>
      </c>
      <c r="AV1114">
        <v>3</v>
      </c>
      <c r="AW1114" s="91">
        <v>21</v>
      </c>
      <c r="AX1114" s="93">
        <v>153</v>
      </c>
      <c r="AY1114" s="97">
        <f t="shared" si="430"/>
        <v>21153</v>
      </c>
      <c r="BA1114" s="7" t="s">
        <v>1261</v>
      </c>
    </row>
    <row r="1115" spans="1:53" ht="12.75" hidden="1" customHeight="1" outlineLevel="1">
      <c r="A1115" t="s">
        <v>2572</v>
      </c>
      <c r="B1115" t="s">
        <v>1862</v>
      </c>
      <c r="C1115" s="1">
        <f t="shared" si="442"/>
        <v>5393</v>
      </c>
      <c r="D1115" s="7">
        <f>IF(N1115&gt;0, RANK(N1115,(N1115:P1115,Q1115:AE1115)),0)</f>
        <v>1</v>
      </c>
      <c r="E1115" s="7">
        <f>IF(O1115&gt;0,RANK(O1115,(N1115:P1115,Q1115:AE1115)),0)</f>
        <v>2</v>
      </c>
      <c r="F1115" s="7">
        <f>IF(P1115&gt;0,RANK(P1115,(N1115:P1115,Q1115:AE1115)),0)</f>
        <v>0</v>
      </c>
      <c r="G1115" s="1">
        <f t="shared" si="440"/>
        <v>680</v>
      </c>
      <c r="H1115" s="2">
        <f t="shared" si="441"/>
        <v>0.12608937511589097</v>
      </c>
      <c r="I1115" s="2"/>
      <c r="J1115" s="2">
        <f t="shared" si="443"/>
        <v>0.56165399592063792</v>
      </c>
      <c r="K1115" s="2">
        <f t="shared" si="444"/>
        <v>0.43556462080474689</v>
      </c>
      <c r="L1115" s="2">
        <f t="shared" si="445"/>
        <v>0</v>
      </c>
      <c r="M1115" s="2">
        <f t="shared" si="446"/>
        <v>2.7813832746151901E-3</v>
      </c>
      <c r="N1115" s="108">
        <v>3029</v>
      </c>
      <c r="O1115" s="108">
        <v>2349</v>
      </c>
      <c r="P1115" s="108"/>
      <c r="X1115" s="57">
        <v>15</v>
      </c>
      <c r="Y1115" s="108"/>
      <c r="Z1115" s="108"/>
      <c r="AA1115" s="108"/>
      <c r="AB1115" s="108"/>
      <c r="AC1115" s="108"/>
      <c r="AD1115" s="108"/>
      <c r="AE1115" s="108"/>
      <c r="AF1115" s="108"/>
      <c r="AG1115" s="108"/>
      <c r="AI1115" s="7">
        <f>IF(Q1115&gt;0,RANK(Q1115,(N1115:P1115,Q1115:AE1115)),0)</f>
        <v>0</v>
      </c>
      <c r="AJ1115" s="7">
        <f>IF(R1115&gt;0,RANK(R1115,(N1115:P1115,Q1115:AE1115)),0)</f>
        <v>0</v>
      </c>
      <c r="AK1115" s="7">
        <f>IF(T1115&gt;0,RANK(T1115,(N1115:P1115,Q1115:AE1115)),0)</f>
        <v>0</v>
      </c>
      <c r="AL1115" s="7">
        <f>IF(S1115&gt;0,RANK(S1115,(N1115:P1115,Q1115:AE1115)),0)</f>
        <v>0</v>
      </c>
      <c r="AM1115" s="2">
        <f t="shared" si="447"/>
        <v>0</v>
      </c>
      <c r="AN1115" s="2">
        <f t="shared" si="448"/>
        <v>0</v>
      </c>
      <c r="AO1115" s="2">
        <f t="shared" si="449"/>
        <v>0</v>
      </c>
      <c r="AP1115" s="2">
        <f t="shared" si="450"/>
        <v>0</v>
      </c>
      <c r="AR1115" t="s">
        <v>2572</v>
      </c>
      <c r="AS1115" t="s">
        <v>1862</v>
      </c>
      <c r="AT1115">
        <v>2</v>
      </c>
      <c r="AV1115">
        <v>3</v>
      </c>
      <c r="AW1115" s="91">
        <v>21</v>
      </c>
      <c r="AX1115" s="93">
        <v>155</v>
      </c>
      <c r="AY1115" s="97">
        <f t="shared" si="430"/>
        <v>21155</v>
      </c>
      <c r="BA1115" s="7" t="s">
        <v>1261</v>
      </c>
    </row>
    <row r="1116" spans="1:53" ht="12.75" hidden="1" customHeight="1" outlineLevel="1">
      <c r="A1116" t="s">
        <v>1613</v>
      </c>
      <c r="B1116" t="s">
        <v>1862</v>
      </c>
      <c r="C1116" s="1">
        <f t="shared" si="442"/>
        <v>11948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>IF(P1116&gt;0,RANK(P1116,(N1116:P1116,Q1116:AE1116)),0)</f>
        <v>0</v>
      </c>
      <c r="G1116" s="1">
        <f t="shared" si="440"/>
        <v>1435</v>
      </c>
      <c r="H1116" s="2">
        <f t="shared" si="441"/>
        <v>0.12010378305992635</v>
      </c>
      <c r="I1116" s="2"/>
      <c r="J1116" s="2">
        <f t="shared" si="443"/>
        <v>0.43973886842986276</v>
      </c>
      <c r="K1116" s="2">
        <f t="shared" si="444"/>
        <v>0.55984265148978907</v>
      </c>
      <c r="L1116" s="2">
        <f t="shared" si="445"/>
        <v>0</v>
      </c>
      <c r="M1116" s="2">
        <f t="shared" si="446"/>
        <v>4.1848008034817141E-4</v>
      </c>
      <c r="N1116" s="108">
        <v>5254</v>
      </c>
      <c r="O1116" s="108">
        <v>6689</v>
      </c>
      <c r="P1116" s="108"/>
      <c r="X1116" s="57">
        <v>5</v>
      </c>
      <c r="Y1116" s="108"/>
      <c r="Z1116" s="108"/>
      <c r="AA1116" s="108"/>
      <c r="AB1116" s="108"/>
      <c r="AC1116" s="108"/>
      <c r="AD1116" s="108"/>
      <c r="AE1116" s="108"/>
      <c r="AF1116" s="108"/>
      <c r="AG1116" s="108"/>
      <c r="AI1116" s="7">
        <f>IF(Q1116&gt;0,RANK(Q1116,(N1116:P1116,Q1116:AE1116)),0)</f>
        <v>0</v>
      </c>
      <c r="AJ1116" s="7">
        <f>IF(R1116&gt;0,RANK(R1116,(N1116:P1116,Q1116:AE1116)),0)</f>
        <v>0</v>
      </c>
      <c r="AK1116" s="7">
        <f>IF(T1116&gt;0,RANK(T1116,(N1116:P1116,Q1116:AE1116)),0)</f>
        <v>0</v>
      </c>
      <c r="AL1116" s="7">
        <f>IF(S1116&gt;0,RANK(S1116,(N1116:P1116,Q1116:AE1116)),0)</f>
        <v>0</v>
      </c>
      <c r="AM1116" s="2">
        <f t="shared" si="447"/>
        <v>0</v>
      </c>
      <c r="AN1116" s="2">
        <f t="shared" si="448"/>
        <v>0</v>
      </c>
      <c r="AO1116" s="2">
        <f t="shared" si="449"/>
        <v>0</v>
      </c>
      <c r="AP1116" s="2">
        <f t="shared" si="450"/>
        <v>0</v>
      </c>
      <c r="AR1116" t="s">
        <v>1613</v>
      </c>
      <c r="AS1116" t="s">
        <v>1862</v>
      </c>
      <c r="AT1116">
        <v>1</v>
      </c>
      <c r="AV1116">
        <v>3</v>
      </c>
      <c r="AW1116" s="91">
        <v>21</v>
      </c>
      <c r="AX1116" s="93">
        <v>157</v>
      </c>
      <c r="AY1116" s="97">
        <f t="shared" si="430"/>
        <v>21157</v>
      </c>
      <c r="BA1116" s="7" t="s">
        <v>1261</v>
      </c>
    </row>
    <row r="1117" spans="1:53" ht="12.75" hidden="1" customHeight="1" outlineLevel="1">
      <c r="A1117" t="s">
        <v>1656</v>
      </c>
      <c r="B1117" t="s">
        <v>1862</v>
      </c>
      <c r="C1117" s="1">
        <f t="shared" si="442"/>
        <v>3682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>IF(P1117&gt;0,RANK(P1117,(N1117:P1117,Q1117:AE1117)),0)</f>
        <v>0</v>
      </c>
      <c r="G1117" s="1">
        <f t="shared" si="440"/>
        <v>1227</v>
      </c>
      <c r="H1117" s="2">
        <f t="shared" si="441"/>
        <v>0.33324280282455188</v>
      </c>
      <c r="I1117" s="2"/>
      <c r="J1117" s="2">
        <f t="shared" si="443"/>
        <v>0.3329712112982075</v>
      </c>
      <c r="K1117" s="2">
        <f t="shared" si="444"/>
        <v>0.66621401412275938</v>
      </c>
      <c r="L1117" s="2">
        <f t="shared" si="445"/>
        <v>0</v>
      </c>
      <c r="M1117" s="2">
        <f t="shared" si="446"/>
        <v>8.1477457903311734E-4</v>
      </c>
      <c r="N1117" s="108">
        <v>1226</v>
      </c>
      <c r="O1117" s="108">
        <v>2453</v>
      </c>
      <c r="P1117" s="108"/>
      <c r="X1117" s="57">
        <v>3</v>
      </c>
      <c r="Y1117" s="108"/>
      <c r="Z1117" s="108"/>
      <c r="AA1117" s="108"/>
      <c r="AB1117" s="108"/>
      <c r="AC1117" s="108"/>
      <c r="AD1117" s="108"/>
      <c r="AE1117" s="108"/>
      <c r="AF1117" s="108"/>
      <c r="AG1117" s="108"/>
      <c r="AI1117" s="7">
        <f>IF(Q1117&gt;0,RANK(Q1117,(N1117:P1117,Q1117:AE1117)),0)</f>
        <v>0</v>
      </c>
      <c r="AJ1117" s="7">
        <f>IF(R1117&gt;0,RANK(R1117,(N1117:P1117,Q1117:AE1117)),0)</f>
        <v>0</v>
      </c>
      <c r="AK1117" s="7">
        <f>IF(T1117&gt;0,RANK(T1117,(N1117:P1117,Q1117:AE1117)),0)</f>
        <v>0</v>
      </c>
      <c r="AL1117" s="7">
        <f>IF(S1117&gt;0,RANK(S1117,(N1117:P1117,Q1117:AE1117)),0)</f>
        <v>0</v>
      </c>
      <c r="AM1117" s="2">
        <f t="shared" si="447"/>
        <v>0</v>
      </c>
      <c r="AN1117" s="2">
        <f t="shared" si="448"/>
        <v>0</v>
      </c>
      <c r="AO1117" s="2">
        <f t="shared" si="449"/>
        <v>0</v>
      </c>
      <c r="AP1117" s="2">
        <f t="shared" si="450"/>
        <v>0</v>
      </c>
      <c r="AR1117" t="s">
        <v>1656</v>
      </c>
      <c r="AS1117" t="s">
        <v>1862</v>
      </c>
      <c r="AT1117">
        <v>5</v>
      </c>
      <c r="AV1117">
        <v>3</v>
      </c>
      <c r="AW1117" s="91">
        <v>21</v>
      </c>
      <c r="AX1117" s="93">
        <v>159</v>
      </c>
      <c r="AY1117" s="97">
        <f t="shared" si="430"/>
        <v>21159</v>
      </c>
      <c r="BA1117" s="7" t="s">
        <v>1261</v>
      </c>
    </row>
    <row r="1118" spans="1:53" ht="12.75" hidden="1" customHeight="1" outlineLevel="1">
      <c r="A1118" t="s">
        <v>1026</v>
      </c>
      <c r="B1118" t="s">
        <v>1862</v>
      </c>
      <c r="C1118" s="1">
        <f t="shared" si="442"/>
        <v>5007</v>
      </c>
      <c r="D1118" s="7">
        <f>IF(N1118&gt;0, RANK(N1118,(N1118:P1118,Q1118:AE1118)),0)</f>
        <v>2</v>
      </c>
      <c r="E1118" s="7">
        <f>IF(O1118&gt;0,RANK(O1118,(N1118:P1118,Q1118:AE1118)),0)</f>
        <v>1</v>
      </c>
      <c r="F1118" s="7">
        <f>IF(P1118&gt;0,RANK(P1118,(N1118:P1118,Q1118:AE1118)),0)</f>
        <v>0</v>
      </c>
      <c r="G1118" s="1">
        <f t="shared" si="440"/>
        <v>442</v>
      </c>
      <c r="H1118" s="2">
        <f t="shared" si="441"/>
        <v>8.8276413021769529E-2</v>
      </c>
      <c r="I1118" s="2"/>
      <c r="J1118" s="2">
        <f t="shared" si="443"/>
        <v>0.45576193329338927</v>
      </c>
      <c r="K1118" s="2">
        <f t="shared" si="444"/>
        <v>0.54403834631515879</v>
      </c>
      <c r="L1118" s="2">
        <f t="shared" si="445"/>
        <v>0</v>
      </c>
      <c r="M1118" s="2">
        <f t="shared" si="446"/>
        <v>1.9972039145188525E-4</v>
      </c>
      <c r="N1118" s="108">
        <v>2282</v>
      </c>
      <c r="O1118" s="108">
        <v>2724</v>
      </c>
      <c r="P1118" s="108"/>
      <c r="X1118" s="57">
        <v>1</v>
      </c>
      <c r="Y1118" s="108"/>
      <c r="Z1118" s="108"/>
      <c r="AA1118" s="108"/>
      <c r="AB1118" s="108"/>
      <c r="AC1118" s="108"/>
      <c r="AD1118" s="108"/>
      <c r="AE1118" s="108"/>
      <c r="AF1118" s="108"/>
      <c r="AG1118" s="108"/>
      <c r="AI1118" s="7">
        <f>IF(Q1118&gt;0,RANK(Q1118,(N1118:P1118,Q1118:AE1118)),0)</f>
        <v>0</v>
      </c>
      <c r="AJ1118" s="7">
        <f>IF(R1118&gt;0,RANK(R1118,(N1118:P1118,Q1118:AE1118)),0)</f>
        <v>0</v>
      </c>
      <c r="AK1118" s="7">
        <f>IF(T1118&gt;0,RANK(T1118,(N1118:P1118,Q1118:AE1118)),0)</f>
        <v>0</v>
      </c>
      <c r="AL1118" s="7">
        <f>IF(S1118&gt;0,RANK(S1118,(N1118:P1118,Q1118:AE1118)),0)</f>
        <v>0</v>
      </c>
      <c r="AM1118" s="2">
        <f t="shared" si="447"/>
        <v>0</v>
      </c>
      <c r="AN1118" s="2">
        <f t="shared" si="448"/>
        <v>0</v>
      </c>
      <c r="AO1118" s="2">
        <f t="shared" si="449"/>
        <v>0</v>
      </c>
      <c r="AP1118" s="2">
        <f t="shared" si="450"/>
        <v>0</v>
      </c>
      <c r="AR1118" t="s">
        <v>1026</v>
      </c>
      <c r="AS1118" t="s">
        <v>1862</v>
      </c>
      <c r="AT1118">
        <v>4</v>
      </c>
      <c r="AV1118">
        <v>3</v>
      </c>
      <c r="AW1118" s="91">
        <v>21</v>
      </c>
      <c r="AX1118" s="93">
        <v>161</v>
      </c>
      <c r="AY1118" s="97">
        <f t="shared" si="430"/>
        <v>21161</v>
      </c>
      <c r="BA1118" s="7" t="s">
        <v>1261</v>
      </c>
    </row>
    <row r="1119" spans="1:53" ht="12.75" hidden="1" customHeight="1" outlineLevel="1">
      <c r="A1119" t="s">
        <v>987</v>
      </c>
      <c r="B1119" t="s">
        <v>1862</v>
      </c>
      <c r="C1119" s="1">
        <f t="shared" si="442"/>
        <v>9254</v>
      </c>
      <c r="D1119" s="7">
        <f>IF(N1119&gt;0, RANK(N1119,(N1119:P1119,Q1119:AE1119)),0)</f>
        <v>2</v>
      </c>
      <c r="E1119" s="7">
        <f>IF(O1119&gt;0,RANK(O1119,(N1119:P1119,Q1119:AE1119)),0)</f>
        <v>1</v>
      </c>
      <c r="F1119" s="7">
        <f>IF(P1119&gt;0,RANK(P1119,(N1119:P1119,Q1119:AE1119)),0)</f>
        <v>0</v>
      </c>
      <c r="G1119" s="1">
        <f t="shared" si="440"/>
        <v>715</v>
      </c>
      <c r="H1119" s="2">
        <f t="shared" si="441"/>
        <v>7.7263885887183914E-2</v>
      </c>
      <c r="I1119" s="2"/>
      <c r="J1119" s="2">
        <f t="shared" si="443"/>
        <v>0.46131402636697644</v>
      </c>
      <c r="K1119" s="2">
        <f t="shared" si="444"/>
        <v>0.53857791225416041</v>
      </c>
      <c r="L1119" s="2">
        <f t="shared" si="445"/>
        <v>0</v>
      </c>
      <c r="M1119" s="2">
        <f t="shared" si="446"/>
        <v>1.0806137886321121E-4</v>
      </c>
      <c r="N1119" s="108">
        <v>4269</v>
      </c>
      <c r="O1119" s="108">
        <v>4984</v>
      </c>
      <c r="P1119" s="108"/>
      <c r="X1119" s="57">
        <v>1</v>
      </c>
      <c r="Y1119" s="108"/>
      <c r="Z1119" s="108"/>
      <c r="AA1119" s="108"/>
      <c r="AB1119" s="108"/>
      <c r="AC1119" s="108"/>
      <c r="AD1119" s="108"/>
      <c r="AE1119" s="108"/>
      <c r="AF1119" s="108"/>
      <c r="AG1119" s="108"/>
      <c r="AI1119" s="7">
        <f>IF(Q1119&gt;0,RANK(Q1119,(N1119:P1119,Q1119:AE1119)),0)</f>
        <v>0</v>
      </c>
      <c r="AJ1119" s="7">
        <f>IF(R1119&gt;0,RANK(R1119,(N1119:P1119,Q1119:AE1119)),0)</f>
        <v>0</v>
      </c>
      <c r="AK1119" s="7">
        <f>IF(T1119&gt;0,RANK(T1119,(N1119:P1119,Q1119:AE1119)),0)</f>
        <v>0</v>
      </c>
      <c r="AL1119" s="7">
        <f>IF(S1119&gt;0,RANK(S1119,(N1119:P1119,Q1119:AE1119)),0)</f>
        <v>0</v>
      </c>
      <c r="AM1119" s="2">
        <f t="shared" si="447"/>
        <v>0</v>
      </c>
      <c r="AN1119" s="2">
        <f t="shared" si="448"/>
        <v>0</v>
      </c>
      <c r="AO1119" s="2">
        <f t="shared" si="449"/>
        <v>0</v>
      </c>
      <c r="AP1119" s="2">
        <f t="shared" si="450"/>
        <v>0</v>
      </c>
      <c r="AR1119" t="s">
        <v>987</v>
      </c>
      <c r="AS1119" t="s">
        <v>1862</v>
      </c>
      <c r="AT1119">
        <v>2</v>
      </c>
      <c r="AV1119">
        <v>3</v>
      </c>
      <c r="AW1119" s="91">
        <v>21</v>
      </c>
      <c r="AX1119" s="93">
        <v>163</v>
      </c>
      <c r="AY1119" s="97">
        <f t="shared" si="430"/>
        <v>21163</v>
      </c>
      <c r="BA1119" s="7" t="s">
        <v>1261</v>
      </c>
    </row>
    <row r="1120" spans="1:53" ht="12.75" hidden="1" customHeight="1" outlineLevel="1">
      <c r="A1120" t="s">
        <v>2199</v>
      </c>
      <c r="B1120" t="s">
        <v>1862</v>
      </c>
      <c r="C1120" s="1">
        <f t="shared" si="442"/>
        <v>2389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>IF(P1120&gt;0,RANK(P1120,(N1120:P1120,Q1120:AE1120)),0)</f>
        <v>0</v>
      </c>
      <c r="G1120" s="1">
        <f t="shared" si="440"/>
        <v>651</v>
      </c>
      <c r="H1120" s="2">
        <f t="shared" si="441"/>
        <v>0.27249895353704479</v>
      </c>
      <c r="I1120" s="2"/>
      <c r="J1120" s="2">
        <f t="shared" si="443"/>
        <v>0.63624947676852239</v>
      </c>
      <c r="K1120" s="2">
        <f t="shared" si="444"/>
        <v>0.36375052323147761</v>
      </c>
      <c r="L1120" s="2">
        <f t="shared" si="445"/>
        <v>0</v>
      </c>
      <c r="M1120" s="2">
        <f t="shared" si="446"/>
        <v>0</v>
      </c>
      <c r="N1120" s="108">
        <v>1520</v>
      </c>
      <c r="O1120" s="108">
        <v>869</v>
      </c>
      <c r="P1120" s="108"/>
      <c r="X1120" s="57">
        <v>0</v>
      </c>
      <c r="Y1120" s="108"/>
      <c r="Z1120" s="108"/>
      <c r="AA1120" s="108"/>
      <c r="AB1120" s="108"/>
      <c r="AC1120" s="108"/>
      <c r="AD1120" s="108"/>
      <c r="AE1120" s="108"/>
      <c r="AF1120" s="108"/>
      <c r="AG1120" s="108"/>
      <c r="AI1120" s="7">
        <f>IF(Q1120&gt;0,RANK(Q1120,(N1120:P1120,Q1120:AE1120)),0)</f>
        <v>0</v>
      </c>
      <c r="AJ1120" s="7">
        <f>IF(R1120&gt;0,RANK(R1120,(N1120:P1120,Q1120:AE1120)),0)</f>
        <v>0</v>
      </c>
      <c r="AK1120" s="7">
        <f>IF(T1120&gt;0,RANK(T1120,(N1120:P1120,Q1120:AE1120)),0)</f>
        <v>0</v>
      </c>
      <c r="AL1120" s="7">
        <f>IF(S1120&gt;0,RANK(S1120,(N1120:P1120,Q1120:AE1120)),0)</f>
        <v>0</v>
      </c>
      <c r="AM1120" s="2">
        <f t="shared" si="447"/>
        <v>0</v>
      </c>
      <c r="AN1120" s="2">
        <f t="shared" si="448"/>
        <v>0</v>
      </c>
      <c r="AO1120" s="2">
        <f t="shared" si="449"/>
        <v>0</v>
      </c>
      <c r="AP1120" s="2">
        <f t="shared" si="450"/>
        <v>0</v>
      </c>
      <c r="AR1120" t="s">
        <v>2199</v>
      </c>
      <c r="AS1120" t="s">
        <v>1862</v>
      </c>
      <c r="AT1120">
        <v>5</v>
      </c>
      <c r="AV1120">
        <v>3</v>
      </c>
      <c r="AW1120" s="91">
        <v>21</v>
      </c>
      <c r="AX1120" s="93">
        <v>165</v>
      </c>
      <c r="AY1120" s="97">
        <f t="shared" si="430"/>
        <v>21165</v>
      </c>
      <c r="BA1120" s="7" t="s">
        <v>1261</v>
      </c>
    </row>
    <row r="1121" spans="1:53" ht="12.75" hidden="1" customHeight="1" outlineLevel="1">
      <c r="A1121" t="s">
        <v>1712</v>
      </c>
      <c r="B1121" t="s">
        <v>1862</v>
      </c>
      <c r="C1121" s="1">
        <f t="shared" si="442"/>
        <v>7635</v>
      </c>
      <c r="D1121" s="7">
        <f>IF(N1121&gt;0, RANK(N1121,(N1121:P1121,Q1121:AE1121)),0)</f>
        <v>2</v>
      </c>
      <c r="E1121" s="7">
        <f>IF(O1121&gt;0,RANK(O1121,(N1121:P1121,Q1121:AE1121)),0)</f>
        <v>1</v>
      </c>
      <c r="F1121" s="7">
        <f>IF(P1121&gt;0,RANK(P1121,(N1121:P1121,Q1121:AE1121)),0)</f>
        <v>0</v>
      </c>
      <c r="G1121" s="1">
        <f t="shared" si="440"/>
        <v>1377</v>
      </c>
      <c r="H1121" s="2">
        <f t="shared" si="441"/>
        <v>0.18035363457760314</v>
      </c>
      <c r="I1121" s="2"/>
      <c r="J1121" s="2">
        <f t="shared" si="443"/>
        <v>0.40929927963326784</v>
      </c>
      <c r="K1121" s="2">
        <f t="shared" si="444"/>
        <v>0.58965291421087096</v>
      </c>
      <c r="L1121" s="2">
        <f t="shared" si="445"/>
        <v>0</v>
      </c>
      <c r="M1121" s="2">
        <f t="shared" si="446"/>
        <v>1.0478061558611973E-3</v>
      </c>
      <c r="N1121" s="108">
        <v>3125</v>
      </c>
      <c r="O1121" s="108">
        <v>4502</v>
      </c>
      <c r="P1121" s="108"/>
      <c r="X1121" s="57">
        <v>8</v>
      </c>
      <c r="Y1121" s="108"/>
      <c r="Z1121" s="108"/>
      <c r="AA1121" s="108"/>
      <c r="AB1121" s="108"/>
      <c r="AC1121" s="108"/>
      <c r="AD1121" s="108"/>
      <c r="AE1121" s="108"/>
      <c r="AF1121" s="108"/>
      <c r="AG1121" s="108"/>
      <c r="AI1121" s="7">
        <f>IF(Q1121&gt;0,RANK(Q1121,(N1121:P1121,Q1121:AE1121)),0)</f>
        <v>0</v>
      </c>
      <c r="AJ1121" s="7">
        <f>IF(R1121&gt;0,RANK(R1121,(N1121:P1121,Q1121:AE1121)),0)</f>
        <v>0</v>
      </c>
      <c r="AK1121" s="7">
        <f>IF(T1121&gt;0,RANK(T1121,(N1121:P1121,Q1121:AE1121)),0)</f>
        <v>0</v>
      </c>
      <c r="AL1121" s="7">
        <f>IF(S1121&gt;0,RANK(S1121,(N1121:P1121,Q1121:AE1121)),0)</f>
        <v>0</v>
      </c>
      <c r="AM1121" s="2">
        <f t="shared" si="447"/>
        <v>0</v>
      </c>
      <c r="AN1121" s="2">
        <f t="shared" si="448"/>
        <v>0</v>
      </c>
      <c r="AO1121" s="2">
        <f t="shared" si="449"/>
        <v>0</v>
      </c>
      <c r="AP1121" s="2">
        <f t="shared" si="450"/>
        <v>0</v>
      </c>
      <c r="AR1121" t="s">
        <v>1712</v>
      </c>
      <c r="AS1121" t="s">
        <v>1862</v>
      </c>
      <c r="AT1121">
        <v>6</v>
      </c>
      <c r="AV1121">
        <v>3</v>
      </c>
      <c r="AW1121" s="91">
        <v>21</v>
      </c>
      <c r="AX1121" s="93">
        <v>167</v>
      </c>
      <c r="AY1121" s="97">
        <f t="shared" si="430"/>
        <v>21167</v>
      </c>
      <c r="BA1121" s="7" t="s">
        <v>1261</v>
      </c>
    </row>
    <row r="1122" spans="1:53" ht="12.75" hidden="1" customHeight="1" outlineLevel="1">
      <c r="A1122" t="s">
        <v>1364</v>
      </c>
      <c r="B1122" t="s">
        <v>1862</v>
      </c>
      <c r="C1122" s="1">
        <f t="shared" si="442"/>
        <v>3896</v>
      </c>
      <c r="D1122" s="7">
        <f>IF(N1122&gt;0, RANK(N1122,(N1122:P1122,Q1122:AE1122)),0)</f>
        <v>2</v>
      </c>
      <c r="E1122" s="7">
        <f>IF(O1122&gt;0,RANK(O1122,(N1122:P1122,Q1122:AE1122)),0)</f>
        <v>1</v>
      </c>
      <c r="F1122" s="7">
        <f>IF(P1122&gt;0,RANK(P1122,(N1122:P1122,Q1122:AE1122)),0)</f>
        <v>0</v>
      </c>
      <c r="G1122" s="1">
        <f t="shared" si="440"/>
        <v>329</v>
      </c>
      <c r="H1122" s="2">
        <f t="shared" si="441"/>
        <v>8.4445585215605745E-2</v>
      </c>
      <c r="I1122" s="2"/>
      <c r="J1122" s="2">
        <f t="shared" si="443"/>
        <v>0.4576488706365503</v>
      </c>
      <c r="K1122" s="2">
        <f t="shared" si="444"/>
        <v>0.5420944558521561</v>
      </c>
      <c r="L1122" s="2">
        <f t="shared" si="445"/>
        <v>0</v>
      </c>
      <c r="M1122" s="2">
        <f t="shared" si="446"/>
        <v>2.5667351129365912E-4</v>
      </c>
      <c r="N1122" s="108">
        <v>1783</v>
      </c>
      <c r="O1122" s="108">
        <v>2112</v>
      </c>
      <c r="P1122" s="108"/>
      <c r="X1122" s="57">
        <v>1</v>
      </c>
      <c r="Y1122" s="108"/>
      <c r="Z1122" s="108"/>
      <c r="AA1122" s="108"/>
      <c r="AB1122" s="108"/>
      <c r="AC1122" s="108"/>
      <c r="AD1122" s="108"/>
      <c r="AE1122" s="108"/>
      <c r="AF1122" s="108"/>
      <c r="AG1122" s="108"/>
      <c r="AI1122" s="7">
        <f>IF(Q1122&gt;0,RANK(Q1122,(N1122:P1122,Q1122:AE1122)),0)</f>
        <v>0</v>
      </c>
      <c r="AJ1122" s="7">
        <f>IF(R1122&gt;0,RANK(R1122,(N1122:P1122,Q1122:AE1122)),0)</f>
        <v>0</v>
      </c>
      <c r="AK1122" s="7">
        <f>IF(T1122&gt;0,RANK(T1122,(N1122:P1122,Q1122:AE1122)),0)</f>
        <v>0</v>
      </c>
      <c r="AL1122" s="7">
        <f>IF(S1122&gt;0,RANK(S1122,(N1122:P1122,Q1122:AE1122)),0)</f>
        <v>0</v>
      </c>
      <c r="AM1122" s="2">
        <f t="shared" si="447"/>
        <v>0</v>
      </c>
      <c r="AN1122" s="2">
        <f t="shared" si="448"/>
        <v>0</v>
      </c>
      <c r="AO1122" s="2">
        <f t="shared" si="449"/>
        <v>0</v>
      </c>
      <c r="AP1122" s="2">
        <f t="shared" si="450"/>
        <v>0</v>
      </c>
      <c r="AR1122" t="s">
        <v>1364</v>
      </c>
      <c r="AS1122" t="s">
        <v>1862</v>
      </c>
      <c r="AT1122">
        <v>2</v>
      </c>
      <c r="AV1122">
        <v>3</v>
      </c>
      <c r="AW1122" s="91">
        <v>21</v>
      </c>
      <c r="AX1122" s="93">
        <v>169</v>
      </c>
      <c r="AY1122" s="97">
        <f t="shared" si="430"/>
        <v>21169</v>
      </c>
      <c r="BA1122" s="7" t="s">
        <v>1261</v>
      </c>
    </row>
    <row r="1123" spans="1:53" ht="12.75" hidden="1" customHeight="1" outlineLevel="1">
      <c r="A1123" t="s">
        <v>1570</v>
      </c>
      <c r="B1123" t="s">
        <v>1862</v>
      </c>
      <c r="C1123" s="1">
        <f t="shared" si="442"/>
        <v>4586</v>
      </c>
      <c r="D1123" s="7">
        <f>IF(N1123&gt;0, RANK(N1123,(N1123:P1123,Q1123:AE1123)),0)</f>
        <v>2</v>
      </c>
      <c r="E1123" s="7">
        <f>IF(O1123&gt;0,RANK(O1123,(N1123:P1123,Q1123:AE1123)),0)</f>
        <v>1</v>
      </c>
      <c r="F1123" s="7">
        <f>IF(P1123&gt;0,RANK(P1123,(N1123:P1123,Q1123:AE1123)),0)</f>
        <v>0</v>
      </c>
      <c r="G1123" s="1">
        <f t="shared" si="440"/>
        <v>2390</v>
      </c>
      <c r="H1123" s="2">
        <f t="shared" si="441"/>
        <v>0.5211513301351941</v>
      </c>
      <c r="I1123" s="2"/>
      <c r="J1123" s="2">
        <f t="shared" si="443"/>
        <v>0.23942433493240298</v>
      </c>
      <c r="K1123" s="2">
        <f t="shared" si="444"/>
        <v>0.760575665067597</v>
      </c>
      <c r="L1123" s="2">
        <f t="shared" si="445"/>
        <v>0</v>
      </c>
      <c r="M1123" s="2">
        <f t="shared" si="446"/>
        <v>0</v>
      </c>
      <c r="N1123" s="108">
        <v>1098</v>
      </c>
      <c r="O1123" s="108">
        <v>3488</v>
      </c>
      <c r="P1123" s="108"/>
      <c r="X1123" s="57">
        <v>0</v>
      </c>
      <c r="Y1123" s="108"/>
      <c r="Z1123" s="108"/>
      <c r="AA1123" s="108"/>
      <c r="AB1123" s="108"/>
      <c r="AC1123" s="108"/>
      <c r="AD1123" s="108"/>
      <c r="AE1123" s="108"/>
      <c r="AF1123" s="108"/>
      <c r="AG1123" s="108"/>
      <c r="AI1123" s="7">
        <f>IF(Q1123&gt;0,RANK(Q1123,(N1123:P1123,Q1123:AE1123)),0)</f>
        <v>0</v>
      </c>
      <c r="AJ1123" s="7">
        <f>IF(R1123&gt;0,RANK(R1123,(N1123:P1123,Q1123:AE1123)),0)</f>
        <v>0</v>
      </c>
      <c r="AK1123" s="7">
        <f>IF(T1123&gt;0,RANK(T1123,(N1123:P1123,Q1123:AE1123)),0)</f>
        <v>0</v>
      </c>
      <c r="AL1123" s="7">
        <f>IF(S1123&gt;0,RANK(S1123,(N1123:P1123,Q1123:AE1123)),0)</f>
        <v>0</v>
      </c>
      <c r="AM1123" s="2">
        <f t="shared" si="447"/>
        <v>0</v>
      </c>
      <c r="AN1123" s="2">
        <f t="shared" si="448"/>
        <v>0</v>
      </c>
      <c r="AO1123" s="2">
        <f t="shared" si="449"/>
        <v>0</v>
      </c>
      <c r="AP1123" s="2">
        <f t="shared" si="450"/>
        <v>0</v>
      </c>
      <c r="AR1123" t="s">
        <v>1570</v>
      </c>
      <c r="AS1123" t="s">
        <v>1862</v>
      </c>
      <c r="AT1123">
        <v>1</v>
      </c>
      <c r="AV1123">
        <v>3</v>
      </c>
      <c r="AW1123" s="91">
        <v>21</v>
      </c>
      <c r="AX1123" s="93">
        <v>171</v>
      </c>
      <c r="AY1123" s="97">
        <f t="shared" si="430"/>
        <v>21171</v>
      </c>
      <c r="BA1123" s="7" t="s">
        <v>1261</v>
      </c>
    </row>
    <row r="1124" spans="1:53" ht="12.75" hidden="1" customHeight="1" outlineLevel="1">
      <c r="A1124" t="s">
        <v>1309</v>
      </c>
      <c r="B1124" t="s">
        <v>1862</v>
      </c>
      <c r="C1124" s="1">
        <f t="shared" si="442"/>
        <v>7850</v>
      </c>
      <c r="D1124" s="7">
        <f>IF(N1124&gt;0, RANK(N1124,(N1124:P1124,Q1124:AE1124)),0)</f>
        <v>1</v>
      </c>
      <c r="E1124" s="7">
        <f>IF(O1124&gt;0,RANK(O1124,(N1124:P1124,Q1124:AE1124)),0)</f>
        <v>2</v>
      </c>
      <c r="F1124" s="7">
        <f>IF(P1124&gt;0,RANK(P1124,(N1124:P1124,Q1124:AE1124)),0)</f>
        <v>0</v>
      </c>
      <c r="G1124" s="1">
        <f t="shared" si="440"/>
        <v>122</v>
      </c>
      <c r="H1124" s="2">
        <f t="shared" si="441"/>
        <v>1.554140127388535E-2</v>
      </c>
      <c r="I1124" s="2"/>
      <c r="J1124" s="2">
        <f t="shared" si="443"/>
        <v>0.50777070063694263</v>
      </c>
      <c r="K1124" s="2">
        <f t="shared" si="444"/>
        <v>0.49222929936305732</v>
      </c>
      <c r="L1124" s="2">
        <f t="shared" si="445"/>
        <v>0</v>
      </c>
      <c r="M1124" s="2">
        <f t="shared" si="446"/>
        <v>5.5511151231257827E-17</v>
      </c>
      <c r="N1124" s="108">
        <v>3986</v>
      </c>
      <c r="O1124" s="108">
        <v>3864</v>
      </c>
      <c r="P1124" s="108"/>
      <c r="X1124" s="57">
        <v>0</v>
      </c>
      <c r="Y1124" s="108"/>
      <c r="Z1124" s="108"/>
      <c r="AA1124" s="108"/>
      <c r="AB1124" s="108"/>
      <c r="AC1124" s="108"/>
      <c r="AD1124" s="108"/>
      <c r="AE1124" s="108"/>
      <c r="AF1124" s="108"/>
      <c r="AG1124" s="108"/>
      <c r="AI1124" s="7">
        <f>IF(Q1124&gt;0,RANK(Q1124,(N1124:P1124,Q1124:AE1124)),0)</f>
        <v>0</v>
      </c>
      <c r="AJ1124" s="7">
        <f>IF(R1124&gt;0,RANK(R1124,(N1124:P1124,Q1124:AE1124)),0)</f>
        <v>0</v>
      </c>
      <c r="AK1124" s="7">
        <f>IF(T1124&gt;0,RANK(T1124,(N1124:P1124,Q1124:AE1124)),0)</f>
        <v>0</v>
      </c>
      <c r="AL1124" s="7">
        <f>IF(S1124&gt;0,RANK(S1124,(N1124:P1124,Q1124:AE1124)),0)</f>
        <v>0</v>
      </c>
      <c r="AM1124" s="2">
        <f t="shared" si="447"/>
        <v>0</v>
      </c>
      <c r="AN1124" s="2">
        <f t="shared" si="448"/>
        <v>0</v>
      </c>
      <c r="AO1124" s="2">
        <f t="shared" si="449"/>
        <v>0</v>
      </c>
      <c r="AP1124" s="2">
        <f t="shared" si="450"/>
        <v>0</v>
      </c>
      <c r="AR1124" t="s">
        <v>1309</v>
      </c>
      <c r="AS1124" t="s">
        <v>1862</v>
      </c>
      <c r="AT1124">
        <v>6</v>
      </c>
      <c r="AV1124">
        <v>3</v>
      </c>
      <c r="AW1124" s="91">
        <v>21</v>
      </c>
      <c r="AX1124" s="93">
        <v>173</v>
      </c>
      <c r="AY1124" s="97">
        <f t="shared" si="430"/>
        <v>21173</v>
      </c>
      <c r="BA1124" s="7" t="s">
        <v>1261</v>
      </c>
    </row>
    <row r="1125" spans="1:53" ht="12.75" hidden="1" customHeight="1" outlineLevel="1">
      <c r="A1125" t="s">
        <v>981</v>
      </c>
      <c r="B1125" t="s">
        <v>1862</v>
      </c>
      <c r="C1125" s="1">
        <f t="shared" si="442"/>
        <v>4067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>IF(P1125&gt;0,RANK(P1125,(N1125:P1125,Q1125:AE1125)),0)</f>
        <v>0</v>
      </c>
      <c r="G1125" s="1">
        <f t="shared" si="440"/>
        <v>601</v>
      </c>
      <c r="H1125" s="2">
        <f t="shared" si="441"/>
        <v>0.14777477255962626</v>
      </c>
      <c r="I1125" s="2"/>
      <c r="J1125" s="2">
        <f t="shared" si="443"/>
        <v>0.57388738627981317</v>
      </c>
      <c r="K1125" s="2">
        <f t="shared" si="444"/>
        <v>0.42611261372018688</v>
      </c>
      <c r="L1125" s="2">
        <f t="shared" si="445"/>
        <v>0</v>
      </c>
      <c r="M1125" s="2">
        <f t="shared" si="446"/>
        <v>-5.5511151231257827E-17</v>
      </c>
      <c r="N1125" s="108">
        <v>2334</v>
      </c>
      <c r="O1125" s="108">
        <v>1733</v>
      </c>
      <c r="P1125" s="108"/>
      <c r="X1125" s="57">
        <v>0</v>
      </c>
      <c r="Y1125" s="108"/>
      <c r="Z1125" s="108"/>
      <c r="AA1125" s="108"/>
      <c r="AB1125" s="108"/>
      <c r="AC1125" s="108"/>
      <c r="AD1125" s="108"/>
      <c r="AE1125" s="108"/>
      <c r="AF1125" s="108"/>
      <c r="AG1125" s="108"/>
      <c r="AI1125" s="7">
        <f>IF(Q1125&gt;0,RANK(Q1125,(N1125:P1125,Q1125:AE1125)),0)</f>
        <v>0</v>
      </c>
      <c r="AJ1125" s="7">
        <f>IF(R1125&gt;0,RANK(R1125,(N1125:P1125,Q1125:AE1125)),0)</f>
        <v>0</v>
      </c>
      <c r="AK1125" s="7">
        <f>IF(T1125&gt;0,RANK(T1125,(N1125:P1125,Q1125:AE1125)),0)</f>
        <v>0</v>
      </c>
      <c r="AL1125" s="7">
        <f>IF(S1125&gt;0,RANK(S1125,(N1125:P1125,Q1125:AE1125)),0)</f>
        <v>0</v>
      </c>
      <c r="AM1125" s="2">
        <f t="shared" si="447"/>
        <v>0</v>
      </c>
      <c r="AN1125" s="2">
        <f t="shared" si="448"/>
        <v>0</v>
      </c>
      <c r="AO1125" s="2">
        <f t="shared" si="449"/>
        <v>0</v>
      </c>
      <c r="AP1125" s="2">
        <f t="shared" si="450"/>
        <v>0</v>
      </c>
      <c r="AR1125" t="s">
        <v>981</v>
      </c>
      <c r="AS1125" t="s">
        <v>1862</v>
      </c>
      <c r="AT1125">
        <v>5</v>
      </c>
      <c r="AV1125">
        <v>3</v>
      </c>
      <c r="AW1125" s="91">
        <v>21</v>
      </c>
      <c r="AX1125" s="93">
        <v>175</v>
      </c>
      <c r="AY1125" s="97">
        <f t="shared" ref="AY1125:AY1188" si="451">1000*AW1125+AX1125</f>
        <v>21175</v>
      </c>
      <c r="BA1125" s="7" t="s">
        <v>1261</v>
      </c>
    </row>
    <row r="1126" spans="1:53" ht="12.75" hidden="1" customHeight="1" outlineLevel="1">
      <c r="A1126" t="s">
        <v>1365</v>
      </c>
      <c r="B1126" t="s">
        <v>1862</v>
      </c>
      <c r="C1126" s="1">
        <f t="shared" si="442"/>
        <v>8964</v>
      </c>
      <c r="D1126" s="7">
        <f>IF(N1126&gt;0, RANK(N1126,(N1126:P1126,Q1126:AE1126)),0)</f>
        <v>1</v>
      </c>
      <c r="E1126" s="7">
        <f>IF(O1126&gt;0,RANK(O1126,(N1126:P1126,Q1126:AE1126)),0)</f>
        <v>2</v>
      </c>
      <c r="F1126" s="7">
        <f>IF(P1126&gt;0,RANK(P1126,(N1126:P1126,Q1126:AE1126)),0)</f>
        <v>0</v>
      </c>
      <c r="G1126" s="1">
        <f t="shared" si="440"/>
        <v>926</v>
      </c>
      <c r="H1126" s="2">
        <f t="shared" si="441"/>
        <v>0.1033020972780009</v>
      </c>
      <c r="I1126" s="2"/>
      <c r="J1126" s="2">
        <f t="shared" si="443"/>
        <v>0.5516510486390005</v>
      </c>
      <c r="K1126" s="2">
        <f t="shared" si="444"/>
        <v>0.44834895136099956</v>
      </c>
      <c r="L1126" s="2">
        <f t="shared" si="445"/>
        <v>0</v>
      </c>
      <c r="M1126" s="2">
        <f t="shared" si="446"/>
        <v>-5.5511151231257827E-17</v>
      </c>
      <c r="N1126" s="108">
        <v>4945</v>
      </c>
      <c r="O1126" s="108">
        <v>4019</v>
      </c>
      <c r="P1126" s="108"/>
      <c r="X1126" s="57">
        <v>0</v>
      </c>
      <c r="Y1126" s="108"/>
      <c r="Z1126" s="108"/>
      <c r="AA1126" s="108"/>
      <c r="AB1126" s="108"/>
      <c r="AC1126" s="108"/>
      <c r="AD1126" s="108"/>
      <c r="AE1126" s="108"/>
      <c r="AF1126" s="108"/>
      <c r="AG1126" s="108"/>
      <c r="AI1126" s="7">
        <f>IF(Q1126&gt;0,RANK(Q1126,(N1126:P1126,Q1126:AE1126)),0)</f>
        <v>0</v>
      </c>
      <c r="AJ1126" s="7">
        <f>IF(R1126&gt;0,RANK(R1126,(N1126:P1126,Q1126:AE1126)),0)</f>
        <v>0</v>
      </c>
      <c r="AK1126" s="7">
        <f>IF(T1126&gt;0,RANK(T1126,(N1126:P1126,Q1126:AE1126)),0)</f>
        <v>0</v>
      </c>
      <c r="AL1126" s="7">
        <f>IF(S1126&gt;0,RANK(S1126,(N1126:P1126,Q1126:AE1126)),0)</f>
        <v>0</v>
      </c>
      <c r="AM1126" s="2">
        <f t="shared" si="447"/>
        <v>0</v>
      </c>
      <c r="AN1126" s="2">
        <f t="shared" si="448"/>
        <v>0</v>
      </c>
      <c r="AO1126" s="2">
        <f t="shared" si="449"/>
        <v>0</v>
      </c>
      <c r="AP1126" s="2">
        <f t="shared" si="450"/>
        <v>0</v>
      </c>
      <c r="AR1126" t="s">
        <v>1365</v>
      </c>
      <c r="AS1126" t="s">
        <v>1862</v>
      </c>
      <c r="AT1126">
        <v>1</v>
      </c>
      <c r="AV1126">
        <v>3</v>
      </c>
      <c r="AW1126" s="91">
        <v>21</v>
      </c>
      <c r="AX1126" s="93">
        <v>177</v>
      </c>
      <c r="AY1126" s="97">
        <f t="shared" si="451"/>
        <v>21177</v>
      </c>
      <c r="BA1126" s="7" t="s">
        <v>1261</v>
      </c>
    </row>
    <row r="1127" spans="1:53" ht="12.75" hidden="1" customHeight="1" outlineLevel="1">
      <c r="A1127" t="s">
        <v>2375</v>
      </c>
      <c r="B1127" t="s">
        <v>1862</v>
      </c>
      <c r="C1127" s="1">
        <f t="shared" si="442"/>
        <v>14208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>IF(P1127&gt;0,RANK(P1127,(N1127:P1127,Q1127:AE1127)),0)</f>
        <v>0</v>
      </c>
      <c r="G1127" s="1">
        <f t="shared" si="440"/>
        <v>1204</v>
      </c>
      <c r="H1127" s="2">
        <f t="shared" si="441"/>
        <v>8.4740990990990986E-2</v>
      </c>
      <c r="I1127" s="2"/>
      <c r="J1127" s="2">
        <f t="shared" si="443"/>
        <v>0.45762950450450451</v>
      </c>
      <c r="K1127" s="2">
        <f t="shared" si="444"/>
        <v>0.54237049549549554</v>
      </c>
      <c r="L1127" s="2">
        <f t="shared" si="445"/>
        <v>0</v>
      </c>
      <c r="M1127" s="2">
        <f t="shared" si="446"/>
        <v>0</v>
      </c>
      <c r="N1127" s="108">
        <v>6502</v>
      </c>
      <c r="O1127" s="108">
        <v>7706</v>
      </c>
      <c r="P1127" s="108"/>
      <c r="X1127" s="57">
        <v>0</v>
      </c>
      <c r="Y1127" s="108"/>
      <c r="Z1127" s="108"/>
      <c r="AA1127" s="108"/>
      <c r="AB1127" s="108"/>
      <c r="AC1127" s="108"/>
      <c r="AD1127" s="108"/>
      <c r="AE1127" s="108"/>
      <c r="AF1127" s="108"/>
      <c r="AG1127" s="108"/>
      <c r="AI1127" s="7">
        <f>IF(Q1127&gt;0,RANK(Q1127,(N1127:P1127,Q1127:AE1127)),0)</f>
        <v>0</v>
      </c>
      <c r="AJ1127" s="7">
        <f>IF(R1127&gt;0,RANK(R1127,(N1127:P1127,Q1127:AE1127)),0)</f>
        <v>0</v>
      </c>
      <c r="AK1127" s="7">
        <f>IF(T1127&gt;0,RANK(T1127,(N1127:P1127,Q1127:AE1127)),0)</f>
        <v>0</v>
      </c>
      <c r="AL1127" s="7">
        <f>IF(S1127&gt;0,RANK(S1127,(N1127:P1127,Q1127:AE1127)),0)</f>
        <v>0</v>
      </c>
      <c r="AM1127" s="2">
        <f t="shared" si="447"/>
        <v>0</v>
      </c>
      <c r="AN1127" s="2">
        <f t="shared" si="448"/>
        <v>0</v>
      </c>
      <c r="AO1127" s="2">
        <f t="shared" si="449"/>
        <v>0</v>
      </c>
      <c r="AP1127" s="2">
        <f t="shared" si="450"/>
        <v>0</v>
      </c>
      <c r="AR1127" t="s">
        <v>2375</v>
      </c>
      <c r="AS1127" t="s">
        <v>1862</v>
      </c>
      <c r="AT1127">
        <v>2</v>
      </c>
      <c r="AV1127">
        <v>3</v>
      </c>
      <c r="AW1127" s="91">
        <v>21</v>
      </c>
      <c r="AX1127" s="93">
        <v>179</v>
      </c>
      <c r="AY1127" s="97">
        <f t="shared" si="451"/>
        <v>21179</v>
      </c>
      <c r="BA1127" s="7" t="s">
        <v>1261</v>
      </c>
    </row>
    <row r="1128" spans="1:53" ht="12.75" hidden="1" customHeight="1" outlineLevel="1">
      <c r="A1128" t="s">
        <v>443</v>
      </c>
      <c r="B1128" t="s">
        <v>1862</v>
      </c>
      <c r="C1128" s="1">
        <f t="shared" si="442"/>
        <v>1969</v>
      </c>
      <c r="D1128" s="7">
        <f>IF(N1128&gt;0, RANK(N1128,(N1128:P1128,Q1128:AE1128)),0)</f>
        <v>1</v>
      </c>
      <c r="E1128" s="7">
        <f>IF(O1128&gt;0,RANK(O1128,(N1128:P1128,Q1128:AE1128)),0)</f>
        <v>2</v>
      </c>
      <c r="F1128" s="7">
        <f>IF(P1128&gt;0,RANK(P1128,(N1128:P1128,Q1128:AE1128)),0)</f>
        <v>0</v>
      </c>
      <c r="G1128" s="1">
        <f t="shared" si="440"/>
        <v>205</v>
      </c>
      <c r="H1128" s="2">
        <f t="shared" si="441"/>
        <v>0.10411376333164042</v>
      </c>
      <c r="I1128" s="2"/>
      <c r="J1128" s="2">
        <f t="shared" si="443"/>
        <v>0.55205688166582023</v>
      </c>
      <c r="K1128" s="2">
        <f t="shared" si="444"/>
        <v>0.44794311833417977</v>
      </c>
      <c r="L1128" s="2">
        <f t="shared" si="445"/>
        <v>0</v>
      </c>
      <c r="M1128" s="2">
        <f t="shared" si="446"/>
        <v>0</v>
      </c>
      <c r="N1128" s="108">
        <v>1087</v>
      </c>
      <c r="O1128" s="108">
        <v>882</v>
      </c>
      <c r="P1128" s="108"/>
      <c r="X1128" s="57">
        <v>0</v>
      </c>
      <c r="Y1128" s="108"/>
      <c r="Z1128" s="108"/>
      <c r="AA1128" s="108"/>
      <c r="AB1128" s="108"/>
      <c r="AC1128" s="108"/>
      <c r="AD1128" s="108"/>
      <c r="AE1128" s="108"/>
      <c r="AF1128" s="108"/>
      <c r="AG1128" s="108"/>
      <c r="AI1128" s="7">
        <f>IF(Q1128&gt;0,RANK(Q1128,(N1128:P1128,Q1128:AE1128)),0)</f>
        <v>0</v>
      </c>
      <c r="AJ1128" s="7">
        <f>IF(R1128&gt;0,RANK(R1128,(N1128:P1128,Q1128:AE1128)),0)</f>
        <v>0</v>
      </c>
      <c r="AK1128" s="7">
        <f>IF(T1128&gt;0,RANK(T1128,(N1128:P1128,Q1128:AE1128)),0)</f>
        <v>0</v>
      </c>
      <c r="AL1128" s="7">
        <f>IF(S1128&gt;0,RANK(S1128,(N1128:P1128,Q1128:AE1128)),0)</f>
        <v>0</v>
      </c>
      <c r="AM1128" s="2">
        <f t="shared" si="447"/>
        <v>0</v>
      </c>
      <c r="AN1128" s="2">
        <f t="shared" si="448"/>
        <v>0</v>
      </c>
      <c r="AO1128" s="2">
        <f t="shared" si="449"/>
        <v>0</v>
      </c>
      <c r="AP1128" s="2">
        <f t="shared" si="450"/>
        <v>0</v>
      </c>
      <c r="AR1128" t="s">
        <v>443</v>
      </c>
      <c r="AS1128" t="s">
        <v>1862</v>
      </c>
      <c r="AT1128">
        <v>6</v>
      </c>
      <c r="AV1128">
        <v>3</v>
      </c>
      <c r="AW1128" s="91">
        <v>21</v>
      </c>
      <c r="AX1128" s="93">
        <v>181</v>
      </c>
      <c r="AY1128" s="97">
        <f t="shared" si="451"/>
        <v>21181</v>
      </c>
      <c r="BA1128" s="7" t="s">
        <v>1261</v>
      </c>
    </row>
    <row r="1129" spans="1:53" ht="12.75" hidden="1" customHeight="1" outlineLevel="1">
      <c r="A1129" t="s">
        <v>2354</v>
      </c>
      <c r="B1129" t="s">
        <v>1862</v>
      </c>
      <c r="C1129" s="1">
        <f t="shared" si="442"/>
        <v>8520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0</v>
      </c>
      <c r="G1129" s="1">
        <f t="shared" si="440"/>
        <v>477</v>
      </c>
      <c r="H1129" s="2">
        <f t="shared" si="441"/>
        <v>5.5985915492957748E-2</v>
      </c>
      <c r="I1129" s="2"/>
      <c r="J1129" s="2">
        <f t="shared" si="443"/>
        <v>0.47194835680751174</v>
      </c>
      <c r="K1129" s="2">
        <f t="shared" si="444"/>
        <v>0.52793427230046952</v>
      </c>
      <c r="L1129" s="2">
        <f t="shared" si="445"/>
        <v>0</v>
      </c>
      <c r="M1129" s="2">
        <f t="shared" si="446"/>
        <v>1.1737089201868667E-4</v>
      </c>
      <c r="N1129" s="108">
        <v>4021</v>
      </c>
      <c r="O1129" s="108">
        <v>4498</v>
      </c>
      <c r="P1129" s="108"/>
      <c r="X1129" s="57">
        <v>1</v>
      </c>
      <c r="Y1129" s="108"/>
      <c r="Z1129" s="108"/>
      <c r="AA1129" s="108"/>
      <c r="AB1129" s="108"/>
      <c r="AC1129" s="108"/>
      <c r="AD1129" s="108"/>
      <c r="AE1129" s="108"/>
      <c r="AF1129" s="108"/>
      <c r="AG1129" s="108"/>
      <c r="AI1129" s="7">
        <f>IF(Q1129&gt;0,RANK(Q1129,(N1129:P1129,Q1129:AE1129)),0)</f>
        <v>0</v>
      </c>
      <c r="AJ1129" s="7">
        <f>IF(R1129&gt;0,RANK(R1129,(N1129:P1129,Q1129:AE1129)),0)</f>
        <v>0</v>
      </c>
      <c r="AK1129" s="7">
        <f>IF(T1129&gt;0,RANK(T1129,(N1129:P1129,Q1129:AE1129)),0)</f>
        <v>0</v>
      </c>
      <c r="AL1129" s="7">
        <f>IF(S1129&gt;0,RANK(S1129,(N1129:P1129,Q1129:AE1129)),0)</f>
        <v>0</v>
      </c>
      <c r="AM1129" s="2">
        <f t="shared" si="447"/>
        <v>0</v>
      </c>
      <c r="AN1129" s="2">
        <f t="shared" si="448"/>
        <v>0</v>
      </c>
      <c r="AO1129" s="2">
        <f t="shared" si="449"/>
        <v>0</v>
      </c>
      <c r="AP1129" s="2">
        <f t="shared" si="450"/>
        <v>0</v>
      </c>
      <c r="AR1129" t="s">
        <v>2354</v>
      </c>
      <c r="AS1129" t="s">
        <v>1862</v>
      </c>
      <c r="AT1129">
        <v>1</v>
      </c>
      <c r="AV1129">
        <v>3</v>
      </c>
      <c r="AW1129" s="91">
        <v>21</v>
      </c>
      <c r="AX1129" s="93">
        <v>183</v>
      </c>
      <c r="AY1129" s="97">
        <f t="shared" si="451"/>
        <v>21183</v>
      </c>
      <c r="BA1129" s="7" t="s">
        <v>1261</v>
      </c>
    </row>
    <row r="1130" spans="1:53" ht="12.75" hidden="1" customHeight="1" outlineLevel="1">
      <c r="A1130" t="s">
        <v>912</v>
      </c>
      <c r="B1130" t="s">
        <v>1862</v>
      </c>
      <c r="C1130" s="1">
        <f t="shared" si="442"/>
        <v>22188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0</v>
      </c>
      <c r="G1130" s="1">
        <f t="shared" si="440"/>
        <v>7684</v>
      </c>
      <c r="H1130" s="2">
        <f t="shared" si="441"/>
        <v>0.34631332251667568</v>
      </c>
      <c r="I1130" s="2"/>
      <c r="J1130" s="2">
        <f t="shared" si="443"/>
        <v>0.32666306111411575</v>
      </c>
      <c r="K1130" s="2">
        <f t="shared" si="444"/>
        <v>0.67297638363079137</v>
      </c>
      <c r="L1130" s="2">
        <f t="shared" si="445"/>
        <v>0</v>
      </c>
      <c r="M1130" s="2">
        <f t="shared" si="446"/>
        <v>3.605552550929314E-4</v>
      </c>
      <c r="N1130" s="108">
        <v>7248</v>
      </c>
      <c r="O1130" s="108">
        <v>14932</v>
      </c>
      <c r="P1130" s="108"/>
      <c r="X1130" s="57">
        <v>8</v>
      </c>
      <c r="Y1130" s="108"/>
      <c r="Z1130" s="108"/>
      <c r="AA1130" s="108"/>
      <c r="AB1130" s="108"/>
      <c r="AC1130" s="108"/>
      <c r="AD1130" s="108"/>
      <c r="AE1130" s="108"/>
      <c r="AF1130" s="108"/>
      <c r="AG1130" s="108"/>
      <c r="AI1130" s="7">
        <f>IF(Q1130&gt;0,RANK(Q1130,(N1130:P1130,Q1130:AE1130)),0)</f>
        <v>0</v>
      </c>
      <c r="AJ1130" s="7">
        <f>IF(R1130&gt;0,RANK(R1130,(N1130:P1130,Q1130:AE1130)),0)</f>
        <v>0</v>
      </c>
      <c r="AK1130" s="7">
        <f>IF(T1130&gt;0,RANK(T1130,(N1130:P1130,Q1130:AE1130)),0)</f>
        <v>0</v>
      </c>
      <c r="AL1130" s="7">
        <f>IF(S1130&gt;0,RANK(S1130,(N1130:P1130,Q1130:AE1130)),0)</f>
        <v>0</v>
      </c>
      <c r="AM1130" s="2">
        <f t="shared" si="447"/>
        <v>0</v>
      </c>
      <c r="AN1130" s="2">
        <f t="shared" si="448"/>
        <v>0</v>
      </c>
      <c r="AO1130" s="2">
        <f t="shared" si="449"/>
        <v>0</v>
      </c>
      <c r="AP1130" s="2">
        <f t="shared" si="450"/>
        <v>0</v>
      </c>
      <c r="AR1130" t="s">
        <v>912</v>
      </c>
      <c r="AS1130" t="s">
        <v>1862</v>
      </c>
      <c r="AT1130">
        <v>4</v>
      </c>
      <c r="AV1130">
        <v>3</v>
      </c>
      <c r="AW1130" s="91">
        <v>21</v>
      </c>
      <c r="AX1130" s="93">
        <v>185</v>
      </c>
      <c r="AY1130" s="97">
        <f t="shared" si="451"/>
        <v>21185</v>
      </c>
      <c r="BA1130" s="7" t="s">
        <v>1261</v>
      </c>
    </row>
    <row r="1131" spans="1:53" ht="12.75" hidden="1" customHeight="1" outlineLevel="1">
      <c r="A1131" t="s">
        <v>696</v>
      </c>
      <c r="B1131" t="s">
        <v>1862</v>
      </c>
      <c r="C1131" s="1">
        <f t="shared" si="442"/>
        <v>3426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>IF(P1131&gt;0,RANK(P1131,(N1131:P1131,Q1131:AE1131)),0)</f>
        <v>0</v>
      </c>
      <c r="G1131" s="1">
        <f t="shared" si="440"/>
        <v>510</v>
      </c>
      <c r="H1131" s="2">
        <f t="shared" si="441"/>
        <v>0.14886164623467601</v>
      </c>
      <c r="I1131" s="2"/>
      <c r="J1131" s="2">
        <f t="shared" si="443"/>
        <v>0.42556917688266199</v>
      </c>
      <c r="K1131" s="2">
        <f t="shared" si="444"/>
        <v>0.57443082311733795</v>
      </c>
      <c r="L1131" s="2">
        <f t="shared" si="445"/>
        <v>0</v>
      </c>
      <c r="M1131" s="2">
        <f t="shared" si="446"/>
        <v>1.1102230246251565E-16</v>
      </c>
      <c r="N1131" s="108">
        <v>1458</v>
      </c>
      <c r="O1131" s="108">
        <v>1968</v>
      </c>
      <c r="P1131" s="108"/>
      <c r="X1131" s="57">
        <v>0</v>
      </c>
      <c r="Y1131" s="108"/>
      <c r="Z1131" s="108"/>
      <c r="AA1131" s="108"/>
      <c r="AB1131" s="108"/>
      <c r="AC1131" s="108"/>
      <c r="AD1131" s="108"/>
      <c r="AE1131" s="108"/>
      <c r="AF1131" s="108"/>
      <c r="AG1131" s="108"/>
      <c r="AI1131" s="7">
        <f>IF(Q1131&gt;0,RANK(Q1131,(N1131:P1131,Q1131:AE1131)),0)</f>
        <v>0</v>
      </c>
      <c r="AJ1131" s="7">
        <f>IF(R1131&gt;0,RANK(R1131,(N1131:P1131,Q1131:AE1131)),0)</f>
        <v>0</v>
      </c>
      <c r="AK1131" s="7">
        <f>IF(T1131&gt;0,RANK(T1131,(N1131:P1131,Q1131:AE1131)),0)</f>
        <v>0</v>
      </c>
      <c r="AL1131" s="7">
        <f>IF(S1131&gt;0,RANK(S1131,(N1131:P1131,Q1131:AE1131)),0)</f>
        <v>0</v>
      </c>
      <c r="AM1131" s="2">
        <f t="shared" si="447"/>
        <v>0</v>
      </c>
      <c r="AN1131" s="2">
        <f t="shared" si="448"/>
        <v>0</v>
      </c>
      <c r="AO1131" s="2">
        <f t="shared" si="449"/>
        <v>0</v>
      </c>
      <c r="AP1131" s="2">
        <f t="shared" si="450"/>
        <v>0</v>
      </c>
      <c r="AR1131" t="s">
        <v>696</v>
      </c>
      <c r="AS1131" t="s">
        <v>1862</v>
      </c>
      <c r="AT1131">
        <v>4</v>
      </c>
      <c r="AV1131">
        <v>3</v>
      </c>
      <c r="AW1131" s="91">
        <v>21</v>
      </c>
      <c r="AX1131" s="93">
        <v>187</v>
      </c>
      <c r="AY1131" s="97">
        <f t="shared" si="451"/>
        <v>21187</v>
      </c>
      <c r="BA1131" s="7" t="s">
        <v>1261</v>
      </c>
    </row>
    <row r="1132" spans="1:53" ht="12.75" hidden="1" customHeight="1" outlineLevel="1">
      <c r="A1132" t="s">
        <v>1571</v>
      </c>
      <c r="B1132" t="s">
        <v>1862</v>
      </c>
      <c r="C1132" s="1">
        <f t="shared" si="442"/>
        <v>1833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0</v>
      </c>
      <c r="G1132" s="1">
        <f t="shared" si="440"/>
        <v>565</v>
      </c>
      <c r="H1132" s="2">
        <f t="shared" si="441"/>
        <v>0.30823786142935078</v>
      </c>
      <c r="I1132" s="2"/>
      <c r="J1132" s="2">
        <f t="shared" si="443"/>
        <v>0.34588106928532458</v>
      </c>
      <c r="K1132" s="2">
        <f t="shared" si="444"/>
        <v>0.65411893071467542</v>
      </c>
      <c r="L1132" s="2">
        <f t="shared" si="445"/>
        <v>0</v>
      </c>
      <c r="M1132" s="2">
        <f t="shared" si="446"/>
        <v>0</v>
      </c>
      <c r="N1132" s="108">
        <v>634</v>
      </c>
      <c r="O1132" s="108">
        <v>1199</v>
      </c>
      <c r="P1132" s="108"/>
      <c r="X1132" s="57">
        <v>0</v>
      </c>
      <c r="Y1132" s="108"/>
      <c r="Z1132" s="108"/>
      <c r="AA1132" s="108"/>
      <c r="AB1132" s="108"/>
      <c r="AC1132" s="108"/>
      <c r="AD1132" s="108"/>
      <c r="AE1132" s="108"/>
      <c r="AF1132" s="108"/>
      <c r="AG1132" s="108"/>
      <c r="AI1132" s="7">
        <f>IF(Q1132&gt;0,RANK(Q1132,(N1132:P1132,Q1132:AE1132)),0)</f>
        <v>0</v>
      </c>
      <c r="AJ1132" s="7">
        <f>IF(R1132&gt;0,RANK(R1132,(N1132:P1132,Q1132:AE1132)),0)</f>
        <v>0</v>
      </c>
      <c r="AK1132" s="7">
        <f>IF(T1132&gt;0,RANK(T1132,(N1132:P1132,Q1132:AE1132)),0)</f>
        <v>0</v>
      </c>
      <c r="AL1132" s="7">
        <f>IF(S1132&gt;0,RANK(S1132,(N1132:P1132,Q1132:AE1132)),0)</f>
        <v>0</v>
      </c>
      <c r="AM1132" s="2">
        <f t="shared" si="447"/>
        <v>0</v>
      </c>
      <c r="AN1132" s="2">
        <f t="shared" si="448"/>
        <v>0</v>
      </c>
      <c r="AO1132" s="2">
        <f t="shared" si="449"/>
        <v>0</v>
      </c>
      <c r="AP1132" s="2">
        <f t="shared" si="450"/>
        <v>0</v>
      </c>
      <c r="AR1132" t="s">
        <v>1571</v>
      </c>
      <c r="AS1132" t="s">
        <v>1862</v>
      </c>
      <c r="AT1132">
        <v>5</v>
      </c>
      <c r="AV1132">
        <v>3</v>
      </c>
      <c r="AW1132" s="91">
        <v>21</v>
      </c>
      <c r="AX1132" s="93">
        <v>189</v>
      </c>
      <c r="AY1132" s="97">
        <f t="shared" si="451"/>
        <v>21189</v>
      </c>
      <c r="BA1132" s="7" t="s">
        <v>1261</v>
      </c>
    </row>
    <row r="1133" spans="1:53" ht="12.75" hidden="1" customHeight="1" outlineLevel="1">
      <c r="A1133" t="s">
        <v>1257</v>
      </c>
      <c r="B1133" t="s">
        <v>1862</v>
      </c>
      <c r="C1133" s="1">
        <f t="shared" si="442"/>
        <v>3997</v>
      </c>
      <c r="D1133" s="7">
        <f>IF(N1133&gt;0, RANK(N1133,(N1133:P1133,Q1133:AE1133)),0)</f>
        <v>2</v>
      </c>
      <c r="E1133" s="7">
        <f>IF(O1133&gt;0,RANK(O1133,(N1133:P1133,Q1133:AE1133)),0)</f>
        <v>1</v>
      </c>
      <c r="F1133" s="7">
        <f>IF(P1133&gt;0,RANK(P1133,(N1133:P1133,Q1133:AE1133)),0)</f>
        <v>0</v>
      </c>
      <c r="G1133" s="1">
        <f t="shared" si="440"/>
        <v>1053</v>
      </c>
      <c r="H1133" s="2">
        <f t="shared" si="441"/>
        <v>0.26344758568926696</v>
      </c>
      <c r="I1133" s="2"/>
      <c r="J1133" s="2">
        <f t="shared" si="443"/>
        <v>0.36827620715536652</v>
      </c>
      <c r="K1133" s="2">
        <f t="shared" si="444"/>
        <v>0.63172379284463342</v>
      </c>
      <c r="L1133" s="2">
        <f t="shared" si="445"/>
        <v>0</v>
      </c>
      <c r="M1133" s="2">
        <f t="shared" si="446"/>
        <v>1.1102230246251565E-16</v>
      </c>
      <c r="N1133" s="108">
        <v>1472</v>
      </c>
      <c r="O1133" s="108">
        <v>2525</v>
      </c>
      <c r="P1133" s="108"/>
      <c r="X1133" s="57">
        <v>0</v>
      </c>
      <c r="Y1133" s="108"/>
      <c r="Z1133" s="108"/>
      <c r="AA1133" s="108"/>
      <c r="AB1133" s="108"/>
      <c r="AC1133" s="108"/>
      <c r="AD1133" s="108"/>
      <c r="AE1133" s="108"/>
      <c r="AF1133" s="108"/>
      <c r="AG1133" s="108"/>
      <c r="AI1133" s="7">
        <f>IF(Q1133&gt;0,RANK(Q1133,(N1133:P1133,Q1133:AE1133)),0)</f>
        <v>0</v>
      </c>
      <c r="AJ1133" s="7">
        <f>IF(R1133&gt;0,RANK(R1133,(N1133:P1133,Q1133:AE1133)),0)</f>
        <v>0</v>
      </c>
      <c r="AK1133" s="7">
        <f>IF(T1133&gt;0,RANK(T1133,(N1133:P1133,Q1133:AE1133)),0)</f>
        <v>0</v>
      </c>
      <c r="AL1133" s="7">
        <f>IF(S1133&gt;0,RANK(S1133,(N1133:P1133,Q1133:AE1133)),0)</f>
        <v>0</v>
      </c>
      <c r="AM1133" s="2">
        <f t="shared" si="447"/>
        <v>0</v>
      </c>
      <c r="AN1133" s="2">
        <f t="shared" si="448"/>
        <v>0</v>
      </c>
      <c r="AO1133" s="2">
        <f t="shared" si="449"/>
        <v>0</v>
      </c>
      <c r="AP1133" s="2">
        <f t="shared" si="450"/>
        <v>0</v>
      </c>
      <c r="AR1133" t="s">
        <v>1257</v>
      </c>
      <c r="AS1133" t="s">
        <v>1862</v>
      </c>
      <c r="AT1133">
        <v>4</v>
      </c>
      <c r="AV1133">
        <v>3</v>
      </c>
      <c r="AW1133" s="91">
        <v>21</v>
      </c>
      <c r="AX1133" s="93">
        <v>191</v>
      </c>
      <c r="AY1133" s="97">
        <f t="shared" si="451"/>
        <v>21191</v>
      </c>
      <c r="BA1133" s="7" t="s">
        <v>1261</v>
      </c>
    </row>
    <row r="1134" spans="1:53" ht="12.75" hidden="1" customHeight="1" outlineLevel="1">
      <c r="A1134" t="s">
        <v>953</v>
      </c>
      <c r="B1134" t="s">
        <v>1862</v>
      </c>
      <c r="C1134" s="1">
        <f t="shared" ref="C1134:C1158" si="452">SUM(N1134:AG1134)</f>
        <v>8667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0</v>
      </c>
      <c r="G1134" s="1">
        <f t="shared" si="440"/>
        <v>1001</v>
      </c>
      <c r="H1134" s="2">
        <f t="shared" si="441"/>
        <v>0.11549555786315911</v>
      </c>
      <c r="I1134" s="2"/>
      <c r="J1134" s="2">
        <f t="shared" ref="J1134:J1158" si="453">IF($C1134=0,"-",N1134/$C1134)</f>
        <v>0.44225222106842044</v>
      </c>
      <c r="K1134" s="2">
        <f t="shared" ref="K1134:K1158" si="454">IF($C1134=0,"-",O1134/$C1134)</f>
        <v>0.55774777893157956</v>
      </c>
      <c r="L1134" s="2">
        <f t="shared" ref="L1134:L1158" si="455">IF($C1134=0,"-",P1134/$C1134)</f>
        <v>0</v>
      </c>
      <c r="M1134" s="2">
        <f t="shared" ref="M1134:M1158" si="456">IF(C1134=0,"-",(1-J1134-K1134-L1134))</f>
        <v>0</v>
      </c>
      <c r="N1134" s="108">
        <v>3833</v>
      </c>
      <c r="O1134" s="108">
        <v>4834</v>
      </c>
      <c r="P1134" s="108"/>
      <c r="X1134" s="57">
        <v>0</v>
      </c>
      <c r="Y1134" s="108"/>
      <c r="Z1134" s="108"/>
      <c r="AA1134" s="108"/>
      <c r="AB1134" s="108"/>
      <c r="AC1134" s="108"/>
      <c r="AD1134" s="108"/>
      <c r="AE1134" s="108"/>
      <c r="AF1134" s="108"/>
      <c r="AG1134" s="108"/>
      <c r="AI1134" s="7">
        <f>IF(Q1134&gt;0,RANK(Q1134,(N1134:P1134,Q1134:AE1134)),0)</f>
        <v>0</v>
      </c>
      <c r="AJ1134" s="7">
        <f>IF(R1134&gt;0,RANK(R1134,(N1134:P1134,Q1134:AE1134)),0)</f>
        <v>0</v>
      </c>
      <c r="AK1134" s="7">
        <f>IF(T1134&gt;0,RANK(T1134,(N1134:P1134,Q1134:AE1134)),0)</f>
        <v>0</v>
      </c>
      <c r="AL1134" s="7">
        <f>IF(S1134&gt;0,RANK(S1134,(N1134:P1134,Q1134:AE1134)),0)</f>
        <v>0</v>
      </c>
      <c r="AM1134" s="2">
        <f t="shared" ref="AM1134:AM1158" si="457">IF($C1134=0,"-",Q1134/$C1134)</f>
        <v>0</v>
      </c>
      <c r="AN1134" s="2">
        <f t="shared" ref="AN1134:AN1158" si="458">IF($C1134=0,"-",R1134/$C1134)</f>
        <v>0</v>
      </c>
      <c r="AO1134" s="2">
        <f t="shared" ref="AO1134:AO1158" si="459">IF($C1134=0,"-",T1134/$C1134)</f>
        <v>0</v>
      </c>
      <c r="AP1134" s="2">
        <f t="shared" ref="AP1134:AP1158" si="460">IF($C1134=0,"-",S1134/$C1134)</f>
        <v>0</v>
      </c>
      <c r="AR1134" t="s">
        <v>953</v>
      </c>
      <c r="AS1134" t="s">
        <v>1862</v>
      </c>
      <c r="AT1134">
        <v>5</v>
      </c>
      <c r="AV1134">
        <v>3</v>
      </c>
      <c r="AW1134" s="91">
        <v>21</v>
      </c>
      <c r="AX1134" s="93">
        <v>193</v>
      </c>
      <c r="AY1134" s="97">
        <f t="shared" si="451"/>
        <v>21193</v>
      </c>
      <c r="BA1134" s="7" t="s">
        <v>1261</v>
      </c>
    </row>
    <row r="1135" spans="1:53" ht="12.75" hidden="1" customHeight="1" outlineLevel="1">
      <c r="A1135" t="s">
        <v>1027</v>
      </c>
      <c r="B1135" t="s">
        <v>1862</v>
      </c>
      <c r="C1135" s="1">
        <f t="shared" si="452"/>
        <v>15134</v>
      </c>
      <c r="D1135" s="7">
        <f>IF(N1135&gt;0, RANK(N1135,(N1135:P1135,Q1135:AE1135)),0)</f>
        <v>2</v>
      </c>
      <c r="E1135" s="7">
        <f>IF(O1135&gt;0,RANK(O1135,(N1135:P1135,Q1135:AE1135)),0)</f>
        <v>1</v>
      </c>
      <c r="F1135" s="7">
        <f>IF(P1135&gt;0,RANK(P1135,(N1135:P1135,Q1135:AE1135)),0)</f>
        <v>0</v>
      </c>
      <c r="G1135" s="1">
        <f t="shared" si="440"/>
        <v>193</v>
      </c>
      <c r="H1135" s="2">
        <f t="shared" si="441"/>
        <v>1.2752742169948461E-2</v>
      </c>
      <c r="I1135" s="2"/>
      <c r="J1135" s="2">
        <f t="shared" si="453"/>
        <v>0.49359059072287564</v>
      </c>
      <c r="K1135" s="2">
        <f t="shared" si="454"/>
        <v>0.50634333289282407</v>
      </c>
      <c r="L1135" s="2">
        <f t="shared" si="455"/>
        <v>0</v>
      </c>
      <c r="M1135" s="2">
        <f t="shared" si="456"/>
        <v>6.6076384300228774E-5</v>
      </c>
      <c r="N1135" s="108">
        <v>7470</v>
      </c>
      <c r="O1135" s="108">
        <v>7663</v>
      </c>
      <c r="P1135" s="108"/>
      <c r="X1135" s="57">
        <v>1</v>
      </c>
      <c r="Y1135" s="108"/>
      <c r="Z1135" s="108"/>
      <c r="AA1135" s="108"/>
      <c r="AB1135" s="108"/>
      <c r="AC1135" s="108"/>
      <c r="AD1135" s="108"/>
      <c r="AE1135" s="108"/>
      <c r="AF1135" s="108"/>
      <c r="AG1135" s="108"/>
      <c r="AI1135" s="7">
        <f>IF(Q1135&gt;0,RANK(Q1135,(N1135:P1135,Q1135:AE1135)),0)</f>
        <v>0</v>
      </c>
      <c r="AJ1135" s="7">
        <f>IF(R1135&gt;0,RANK(R1135,(N1135:P1135,Q1135:AE1135)),0)</f>
        <v>0</v>
      </c>
      <c r="AK1135" s="7">
        <f>IF(T1135&gt;0,RANK(T1135,(N1135:P1135,Q1135:AE1135)),0)</f>
        <v>0</v>
      </c>
      <c r="AL1135" s="7">
        <f>IF(S1135&gt;0,RANK(S1135,(N1135:P1135,Q1135:AE1135)),0)</f>
        <v>0</v>
      </c>
      <c r="AM1135" s="2">
        <f t="shared" si="457"/>
        <v>0</v>
      </c>
      <c r="AN1135" s="2">
        <f t="shared" si="458"/>
        <v>0</v>
      </c>
      <c r="AO1135" s="2">
        <f t="shared" si="459"/>
        <v>0</v>
      </c>
      <c r="AP1135" s="2">
        <f t="shared" si="460"/>
        <v>0</v>
      </c>
      <c r="AR1135" t="s">
        <v>1027</v>
      </c>
      <c r="AS1135" t="s">
        <v>1862</v>
      </c>
      <c r="AT1135">
        <v>5</v>
      </c>
      <c r="AV1135">
        <v>3</v>
      </c>
      <c r="AW1135" s="91">
        <v>21</v>
      </c>
      <c r="AX1135" s="93">
        <v>195</v>
      </c>
      <c r="AY1135" s="97">
        <f t="shared" si="451"/>
        <v>21195</v>
      </c>
      <c r="BA1135" s="7" t="s">
        <v>1261</v>
      </c>
    </row>
    <row r="1136" spans="1:53" ht="12.75" hidden="1" customHeight="1" outlineLevel="1">
      <c r="A1136" t="s">
        <v>952</v>
      </c>
      <c r="B1136" t="s">
        <v>1862</v>
      </c>
      <c r="C1136" s="1">
        <f t="shared" si="452"/>
        <v>3874</v>
      </c>
      <c r="D1136" s="7">
        <f>IF(N1136&gt;0, RANK(N1136,(N1136:P1136,Q1136:AE1136)),0)</f>
        <v>1</v>
      </c>
      <c r="E1136" s="7">
        <f>IF(O1136&gt;0,RANK(O1136,(N1136:P1136,Q1136:AE1136)),0)</f>
        <v>2</v>
      </c>
      <c r="F1136" s="7">
        <f>IF(P1136&gt;0,RANK(P1136,(N1136:P1136,Q1136:AE1136)),0)</f>
        <v>0</v>
      </c>
      <c r="G1136" s="1">
        <f t="shared" si="440"/>
        <v>358</v>
      </c>
      <c r="H1136" s="2">
        <f t="shared" si="441"/>
        <v>9.2410944759938052E-2</v>
      </c>
      <c r="I1136" s="2"/>
      <c r="J1136" s="2">
        <f t="shared" si="453"/>
        <v>0.54620547237996897</v>
      </c>
      <c r="K1136" s="2">
        <f t="shared" si="454"/>
        <v>0.45379452762003097</v>
      </c>
      <c r="L1136" s="2">
        <f t="shared" si="455"/>
        <v>0</v>
      </c>
      <c r="M1136" s="2">
        <f t="shared" si="456"/>
        <v>5.5511151231257827E-17</v>
      </c>
      <c r="N1136" s="108">
        <v>2116</v>
      </c>
      <c r="O1136" s="108">
        <v>1758</v>
      </c>
      <c r="P1136" s="108"/>
      <c r="X1136" s="57">
        <v>0</v>
      </c>
      <c r="Y1136" s="108"/>
      <c r="Z1136" s="108"/>
      <c r="AA1136" s="108"/>
      <c r="AB1136" s="108"/>
      <c r="AC1136" s="108"/>
      <c r="AD1136" s="108"/>
      <c r="AE1136" s="108"/>
      <c r="AF1136" s="108"/>
      <c r="AG1136" s="108"/>
      <c r="AI1136" s="7">
        <f>IF(Q1136&gt;0,RANK(Q1136,(N1136:P1136,Q1136:AE1136)),0)</f>
        <v>0</v>
      </c>
      <c r="AJ1136" s="7">
        <f>IF(R1136&gt;0,RANK(R1136,(N1136:P1136,Q1136:AE1136)),0)</f>
        <v>0</v>
      </c>
      <c r="AK1136" s="7">
        <f>IF(T1136&gt;0,RANK(T1136,(N1136:P1136,Q1136:AE1136)),0)</f>
        <v>0</v>
      </c>
      <c r="AL1136" s="7">
        <f>IF(S1136&gt;0,RANK(S1136,(N1136:P1136,Q1136:AE1136)),0)</f>
        <v>0</v>
      </c>
      <c r="AM1136" s="2">
        <f t="shared" si="457"/>
        <v>0</v>
      </c>
      <c r="AN1136" s="2">
        <f t="shared" si="458"/>
        <v>0</v>
      </c>
      <c r="AO1136" s="2">
        <f t="shared" si="459"/>
        <v>0</v>
      </c>
      <c r="AP1136" s="2">
        <f t="shared" si="460"/>
        <v>0</v>
      </c>
      <c r="AR1136" t="s">
        <v>952</v>
      </c>
      <c r="AS1136" t="s">
        <v>1862</v>
      </c>
      <c r="AT1136">
        <v>6</v>
      </c>
      <c r="AV1136">
        <v>3</v>
      </c>
      <c r="AW1136" s="91">
        <v>21</v>
      </c>
      <c r="AX1136" s="93">
        <v>197</v>
      </c>
      <c r="AY1136" s="97">
        <f t="shared" si="451"/>
        <v>21197</v>
      </c>
      <c r="BA1136" s="7" t="s">
        <v>1261</v>
      </c>
    </row>
    <row r="1137" spans="1:53" ht="12.75" hidden="1" customHeight="1" outlineLevel="1">
      <c r="A1137" t="s">
        <v>394</v>
      </c>
      <c r="B1137" t="s">
        <v>1862</v>
      </c>
      <c r="C1137" s="1">
        <f t="shared" si="452"/>
        <v>19221</v>
      </c>
      <c r="D1137" s="7">
        <f>IF(N1137&gt;0, RANK(N1137,(N1137:P1137,Q1137:AE1137)),0)</f>
        <v>2</v>
      </c>
      <c r="E1137" s="7">
        <f>IF(O1137&gt;0,RANK(O1137,(N1137:P1137,Q1137:AE1137)),0)</f>
        <v>1</v>
      </c>
      <c r="F1137" s="7">
        <f>IF(P1137&gt;0,RANK(P1137,(N1137:P1137,Q1137:AE1137)),0)</f>
        <v>0</v>
      </c>
      <c r="G1137" s="1">
        <f t="shared" si="440"/>
        <v>9208</v>
      </c>
      <c r="H1137" s="2">
        <f t="shared" si="441"/>
        <v>0.47905936215597522</v>
      </c>
      <c r="I1137" s="2"/>
      <c r="J1137" s="2">
        <f t="shared" si="453"/>
        <v>0.26018417356016854</v>
      </c>
      <c r="K1137" s="2">
        <f t="shared" si="454"/>
        <v>0.73924353571614376</v>
      </c>
      <c r="L1137" s="2">
        <f t="shared" si="455"/>
        <v>0</v>
      </c>
      <c r="M1137" s="2">
        <f t="shared" si="456"/>
        <v>5.7229072368769618E-4</v>
      </c>
      <c r="N1137" s="108">
        <v>5001</v>
      </c>
      <c r="O1137" s="108">
        <v>14209</v>
      </c>
      <c r="P1137" s="108"/>
      <c r="X1137" s="57">
        <v>11</v>
      </c>
      <c r="Y1137" s="108"/>
      <c r="Z1137" s="108"/>
      <c r="AA1137" s="108"/>
      <c r="AB1137" s="108"/>
      <c r="AC1137" s="108"/>
      <c r="AD1137" s="108"/>
      <c r="AE1137" s="108"/>
      <c r="AF1137" s="108"/>
      <c r="AG1137" s="108"/>
      <c r="AI1137" s="7">
        <f>IF(Q1137&gt;0,RANK(Q1137,(N1137:P1137,Q1137:AE1137)),0)</f>
        <v>0</v>
      </c>
      <c r="AJ1137" s="7">
        <f>IF(R1137&gt;0,RANK(R1137,(N1137:P1137,Q1137:AE1137)),0)</f>
        <v>0</v>
      </c>
      <c r="AK1137" s="7">
        <f>IF(T1137&gt;0,RANK(T1137,(N1137:P1137,Q1137:AE1137)),0)</f>
        <v>0</v>
      </c>
      <c r="AL1137" s="7">
        <f>IF(S1137&gt;0,RANK(S1137,(N1137:P1137,Q1137:AE1137)),0)</f>
        <v>0</v>
      </c>
      <c r="AM1137" s="2">
        <f t="shared" si="457"/>
        <v>0</v>
      </c>
      <c r="AN1137" s="2">
        <f t="shared" si="458"/>
        <v>0</v>
      </c>
      <c r="AO1137" s="2">
        <f t="shared" si="459"/>
        <v>0</v>
      </c>
      <c r="AP1137" s="2">
        <f t="shared" si="460"/>
        <v>0</v>
      </c>
      <c r="AR1137" t="s">
        <v>394</v>
      </c>
      <c r="AS1137" t="s">
        <v>1862</v>
      </c>
      <c r="AT1137">
        <v>5</v>
      </c>
      <c r="AV1137">
        <v>3</v>
      </c>
      <c r="AW1137" s="91">
        <v>21</v>
      </c>
      <c r="AX1137" s="93">
        <v>199</v>
      </c>
      <c r="AY1137" s="97">
        <f t="shared" si="451"/>
        <v>21199</v>
      </c>
      <c r="BA1137" s="7" t="s">
        <v>1261</v>
      </c>
    </row>
    <row r="1138" spans="1:53" ht="12.75" hidden="1" customHeight="1" outlineLevel="1">
      <c r="A1138" t="s">
        <v>1726</v>
      </c>
      <c r="B1138" t="s">
        <v>1862</v>
      </c>
      <c r="C1138" s="1">
        <f t="shared" si="452"/>
        <v>746</v>
      </c>
      <c r="D1138" s="7">
        <f>IF(N1138&gt;0, RANK(N1138,(N1138:P1138,Q1138:AE1138)),0)</f>
        <v>1</v>
      </c>
      <c r="E1138" s="7">
        <f>IF(O1138&gt;0,RANK(O1138,(N1138:P1138,Q1138:AE1138)),0)</f>
        <v>1</v>
      </c>
      <c r="F1138" s="7">
        <f>IF(P1138&gt;0,RANK(P1138,(N1138:P1138,Q1138:AE1138)),0)</f>
        <v>0</v>
      </c>
      <c r="G1138" s="1">
        <f t="shared" si="440"/>
        <v>0</v>
      </c>
      <c r="H1138" s="2">
        <f t="shared" si="441"/>
        <v>0</v>
      </c>
      <c r="I1138" s="2"/>
      <c r="J1138" s="2">
        <f t="shared" si="453"/>
        <v>0.5</v>
      </c>
      <c r="K1138" s="2">
        <f t="shared" si="454"/>
        <v>0.5</v>
      </c>
      <c r="L1138" s="2">
        <f t="shared" si="455"/>
        <v>0</v>
      </c>
      <c r="M1138" s="2">
        <f t="shared" si="456"/>
        <v>0</v>
      </c>
      <c r="N1138" s="108">
        <v>373</v>
      </c>
      <c r="O1138" s="108">
        <v>373</v>
      </c>
      <c r="P1138" s="108"/>
      <c r="X1138" s="57">
        <v>0</v>
      </c>
      <c r="Y1138" s="108"/>
      <c r="Z1138" s="108"/>
      <c r="AA1138" s="108"/>
      <c r="AB1138" s="108"/>
      <c r="AC1138" s="108"/>
      <c r="AD1138" s="108"/>
      <c r="AE1138" s="108"/>
      <c r="AF1138" s="108"/>
      <c r="AG1138" s="108"/>
      <c r="AI1138" s="7">
        <f>IF(Q1138&gt;0,RANK(Q1138,(N1138:P1138,Q1138:AE1138)),0)</f>
        <v>0</v>
      </c>
      <c r="AJ1138" s="7">
        <f>IF(R1138&gt;0,RANK(R1138,(N1138:P1138,Q1138:AE1138)),0)</f>
        <v>0</v>
      </c>
      <c r="AK1138" s="7">
        <f>IF(T1138&gt;0,RANK(T1138,(N1138:P1138,Q1138:AE1138)),0)</f>
        <v>0</v>
      </c>
      <c r="AL1138" s="7">
        <f>IF(S1138&gt;0,RANK(S1138,(N1138:P1138,Q1138:AE1138)),0)</f>
        <v>0</v>
      </c>
      <c r="AM1138" s="2">
        <f t="shared" si="457"/>
        <v>0</v>
      </c>
      <c r="AN1138" s="2">
        <f t="shared" si="458"/>
        <v>0</v>
      </c>
      <c r="AO1138" s="2">
        <f t="shared" si="459"/>
        <v>0</v>
      </c>
      <c r="AP1138" s="2">
        <f t="shared" si="460"/>
        <v>0</v>
      </c>
      <c r="AR1138" t="s">
        <v>1726</v>
      </c>
      <c r="AS1138" t="s">
        <v>1862</v>
      </c>
      <c r="AT1138">
        <v>4</v>
      </c>
      <c r="AV1138">
        <v>3</v>
      </c>
      <c r="AW1138" s="91">
        <v>21</v>
      </c>
      <c r="AX1138" s="93">
        <v>201</v>
      </c>
      <c r="AY1138" s="97">
        <f t="shared" si="451"/>
        <v>21201</v>
      </c>
      <c r="BA1138" s="7" t="s">
        <v>1261</v>
      </c>
    </row>
    <row r="1139" spans="1:53" ht="12.75" hidden="1" customHeight="1" outlineLevel="1">
      <c r="A1139" t="s">
        <v>2023</v>
      </c>
      <c r="B1139" t="s">
        <v>1862</v>
      </c>
      <c r="C1139" s="1">
        <f t="shared" si="452"/>
        <v>4483</v>
      </c>
      <c r="D1139" s="7">
        <f>IF(N1139&gt;0, RANK(N1139,(N1139:P1139,Q1139:AE1139)),0)</f>
        <v>2</v>
      </c>
      <c r="E1139" s="7">
        <f>IF(O1139&gt;0,RANK(O1139,(N1139:P1139,Q1139:AE1139)),0)</f>
        <v>1</v>
      </c>
      <c r="F1139" s="7">
        <f>IF(P1139&gt;0,RANK(P1139,(N1139:P1139,Q1139:AE1139)),0)</f>
        <v>0</v>
      </c>
      <c r="G1139" s="1">
        <f t="shared" si="440"/>
        <v>1881</v>
      </c>
      <c r="H1139" s="2">
        <f t="shared" si="441"/>
        <v>0.41958509926388576</v>
      </c>
      <c r="I1139" s="2"/>
      <c r="J1139" s="2">
        <f t="shared" si="453"/>
        <v>0.29020745036805712</v>
      </c>
      <c r="K1139" s="2">
        <f t="shared" si="454"/>
        <v>0.70979254963194294</v>
      </c>
      <c r="L1139" s="2">
        <f t="shared" si="455"/>
        <v>0</v>
      </c>
      <c r="M1139" s="2">
        <f t="shared" si="456"/>
        <v>-1.1102230246251565E-16</v>
      </c>
      <c r="N1139" s="108">
        <v>1301</v>
      </c>
      <c r="O1139" s="108">
        <v>3182</v>
      </c>
      <c r="P1139" s="108"/>
      <c r="X1139" s="57">
        <v>0</v>
      </c>
      <c r="Y1139" s="108"/>
      <c r="Z1139" s="108"/>
      <c r="AA1139" s="108"/>
      <c r="AB1139" s="108"/>
      <c r="AC1139" s="108"/>
      <c r="AD1139" s="108"/>
      <c r="AE1139" s="108"/>
      <c r="AF1139" s="108"/>
      <c r="AG1139" s="108"/>
      <c r="AI1139" s="7">
        <f>IF(Q1139&gt;0,RANK(Q1139,(N1139:P1139,Q1139:AE1139)),0)</f>
        <v>0</v>
      </c>
      <c r="AJ1139" s="7">
        <f>IF(R1139&gt;0,RANK(R1139,(N1139:P1139,Q1139:AE1139)),0)</f>
        <v>0</v>
      </c>
      <c r="AK1139" s="7">
        <f>IF(T1139&gt;0,RANK(T1139,(N1139:P1139,Q1139:AE1139)),0)</f>
        <v>0</v>
      </c>
      <c r="AL1139" s="7">
        <f>IF(S1139&gt;0,RANK(S1139,(N1139:P1139,Q1139:AE1139)),0)</f>
        <v>0</v>
      </c>
      <c r="AM1139" s="2">
        <f t="shared" si="457"/>
        <v>0</v>
      </c>
      <c r="AN1139" s="2">
        <f t="shared" si="458"/>
        <v>0</v>
      </c>
      <c r="AO1139" s="2">
        <f t="shared" si="459"/>
        <v>0</v>
      </c>
      <c r="AP1139" s="2">
        <f t="shared" si="460"/>
        <v>0</v>
      </c>
      <c r="AR1139" t="s">
        <v>2023</v>
      </c>
      <c r="AS1139" t="s">
        <v>1862</v>
      </c>
      <c r="AT1139">
        <v>5</v>
      </c>
      <c r="AV1139">
        <v>3</v>
      </c>
      <c r="AW1139" s="91">
        <v>21</v>
      </c>
      <c r="AX1139" s="93">
        <v>203</v>
      </c>
      <c r="AY1139" s="97">
        <f t="shared" si="451"/>
        <v>21203</v>
      </c>
      <c r="BA1139" s="7" t="s">
        <v>1261</v>
      </c>
    </row>
    <row r="1140" spans="1:53" ht="12.75" hidden="1" customHeight="1" outlineLevel="1">
      <c r="A1140" t="s">
        <v>842</v>
      </c>
      <c r="B1140" t="s">
        <v>1862</v>
      </c>
      <c r="C1140" s="1">
        <f t="shared" si="452"/>
        <v>6635</v>
      </c>
      <c r="D1140" s="7">
        <f>IF(N1140&gt;0, RANK(N1140,(N1140:P1140,Q1140:AE1140)),0)</f>
        <v>1</v>
      </c>
      <c r="E1140" s="7">
        <f>IF(O1140&gt;0,RANK(O1140,(N1140:P1140,Q1140:AE1140)),0)</f>
        <v>2</v>
      </c>
      <c r="F1140" s="7">
        <f>IF(P1140&gt;0,RANK(P1140,(N1140:P1140,Q1140:AE1140)),0)</f>
        <v>0</v>
      </c>
      <c r="G1140" s="1">
        <f t="shared" si="440"/>
        <v>869</v>
      </c>
      <c r="H1140" s="2">
        <f t="shared" si="441"/>
        <v>0.13097211755840241</v>
      </c>
      <c r="I1140" s="2"/>
      <c r="J1140" s="2">
        <f t="shared" si="453"/>
        <v>0.56548605877920122</v>
      </c>
      <c r="K1140" s="2">
        <f t="shared" si="454"/>
        <v>0.43451394122079878</v>
      </c>
      <c r="L1140" s="2">
        <f t="shared" si="455"/>
        <v>0</v>
      </c>
      <c r="M1140" s="2">
        <f t="shared" si="456"/>
        <v>0</v>
      </c>
      <c r="N1140" s="108">
        <v>3752</v>
      </c>
      <c r="O1140" s="108">
        <v>2883</v>
      </c>
      <c r="P1140" s="108"/>
      <c r="X1140" s="57">
        <v>0</v>
      </c>
      <c r="Y1140" s="108"/>
      <c r="Z1140" s="108"/>
      <c r="AA1140" s="108"/>
      <c r="AB1140" s="108"/>
      <c r="AC1140" s="108"/>
      <c r="AD1140" s="108"/>
      <c r="AE1140" s="108"/>
      <c r="AF1140" s="108"/>
      <c r="AG1140" s="108"/>
      <c r="AI1140" s="7">
        <f>IF(Q1140&gt;0,RANK(Q1140,(N1140:P1140,Q1140:AE1140)),0)</f>
        <v>0</v>
      </c>
      <c r="AJ1140" s="7">
        <f>IF(R1140&gt;0,RANK(R1140,(N1140:P1140,Q1140:AE1140)),0)</f>
        <v>0</v>
      </c>
      <c r="AK1140" s="7">
        <f>IF(T1140&gt;0,RANK(T1140,(N1140:P1140,Q1140:AE1140)),0)</f>
        <v>0</v>
      </c>
      <c r="AL1140" s="7">
        <f>IF(S1140&gt;0,RANK(S1140,(N1140:P1140,Q1140:AE1140)),0)</f>
        <v>0</v>
      </c>
      <c r="AM1140" s="2">
        <f t="shared" si="457"/>
        <v>0</v>
      </c>
      <c r="AN1140" s="2">
        <f t="shared" si="458"/>
        <v>0</v>
      </c>
      <c r="AO1140" s="2">
        <f t="shared" si="459"/>
        <v>0</v>
      </c>
      <c r="AP1140" s="2">
        <f t="shared" si="460"/>
        <v>0</v>
      </c>
      <c r="AR1140" t="s">
        <v>842</v>
      </c>
      <c r="AS1140" t="s">
        <v>1862</v>
      </c>
      <c r="AT1140">
        <v>4</v>
      </c>
      <c r="AV1140">
        <v>3</v>
      </c>
      <c r="AW1140" s="91">
        <v>21</v>
      </c>
      <c r="AX1140" s="93">
        <v>205</v>
      </c>
      <c r="AY1140" s="97">
        <f t="shared" si="451"/>
        <v>21205</v>
      </c>
      <c r="BA1140" s="7" t="s">
        <v>1261</v>
      </c>
    </row>
    <row r="1141" spans="1:53" ht="12.75" hidden="1" customHeight="1" outlineLevel="1">
      <c r="A1141" t="s">
        <v>925</v>
      </c>
      <c r="B1141" t="s">
        <v>1862</v>
      </c>
      <c r="C1141" s="1">
        <f t="shared" si="452"/>
        <v>6230</v>
      </c>
      <c r="D1141" s="7">
        <f>IF(N1141&gt;0, RANK(N1141,(N1141:P1141,Q1141:AE1141)),0)</f>
        <v>2</v>
      </c>
      <c r="E1141" s="7">
        <f>IF(O1141&gt;0,RANK(O1141,(N1141:P1141,Q1141:AE1141)),0)</f>
        <v>1</v>
      </c>
      <c r="F1141" s="7">
        <f>IF(P1141&gt;0,RANK(P1141,(N1141:P1141,Q1141:AE1141)),0)</f>
        <v>0</v>
      </c>
      <c r="G1141" s="1">
        <f t="shared" si="440"/>
        <v>2657</v>
      </c>
      <c r="H1141" s="2">
        <f t="shared" si="441"/>
        <v>0.42648475120385232</v>
      </c>
      <c r="I1141" s="2"/>
      <c r="J1141" s="2">
        <f t="shared" si="453"/>
        <v>0.28667736757624396</v>
      </c>
      <c r="K1141" s="2">
        <f t="shared" si="454"/>
        <v>0.71316211878009628</v>
      </c>
      <c r="L1141" s="2">
        <f t="shared" si="455"/>
        <v>0</v>
      </c>
      <c r="M1141" s="2">
        <f t="shared" si="456"/>
        <v>1.6051364365976539E-4</v>
      </c>
      <c r="N1141" s="108">
        <v>1786</v>
      </c>
      <c r="O1141" s="108">
        <v>4443</v>
      </c>
      <c r="P1141" s="108"/>
      <c r="X1141" s="57">
        <v>1</v>
      </c>
      <c r="Y1141" s="108"/>
      <c r="Z1141" s="108"/>
      <c r="AA1141" s="108"/>
      <c r="AB1141" s="108"/>
      <c r="AC1141" s="108"/>
      <c r="AD1141" s="108"/>
      <c r="AE1141" s="108"/>
      <c r="AF1141" s="108"/>
      <c r="AG1141" s="108"/>
      <c r="AI1141" s="7">
        <f>IF(Q1141&gt;0,RANK(Q1141,(N1141:P1141,Q1141:AE1141)),0)</f>
        <v>0</v>
      </c>
      <c r="AJ1141" s="7">
        <f>IF(R1141&gt;0,RANK(R1141,(N1141:P1141,Q1141:AE1141)),0)</f>
        <v>0</v>
      </c>
      <c r="AK1141" s="7">
        <f>IF(T1141&gt;0,RANK(T1141,(N1141:P1141,Q1141:AE1141)),0)</f>
        <v>0</v>
      </c>
      <c r="AL1141" s="7">
        <f>IF(S1141&gt;0,RANK(S1141,(N1141:P1141,Q1141:AE1141)),0)</f>
        <v>0</v>
      </c>
      <c r="AM1141" s="2">
        <f t="shared" si="457"/>
        <v>0</v>
      </c>
      <c r="AN1141" s="2">
        <f t="shared" si="458"/>
        <v>0</v>
      </c>
      <c r="AO1141" s="2">
        <f t="shared" si="459"/>
        <v>0</v>
      </c>
      <c r="AP1141" s="2">
        <f t="shared" si="460"/>
        <v>0</v>
      </c>
      <c r="AR1141" t="s">
        <v>925</v>
      </c>
      <c r="AS1141" t="s">
        <v>1862</v>
      </c>
      <c r="AT1141">
        <v>1</v>
      </c>
      <c r="AV1141">
        <v>3</v>
      </c>
      <c r="AW1141" s="91">
        <v>21</v>
      </c>
      <c r="AX1141" s="93">
        <v>207</v>
      </c>
      <c r="AY1141" s="97">
        <f t="shared" si="451"/>
        <v>21207</v>
      </c>
      <c r="BA1141" s="7" t="s">
        <v>1261</v>
      </c>
    </row>
    <row r="1142" spans="1:53" ht="12.75" hidden="1" customHeight="1" outlineLevel="1">
      <c r="A1142" t="s">
        <v>727</v>
      </c>
      <c r="B1142" t="s">
        <v>1862</v>
      </c>
      <c r="C1142" s="1">
        <f t="shared" si="452"/>
        <v>14828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>IF(P1142&gt;0,RANK(P1142,(N1142:P1142,Q1142:AE1142)),0)</f>
        <v>0</v>
      </c>
      <c r="G1142" s="1">
        <f t="shared" si="440"/>
        <v>2327</v>
      </c>
      <c r="H1142" s="2">
        <f t="shared" si="441"/>
        <v>0.15693282978149448</v>
      </c>
      <c r="I1142" s="2"/>
      <c r="J1142" s="2">
        <f t="shared" si="453"/>
        <v>0.42149986512004317</v>
      </c>
      <c r="K1142" s="2">
        <f t="shared" si="454"/>
        <v>0.57843269490153759</v>
      </c>
      <c r="L1142" s="2">
        <f t="shared" si="455"/>
        <v>0</v>
      </c>
      <c r="M1142" s="2">
        <f t="shared" si="456"/>
        <v>6.7439978419181479E-5</v>
      </c>
      <c r="N1142" s="108">
        <v>6250</v>
      </c>
      <c r="O1142" s="108">
        <v>8577</v>
      </c>
      <c r="P1142" s="108"/>
      <c r="X1142" s="57">
        <v>1</v>
      </c>
      <c r="Y1142" s="108"/>
      <c r="Z1142" s="108"/>
      <c r="AA1142" s="108"/>
      <c r="AB1142" s="108"/>
      <c r="AC1142" s="108"/>
      <c r="AD1142" s="108"/>
      <c r="AE1142" s="108"/>
      <c r="AF1142" s="108"/>
      <c r="AG1142" s="108"/>
      <c r="AI1142" s="7">
        <f>IF(Q1142&gt;0,RANK(Q1142,(N1142:P1142,Q1142:AE1142)),0)</f>
        <v>0</v>
      </c>
      <c r="AJ1142" s="7">
        <f>IF(R1142&gt;0,RANK(R1142,(N1142:P1142,Q1142:AE1142)),0)</f>
        <v>0</v>
      </c>
      <c r="AK1142" s="7">
        <f>IF(T1142&gt;0,RANK(T1142,(N1142:P1142,Q1142:AE1142)),0)</f>
        <v>0</v>
      </c>
      <c r="AL1142" s="7">
        <f>IF(S1142&gt;0,RANK(S1142,(N1142:P1142,Q1142:AE1142)),0)</f>
        <v>0</v>
      </c>
      <c r="AM1142" s="2">
        <f t="shared" si="457"/>
        <v>0</v>
      </c>
      <c r="AN1142" s="2">
        <f t="shared" si="458"/>
        <v>0</v>
      </c>
      <c r="AO1142" s="2">
        <f t="shared" si="459"/>
        <v>0</v>
      </c>
      <c r="AP1142" s="2">
        <f t="shared" si="460"/>
        <v>0</v>
      </c>
      <c r="AR1142" t="s">
        <v>727</v>
      </c>
      <c r="AS1142" t="s">
        <v>1862</v>
      </c>
      <c r="AT1142">
        <v>6</v>
      </c>
      <c r="AV1142">
        <v>3</v>
      </c>
      <c r="AW1142" s="91">
        <v>21</v>
      </c>
      <c r="AX1142" s="93">
        <v>209</v>
      </c>
      <c r="AY1142" s="97">
        <f t="shared" si="451"/>
        <v>21209</v>
      </c>
      <c r="BA1142" s="7" t="s">
        <v>1261</v>
      </c>
    </row>
    <row r="1143" spans="1:53" ht="12.75" hidden="1" customHeight="1" outlineLevel="1">
      <c r="A1143" t="s">
        <v>507</v>
      </c>
      <c r="B1143" t="s">
        <v>1862</v>
      </c>
      <c r="C1143" s="1">
        <f t="shared" si="452"/>
        <v>14345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>IF(P1143&gt;0,RANK(P1143,(N1143:P1143,Q1143:AE1143)),0)</f>
        <v>0</v>
      </c>
      <c r="G1143" s="1">
        <f t="shared" si="440"/>
        <v>3125</v>
      </c>
      <c r="H1143" s="2">
        <f t="shared" si="441"/>
        <v>0.21784593935169047</v>
      </c>
      <c r="I1143" s="2"/>
      <c r="J1143" s="2">
        <f t="shared" si="453"/>
        <v>0.39100731962356222</v>
      </c>
      <c r="K1143" s="2">
        <f t="shared" si="454"/>
        <v>0.60885325897525266</v>
      </c>
      <c r="L1143" s="2">
        <f t="shared" si="455"/>
        <v>0</v>
      </c>
      <c r="M1143" s="2">
        <f t="shared" si="456"/>
        <v>1.394214011851691E-4</v>
      </c>
      <c r="N1143" s="108">
        <v>5609</v>
      </c>
      <c r="O1143" s="108">
        <v>8734</v>
      </c>
      <c r="P1143" s="108"/>
      <c r="X1143" s="57">
        <v>2</v>
      </c>
      <c r="Y1143" s="108"/>
      <c r="Z1143" s="108"/>
      <c r="AA1143" s="108"/>
      <c r="AB1143" s="108"/>
      <c r="AC1143" s="108"/>
      <c r="AD1143" s="108"/>
      <c r="AE1143" s="108"/>
      <c r="AF1143" s="108"/>
      <c r="AG1143" s="108"/>
      <c r="AI1143" s="7">
        <f>IF(Q1143&gt;0,RANK(Q1143,(N1143:P1143,Q1143:AE1143)),0)</f>
        <v>0</v>
      </c>
      <c r="AJ1143" s="7">
        <f>IF(R1143&gt;0,RANK(R1143,(N1143:P1143,Q1143:AE1143)),0)</f>
        <v>0</v>
      </c>
      <c r="AK1143" s="7">
        <f>IF(T1143&gt;0,RANK(T1143,(N1143:P1143,Q1143:AE1143)),0)</f>
        <v>0</v>
      </c>
      <c r="AL1143" s="7">
        <f>IF(S1143&gt;0,RANK(S1143,(N1143:P1143,Q1143:AE1143)),0)</f>
        <v>0</v>
      </c>
      <c r="AM1143" s="2">
        <f t="shared" si="457"/>
        <v>0</v>
      </c>
      <c r="AN1143" s="2">
        <f t="shared" si="458"/>
        <v>0</v>
      </c>
      <c r="AO1143" s="2">
        <f t="shared" si="459"/>
        <v>0</v>
      </c>
      <c r="AP1143" s="2">
        <f t="shared" si="460"/>
        <v>0</v>
      </c>
      <c r="AR1143" t="s">
        <v>507</v>
      </c>
      <c r="AS1143" t="s">
        <v>1862</v>
      </c>
      <c r="AT1143">
        <v>4</v>
      </c>
      <c r="AV1143">
        <v>3</v>
      </c>
      <c r="AW1143" s="91">
        <v>21</v>
      </c>
      <c r="AX1143" s="93">
        <v>211</v>
      </c>
      <c r="AY1143" s="97">
        <f t="shared" si="451"/>
        <v>21211</v>
      </c>
      <c r="BA1143" s="7" t="s">
        <v>1261</v>
      </c>
    </row>
    <row r="1144" spans="1:53" ht="12.75" hidden="1" customHeight="1" outlineLevel="1">
      <c r="A1144" t="s">
        <v>843</v>
      </c>
      <c r="B1144" t="s">
        <v>1862</v>
      </c>
      <c r="C1144" s="1">
        <f t="shared" si="452"/>
        <v>4911</v>
      </c>
      <c r="D1144" s="7">
        <f>IF(N1144&gt;0, RANK(N1144,(N1144:P1144,Q1144:AE1144)),0)</f>
        <v>2</v>
      </c>
      <c r="E1144" s="7">
        <f>IF(O1144&gt;0,RANK(O1144,(N1144:P1144,Q1144:AE1144)),0)</f>
        <v>1</v>
      </c>
      <c r="F1144" s="7">
        <f>IF(P1144&gt;0,RANK(P1144,(N1144:P1144,Q1144:AE1144)),0)</f>
        <v>0</v>
      </c>
      <c r="G1144" s="1">
        <f t="shared" si="440"/>
        <v>781</v>
      </c>
      <c r="H1144" s="2">
        <f t="shared" si="441"/>
        <v>0.15903074730197517</v>
      </c>
      <c r="I1144" s="2"/>
      <c r="J1144" s="2">
        <f t="shared" si="453"/>
        <v>0.4204846263490124</v>
      </c>
      <c r="K1144" s="2">
        <f t="shared" si="454"/>
        <v>0.5795153736509876</v>
      </c>
      <c r="L1144" s="2">
        <f t="shared" si="455"/>
        <v>0</v>
      </c>
      <c r="M1144" s="2">
        <f t="shared" si="456"/>
        <v>0</v>
      </c>
      <c r="N1144" s="108">
        <v>2065</v>
      </c>
      <c r="O1144" s="108">
        <v>2846</v>
      </c>
      <c r="P1144" s="108"/>
      <c r="X1144" s="57">
        <v>0</v>
      </c>
      <c r="Y1144" s="108"/>
      <c r="Z1144" s="108"/>
      <c r="AA1144" s="108"/>
      <c r="AB1144" s="108"/>
      <c r="AC1144" s="108"/>
      <c r="AD1144" s="108"/>
      <c r="AE1144" s="108"/>
      <c r="AF1144" s="108"/>
      <c r="AG1144" s="108"/>
      <c r="AI1144" s="7">
        <f>IF(Q1144&gt;0,RANK(Q1144,(N1144:P1144,Q1144:AE1144)),0)</f>
        <v>0</v>
      </c>
      <c r="AJ1144" s="7">
        <f>IF(R1144&gt;0,RANK(R1144,(N1144:P1144,Q1144:AE1144)),0)</f>
        <v>0</v>
      </c>
      <c r="AK1144" s="7">
        <f>IF(T1144&gt;0,RANK(T1144,(N1144:P1144,Q1144:AE1144)),0)</f>
        <v>0</v>
      </c>
      <c r="AL1144" s="7">
        <f>IF(S1144&gt;0,RANK(S1144,(N1144:P1144,Q1144:AE1144)),0)</f>
        <v>0</v>
      </c>
      <c r="AM1144" s="2">
        <f t="shared" si="457"/>
        <v>0</v>
      </c>
      <c r="AN1144" s="2">
        <f t="shared" si="458"/>
        <v>0</v>
      </c>
      <c r="AO1144" s="2">
        <f t="shared" si="459"/>
        <v>0</v>
      </c>
      <c r="AP1144" s="2">
        <f t="shared" si="460"/>
        <v>0</v>
      </c>
      <c r="AR1144" t="s">
        <v>843</v>
      </c>
      <c r="AS1144" t="s">
        <v>1862</v>
      </c>
      <c r="AT1144">
        <v>1</v>
      </c>
      <c r="AV1144">
        <v>3</v>
      </c>
      <c r="AW1144" s="91">
        <v>21</v>
      </c>
      <c r="AX1144" s="93">
        <v>213</v>
      </c>
      <c r="AY1144" s="97">
        <f t="shared" si="451"/>
        <v>21213</v>
      </c>
      <c r="BA1144" s="7" t="s">
        <v>1261</v>
      </c>
    </row>
    <row r="1145" spans="1:53" ht="12.75" hidden="1" customHeight="1" outlineLevel="1">
      <c r="A1145" t="s">
        <v>764</v>
      </c>
      <c r="B1145" t="s">
        <v>1862</v>
      </c>
      <c r="C1145" s="1">
        <f t="shared" si="452"/>
        <v>6857</v>
      </c>
      <c r="D1145" s="7">
        <f>IF(N1145&gt;0, RANK(N1145,(N1145:P1145,Q1145:AE1145)),0)</f>
        <v>2</v>
      </c>
      <c r="E1145" s="7">
        <f>IF(O1145&gt;0,RANK(O1145,(N1145:P1145,Q1145:AE1145)),0)</f>
        <v>1</v>
      </c>
      <c r="F1145" s="7">
        <f>IF(P1145&gt;0,RANK(P1145,(N1145:P1145,Q1145:AE1145)),0)</f>
        <v>0</v>
      </c>
      <c r="G1145" s="1">
        <f t="shared" si="440"/>
        <v>1733</v>
      </c>
      <c r="H1145" s="2">
        <f t="shared" si="441"/>
        <v>0.25273443196733264</v>
      </c>
      <c r="I1145" s="2"/>
      <c r="J1145" s="2">
        <f t="shared" si="453"/>
        <v>0.37363278401633365</v>
      </c>
      <c r="K1145" s="2">
        <f t="shared" si="454"/>
        <v>0.62636721598366629</v>
      </c>
      <c r="L1145" s="2">
        <f t="shared" si="455"/>
        <v>0</v>
      </c>
      <c r="M1145" s="2">
        <f t="shared" si="456"/>
        <v>1.1102230246251565E-16</v>
      </c>
      <c r="N1145" s="108">
        <v>2562</v>
      </c>
      <c r="O1145" s="108">
        <v>4295</v>
      </c>
      <c r="P1145" s="108"/>
      <c r="X1145" s="57">
        <v>0</v>
      </c>
      <c r="Y1145" s="108"/>
      <c r="Z1145" s="108"/>
      <c r="AA1145" s="108"/>
      <c r="AB1145" s="108"/>
      <c r="AC1145" s="108"/>
      <c r="AD1145" s="108"/>
      <c r="AE1145" s="108"/>
      <c r="AF1145" s="108"/>
      <c r="AG1145" s="108"/>
      <c r="AI1145" s="7">
        <f>IF(Q1145&gt;0,RANK(Q1145,(N1145:P1145,Q1145:AE1145)),0)</f>
        <v>0</v>
      </c>
      <c r="AJ1145" s="7">
        <f>IF(R1145&gt;0,RANK(R1145,(N1145:P1145,Q1145:AE1145)),0)</f>
        <v>0</v>
      </c>
      <c r="AK1145" s="7">
        <f>IF(T1145&gt;0,RANK(T1145,(N1145:P1145,Q1145:AE1145)),0)</f>
        <v>0</v>
      </c>
      <c r="AL1145" s="7">
        <f>IF(S1145&gt;0,RANK(S1145,(N1145:P1145,Q1145:AE1145)),0)</f>
        <v>0</v>
      </c>
      <c r="AM1145" s="2">
        <f t="shared" si="457"/>
        <v>0</v>
      </c>
      <c r="AN1145" s="2">
        <f t="shared" si="458"/>
        <v>0</v>
      </c>
      <c r="AO1145" s="2">
        <f t="shared" si="459"/>
        <v>0</v>
      </c>
      <c r="AP1145" s="2">
        <f t="shared" si="460"/>
        <v>0</v>
      </c>
      <c r="AR1145" t="s">
        <v>764</v>
      </c>
      <c r="AS1145" t="s">
        <v>1862</v>
      </c>
      <c r="AT1145">
        <v>2</v>
      </c>
      <c r="AV1145">
        <v>3</v>
      </c>
      <c r="AW1145" s="91">
        <v>21</v>
      </c>
      <c r="AX1145" s="93">
        <v>215</v>
      </c>
      <c r="AY1145" s="97">
        <f t="shared" si="451"/>
        <v>21215</v>
      </c>
      <c r="BA1145" s="7" t="s">
        <v>1261</v>
      </c>
    </row>
    <row r="1146" spans="1:53" ht="12.75" hidden="1" customHeight="1" outlineLevel="1">
      <c r="A1146" t="s">
        <v>406</v>
      </c>
      <c r="B1146" t="s">
        <v>1862</v>
      </c>
      <c r="C1146" s="1">
        <f t="shared" si="452"/>
        <v>9532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0</v>
      </c>
      <c r="G1146" s="1">
        <f t="shared" si="440"/>
        <v>1562</v>
      </c>
      <c r="H1146" s="2">
        <f t="shared" si="441"/>
        <v>0.16386907259756608</v>
      </c>
      <c r="I1146" s="2"/>
      <c r="J1146" s="2">
        <f t="shared" si="453"/>
        <v>0.41722618548048679</v>
      </c>
      <c r="K1146" s="2">
        <f t="shared" si="454"/>
        <v>0.58109525807805285</v>
      </c>
      <c r="L1146" s="2">
        <f t="shared" si="455"/>
        <v>0</v>
      </c>
      <c r="M1146" s="2">
        <f t="shared" si="456"/>
        <v>1.6785564414603105E-3</v>
      </c>
      <c r="N1146" s="108">
        <v>3977</v>
      </c>
      <c r="O1146" s="108">
        <v>5539</v>
      </c>
      <c r="P1146" s="108"/>
      <c r="X1146" s="57">
        <v>16</v>
      </c>
      <c r="Y1146" s="108"/>
      <c r="Z1146" s="108"/>
      <c r="AA1146" s="108"/>
      <c r="AB1146" s="108"/>
      <c r="AC1146" s="108"/>
      <c r="AD1146" s="108"/>
      <c r="AE1146" s="108"/>
      <c r="AF1146" s="108"/>
      <c r="AG1146" s="108"/>
      <c r="AI1146" s="7">
        <f>IF(Q1146&gt;0,RANK(Q1146,(N1146:P1146,Q1146:AE1146)),0)</f>
        <v>0</v>
      </c>
      <c r="AJ1146" s="7">
        <f>IF(R1146&gt;0,RANK(R1146,(N1146:P1146,Q1146:AE1146)),0)</f>
        <v>0</v>
      </c>
      <c r="AK1146" s="7">
        <f>IF(T1146&gt;0,RANK(T1146,(N1146:P1146,Q1146:AE1146)),0)</f>
        <v>0</v>
      </c>
      <c r="AL1146" s="7">
        <f>IF(S1146&gt;0,RANK(S1146,(N1146:P1146,Q1146:AE1146)),0)</f>
        <v>0</v>
      </c>
      <c r="AM1146" s="2">
        <f t="shared" si="457"/>
        <v>0</v>
      </c>
      <c r="AN1146" s="2">
        <f t="shared" si="458"/>
        <v>0</v>
      </c>
      <c r="AO1146" s="2">
        <f t="shared" si="459"/>
        <v>0</v>
      </c>
      <c r="AP1146" s="2">
        <f t="shared" si="460"/>
        <v>0</v>
      </c>
      <c r="AR1146" t="s">
        <v>406</v>
      </c>
      <c r="AS1146" t="s">
        <v>1862</v>
      </c>
      <c r="AT1146">
        <v>2</v>
      </c>
      <c r="AV1146">
        <v>3</v>
      </c>
      <c r="AW1146" s="91">
        <v>21</v>
      </c>
      <c r="AX1146" s="93">
        <v>217</v>
      </c>
      <c r="AY1146" s="97">
        <f t="shared" si="451"/>
        <v>21217</v>
      </c>
      <c r="BA1146" s="7" t="s">
        <v>1261</v>
      </c>
    </row>
    <row r="1147" spans="1:53" ht="12.75" hidden="1" customHeight="1" outlineLevel="1">
      <c r="A1147" t="s">
        <v>347</v>
      </c>
      <c r="B1147" t="s">
        <v>1862</v>
      </c>
      <c r="C1147" s="1">
        <f t="shared" si="452"/>
        <v>3828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0</v>
      </c>
      <c r="G1147" s="1">
        <f t="shared" si="440"/>
        <v>738</v>
      </c>
      <c r="H1147" s="2">
        <f t="shared" si="441"/>
        <v>0.19278996865203762</v>
      </c>
      <c r="I1147" s="2"/>
      <c r="J1147" s="2">
        <f t="shared" si="453"/>
        <v>0.40360501567398122</v>
      </c>
      <c r="K1147" s="2">
        <f t="shared" si="454"/>
        <v>0.59639498432601878</v>
      </c>
      <c r="L1147" s="2">
        <f t="shared" si="455"/>
        <v>0</v>
      </c>
      <c r="M1147" s="2">
        <f t="shared" si="456"/>
        <v>0</v>
      </c>
      <c r="N1147" s="108">
        <v>1545</v>
      </c>
      <c r="O1147" s="108">
        <v>2283</v>
      </c>
      <c r="P1147" s="108"/>
      <c r="X1147" s="57">
        <v>0</v>
      </c>
      <c r="Y1147" s="108"/>
      <c r="Z1147" s="108"/>
      <c r="AA1147" s="108"/>
      <c r="AB1147" s="108"/>
      <c r="AC1147" s="108"/>
      <c r="AD1147" s="108"/>
      <c r="AE1147" s="108"/>
      <c r="AF1147" s="108"/>
      <c r="AG1147" s="108"/>
      <c r="AI1147" s="7">
        <f>IF(Q1147&gt;0,RANK(Q1147,(N1147:P1147,Q1147:AE1147)),0)</f>
        <v>0</v>
      </c>
      <c r="AJ1147" s="7">
        <f>IF(R1147&gt;0,RANK(R1147,(N1147:P1147,Q1147:AE1147)),0)</f>
        <v>0</v>
      </c>
      <c r="AK1147" s="7">
        <f>IF(T1147&gt;0,RANK(T1147,(N1147:P1147,Q1147:AE1147)),0)</f>
        <v>0</v>
      </c>
      <c r="AL1147" s="7">
        <f>IF(S1147&gt;0,RANK(S1147,(N1147:P1147,Q1147:AE1147)),0)</f>
        <v>0</v>
      </c>
      <c r="AM1147" s="2">
        <f t="shared" si="457"/>
        <v>0</v>
      </c>
      <c r="AN1147" s="2">
        <f t="shared" si="458"/>
        <v>0</v>
      </c>
      <c r="AO1147" s="2">
        <f t="shared" si="459"/>
        <v>0</v>
      </c>
      <c r="AP1147" s="2">
        <f t="shared" si="460"/>
        <v>0</v>
      </c>
      <c r="AR1147" t="s">
        <v>347</v>
      </c>
      <c r="AS1147" t="s">
        <v>1862</v>
      </c>
      <c r="AT1147">
        <v>1</v>
      </c>
      <c r="AV1147">
        <v>3</v>
      </c>
      <c r="AW1147" s="91">
        <v>21</v>
      </c>
      <c r="AX1147" s="93">
        <v>219</v>
      </c>
      <c r="AY1147" s="97">
        <f t="shared" si="451"/>
        <v>21219</v>
      </c>
      <c r="BA1147" s="7" t="s">
        <v>1261</v>
      </c>
    </row>
    <row r="1148" spans="1:53" ht="12.75" hidden="1" customHeight="1" outlineLevel="1">
      <c r="A1148" t="s">
        <v>765</v>
      </c>
      <c r="B1148" t="s">
        <v>1862</v>
      </c>
      <c r="C1148" s="1">
        <f t="shared" si="452"/>
        <v>5555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>IF(P1148&gt;0,RANK(P1148,(N1148:P1148,Q1148:AE1148)),0)</f>
        <v>0</v>
      </c>
      <c r="G1148" s="1">
        <f t="shared" si="440"/>
        <v>1047</v>
      </c>
      <c r="H1148" s="2">
        <f t="shared" si="441"/>
        <v>0.18847884788478847</v>
      </c>
      <c r="I1148" s="2"/>
      <c r="J1148" s="2">
        <f t="shared" si="453"/>
        <v>0.40576057605760574</v>
      </c>
      <c r="K1148" s="2">
        <f t="shared" si="454"/>
        <v>0.59423942394239426</v>
      </c>
      <c r="L1148" s="2">
        <f t="shared" si="455"/>
        <v>0</v>
      </c>
      <c r="M1148" s="2">
        <f t="shared" si="456"/>
        <v>0</v>
      </c>
      <c r="N1148" s="108">
        <v>2254</v>
      </c>
      <c r="O1148" s="108">
        <v>3301</v>
      </c>
      <c r="P1148" s="108"/>
      <c r="X1148" s="57">
        <v>0</v>
      </c>
      <c r="Y1148" s="108"/>
      <c r="Z1148" s="108"/>
      <c r="AA1148" s="108"/>
      <c r="AB1148" s="108"/>
      <c r="AC1148" s="108"/>
      <c r="AD1148" s="108"/>
      <c r="AE1148" s="108"/>
      <c r="AF1148" s="108"/>
      <c r="AG1148" s="108"/>
      <c r="AI1148" s="7">
        <f>IF(Q1148&gt;0,RANK(Q1148,(N1148:P1148,Q1148:AE1148)),0)</f>
        <v>0</v>
      </c>
      <c r="AJ1148" s="7">
        <f>IF(R1148&gt;0,RANK(R1148,(N1148:P1148,Q1148:AE1148)),0)</f>
        <v>0</v>
      </c>
      <c r="AK1148" s="7">
        <f>IF(T1148&gt;0,RANK(T1148,(N1148:P1148,Q1148:AE1148)),0)</f>
        <v>0</v>
      </c>
      <c r="AL1148" s="7">
        <f>IF(S1148&gt;0,RANK(S1148,(N1148:P1148,Q1148:AE1148)),0)</f>
        <v>0</v>
      </c>
      <c r="AM1148" s="2">
        <f t="shared" si="457"/>
        <v>0</v>
      </c>
      <c r="AN1148" s="2">
        <f t="shared" si="458"/>
        <v>0</v>
      </c>
      <c r="AO1148" s="2">
        <f t="shared" si="459"/>
        <v>0</v>
      </c>
      <c r="AP1148" s="2">
        <f t="shared" si="460"/>
        <v>0</v>
      </c>
      <c r="AR1148" t="s">
        <v>765</v>
      </c>
      <c r="AS1148" t="s">
        <v>1862</v>
      </c>
      <c r="AT1148">
        <v>1</v>
      </c>
      <c r="AV1148">
        <v>3</v>
      </c>
      <c r="AW1148" s="91">
        <v>21</v>
      </c>
      <c r="AX1148" s="93">
        <v>221</v>
      </c>
      <c r="AY1148" s="97">
        <f t="shared" si="451"/>
        <v>21221</v>
      </c>
      <c r="BA1148" s="7" t="s">
        <v>1261</v>
      </c>
    </row>
    <row r="1149" spans="1:53" ht="12.75" hidden="1" customHeight="1" outlineLevel="1">
      <c r="A1149" t="s">
        <v>1520</v>
      </c>
      <c r="B1149" t="s">
        <v>1862</v>
      </c>
      <c r="C1149" s="1">
        <f t="shared" si="452"/>
        <v>2729</v>
      </c>
      <c r="D1149" s="7">
        <f>IF(N1149&gt;0, RANK(N1149,(N1149:P1149,Q1149:AE1149)),0)</f>
        <v>2</v>
      </c>
      <c r="E1149" s="7">
        <f>IF(O1149&gt;0,RANK(O1149,(N1149:P1149,Q1149:AE1149)),0)</f>
        <v>1</v>
      </c>
      <c r="F1149" s="7">
        <f>IF(P1149&gt;0,RANK(P1149,(N1149:P1149,Q1149:AE1149)),0)</f>
        <v>0</v>
      </c>
      <c r="G1149" s="1">
        <f t="shared" si="440"/>
        <v>141</v>
      </c>
      <c r="H1149" s="2">
        <f t="shared" si="441"/>
        <v>5.1667277390985707E-2</v>
      </c>
      <c r="I1149" s="2"/>
      <c r="J1149" s="2">
        <f t="shared" si="453"/>
        <v>0.47306705753023087</v>
      </c>
      <c r="K1149" s="2">
        <f t="shared" si="454"/>
        <v>0.52473433492121657</v>
      </c>
      <c r="L1149" s="2">
        <f t="shared" si="455"/>
        <v>0</v>
      </c>
      <c r="M1149" s="2">
        <f t="shared" si="456"/>
        <v>2.1986075485525003E-3</v>
      </c>
      <c r="N1149" s="108">
        <v>1291</v>
      </c>
      <c r="O1149" s="108">
        <v>1432</v>
      </c>
      <c r="P1149" s="108"/>
      <c r="X1149" s="57">
        <v>6</v>
      </c>
      <c r="Y1149" s="108"/>
      <c r="Z1149" s="108"/>
      <c r="AA1149" s="108"/>
      <c r="AB1149" s="108"/>
      <c r="AC1149" s="108"/>
      <c r="AD1149" s="108"/>
      <c r="AE1149" s="108"/>
      <c r="AF1149" s="108"/>
      <c r="AG1149" s="108"/>
      <c r="AI1149" s="7">
        <f>IF(Q1149&gt;0,RANK(Q1149,(N1149:P1149,Q1149:AE1149)),0)</f>
        <v>0</v>
      </c>
      <c r="AJ1149" s="7">
        <f>IF(R1149&gt;0,RANK(R1149,(N1149:P1149,Q1149:AE1149)),0)</f>
        <v>0</v>
      </c>
      <c r="AK1149" s="7">
        <f>IF(T1149&gt;0,RANK(T1149,(N1149:P1149,Q1149:AE1149)),0)</f>
        <v>0</v>
      </c>
      <c r="AL1149" s="7">
        <f>IF(S1149&gt;0,RANK(S1149,(N1149:P1149,Q1149:AE1149)),0)</f>
        <v>0</v>
      </c>
      <c r="AM1149" s="2">
        <f t="shared" si="457"/>
        <v>0</v>
      </c>
      <c r="AN1149" s="2">
        <f t="shared" si="458"/>
        <v>0</v>
      </c>
      <c r="AO1149" s="2">
        <f t="shared" si="459"/>
        <v>0</v>
      </c>
      <c r="AP1149" s="2">
        <f t="shared" si="460"/>
        <v>0</v>
      </c>
      <c r="AR1149" t="s">
        <v>1520</v>
      </c>
      <c r="AS1149" t="s">
        <v>1862</v>
      </c>
      <c r="AT1149">
        <v>4</v>
      </c>
      <c r="AV1149">
        <v>3</v>
      </c>
      <c r="AW1149" s="91">
        <v>21</v>
      </c>
      <c r="AX1149" s="93">
        <v>223</v>
      </c>
      <c r="AY1149" s="97">
        <f t="shared" si="451"/>
        <v>21223</v>
      </c>
      <c r="BA1149" s="7" t="s">
        <v>1261</v>
      </c>
    </row>
    <row r="1150" spans="1:53" ht="12.75" hidden="1" customHeight="1" outlineLevel="1">
      <c r="A1150" t="s">
        <v>2105</v>
      </c>
      <c r="B1150" t="s">
        <v>1862</v>
      </c>
      <c r="C1150" s="1">
        <f t="shared" si="452"/>
        <v>5029</v>
      </c>
      <c r="D1150" s="7">
        <f>IF(N1150&gt;0, RANK(N1150,(N1150:P1150,Q1150:AE1150)),0)</f>
        <v>1</v>
      </c>
      <c r="E1150" s="7">
        <f>IF(O1150&gt;0,RANK(O1150,(N1150:P1150,Q1150:AE1150)),0)</f>
        <v>2</v>
      </c>
      <c r="F1150" s="7">
        <f>IF(P1150&gt;0,RANK(P1150,(N1150:P1150,Q1150:AE1150)),0)</f>
        <v>0</v>
      </c>
      <c r="G1150" s="1">
        <f t="shared" si="440"/>
        <v>3</v>
      </c>
      <c r="H1150" s="2">
        <f t="shared" si="441"/>
        <v>5.9654006760787438E-4</v>
      </c>
      <c r="I1150" s="2"/>
      <c r="J1150" s="2">
        <f t="shared" si="453"/>
        <v>0.50029827003380389</v>
      </c>
      <c r="K1150" s="2">
        <f t="shared" si="454"/>
        <v>0.49970172996619605</v>
      </c>
      <c r="L1150" s="2">
        <f t="shared" si="455"/>
        <v>0</v>
      </c>
      <c r="M1150" s="2">
        <f t="shared" si="456"/>
        <v>5.5511151231257827E-17</v>
      </c>
      <c r="N1150" s="108">
        <v>2516</v>
      </c>
      <c r="O1150" s="108">
        <v>2513</v>
      </c>
      <c r="P1150" s="108"/>
      <c r="X1150" s="57">
        <v>0</v>
      </c>
      <c r="Y1150" s="108"/>
      <c r="Z1150" s="108"/>
      <c r="AA1150" s="108"/>
      <c r="AB1150" s="108"/>
      <c r="AC1150" s="108"/>
      <c r="AD1150" s="108"/>
      <c r="AE1150" s="108"/>
      <c r="AF1150" s="108"/>
      <c r="AG1150" s="108"/>
      <c r="AI1150" s="7">
        <f>IF(Q1150&gt;0,RANK(Q1150,(N1150:P1150,Q1150:AE1150)),0)</f>
        <v>0</v>
      </c>
      <c r="AJ1150" s="7">
        <f>IF(R1150&gt;0,RANK(R1150,(N1150:P1150,Q1150:AE1150)),0)</f>
        <v>0</v>
      </c>
      <c r="AK1150" s="7">
        <f>IF(T1150&gt;0,RANK(T1150,(N1150:P1150,Q1150:AE1150)),0)</f>
        <v>0</v>
      </c>
      <c r="AL1150" s="7">
        <f>IF(S1150&gt;0,RANK(S1150,(N1150:P1150,Q1150:AE1150)),0)</f>
        <v>0</v>
      </c>
      <c r="AM1150" s="2">
        <f t="shared" si="457"/>
        <v>0</v>
      </c>
      <c r="AN1150" s="2">
        <f t="shared" si="458"/>
        <v>0</v>
      </c>
      <c r="AO1150" s="2">
        <f t="shared" si="459"/>
        <v>0</v>
      </c>
      <c r="AP1150" s="2">
        <f t="shared" si="460"/>
        <v>0</v>
      </c>
      <c r="AR1150" t="s">
        <v>2105</v>
      </c>
      <c r="AS1150" t="s">
        <v>1862</v>
      </c>
      <c r="AT1150">
        <v>1</v>
      </c>
      <c r="AV1150">
        <v>3</v>
      </c>
      <c r="AW1150" s="91">
        <v>21</v>
      </c>
      <c r="AX1150" s="93">
        <v>225</v>
      </c>
      <c r="AY1150" s="97">
        <f t="shared" si="451"/>
        <v>21225</v>
      </c>
      <c r="BA1150" s="7" t="s">
        <v>1261</v>
      </c>
    </row>
    <row r="1151" spans="1:53" ht="12.75" hidden="1" customHeight="1" outlineLevel="1">
      <c r="A1151" t="s">
        <v>2118</v>
      </c>
      <c r="B1151" t="s">
        <v>1862</v>
      </c>
      <c r="C1151" s="1">
        <f t="shared" si="452"/>
        <v>30338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0</v>
      </c>
      <c r="G1151" s="1">
        <f t="shared" si="440"/>
        <v>6965</v>
      </c>
      <c r="H1151" s="2">
        <f t="shared" si="441"/>
        <v>0.22958006460544531</v>
      </c>
      <c r="I1151" s="2"/>
      <c r="J1151" s="2">
        <f t="shared" si="453"/>
        <v>0.38519348671632936</v>
      </c>
      <c r="K1151" s="2">
        <f t="shared" si="454"/>
        <v>0.61477355132177469</v>
      </c>
      <c r="L1151" s="2">
        <f t="shared" si="455"/>
        <v>0</v>
      </c>
      <c r="M1151" s="2">
        <f t="shared" si="456"/>
        <v>3.2961961895949798E-5</v>
      </c>
      <c r="N1151" s="108">
        <v>11686</v>
      </c>
      <c r="O1151" s="108">
        <v>18651</v>
      </c>
      <c r="P1151" s="108"/>
      <c r="X1151" s="57">
        <v>1</v>
      </c>
      <c r="Y1151" s="108"/>
      <c r="Z1151" s="108"/>
      <c r="AA1151" s="108"/>
      <c r="AB1151" s="108"/>
      <c r="AC1151" s="108"/>
      <c r="AD1151" s="108"/>
      <c r="AE1151" s="108"/>
      <c r="AF1151" s="108"/>
      <c r="AG1151" s="108"/>
      <c r="AI1151" s="7">
        <f>IF(Q1151&gt;0,RANK(Q1151,(N1151:P1151,Q1151:AE1151)),0)</f>
        <v>0</v>
      </c>
      <c r="AJ1151" s="7">
        <f>IF(R1151&gt;0,RANK(R1151,(N1151:P1151,Q1151:AE1151)),0)</f>
        <v>0</v>
      </c>
      <c r="AK1151" s="7">
        <f>IF(T1151&gt;0,RANK(T1151,(N1151:P1151,Q1151:AE1151)),0)</f>
        <v>0</v>
      </c>
      <c r="AL1151" s="7">
        <f>IF(S1151&gt;0,RANK(S1151,(N1151:P1151,Q1151:AE1151)),0)</f>
        <v>0</v>
      </c>
      <c r="AM1151" s="2">
        <f t="shared" si="457"/>
        <v>0</v>
      </c>
      <c r="AN1151" s="2">
        <f t="shared" si="458"/>
        <v>0</v>
      </c>
      <c r="AO1151" s="2">
        <f t="shared" si="459"/>
        <v>0</v>
      </c>
      <c r="AP1151" s="2">
        <f t="shared" si="460"/>
        <v>0</v>
      </c>
      <c r="AR1151" t="s">
        <v>2118</v>
      </c>
      <c r="AS1151" t="s">
        <v>1862</v>
      </c>
      <c r="AT1151">
        <v>2</v>
      </c>
      <c r="AV1151">
        <v>3</v>
      </c>
      <c r="AW1151" s="91">
        <v>21</v>
      </c>
      <c r="AX1151" s="93">
        <v>227</v>
      </c>
      <c r="AY1151" s="97">
        <f t="shared" si="451"/>
        <v>21227</v>
      </c>
      <c r="BA1151" s="7" t="s">
        <v>1261</v>
      </c>
    </row>
    <row r="1152" spans="1:53" ht="12.75" hidden="1" customHeight="1" outlineLevel="1">
      <c r="A1152" t="s">
        <v>2232</v>
      </c>
      <c r="B1152" t="s">
        <v>1862</v>
      </c>
      <c r="C1152" s="1">
        <f t="shared" si="452"/>
        <v>4385</v>
      </c>
      <c r="D1152" s="7">
        <f>IF(N1152&gt;0, RANK(N1152,(N1152:P1152,Q1152:AE1152)),0)</f>
        <v>2</v>
      </c>
      <c r="E1152" s="7">
        <f>IF(O1152&gt;0,RANK(O1152,(N1152:P1152,Q1152:AE1152)),0)</f>
        <v>1</v>
      </c>
      <c r="F1152" s="7">
        <f>IF(P1152&gt;0,RANK(P1152,(N1152:P1152,Q1152:AE1152)),0)</f>
        <v>0</v>
      </c>
      <c r="G1152" s="1">
        <f t="shared" si="440"/>
        <v>576</v>
      </c>
      <c r="H1152" s="2">
        <f t="shared" si="441"/>
        <v>0.13135689851767388</v>
      </c>
      <c r="I1152" s="2"/>
      <c r="J1152" s="2">
        <f t="shared" si="453"/>
        <v>0.43420752565564424</v>
      </c>
      <c r="K1152" s="2">
        <f t="shared" si="454"/>
        <v>0.56556442417331809</v>
      </c>
      <c r="L1152" s="2">
        <f t="shared" si="455"/>
        <v>0</v>
      </c>
      <c r="M1152" s="2">
        <f t="shared" si="456"/>
        <v>2.2805017103766367E-4</v>
      </c>
      <c r="N1152" s="108">
        <v>1904</v>
      </c>
      <c r="O1152" s="108">
        <v>2480</v>
      </c>
      <c r="P1152" s="108"/>
      <c r="X1152" s="57">
        <v>1</v>
      </c>
      <c r="Y1152" s="108"/>
      <c r="Z1152" s="108"/>
      <c r="AA1152" s="108"/>
      <c r="AB1152" s="108"/>
      <c r="AC1152" s="108"/>
      <c r="AD1152" s="108"/>
      <c r="AE1152" s="108"/>
      <c r="AF1152" s="108"/>
      <c r="AG1152" s="108"/>
      <c r="AI1152" s="7">
        <f>IF(Q1152&gt;0,RANK(Q1152,(N1152:P1152,Q1152:AE1152)),0)</f>
        <v>0</v>
      </c>
      <c r="AJ1152" s="7">
        <f>IF(R1152&gt;0,RANK(R1152,(N1152:P1152,Q1152:AE1152)),0)</f>
        <v>0</v>
      </c>
      <c r="AK1152" s="7">
        <f>IF(T1152&gt;0,RANK(T1152,(N1152:P1152,Q1152:AE1152)),0)</f>
        <v>0</v>
      </c>
      <c r="AL1152" s="7">
        <f>IF(S1152&gt;0,RANK(S1152,(N1152:P1152,Q1152:AE1152)),0)</f>
        <v>0</v>
      </c>
      <c r="AM1152" s="2">
        <f t="shared" si="457"/>
        <v>0</v>
      </c>
      <c r="AN1152" s="2">
        <f t="shared" si="458"/>
        <v>0</v>
      </c>
      <c r="AO1152" s="2">
        <f t="shared" si="459"/>
        <v>0</v>
      </c>
      <c r="AP1152" s="2">
        <f t="shared" si="460"/>
        <v>0</v>
      </c>
      <c r="AR1152" t="s">
        <v>2232</v>
      </c>
      <c r="AS1152" t="s">
        <v>1862</v>
      </c>
      <c r="AT1152">
        <v>2</v>
      </c>
      <c r="AV1152">
        <v>3</v>
      </c>
      <c r="AW1152" s="91">
        <v>21</v>
      </c>
      <c r="AX1152" s="93">
        <v>229</v>
      </c>
      <c r="AY1152" s="97">
        <f t="shared" si="451"/>
        <v>21229</v>
      </c>
      <c r="BA1152" s="7" t="s">
        <v>1261</v>
      </c>
    </row>
    <row r="1153" spans="1:53" ht="12.75" hidden="1" customHeight="1" outlineLevel="1">
      <c r="A1153" t="s">
        <v>2400</v>
      </c>
      <c r="B1153" t="s">
        <v>1862</v>
      </c>
      <c r="C1153" s="1">
        <f t="shared" si="452"/>
        <v>6703</v>
      </c>
      <c r="D1153" s="7">
        <f>IF(N1153&gt;0, RANK(N1153,(N1153:P1153,Q1153:AE1153)),0)</f>
        <v>2</v>
      </c>
      <c r="E1153" s="7">
        <f>IF(O1153&gt;0,RANK(O1153,(N1153:P1153,Q1153:AE1153)),0)</f>
        <v>1</v>
      </c>
      <c r="F1153" s="7">
        <f>IF(P1153&gt;0,RANK(P1153,(N1153:P1153,Q1153:AE1153)),0)</f>
        <v>0</v>
      </c>
      <c r="G1153" s="1">
        <f t="shared" si="440"/>
        <v>1033</v>
      </c>
      <c r="H1153" s="2">
        <f t="shared" si="441"/>
        <v>0.15411009995524391</v>
      </c>
      <c r="I1153" s="2"/>
      <c r="J1153" s="2">
        <f t="shared" si="453"/>
        <v>0.42294495002237803</v>
      </c>
      <c r="K1153" s="2">
        <f t="shared" si="454"/>
        <v>0.57705504997762191</v>
      </c>
      <c r="L1153" s="2">
        <f t="shared" si="455"/>
        <v>0</v>
      </c>
      <c r="M1153" s="2">
        <f t="shared" si="456"/>
        <v>0</v>
      </c>
      <c r="N1153" s="108">
        <v>2835</v>
      </c>
      <c r="O1153" s="108">
        <v>3868</v>
      </c>
      <c r="P1153" s="108"/>
      <c r="X1153" s="57">
        <v>0</v>
      </c>
      <c r="Y1153" s="108"/>
      <c r="Z1153" s="108"/>
      <c r="AA1153" s="108"/>
      <c r="AB1153" s="108"/>
      <c r="AC1153" s="108"/>
      <c r="AD1153" s="108"/>
      <c r="AE1153" s="108"/>
      <c r="AF1153" s="108"/>
      <c r="AG1153" s="108"/>
      <c r="AI1153" s="7">
        <f>IF(Q1153&gt;0,RANK(Q1153,(N1153:P1153,Q1153:AE1153)),0)</f>
        <v>0</v>
      </c>
      <c r="AJ1153" s="7">
        <f>IF(R1153&gt;0,RANK(R1153,(N1153:P1153,Q1153:AE1153)),0)</f>
        <v>0</v>
      </c>
      <c r="AK1153" s="7">
        <f>IF(T1153&gt;0,RANK(T1153,(N1153:P1153,Q1153:AE1153)),0)</f>
        <v>0</v>
      </c>
      <c r="AL1153" s="7">
        <f>IF(S1153&gt;0,RANK(S1153,(N1153:P1153,Q1153:AE1153)),0)</f>
        <v>0</v>
      </c>
      <c r="AM1153" s="2">
        <f t="shared" si="457"/>
        <v>0</v>
      </c>
      <c r="AN1153" s="2">
        <f t="shared" si="458"/>
        <v>0</v>
      </c>
      <c r="AO1153" s="2">
        <f t="shared" si="459"/>
        <v>0</v>
      </c>
      <c r="AP1153" s="2">
        <f t="shared" si="460"/>
        <v>0</v>
      </c>
      <c r="AR1153" t="s">
        <v>2400</v>
      </c>
      <c r="AS1153" t="s">
        <v>1862</v>
      </c>
      <c r="AT1153">
        <v>5</v>
      </c>
      <c r="AV1153">
        <v>3</v>
      </c>
      <c r="AW1153" s="91">
        <v>21</v>
      </c>
      <c r="AX1153" s="93">
        <v>231</v>
      </c>
      <c r="AY1153" s="97">
        <f t="shared" si="451"/>
        <v>21231</v>
      </c>
      <c r="BA1153" s="7" t="s">
        <v>1261</v>
      </c>
    </row>
    <row r="1154" spans="1:53" ht="12.75" hidden="1" customHeight="1" outlineLevel="1">
      <c r="A1154" t="s">
        <v>1593</v>
      </c>
      <c r="B1154" t="s">
        <v>1862</v>
      </c>
      <c r="C1154" s="1">
        <f t="shared" si="452"/>
        <v>4104</v>
      </c>
      <c r="D1154" s="7">
        <f>IF(N1154&gt;0, RANK(N1154,(N1154:P1154,Q1154:AE1154)),0)</f>
        <v>2</v>
      </c>
      <c r="E1154" s="7">
        <f>IF(O1154&gt;0,RANK(O1154,(N1154:P1154,Q1154:AE1154)),0)</f>
        <v>1</v>
      </c>
      <c r="F1154" s="7">
        <f>IF(P1154&gt;0,RANK(P1154,(N1154:P1154,Q1154:AE1154)),0)</f>
        <v>0</v>
      </c>
      <c r="G1154" s="1">
        <f t="shared" si="440"/>
        <v>286</v>
      </c>
      <c r="H1154" s="2">
        <f t="shared" si="441"/>
        <v>6.9688109161793368E-2</v>
      </c>
      <c r="I1154" s="2"/>
      <c r="J1154" s="2">
        <f t="shared" si="453"/>
        <v>0.46515594541910332</v>
      </c>
      <c r="K1154" s="2">
        <f t="shared" si="454"/>
        <v>0.53484405458089668</v>
      </c>
      <c r="L1154" s="2">
        <f t="shared" si="455"/>
        <v>0</v>
      </c>
      <c r="M1154" s="2">
        <f t="shared" si="456"/>
        <v>0</v>
      </c>
      <c r="N1154" s="108">
        <v>1909</v>
      </c>
      <c r="O1154" s="108">
        <v>2195</v>
      </c>
      <c r="P1154" s="108"/>
      <c r="X1154" s="57">
        <v>0</v>
      </c>
      <c r="Y1154" s="108"/>
      <c r="Z1154" s="108"/>
      <c r="AA1154" s="108"/>
      <c r="AB1154" s="108"/>
      <c r="AC1154" s="108"/>
      <c r="AD1154" s="108"/>
      <c r="AE1154" s="108"/>
      <c r="AF1154" s="108"/>
      <c r="AG1154" s="108"/>
      <c r="AI1154" s="7">
        <f>IF(Q1154&gt;0,RANK(Q1154,(N1154:P1154,Q1154:AE1154)),0)</f>
        <v>0</v>
      </c>
      <c r="AJ1154" s="7">
        <f>IF(R1154&gt;0,RANK(R1154,(N1154:P1154,Q1154:AE1154)),0)</f>
        <v>0</v>
      </c>
      <c r="AK1154" s="7">
        <f>IF(T1154&gt;0,RANK(T1154,(N1154:P1154,Q1154:AE1154)),0)</f>
        <v>0</v>
      </c>
      <c r="AL1154" s="7">
        <f>IF(S1154&gt;0,RANK(S1154,(N1154:P1154,Q1154:AE1154)),0)</f>
        <v>0</v>
      </c>
      <c r="AM1154" s="2">
        <f t="shared" si="457"/>
        <v>0</v>
      </c>
      <c r="AN1154" s="2">
        <f t="shared" si="458"/>
        <v>0</v>
      </c>
      <c r="AO1154" s="2">
        <f t="shared" si="459"/>
        <v>0</v>
      </c>
      <c r="AP1154" s="2">
        <f t="shared" si="460"/>
        <v>0</v>
      </c>
      <c r="AR1154" t="s">
        <v>1593</v>
      </c>
      <c r="AS1154" t="s">
        <v>1862</v>
      </c>
      <c r="AT1154">
        <v>1</v>
      </c>
      <c r="AV1154">
        <v>3</v>
      </c>
      <c r="AW1154" s="91">
        <v>21</v>
      </c>
      <c r="AX1154" s="93">
        <v>233</v>
      </c>
      <c r="AY1154" s="97">
        <f t="shared" si="451"/>
        <v>21233</v>
      </c>
      <c r="BA1154" s="7" t="s">
        <v>1261</v>
      </c>
    </row>
    <row r="1155" spans="1:53" ht="12.75" hidden="1" customHeight="1" outlineLevel="1">
      <c r="A1155" t="s">
        <v>1617</v>
      </c>
      <c r="B1155" t="s">
        <v>1862</v>
      </c>
      <c r="C1155" s="1">
        <f t="shared" si="452"/>
        <v>9063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0</v>
      </c>
      <c r="G1155" s="1">
        <f t="shared" si="440"/>
        <v>3875</v>
      </c>
      <c r="H1155" s="2">
        <f t="shared" si="441"/>
        <v>0.42756261723491118</v>
      </c>
      <c r="I1155" s="2"/>
      <c r="J1155" s="2">
        <f t="shared" si="453"/>
        <v>0.28621869138254441</v>
      </c>
      <c r="K1155" s="2">
        <f t="shared" si="454"/>
        <v>0.71378130861745559</v>
      </c>
      <c r="L1155" s="2">
        <f t="shared" si="455"/>
        <v>0</v>
      </c>
      <c r="M1155" s="2">
        <f t="shared" si="456"/>
        <v>0</v>
      </c>
      <c r="N1155" s="108">
        <v>2594</v>
      </c>
      <c r="O1155" s="108">
        <v>6469</v>
      </c>
      <c r="P1155" s="108"/>
      <c r="X1155" s="57">
        <v>0</v>
      </c>
      <c r="Y1155" s="108"/>
      <c r="Z1155" s="108"/>
      <c r="AA1155" s="108"/>
      <c r="AB1155" s="108"/>
      <c r="AC1155" s="108"/>
      <c r="AD1155" s="108"/>
      <c r="AE1155" s="108"/>
      <c r="AF1155" s="108"/>
      <c r="AG1155" s="108"/>
      <c r="AI1155" s="7">
        <f>IF(Q1155&gt;0,RANK(Q1155,(N1155:P1155,Q1155:AE1155)),0)</f>
        <v>0</v>
      </c>
      <c r="AJ1155" s="7">
        <f>IF(R1155&gt;0,RANK(R1155,(N1155:P1155,Q1155:AE1155)),0)</f>
        <v>0</v>
      </c>
      <c r="AK1155" s="7">
        <f>IF(T1155&gt;0,RANK(T1155,(N1155:P1155,Q1155:AE1155)),0)</f>
        <v>0</v>
      </c>
      <c r="AL1155" s="7">
        <f>IF(S1155&gt;0,RANK(S1155,(N1155:P1155,Q1155:AE1155)),0)</f>
        <v>0</v>
      </c>
      <c r="AM1155" s="2">
        <f t="shared" si="457"/>
        <v>0</v>
      </c>
      <c r="AN1155" s="2">
        <f t="shared" si="458"/>
        <v>0</v>
      </c>
      <c r="AO1155" s="2">
        <f t="shared" si="459"/>
        <v>0</v>
      </c>
      <c r="AP1155" s="2">
        <f t="shared" si="460"/>
        <v>0</v>
      </c>
      <c r="AR1155" t="s">
        <v>1617</v>
      </c>
      <c r="AS1155" t="s">
        <v>1862</v>
      </c>
      <c r="AT1155">
        <v>5</v>
      </c>
      <c r="AV1155">
        <v>3</v>
      </c>
      <c r="AW1155" s="91">
        <v>21</v>
      </c>
      <c r="AX1155" s="93">
        <v>235</v>
      </c>
      <c r="AY1155" s="97">
        <f t="shared" si="451"/>
        <v>21235</v>
      </c>
      <c r="BA1155" s="7" t="s">
        <v>1261</v>
      </c>
    </row>
    <row r="1156" spans="1:53" ht="12.75" hidden="1" customHeight="1" outlineLevel="1">
      <c r="A1156" t="s">
        <v>1521</v>
      </c>
      <c r="B1156" t="s">
        <v>1862</v>
      </c>
      <c r="C1156" s="1">
        <f t="shared" si="452"/>
        <v>1859</v>
      </c>
      <c r="D1156" s="7">
        <f>IF(N1156&gt;0, RANK(N1156,(N1156:P1156,Q1156:AE1156)),0)</f>
        <v>1</v>
      </c>
      <c r="E1156" s="7">
        <f>IF(O1156&gt;0,RANK(O1156,(N1156:P1156,Q1156:AE1156)),0)</f>
        <v>2</v>
      </c>
      <c r="F1156" s="7">
        <f>IF(P1156&gt;0,RANK(P1156,(N1156:P1156,Q1156:AE1156)),0)</f>
        <v>0</v>
      </c>
      <c r="G1156" s="1">
        <f t="shared" ref="G1156:G1219" si="461">IF(C1156&gt;0,MAX(N1156:P1156)-LARGE(N1156:P1156,2),0)</f>
        <v>385</v>
      </c>
      <c r="H1156" s="2">
        <f t="shared" ref="H1156:H1219" si="462">IF(C1156&gt;0,G1156/C1156,0)</f>
        <v>0.20710059171597633</v>
      </c>
      <c r="I1156" s="2"/>
      <c r="J1156" s="2">
        <f t="shared" si="453"/>
        <v>0.60355029585798814</v>
      </c>
      <c r="K1156" s="2">
        <f t="shared" si="454"/>
        <v>0.39644970414201186</v>
      </c>
      <c r="L1156" s="2">
        <f t="shared" si="455"/>
        <v>0</v>
      </c>
      <c r="M1156" s="2">
        <f t="shared" si="456"/>
        <v>0</v>
      </c>
      <c r="N1156" s="108">
        <v>1122</v>
      </c>
      <c r="O1156" s="108">
        <v>737</v>
      </c>
      <c r="P1156" s="108"/>
      <c r="X1156" s="57">
        <v>0</v>
      </c>
      <c r="Y1156" s="108"/>
      <c r="Z1156" s="108"/>
      <c r="AA1156" s="108"/>
      <c r="AB1156" s="108"/>
      <c r="AC1156" s="108"/>
      <c r="AD1156" s="108"/>
      <c r="AE1156" s="108"/>
      <c r="AF1156" s="108"/>
      <c r="AG1156" s="108"/>
      <c r="AI1156" s="7">
        <f>IF(Q1156&gt;0,RANK(Q1156,(N1156:P1156,Q1156:AE1156)),0)</f>
        <v>0</v>
      </c>
      <c r="AJ1156" s="7">
        <f>IF(R1156&gt;0,RANK(R1156,(N1156:P1156,Q1156:AE1156)),0)</f>
        <v>0</v>
      </c>
      <c r="AK1156" s="7">
        <f>IF(T1156&gt;0,RANK(T1156,(N1156:P1156,Q1156:AE1156)),0)</f>
        <v>0</v>
      </c>
      <c r="AL1156" s="7">
        <f>IF(S1156&gt;0,RANK(S1156,(N1156:P1156,Q1156:AE1156)),0)</f>
        <v>0</v>
      </c>
      <c r="AM1156" s="2">
        <f t="shared" si="457"/>
        <v>0</v>
      </c>
      <c r="AN1156" s="2">
        <f t="shared" si="458"/>
        <v>0</v>
      </c>
      <c r="AO1156" s="2">
        <f t="shared" si="459"/>
        <v>0</v>
      </c>
      <c r="AP1156" s="2">
        <f t="shared" si="460"/>
        <v>0</v>
      </c>
      <c r="AR1156" t="s">
        <v>1521</v>
      </c>
      <c r="AS1156" t="s">
        <v>1862</v>
      </c>
      <c r="AT1156">
        <v>5</v>
      </c>
      <c r="AV1156">
        <v>3</v>
      </c>
      <c r="AW1156" s="91">
        <v>21</v>
      </c>
      <c r="AX1156" s="93">
        <v>237</v>
      </c>
      <c r="AY1156" s="97">
        <f t="shared" si="451"/>
        <v>21237</v>
      </c>
      <c r="BA1156" s="7" t="s">
        <v>1261</v>
      </c>
    </row>
    <row r="1157" spans="1:53" ht="12" hidden="1" customHeight="1" outlineLevel="1">
      <c r="A1157" t="s">
        <v>2067</v>
      </c>
      <c r="B1157" t="s">
        <v>1862</v>
      </c>
      <c r="C1157" s="1">
        <f t="shared" si="452"/>
        <v>9883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>IF(P1157&gt;0,RANK(P1157,(N1157:P1157,Q1157:AE1157)),0)</f>
        <v>0</v>
      </c>
      <c r="G1157" s="1">
        <f t="shared" si="461"/>
        <v>824</v>
      </c>
      <c r="H1157" s="2">
        <f t="shared" si="462"/>
        <v>8.3375493271273901E-2</v>
      </c>
      <c r="I1157" s="2"/>
      <c r="J1157" s="2">
        <f t="shared" si="453"/>
        <v>0.457351006779318</v>
      </c>
      <c r="K1157" s="2">
        <f t="shared" si="454"/>
        <v>0.54072650005059197</v>
      </c>
      <c r="L1157" s="2">
        <f t="shared" si="455"/>
        <v>0</v>
      </c>
      <c r="M1157" s="2">
        <f t="shared" si="456"/>
        <v>1.9224931700899672E-3</v>
      </c>
      <c r="N1157" s="108">
        <v>4520</v>
      </c>
      <c r="O1157" s="108">
        <v>5344</v>
      </c>
      <c r="P1157" s="108"/>
      <c r="X1157" s="57">
        <v>19</v>
      </c>
      <c r="Y1157" s="108"/>
      <c r="Z1157" s="108"/>
      <c r="AA1157" s="108"/>
      <c r="AB1157" s="108"/>
      <c r="AC1157" s="108"/>
      <c r="AD1157" s="108"/>
      <c r="AE1157" s="108"/>
      <c r="AF1157" s="108"/>
      <c r="AG1157" s="108"/>
      <c r="AI1157" s="7">
        <f>IF(Q1157&gt;0,RANK(Q1157,(N1157:P1157,Q1157:AE1157)),0)</f>
        <v>0</v>
      </c>
      <c r="AJ1157" s="7">
        <f>IF(R1157&gt;0,RANK(R1157,(N1157:P1157,Q1157:AE1157)),0)</f>
        <v>0</v>
      </c>
      <c r="AK1157" s="7">
        <f>IF(T1157&gt;0,RANK(T1157,(N1157:P1157,Q1157:AE1157)),0)</f>
        <v>0</v>
      </c>
      <c r="AL1157" s="7">
        <f>IF(S1157&gt;0,RANK(S1157,(N1157:P1157,Q1157:AE1157)),0)</f>
        <v>0</v>
      </c>
      <c r="AM1157" s="2">
        <f t="shared" si="457"/>
        <v>0</v>
      </c>
      <c r="AN1157" s="2">
        <f t="shared" si="458"/>
        <v>0</v>
      </c>
      <c r="AO1157" s="2">
        <f t="shared" si="459"/>
        <v>0</v>
      </c>
      <c r="AP1157" s="2">
        <f t="shared" si="460"/>
        <v>0</v>
      </c>
      <c r="AR1157" t="s">
        <v>2067</v>
      </c>
      <c r="AS1157" t="s">
        <v>1862</v>
      </c>
      <c r="AT1157">
        <v>6</v>
      </c>
      <c r="AV1157">
        <v>3</v>
      </c>
      <c r="AW1157" s="91">
        <v>21</v>
      </c>
      <c r="AX1157" s="93">
        <v>239</v>
      </c>
      <c r="AY1157" s="97">
        <f t="shared" si="451"/>
        <v>21239</v>
      </c>
      <c r="BA1157" s="7" t="s">
        <v>1261</v>
      </c>
    </row>
    <row r="1158" spans="1:53" collapsed="1">
      <c r="A1158" t="s">
        <v>1470</v>
      </c>
      <c r="B1158" t="s">
        <v>2255</v>
      </c>
      <c r="C1158" s="1">
        <f t="shared" si="452"/>
        <v>1356468</v>
      </c>
      <c r="D1158" s="7">
        <f>IF(N1158&gt;0, RANK(N1158,(N1158:P1158,Q1158:AE1158)),0)</f>
        <v>2</v>
      </c>
      <c r="E1158" s="7">
        <f>IF(O1158&gt;0,RANK(O1158,(N1158:P1158,Q1158:AE1158)),0)</f>
        <v>1</v>
      </c>
      <c r="F1158" s="7">
        <f>IF(P1158&gt;0,RANK(P1158,(N1158:P1158,Q1158:AE1158)),0)</f>
        <v>0</v>
      </c>
      <c r="G1158" s="1">
        <f t="shared" si="461"/>
        <v>155568</v>
      </c>
      <c r="H1158" s="2">
        <f t="shared" si="462"/>
        <v>0.11468608179477879</v>
      </c>
      <c r="I1158" s="2"/>
      <c r="J1158" s="2">
        <f t="shared" si="453"/>
        <v>0.44220947342657546</v>
      </c>
      <c r="K1158" s="2">
        <f t="shared" si="454"/>
        <v>0.55689555522135425</v>
      </c>
      <c r="L1158" s="2">
        <f t="shared" si="455"/>
        <v>0</v>
      </c>
      <c r="M1158" s="2">
        <f t="shared" si="456"/>
        <v>8.94971352070284E-4</v>
      </c>
      <c r="N1158" s="108">
        <f>SUM(N1038:N1157)</f>
        <v>599843</v>
      </c>
      <c r="O1158" s="108">
        <f>SUM(O1038:O1157)</f>
        <v>755411</v>
      </c>
      <c r="P1158" s="108"/>
      <c r="X1158" s="108">
        <f>SUM(X1038:X1157)</f>
        <v>1214</v>
      </c>
      <c r="Y1158" s="108"/>
      <c r="Z1158" s="108"/>
      <c r="AA1158" s="108"/>
      <c r="AB1158" s="108"/>
      <c r="AC1158" s="108"/>
      <c r="AD1158" s="108"/>
      <c r="AE1158" s="108"/>
      <c r="AF1158" s="108"/>
      <c r="AG1158" s="108"/>
      <c r="AI1158" s="7">
        <f>IF(Q1158&gt;0,RANK(Q1158,(N1158:P1158,Q1158:AE1158)),0)</f>
        <v>0</v>
      </c>
      <c r="AJ1158" s="7">
        <f>IF(R1158&gt;0,RANK(R1158,(N1158:P1158,Q1158:AE1158)),0)</f>
        <v>0</v>
      </c>
      <c r="AK1158" s="7">
        <f>IF(T1158&gt;0,RANK(T1158,(N1158:P1158,Q1158:AE1158)),0)</f>
        <v>0</v>
      </c>
      <c r="AL1158" s="7">
        <f>IF(S1158&gt;0,RANK(S1158,(N1158:P1158,Q1158:AE1158)),0)</f>
        <v>0</v>
      </c>
      <c r="AM1158" s="2">
        <f t="shared" si="457"/>
        <v>0</v>
      </c>
      <c r="AN1158" s="2">
        <f t="shared" si="458"/>
        <v>0</v>
      </c>
      <c r="AO1158" s="2">
        <f t="shared" si="459"/>
        <v>0</v>
      </c>
      <c r="AP1158" s="2">
        <f t="shared" si="460"/>
        <v>0</v>
      </c>
      <c r="AR1158" t="s">
        <v>1470</v>
      </c>
      <c r="AS1158" t="s">
        <v>2255</v>
      </c>
      <c r="AV1158">
        <v>3</v>
      </c>
      <c r="AW1158" s="91">
        <v>21</v>
      </c>
      <c r="AX1158" s="93"/>
      <c r="AY1158" s="91">
        <v>21</v>
      </c>
      <c r="BA1158" s="7" t="s">
        <v>1761</v>
      </c>
    </row>
    <row r="1159" spans="1:53">
      <c r="C1159" s="1"/>
      <c r="E1159" s="7"/>
      <c r="F1159" s="7"/>
      <c r="I1159" s="2"/>
      <c r="N1159" s="108"/>
      <c r="O1159" s="108"/>
      <c r="P1159" s="108"/>
      <c r="Y1159" s="108"/>
      <c r="Z1159" s="108"/>
      <c r="AA1159" s="108"/>
      <c r="AB1159" s="108"/>
      <c r="AC1159" s="108"/>
      <c r="AD1159" s="108"/>
      <c r="AE1159" s="108"/>
      <c r="AF1159" s="108"/>
      <c r="AG1159" s="108"/>
      <c r="AI1159" s="7"/>
      <c r="AJ1159" s="7"/>
      <c r="AK1159" s="7"/>
      <c r="AL1159" s="7"/>
      <c r="AW1159" s="91"/>
      <c r="AX1159" s="93"/>
      <c r="AY1159" s="97"/>
    </row>
    <row r="1160" spans="1:53" hidden="1" outlineLevel="1">
      <c r="A1160" t="s">
        <v>535</v>
      </c>
      <c r="B1160" t="s">
        <v>2085</v>
      </c>
      <c r="C1160" s="1">
        <f t="shared" ref="C1160:C1191" si="463">SUM(N1160:AG1160)</f>
        <v>17354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5</v>
      </c>
      <c r="G1160" s="1">
        <f t="shared" si="461"/>
        <v>6908</v>
      </c>
      <c r="H1160" s="2">
        <f t="shared" si="462"/>
        <v>0.39806384695171143</v>
      </c>
      <c r="I1160" s="2"/>
      <c r="J1160" s="2">
        <f t="shared" ref="J1160:J1191" si="464">IF($C1160=0,"-",N1160/$C1160)</f>
        <v>0.27192578079981561</v>
      </c>
      <c r="K1160" s="2">
        <f t="shared" ref="K1160:K1191" si="465">IF($C1160=0,"-",O1160/$C1160)</f>
        <v>0.66998962775152704</v>
      </c>
      <c r="L1160" s="2">
        <f t="shared" ref="L1160:L1191" si="466">IF($C1160=0,"-",P1160/$C1160)</f>
        <v>6.2809726864123542E-3</v>
      </c>
      <c r="M1160" s="2">
        <f t="shared" ref="M1160:M1191" si="467">IF(C1160=0,"-",(1-J1160-K1160-L1160))</f>
        <v>5.1803618762244943E-2</v>
      </c>
      <c r="N1160" s="108">
        <v>4719</v>
      </c>
      <c r="O1160" s="108">
        <v>11627</v>
      </c>
      <c r="P1160" s="108">
        <v>109</v>
      </c>
      <c r="Q1160" s="57">
        <v>183</v>
      </c>
      <c r="V1160" s="57">
        <v>69</v>
      </c>
      <c r="Y1160" s="108"/>
      <c r="Z1160" s="108"/>
      <c r="AA1160" s="108">
        <v>146</v>
      </c>
      <c r="AB1160" s="108">
        <v>80</v>
      </c>
      <c r="AC1160" s="108">
        <v>87</v>
      </c>
      <c r="AD1160" s="108">
        <v>70</v>
      </c>
      <c r="AE1160" s="108">
        <v>66</v>
      </c>
      <c r="AF1160" s="108">
        <v>43</v>
      </c>
      <c r="AG1160" s="108">
        <v>155</v>
      </c>
      <c r="AI1160" s="7">
        <f>IF(Q1160&gt;0,RANK(Q1160,(N1160:P1160,Q1160:AE1160)),0)</f>
        <v>3</v>
      </c>
      <c r="AJ1160" s="7">
        <f>IF(R1160&gt;0,RANK(R1160,(N1160:P1160,Q1160:AE1160)),0)</f>
        <v>0</v>
      </c>
      <c r="AK1160" s="7">
        <f>IF(T1160&gt;0,RANK(T1160,(N1160:P1160,Q1160:AE1160)),0)</f>
        <v>0</v>
      </c>
      <c r="AL1160" s="7">
        <f>IF(S1160&gt;0,RANK(S1160,(N1160:P1160,Q1160:AE1160)),0)</f>
        <v>0</v>
      </c>
      <c r="AM1160" s="2">
        <f t="shared" ref="AM1160:AM1191" si="468">IF($C1160=0,"-",Q1160/$C1160)</f>
        <v>1.0545119280857438E-2</v>
      </c>
      <c r="AN1160" s="2">
        <f t="shared" ref="AN1160:AN1191" si="469">IF($C1160=0,"-",R1160/$C1160)</f>
        <v>0</v>
      </c>
      <c r="AO1160" s="2">
        <f t="shared" ref="AO1160:AO1191" si="470">IF($C1160=0,"-",T1160/$C1160)</f>
        <v>0</v>
      </c>
      <c r="AP1160" s="2">
        <f t="shared" ref="AP1160:AP1191" si="471">IF($C1160=0,"-",S1160/$C1160)</f>
        <v>0</v>
      </c>
      <c r="AR1160" t="s">
        <v>535</v>
      </c>
      <c r="AS1160" t="s">
        <v>2085</v>
      </c>
      <c r="AT1160">
        <v>7</v>
      </c>
      <c r="AV1160">
        <v>3</v>
      </c>
      <c r="AW1160" s="91">
        <v>22</v>
      </c>
      <c r="AX1160" s="93">
        <v>1</v>
      </c>
      <c r="AY1160" s="97">
        <f t="shared" si="451"/>
        <v>22001</v>
      </c>
      <c r="BA1160" s="7" t="s">
        <v>2350</v>
      </c>
    </row>
    <row r="1161" spans="1:53" hidden="1" outlineLevel="1">
      <c r="A1161" t="s">
        <v>1599</v>
      </c>
      <c r="B1161" t="s">
        <v>2085</v>
      </c>
      <c r="C1161" s="1">
        <f t="shared" si="463"/>
        <v>4992</v>
      </c>
      <c r="D1161" s="7">
        <f>IF(N1161&gt;0, RANK(N1161,(N1161:P1161,Q1161:AE1161)),0)</f>
        <v>2</v>
      </c>
      <c r="E1161" s="7">
        <f>IF(O1161&gt;0,RANK(O1161,(N1161:P1161,Q1161:AE1161)),0)</f>
        <v>1</v>
      </c>
      <c r="F1161" s="7">
        <f>IF(P1161&gt;0,RANK(P1161,(N1161:P1161,Q1161:AE1161)),0)</f>
        <v>10</v>
      </c>
      <c r="G1161" s="1">
        <f t="shared" si="461"/>
        <v>1515</v>
      </c>
      <c r="H1161" s="2">
        <f t="shared" si="462"/>
        <v>0.30348557692307693</v>
      </c>
      <c r="I1161" s="2"/>
      <c r="J1161" s="2">
        <f t="shared" si="464"/>
        <v>0.31049679487179488</v>
      </c>
      <c r="K1161" s="2">
        <f t="shared" si="465"/>
        <v>0.61398237179487181</v>
      </c>
      <c r="L1161" s="2">
        <f t="shared" si="466"/>
        <v>5.408653846153846E-3</v>
      </c>
      <c r="M1161" s="2">
        <f t="shared" si="467"/>
        <v>7.0112179487179419E-2</v>
      </c>
      <c r="N1161" s="108">
        <v>1550</v>
      </c>
      <c r="O1161" s="108">
        <v>3065</v>
      </c>
      <c r="P1161" s="108">
        <v>27</v>
      </c>
      <c r="Q1161" s="57">
        <v>57</v>
      </c>
      <c r="V1161" s="57">
        <v>31</v>
      </c>
      <c r="Y1161" s="108"/>
      <c r="Z1161" s="108"/>
      <c r="AA1161" s="108">
        <v>49</v>
      </c>
      <c r="AB1161" s="108">
        <v>30</v>
      </c>
      <c r="AC1161" s="108">
        <v>34</v>
      </c>
      <c r="AD1161" s="108">
        <v>66</v>
      </c>
      <c r="AE1161" s="108">
        <v>36</v>
      </c>
      <c r="AF1161" s="108">
        <v>19</v>
      </c>
      <c r="AG1161" s="108">
        <v>28</v>
      </c>
      <c r="AI1161" s="7">
        <f>IF(Q1161&gt;0,RANK(Q1161,(N1161:P1161,Q1161:AE1161)),0)</f>
        <v>4</v>
      </c>
      <c r="AJ1161" s="7">
        <f>IF(R1161&gt;0,RANK(R1161,(N1161:P1161,Q1161:AE1161)),0)</f>
        <v>0</v>
      </c>
      <c r="AK1161" s="7">
        <f>IF(T1161&gt;0,RANK(T1161,(N1161:P1161,Q1161:AE1161)),0)</f>
        <v>0</v>
      </c>
      <c r="AL1161" s="7">
        <f>IF(S1161&gt;0,RANK(S1161,(N1161:P1161,Q1161:AE1161)),0)</f>
        <v>0</v>
      </c>
      <c r="AM1161" s="2">
        <f t="shared" si="468"/>
        <v>1.141826923076923E-2</v>
      </c>
      <c r="AN1161" s="2">
        <f t="shared" si="469"/>
        <v>0</v>
      </c>
      <c r="AO1161" s="2">
        <f t="shared" si="470"/>
        <v>0</v>
      </c>
      <c r="AP1161" s="2">
        <f t="shared" si="471"/>
        <v>0</v>
      </c>
      <c r="AR1161" t="s">
        <v>1599</v>
      </c>
      <c r="AS1161" t="s">
        <v>2085</v>
      </c>
      <c r="AT1161">
        <v>0</v>
      </c>
      <c r="AV1161">
        <v>3</v>
      </c>
      <c r="AW1161" s="91">
        <v>22</v>
      </c>
      <c r="AX1161" s="93">
        <v>3</v>
      </c>
      <c r="AY1161" s="97">
        <f t="shared" si="451"/>
        <v>22003</v>
      </c>
      <c r="BA1161" s="7" t="s">
        <v>2350</v>
      </c>
    </row>
    <row r="1162" spans="1:53" hidden="1" outlineLevel="1">
      <c r="A1162" t="s">
        <v>1980</v>
      </c>
      <c r="B1162" t="s">
        <v>2085</v>
      </c>
      <c r="C1162" s="1">
        <f t="shared" si="463"/>
        <v>31462</v>
      </c>
      <c r="D1162" s="7">
        <f>IF(N1162&gt;0, RANK(N1162,(N1162:P1162,Q1162:AE1162)),0)</f>
        <v>2</v>
      </c>
      <c r="E1162" s="7">
        <f>IF(O1162&gt;0,RANK(O1162,(N1162:P1162,Q1162:AE1162)),0)</f>
        <v>1</v>
      </c>
      <c r="F1162" s="7">
        <f>IF(P1162&gt;0,RANK(P1162,(N1162:P1162,Q1162:AE1162)),0)</f>
        <v>5</v>
      </c>
      <c r="G1162" s="1">
        <f t="shared" si="461"/>
        <v>8901</v>
      </c>
      <c r="H1162" s="2">
        <f t="shared" si="462"/>
        <v>0.28291272010679552</v>
      </c>
      <c r="I1162" s="2"/>
      <c r="J1162" s="2">
        <f t="shared" si="464"/>
        <v>0.32842794482232535</v>
      </c>
      <c r="K1162" s="2">
        <f t="shared" si="465"/>
        <v>0.61134066492912087</v>
      </c>
      <c r="L1162" s="2">
        <f t="shared" si="466"/>
        <v>6.1343843366600979E-3</v>
      </c>
      <c r="M1162" s="2">
        <f t="shared" si="467"/>
        <v>5.4097005911893745E-2</v>
      </c>
      <c r="N1162" s="108">
        <v>10333</v>
      </c>
      <c r="O1162" s="108">
        <v>19234</v>
      </c>
      <c r="P1162" s="108">
        <v>193</v>
      </c>
      <c r="Q1162" s="57">
        <v>469</v>
      </c>
      <c r="V1162" s="57">
        <v>180</v>
      </c>
      <c r="Y1162" s="108"/>
      <c r="Z1162" s="108"/>
      <c r="AA1162" s="108">
        <v>270</v>
      </c>
      <c r="AB1162" s="108">
        <v>164</v>
      </c>
      <c r="AC1162" s="108">
        <v>123</v>
      </c>
      <c r="AD1162" s="108">
        <v>86</v>
      </c>
      <c r="AE1162" s="108">
        <v>105</v>
      </c>
      <c r="AF1162" s="108">
        <v>97</v>
      </c>
      <c r="AG1162" s="108">
        <v>208</v>
      </c>
      <c r="AI1162" s="7">
        <f>IF(Q1162&gt;0,RANK(Q1162,(N1162:P1162,Q1162:AE1162)),0)</f>
        <v>3</v>
      </c>
      <c r="AJ1162" s="7">
        <f>IF(R1162&gt;0,RANK(R1162,(N1162:P1162,Q1162:AE1162)),0)</f>
        <v>0</v>
      </c>
      <c r="AK1162" s="7">
        <f>IF(T1162&gt;0,RANK(T1162,(N1162:P1162,Q1162:AE1162)),0)</f>
        <v>0</v>
      </c>
      <c r="AL1162" s="7">
        <f>IF(S1162&gt;0,RANK(S1162,(N1162:P1162,Q1162:AE1162)),0)</f>
        <v>0</v>
      </c>
      <c r="AM1162" s="2">
        <f t="shared" si="468"/>
        <v>1.4906871781832051E-2</v>
      </c>
      <c r="AN1162" s="2">
        <f t="shared" si="469"/>
        <v>0</v>
      </c>
      <c r="AO1162" s="2">
        <f t="shared" si="470"/>
        <v>0</v>
      </c>
      <c r="AP1162" s="2">
        <f t="shared" si="471"/>
        <v>0</v>
      </c>
      <c r="AR1162" t="s">
        <v>1980</v>
      </c>
      <c r="AS1162" t="s">
        <v>2085</v>
      </c>
      <c r="AT1162">
        <v>0</v>
      </c>
      <c r="AV1162">
        <v>3</v>
      </c>
      <c r="AW1162" s="91">
        <v>22</v>
      </c>
      <c r="AX1162" s="93">
        <v>5</v>
      </c>
      <c r="AY1162" s="97">
        <f t="shared" si="451"/>
        <v>22005</v>
      </c>
      <c r="BA1162" s="7" t="s">
        <v>2350</v>
      </c>
    </row>
    <row r="1163" spans="1:53" hidden="1" outlineLevel="1">
      <c r="A1163" t="s">
        <v>2237</v>
      </c>
      <c r="B1163" t="s">
        <v>2085</v>
      </c>
      <c r="C1163" s="1">
        <f t="shared" si="463"/>
        <v>7125</v>
      </c>
      <c r="D1163" s="7">
        <f>IF(N1163&gt;0, RANK(N1163,(N1163:P1163,Q1163:AE1163)),0)</f>
        <v>1</v>
      </c>
      <c r="E1163" s="7">
        <f>IF(O1163&gt;0,RANK(O1163,(N1163:P1163,Q1163:AE1163)),0)</f>
        <v>2</v>
      </c>
      <c r="F1163" s="7">
        <f>IF(P1163&gt;0,RANK(P1163,(N1163:P1163,Q1163:AE1163)),0)</f>
        <v>6</v>
      </c>
      <c r="G1163" s="1">
        <f t="shared" si="461"/>
        <v>867</v>
      </c>
      <c r="H1163" s="2">
        <f t="shared" si="462"/>
        <v>0.12168421052631578</v>
      </c>
      <c r="I1163" s="2"/>
      <c r="J1163" s="2">
        <f t="shared" si="464"/>
        <v>0.54007017543859648</v>
      </c>
      <c r="K1163" s="2">
        <f t="shared" si="465"/>
        <v>0.41838596491228069</v>
      </c>
      <c r="L1163" s="2">
        <f t="shared" si="466"/>
        <v>4.7719298245614038E-3</v>
      </c>
      <c r="M1163" s="2">
        <f t="shared" si="467"/>
        <v>3.6771929824561421E-2</v>
      </c>
      <c r="N1163" s="108">
        <v>3848</v>
      </c>
      <c r="O1163" s="108">
        <v>2981</v>
      </c>
      <c r="P1163" s="108">
        <v>34</v>
      </c>
      <c r="Q1163" s="57">
        <v>41</v>
      </c>
      <c r="V1163" s="57">
        <v>24</v>
      </c>
      <c r="Y1163" s="108"/>
      <c r="Z1163" s="108"/>
      <c r="AA1163" s="108">
        <v>42</v>
      </c>
      <c r="AB1163" s="108">
        <v>46</v>
      </c>
      <c r="AC1163" s="108">
        <v>27</v>
      </c>
      <c r="AD1163" s="108">
        <v>20</v>
      </c>
      <c r="AE1163" s="108">
        <v>19</v>
      </c>
      <c r="AF1163" s="108">
        <v>16</v>
      </c>
      <c r="AG1163" s="108">
        <v>27</v>
      </c>
      <c r="AI1163" s="7">
        <f>IF(Q1163&gt;0,RANK(Q1163,(N1163:P1163,Q1163:AE1163)),0)</f>
        <v>5</v>
      </c>
      <c r="AJ1163" s="7">
        <f>IF(R1163&gt;0,RANK(R1163,(N1163:P1163,Q1163:AE1163)),0)</f>
        <v>0</v>
      </c>
      <c r="AK1163" s="7">
        <f>IF(T1163&gt;0,RANK(T1163,(N1163:P1163,Q1163:AE1163)),0)</f>
        <v>0</v>
      </c>
      <c r="AL1163" s="7">
        <f>IF(S1163&gt;0,RANK(S1163,(N1163:P1163,Q1163:AE1163)),0)</f>
        <v>0</v>
      </c>
      <c r="AM1163" s="2">
        <f t="shared" si="468"/>
        <v>5.754385964912281E-3</v>
      </c>
      <c r="AN1163" s="2">
        <f t="shared" si="469"/>
        <v>0</v>
      </c>
      <c r="AO1163" s="2">
        <f t="shared" si="470"/>
        <v>0</v>
      </c>
      <c r="AP1163" s="2">
        <f t="shared" si="471"/>
        <v>0</v>
      </c>
      <c r="AR1163" t="s">
        <v>2237</v>
      </c>
      <c r="AS1163" t="s">
        <v>2085</v>
      </c>
      <c r="AT1163">
        <v>3</v>
      </c>
      <c r="AV1163">
        <v>3</v>
      </c>
      <c r="AW1163" s="91">
        <v>22</v>
      </c>
      <c r="AX1163" s="93">
        <v>7</v>
      </c>
      <c r="AY1163" s="97">
        <f t="shared" si="451"/>
        <v>22007</v>
      </c>
      <c r="BA1163" s="7" t="s">
        <v>2350</v>
      </c>
    </row>
    <row r="1164" spans="1:53" hidden="1" outlineLevel="1">
      <c r="A1164" t="s">
        <v>547</v>
      </c>
      <c r="B1164" t="s">
        <v>2085</v>
      </c>
      <c r="C1164" s="1">
        <f t="shared" si="463"/>
        <v>8749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9</v>
      </c>
      <c r="G1164" s="1">
        <f t="shared" si="461"/>
        <v>1816</v>
      </c>
      <c r="H1164" s="2">
        <f t="shared" si="462"/>
        <v>0.20756657903760431</v>
      </c>
      <c r="I1164" s="2"/>
      <c r="J1164" s="2">
        <f t="shared" si="464"/>
        <v>0.3553548977025946</v>
      </c>
      <c r="K1164" s="2">
        <f t="shared" si="465"/>
        <v>0.56292147674019888</v>
      </c>
      <c r="L1164" s="2">
        <f t="shared" si="466"/>
        <v>6.1721339581666474E-3</v>
      </c>
      <c r="M1164" s="2">
        <f t="shared" si="467"/>
        <v>7.5551491599039816E-2</v>
      </c>
      <c r="N1164" s="108">
        <v>3109</v>
      </c>
      <c r="O1164" s="108">
        <v>4925</v>
      </c>
      <c r="P1164" s="108">
        <v>54</v>
      </c>
      <c r="Q1164" s="57">
        <v>91</v>
      </c>
      <c r="V1164" s="57">
        <v>45</v>
      </c>
      <c r="Y1164" s="108"/>
      <c r="Z1164" s="108"/>
      <c r="AA1164" s="108">
        <v>125</v>
      </c>
      <c r="AB1164" s="108">
        <v>60</v>
      </c>
      <c r="AC1164" s="108">
        <v>55</v>
      </c>
      <c r="AD1164" s="108">
        <v>118</v>
      </c>
      <c r="AE1164" s="108">
        <v>80</v>
      </c>
      <c r="AF1164" s="108">
        <v>32</v>
      </c>
      <c r="AG1164" s="108">
        <v>55</v>
      </c>
      <c r="AI1164" s="7">
        <f>IF(Q1164&gt;0,RANK(Q1164,(N1164:P1164,Q1164:AE1164)),0)</f>
        <v>5</v>
      </c>
      <c r="AJ1164" s="7">
        <f>IF(R1164&gt;0,RANK(R1164,(N1164:P1164,Q1164:AE1164)),0)</f>
        <v>0</v>
      </c>
      <c r="AK1164" s="7">
        <f>IF(T1164&gt;0,RANK(T1164,(N1164:P1164,Q1164:AE1164)),0)</f>
        <v>0</v>
      </c>
      <c r="AL1164" s="7">
        <f>IF(S1164&gt;0,RANK(S1164,(N1164:P1164,Q1164:AE1164)),0)</f>
        <v>0</v>
      </c>
      <c r="AM1164" s="2">
        <f t="shared" si="468"/>
        <v>1.0401188707280832E-2</v>
      </c>
      <c r="AN1164" s="2">
        <f t="shared" si="469"/>
        <v>0</v>
      </c>
      <c r="AO1164" s="2">
        <f t="shared" si="470"/>
        <v>0</v>
      </c>
      <c r="AP1164" s="2">
        <f t="shared" si="471"/>
        <v>0</v>
      </c>
      <c r="AR1164" t="s">
        <v>547</v>
      </c>
      <c r="AS1164" t="s">
        <v>2085</v>
      </c>
      <c r="AT1164">
        <v>5</v>
      </c>
      <c r="AV1164">
        <v>3</v>
      </c>
      <c r="AW1164" s="91">
        <v>22</v>
      </c>
      <c r="AX1164" s="93">
        <v>9</v>
      </c>
      <c r="AY1164" s="97">
        <f t="shared" si="451"/>
        <v>22009</v>
      </c>
      <c r="BA1164" s="7" t="s">
        <v>2350</v>
      </c>
    </row>
    <row r="1165" spans="1:53" hidden="1" outlineLevel="1">
      <c r="A1165" t="s">
        <v>149</v>
      </c>
      <c r="B1165" t="s">
        <v>2085</v>
      </c>
      <c r="C1165" s="1">
        <f t="shared" si="463"/>
        <v>8787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>IF(P1165&gt;0,RANK(P1165,(N1165:P1165,Q1165:AE1165)),0)</f>
        <v>7</v>
      </c>
      <c r="G1165" s="1">
        <f t="shared" si="461"/>
        <v>4337</v>
      </c>
      <c r="H1165" s="2">
        <f t="shared" si="462"/>
        <v>0.49357004665983839</v>
      </c>
      <c r="I1165" s="2"/>
      <c r="J1165" s="2">
        <f t="shared" si="464"/>
        <v>0.21611471491976783</v>
      </c>
      <c r="K1165" s="2">
        <f t="shared" si="465"/>
        <v>0.70968476157960625</v>
      </c>
      <c r="L1165" s="2">
        <f t="shared" si="466"/>
        <v>5.2350062592466141E-3</v>
      </c>
      <c r="M1165" s="2">
        <f t="shared" si="467"/>
        <v>6.8965517241379282E-2</v>
      </c>
      <c r="N1165" s="108">
        <v>1899</v>
      </c>
      <c r="O1165" s="108">
        <v>6236</v>
      </c>
      <c r="P1165" s="108">
        <v>46</v>
      </c>
      <c r="Q1165" s="57">
        <v>115</v>
      </c>
      <c r="V1165" s="57">
        <v>66</v>
      </c>
      <c r="Y1165" s="108"/>
      <c r="Z1165" s="108"/>
      <c r="AA1165" s="108">
        <v>107</v>
      </c>
      <c r="AB1165" s="108">
        <v>46</v>
      </c>
      <c r="AC1165" s="108">
        <v>35</v>
      </c>
      <c r="AD1165" s="108">
        <v>42</v>
      </c>
      <c r="AE1165" s="108">
        <v>87</v>
      </c>
      <c r="AF1165" s="108">
        <v>28</v>
      </c>
      <c r="AG1165" s="108">
        <v>80</v>
      </c>
      <c r="AI1165" s="7">
        <f>IF(Q1165&gt;0,RANK(Q1165,(N1165:P1165,Q1165:AE1165)),0)</f>
        <v>3</v>
      </c>
      <c r="AJ1165" s="7">
        <f>IF(R1165&gt;0,RANK(R1165,(N1165:P1165,Q1165:AE1165)),0)</f>
        <v>0</v>
      </c>
      <c r="AK1165" s="7">
        <f>IF(T1165&gt;0,RANK(T1165,(N1165:P1165,Q1165:AE1165)),0)</f>
        <v>0</v>
      </c>
      <c r="AL1165" s="7">
        <f>IF(S1165&gt;0,RANK(S1165,(N1165:P1165,Q1165:AE1165)),0)</f>
        <v>0</v>
      </c>
      <c r="AM1165" s="2">
        <f t="shared" si="468"/>
        <v>1.3087515648116535E-2</v>
      </c>
      <c r="AN1165" s="2">
        <f t="shared" si="469"/>
        <v>0</v>
      </c>
      <c r="AO1165" s="2">
        <f t="shared" si="470"/>
        <v>0</v>
      </c>
      <c r="AP1165" s="2">
        <f t="shared" si="471"/>
        <v>0</v>
      </c>
      <c r="AR1165" t="s">
        <v>149</v>
      </c>
      <c r="AS1165" t="s">
        <v>2085</v>
      </c>
      <c r="AT1165">
        <v>4</v>
      </c>
      <c r="AV1165">
        <v>3</v>
      </c>
      <c r="AW1165" s="91">
        <v>22</v>
      </c>
      <c r="AX1165" s="93">
        <v>11</v>
      </c>
      <c r="AY1165" s="97">
        <f t="shared" si="451"/>
        <v>22011</v>
      </c>
      <c r="BA1165" s="7" t="s">
        <v>2350</v>
      </c>
    </row>
    <row r="1166" spans="1:53" hidden="1" outlineLevel="1">
      <c r="A1166" t="s">
        <v>2263</v>
      </c>
      <c r="B1166" t="s">
        <v>2085</v>
      </c>
      <c r="C1166" s="1">
        <f t="shared" si="463"/>
        <v>4848</v>
      </c>
      <c r="D1166" s="7">
        <f>IF(N1166&gt;0, RANK(N1166,(N1166:P1166,Q1166:AE1166)),0)</f>
        <v>2</v>
      </c>
      <c r="E1166" s="7">
        <f>IF(O1166&gt;0,RANK(O1166,(N1166:P1166,Q1166:AE1166)),0)</f>
        <v>1</v>
      </c>
      <c r="F1166" s="7">
        <f>IF(P1166&gt;0,RANK(P1166,(N1166:P1166,Q1166:AE1166)),0)</f>
        <v>7</v>
      </c>
      <c r="G1166" s="1">
        <f t="shared" si="461"/>
        <v>459</v>
      </c>
      <c r="H1166" s="2">
        <f t="shared" si="462"/>
        <v>9.4678217821782179E-2</v>
      </c>
      <c r="I1166" s="2"/>
      <c r="J1166" s="2">
        <f t="shared" si="464"/>
        <v>0.41377887788778878</v>
      </c>
      <c r="K1166" s="2">
        <f t="shared" si="465"/>
        <v>0.50845709570957098</v>
      </c>
      <c r="L1166" s="2">
        <f t="shared" si="466"/>
        <v>7.0132013201320131E-3</v>
      </c>
      <c r="M1166" s="2">
        <f t="shared" si="467"/>
        <v>7.0750825082508226E-2</v>
      </c>
      <c r="N1166" s="108">
        <v>2006</v>
      </c>
      <c r="O1166" s="108">
        <v>2465</v>
      </c>
      <c r="P1166" s="108">
        <v>34</v>
      </c>
      <c r="Q1166" s="57">
        <v>55</v>
      </c>
      <c r="V1166" s="57">
        <v>27</v>
      </c>
      <c r="Y1166" s="108"/>
      <c r="Z1166" s="108"/>
      <c r="AA1166" s="108">
        <v>94</v>
      </c>
      <c r="AB1166" s="108">
        <v>23</v>
      </c>
      <c r="AC1166" s="108">
        <v>35</v>
      </c>
      <c r="AD1166" s="108">
        <v>22</v>
      </c>
      <c r="AE1166" s="108">
        <v>36</v>
      </c>
      <c r="AF1166" s="108">
        <v>20</v>
      </c>
      <c r="AG1166" s="108">
        <v>31</v>
      </c>
      <c r="AI1166" s="7">
        <f>IF(Q1166&gt;0,RANK(Q1166,(N1166:P1166,Q1166:AE1166)),0)</f>
        <v>4</v>
      </c>
      <c r="AJ1166" s="7">
        <f>IF(R1166&gt;0,RANK(R1166,(N1166:P1166,Q1166:AE1166)),0)</f>
        <v>0</v>
      </c>
      <c r="AK1166" s="7">
        <f>IF(T1166&gt;0,RANK(T1166,(N1166:P1166,Q1166:AE1166)),0)</f>
        <v>0</v>
      </c>
      <c r="AL1166" s="7">
        <f>IF(S1166&gt;0,RANK(S1166,(N1166:P1166,Q1166:AE1166)),0)</f>
        <v>0</v>
      </c>
      <c r="AM1166" s="2">
        <f t="shared" si="468"/>
        <v>1.1344884488448845E-2</v>
      </c>
      <c r="AN1166" s="2">
        <f t="shared" si="469"/>
        <v>0</v>
      </c>
      <c r="AO1166" s="2">
        <f t="shared" si="470"/>
        <v>0</v>
      </c>
      <c r="AP1166" s="2">
        <f t="shared" si="471"/>
        <v>0</v>
      </c>
      <c r="AR1166" t="s">
        <v>2263</v>
      </c>
      <c r="AS1166" t="s">
        <v>2085</v>
      </c>
      <c r="AT1166">
        <v>4</v>
      </c>
      <c r="AV1166">
        <v>3</v>
      </c>
      <c r="AW1166" s="91">
        <v>22</v>
      </c>
      <c r="AX1166" s="93">
        <v>13</v>
      </c>
      <c r="AY1166" s="97">
        <f t="shared" si="451"/>
        <v>22013</v>
      </c>
      <c r="BA1166" s="7" t="s">
        <v>2350</v>
      </c>
    </row>
    <row r="1167" spans="1:53" hidden="1" outlineLevel="1">
      <c r="A1167" t="s">
        <v>247</v>
      </c>
      <c r="B1167" t="s">
        <v>2085</v>
      </c>
      <c r="C1167" s="1">
        <f t="shared" si="463"/>
        <v>27887</v>
      </c>
      <c r="D1167" s="7">
        <f>IF(N1167&gt;0, RANK(N1167,(N1167:P1167,Q1167:AE1167)),0)</f>
        <v>2</v>
      </c>
      <c r="E1167" s="7">
        <f>IF(O1167&gt;0,RANK(O1167,(N1167:P1167,Q1167:AE1167)),0)</f>
        <v>1</v>
      </c>
      <c r="F1167" s="7">
        <f>IF(P1167&gt;0,RANK(P1167,(N1167:P1167,Q1167:AE1167)),0)</f>
        <v>5</v>
      </c>
      <c r="G1167" s="1">
        <f t="shared" si="461"/>
        <v>13524</v>
      </c>
      <c r="H1167" s="2">
        <f t="shared" si="462"/>
        <v>0.48495714849212895</v>
      </c>
      <c r="I1167" s="2"/>
      <c r="J1167" s="2">
        <f t="shared" si="464"/>
        <v>0.23738659590490194</v>
      </c>
      <c r="K1167" s="2">
        <f t="shared" si="465"/>
        <v>0.72234374439703086</v>
      </c>
      <c r="L1167" s="2">
        <f t="shared" si="466"/>
        <v>4.9485423315523362E-3</v>
      </c>
      <c r="M1167" s="2">
        <f t="shared" si="467"/>
        <v>3.5321117366514838E-2</v>
      </c>
      <c r="N1167" s="108">
        <v>6620</v>
      </c>
      <c r="O1167" s="108">
        <v>20144</v>
      </c>
      <c r="P1167" s="108">
        <v>138</v>
      </c>
      <c r="Q1167" s="57">
        <v>221</v>
      </c>
      <c r="V1167" s="57">
        <v>109</v>
      </c>
      <c r="Y1167" s="108"/>
      <c r="Z1167" s="108"/>
      <c r="AA1167" s="108">
        <v>133</v>
      </c>
      <c r="AB1167" s="108">
        <v>57</v>
      </c>
      <c r="AC1167" s="108">
        <v>61</v>
      </c>
      <c r="AD1167" s="108">
        <v>61</v>
      </c>
      <c r="AE1167" s="108">
        <v>161</v>
      </c>
      <c r="AF1167" s="108">
        <v>84</v>
      </c>
      <c r="AG1167" s="108">
        <v>98</v>
      </c>
      <c r="AI1167" s="7">
        <f>IF(Q1167&gt;0,RANK(Q1167,(N1167:P1167,Q1167:AE1167)),0)</f>
        <v>3</v>
      </c>
      <c r="AJ1167" s="7">
        <f>IF(R1167&gt;0,RANK(R1167,(N1167:P1167,Q1167:AE1167)),0)</f>
        <v>0</v>
      </c>
      <c r="AK1167" s="7">
        <f>IF(T1167&gt;0,RANK(T1167,(N1167:P1167,Q1167:AE1167)),0)</f>
        <v>0</v>
      </c>
      <c r="AL1167" s="7">
        <f>IF(S1167&gt;0,RANK(S1167,(N1167:P1167,Q1167:AE1167)),0)</f>
        <v>0</v>
      </c>
      <c r="AM1167" s="2">
        <f t="shared" si="468"/>
        <v>7.9248395309642478E-3</v>
      </c>
      <c r="AN1167" s="2">
        <f t="shared" si="469"/>
        <v>0</v>
      </c>
      <c r="AO1167" s="2">
        <f t="shared" si="470"/>
        <v>0</v>
      </c>
      <c r="AP1167" s="2">
        <f t="shared" si="471"/>
        <v>0</v>
      </c>
      <c r="AR1167" t="s">
        <v>247</v>
      </c>
      <c r="AS1167" t="s">
        <v>2085</v>
      </c>
      <c r="AT1167">
        <v>4</v>
      </c>
      <c r="AV1167">
        <v>3</v>
      </c>
      <c r="AW1167" s="91">
        <v>22</v>
      </c>
      <c r="AX1167" s="93">
        <v>15</v>
      </c>
      <c r="AY1167" s="97">
        <f t="shared" si="451"/>
        <v>22015</v>
      </c>
      <c r="BA1167" s="7" t="s">
        <v>2350</v>
      </c>
    </row>
    <row r="1168" spans="1:53" hidden="1" outlineLevel="1">
      <c r="A1168" t="s">
        <v>951</v>
      </c>
      <c r="B1168" t="s">
        <v>2085</v>
      </c>
      <c r="C1168" s="1">
        <f t="shared" si="463"/>
        <v>72661</v>
      </c>
      <c r="D1168" s="7">
        <f>IF(N1168&gt;0, RANK(N1168,(N1168:P1168,Q1168:AE1168)),0)</f>
        <v>2</v>
      </c>
      <c r="E1168" s="7">
        <f>IF(O1168&gt;0,RANK(O1168,(N1168:P1168,Q1168:AE1168)),0)</f>
        <v>1</v>
      </c>
      <c r="F1168" s="7">
        <f>IF(P1168&gt;0,RANK(P1168,(N1168:P1168,Q1168:AE1168)),0)</f>
        <v>5</v>
      </c>
      <c r="G1168" s="1">
        <f t="shared" si="461"/>
        <v>1188</v>
      </c>
      <c r="H1168" s="2">
        <f t="shared" si="462"/>
        <v>1.6349898845322799E-2</v>
      </c>
      <c r="I1168" s="2"/>
      <c r="J1168" s="2">
        <f t="shared" si="464"/>
        <v>0.46460962552125623</v>
      </c>
      <c r="K1168" s="2">
        <f t="shared" si="465"/>
        <v>0.48095952436657907</v>
      </c>
      <c r="L1168" s="2">
        <f t="shared" si="466"/>
        <v>7.528109990228596E-3</v>
      </c>
      <c r="M1168" s="2">
        <f t="shared" si="467"/>
        <v>4.6902740121936154E-2</v>
      </c>
      <c r="N1168" s="108">
        <v>33759</v>
      </c>
      <c r="O1168" s="108">
        <v>34947</v>
      </c>
      <c r="P1168" s="108">
        <v>547</v>
      </c>
      <c r="Q1168" s="57">
        <v>660</v>
      </c>
      <c r="V1168" s="57">
        <v>286</v>
      </c>
      <c r="Y1168" s="108"/>
      <c r="Z1168" s="108"/>
      <c r="AA1168" s="108">
        <v>612</v>
      </c>
      <c r="AB1168" s="108">
        <v>235</v>
      </c>
      <c r="AC1168" s="108">
        <v>317</v>
      </c>
      <c r="AD1168" s="108">
        <v>268</v>
      </c>
      <c r="AE1168" s="108">
        <v>426</v>
      </c>
      <c r="AF1168" s="108">
        <v>285</v>
      </c>
      <c r="AG1168" s="108">
        <v>319</v>
      </c>
      <c r="AI1168" s="7">
        <f>IF(Q1168&gt;0,RANK(Q1168,(N1168:P1168,Q1168:AE1168)),0)</f>
        <v>3</v>
      </c>
      <c r="AJ1168" s="7">
        <f>IF(R1168&gt;0,RANK(R1168,(N1168:P1168,Q1168:AE1168)),0)</f>
        <v>0</v>
      </c>
      <c r="AK1168" s="7">
        <f>IF(T1168&gt;0,RANK(T1168,(N1168:P1168,Q1168:AE1168)),0)</f>
        <v>0</v>
      </c>
      <c r="AL1168" s="7">
        <f>IF(S1168&gt;0,RANK(S1168,(N1168:P1168,Q1168:AE1168)),0)</f>
        <v>0</v>
      </c>
      <c r="AM1168" s="2">
        <f t="shared" si="468"/>
        <v>9.0832771362904449E-3</v>
      </c>
      <c r="AN1168" s="2">
        <f t="shared" si="469"/>
        <v>0</v>
      </c>
      <c r="AO1168" s="2">
        <f t="shared" si="470"/>
        <v>0</v>
      </c>
      <c r="AP1168" s="2">
        <f t="shared" si="471"/>
        <v>0</v>
      </c>
      <c r="AR1168" t="s">
        <v>951</v>
      </c>
      <c r="AS1168" t="s">
        <v>2085</v>
      </c>
      <c r="AT1168">
        <v>4</v>
      </c>
      <c r="AV1168">
        <v>3</v>
      </c>
      <c r="AW1168" s="91">
        <v>22</v>
      </c>
      <c r="AX1168" s="93">
        <v>17</v>
      </c>
      <c r="AY1168" s="97">
        <f t="shared" si="451"/>
        <v>22017</v>
      </c>
      <c r="BA1168" s="7" t="s">
        <v>2350</v>
      </c>
    </row>
    <row r="1169" spans="1:53" hidden="1" outlineLevel="1">
      <c r="A1169" t="s">
        <v>932</v>
      </c>
      <c r="B1169" t="s">
        <v>2085</v>
      </c>
      <c r="C1169" s="1">
        <f t="shared" si="463"/>
        <v>51519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8</v>
      </c>
      <c r="G1169" s="1">
        <f t="shared" si="461"/>
        <v>13885</v>
      </c>
      <c r="H1169" s="2">
        <f t="shared" si="462"/>
        <v>0.26951221879306664</v>
      </c>
      <c r="I1169" s="2"/>
      <c r="J1169" s="2">
        <f t="shared" si="464"/>
        <v>0.33032473456394729</v>
      </c>
      <c r="K1169" s="2">
        <f t="shared" si="465"/>
        <v>0.59983695335701392</v>
      </c>
      <c r="L1169" s="2">
        <f t="shared" si="466"/>
        <v>5.0272714920708865E-3</v>
      </c>
      <c r="M1169" s="2">
        <f t="shared" si="467"/>
        <v>6.4811040586967905E-2</v>
      </c>
      <c r="N1169" s="108">
        <v>17018</v>
      </c>
      <c r="O1169" s="108">
        <v>30903</v>
      </c>
      <c r="P1169" s="108">
        <v>259</v>
      </c>
      <c r="Q1169" s="57">
        <v>740</v>
      </c>
      <c r="V1169" s="57">
        <v>355</v>
      </c>
      <c r="Y1169" s="108"/>
      <c r="Z1169" s="108"/>
      <c r="AA1169" s="108">
        <v>551</v>
      </c>
      <c r="AB1169" s="108">
        <v>322</v>
      </c>
      <c r="AC1169" s="108">
        <v>250</v>
      </c>
      <c r="AD1169" s="108">
        <v>317</v>
      </c>
      <c r="AE1169" s="108">
        <v>211</v>
      </c>
      <c r="AF1169" s="108">
        <v>222</v>
      </c>
      <c r="AG1169" s="108">
        <v>371</v>
      </c>
      <c r="AI1169" s="7">
        <f>IF(Q1169&gt;0,RANK(Q1169,(N1169:P1169,Q1169:AE1169)),0)</f>
        <v>3</v>
      </c>
      <c r="AJ1169" s="7">
        <f>IF(R1169&gt;0,RANK(R1169,(N1169:P1169,Q1169:AE1169)),0)</f>
        <v>0</v>
      </c>
      <c r="AK1169" s="7">
        <f>IF(T1169&gt;0,RANK(T1169,(N1169:P1169,Q1169:AE1169)),0)</f>
        <v>0</v>
      </c>
      <c r="AL1169" s="7">
        <f>IF(S1169&gt;0,RANK(S1169,(N1169:P1169,Q1169:AE1169)),0)</f>
        <v>0</v>
      </c>
      <c r="AM1169" s="2">
        <f t="shared" si="468"/>
        <v>1.4363632834488247E-2</v>
      </c>
      <c r="AN1169" s="2">
        <f t="shared" si="469"/>
        <v>0</v>
      </c>
      <c r="AO1169" s="2">
        <f t="shared" si="470"/>
        <v>0</v>
      </c>
      <c r="AP1169" s="2">
        <f t="shared" si="471"/>
        <v>0</v>
      </c>
      <c r="AR1169" t="s">
        <v>932</v>
      </c>
      <c r="AS1169" t="s">
        <v>2085</v>
      </c>
      <c r="AT1169">
        <v>7</v>
      </c>
      <c r="AV1169">
        <v>3</v>
      </c>
      <c r="AW1169" s="91">
        <v>22</v>
      </c>
      <c r="AX1169" s="93">
        <v>19</v>
      </c>
      <c r="AY1169" s="97">
        <f t="shared" si="451"/>
        <v>22019</v>
      </c>
      <c r="BA1169" s="7" t="s">
        <v>2350</v>
      </c>
    </row>
    <row r="1170" spans="1:53" hidden="1" outlineLevel="1">
      <c r="A1170" t="s">
        <v>2265</v>
      </c>
      <c r="B1170" t="s">
        <v>2085</v>
      </c>
      <c r="C1170" s="1">
        <f t="shared" si="463"/>
        <v>2663</v>
      </c>
      <c r="D1170" s="7">
        <f>IF(N1170&gt;0, RANK(N1170,(N1170:P1170,Q1170:AE1170)),0)</f>
        <v>2</v>
      </c>
      <c r="E1170" s="7">
        <f>IF(O1170&gt;0,RANK(O1170,(N1170:P1170,Q1170:AE1170)),0)</f>
        <v>1</v>
      </c>
      <c r="F1170" s="7">
        <f>IF(P1170&gt;0,RANK(P1170,(N1170:P1170,Q1170:AE1170)),0)</f>
        <v>4</v>
      </c>
      <c r="G1170" s="1">
        <f t="shared" si="461"/>
        <v>1104</v>
      </c>
      <c r="H1170" s="2">
        <f t="shared" si="462"/>
        <v>0.41457003379647017</v>
      </c>
      <c r="I1170" s="2"/>
      <c r="J1170" s="2">
        <f t="shared" si="464"/>
        <v>0.25535110777318815</v>
      </c>
      <c r="K1170" s="2">
        <f t="shared" si="465"/>
        <v>0.66992114156965832</v>
      </c>
      <c r="L1170" s="2">
        <f t="shared" si="466"/>
        <v>1.1641006383777694E-2</v>
      </c>
      <c r="M1170" s="2">
        <f t="shared" si="467"/>
        <v>6.3086744273375836E-2</v>
      </c>
      <c r="N1170" s="108">
        <v>680</v>
      </c>
      <c r="O1170" s="108">
        <v>1784</v>
      </c>
      <c r="P1170" s="108">
        <v>31</v>
      </c>
      <c r="Q1170" s="57">
        <v>24</v>
      </c>
      <c r="V1170" s="57">
        <v>17</v>
      </c>
      <c r="Y1170" s="108"/>
      <c r="Z1170" s="108"/>
      <c r="AA1170" s="108">
        <v>33</v>
      </c>
      <c r="AB1170" s="108">
        <v>19</v>
      </c>
      <c r="AC1170" s="108">
        <v>16</v>
      </c>
      <c r="AD1170" s="108">
        <v>11</v>
      </c>
      <c r="AE1170" s="108">
        <v>18</v>
      </c>
      <c r="AF1170" s="108">
        <v>19</v>
      </c>
      <c r="AG1170" s="108">
        <v>11</v>
      </c>
      <c r="AI1170" s="7">
        <f>IF(Q1170&gt;0,RANK(Q1170,(N1170:P1170,Q1170:AE1170)),0)</f>
        <v>5</v>
      </c>
      <c r="AJ1170" s="7">
        <f>IF(R1170&gt;0,RANK(R1170,(N1170:P1170,Q1170:AE1170)),0)</f>
        <v>0</v>
      </c>
      <c r="AK1170" s="7">
        <f>IF(T1170&gt;0,RANK(T1170,(N1170:P1170,Q1170:AE1170)),0)</f>
        <v>0</v>
      </c>
      <c r="AL1170" s="7">
        <f>IF(S1170&gt;0,RANK(S1170,(N1170:P1170,Q1170:AE1170)),0)</f>
        <v>0</v>
      </c>
      <c r="AM1170" s="2">
        <f t="shared" si="468"/>
        <v>9.0123920390536988E-3</v>
      </c>
      <c r="AN1170" s="2">
        <f t="shared" si="469"/>
        <v>0</v>
      </c>
      <c r="AO1170" s="2">
        <f t="shared" si="470"/>
        <v>0</v>
      </c>
      <c r="AP1170" s="2">
        <f t="shared" si="471"/>
        <v>0</v>
      </c>
      <c r="AR1170" t="s">
        <v>2265</v>
      </c>
      <c r="AS1170" t="s">
        <v>2085</v>
      </c>
      <c r="AT1170">
        <v>5</v>
      </c>
      <c r="AV1170">
        <v>3</v>
      </c>
      <c r="AW1170" s="91">
        <v>22</v>
      </c>
      <c r="AX1170" s="93">
        <v>21</v>
      </c>
      <c r="AY1170" s="97">
        <f t="shared" si="451"/>
        <v>22021</v>
      </c>
      <c r="BA1170" s="7" t="s">
        <v>2350</v>
      </c>
    </row>
    <row r="1171" spans="1:53" hidden="1" outlineLevel="1">
      <c r="A1171" t="s">
        <v>821</v>
      </c>
      <c r="B1171" t="s">
        <v>2085</v>
      </c>
      <c r="C1171" s="1">
        <f t="shared" si="463"/>
        <v>2231</v>
      </c>
      <c r="D1171" s="7">
        <f>IF(N1171&gt;0, RANK(N1171,(N1171:P1171,Q1171:AE1171)),0)</f>
        <v>2</v>
      </c>
      <c r="E1171" s="7">
        <f>IF(O1171&gt;0,RANK(O1171,(N1171:P1171,Q1171:AE1171)),0)</f>
        <v>1</v>
      </c>
      <c r="F1171" s="7">
        <f>IF(P1171&gt;0,RANK(P1171,(N1171:P1171,Q1171:AE1171)),0)</f>
        <v>5</v>
      </c>
      <c r="G1171" s="1">
        <f t="shared" si="461"/>
        <v>1286</v>
      </c>
      <c r="H1171" s="2">
        <f t="shared" si="462"/>
        <v>0.57642312864186462</v>
      </c>
      <c r="I1171" s="2"/>
      <c r="J1171" s="2">
        <f t="shared" si="464"/>
        <v>0.17929179740026893</v>
      </c>
      <c r="K1171" s="2">
        <f t="shared" si="465"/>
        <v>0.75571492604213353</v>
      </c>
      <c r="L1171" s="2">
        <f t="shared" si="466"/>
        <v>6.7234424025100848E-3</v>
      </c>
      <c r="M1171" s="2">
        <f t="shared" si="467"/>
        <v>5.8269834155087484E-2</v>
      </c>
      <c r="N1171" s="108">
        <v>400</v>
      </c>
      <c r="O1171" s="108">
        <v>1686</v>
      </c>
      <c r="P1171" s="108">
        <v>15</v>
      </c>
      <c r="Q1171" s="57">
        <v>19</v>
      </c>
      <c r="V1171" s="57">
        <v>11</v>
      </c>
      <c r="Y1171" s="108"/>
      <c r="Z1171" s="108"/>
      <c r="AA1171" s="108">
        <v>28</v>
      </c>
      <c r="AB1171" s="108">
        <v>7</v>
      </c>
      <c r="AC1171" s="108">
        <v>11</v>
      </c>
      <c r="AD1171" s="108">
        <v>12</v>
      </c>
      <c r="AE1171" s="108">
        <v>9</v>
      </c>
      <c r="AF1171" s="108">
        <v>12</v>
      </c>
      <c r="AG1171" s="108">
        <v>21</v>
      </c>
      <c r="AI1171" s="7">
        <f>IF(Q1171&gt;0,RANK(Q1171,(N1171:P1171,Q1171:AE1171)),0)</f>
        <v>4</v>
      </c>
      <c r="AJ1171" s="7">
        <f>IF(R1171&gt;0,RANK(R1171,(N1171:P1171,Q1171:AE1171)),0)</f>
        <v>0</v>
      </c>
      <c r="AK1171" s="7">
        <f>IF(T1171&gt;0,RANK(T1171,(N1171:P1171,Q1171:AE1171)),0)</f>
        <v>0</v>
      </c>
      <c r="AL1171" s="7">
        <f>IF(S1171&gt;0,RANK(S1171,(N1171:P1171,Q1171:AE1171)),0)</f>
        <v>0</v>
      </c>
      <c r="AM1171" s="2">
        <f t="shared" si="468"/>
        <v>8.5163603765127747E-3</v>
      </c>
      <c r="AN1171" s="2">
        <f t="shared" si="469"/>
        <v>0</v>
      </c>
      <c r="AO1171" s="2">
        <f t="shared" si="470"/>
        <v>0</v>
      </c>
      <c r="AP1171" s="2">
        <f t="shared" si="471"/>
        <v>0</v>
      </c>
      <c r="AR1171" t="s">
        <v>821</v>
      </c>
      <c r="AS1171" t="s">
        <v>2085</v>
      </c>
      <c r="AT1171">
        <v>7</v>
      </c>
      <c r="AV1171">
        <v>3</v>
      </c>
      <c r="AW1171" s="91">
        <v>22</v>
      </c>
      <c r="AX1171" s="93">
        <v>23</v>
      </c>
      <c r="AY1171" s="97">
        <f t="shared" si="451"/>
        <v>22023</v>
      </c>
      <c r="BA1171" s="7" t="s">
        <v>2350</v>
      </c>
    </row>
    <row r="1172" spans="1:53" hidden="1" outlineLevel="1">
      <c r="A1172" t="s">
        <v>1753</v>
      </c>
      <c r="B1172" t="s">
        <v>2085</v>
      </c>
      <c r="C1172" s="1">
        <f t="shared" si="463"/>
        <v>2873</v>
      </c>
      <c r="D1172" s="7">
        <f>IF(N1172&gt;0, RANK(N1172,(N1172:P1172,Q1172:AE1172)),0)</f>
        <v>2</v>
      </c>
      <c r="E1172" s="7">
        <f>IF(O1172&gt;0,RANK(O1172,(N1172:P1172,Q1172:AE1172)),0)</f>
        <v>1</v>
      </c>
      <c r="F1172" s="7">
        <f>IF(P1172&gt;0,RANK(P1172,(N1172:P1172,Q1172:AE1172)),0)</f>
        <v>4</v>
      </c>
      <c r="G1172" s="1">
        <f t="shared" si="461"/>
        <v>1152</v>
      </c>
      <c r="H1172" s="2">
        <f t="shared" si="462"/>
        <v>0.4009745910198399</v>
      </c>
      <c r="I1172" s="2"/>
      <c r="J1172" s="2">
        <f t="shared" si="464"/>
        <v>0.26940480334145495</v>
      </c>
      <c r="K1172" s="2">
        <f t="shared" si="465"/>
        <v>0.67037939436129479</v>
      </c>
      <c r="L1172" s="2">
        <f t="shared" si="466"/>
        <v>8.7017055342847194E-3</v>
      </c>
      <c r="M1172" s="2">
        <f t="shared" si="467"/>
        <v>5.1514096762965603E-2</v>
      </c>
      <c r="N1172" s="108">
        <v>774</v>
      </c>
      <c r="O1172" s="108">
        <v>1926</v>
      </c>
      <c r="P1172" s="108">
        <v>25</v>
      </c>
      <c r="Q1172" s="57">
        <v>24</v>
      </c>
      <c r="V1172" s="57">
        <v>9</v>
      </c>
      <c r="Y1172" s="108"/>
      <c r="Z1172" s="108"/>
      <c r="AA1172" s="108">
        <v>29</v>
      </c>
      <c r="AB1172" s="108">
        <v>14</v>
      </c>
      <c r="AC1172" s="108">
        <v>20</v>
      </c>
      <c r="AD1172" s="108">
        <v>14</v>
      </c>
      <c r="AE1172" s="108">
        <v>14</v>
      </c>
      <c r="AF1172" s="108">
        <v>11</v>
      </c>
      <c r="AG1172" s="108">
        <v>13</v>
      </c>
      <c r="AI1172" s="7">
        <f>IF(Q1172&gt;0,RANK(Q1172,(N1172:P1172,Q1172:AE1172)),0)</f>
        <v>5</v>
      </c>
      <c r="AJ1172" s="7">
        <f>IF(R1172&gt;0,RANK(R1172,(N1172:P1172,Q1172:AE1172)),0)</f>
        <v>0</v>
      </c>
      <c r="AK1172" s="7">
        <f>IF(T1172&gt;0,RANK(T1172,(N1172:P1172,Q1172:AE1172)),0)</f>
        <v>0</v>
      </c>
      <c r="AL1172" s="7">
        <f>IF(S1172&gt;0,RANK(S1172,(N1172:P1172,Q1172:AE1172)),0)</f>
        <v>0</v>
      </c>
      <c r="AM1172" s="2">
        <f t="shared" si="468"/>
        <v>8.3536373129133312E-3</v>
      </c>
      <c r="AN1172" s="2">
        <f t="shared" si="469"/>
        <v>0</v>
      </c>
      <c r="AO1172" s="2">
        <f t="shared" si="470"/>
        <v>0</v>
      </c>
      <c r="AP1172" s="2">
        <f t="shared" si="471"/>
        <v>0</v>
      </c>
      <c r="AR1172" t="s">
        <v>1753</v>
      </c>
      <c r="AS1172" t="s">
        <v>2085</v>
      </c>
      <c r="AT1172">
        <v>5</v>
      </c>
      <c r="AV1172">
        <v>3</v>
      </c>
      <c r="AW1172" s="91">
        <v>22</v>
      </c>
      <c r="AX1172" s="93">
        <v>25</v>
      </c>
      <c r="AY1172" s="97">
        <f t="shared" si="451"/>
        <v>22025</v>
      </c>
      <c r="BA1172" s="7" t="s">
        <v>2350</v>
      </c>
    </row>
    <row r="1173" spans="1:53" hidden="1" outlineLevel="1">
      <c r="A1173" t="s">
        <v>1550</v>
      </c>
      <c r="B1173" t="s">
        <v>2085</v>
      </c>
      <c r="C1173" s="1">
        <f t="shared" si="463"/>
        <v>3995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>IF(P1173&gt;0,RANK(P1173,(N1173:P1173,Q1173:AE1173)),0)</f>
        <v>5</v>
      </c>
      <c r="G1173" s="1">
        <f t="shared" si="461"/>
        <v>993</v>
      </c>
      <c r="H1173" s="2">
        <f t="shared" si="462"/>
        <v>0.24856070087609511</v>
      </c>
      <c r="I1173" s="2"/>
      <c r="J1173" s="2">
        <f t="shared" si="464"/>
        <v>0.34893617021276596</v>
      </c>
      <c r="K1173" s="2">
        <f t="shared" si="465"/>
        <v>0.59749687108886107</v>
      </c>
      <c r="L1173" s="2">
        <f t="shared" si="466"/>
        <v>6.0075093867334164E-3</v>
      </c>
      <c r="M1173" s="2">
        <f t="shared" si="467"/>
        <v>4.7559449311639496E-2</v>
      </c>
      <c r="N1173" s="108">
        <v>1394</v>
      </c>
      <c r="O1173" s="108">
        <v>2387</v>
      </c>
      <c r="P1173" s="108">
        <v>24</v>
      </c>
      <c r="Q1173" s="57">
        <v>35</v>
      </c>
      <c r="V1173" s="57">
        <v>11</v>
      </c>
      <c r="Y1173" s="108"/>
      <c r="Z1173" s="108"/>
      <c r="AA1173" s="108">
        <v>31</v>
      </c>
      <c r="AB1173" s="108">
        <v>12</v>
      </c>
      <c r="AC1173" s="108">
        <v>17</v>
      </c>
      <c r="AD1173" s="108">
        <v>19</v>
      </c>
      <c r="AE1173" s="108">
        <v>12</v>
      </c>
      <c r="AF1173" s="108">
        <v>30</v>
      </c>
      <c r="AG1173" s="108">
        <v>23</v>
      </c>
      <c r="AI1173" s="7">
        <f>IF(Q1173&gt;0,RANK(Q1173,(N1173:P1173,Q1173:AE1173)),0)</f>
        <v>3</v>
      </c>
      <c r="AJ1173" s="7">
        <f>IF(R1173&gt;0,RANK(R1173,(N1173:P1173,Q1173:AE1173)),0)</f>
        <v>0</v>
      </c>
      <c r="AK1173" s="7">
        <f>IF(T1173&gt;0,RANK(T1173,(N1173:P1173,Q1173:AE1173)),0)</f>
        <v>0</v>
      </c>
      <c r="AL1173" s="7">
        <f>IF(S1173&gt;0,RANK(S1173,(N1173:P1173,Q1173:AE1173)),0)</f>
        <v>0</v>
      </c>
      <c r="AM1173" s="2">
        <f t="shared" si="468"/>
        <v>8.7609511889862324E-3</v>
      </c>
      <c r="AN1173" s="2">
        <f t="shared" si="469"/>
        <v>0</v>
      </c>
      <c r="AO1173" s="2">
        <f t="shared" si="470"/>
        <v>0</v>
      </c>
      <c r="AP1173" s="2">
        <f t="shared" si="471"/>
        <v>0</v>
      </c>
      <c r="AR1173" t="s">
        <v>1550</v>
      </c>
      <c r="AS1173" t="s">
        <v>2085</v>
      </c>
      <c r="AT1173">
        <v>4</v>
      </c>
      <c r="AV1173">
        <v>3</v>
      </c>
      <c r="AW1173" s="91">
        <v>22</v>
      </c>
      <c r="AX1173" s="93">
        <v>27</v>
      </c>
      <c r="AY1173" s="97">
        <f t="shared" si="451"/>
        <v>22027</v>
      </c>
      <c r="BA1173" s="7" t="s">
        <v>2350</v>
      </c>
    </row>
    <row r="1174" spans="1:53" hidden="1" outlineLevel="1">
      <c r="A1174" t="s">
        <v>1876</v>
      </c>
      <c r="B1174" t="s">
        <v>2085</v>
      </c>
      <c r="C1174" s="1">
        <f t="shared" si="463"/>
        <v>5359</v>
      </c>
      <c r="D1174" s="7">
        <f>IF(N1174&gt;0, RANK(N1174,(N1174:P1174,Q1174:AE1174)),0)</f>
        <v>2</v>
      </c>
      <c r="E1174" s="7">
        <f>IF(O1174&gt;0,RANK(O1174,(N1174:P1174,Q1174:AE1174)),0)</f>
        <v>1</v>
      </c>
      <c r="F1174" s="7">
        <f>IF(P1174&gt;0,RANK(P1174,(N1174:P1174,Q1174:AE1174)),0)</f>
        <v>5</v>
      </c>
      <c r="G1174" s="1">
        <f t="shared" si="461"/>
        <v>1555</v>
      </c>
      <c r="H1174" s="2">
        <f t="shared" si="462"/>
        <v>0.29016607576040304</v>
      </c>
      <c r="I1174" s="2"/>
      <c r="J1174" s="2">
        <f t="shared" si="464"/>
        <v>0.3291658891584251</v>
      </c>
      <c r="K1174" s="2">
        <f t="shared" si="465"/>
        <v>0.61933196491882814</v>
      </c>
      <c r="L1174" s="2">
        <f t="shared" si="466"/>
        <v>7.6506810972196302E-3</v>
      </c>
      <c r="M1174" s="2">
        <f t="shared" si="467"/>
        <v>4.3851464825527195E-2</v>
      </c>
      <c r="N1174" s="108">
        <v>1764</v>
      </c>
      <c r="O1174" s="108">
        <v>3319</v>
      </c>
      <c r="P1174" s="108">
        <v>41</v>
      </c>
      <c r="Q1174" s="57">
        <v>43</v>
      </c>
      <c r="V1174" s="57">
        <v>20</v>
      </c>
      <c r="Y1174" s="108"/>
      <c r="Z1174" s="108"/>
      <c r="AA1174" s="108">
        <v>47</v>
      </c>
      <c r="AB1174" s="108">
        <v>20</v>
      </c>
      <c r="AC1174" s="108">
        <v>22</v>
      </c>
      <c r="AD1174" s="108">
        <v>12</v>
      </c>
      <c r="AE1174" s="108">
        <v>26</v>
      </c>
      <c r="AF1174" s="108">
        <v>25</v>
      </c>
      <c r="AG1174" s="108">
        <v>20</v>
      </c>
      <c r="AI1174" s="7">
        <f>IF(Q1174&gt;0,RANK(Q1174,(N1174:P1174,Q1174:AE1174)),0)</f>
        <v>4</v>
      </c>
      <c r="AJ1174" s="7">
        <f>IF(R1174&gt;0,RANK(R1174,(N1174:P1174,Q1174:AE1174)),0)</f>
        <v>0</v>
      </c>
      <c r="AK1174" s="7">
        <f>IF(T1174&gt;0,RANK(T1174,(N1174:P1174,Q1174:AE1174)),0)</f>
        <v>0</v>
      </c>
      <c r="AL1174" s="7">
        <f>IF(S1174&gt;0,RANK(S1174,(N1174:P1174,Q1174:AE1174)),0)</f>
        <v>0</v>
      </c>
      <c r="AM1174" s="2">
        <f t="shared" si="468"/>
        <v>8.023885053181563E-3</v>
      </c>
      <c r="AN1174" s="2">
        <f t="shared" si="469"/>
        <v>0</v>
      </c>
      <c r="AO1174" s="2">
        <f t="shared" si="470"/>
        <v>0</v>
      </c>
      <c r="AP1174" s="2">
        <f t="shared" si="471"/>
        <v>0</v>
      </c>
      <c r="AR1174" t="s">
        <v>1876</v>
      </c>
      <c r="AS1174" t="s">
        <v>2085</v>
      </c>
      <c r="AT1174">
        <v>5</v>
      </c>
      <c r="AV1174">
        <v>3</v>
      </c>
      <c r="AW1174" s="91">
        <v>22</v>
      </c>
      <c r="AX1174" s="93">
        <v>29</v>
      </c>
      <c r="AY1174" s="97">
        <f t="shared" si="451"/>
        <v>22029</v>
      </c>
      <c r="BA1174" s="7" t="s">
        <v>2350</v>
      </c>
    </row>
    <row r="1175" spans="1:53" hidden="1" outlineLevel="1">
      <c r="A1175" t="s">
        <v>870</v>
      </c>
      <c r="B1175" t="s">
        <v>2085</v>
      </c>
      <c r="C1175" s="1">
        <f t="shared" si="463"/>
        <v>7363</v>
      </c>
      <c r="D1175" s="7">
        <f>IF(N1175&gt;0, RANK(N1175,(N1175:P1175,Q1175:AE1175)),0)</f>
        <v>2</v>
      </c>
      <c r="E1175" s="7">
        <f>IF(O1175&gt;0,RANK(O1175,(N1175:P1175,Q1175:AE1175)),0)</f>
        <v>1</v>
      </c>
      <c r="F1175" s="7">
        <f>IF(P1175&gt;0,RANK(P1175,(N1175:P1175,Q1175:AE1175)),0)</f>
        <v>7</v>
      </c>
      <c r="G1175" s="1">
        <f t="shared" si="461"/>
        <v>1439</v>
      </c>
      <c r="H1175" s="2">
        <f t="shared" si="462"/>
        <v>0.19543664267282357</v>
      </c>
      <c r="I1175" s="2"/>
      <c r="J1175" s="2">
        <f t="shared" si="464"/>
        <v>0.3767486079043868</v>
      </c>
      <c r="K1175" s="2">
        <f t="shared" si="465"/>
        <v>0.57218525057721037</v>
      </c>
      <c r="L1175" s="2">
        <f t="shared" si="466"/>
        <v>4.6176830096428083E-3</v>
      </c>
      <c r="M1175" s="2">
        <f t="shared" si="467"/>
        <v>4.6448458508760018E-2</v>
      </c>
      <c r="N1175" s="108">
        <v>2774</v>
      </c>
      <c r="O1175" s="108">
        <v>4213</v>
      </c>
      <c r="P1175" s="108">
        <v>34</v>
      </c>
      <c r="Q1175" s="57">
        <v>56</v>
      </c>
      <c r="V1175" s="57">
        <v>19</v>
      </c>
      <c r="Y1175" s="108"/>
      <c r="Z1175" s="108"/>
      <c r="AA1175" s="108">
        <v>50</v>
      </c>
      <c r="AB1175" s="108">
        <v>33</v>
      </c>
      <c r="AC1175" s="108">
        <v>40</v>
      </c>
      <c r="AD1175" s="108">
        <v>34</v>
      </c>
      <c r="AE1175" s="108">
        <v>48</v>
      </c>
      <c r="AF1175" s="108">
        <v>23</v>
      </c>
      <c r="AG1175" s="108">
        <v>39</v>
      </c>
      <c r="AI1175" s="7">
        <f>IF(Q1175&gt;0,RANK(Q1175,(N1175:P1175,Q1175:AE1175)),0)</f>
        <v>3</v>
      </c>
      <c r="AJ1175" s="7">
        <f>IF(R1175&gt;0,RANK(R1175,(N1175:P1175,Q1175:AE1175)),0)</f>
        <v>0</v>
      </c>
      <c r="AK1175" s="7">
        <f>IF(T1175&gt;0,RANK(T1175,(N1175:P1175,Q1175:AE1175)),0)</f>
        <v>0</v>
      </c>
      <c r="AL1175" s="7">
        <f>IF(S1175&gt;0,RANK(S1175,(N1175:P1175,Q1175:AE1175)),0)</f>
        <v>0</v>
      </c>
      <c r="AM1175" s="2">
        <f t="shared" si="468"/>
        <v>7.6055955452940379E-3</v>
      </c>
      <c r="AN1175" s="2">
        <f t="shared" si="469"/>
        <v>0</v>
      </c>
      <c r="AO1175" s="2">
        <f t="shared" si="470"/>
        <v>0</v>
      </c>
      <c r="AP1175" s="2">
        <f t="shared" si="471"/>
        <v>0</v>
      </c>
      <c r="AR1175" t="s">
        <v>870</v>
      </c>
      <c r="AS1175" t="s">
        <v>2085</v>
      </c>
      <c r="AT1175">
        <v>4</v>
      </c>
      <c r="AV1175">
        <v>3</v>
      </c>
      <c r="AW1175" s="91">
        <v>22</v>
      </c>
      <c r="AX1175" s="93">
        <v>31</v>
      </c>
      <c r="AY1175" s="97">
        <f t="shared" si="451"/>
        <v>22031</v>
      </c>
      <c r="BA1175" s="7" t="s">
        <v>2350</v>
      </c>
    </row>
    <row r="1176" spans="1:53" hidden="1" outlineLevel="1">
      <c r="A1176" t="s">
        <v>882</v>
      </c>
      <c r="B1176" t="s">
        <v>2085</v>
      </c>
      <c r="C1176" s="1">
        <f t="shared" si="463"/>
        <v>132723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>IF(P1176&gt;0,RANK(P1176,(N1176:P1176,Q1176:AE1176)),0)</f>
        <v>5</v>
      </c>
      <c r="G1176" s="1">
        <f t="shared" si="461"/>
        <v>2737</v>
      </c>
      <c r="H1176" s="2">
        <f t="shared" si="462"/>
        <v>2.0621896732292068E-2</v>
      </c>
      <c r="I1176" s="2"/>
      <c r="J1176" s="2">
        <f t="shared" si="464"/>
        <v>0.46383068496040625</v>
      </c>
      <c r="K1176" s="2">
        <f t="shared" si="465"/>
        <v>0.48445258169269834</v>
      </c>
      <c r="L1176" s="2">
        <f t="shared" si="466"/>
        <v>5.4474356366266581E-3</v>
      </c>
      <c r="M1176" s="2">
        <f t="shared" si="467"/>
        <v>4.6269297710268761E-2</v>
      </c>
      <c r="N1176" s="108">
        <v>61561</v>
      </c>
      <c r="O1176" s="108">
        <v>64298</v>
      </c>
      <c r="P1176" s="108">
        <v>723</v>
      </c>
      <c r="Q1176" s="57">
        <v>2120</v>
      </c>
      <c r="V1176" s="57">
        <v>517</v>
      </c>
      <c r="Y1176" s="108"/>
      <c r="Z1176" s="108"/>
      <c r="AA1176" s="108">
        <v>929</v>
      </c>
      <c r="AB1176" s="108">
        <v>496</v>
      </c>
      <c r="AC1176" s="108">
        <v>390</v>
      </c>
      <c r="AD1176" s="108">
        <v>320</v>
      </c>
      <c r="AE1176" s="108">
        <v>368</v>
      </c>
      <c r="AF1176" s="108">
        <v>322</v>
      </c>
      <c r="AG1176" s="108">
        <v>679</v>
      </c>
      <c r="AI1176" s="7">
        <f>IF(Q1176&gt;0,RANK(Q1176,(N1176:P1176,Q1176:AE1176)),0)</f>
        <v>3</v>
      </c>
      <c r="AJ1176" s="7">
        <f>IF(R1176&gt;0,RANK(R1176,(N1176:P1176,Q1176:AE1176)),0)</f>
        <v>0</v>
      </c>
      <c r="AK1176" s="7">
        <f>IF(T1176&gt;0,RANK(T1176,(N1176:P1176,Q1176:AE1176)),0)</f>
        <v>0</v>
      </c>
      <c r="AL1176" s="7">
        <f>IF(S1176&gt;0,RANK(S1176,(N1176:P1176,Q1176:AE1176)),0)</f>
        <v>0</v>
      </c>
      <c r="AM1176" s="2">
        <f t="shared" si="468"/>
        <v>1.5973116942805694E-2</v>
      </c>
      <c r="AN1176" s="2">
        <f t="shared" si="469"/>
        <v>0</v>
      </c>
      <c r="AO1176" s="2">
        <f t="shared" si="470"/>
        <v>0</v>
      </c>
      <c r="AP1176" s="2">
        <f t="shared" si="471"/>
        <v>0</v>
      </c>
      <c r="AR1176" t="s">
        <v>882</v>
      </c>
      <c r="AS1176" t="s">
        <v>2085</v>
      </c>
      <c r="AT1176">
        <v>6</v>
      </c>
      <c r="AV1176">
        <v>3</v>
      </c>
      <c r="AW1176" s="91">
        <v>22</v>
      </c>
      <c r="AX1176" s="93">
        <v>33</v>
      </c>
      <c r="AY1176" s="97">
        <f t="shared" si="451"/>
        <v>22033</v>
      </c>
      <c r="BA1176" s="7" t="s">
        <v>2350</v>
      </c>
    </row>
    <row r="1177" spans="1:53" hidden="1" outlineLevel="1">
      <c r="A1177" t="s">
        <v>1864</v>
      </c>
      <c r="B1177" t="s">
        <v>2085</v>
      </c>
      <c r="C1177" s="1">
        <f t="shared" si="463"/>
        <v>2554</v>
      </c>
      <c r="D1177" s="7">
        <f>IF(N1177&gt;0, RANK(N1177,(N1177:P1177,Q1177:AE1177)),0)</f>
        <v>1</v>
      </c>
      <c r="E1177" s="7">
        <f>IF(O1177&gt;0,RANK(O1177,(N1177:P1177,Q1177:AE1177)),0)</f>
        <v>2</v>
      </c>
      <c r="F1177" s="7">
        <f>IF(P1177&gt;0,RANK(P1177,(N1177:P1177,Q1177:AE1177)),0)</f>
        <v>8</v>
      </c>
      <c r="G1177" s="1">
        <f t="shared" si="461"/>
        <v>377</v>
      </c>
      <c r="H1177" s="2">
        <f t="shared" si="462"/>
        <v>0.14761158966327328</v>
      </c>
      <c r="I1177" s="2"/>
      <c r="J1177" s="2">
        <f t="shared" si="464"/>
        <v>0.49725920125293654</v>
      </c>
      <c r="K1177" s="2">
        <f t="shared" si="465"/>
        <v>0.34964761158966329</v>
      </c>
      <c r="L1177" s="2">
        <f t="shared" si="466"/>
        <v>1.2529365700861394E-2</v>
      </c>
      <c r="M1177" s="2">
        <f t="shared" si="467"/>
        <v>0.14056382145653878</v>
      </c>
      <c r="N1177" s="108">
        <v>1270</v>
      </c>
      <c r="O1177" s="108">
        <v>893</v>
      </c>
      <c r="P1177" s="108">
        <v>32</v>
      </c>
      <c r="Q1177" s="57">
        <v>34</v>
      </c>
      <c r="V1177" s="57">
        <v>21</v>
      </c>
      <c r="Y1177" s="108"/>
      <c r="Z1177" s="108"/>
      <c r="AA1177" s="108">
        <v>93</v>
      </c>
      <c r="AB1177" s="108">
        <v>32</v>
      </c>
      <c r="AC1177" s="108">
        <v>44</v>
      </c>
      <c r="AD1177" s="108">
        <v>40</v>
      </c>
      <c r="AE1177" s="108">
        <v>40</v>
      </c>
      <c r="AF1177" s="108">
        <v>20</v>
      </c>
      <c r="AG1177" s="108">
        <v>35</v>
      </c>
      <c r="AI1177" s="7">
        <f>IF(Q1177&gt;0,RANK(Q1177,(N1177:P1177,Q1177:AE1177)),0)</f>
        <v>7</v>
      </c>
      <c r="AJ1177" s="7">
        <f>IF(R1177&gt;0,RANK(R1177,(N1177:P1177,Q1177:AE1177)),0)</f>
        <v>0</v>
      </c>
      <c r="AK1177" s="7">
        <f>IF(T1177&gt;0,RANK(T1177,(N1177:P1177,Q1177:AE1177)),0)</f>
        <v>0</v>
      </c>
      <c r="AL1177" s="7">
        <f>IF(S1177&gt;0,RANK(S1177,(N1177:P1177,Q1177:AE1177)),0)</f>
        <v>0</v>
      </c>
      <c r="AM1177" s="2">
        <f t="shared" si="468"/>
        <v>1.331245105716523E-2</v>
      </c>
      <c r="AN1177" s="2">
        <f t="shared" si="469"/>
        <v>0</v>
      </c>
      <c r="AO1177" s="2">
        <f t="shared" si="470"/>
        <v>0</v>
      </c>
      <c r="AP1177" s="2">
        <f t="shared" si="471"/>
        <v>0</v>
      </c>
      <c r="AR1177" t="s">
        <v>1864</v>
      </c>
      <c r="AS1177" t="s">
        <v>2085</v>
      </c>
      <c r="AT1177">
        <v>5</v>
      </c>
      <c r="AV1177">
        <v>3</v>
      </c>
      <c r="AW1177" s="91">
        <v>22</v>
      </c>
      <c r="AX1177" s="93">
        <v>35</v>
      </c>
      <c r="AY1177" s="97">
        <f t="shared" si="451"/>
        <v>22035</v>
      </c>
      <c r="BA1177" s="7" t="s">
        <v>2350</v>
      </c>
    </row>
    <row r="1178" spans="1:53" hidden="1" outlineLevel="1">
      <c r="A1178" t="s">
        <v>2315</v>
      </c>
      <c r="B1178" t="s">
        <v>2085</v>
      </c>
      <c r="C1178" s="1">
        <f t="shared" si="463"/>
        <v>6924</v>
      </c>
      <c r="D1178" s="7">
        <f>IF(N1178&gt;0, RANK(N1178,(N1178:P1178,Q1178:AE1178)),0)</f>
        <v>2</v>
      </c>
      <c r="E1178" s="7">
        <f>IF(O1178&gt;0,RANK(O1178,(N1178:P1178,Q1178:AE1178)),0)</f>
        <v>1</v>
      </c>
      <c r="F1178" s="7">
        <f>IF(P1178&gt;0,RANK(P1178,(N1178:P1178,Q1178:AE1178)),0)</f>
        <v>5</v>
      </c>
      <c r="G1178" s="1">
        <f t="shared" si="461"/>
        <v>606</v>
      </c>
      <c r="H1178" s="2">
        <f t="shared" si="462"/>
        <v>8.7521663778162909E-2</v>
      </c>
      <c r="I1178" s="2"/>
      <c r="J1178" s="2">
        <f t="shared" si="464"/>
        <v>0.42244367417677642</v>
      </c>
      <c r="K1178" s="2">
        <f t="shared" si="465"/>
        <v>0.50996533795493937</v>
      </c>
      <c r="L1178" s="2">
        <f t="shared" si="466"/>
        <v>6.9324090121317154E-3</v>
      </c>
      <c r="M1178" s="2">
        <f t="shared" si="467"/>
        <v>6.0658578856152501E-2</v>
      </c>
      <c r="N1178" s="108">
        <v>2925</v>
      </c>
      <c r="O1178" s="108">
        <v>3531</v>
      </c>
      <c r="P1178" s="108">
        <v>48</v>
      </c>
      <c r="Q1178" s="57">
        <v>101</v>
      </c>
      <c r="V1178" s="57">
        <v>43</v>
      </c>
      <c r="Y1178" s="108"/>
      <c r="Z1178" s="108"/>
      <c r="AA1178" s="108">
        <v>84</v>
      </c>
      <c r="AB1178" s="108">
        <v>39</v>
      </c>
      <c r="AC1178" s="108">
        <v>32</v>
      </c>
      <c r="AD1178" s="108">
        <v>35</v>
      </c>
      <c r="AE1178" s="108">
        <v>19</v>
      </c>
      <c r="AF1178" s="108">
        <v>15</v>
      </c>
      <c r="AG1178" s="108">
        <v>52</v>
      </c>
      <c r="AI1178" s="7">
        <f>IF(Q1178&gt;0,RANK(Q1178,(N1178:P1178,Q1178:AE1178)),0)</f>
        <v>3</v>
      </c>
      <c r="AJ1178" s="7">
        <f>IF(R1178&gt;0,RANK(R1178,(N1178:P1178,Q1178:AE1178)),0)</f>
        <v>0</v>
      </c>
      <c r="AK1178" s="7">
        <f>IF(T1178&gt;0,RANK(T1178,(N1178:P1178,Q1178:AE1178)),0)</f>
        <v>0</v>
      </c>
      <c r="AL1178" s="7">
        <f>IF(S1178&gt;0,RANK(S1178,(N1178:P1178,Q1178:AE1178)),0)</f>
        <v>0</v>
      </c>
      <c r="AM1178" s="2">
        <f t="shared" si="468"/>
        <v>1.4586943963027153E-2</v>
      </c>
      <c r="AN1178" s="2">
        <f t="shared" si="469"/>
        <v>0</v>
      </c>
      <c r="AO1178" s="2">
        <f t="shared" si="470"/>
        <v>0</v>
      </c>
      <c r="AP1178" s="2">
        <f t="shared" si="471"/>
        <v>0</v>
      </c>
      <c r="AR1178" t="s">
        <v>2315</v>
      </c>
      <c r="AS1178" t="s">
        <v>2085</v>
      </c>
      <c r="AT1178">
        <v>6</v>
      </c>
      <c r="AV1178">
        <v>3</v>
      </c>
      <c r="AW1178" s="91">
        <v>22</v>
      </c>
      <c r="AX1178" s="93">
        <v>37</v>
      </c>
      <c r="AY1178" s="97">
        <f t="shared" si="451"/>
        <v>22037</v>
      </c>
      <c r="BA1178" s="7" t="s">
        <v>2350</v>
      </c>
    </row>
    <row r="1179" spans="1:53" hidden="1" outlineLevel="1">
      <c r="A1179" t="s">
        <v>879</v>
      </c>
      <c r="B1179" t="s">
        <v>2085</v>
      </c>
      <c r="C1179" s="1">
        <f t="shared" si="463"/>
        <v>9744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10</v>
      </c>
      <c r="G1179" s="1">
        <f t="shared" si="461"/>
        <v>2038</v>
      </c>
      <c r="H1179" s="2">
        <f t="shared" si="462"/>
        <v>0.20915435139573071</v>
      </c>
      <c r="I1179" s="2"/>
      <c r="J1179" s="2">
        <f t="shared" si="464"/>
        <v>0.35170361247947457</v>
      </c>
      <c r="K1179" s="2">
        <f t="shared" si="465"/>
        <v>0.56085796387520526</v>
      </c>
      <c r="L1179" s="2">
        <f t="shared" si="466"/>
        <v>5.1313628899835794E-3</v>
      </c>
      <c r="M1179" s="2">
        <f t="shared" si="467"/>
        <v>8.23070607553366E-2</v>
      </c>
      <c r="N1179" s="108">
        <v>3427</v>
      </c>
      <c r="O1179" s="108">
        <v>5465</v>
      </c>
      <c r="P1179" s="108">
        <v>50</v>
      </c>
      <c r="Q1179" s="57">
        <v>122</v>
      </c>
      <c r="V1179" s="57">
        <v>52</v>
      </c>
      <c r="Y1179" s="108"/>
      <c r="Z1179" s="108"/>
      <c r="AA1179" s="108">
        <v>150</v>
      </c>
      <c r="AB1179" s="108">
        <v>70</v>
      </c>
      <c r="AC1179" s="108">
        <v>63</v>
      </c>
      <c r="AD1179" s="108">
        <v>105</v>
      </c>
      <c r="AE1179" s="108">
        <v>73</v>
      </c>
      <c r="AF1179" s="108">
        <v>56</v>
      </c>
      <c r="AG1179" s="108">
        <v>111</v>
      </c>
      <c r="AI1179" s="7">
        <f>IF(Q1179&gt;0,RANK(Q1179,(N1179:P1179,Q1179:AE1179)),0)</f>
        <v>4</v>
      </c>
      <c r="AJ1179" s="7">
        <f>IF(R1179&gt;0,RANK(R1179,(N1179:P1179,Q1179:AE1179)),0)</f>
        <v>0</v>
      </c>
      <c r="AK1179" s="7">
        <f>IF(T1179&gt;0,RANK(T1179,(N1179:P1179,Q1179:AE1179)),0)</f>
        <v>0</v>
      </c>
      <c r="AL1179" s="7">
        <f>IF(S1179&gt;0,RANK(S1179,(N1179:P1179,Q1179:AE1179)),0)</f>
        <v>0</v>
      </c>
      <c r="AM1179" s="2">
        <f t="shared" si="468"/>
        <v>1.2520525451559935E-2</v>
      </c>
      <c r="AN1179" s="2">
        <f t="shared" si="469"/>
        <v>0</v>
      </c>
      <c r="AO1179" s="2">
        <f t="shared" si="470"/>
        <v>0</v>
      </c>
      <c r="AP1179" s="2">
        <f t="shared" si="471"/>
        <v>0</v>
      </c>
      <c r="AR1179" t="s">
        <v>879</v>
      </c>
      <c r="AS1179" t="s">
        <v>2085</v>
      </c>
      <c r="AT1179">
        <v>0</v>
      </c>
      <c r="AV1179">
        <v>3</v>
      </c>
      <c r="AW1179" s="91">
        <v>22</v>
      </c>
      <c r="AX1179" s="93">
        <v>39</v>
      </c>
      <c r="AY1179" s="97">
        <f t="shared" si="451"/>
        <v>22039</v>
      </c>
      <c r="BA1179" s="7" t="s">
        <v>2350</v>
      </c>
    </row>
    <row r="1180" spans="1:53" hidden="1" outlineLevel="1">
      <c r="A1180" t="s">
        <v>2072</v>
      </c>
      <c r="B1180" t="s">
        <v>2085</v>
      </c>
      <c r="C1180" s="1">
        <f t="shared" si="463"/>
        <v>5295</v>
      </c>
      <c r="D1180" s="7">
        <f>IF(N1180&gt;0, RANK(N1180,(N1180:P1180,Q1180:AE1180)),0)</f>
        <v>2</v>
      </c>
      <c r="E1180" s="7">
        <f>IF(O1180&gt;0,RANK(O1180,(N1180:P1180,Q1180:AE1180)),0)</f>
        <v>1</v>
      </c>
      <c r="F1180" s="7">
        <f>IF(P1180&gt;0,RANK(P1180,(N1180:P1180,Q1180:AE1180)),0)</f>
        <v>6</v>
      </c>
      <c r="G1180" s="1">
        <f t="shared" si="461"/>
        <v>2026</v>
      </c>
      <c r="H1180" s="2">
        <f t="shared" si="462"/>
        <v>0.38262511803588289</v>
      </c>
      <c r="I1180" s="2"/>
      <c r="J1180" s="2">
        <f t="shared" si="464"/>
        <v>0.27497639282341829</v>
      </c>
      <c r="K1180" s="2">
        <f t="shared" si="465"/>
        <v>0.65760151085930119</v>
      </c>
      <c r="L1180" s="2">
        <f t="shared" si="466"/>
        <v>5.6657223796033997E-3</v>
      </c>
      <c r="M1180" s="2">
        <f t="shared" si="467"/>
        <v>6.1756373937677064E-2</v>
      </c>
      <c r="N1180" s="108">
        <v>1456</v>
      </c>
      <c r="O1180" s="108">
        <v>3482</v>
      </c>
      <c r="P1180" s="108">
        <v>30</v>
      </c>
      <c r="Q1180" s="57">
        <v>55</v>
      </c>
      <c r="V1180" s="57">
        <v>26</v>
      </c>
      <c r="Y1180" s="108"/>
      <c r="Z1180" s="108"/>
      <c r="AA1180" s="108">
        <v>64</v>
      </c>
      <c r="AB1180" s="108">
        <v>29</v>
      </c>
      <c r="AC1180" s="108">
        <v>25</v>
      </c>
      <c r="AD1180" s="108">
        <v>20</v>
      </c>
      <c r="AE1180" s="108">
        <v>49</v>
      </c>
      <c r="AF1180" s="108">
        <v>16</v>
      </c>
      <c r="AG1180" s="108">
        <v>43</v>
      </c>
      <c r="AI1180" s="7">
        <f>IF(Q1180&gt;0,RANK(Q1180,(N1180:P1180,Q1180:AE1180)),0)</f>
        <v>4</v>
      </c>
      <c r="AJ1180" s="7">
        <f>IF(R1180&gt;0,RANK(R1180,(N1180:P1180,Q1180:AE1180)),0)</f>
        <v>0</v>
      </c>
      <c r="AK1180" s="7">
        <f>IF(T1180&gt;0,RANK(T1180,(N1180:P1180,Q1180:AE1180)),0)</f>
        <v>0</v>
      </c>
      <c r="AL1180" s="7">
        <f>IF(S1180&gt;0,RANK(S1180,(N1180:P1180,Q1180:AE1180)),0)</f>
        <v>0</v>
      </c>
      <c r="AM1180" s="2">
        <f t="shared" si="468"/>
        <v>1.0387157695939566E-2</v>
      </c>
      <c r="AN1180" s="2">
        <f t="shared" si="469"/>
        <v>0</v>
      </c>
      <c r="AO1180" s="2">
        <f t="shared" si="470"/>
        <v>0</v>
      </c>
      <c r="AP1180" s="2">
        <f t="shared" si="471"/>
        <v>0</v>
      </c>
      <c r="AR1180" t="s">
        <v>2072</v>
      </c>
      <c r="AS1180" t="s">
        <v>2085</v>
      </c>
      <c r="AT1180">
        <v>5</v>
      </c>
      <c r="AV1180">
        <v>3</v>
      </c>
      <c r="AW1180" s="91">
        <v>22</v>
      </c>
      <c r="AX1180" s="93">
        <v>41</v>
      </c>
      <c r="AY1180" s="97">
        <f t="shared" si="451"/>
        <v>22041</v>
      </c>
      <c r="BA1180" s="7" t="s">
        <v>2350</v>
      </c>
    </row>
    <row r="1181" spans="1:53" hidden="1" outlineLevel="1">
      <c r="A1181" t="s">
        <v>1340</v>
      </c>
      <c r="B1181" t="s">
        <v>2085</v>
      </c>
      <c r="C1181" s="1">
        <f t="shared" si="463"/>
        <v>5087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6</v>
      </c>
      <c r="G1181" s="1">
        <f t="shared" si="461"/>
        <v>2742</v>
      </c>
      <c r="H1181" s="2">
        <f t="shared" si="462"/>
        <v>0.53902103400825629</v>
      </c>
      <c r="I1181" s="2"/>
      <c r="J1181" s="2">
        <f t="shared" si="464"/>
        <v>0.18812659720857086</v>
      </c>
      <c r="K1181" s="2">
        <f t="shared" si="465"/>
        <v>0.72714763121682724</v>
      </c>
      <c r="L1181" s="2">
        <f t="shared" si="466"/>
        <v>8.4529192058187541E-3</v>
      </c>
      <c r="M1181" s="2">
        <f t="shared" si="467"/>
        <v>7.6272852368783173E-2</v>
      </c>
      <c r="N1181" s="108">
        <v>957</v>
      </c>
      <c r="O1181" s="108">
        <v>3699</v>
      </c>
      <c r="P1181" s="108">
        <v>43</v>
      </c>
      <c r="Q1181" s="57">
        <v>59</v>
      </c>
      <c r="V1181" s="57">
        <v>30</v>
      </c>
      <c r="Y1181" s="108"/>
      <c r="Z1181" s="108"/>
      <c r="AA1181" s="108">
        <v>62</v>
      </c>
      <c r="AB1181" s="108">
        <v>24</v>
      </c>
      <c r="AC1181" s="108">
        <v>29</v>
      </c>
      <c r="AD1181" s="108">
        <v>35</v>
      </c>
      <c r="AE1181" s="108">
        <v>68</v>
      </c>
      <c r="AF1181" s="108">
        <v>28</v>
      </c>
      <c r="AG1181" s="108">
        <v>53</v>
      </c>
      <c r="AI1181" s="7">
        <f>IF(Q1181&gt;0,RANK(Q1181,(N1181:P1181,Q1181:AE1181)),0)</f>
        <v>5</v>
      </c>
      <c r="AJ1181" s="7">
        <f>IF(R1181&gt;0,RANK(R1181,(N1181:P1181,Q1181:AE1181)),0)</f>
        <v>0</v>
      </c>
      <c r="AK1181" s="7">
        <f>IF(T1181&gt;0,RANK(T1181,(N1181:P1181,Q1181:AE1181)),0)</f>
        <v>0</v>
      </c>
      <c r="AL1181" s="7">
        <f>IF(S1181&gt;0,RANK(S1181,(N1181:P1181,Q1181:AE1181)),0)</f>
        <v>0</v>
      </c>
      <c r="AM1181" s="2">
        <f t="shared" si="468"/>
        <v>1.1598191468448987E-2</v>
      </c>
      <c r="AN1181" s="2">
        <f t="shared" si="469"/>
        <v>0</v>
      </c>
      <c r="AO1181" s="2">
        <f t="shared" si="470"/>
        <v>0</v>
      </c>
      <c r="AP1181" s="2">
        <f t="shared" si="471"/>
        <v>0</v>
      </c>
      <c r="AR1181" t="s">
        <v>1340</v>
      </c>
      <c r="AS1181" t="s">
        <v>2085</v>
      </c>
      <c r="AT1181">
        <v>4</v>
      </c>
      <c r="AV1181">
        <v>3</v>
      </c>
      <c r="AW1181" s="91">
        <v>22</v>
      </c>
      <c r="AX1181" s="93">
        <v>43</v>
      </c>
      <c r="AY1181" s="97">
        <f t="shared" si="451"/>
        <v>22043</v>
      </c>
      <c r="BA1181" s="7" t="s">
        <v>2350</v>
      </c>
    </row>
    <row r="1182" spans="1:53" hidden="1" outlineLevel="1">
      <c r="A1182" t="s">
        <v>1447</v>
      </c>
      <c r="B1182" t="s">
        <v>2085</v>
      </c>
      <c r="C1182" s="1">
        <f t="shared" si="463"/>
        <v>21347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6</v>
      </c>
      <c r="G1182" s="1">
        <f t="shared" si="461"/>
        <v>5614</v>
      </c>
      <c r="H1182" s="2">
        <f t="shared" si="462"/>
        <v>0.26298777345762869</v>
      </c>
      <c r="I1182" s="2"/>
      <c r="J1182" s="2">
        <f t="shared" si="464"/>
        <v>0.34431067597320464</v>
      </c>
      <c r="K1182" s="2">
        <f t="shared" si="465"/>
        <v>0.60729844943083333</v>
      </c>
      <c r="L1182" s="2">
        <f t="shared" si="466"/>
        <v>4.1692041036211179E-3</v>
      </c>
      <c r="M1182" s="2">
        <f t="shared" si="467"/>
        <v>4.4221670492340909E-2</v>
      </c>
      <c r="N1182" s="108">
        <v>7350</v>
      </c>
      <c r="O1182" s="108">
        <v>12964</v>
      </c>
      <c r="P1182" s="108">
        <v>89</v>
      </c>
      <c r="Q1182" s="57">
        <v>169</v>
      </c>
      <c r="V1182" s="57">
        <v>74</v>
      </c>
      <c r="Y1182" s="108"/>
      <c r="Z1182" s="108"/>
      <c r="AA1182" s="108">
        <v>169</v>
      </c>
      <c r="AB1182" s="108">
        <v>89</v>
      </c>
      <c r="AC1182" s="108">
        <v>71</v>
      </c>
      <c r="AD1182" s="108">
        <v>54</v>
      </c>
      <c r="AE1182" s="108">
        <v>102</v>
      </c>
      <c r="AF1182" s="108">
        <v>54</v>
      </c>
      <c r="AG1182" s="108">
        <v>162</v>
      </c>
      <c r="AI1182" s="7">
        <f>IF(Q1182&gt;0,RANK(Q1182,(N1182:P1182,Q1182:AE1182)),0)</f>
        <v>3</v>
      </c>
      <c r="AJ1182" s="7">
        <f>IF(R1182&gt;0,RANK(R1182,(N1182:P1182,Q1182:AE1182)),0)</f>
        <v>0</v>
      </c>
      <c r="AK1182" s="7">
        <f>IF(T1182&gt;0,RANK(T1182,(N1182:P1182,Q1182:AE1182)),0)</f>
        <v>0</v>
      </c>
      <c r="AL1182" s="7">
        <f>IF(S1182&gt;0,RANK(S1182,(N1182:P1182,Q1182:AE1182)),0)</f>
        <v>0</v>
      </c>
      <c r="AM1182" s="2">
        <f t="shared" si="468"/>
        <v>7.9168032978872913E-3</v>
      </c>
      <c r="AN1182" s="2">
        <f t="shared" si="469"/>
        <v>0</v>
      </c>
      <c r="AO1182" s="2">
        <f t="shared" si="470"/>
        <v>0</v>
      </c>
      <c r="AP1182" s="2">
        <f t="shared" si="471"/>
        <v>0</v>
      </c>
      <c r="AR1182" t="s">
        <v>1447</v>
      </c>
      <c r="AS1182" t="s">
        <v>2085</v>
      </c>
      <c r="AT1182">
        <v>3</v>
      </c>
      <c r="AV1182">
        <v>3</v>
      </c>
      <c r="AW1182" s="91">
        <v>22</v>
      </c>
      <c r="AX1182" s="93">
        <v>45</v>
      </c>
      <c r="AY1182" s="97">
        <f t="shared" si="451"/>
        <v>22045</v>
      </c>
      <c r="BA1182" s="7" t="s">
        <v>2350</v>
      </c>
    </row>
    <row r="1183" spans="1:53" hidden="1" outlineLevel="1">
      <c r="A1183" t="s">
        <v>2473</v>
      </c>
      <c r="B1183" t="s">
        <v>2085</v>
      </c>
      <c r="C1183" s="1">
        <f t="shared" si="463"/>
        <v>10354</v>
      </c>
      <c r="D1183" s="7">
        <f>IF(N1183&gt;0, RANK(N1183,(N1183:P1183,Q1183:AE1183)),0)</f>
        <v>1</v>
      </c>
      <c r="E1183" s="7">
        <f>IF(O1183&gt;0,RANK(O1183,(N1183:P1183,Q1183:AE1183)),0)</f>
        <v>2</v>
      </c>
      <c r="F1183" s="7">
        <f>IF(P1183&gt;0,RANK(P1183,(N1183:P1183,Q1183:AE1183)),0)</f>
        <v>7</v>
      </c>
      <c r="G1183" s="1">
        <f t="shared" si="461"/>
        <v>1792</v>
      </c>
      <c r="H1183" s="2">
        <f t="shared" si="462"/>
        <v>0.17307320842186594</v>
      </c>
      <c r="I1183" s="2"/>
      <c r="J1183" s="2">
        <f t="shared" si="464"/>
        <v>0.55901101023758937</v>
      </c>
      <c r="K1183" s="2">
        <f t="shared" si="465"/>
        <v>0.3859378018157234</v>
      </c>
      <c r="L1183" s="2">
        <f t="shared" si="466"/>
        <v>4.6358895112999805E-3</v>
      </c>
      <c r="M1183" s="2">
        <f t="shared" si="467"/>
        <v>5.0415298435387251E-2</v>
      </c>
      <c r="N1183" s="108">
        <v>5788</v>
      </c>
      <c r="O1183" s="108">
        <v>3996</v>
      </c>
      <c r="P1183" s="108">
        <v>48</v>
      </c>
      <c r="Q1183" s="57">
        <v>103</v>
      </c>
      <c r="V1183" s="57">
        <v>40</v>
      </c>
      <c r="Y1183" s="108"/>
      <c r="Z1183" s="108"/>
      <c r="AA1183" s="108">
        <v>117</v>
      </c>
      <c r="AB1183" s="108">
        <v>59</v>
      </c>
      <c r="AC1183" s="108">
        <v>53</v>
      </c>
      <c r="AD1183" s="108">
        <v>32</v>
      </c>
      <c r="AE1183" s="108">
        <v>37</v>
      </c>
      <c r="AF1183" s="108">
        <v>40</v>
      </c>
      <c r="AG1183" s="108">
        <v>41</v>
      </c>
      <c r="AI1183" s="7">
        <f>IF(Q1183&gt;0,RANK(Q1183,(N1183:P1183,Q1183:AE1183)),0)</f>
        <v>4</v>
      </c>
      <c r="AJ1183" s="7">
        <f>IF(R1183&gt;0,RANK(R1183,(N1183:P1183,Q1183:AE1183)),0)</f>
        <v>0</v>
      </c>
      <c r="AK1183" s="7">
        <f>IF(T1183&gt;0,RANK(T1183,(N1183:P1183,Q1183:AE1183)),0)</f>
        <v>0</v>
      </c>
      <c r="AL1183" s="7">
        <f>IF(S1183&gt;0,RANK(S1183,(N1183:P1183,Q1183:AE1183)),0)</f>
        <v>0</v>
      </c>
      <c r="AM1183" s="2">
        <f t="shared" si="468"/>
        <v>9.9478462429978751E-3</v>
      </c>
      <c r="AN1183" s="2">
        <f t="shared" si="469"/>
        <v>0</v>
      </c>
      <c r="AO1183" s="2">
        <f t="shared" si="470"/>
        <v>0</v>
      </c>
      <c r="AP1183" s="2">
        <f t="shared" si="471"/>
        <v>0</v>
      </c>
      <c r="AR1183" t="s">
        <v>2473</v>
      </c>
      <c r="AS1183" t="s">
        <v>2085</v>
      </c>
      <c r="AT1183">
        <v>0</v>
      </c>
      <c r="AV1183">
        <v>3</v>
      </c>
      <c r="AW1183" s="91">
        <v>22</v>
      </c>
      <c r="AX1183" s="93">
        <v>47</v>
      </c>
      <c r="AY1183" s="97">
        <f t="shared" si="451"/>
        <v>22047</v>
      </c>
      <c r="BA1183" s="7" t="s">
        <v>2350</v>
      </c>
    </row>
    <row r="1184" spans="1:53" hidden="1" outlineLevel="1">
      <c r="A1184" t="s">
        <v>666</v>
      </c>
      <c r="B1184" t="s">
        <v>2085</v>
      </c>
      <c r="C1184" s="1">
        <f t="shared" si="463"/>
        <v>4775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6</v>
      </c>
      <c r="G1184" s="1">
        <f t="shared" si="461"/>
        <v>1643</v>
      </c>
      <c r="H1184" s="2">
        <f t="shared" si="462"/>
        <v>0.34408376963350784</v>
      </c>
      <c r="I1184" s="2"/>
      <c r="J1184" s="2">
        <f t="shared" si="464"/>
        <v>0.29654450261780102</v>
      </c>
      <c r="K1184" s="2">
        <f t="shared" si="465"/>
        <v>0.64062827225130892</v>
      </c>
      <c r="L1184" s="2">
        <f t="shared" si="466"/>
        <v>5.235602094240838E-3</v>
      </c>
      <c r="M1184" s="2">
        <f t="shared" si="467"/>
        <v>5.7591623036649171E-2</v>
      </c>
      <c r="N1184" s="108">
        <v>1416</v>
      </c>
      <c r="O1184" s="108">
        <v>3059</v>
      </c>
      <c r="P1184" s="108">
        <v>25</v>
      </c>
      <c r="Q1184" s="57">
        <v>27</v>
      </c>
      <c r="V1184" s="57">
        <v>21</v>
      </c>
      <c r="Y1184" s="108"/>
      <c r="Z1184" s="108"/>
      <c r="AA1184" s="108">
        <v>51</v>
      </c>
      <c r="AB1184" s="108">
        <v>19</v>
      </c>
      <c r="AC1184" s="108">
        <v>23</v>
      </c>
      <c r="AD1184" s="108">
        <v>16</v>
      </c>
      <c r="AE1184" s="108">
        <v>69</v>
      </c>
      <c r="AF1184" s="108">
        <v>20</v>
      </c>
      <c r="AG1184" s="108">
        <v>29</v>
      </c>
      <c r="AI1184" s="7">
        <f>IF(Q1184&gt;0,RANK(Q1184,(N1184:P1184,Q1184:AE1184)),0)</f>
        <v>5</v>
      </c>
      <c r="AJ1184" s="7">
        <f>IF(R1184&gt;0,RANK(R1184,(N1184:P1184,Q1184:AE1184)),0)</f>
        <v>0</v>
      </c>
      <c r="AK1184" s="7">
        <f>IF(T1184&gt;0,RANK(T1184,(N1184:P1184,Q1184:AE1184)),0)</f>
        <v>0</v>
      </c>
      <c r="AL1184" s="7">
        <f>IF(S1184&gt;0,RANK(S1184,(N1184:P1184,Q1184:AE1184)),0)</f>
        <v>0</v>
      </c>
      <c r="AM1184" s="2">
        <f t="shared" si="468"/>
        <v>5.6544502617801046E-3</v>
      </c>
      <c r="AN1184" s="2">
        <f t="shared" si="469"/>
        <v>0</v>
      </c>
      <c r="AO1184" s="2">
        <f t="shared" si="470"/>
        <v>0</v>
      </c>
      <c r="AP1184" s="2">
        <f t="shared" si="471"/>
        <v>0</v>
      </c>
      <c r="AR1184" t="s">
        <v>666</v>
      </c>
      <c r="AS1184" t="s">
        <v>2085</v>
      </c>
      <c r="AT1184">
        <v>5</v>
      </c>
      <c r="AV1184">
        <v>3</v>
      </c>
      <c r="AW1184" s="91">
        <v>22</v>
      </c>
      <c r="AX1184" s="93">
        <v>49</v>
      </c>
      <c r="AY1184" s="97">
        <f t="shared" si="451"/>
        <v>22049</v>
      </c>
      <c r="BA1184" s="7" t="s">
        <v>2350</v>
      </c>
    </row>
    <row r="1185" spans="1:53" hidden="1" outlineLevel="1">
      <c r="A1185" t="s">
        <v>330</v>
      </c>
      <c r="B1185" t="s">
        <v>2085</v>
      </c>
      <c r="C1185" s="1">
        <f t="shared" si="463"/>
        <v>119268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5</v>
      </c>
      <c r="G1185" s="1">
        <f t="shared" si="461"/>
        <v>31167</v>
      </c>
      <c r="H1185" s="2">
        <f t="shared" si="462"/>
        <v>0.26131904618170843</v>
      </c>
      <c r="I1185" s="2"/>
      <c r="J1185" s="2">
        <f t="shared" si="464"/>
        <v>0.34281617869000908</v>
      </c>
      <c r="K1185" s="2">
        <f t="shared" si="465"/>
        <v>0.60413522487171745</v>
      </c>
      <c r="L1185" s="2">
        <f t="shared" si="466"/>
        <v>7.227420598987155E-3</v>
      </c>
      <c r="M1185" s="2">
        <f t="shared" si="467"/>
        <v>4.5821175839286375E-2</v>
      </c>
      <c r="N1185" s="108">
        <v>40887</v>
      </c>
      <c r="O1185" s="108">
        <v>72054</v>
      </c>
      <c r="P1185" s="108">
        <v>862</v>
      </c>
      <c r="Q1185" s="57">
        <v>1063</v>
      </c>
      <c r="V1185" s="57">
        <v>450</v>
      </c>
      <c r="Y1185" s="108"/>
      <c r="Z1185" s="108"/>
      <c r="AA1185" s="108">
        <v>651</v>
      </c>
      <c r="AB1185" s="108">
        <v>1622</v>
      </c>
      <c r="AC1185" s="108">
        <v>327</v>
      </c>
      <c r="AD1185" s="108">
        <v>222</v>
      </c>
      <c r="AE1185" s="108">
        <v>232</v>
      </c>
      <c r="AF1185" s="108">
        <v>249</v>
      </c>
      <c r="AG1185" s="108">
        <v>649</v>
      </c>
      <c r="AI1185" s="7">
        <f>IF(Q1185&gt;0,RANK(Q1185,(N1185:P1185,Q1185:AE1185)),0)</f>
        <v>4</v>
      </c>
      <c r="AJ1185" s="7">
        <f>IF(R1185&gt;0,RANK(R1185,(N1185:P1185,Q1185:AE1185)),0)</f>
        <v>0</v>
      </c>
      <c r="AK1185" s="7">
        <f>IF(T1185&gt;0,RANK(T1185,(N1185:P1185,Q1185:AE1185)),0)</f>
        <v>0</v>
      </c>
      <c r="AL1185" s="7">
        <f>IF(S1185&gt;0,RANK(S1185,(N1185:P1185,Q1185:AE1185)),0)</f>
        <v>0</v>
      </c>
      <c r="AM1185" s="2">
        <f t="shared" si="468"/>
        <v>8.9127008082637415E-3</v>
      </c>
      <c r="AN1185" s="2">
        <f t="shared" si="469"/>
        <v>0</v>
      </c>
      <c r="AO1185" s="2">
        <f t="shared" si="470"/>
        <v>0</v>
      </c>
      <c r="AP1185" s="2">
        <f t="shared" si="471"/>
        <v>0</v>
      </c>
      <c r="AR1185" t="s">
        <v>330</v>
      </c>
      <c r="AS1185" t="s">
        <v>2085</v>
      </c>
      <c r="AT1185">
        <v>0</v>
      </c>
      <c r="AV1185">
        <v>3</v>
      </c>
      <c r="AW1185" s="91">
        <v>22</v>
      </c>
      <c r="AX1185" s="93">
        <v>51</v>
      </c>
      <c r="AY1185" s="97">
        <f t="shared" si="451"/>
        <v>22051</v>
      </c>
      <c r="BA1185" s="7" t="s">
        <v>2350</v>
      </c>
    </row>
    <row r="1186" spans="1:53" hidden="1" outlineLevel="1">
      <c r="A1186" t="s">
        <v>221</v>
      </c>
      <c r="B1186" t="s">
        <v>2085</v>
      </c>
      <c r="C1186" s="1">
        <f t="shared" si="463"/>
        <v>8396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>IF(P1186&gt;0,RANK(P1186,(N1186:P1186,Q1186:AE1186)),0)</f>
        <v>6</v>
      </c>
      <c r="G1186" s="1">
        <f t="shared" si="461"/>
        <v>3074</v>
      </c>
      <c r="H1186" s="2">
        <f t="shared" si="462"/>
        <v>0.36612672701286325</v>
      </c>
      <c r="I1186" s="2"/>
      <c r="J1186" s="2">
        <f t="shared" si="464"/>
        <v>0.2833492139113864</v>
      </c>
      <c r="K1186" s="2">
        <f t="shared" si="465"/>
        <v>0.64947594092424965</v>
      </c>
      <c r="L1186" s="2">
        <f t="shared" si="466"/>
        <v>6.0743211052882327E-3</v>
      </c>
      <c r="M1186" s="2">
        <f t="shared" si="467"/>
        <v>6.1100524059075664E-2</v>
      </c>
      <c r="N1186" s="108">
        <v>2379</v>
      </c>
      <c r="O1186" s="108">
        <v>5453</v>
      </c>
      <c r="P1186" s="108">
        <v>51</v>
      </c>
      <c r="Q1186" s="57">
        <v>110</v>
      </c>
      <c r="V1186" s="57">
        <v>47</v>
      </c>
      <c r="Y1186" s="108"/>
      <c r="Z1186" s="108"/>
      <c r="AA1186" s="108">
        <v>87</v>
      </c>
      <c r="AB1186" s="108">
        <v>34</v>
      </c>
      <c r="AC1186" s="108">
        <v>32</v>
      </c>
      <c r="AD1186" s="108">
        <v>94</v>
      </c>
      <c r="AE1186" s="108">
        <v>31</v>
      </c>
      <c r="AF1186" s="108">
        <v>23</v>
      </c>
      <c r="AG1186" s="108">
        <v>55</v>
      </c>
      <c r="AI1186" s="7">
        <f>IF(Q1186&gt;0,RANK(Q1186,(N1186:P1186,Q1186:AE1186)),0)</f>
        <v>3</v>
      </c>
      <c r="AJ1186" s="7">
        <f>IF(R1186&gt;0,RANK(R1186,(N1186:P1186,Q1186:AE1186)),0)</f>
        <v>0</v>
      </c>
      <c r="AK1186" s="7">
        <f>IF(T1186&gt;0,RANK(T1186,(N1186:P1186,Q1186:AE1186)),0)</f>
        <v>0</v>
      </c>
      <c r="AL1186" s="7">
        <f>IF(S1186&gt;0,RANK(S1186,(N1186:P1186,Q1186:AE1186)),0)</f>
        <v>0</v>
      </c>
      <c r="AM1186" s="2">
        <f t="shared" si="468"/>
        <v>1.3101476893758932E-2</v>
      </c>
      <c r="AN1186" s="2">
        <f t="shared" si="469"/>
        <v>0</v>
      </c>
      <c r="AO1186" s="2">
        <f t="shared" si="470"/>
        <v>0</v>
      </c>
      <c r="AP1186" s="2">
        <f t="shared" si="471"/>
        <v>0</v>
      </c>
      <c r="AR1186" t="s">
        <v>221</v>
      </c>
      <c r="AS1186" t="s">
        <v>2085</v>
      </c>
      <c r="AT1186">
        <v>7</v>
      </c>
      <c r="AV1186">
        <v>3</v>
      </c>
      <c r="AW1186" s="91">
        <v>22</v>
      </c>
      <c r="AX1186" s="93">
        <v>53</v>
      </c>
      <c r="AY1186" s="97">
        <f t="shared" si="451"/>
        <v>22053</v>
      </c>
      <c r="BA1186" s="7" t="s">
        <v>2350</v>
      </c>
    </row>
    <row r="1187" spans="1:53" hidden="1" outlineLevel="1">
      <c r="A1187" t="s">
        <v>909</v>
      </c>
      <c r="B1187" t="s">
        <v>2085</v>
      </c>
      <c r="C1187" s="1">
        <f t="shared" si="463"/>
        <v>64326</v>
      </c>
      <c r="D1187" s="7">
        <f>IF(N1187&gt;0, RANK(N1187,(N1187:P1187,Q1187:AE1187)),0)</f>
        <v>2</v>
      </c>
      <c r="E1187" s="7">
        <f>IF(O1187&gt;0,RANK(O1187,(N1187:P1187,Q1187:AE1187)),0)</f>
        <v>1</v>
      </c>
      <c r="F1187" s="7">
        <f>IF(P1187&gt;0,RANK(P1187,(N1187:P1187,Q1187:AE1187)),0)</f>
        <v>5</v>
      </c>
      <c r="G1187" s="1">
        <f t="shared" si="461"/>
        <v>22898</v>
      </c>
      <c r="H1187" s="2">
        <f t="shared" si="462"/>
        <v>0.35596803780741848</v>
      </c>
      <c r="I1187" s="2"/>
      <c r="J1187" s="2">
        <f t="shared" si="464"/>
        <v>0.29176382800111927</v>
      </c>
      <c r="K1187" s="2">
        <f t="shared" si="465"/>
        <v>0.64773186580853781</v>
      </c>
      <c r="L1187" s="2">
        <f t="shared" si="466"/>
        <v>4.2595529024033827E-3</v>
      </c>
      <c r="M1187" s="2">
        <f t="shared" si="467"/>
        <v>5.624475328793959E-2</v>
      </c>
      <c r="N1187" s="108">
        <v>18768</v>
      </c>
      <c r="O1187" s="108">
        <v>41666</v>
      </c>
      <c r="P1187" s="108">
        <v>274</v>
      </c>
      <c r="Q1187" s="57">
        <v>768</v>
      </c>
      <c r="V1187" s="57">
        <v>232</v>
      </c>
      <c r="Y1187" s="108"/>
      <c r="Z1187" s="108"/>
      <c r="AA1187" s="108">
        <v>440</v>
      </c>
      <c r="AB1187" s="108">
        <v>240</v>
      </c>
      <c r="AC1187" s="108">
        <v>180</v>
      </c>
      <c r="AD1187" s="108">
        <v>153</v>
      </c>
      <c r="AE1187" s="108">
        <v>217</v>
      </c>
      <c r="AF1187" s="108">
        <v>131</v>
      </c>
      <c r="AG1187" s="108">
        <v>1257</v>
      </c>
      <c r="AI1187" s="7">
        <f>IF(Q1187&gt;0,RANK(Q1187,(N1187:P1187,Q1187:AE1187)),0)</f>
        <v>3</v>
      </c>
      <c r="AJ1187" s="7">
        <f>IF(R1187&gt;0,RANK(R1187,(N1187:P1187,Q1187:AE1187)),0)</f>
        <v>0</v>
      </c>
      <c r="AK1187" s="7">
        <f>IF(T1187&gt;0,RANK(T1187,(N1187:P1187,Q1187:AE1187)),0)</f>
        <v>0</v>
      </c>
      <c r="AL1187" s="7">
        <f>IF(S1187&gt;0,RANK(S1187,(N1187:P1187,Q1187:AE1187)),0)</f>
        <v>0</v>
      </c>
      <c r="AM1187" s="2">
        <f t="shared" si="468"/>
        <v>1.1939184777539408E-2</v>
      </c>
      <c r="AN1187" s="2">
        <f t="shared" si="469"/>
        <v>0</v>
      </c>
      <c r="AO1187" s="2">
        <f t="shared" si="470"/>
        <v>0</v>
      </c>
      <c r="AP1187" s="2">
        <f t="shared" si="471"/>
        <v>0</v>
      </c>
      <c r="AR1187" t="s">
        <v>909</v>
      </c>
      <c r="AS1187" t="s">
        <v>2085</v>
      </c>
      <c r="AT1187">
        <v>7</v>
      </c>
      <c r="AV1187">
        <v>3</v>
      </c>
      <c r="AW1187" s="91">
        <v>22</v>
      </c>
      <c r="AX1187" s="93">
        <v>55</v>
      </c>
      <c r="AY1187" s="97">
        <f t="shared" si="451"/>
        <v>22055</v>
      </c>
      <c r="BA1187" s="7" t="s">
        <v>2350</v>
      </c>
    </row>
    <row r="1188" spans="1:53" hidden="1" outlineLevel="1">
      <c r="A1188" t="s">
        <v>1010</v>
      </c>
      <c r="B1188" t="s">
        <v>2085</v>
      </c>
      <c r="C1188" s="1">
        <f t="shared" si="463"/>
        <v>25298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>IF(P1188&gt;0,RANK(P1188,(N1188:P1188,Q1188:AE1188)),0)</f>
        <v>3</v>
      </c>
      <c r="G1188" s="1">
        <f t="shared" si="461"/>
        <v>8997</v>
      </c>
      <c r="H1188" s="2">
        <f t="shared" si="462"/>
        <v>0.35564076211558227</v>
      </c>
      <c r="I1188" s="2"/>
      <c r="J1188" s="2">
        <f t="shared" si="464"/>
        <v>0.29694046960234011</v>
      </c>
      <c r="K1188" s="2">
        <f t="shared" si="465"/>
        <v>0.65258123171792237</v>
      </c>
      <c r="L1188" s="2">
        <f t="shared" si="466"/>
        <v>9.249743062692703E-3</v>
      </c>
      <c r="M1188" s="2">
        <f t="shared" si="467"/>
        <v>4.1228555617044818E-2</v>
      </c>
      <c r="N1188" s="108">
        <v>7512</v>
      </c>
      <c r="O1188" s="108">
        <v>16509</v>
      </c>
      <c r="P1188" s="108">
        <v>234</v>
      </c>
      <c r="Q1188" s="57">
        <v>196</v>
      </c>
      <c r="V1188" s="57">
        <v>96</v>
      </c>
      <c r="Y1188" s="108"/>
      <c r="Z1188" s="108"/>
      <c r="AA1188" s="108">
        <v>155</v>
      </c>
      <c r="AB1188" s="108">
        <v>170</v>
      </c>
      <c r="AC1188" s="108">
        <v>70</v>
      </c>
      <c r="AD1188" s="108">
        <v>100</v>
      </c>
      <c r="AE1188" s="108">
        <v>55</v>
      </c>
      <c r="AF1188" s="108">
        <v>57</v>
      </c>
      <c r="AG1188" s="108">
        <v>144</v>
      </c>
      <c r="AI1188" s="7">
        <f>IF(Q1188&gt;0,RANK(Q1188,(N1188:P1188,Q1188:AE1188)),0)</f>
        <v>4</v>
      </c>
      <c r="AJ1188" s="7">
        <f>IF(R1188&gt;0,RANK(R1188,(N1188:P1188,Q1188:AE1188)),0)</f>
        <v>0</v>
      </c>
      <c r="AK1188" s="7">
        <f>IF(T1188&gt;0,RANK(T1188,(N1188:P1188,Q1188:AE1188)),0)</f>
        <v>0</v>
      </c>
      <c r="AL1188" s="7">
        <f>IF(S1188&gt;0,RANK(S1188,(N1188:P1188,Q1188:AE1188)),0)</f>
        <v>0</v>
      </c>
      <c r="AM1188" s="2">
        <f t="shared" si="468"/>
        <v>7.7476480354178199E-3</v>
      </c>
      <c r="AN1188" s="2">
        <f t="shared" si="469"/>
        <v>0</v>
      </c>
      <c r="AO1188" s="2">
        <f t="shared" si="470"/>
        <v>0</v>
      </c>
      <c r="AP1188" s="2">
        <f t="shared" si="471"/>
        <v>0</v>
      </c>
      <c r="AR1188" t="s">
        <v>1010</v>
      </c>
      <c r="AS1188" t="s">
        <v>2085</v>
      </c>
      <c r="AT1188">
        <v>3</v>
      </c>
      <c r="AV1188">
        <v>3</v>
      </c>
      <c r="AW1188" s="91">
        <v>22</v>
      </c>
      <c r="AX1188" s="93">
        <v>57</v>
      </c>
      <c r="AY1188" s="97">
        <f t="shared" si="451"/>
        <v>22057</v>
      </c>
      <c r="BA1188" s="7" t="s">
        <v>2350</v>
      </c>
    </row>
    <row r="1189" spans="1:53" hidden="1" outlineLevel="1">
      <c r="A1189" t="s">
        <v>607</v>
      </c>
      <c r="B1189" t="s">
        <v>2085</v>
      </c>
      <c r="C1189" s="1">
        <f t="shared" si="463"/>
        <v>3950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>IF(P1189&gt;0,RANK(P1189,(N1189:P1189,Q1189:AE1189)),0)</f>
        <v>6</v>
      </c>
      <c r="G1189" s="1">
        <f t="shared" si="461"/>
        <v>2568</v>
      </c>
      <c r="H1189" s="2">
        <f t="shared" si="462"/>
        <v>0.65012658227848097</v>
      </c>
      <c r="I1189" s="2"/>
      <c r="J1189" s="2">
        <f t="shared" si="464"/>
        <v>0.13265822784810127</v>
      </c>
      <c r="K1189" s="2">
        <f t="shared" si="465"/>
        <v>0.7827848101265823</v>
      </c>
      <c r="L1189" s="2">
        <f t="shared" si="466"/>
        <v>7.5949367088607592E-3</v>
      </c>
      <c r="M1189" s="2">
        <f t="shared" si="467"/>
        <v>7.6962025316455726E-2</v>
      </c>
      <c r="N1189" s="108">
        <v>524</v>
      </c>
      <c r="O1189" s="108">
        <v>3092</v>
      </c>
      <c r="P1189" s="108">
        <v>30</v>
      </c>
      <c r="Q1189" s="57">
        <v>54</v>
      </c>
      <c r="V1189" s="57">
        <v>21</v>
      </c>
      <c r="Y1189" s="108"/>
      <c r="Z1189" s="108"/>
      <c r="AA1189" s="108">
        <v>49</v>
      </c>
      <c r="AB1189" s="108">
        <v>23</v>
      </c>
      <c r="AC1189" s="108">
        <v>26</v>
      </c>
      <c r="AD1189" s="108">
        <v>17</v>
      </c>
      <c r="AE1189" s="108">
        <v>43</v>
      </c>
      <c r="AF1189" s="108">
        <v>36</v>
      </c>
      <c r="AG1189" s="108">
        <v>35</v>
      </c>
      <c r="AI1189" s="7">
        <f>IF(Q1189&gt;0,RANK(Q1189,(N1189:P1189,Q1189:AE1189)),0)</f>
        <v>3</v>
      </c>
      <c r="AJ1189" s="7">
        <f>IF(R1189&gt;0,RANK(R1189,(N1189:P1189,Q1189:AE1189)),0)</f>
        <v>0</v>
      </c>
      <c r="AK1189" s="7">
        <f>IF(T1189&gt;0,RANK(T1189,(N1189:P1189,Q1189:AE1189)),0)</f>
        <v>0</v>
      </c>
      <c r="AL1189" s="7">
        <f>IF(S1189&gt;0,RANK(S1189,(N1189:P1189,Q1189:AE1189)),0)</f>
        <v>0</v>
      </c>
      <c r="AM1189" s="2">
        <f t="shared" si="468"/>
        <v>1.3670886075949367E-2</v>
      </c>
      <c r="AN1189" s="2">
        <f t="shared" si="469"/>
        <v>0</v>
      </c>
      <c r="AO1189" s="2">
        <f t="shared" si="470"/>
        <v>0</v>
      </c>
      <c r="AP1189" s="2">
        <f t="shared" si="471"/>
        <v>0</v>
      </c>
      <c r="AR1189" t="s">
        <v>607</v>
      </c>
      <c r="AS1189" t="s">
        <v>2085</v>
      </c>
      <c r="AT1189">
        <v>5</v>
      </c>
      <c r="AV1189">
        <v>3</v>
      </c>
      <c r="AW1189" s="91">
        <v>22</v>
      </c>
      <c r="AX1189" s="93">
        <v>59</v>
      </c>
      <c r="AY1189" s="97">
        <f t="shared" ref="AY1189:AY1234" si="472">1000*AW1189+AX1189</f>
        <v>22059</v>
      </c>
      <c r="BA1189" s="7" t="s">
        <v>2350</v>
      </c>
    </row>
    <row r="1190" spans="1:53" hidden="1" outlineLevel="1">
      <c r="A1190" t="s">
        <v>196</v>
      </c>
      <c r="B1190" t="s">
        <v>2085</v>
      </c>
      <c r="C1190" s="1">
        <f t="shared" si="463"/>
        <v>11143</v>
      </c>
      <c r="D1190" s="7">
        <f>IF(N1190&gt;0, RANK(N1190,(N1190:P1190,Q1190:AE1190)),0)</f>
        <v>2</v>
      </c>
      <c r="E1190" s="7">
        <f>IF(O1190&gt;0,RANK(O1190,(N1190:P1190,Q1190:AE1190)),0)</f>
        <v>1</v>
      </c>
      <c r="F1190" s="7">
        <f>IF(P1190&gt;0,RANK(P1190,(N1190:P1190,Q1190:AE1190)),0)</f>
        <v>5</v>
      </c>
      <c r="G1190" s="1">
        <f t="shared" si="461"/>
        <v>3002</v>
      </c>
      <c r="H1190" s="2">
        <f t="shared" si="462"/>
        <v>0.2694068024768913</v>
      </c>
      <c r="I1190" s="2"/>
      <c r="J1190" s="2">
        <f t="shared" si="464"/>
        <v>0.33805976846450686</v>
      </c>
      <c r="K1190" s="2">
        <f t="shared" si="465"/>
        <v>0.60746657094139822</v>
      </c>
      <c r="L1190" s="2">
        <f t="shared" si="466"/>
        <v>5.115319034371354E-3</v>
      </c>
      <c r="M1190" s="2">
        <f t="shared" si="467"/>
        <v>4.9358341559723622E-2</v>
      </c>
      <c r="N1190" s="108">
        <v>3767</v>
      </c>
      <c r="O1190" s="108">
        <v>6769</v>
      </c>
      <c r="P1190" s="108">
        <v>57</v>
      </c>
      <c r="Q1190" s="57">
        <v>141</v>
      </c>
      <c r="V1190" s="57">
        <v>43</v>
      </c>
      <c r="Y1190" s="108"/>
      <c r="Z1190" s="108"/>
      <c r="AA1190" s="108">
        <v>84</v>
      </c>
      <c r="AB1190" s="108">
        <v>40</v>
      </c>
      <c r="AC1190" s="108">
        <v>53</v>
      </c>
      <c r="AD1190" s="108">
        <v>34</v>
      </c>
      <c r="AE1190" s="108">
        <v>51</v>
      </c>
      <c r="AF1190" s="108">
        <v>31</v>
      </c>
      <c r="AG1190" s="108">
        <v>73</v>
      </c>
      <c r="AI1190" s="7">
        <f>IF(Q1190&gt;0,RANK(Q1190,(N1190:P1190,Q1190:AE1190)),0)</f>
        <v>3</v>
      </c>
      <c r="AJ1190" s="7">
        <f>IF(R1190&gt;0,RANK(R1190,(N1190:P1190,Q1190:AE1190)),0)</f>
        <v>0</v>
      </c>
      <c r="AK1190" s="7">
        <f>IF(T1190&gt;0,RANK(T1190,(N1190:P1190,Q1190:AE1190)),0)</f>
        <v>0</v>
      </c>
      <c r="AL1190" s="7">
        <f>IF(S1190&gt;0,RANK(S1190,(N1190:P1190,Q1190:AE1190)),0)</f>
        <v>0</v>
      </c>
      <c r="AM1190" s="2">
        <f t="shared" si="468"/>
        <v>1.265368392712914E-2</v>
      </c>
      <c r="AN1190" s="2">
        <f t="shared" si="469"/>
        <v>0</v>
      </c>
      <c r="AO1190" s="2">
        <f t="shared" si="470"/>
        <v>0</v>
      </c>
      <c r="AP1190" s="2">
        <f t="shared" si="471"/>
        <v>0</v>
      </c>
      <c r="AR1190" t="s">
        <v>196</v>
      </c>
      <c r="AS1190" t="s">
        <v>2085</v>
      </c>
      <c r="AT1190">
        <v>5</v>
      </c>
      <c r="AV1190">
        <v>3</v>
      </c>
      <c r="AW1190" s="91">
        <v>22</v>
      </c>
      <c r="AX1190" s="93">
        <v>61</v>
      </c>
      <c r="AY1190" s="97">
        <f t="shared" si="472"/>
        <v>22061</v>
      </c>
      <c r="BA1190" s="7" t="s">
        <v>2350</v>
      </c>
    </row>
    <row r="1191" spans="1:53" hidden="1" outlineLevel="1">
      <c r="A1191" t="s">
        <v>934</v>
      </c>
      <c r="B1191" t="s">
        <v>2085</v>
      </c>
      <c r="C1191" s="1">
        <f t="shared" si="463"/>
        <v>34376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6</v>
      </c>
      <c r="G1191" s="1">
        <f t="shared" si="461"/>
        <v>20524</v>
      </c>
      <c r="H1191" s="2">
        <f t="shared" si="462"/>
        <v>0.59704444961601122</v>
      </c>
      <c r="I1191" s="2"/>
      <c r="J1191" s="2">
        <f t="shared" si="464"/>
        <v>0.17029322783337211</v>
      </c>
      <c r="K1191" s="2">
        <f t="shared" si="465"/>
        <v>0.7673376774493833</v>
      </c>
      <c r="L1191" s="2">
        <f t="shared" si="466"/>
        <v>5.4689318128927156E-3</v>
      </c>
      <c r="M1191" s="2">
        <f t="shared" si="467"/>
        <v>5.6900162904351896E-2</v>
      </c>
      <c r="N1191" s="108">
        <v>5854</v>
      </c>
      <c r="O1191" s="108">
        <v>26378</v>
      </c>
      <c r="P1191" s="108">
        <v>188</v>
      </c>
      <c r="Q1191" s="57">
        <v>574</v>
      </c>
      <c r="V1191" s="57">
        <v>213</v>
      </c>
      <c r="Y1191" s="108"/>
      <c r="Z1191" s="108"/>
      <c r="AA1191" s="108">
        <v>243</v>
      </c>
      <c r="AB1191" s="108">
        <v>185</v>
      </c>
      <c r="AC1191" s="108">
        <v>142</v>
      </c>
      <c r="AD1191" s="108">
        <v>72</v>
      </c>
      <c r="AE1191" s="108">
        <v>138</v>
      </c>
      <c r="AF1191" s="108">
        <v>111</v>
      </c>
      <c r="AG1191" s="108">
        <v>278</v>
      </c>
      <c r="AI1191" s="7">
        <f>IF(Q1191&gt;0,RANK(Q1191,(N1191:P1191,Q1191:AE1191)),0)</f>
        <v>3</v>
      </c>
      <c r="AJ1191" s="7">
        <f>IF(R1191&gt;0,RANK(R1191,(N1191:P1191,Q1191:AE1191)),0)</f>
        <v>0</v>
      </c>
      <c r="AK1191" s="7">
        <f>IF(T1191&gt;0,RANK(T1191,(N1191:P1191,Q1191:AE1191)),0)</f>
        <v>0</v>
      </c>
      <c r="AL1191" s="7">
        <f>IF(S1191&gt;0,RANK(S1191,(N1191:P1191,Q1191:AE1191)),0)</f>
        <v>0</v>
      </c>
      <c r="AM1191" s="2">
        <f t="shared" si="468"/>
        <v>1.6697696067023506E-2</v>
      </c>
      <c r="AN1191" s="2">
        <f t="shared" si="469"/>
        <v>0</v>
      </c>
      <c r="AO1191" s="2">
        <f t="shared" si="470"/>
        <v>0</v>
      </c>
      <c r="AP1191" s="2">
        <f t="shared" si="471"/>
        <v>0</v>
      </c>
      <c r="AR1191" t="s">
        <v>934</v>
      </c>
      <c r="AS1191" t="s">
        <v>2085</v>
      </c>
      <c r="AT1191">
        <v>6</v>
      </c>
      <c r="AV1191">
        <v>3</v>
      </c>
      <c r="AW1191" s="91">
        <v>22</v>
      </c>
      <c r="AX1191" s="93">
        <v>63</v>
      </c>
      <c r="AY1191" s="97">
        <f t="shared" si="472"/>
        <v>22063</v>
      </c>
      <c r="BA1191" s="7" t="s">
        <v>2350</v>
      </c>
    </row>
    <row r="1192" spans="1:53" hidden="1" outlineLevel="1">
      <c r="A1192" t="s">
        <v>1370</v>
      </c>
      <c r="B1192" t="s">
        <v>2085</v>
      </c>
      <c r="C1192" s="1">
        <f t="shared" ref="C1192:C1224" si="473">SUM(N1192:AG1192)</f>
        <v>2617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4</v>
      </c>
      <c r="G1192" s="1">
        <f t="shared" si="461"/>
        <v>101</v>
      </c>
      <c r="H1192" s="2">
        <f t="shared" si="462"/>
        <v>3.8593809705769963E-2</v>
      </c>
      <c r="I1192" s="2"/>
      <c r="J1192" s="2">
        <f t="shared" ref="J1192:J1224" si="474">IF($C1192=0,"-",N1192/$C1192)</f>
        <v>0.45471914405808178</v>
      </c>
      <c r="K1192" s="2">
        <f t="shared" ref="K1192:K1224" si="475">IF($C1192=0,"-",O1192/$C1192)</f>
        <v>0.49331295376385176</v>
      </c>
      <c r="L1192" s="2">
        <f t="shared" ref="L1192:L1224" si="476">IF($C1192=0,"-",P1192/$C1192)</f>
        <v>7.2602216278181125E-3</v>
      </c>
      <c r="M1192" s="2">
        <f t="shared" ref="M1192:M1223" si="477">IF(C1192=0,"-",(1-J1192-K1192-L1192))</f>
        <v>4.4707680550248347E-2</v>
      </c>
      <c r="N1192" s="108">
        <v>1190</v>
      </c>
      <c r="O1192" s="108">
        <v>1291</v>
      </c>
      <c r="P1192" s="108">
        <v>19</v>
      </c>
      <c r="Q1192" s="57">
        <v>17</v>
      </c>
      <c r="V1192" s="57">
        <v>3</v>
      </c>
      <c r="Y1192" s="108"/>
      <c r="Z1192" s="108"/>
      <c r="AA1192" s="108">
        <v>31</v>
      </c>
      <c r="AB1192" s="108">
        <v>11</v>
      </c>
      <c r="AC1192" s="108">
        <v>10</v>
      </c>
      <c r="AD1192" s="108">
        <v>10</v>
      </c>
      <c r="AE1192" s="108">
        <v>10</v>
      </c>
      <c r="AF1192" s="108">
        <v>9</v>
      </c>
      <c r="AG1192" s="108">
        <v>16</v>
      </c>
      <c r="AI1192" s="7">
        <f>IF(Q1192&gt;0,RANK(Q1192,(N1192:P1192,Q1192:AE1192)),0)</f>
        <v>5</v>
      </c>
      <c r="AJ1192" s="7">
        <f>IF(R1192&gt;0,RANK(R1192,(N1192:P1192,Q1192:AE1192)),0)</f>
        <v>0</v>
      </c>
      <c r="AK1192" s="7">
        <f>IF(T1192&gt;0,RANK(T1192,(N1192:P1192,Q1192:AE1192)),0)</f>
        <v>0</v>
      </c>
      <c r="AL1192" s="7">
        <f>IF(S1192&gt;0,RANK(S1192,(N1192:P1192,Q1192:AE1192)),0)</f>
        <v>0</v>
      </c>
      <c r="AM1192" s="2">
        <f t="shared" ref="AM1192:AM1224" si="478">IF($C1192=0,"-",Q1192/$C1192)</f>
        <v>6.4959877722583111E-3</v>
      </c>
      <c r="AN1192" s="2">
        <f t="shared" ref="AN1192:AN1224" si="479">IF($C1192=0,"-",R1192/$C1192)</f>
        <v>0</v>
      </c>
      <c r="AO1192" s="2">
        <f t="shared" ref="AO1192:AO1224" si="480">IF($C1192=0,"-",T1192/$C1192)</f>
        <v>0</v>
      </c>
      <c r="AP1192" s="2">
        <f t="shared" ref="AP1192:AP1224" si="481">IF($C1192=0,"-",S1192/$C1192)</f>
        <v>0</v>
      </c>
      <c r="AR1192" t="s">
        <v>1370</v>
      </c>
      <c r="AS1192" t="s">
        <v>2085</v>
      </c>
      <c r="AT1192">
        <v>5</v>
      </c>
      <c r="AV1192">
        <v>3</v>
      </c>
      <c r="AW1192" s="91">
        <v>22</v>
      </c>
      <c r="AX1192" s="93">
        <v>65</v>
      </c>
      <c r="AY1192" s="97">
        <f t="shared" si="472"/>
        <v>22065</v>
      </c>
      <c r="BA1192" s="7" t="s">
        <v>2350</v>
      </c>
    </row>
    <row r="1193" spans="1:53" hidden="1" outlineLevel="1">
      <c r="A1193" t="s">
        <v>387</v>
      </c>
      <c r="B1193" t="s">
        <v>2085</v>
      </c>
      <c r="C1193" s="1">
        <f t="shared" si="473"/>
        <v>7431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>IF(P1193&gt;0,RANK(P1193,(N1193:P1193,Q1193:AE1193)),0)</f>
        <v>5</v>
      </c>
      <c r="G1193" s="1">
        <f t="shared" si="461"/>
        <v>1040</v>
      </c>
      <c r="H1193" s="2">
        <f t="shared" si="462"/>
        <v>0.13995424572735837</v>
      </c>
      <c r="I1193" s="2"/>
      <c r="J1193" s="2">
        <f t="shared" si="474"/>
        <v>0.39860045754272644</v>
      </c>
      <c r="K1193" s="2">
        <f t="shared" si="475"/>
        <v>0.53855470327008481</v>
      </c>
      <c r="L1193" s="2">
        <f t="shared" si="476"/>
        <v>7.6705692369802179E-3</v>
      </c>
      <c r="M1193" s="2">
        <f t="shared" si="477"/>
        <v>5.5174269950208535E-2</v>
      </c>
      <c r="N1193" s="108">
        <v>2962</v>
      </c>
      <c r="O1193" s="108">
        <v>4002</v>
      </c>
      <c r="P1193" s="108">
        <v>57</v>
      </c>
      <c r="Q1193" s="57">
        <v>61</v>
      </c>
      <c r="V1193" s="57">
        <v>36</v>
      </c>
      <c r="Y1193" s="108"/>
      <c r="Z1193" s="108"/>
      <c r="AA1193" s="108">
        <v>82</v>
      </c>
      <c r="AB1193" s="108">
        <v>41</v>
      </c>
      <c r="AC1193" s="108">
        <v>35</v>
      </c>
      <c r="AD1193" s="108">
        <v>16</v>
      </c>
      <c r="AE1193" s="108">
        <v>27</v>
      </c>
      <c r="AF1193" s="108">
        <v>61</v>
      </c>
      <c r="AG1193" s="108">
        <v>51</v>
      </c>
      <c r="AI1193" s="7">
        <f>IF(Q1193&gt;0,RANK(Q1193,(N1193:P1193,Q1193:AE1193)),0)</f>
        <v>4</v>
      </c>
      <c r="AJ1193" s="7">
        <f>IF(R1193&gt;0,RANK(R1193,(N1193:P1193,Q1193:AE1193)),0)</f>
        <v>0</v>
      </c>
      <c r="AK1193" s="7">
        <f>IF(T1193&gt;0,RANK(T1193,(N1193:P1193,Q1193:AE1193)),0)</f>
        <v>0</v>
      </c>
      <c r="AL1193" s="7">
        <f>IF(S1193&gt;0,RANK(S1193,(N1193:P1193,Q1193:AE1193)),0)</f>
        <v>0</v>
      </c>
      <c r="AM1193" s="2">
        <f t="shared" si="478"/>
        <v>8.2088547974700585E-3</v>
      </c>
      <c r="AN1193" s="2">
        <f t="shared" si="479"/>
        <v>0</v>
      </c>
      <c r="AO1193" s="2">
        <f t="shared" si="480"/>
        <v>0</v>
      </c>
      <c r="AP1193" s="2">
        <f t="shared" si="481"/>
        <v>0</v>
      </c>
      <c r="AR1193" t="s">
        <v>387</v>
      </c>
      <c r="AS1193" t="s">
        <v>2085</v>
      </c>
      <c r="AT1193">
        <v>5</v>
      </c>
      <c r="AV1193">
        <v>3</v>
      </c>
      <c r="AW1193" s="91">
        <v>22</v>
      </c>
      <c r="AX1193" s="93">
        <v>67</v>
      </c>
      <c r="AY1193" s="97">
        <f t="shared" si="472"/>
        <v>22067</v>
      </c>
      <c r="BA1193" s="7" t="s">
        <v>2350</v>
      </c>
    </row>
    <row r="1194" spans="1:53" hidden="1" outlineLevel="1">
      <c r="A1194" t="s">
        <v>1848</v>
      </c>
      <c r="B1194" t="s">
        <v>2085</v>
      </c>
      <c r="C1194" s="1">
        <f t="shared" si="473"/>
        <v>9598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>IF(P1194&gt;0,RANK(P1194,(N1194:P1194,Q1194:AE1194)),0)</f>
        <v>6</v>
      </c>
      <c r="G1194" s="1">
        <f t="shared" si="461"/>
        <v>1494</v>
      </c>
      <c r="H1194" s="2">
        <f t="shared" si="462"/>
        <v>0.15565742863096479</v>
      </c>
      <c r="I1194" s="2"/>
      <c r="J1194" s="2">
        <f t="shared" si="474"/>
        <v>0.38382996457595331</v>
      </c>
      <c r="K1194" s="2">
        <f t="shared" si="475"/>
        <v>0.53948739320691808</v>
      </c>
      <c r="L1194" s="2">
        <f t="shared" si="476"/>
        <v>5.938737236924359E-3</v>
      </c>
      <c r="M1194" s="2">
        <f t="shared" si="477"/>
        <v>7.0743904980204261E-2</v>
      </c>
      <c r="N1194" s="108">
        <v>3684</v>
      </c>
      <c r="O1194" s="108">
        <v>5178</v>
      </c>
      <c r="P1194" s="108">
        <v>57</v>
      </c>
      <c r="Q1194" s="57">
        <v>76</v>
      </c>
      <c r="V1194" s="57">
        <v>39</v>
      </c>
      <c r="Y1194" s="108"/>
      <c r="Z1194" s="108"/>
      <c r="AA1194" s="108">
        <v>59</v>
      </c>
      <c r="AB1194" s="108">
        <v>28</v>
      </c>
      <c r="AC1194" s="108">
        <v>38</v>
      </c>
      <c r="AD1194" s="108">
        <v>23</v>
      </c>
      <c r="AE1194" s="108">
        <v>339</v>
      </c>
      <c r="AF1194" s="108">
        <v>35</v>
      </c>
      <c r="AG1194" s="108">
        <v>42</v>
      </c>
      <c r="AI1194" s="7">
        <f>IF(Q1194&gt;0,RANK(Q1194,(N1194:P1194,Q1194:AE1194)),0)</f>
        <v>4</v>
      </c>
      <c r="AJ1194" s="7">
        <f>IF(R1194&gt;0,RANK(R1194,(N1194:P1194,Q1194:AE1194)),0)</f>
        <v>0</v>
      </c>
      <c r="AK1194" s="7">
        <f>IF(T1194&gt;0,RANK(T1194,(N1194:P1194,Q1194:AE1194)),0)</f>
        <v>0</v>
      </c>
      <c r="AL1194" s="7">
        <f>IF(S1194&gt;0,RANK(S1194,(N1194:P1194,Q1194:AE1194)),0)</f>
        <v>0</v>
      </c>
      <c r="AM1194" s="2">
        <f t="shared" si="478"/>
        <v>7.9183163158991453E-3</v>
      </c>
      <c r="AN1194" s="2">
        <f t="shared" si="479"/>
        <v>0</v>
      </c>
      <c r="AO1194" s="2">
        <f t="shared" si="480"/>
        <v>0</v>
      </c>
      <c r="AP1194" s="2">
        <f t="shared" si="481"/>
        <v>0</v>
      </c>
      <c r="AR1194" t="s">
        <v>1848</v>
      </c>
      <c r="AS1194" t="s">
        <v>2085</v>
      </c>
      <c r="AT1194">
        <v>4</v>
      </c>
      <c r="AV1194">
        <v>3</v>
      </c>
      <c r="AW1194" s="91">
        <v>22</v>
      </c>
      <c r="AX1194" s="93">
        <v>69</v>
      </c>
      <c r="AY1194" s="97">
        <f t="shared" si="472"/>
        <v>22069</v>
      </c>
      <c r="BA1194" s="7" t="s">
        <v>2350</v>
      </c>
    </row>
    <row r="1195" spans="1:53" hidden="1" outlineLevel="1">
      <c r="A1195" t="s">
        <v>2569</v>
      </c>
      <c r="B1195" t="s">
        <v>2085</v>
      </c>
      <c r="C1195" s="1">
        <f t="shared" si="473"/>
        <v>97306</v>
      </c>
      <c r="D1195" s="7">
        <f>IF(N1195&gt;0, RANK(N1195,(N1195:P1195,Q1195:AE1195)),0)</f>
        <v>1</v>
      </c>
      <c r="E1195" s="7">
        <f>IF(O1195&gt;0,RANK(O1195,(N1195:P1195,Q1195:AE1195)),0)</f>
        <v>2</v>
      </c>
      <c r="F1195" s="7">
        <f>IF(P1195&gt;0,RANK(P1195,(N1195:P1195,Q1195:AE1195)),0)</f>
        <v>6</v>
      </c>
      <c r="G1195" s="1">
        <f t="shared" si="461"/>
        <v>53213</v>
      </c>
      <c r="H1195" s="2">
        <f t="shared" si="462"/>
        <v>0.54686247507861796</v>
      </c>
      <c r="I1195" s="2"/>
      <c r="J1195" s="2">
        <f t="shared" si="474"/>
        <v>0.75094033255914328</v>
      </c>
      <c r="K1195" s="2">
        <f t="shared" si="475"/>
        <v>0.20407785748052534</v>
      </c>
      <c r="L1195" s="2">
        <f t="shared" si="476"/>
        <v>4.3060037407765192E-3</v>
      </c>
      <c r="M1195" s="2">
        <f t="shared" si="477"/>
        <v>4.0675806219554862E-2</v>
      </c>
      <c r="N1195" s="108">
        <v>73071</v>
      </c>
      <c r="O1195" s="108">
        <v>19858</v>
      </c>
      <c r="P1195" s="108">
        <v>419</v>
      </c>
      <c r="Q1195" s="57">
        <v>925</v>
      </c>
      <c r="V1195" s="57">
        <v>319</v>
      </c>
      <c r="Y1195" s="108"/>
      <c r="Z1195" s="108"/>
      <c r="AA1195" s="108">
        <v>627</v>
      </c>
      <c r="AB1195" s="108">
        <v>434</v>
      </c>
      <c r="AC1195" s="108">
        <v>294</v>
      </c>
      <c r="AD1195" s="108">
        <v>207</v>
      </c>
      <c r="AE1195" s="108">
        <v>196</v>
      </c>
      <c r="AF1195" s="108">
        <v>195</v>
      </c>
      <c r="AG1195" s="108">
        <v>761</v>
      </c>
      <c r="AI1195" s="7">
        <f>IF(Q1195&gt;0,RANK(Q1195,(N1195:P1195,Q1195:AE1195)),0)</f>
        <v>3</v>
      </c>
      <c r="AJ1195" s="7">
        <f>IF(R1195&gt;0,RANK(R1195,(N1195:P1195,Q1195:AE1195)),0)</f>
        <v>0</v>
      </c>
      <c r="AK1195" s="7">
        <f>IF(T1195&gt;0,RANK(T1195,(N1195:P1195,Q1195:AE1195)),0)</f>
        <v>0</v>
      </c>
      <c r="AL1195" s="7">
        <f>IF(S1195&gt;0,RANK(S1195,(N1195:P1195,Q1195:AE1195)),0)</f>
        <v>0</v>
      </c>
      <c r="AM1195" s="2">
        <f t="shared" si="478"/>
        <v>9.5060941771319338E-3</v>
      </c>
      <c r="AN1195" s="2">
        <f t="shared" si="479"/>
        <v>0</v>
      </c>
      <c r="AO1195" s="2">
        <f t="shared" si="480"/>
        <v>0</v>
      </c>
      <c r="AP1195" s="2">
        <f t="shared" si="481"/>
        <v>0</v>
      </c>
      <c r="AR1195" t="s">
        <v>2569</v>
      </c>
      <c r="AS1195" t="s">
        <v>2085</v>
      </c>
      <c r="AT1195">
        <v>0</v>
      </c>
      <c r="AV1195">
        <v>3</v>
      </c>
      <c r="AW1195" s="91">
        <v>22</v>
      </c>
      <c r="AX1195" s="93">
        <v>71</v>
      </c>
      <c r="AY1195" s="97">
        <f t="shared" si="472"/>
        <v>22071</v>
      </c>
      <c r="BA1195" s="7" t="s">
        <v>2350</v>
      </c>
    </row>
    <row r="1196" spans="1:53" hidden="1" outlineLevel="1">
      <c r="A1196" t="s">
        <v>1903</v>
      </c>
      <c r="B1196" t="s">
        <v>2085</v>
      </c>
      <c r="C1196" s="1">
        <f t="shared" si="473"/>
        <v>39684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5</v>
      </c>
      <c r="G1196" s="1">
        <f t="shared" si="461"/>
        <v>10309</v>
      </c>
      <c r="H1196" s="2">
        <f t="shared" si="462"/>
        <v>0.25977724019756071</v>
      </c>
      <c r="I1196" s="2"/>
      <c r="J1196" s="2">
        <f t="shared" si="474"/>
        <v>0.34386654571111785</v>
      </c>
      <c r="K1196" s="2">
        <f t="shared" si="475"/>
        <v>0.60364378590867851</v>
      </c>
      <c r="L1196" s="2">
        <f t="shared" si="476"/>
        <v>5.4429996976111282E-3</v>
      </c>
      <c r="M1196" s="2">
        <f t="shared" si="477"/>
        <v>4.704666868259251E-2</v>
      </c>
      <c r="N1196" s="108">
        <v>13646</v>
      </c>
      <c r="O1196" s="108">
        <v>23955</v>
      </c>
      <c r="P1196" s="108">
        <v>216</v>
      </c>
      <c r="Q1196" s="57">
        <v>400</v>
      </c>
      <c r="V1196" s="57">
        <v>154</v>
      </c>
      <c r="Y1196" s="108"/>
      <c r="Z1196" s="108"/>
      <c r="AA1196" s="108">
        <v>314</v>
      </c>
      <c r="AB1196" s="108">
        <v>182</v>
      </c>
      <c r="AC1196" s="108">
        <v>134</v>
      </c>
      <c r="AD1196" s="108">
        <v>87</v>
      </c>
      <c r="AE1196" s="108">
        <v>184</v>
      </c>
      <c r="AF1196" s="108">
        <v>133</v>
      </c>
      <c r="AG1196" s="108">
        <v>279</v>
      </c>
      <c r="AI1196" s="7">
        <f>IF(Q1196&gt;0,RANK(Q1196,(N1196:P1196,Q1196:AE1196)),0)</f>
        <v>3</v>
      </c>
      <c r="AJ1196" s="7">
        <f>IF(R1196&gt;0,RANK(R1196,(N1196:P1196,Q1196:AE1196)),0)</f>
        <v>0</v>
      </c>
      <c r="AK1196" s="7">
        <f>IF(T1196&gt;0,RANK(T1196,(N1196:P1196,Q1196:AE1196)),0)</f>
        <v>0</v>
      </c>
      <c r="AL1196" s="7">
        <f>IF(S1196&gt;0,RANK(S1196,(N1196:P1196,Q1196:AE1196)),0)</f>
        <v>0</v>
      </c>
      <c r="AM1196" s="2">
        <f t="shared" si="478"/>
        <v>1.0079629069650237E-2</v>
      </c>
      <c r="AN1196" s="2">
        <f t="shared" si="479"/>
        <v>0</v>
      </c>
      <c r="AO1196" s="2">
        <f t="shared" si="480"/>
        <v>0</v>
      </c>
      <c r="AP1196" s="2">
        <f t="shared" si="481"/>
        <v>0</v>
      </c>
      <c r="AR1196" t="s">
        <v>1903</v>
      </c>
      <c r="AS1196" t="s">
        <v>2085</v>
      </c>
      <c r="AT1196">
        <v>5</v>
      </c>
      <c r="AV1196">
        <v>3</v>
      </c>
      <c r="AW1196" s="91">
        <v>22</v>
      </c>
      <c r="AX1196" s="93">
        <v>73</v>
      </c>
      <c r="AY1196" s="97">
        <f t="shared" si="472"/>
        <v>22073</v>
      </c>
      <c r="BA1196" s="7" t="s">
        <v>2350</v>
      </c>
    </row>
    <row r="1197" spans="1:53" hidden="1" outlineLevel="1">
      <c r="A1197" t="s">
        <v>1061</v>
      </c>
      <c r="B1197" t="s">
        <v>2085</v>
      </c>
      <c r="C1197" s="1">
        <f t="shared" si="473"/>
        <v>6538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3</v>
      </c>
      <c r="G1197" s="1">
        <f t="shared" si="461"/>
        <v>1635</v>
      </c>
      <c r="H1197" s="2">
        <f t="shared" si="462"/>
        <v>0.2500764759865402</v>
      </c>
      <c r="I1197" s="2"/>
      <c r="J1197" s="2">
        <f t="shared" si="474"/>
        <v>0.30131538696849192</v>
      </c>
      <c r="K1197" s="2">
        <f t="shared" si="475"/>
        <v>0.55139186295503217</v>
      </c>
      <c r="L1197" s="2">
        <f t="shared" si="476"/>
        <v>0.11349036402569593</v>
      </c>
      <c r="M1197" s="2">
        <f t="shared" si="477"/>
        <v>3.3802386050779981E-2</v>
      </c>
      <c r="N1197" s="108">
        <v>1970</v>
      </c>
      <c r="O1197" s="108">
        <v>3605</v>
      </c>
      <c r="P1197" s="108">
        <v>742</v>
      </c>
      <c r="Q1197" s="57">
        <v>38</v>
      </c>
      <c r="V1197" s="57">
        <v>16</v>
      </c>
      <c r="Y1197" s="108"/>
      <c r="Z1197" s="108"/>
      <c r="AA1197" s="108">
        <v>33</v>
      </c>
      <c r="AB1197" s="108">
        <v>38</v>
      </c>
      <c r="AC1197" s="108">
        <v>20</v>
      </c>
      <c r="AD1197" s="108">
        <v>9</v>
      </c>
      <c r="AE1197" s="108">
        <v>20</v>
      </c>
      <c r="AF1197" s="108">
        <v>14</v>
      </c>
      <c r="AG1197" s="108">
        <v>33</v>
      </c>
      <c r="AI1197" s="7">
        <f>IF(Q1197&gt;0,RANK(Q1197,(N1197:P1197,Q1197:AE1197)),0)</f>
        <v>4</v>
      </c>
      <c r="AJ1197" s="7">
        <f>IF(R1197&gt;0,RANK(R1197,(N1197:P1197,Q1197:AE1197)),0)</f>
        <v>0</v>
      </c>
      <c r="AK1197" s="7">
        <f>IF(T1197&gt;0,RANK(T1197,(N1197:P1197,Q1197:AE1197)),0)</f>
        <v>0</v>
      </c>
      <c r="AL1197" s="7">
        <f>IF(S1197&gt;0,RANK(S1197,(N1197:P1197,Q1197:AE1197)),0)</f>
        <v>0</v>
      </c>
      <c r="AM1197" s="2">
        <f t="shared" si="478"/>
        <v>5.8121749770572041E-3</v>
      </c>
      <c r="AN1197" s="2">
        <f t="shared" si="479"/>
        <v>0</v>
      </c>
      <c r="AO1197" s="2">
        <f t="shared" si="480"/>
        <v>0</v>
      </c>
      <c r="AP1197" s="2">
        <f t="shared" si="481"/>
        <v>0</v>
      </c>
      <c r="AR1197" t="s">
        <v>1061</v>
      </c>
      <c r="AS1197" t="s">
        <v>2085</v>
      </c>
      <c r="AT1197">
        <v>3</v>
      </c>
      <c r="AV1197">
        <v>3</v>
      </c>
      <c r="AW1197" s="91">
        <v>22</v>
      </c>
      <c r="AX1197" s="93">
        <v>75</v>
      </c>
      <c r="AY1197" s="97">
        <f t="shared" si="472"/>
        <v>22075</v>
      </c>
      <c r="BA1197" s="7" t="s">
        <v>2350</v>
      </c>
    </row>
    <row r="1198" spans="1:53" hidden="1" outlineLevel="1">
      <c r="A1198" t="s">
        <v>7</v>
      </c>
      <c r="B1198" t="s">
        <v>2085</v>
      </c>
      <c r="C1198" s="1">
        <f t="shared" si="473"/>
        <v>8514</v>
      </c>
      <c r="D1198" s="7">
        <f>IF(N1198&gt;0, RANK(N1198,(N1198:P1198,Q1198:AE1198)),0)</f>
        <v>1</v>
      </c>
      <c r="E1198" s="7">
        <f>IF(O1198&gt;0,RANK(O1198,(N1198:P1198,Q1198:AE1198)),0)</f>
        <v>2</v>
      </c>
      <c r="F1198" s="7">
        <f>IF(P1198&gt;0,RANK(P1198,(N1198:P1198,Q1198:AE1198)),0)</f>
        <v>6</v>
      </c>
      <c r="G1198" s="1">
        <f t="shared" si="461"/>
        <v>151</v>
      </c>
      <c r="H1198" s="2">
        <f t="shared" si="462"/>
        <v>1.7735494479680525E-2</v>
      </c>
      <c r="I1198" s="2"/>
      <c r="J1198" s="2">
        <f t="shared" si="474"/>
        <v>0.47192858820765798</v>
      </c>
      <c r="K1198" s="2">
        <f t="shared" si="475"/>
        <v>0.45419309372797745</v>
      </c>
      <c r="L1198" s="2">
        <f t="shared" si="476"/>
        <v>8.1042988019732198E-3</v>
      </c>
      <c r="M1198" s="2">
        <f t="shared" si="477"/>
        <v>6.5774019262391292E-2</v>
      </c>
      <c r="N1198" s="108">
        <v>4018</v>
      </c>
      <c r="O1198" s="108">
        <v>3867</v>
      </c>
      <c r="P1198" s="108">
        <v>69</v>
      </c>
      <c r="Q1198" s="57">
        <v>82</v>
      </c>
      <c r="V1198" s="57">
        <v>39</v>
      </c>
      <c r="Y1198" s="108"/>
      <c r="Z1198" s="108"/>
      <c r="AA1198" s="108">
        <v>108</v>
      </c>
      <c r="AB1198" s="108">
        <v>57</v>
      </c>
      <c r="AC1198" s="108">
        <v>50</v>
      </c>
      <c r="AD1198" s="108">
        <v>57</v>
      </c>
      <c r="AE1198" s="108">
        <v>72</v>
      </c>
      <c r="AF1198" s="108">
        <v>31</v>
      </c>
      <c r="AG1198" s="108">
        <v>64</v>
      </c>
      <c r="AI1198" s="7">
        <f>IF(Q1198&gt;0,RANK(Q1198,(N1198:P1198,Q1198:AE1198)),0)</f>
        <v>4</v>
      </c>
      <c r="AJ1198" s="7">
        <f>IF(R1198&gt;0,RANK(R1198,(N1198:P1198,Q1198:AE1198)),0)</f>
        <v>0</v>
      </c>
      <c r="AK1198" s="7">
        <f>IF(T1198&gt;0,RANK(T1198,(N1198:P1198,Q1198:AE1198)),0)</f>
        <v>0</v>
      </c>
      <c r="AL1198" s="7">
        <f>IF(S1198&gt;0,RANK(S1198,(N1198:P1198,Q1198:AE1198)),0)</f>
        <v>0</v>
      </c>
      <c r="AM1198" s="2">
        <f t="shared" si="478"/>
        <v>9.6311956777073056E-3</v>
      </c>
      <c r="AN1198" s="2">
        <f t="shared" si="479"/>
        <v>0</v>
      </c>
      <c r="AO1198" s="2">
        <f t="shared" si="480"/>
        <v>0</v>
      </c>
      <c r="AP1198" s="2">
        <f t="shared" si="481"/>
        <v>0</v>
      </c>
      <c r="AR1198" t="s">
        <v>7</v>
      </c>
      <c r="AS1198" t="s">
        <v>2085</v>
      </c>
      <c r="AT1198">
        <v>0</v>
      </c>
      <c r="AV1198">
        <v>3</v>
      </c>
      <c r="AW1198" s="91">
        <v>22</v>
      </c>
      <c r="AX1198" s="93">
        <v>77</v>
      </c>
      <c r="AY1198" s="97">
        <f t="shared" si="472"/>
        <v>22077</v>
      </c>
      <c r="BA1198" s="7" t="s">
        <v>2350</v>
      </c>
    </row>
    <row r="1199" spans="1:53" hidden="1" outlineLevel="1">
      <c r="A1199" t="s">
        <v>1136</v>
      </c>
      <c r="B1199" t="s">
        <v>2085</v>
      </c>
      <c r="C1199" s="1">
        <f t="shared" si="473"/>
        <v>35947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>IF(P1199&gt;0,RANK(P1199,(N1199:P1199,Q1199:AE1199)),0)</f>
        <v>10</v>
      </c>
      <c r="G1199" s="1">
        <f t="shared" si="461"/>
        <v>10490</v>
      </c>
      <c r="H1199" s="2">
        <f t="shared" si="462"/>
        <v>0.29181851058502795</v>
      </c>
      <c r="I1199" s="2"/>
      <c r="J1199" s="2">
        <f t="shared" si="474"/>
        <v>0.31471332795504492</v>
      </c>
      <c r="K1199" s="2">
        <f t="shared" si="475"/>
        <v>0.60653183854007287</v>
      </c>
      <c r="L1199" s="2">
        <f t="shared" si="476"/>
        <v>4.5900909672573513E-3</v>
      </c>
      <c r="M1199" s="2">
        <f t="shared" si="477"/>
        <v>7.4164742537624867E-2</v>
      </c>
      <c r="N1199" s="108">
        <v>11313</v>
      </c>
      <c r="O1199" s="108">
        <v>21803</v>
      </c>
      <c r="P1199" s="108">
        <v>165</v>
      </c>
      <c r="Q1199" s="57">
        <v>462</v>
      </c>
      <c r="V1199" s="57">
        <v>281</v>
      </c>
      <c r="Y1199" s="108"/>
      <c r="Z1199" s="108"/>
      <c r="AA1199" s="108">
        <v>372</v>
      </c>
      <c r="AB1199" s="108">
        <v>204</v>
      </c>
      <c r="AC1199" s="108">
        <v>281</v>
      </c>
      <c r="AD1199" s="108">
        <v>227</v>
      </c>
      <c r="AE1199" s="108">
        <v>328</v>
      </c>
      <c r="AF1199" s="108">
        <v>164</v>
      </c>
      <c r="AG1199" s="108">
        <v>347</v>
      </c>
      <c r="AI1199" s="7">
        <f>IF(Q1199&gt;0,RANK(Q1199,(N1199:P1199,Q1199:AE1199)),0)</f>
        <v>3</v>
      </c>
      <c r="AJ1199" s="7">
        <f>IF(R1199&gt;0,RANK(R1199,(N1199:P1199,Q1199:AE1199)),0)</f>
        <v>0</v>
      </c>
      <c r="AK1199" s="7">
        <f>IF(T1199&gt;0,RANK(T1199,(N1199:P1199,Q1199:AE1199)),0)</f>
        <v>0</v>
      </c>
      <c r="AL1199" s="7">
        <f>IF(S1199&gt;0,RANK(S1199,(N1199:P1199,Q1199:AE1199)),0)</f>
        <v>0</v>
      </c>
      <c r="AM1199" s="2">
        <f t="shared" si="478"/>
        <v>1.2852254708320583E-2</v>
      </c>
      <c r="AN1199" s="2">
        <f t="shared" si="479"/>
        <v>0</v>
      </c>
      <c r="AO1199" s="2">
        <f t="shared" si="480"/>
        <v>0</v>
      </c>
      <c r="AP1199" s="2">
        <f t="shared" si="481"/>
        <v>0</v>
      </c>
      <c r="AR1199" t="s">
        <v>1136</v>
      </c>
      <c r="AS1199" t="s">
        <v>2085</v>
      </c>
      <c r="AT1199">
        <v>5</v>
      </c>
      <c r="AV1199">
        <v>3</v>
      </c>
      <c r="AW1199" s="91">
        <v>22</v>
      </c>
      <c r="AX1199" s="93">
        <v>79</v>
      </c>
      <c r="AY1199" s="97">
        <f t="shared" si="472"/>
        <v>22079</v>
      </c>
      <c r="BA1199" s="7" t="s">
        <v>2350</v>
      </c>
    </row>
    <row r="1200" spans="1:53" hidden="1" outlineLevel="1">
      <c r="A1200" t="s">
        <v>296</v>
      </c>
      <c r="B1200" t="s">
        <v>2085</v>
      </c>
      <c r="C1200" s="1">
        <f t="shared" si="473"/>
        <v>2507</v>
      </c>
      <c r="D1200" s="7">
        <f>IF(N1200&gt;0, RANK(N1200,(N1200:P1200,Q1200:AE1200)),0)</f>
        <v>2</v>
      </c>
      <c r="E1200" s="7">
        <f>IF(O1200&gt;0,RANK(O1200,(N1200:P1200,Q1200:AE1200)),0)</f>
        <v>1</v>
      </c>
      <c r="F1200" s="7">
        <f>IF(P1200&gt;0,RANK(P1200,(N1200:P1200,Q1200:AE1200)),0)</f>
        <v>5</v>
      </c>
      <c r="G1200" s="1">
        <f t="shared" si="461"/>
        <v>445</v>
      </c>
      <c r="H1200" s="2">
        <f t="shared" si="462"/>
        <v>0.17750299162345431</v>
      </c>
      <c r="I1200" s="2"/>
      <c r="J1200" s="2">
        <f t="shared" si="474"/>
        <v>0.38213003589948147</v>
      </c>
      <c r="K1200" s="2">
        <f t="shared" si="475"/>
        <v>0.55963302752293576</v>
      </c>
      <c r="L1200" s="2">
        <f t="shared" si="476"/>
        <v>6.7810131631431993E-3</v>
      </c>
      <c r="M1200" s="2">
        <f t="shared" si="477"/>
        <v>5.1455923414439581E-2</v>
      </c>
      <c r="N1200" s="108">
        <v>958</v>
      </c>
      <c r="O1200" s="108">
        <v>1403</v>
      </c>
      <c r="P1200" s="108">
        <v>17</v>
      </c>
      <c r="Q1200" s="57">
        <v>9</v>
      </c>
      <c r="V1200" s="57">
        <v>6</v>
      </c>
      <c r="Y1200" s="108"/>
      <c r="Z1200" s="108"/>
      <c r="AA1200" s="108">
        <v>28</v>
      </c>
      <c r="AB1200" s="108">
        <v>11</v>
      </c>
      <c r="AC1200" s="108">
        <v>7</v>
      </c>
      <c r="AD1200" s="108">
        <v>7</v>
      </c>
      <c r="AE1200" s="108">
        <v>45</v>
      </c>
      <c r="AF1200" s="108">
        <v>7</v>
      </c>
      <c r="AG1200" s="108">
        <v>9</v>
      </c>
      <c r="AI1200" s="7">
        <f>IF(Q1200&gt;0,RANK(Q1200,(N1200:P1200,Q1200:AE1200)),0)</f>
        <v>7</v>
      </c>
      <c r="AJ1200" s="7">
        <f>IF(R1200&gt;0,RANK(R1200,(N1200:P1200,Q1200:AE1200)),0)</f>
        <v>0</v>
      </c>
      <c r="AK1200" s="7">
        <f>IF(T1200&gt;0,RANK(T1200,(N1200:P1200,Q1200:AE1200)),0)</f>
        <v>0</v>
      </c>
      <c r="AL1200" s="7">
        <f>IF(S1200&gt;0,RANK(S1200,(N1200:P1200,Q1200:AE1200)),0)</f>
        <v>0</v>
      </c>
      <c r="AM1200" s="2">
        <f t="shared" si="478"/>
        <v>3.5899481451934583E-3</v>
      </c>
      <c r="AN1200" s="2">
        <f t="shared" si="479"/>
        <v>0</v>
      </c>
      <c r="AO1200" s="2">
        <f t="shared" si="480"/>
        <v>0</v>
      </c>
      <c r="AP1200" s="2">
        <f t="shared" si="481"/>
        <v>0</v>
      </c>
      <c r="AR1200" t="s">
        <v>296</v>
      </c>
      <c r="AS1200" t="s">
        <v>2085</v>
      </c>
      <c r="AT1200">
        <v>4</v>
      </c>
      <c r="AV1200">
        <v>3</v>
      </c>
      <c r="AW1200" s="91">
        <v>22</v>
      </c>
      <c r="AX1200" s="93">
        <v>81</v>
      </c>
      <c r="AY1200" s="97">
        <f t="shared" si="472"/>
        <v>22081</v>
      </c>
      <c r="BA1200" s="7" t="s">
        <v>2350</v>
      </c>
    </row>
    <row r="1201" spans="1:53" hidden="1" outlineLevel="1">
      <c r="A1201" t="s">
        <v>2153</v>
      </c>
      <c r="B1201" t="s">
        <v>2085</v>
      </c>
      <c r="C1201" s="1">
        <f t="shared" si="473"/>
        <v>5699</v>
      </c>
      <c r="D1201" s="7">
        <f>IF(N1201&gt;0, RANK(N1201,(N1201:P1201,Q1201:AE1201)),0)</f>
        <v>2</v>
      </c>
      <c r="E1201" s="7">
        <f>IF(O1201&gt;0,RANK(O1201,(N1201:P1201,Q1201:AE1201)),0)</f>
        <v>1</v>
      </c>
      <c r="F1201" s="7">
        <f>IF(P1201&gt;0,RANK(P1201,(N1201:P1201,Q1201:AE1201)),0)</f>
        <v>5</v>
      </c>
      <c r="G1201" s="1">
        <f t="shared" si="461"/>
        <v>1600</v>
      </c>
      <c r="H1201" s="2">
        <f t="shared" si="462"/>
        <v>0.2807510089489384</v>
      </c>
      <c r="I1201" s="2"/>
      <c r="J1201" s="2">
        <f t="shared" si="474"/>
        <v>0.32374100719424459</v>
      </c>
      <c r="K1201" s="2">
        <f t="shared" si="475"/>
        <v>0.60449201614318304</v>
      </c>
      <c r="L1201" s="2">
        <f t="shared" si="476"/>
        <v>8.7734690296543249E-3</v>
      </c>
      <c r="M1201" s="2">
        <f t="shared" si="477"/>
        <v>6.2993507632918042E-2</v>
      </c>
      <c r="N1201" s="108">
        <v>1845</v>
      </c>
      <c r="O1201" s="108">
        <v>3445</v>
      </c>
      <c r="P1201" s="108">
        <v>50</v>
      </c>
      <c r="Q1201" s="57">
        <v>52</v>
      </c>
      <c r="V1201" s="57">
        <v>36</v>
      </c>
      <c r="Y1201" s="108"/>
      <c r="Z1201" s="108"/>
      <c r="AA1201" s="108">
        <v>75</v>
      </c>
      <c r="AB1201" s="108">
        <v>27</v>
      </c>
      <c r="AC1201" s="108">
        <v>31</v>
      </c>
      <c r="AD1201" s="108">
        <v>20</v>
      </c>
      <c r="AE1201" s="108">
        <v>47</v>
      </c>
      <c r="AF1201" s="108">
        <v>23</v>
      </c>
      <c r="AG1201" s="108">
        <v>48</v>
      </c>
      <c r="AI1201" s="7">
        <f>IF(Q1201&gt;0,RANK(Q1201,(N1201:P1201,Q1201:AE1201)),0)</f>
        <v>4</v>
      </c>
      <c r="AJ1201" s="7">
        <f>IF(R1201&gt;0,RANK(R1201,(N1201:P1201,Q1201:AE1201)),0)</f>
        <v>0</v>
      </c>
      <c r="AK1201" s="7">
        <f>IF(T1201&gt;0,RANK(T1201,(N1201:P1201,Q1201:AE1201)),0)</f>
        <v>0</v>
      </c>
      <c r="AL1201" s="7">
        <f>IF(S1201&gt;0,RANK(S1201,(N1201:P1201,Q1201:AE1201)),0)</f>
        <v>0</v>
      </c>
      <c r="AM1201" s="2">
        <f t="shared" si="478"/>
        <v>9.1244077908404983E-3</v>
      </c>
      <c r="AN1201" s="2">
        <f t="shared" si="479"/>
        <v>0</v>
      </c>
      <c r="AO1201" s="2">
        <f t="shared" si="480"/>
        <v>0</v>
      </c>
      <c r="AP1201" s="2">
        <f t="shared" si="481"/>
        <v>0</v>
      </c>
      <c r="AR1201" t="s">
        <v>2153</v>
      </c>
      <c r="AS1201" t="s">
        <v>2085</v>
      </c>
      <c r="AT1201">
        <v>5</v>
      </c>
      <c r="AV1201">
        <v>3</v>
      </c>
      <c r="AW1201" s="91">
        <v>22</v>
      </c>
      <c r="AX1201" s="93">
        <v>83</v>
      </c>
      <c r="AY1201" s="97">
        <f t="shared" si="472"/>
        <v>22083</v>
      </c>
      <c r="BA1201" s="7" t="s">
        <v>2350</v>
      </c>
    </row>
    <row r="1202" spans="1:53" hidden="1" outlineLevel="1">
      <c r="A1202" t="s">
        <v>1706</v>
      </c>
      <c r="B1202" t="s">
        <v>2085</v>
      </c>
      <c r="C1202" s="1">
        <f t="shared" si="473"/>
        <v>5831</v>
      </c>
      <c r="D1202" s="7">
        <f>IF(N1202&gt;0, RANK(N1202,(N1202:P1202,Q1202:AE1202)),0)</f>
        <v>2</v>
      </c>
      <c r="E1202" s="7">
        <f>IF(O1202&gt;0,RANK(O1202,(N1202:P1202,Q1202:AE1202)),0)</f>
        <v>1</v>
      </c>
      <c r="F1202" s="7">
        <f>IF(P1202&gt;0,RANK(P1202,(N1202:P1202,Q1202:AE1202)),0)</f>
        <v>6</v>
      </c>
      <c r="G1202" s="1">
        <f t="shared" si="461"/>
        <v>3142</v>
      </c>
      <c r="H1202" s="2">
        <f t="shared" si="462"/>
        <v>0.53884410907220026</v>
      </c>
      <c r="I1202" s="2"/>
      <c r="J1202" s="2">
        <f t="shared" si="474"/>
        <v>0.18950437317784258</v>
      </c>
      <c r="K1202" s="2">
        <f t="shared" si="475"/>
        <v>0.72834848225004289</v>
      </c>
      <c r="L1202" s="2">
        <f t="shared" si="476"/>
        <v>6.8598868118676043E-3</v>
      </c>
      <c r="M1202" s="2">
        <f t="shared" si="477"/>
        <v>7.5287257760246973E-2</v>
      </c>
      <c r="N1202" s="108">
        <v>1105</v>
      </c>
      <c r="O1202" s="108">
        <v>4247</v>
      </c>
      <c r="P1202" s="108">
        <v>40</v>
      </c>
      <c r="Q1202" s="57">
        <v>55</v>
      </c>
      <c r="V1202" s="57">
        <v>27</v>
      </c>
      <c r="Y1202" s="108"/>
      <c r="Z1202" s="108"/>
      <c r="AA1202" s="108">
        <v>56</v>
      </c>
      <c r="AB1202" s="108">
        <v>20</v>
      </c>
      <c r="AC1202" s="108">
        <v>18</v>
      </c>
      <c r="AD1202" s="108">
        <v>16</v>
      </c>
      <c r="AE1202" s="108">
        <v>203</v>
      </c>
      <c r="AF1202" s="108">
        <v>24</v>
      </c>
      <c r="AG1202" s="108">
        <v>20</v>
      </c>
      <c r="AI1202" s="7">
        <f>IF(Q1202&gt;0,RANK(Q1202,(N1202:P1202,Q1202:AE1202)),0)</f>
        <v>5</v>
      </c>
      <c r="AJ1202" s="7">
        <f>IF(R1202&gt;0,RANK(R1202,(N1202:P1202,Q1202:AE1202)),0)</f>
        <v>0</v>
      </c>
      <c r="AK1202" s="7">
        <f>IF(T1202&gt;0,RANK(T1202,(N1202:P1202,Q1202:AE1202)),0)</f>
        <v>0</v>
      </c>
      <c r="AL1202" s="7">
        <f>IF(S1202&gt;0,RANK(S1202,(N1202:P1202,Q1202:AE1202)),0)</f>
        <v>0</v>
      </c>
      <c r="AM1202" s="2">
        <f t="shared" si="478"/>
        <v>9.4323443663179556E-3</v>
      </c>
      <c r="AN1202" s="2">
        <f t="shared" si="479"/>
        <v>0</v>
      </c>
      <c r="AO1202" s="2">
        <f t="shared" si="480"/>
        <v>0</v>
      </c>
      <c r="AP1202" s="2">
        <f t="shared" si="481"/>
        <v>0</v>
      </c>
      <c r="AR1202" t="s">
        <v>1706</v>
      </c>
      <c r="AS1202" t="s">
        <v>2085</v>
      </c>
      <c r="AT1202">
        <v>4</v>
      </c>
      <c r="AV1202">
        <v>3</v>
      </c>
      <c r="AW1202" s="91">
        <v>22</v>
      </c>
      <c r="AX1202" s="93">
        <v>85</v>
      </c>
      <c r="AY1202" s="97">
        <f t="shared" si="472"/>
        <v>22085</v>
      </c>
      <c r="BA1202" s="7" t="s">
        <v>2350</v>
      </c>
    </row>
    <row r="1203" spans="1:53" hidden="1" outlineLevel="1">
      <c r="A1203" t="s">
        <v>1080</v>
      </c>
      <c r="B1203" t="s">
        <v>2085</v>
      </c>
      <c r="C1203" s="1">
        <f t="shared" si="473"/>
        <v>8213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>IF(P1203&gt;0,RANK(P1203,(N1203:P1203,Q1203:AE1203)),0)</f>
        <v>4</v>
      </c>
      <c r="G1203" s="1">
        <f t="shared" si="461"/>
        <v>1602</v>
      </c>
      <c r="H1203" s="2">
        <f t="shared" si="462"/>
        <v>0.19505661755753073</v>
      </c>
      <c r="I1203" s="2"/>
      <c r="J1203" s="2">
        <f t="shared" si="474"/>
        <v>0.36880555217338368</v>
      </c>
      <c r="K1203" s="2">
        <f t="shared" si="475"/>
        <v>0.56386216973091441</v>
      </c>
      <c r="L1203" s="2">
        <f t="shared" si="476"/>
        <v>1.0592962376719835E-2</v>
      </c>
      <c r="M1203" s="2">
        <f t="shared" si="477"/>
        <v>5.6739315718982025E-2</v>
      </c>
      <c r="N1203" s="108">
        <v>3029</v>
      </c>
      <c r="O1203" s="108">
        <v>4631</v>
      </c>
      <c r="P1203" s="108">
        <v>87</v>
      </c>
      <c r="Q1203" s="57">
        <v>65</v>
      </c>
      <c r="V1203" s="57">
        <v>58</v>
      </c>
      <c r="Y1203" s="108"/>
      <c r="Z1203" s="108"/>
      <c r="AA1203" s="108">
        <v>67</v>
      </c>
      <c r="AB1203" s="108">
        <v>97</v>
      </c>
      <c r="AC1203" s="108">
        <v>26</v>
      </c>
      <c r="AD1203" s="108">
        <v>15</v>
      </c>
      <c r="AE1203" s="108">
        <v>37</v>
      </c>
      <c r="AF1203" s="108">
        <v>35</v>
      </c>
      <c r="AG1203" s="108">
        <v>66</v>
      </c>
      <c r="AI1203" s="7">
        <f>IF(Q1203&gt;0,RANK(Q1203,(N1203:P1203,Q1203:AE1203)),0)</f>
        <v>6</v>
      </c>
      <c r="AJ1203" s="7">
        <f>IF(R1203&gt;0,RANK(R1203,(N1203:P1203,Q1203:AE1203)),0)</f>
        <v>0</v>
      </c>
      <c r="AK1203" s="7">
        <f>IF(T1203&gt;0,RANK(T1203,(N1203:P1203,Q1203:AE1203)),0)</f>
        <v>0</v>
      </c>
      <c r="AL1203" s="7">
        <f>IF(S1203&gt;0,RANK(S1203,(N1203:P1203,Q1203:AE1203)),0)</f>
        <v>0</v>
      </c>
      <c r="AM1203" s="2">
        <f t="shared" si="478"/>
        <v>7.9142822354803365E-3</v>
      </c>
      <c r="AN1203" s="2">
        <f t="shared" si="479"/>
        <v>0</v>
      </c>
      <c r="AO1203" s="2">
        <f t="shared" si="480"/>
        <v>0</v>
      </c>
      <c r="AP1203" s="2">
        <f t="shared" si="481"/>
        <v>0</v>
      </c>
      <c r="AR1203" t="s">
        <v>1080</v>
      </c>
      <c r="AS1203" t="s">
        <v>2085</v>
      </c>
      <c r="AT1203">
        <v>3</v>
      </c>
      <c r="AV1203">
        <v>3</v>
      </c>
      <c r="AW1203" s="91">
        <v>22</v>
      </c>
      <c r="AX1203" s="93">
        <v>87</v>
      </c>
      <c r="AY1203" s="97">
        <f t="shared" si="472"/>
        <v>22087</v>
      </c>
      <c r="BA1203" s="7" t="s">
        <v>2350</v>
      </c>
    </row>
    <row r="1204" spans="1:53" hidden="1" outlineLevel="1">
      <c r="A1204" t="s">
        <v>1395</v>
      </c>
      <c r="B1204" t="s">
        <v>2085</v>
      </c>
      <c r="C1204" s="1">
        <f t="shared" si="473"/>
        <v>16387</v>
      </c>
      <c r="D1204" s="7">
        <f>IF(N1204&gt;0, RANK(N1204,(N1204:P1204,Q1204:AE1204)),0)</f>
        <v>2</v>
      </c>
      <c r="E1204" s="7">
        <f>IF(O1204&gt;0,RANK(O1204,(N1204:P1204,Q1204:AE1204)),0)</f>
        <v>1</v>
      </c>
      <c r="F1204" s="7">
        <f>IF(P1204&gt;0,RANK(P1204,(N1204:P1204,Q1204:AE1204)),0)</f>
        <v>5</v>
      </c>
      <c r="G1204" s="1">
        <f t="shared" si="461"/>
        <v>4479</v>
      </c>
      <c r="H1204" s="2">
        <f t="shared" si="462"/>
        <v>0.27332641728199181</v>
      </c>
      <c r="I1204" s="2"/>
      <c r="J1204" s="2">
        <f t="shared" si="474"/>
        <v>0.34063586989686945</v>
      </c>
      <c r="K1204" s="2">
        <f t="shared" si="475"/>
        <v>0.61396228717886125</v>
      </c>
      <c r="L1204" s="2">
        <f t="shared" si="476"/>
        <v>6.4685421370598642E-3</v>
      </c>
      <c r="M1204" s="2">
        <f t="shared" si="477"/>
        <v>3.8933300787209434E-2</v>
      </c>
      <c r="N1204" s="108">
        <v>5582</v>
      </c>
      <c r="O1204" s="108">
        <v>10061</v>
      </c>
      <c r="P1204" s="108">
        <v>106</v>
      </c>
      <c r="Q1204" s="57">
        <v>150</v>
      </c>
      <c r="V1204" s="57">
        <v>85</v>
      </c>
      <c r="Y1204" s="108"/>
      <c r="Z1204" s="108"/>
      <c r="AA1204" s="108">
        <v>76</v>
      </c>
      <c r="AB1204" s="108">
        <v>146</v>
      </c>
      <c r="AC1204" s="108">
        <v>31</v>
      </c>
      <c r="AD1204" s="108">
        <v>17</v>
      </c>
      <c r="AE1204" s="108">
        <v>31</v>
      </c>
      <c r="AF1204" s="108">
        <v>30</v>
      </c>
      <c r="AG1204" s="108">
        <v>72</v>
      </c>
      <c r="AI1204" s="7">
        <f>IF(Q1204&gt;0,RANK(Q1204,(N1204:P1204,Q1204:AE1204)),0)</f>
        <v>3</v>
      </c>
      <c r="AJ1204" s="7">
        <f>IF(R1204&gt;0,RANK(R1204,(N1204:P1204,Q1204:AE1204)),0)</f>
        <v>0</v>
      </c>
      <c r="AK1204" s="7">
        <f>IF(T1204&gt;0,RANK(T1204,(N1204:P1204,Q1204:AE1204)),0)</f>
        <v>0</v>
      </c>
      <c r="AL1204" s="7">
        <f>IF(S1204&gt;0,RANK(S1204,(N1204:P1204,Q1204:AE1204)),0)</f>
        <v>0</v>
      </c>
      <c r="AM1204" s="2">
        <f t="shared" si="478"/>
        <v>9.1535973637639594E-3</v>
      </c>
      <c r="AN1204" s="2">
        <f t="shared" si="479"/>
        <v>0</v>
      </c>
      <c r="AO1204" s="2">
        <f t="shared" si="480"/>
        <v>0</v>
      </c>
      <c r="AP1204" s="2">
        <f t="shared" si="481"/>
        <v>0</v>
      </c>
      <c r="AR1204" t="s">
        <v>1395</v>
      </c>
      <c r="AS1204" t="s">
        <v>2085</v>
      </c>
      <c r="AT1204">
        <v>0</v>
      </c>
      <c r="AV1204">
        <v>3</v>
      </c>
      <c r="AW1204" s="91">
        <v>22</v>
      </c>
      <c r="AX1204" s="93">
        <v>89</v>
      </c>
      <c r="AY1204" s="97">
        <f t="shared" si="472"/>
        <v>22089</v>
      </c>
      <c r="BA1204" s="7" t="s">
        <v>2350</v>
      </c>
    </row>
    <row r="1205" spans="1:53" hidden="1" outlineLevel="1">
      <c r="A1205" t="s">
        <v>1951</v>
      </c>
      <c r="B1205" t="s">
        <v>2085</v>
      </c>
      <c r="C1205" s="1">
        <f t="shared" si="473"/>
        <v>4271</v>
      </c>
      <c r="D1205" s="7">
        <f>IF(N1205&gt;0, RANK(N1205,(N1205:P1205,Q1205:AE1205)),0)</f>
        <v>1</v>
      </c>
      <c r="E1205" s="7">
        <f>IF(O1205&gt;0,RANK(O1205,(N1205:P1205,Q1205:AE1205)),0)</f>
        <v>2</v>
      </c>
      <c r="F1205" s="7">
        <f>IF(P1205&gt;0,RANK(P1205,(N1205:P1205,Q1205:AE1205)),0)</f>
        <v>8</v>
      </c>
      <c r="G1205" s="1">
        <f t="shared" si="461"/>
        <v>572</v>
      </c>
      <c r="H1205" s="2">
        <f t="shared" si="462"/>
        <v>0.13392648091781784</v>
      </c>
      <c r="I1205" s="2"/>
      <c r="J1205" s="2">
        <f t="shared" si="474"/>
        <v>0.52774525872161082</v>
      </c>
      <c r="K1205" s="2">
        <f t="shared" si="475"/>
        <v>0.39381877780379304</v>
      </c>
      <c r="L1205" s="2">
        <f t="shared" si="476"/>
        <v>5.8534301100444863E-3</v>
      </c>
      <c r="M1205" s="2">
        <f t="shared" si="477"/>
        <v>7.2582533364551657E-2</v>
      </c>
      <c r="N1205" s="108">
        <v>2254</v>
      </c>
      <c r="O1205" s="108">
        <v>1682</v>
      </c>
      <c r="P1205" s="108">
        <v>25</v>
      </c>
      <c r="Q1205" s="57">
        <v>36</v>
      </c>
      <c r="V1205" s="57">
        <v>49</v>
      </c>
      <c r="Y1205" s="108"/>
      <c r="Z1205" s="108"/>
      <c r="AA1205" s="108">
        <v>44</v>
      </c>
      <c r="AB1205" s="108">
        <v>46</v>
      </c>
      <c r="AC1205" s="108">
        <v>36</v>
      </c>
      <c r="AD1205" s="108">
        <v>17</v>
      </c>
      <c r="AE1205" s="108">
        <v>18</v>
      </c>
      <c r="AF1205" s="108">
        <v>28</v>
      </c>
      <c r="AG1205" s="108">
        <v>36</v>
      </c>
      <c r="AI1205" s="7">
        <f>IF(Q1205&gt;0,RANK(Q1205,(N1205:P1205,Q1205:AE1205)),0)</f>
        <v>6</v>
      </c>
      <c r="AJ1205" s="7">
        <f>IF(R1205&gt;0,RANK(R1205,(N1205:P1205,Q1205:AE1205)),0)</f>
        <v>0</v>
      </c>
      <c r="AK1205" s="7">
        <f>IF(T1205&gt;0,RANK(T1205,(N1205:P1205,Q1205:AE1205)),0)</f>
        <v>0</v>
      </c>
      <c r="AL1205" s="7">
        <f>IF(S1205&gt;0,RANK(S1205,(N1205:P1205,Q1205:AE1205)),0)</f>
        <v>0</v>
      </c>
      <c r="AM1205" s="2">
        <f t="shared" si="478"/>
        <v>8.4289393584640604E-3</v>
      </c>
      <c r="AN1205" s="2">
        <f t="shared" si="479"/>
        <v>0</v>
      </c>
      <c r="AO1205" s="2">
        <f t="shared" si="480"/>
        <v>0</v>
      </c>
      <c r="AP1205" s="2">
        <f t="shared" si="481"/>
        <v>0</v>
      </c>
      <c r="AR1205" t="s">
        <v>1951</v>
      </c>
      <c r="AS1205" t="s">
        <v>2085</v>
      </c>
      <c r="AT1205">
        <v>6</v>
      </c>
      <c r="AV1205">
        <v>3</v>
      </c>
      <c r="AW1205" s="91">
        <v>22</v>
      </c>
      <c r="AX1205" s="93">
        <v>91</v>
      </c>
      <c r="AY1205" s="97">
        <f t="shared" si="472"/>
        <v>22091</v>
      </c>
      <c r="BA1205" s="7" t="s">
        <v>2350</v>
      </c>
    </row>
    <row r="1206" spans="1:53" hidden="1" outlineLevel="1">
      <c r="A1206" t="s">
        <v>1952</v>
      </c>
      <c r="B1206" t="s">
        <v>2085</v>
      </c>
      <c r="C1206" s="1">
        <f t="shared" si="473"/>
        <v>8342</v>
      </c>
      <c r="D1206" s="7">
        <f>IF(N1206&gt;0, RANK(N1206,(N1206:P1206,Q1206:AE1206)),0)</f>
        <v>1</v>
      </c>
      <c r="E1206" s="7">
        <f>IF(O1206&gt;0,RANK(O1206,(N1206:P1206,Q1206:AE1206)),0)</f>
        <v>2</v>
      </c>
      <c r="F1206" s="7">
        <f>IF(P1206&gt;0,RANK(P1206,(N1206:P1206,Q1206:AE1206)),0)</f>
        <v>5</v>
      </c>
      <c r="G1206" s="1">
        <f t="shared" si="461"/>
        <v>1750</v>
      </c>
      <c r="H1206" s="2">
        <f t="shared" si="462"/>
        <v>0.20978182690002398</v>
      </c>
      <c r="I1206" s="2"/>
      <c r="J1206" s="2">
        <f t="shared" si="474"/>
        <v>0.5867897386717813</v>
      </c>
      <c r="K1206" s="2">
        <f t="shared" si="475"/>
        <v>0.37700791177175735</v>
      </c>
      <c r="L1206" s="2">
        <f t="shared" si="476"/>
        <v>4.1956365380004792E-3</v>
      </c>
      <c r="M1206" s="2">
        <f t="shared" si="477"/>
        <v>3.2006713018460864E-2</v>
      </c>
      <c r="N1206" s="108">
        <v>4895</v>
      </c>
      <c r="O1206" s="108">
        <v>3145</v>
      </c>
      <c r="P1206" s="108">
        <v>35</v>
      </c>
      <c r="Q1206" s="57">
        <v>43</v>
      </c>
      <c r="V1206" s="57">
        <v>35</v>
      </c>
      <c r="Y1206" s="108"/>
      <c r="Z1206" s="108"/>
      <c r="AA1206" s="108">
        <v>58</v>
      </c>
      <c r="AB1206" s="108">
        <v>35</v>
      </c>
      <c r="AC1206" s="108">
        <v>13</v>
      </c>
      <c r="AD1206" s="108">
        <v>18</v>
      </c>
      <c r="AE1206" s="108">
        <v>18</v>
      </c>
      <c r="AF1206" s="108">
        <v>15</v>
      </c>
      <c r="AG1206" s="108">
        <v>32</v>
      </c>
      <c r="AI1206" s="7">
        <f>IF(Q1206&gt;0,RANK(Q1206,(N1206:P1206,Q1206:AE1206)),0)</f>
        <v>4</v>
      </c>
      <c r="AJ1206" s="7">
        <f>IF(R1206&gt;0,RANK(R1206,(N1206:P1206,Q1206:AE1206)),0)</f>
        <v>0</v>
      </c>
      <c r="AK1206" s="7">
        <f>IF(T1206&gt;0,RANK(T1206,(N1206:P1206,Q1206:AE1206)),0)</f>
        <v>0</v>
      </c>
      <c r="AL1206" s="7">
        <f>IF(S1206&gt;0,RANK(S1206,(N1206:P1206,Q1206:AE1206)),0)</f>
        <v>0</v>
      </c>
      <c r="AM1206" s="2">
        <f t="shared" si="478"/>
        <v>5.1546391752577319E-3</v>
      </c>
      <c r="AN1206" s="2">
        <f t="shared" si="479"/>
        <v>0</v>
      </c>
      <c r="AO1206" s="2">
        <f t="shared" si="480"/>
        <v>0</v>
      </c>
      <c r="AP1206" s="2">
        <f t="shared" si="481"/>
        <v>0</v>
      </c>
      <c r="AR1206" t="s">
        <v>1952</v>
      </c>
      <c r="AS1206" t="s">
        <v>2085</v>
      </c>
      <c r="AT1206">
        <v>3</v>
      </c>
      <c r="AV1206">
        <v>3</v>
      </c>
      <c r="AW1206" s="91">
        <v>22</v>
      </c>
      <c r="AX1206" s="93">
        <v>93</v>
      </c>
      <c r="AY1206" s="97">
        <f t="shared" si="472"/>
        <v>22093</v>
      </c>
      <c r="BA1206" s="7" t="s">
        <v>2350</v>
      </c>
    </row>
    <row r="1207" spans="1:53" hidden="1" outlineLevel="1">
      <c r="A1207" t="s">
        <v>2404</v>
      </c>
      <c r="B1207" t="s">
        <v>2085</v>
      </c>
      <c r="C1207" s="1">
        <f t="shared" si="473"/>
        <v>13122</v>
      </c>
      <c r="D1207" s="7">
        <f>IF(N1207&gt;0, RANK(N1207,(N1207:P1207,Q1207:AE1207)),0)</f>
        <v>1</v>
      </c>
      <c r="E1207" s="7">
        <f>IF(O1207&gt;0,RANK(O1207,(N1207:P1207,Q1207:AE1207)),0)</f>
        <v>2</v>
      </c>
      <c r="F1207" s="7">
        <f>IF(P1207&gt;0,RANK(P1207,(N1207:P1207,Q1207:AE1207)),0)</f>
        <v>6</v>
      </c>
      <c r="G1207" s="1">
        <f t="shared" si="461"/>
        <v>2301</v>
      </c>
      <c r="H1207" s="2">
        <f t="shared" si="462"/>
        <v>0.17535436671239141</v>
      </c>
      <c r="I1207" s="2"/>
      <c r="J1207" s="2">
        <f t="shared" si="474"/>
        <v>0.56660570035055635</v>
      </c>
      <c r="K1207" s="2">
        <f t="shared" si="475"/>
        <v>0.39125133363816489</v>
      </c>
      <c r="L1207" s="2">
        <f t="shared" si="476"/>
        <v>5.3345526596555405E-3</v>
      </c>
      <c r="M1207" s="2">
        <f t="shared" si="477"/>
        <v>3.6808413351623222E-2</v>
      </c>
      <c r="N1207" s="108">
        <v>7435</v>
      </c>
      <c r="O1207" s="108">
        <v>5134</v>
      </c>
      <c r="P1207" s="108">
        <v>70</v>
      </c>
      <c r="Q1207" s="57">
        <v>71</v>
      </c>
      <c r="V1207" s="57">
        <v>46</v>
      </c>
      <c r="Y1207" s="108"/>
      <c r="Z1207" s="108"/>
      <c r="AA1207" s="108">
        <v>97</v>
      </c>
      <c r="AB1207" s="108">
        <v>93</v>
      </c>
      <c r="AC1207" s="108">
        <v>47</v>
      </c>
      <c r="AD1207" s="108">
        <v>20</v>
      </c>
      <c r="AE1207" s="108">
        <v>23</v>
      </c>
      <c r="AF1207" s="108">
        <v>24</v>
      </c>
      <c r="AG1207" s="108">
        <v>62</v>
      </c>
      <c r="AI1207" s="7">
        <f>IF(Q1207&gt;0,RANK(Q1207,(N1207:P1207,Q1207:AE1207)),0)</f>
        <v>5</v>
      </c>
      <c r="AJ1207" s="7">
        <f>IF(R1207&gt;0,RANK(R1207,(N1207:P1207,Q1207:AE1207)),0)</f>
        <v>0</v>
      </c>
      <c r="AK1207" s="7">
        <f>IF(T1207&gt;0,RANK(T1207,(N1207:P1207,Q1207:AE1207)),0)</f>
        <v>0</v>
      </c>
      <c r="AL1207" s="7">
        <f>IF(S1207&gt;0,RANK(S1207,(N1207:P1207,Q1207:AE1207)),0)</f>
        <v>0</v>
      </c>
      <c r="AM1207" s="2">
        <f t="shared" si="478"/>
        <v>5.4107605547934765E-3</v>
      </c>
      <c r="AN1207" s="2">
        <f t="shared" si="479"/>
        <v>0</v>
      </c>
      <c r="AO1207" s="2">
        <f t="shared" si="480"/>
        <v>0</v>
      </c>
      <c r="AP1207" s="2">
        <f t="shared" si="481"/>
        <v>0</v>
      </c>
      <c r="AR1207" t="s">
        <v>2404</v>
      </c>
      <c r="AS1207" t="s">
        <v>2085</v>
      </c>
      <c r="AT1207">
        <v>3</v>
      </c>
      <c r="AV1207">
        <v>3</v>
      </c>
      <c r="AW1207" s="91">
        <v>22</v>
      </c>
      <c r="AX1207" s="93">
        <v>95</v>
      </c>
      <c r="AY1207" s="97">
        <f t="shared" si="472"/>
        <v>22095</v>
      </c>
      <c r="BA1207" s="7" t="s">
        <v>2350</v>
      </c>
    </row>
    <row r="1208" spans="1:53" hidden="1" outlineLevel="1">
      <c r="A1208" t="s">
        <v>217</v>
      </c>
      <c r="B1208" t="s">
        <v>2085</v>
      </c>
      <c r="C1208" s="1">
        <f t="shared" si="473"/>
        <v>26948</v>
      </c>
      <c r="D1208" s="7">
        <f>IF(N1208&gt;0, RANK(N1208,(N1208:P1208,Q1208:AE1208)),0)</f>
        <v>2</v>
      </c>
      <c r="E1208" s="7">
        <f>IF(O1208&gt;0,RANK(O1208,(N1208:P1208,Q1208:AE1208)),0)</f>
        <v>1</v>
      </c>
      <c r="F1208" s="7">
        <f>IF(P1208&gt;0,RANK(P1208,(N1208:P1208,Q1208:AE1208)),0)</f>
        <v>9</v>
      </c>
      <c r="G1208" s="1">
        <f t="shared" si="461"/>
        <v>1829</v>
      </c>
      <c r="H1208" s="2">
        <f t="shared" si="462"/>
        <v>6.7871456137746769E-2</v>
      </c>
      <c r="I1208" s="2"/>
      <c r="J1208" s="2">
        <f t="shared" si="474"/>
        <v>0.42819504230369598</v>
      </c>
      <c r="K1208" s="2">
        <f t="shared" si="475"/>
        <v>0.49606649844144279</v>
      </c>
      <c r="L1208" s="2">
        <f t="shared" si="476"/>
        <v>5.0096482113700458E-3</v>
      </c>
      <c r="M1208" s="2">
        <f t="shared" si="477"/>
        <v>7.0728811043491172E-2</v>
      </c>
      <c r="N1208" s="108">
        <v>11539</v>
      </c>
      <c r="O1208" s="108">
        <v>13368</v>
      </c>
      <c r="P1208" s="108">
        <v>135</v>
      </c>
      <c r="Q1208" s="57">
        <v>265</v>
      </c>
      <c r="V1208" s="57">
        <v>145</v>
      </c>
      <c r="Y1208" s="108"/>
      <c r="Z1208" s="108"/>
      <c r="AA1208" s="108">
        <v>431</v>
      </c>
      <c r="AB1208" s="108">
        <v>208</v>
      </c>
      <c r="AC1208" s="108">
        <v>186</v>
      </c>
      <c r="AD1208" s="108">
        <v>130</v>
      </c>
      <c r="AE1208" s="108">
        <v>181</v>
      </c>
      <c r="AF1208" s="108">
        <v>106</v>
      </c>
      <c r="AG1208" s="108">
        <v>254</v>
      </c>
      <c r="AI1208" s="7">
        <f>IF(Q1208&gt;0,RANK(Q1208,(N1208:P1208,Q1208:AE1208)),0)</f>
        <v>4</v>
      </c>
      <c r="AJ1208" s="7">
        <f>IF(R1208&gt;0,RANK(R1208,(N1208:P1208,Q1208:AE1208)),0)</f>
        <v>0</v>
      </c>
      <c r="AK1208" s="7">
        <f>IF(T1208&gt;0,RANK(T1208,(N1208:P1208,Q1208:AE1208)),0)</f>
        <v>0</v>
      </c>
      <c r="AL1208" s="7">
        <f>IF(S1208&gt;0,RANK(S1208,(N1208:P1208,Q1208:AE1208)),0)</f>
        <v>0</v>
      </c>
      <c r="AM1208" s="2">
        <f t="shared" si="478"/>
        <v>9.8337538963930524E-3</v>
      </c>
      <c r="AN1208" s="2">
        <f t="shared" si="479"/>
        <v>0</v>
      </c>
      <c r="AO1208" s="2">
        <f t="shared" si="480"/>
        <v>0</v>
      </c>
      <c r="AP1208" s="2">
        <f t="shared" si="481"/>
        <v>0</v>
      </c>
      <c r="AR1208" t="s">
        <v>217</v>
      </c>
      <c r="AS1208" t="s">
        <v>2085</v>
      </c>
      <c r="AT1208">
        <v>7</v>
      </c>
      <c r="AV1208">
        <v>3</v>
      </c>
      <c r="AW1208" s="91">
        <v>22</v>
      </c>
      <c r="AX1208" s="93">
        <v>97</v>
      </c>
      <c r="AY1208" s="97">
        <f t="shared" si="472"/>
        <v>22097</v>
      </c>
      <c r="BA1208" s="7" t="s">
        <v>2350</v>
      </c>
    </row>
    <row r="1209" spans="1:53" hidden="1" outlineLevel="1">
      <c r="A1209" t="s">
        <v>2176</v>
      </c>
      <c r="B1209" t="s">
        <v>2085</v>
      </c>
      <c r="C1209" s="1">
        <f t="shared" si="473"/>
        <v>16507</v>
      </c>
      <c r="D1209" s="7">
        <f>IF(N1209&gt;0, RANK(N1209,(N1209:P1209,Q1209:AE1209)),0)</f>
        <v>2</v>
      </c>
      <c r="E1209" s="7">
        <f>IF(O1209&gt;0,RANK(O1209,(N1209:P1209,Q1209:AE1209)),0)</f>
        <v>1</v>
      </c>
      <c r="F1209" s="7">
        <f>IF(P1209&gt;0,RANK(P1209,(N1209:P1209,Q1209:AE1209)),0)</f>
        <v>6</v>
      </c>
      <c r="G1209" s="1">
        <f t="shared" si="461"/>
        <v>3001</v>
      </c>
      <c r="H1209" s="2">
        <f t="shared" si="462"/>
        <v>0.18180165990185981</v>
      </c>
      <c r="I1209" s="2"/>
      <c r="J1209" s="2">
        <f t="shared" si="474"/>
        <v>0.38353425819349368</v>
      </c>
      <c r="K1209" s="2">
        <f t="shared" si="475"/>
        <v>0.56533591809535344</v>
      </c>
      <c r="L1209" s="2">
        <f t="shared" si="476"/>
        <v>4.2406251893136243E-3</v>
      </c>
      <c r="M1209" s="2">
        <f t="shared" si="477"/>
        <v>4.6889198521839197E-2</v>
      </c>
      <c r="N1209" s="108">
        <v>6331</v>
      </c>
      <c r="O1209" s="108">
        <v>9332</v>
      </c>
      <c r="P1209" s="108">
        <v>70</v>
      </c>
      <c r="Q1209" s="57">
        <v>155</v>
      </c>
      <c r="V1209" s="57">
        <v>62</v>
      </c>
      <c r="Y1209" s="108"/>
      <c r="Z1209" s="108"/>
      <c r="AA1209" s="108">
        <v>134</v>
      </c>
      <c r="AB1209" s="108">
        <v>65</v>
      </c>
      <c r="AC1209" s="108">
        <v>55</v>
      </c>
      <c r="AD1209" s="108">
        <v>44</v>
      </c>
      <c r="AE1209" s="108">
        <v>87</v>
      </c>
      <c r="AF1209" s="108">
        <v>38</v>
      </c>
      <c r="AG1209" s="108">
        <v>134</v>
      </c>
      <c r="AI1209" s="7">
        <f>IF(Q1209&gt;0,RANK(Q1209,(N1209:P1209,Q1209:AE1209)),0)</f>
        <v>3</v>
      </c>
      <c r="AJ1209" s="7">
        <f>IF(R1209&gt;0,RANK(R1209,(N1209:P1209,Q1209:AE1209)),0)</f>
        <v>0</v>
      </c>
      <c r="AK1209" s="7">
        <f>IF(T1209&gt;0,RANK(T1209,(N1209:P1209,Q1209:AE1209)),0)</f>
        <v>0</v>
      </c>
      <c r="AL1209" s="7">
        <f>IF(S1209&gt;0,RANK(S1209,(N1209:P1209,Q1209:AE1209)),0)</f>
        <v>0</v>
      </c>
      <c r="AM1209" s="2">
        <f t="shared" si="478"/>
        <v>9.3899557763373106E-3</v>
      </c>
      <c r="AN1209" s="2">
        <f t="shared" si="479"/>
        <v>0</v>
      </c>
      <c r="AO1209" s="2">
        <f t="shared" si="480"/>
        <v>0</v>
      </c>
      <c r="AP1209" s="2">
        <f t="shared" si="481"/>
        <v>0</v>
      </c>
      <c r="AR1209" t="s">
        <v>2176</v>
      </c>
      <c r="AS1209" t="s">
        <v>2085</v>
      </c>
      <c r="AT1209">
        <v>3</v>
      </c>
      <c r="AV1209">
        <v>3</v>
      </c>
      <c r="AW1209" s="91">
        <v>22</v>
      </c>
      <c r="AX1209" s="93">
        <v>99</v>
      </c>
      <c r="AY1209" s="97">
        <f t="shared" si="472"/>
        <v>22099</v>
      </c>
      <c r="BA1209" s="7" t="s">
        <v>2350</v>
      </c>
    </row>
    <row r="1210" spans="1:53" hidden="1" outlineLevel="1">
      <c r="A1210" t="s">
        <v>2177</v>
      </c>
      <c r="B1210" t="s">
        <v>2085</v>
      </c>
      <c r="C1210" s="1">
        <f t="shared" si="473"/>
        <v>15219</v>
      </c>
      <c r="D1210" s="7">
        <f>IF(N1210&gt;0, RANK(N1210,(N1210:P1210,Q1210:AE1210)),0)</f>
        <v>2</v>
      </c>
      <c r="E1210" s="7">
        <f>IF(O1210&gt;0,RANK(O1210,(N1210:P1210,Q1210:AE1210)),0)</f>
        <v>1</v>
      </c>
      <c r="F1210" s="7">
        <f>IF(P1210&gt;0,RANK(P1210,(N1210:P1210,Q1210:AE1210)),0)</f>
        <v>6</v>
      </c>
      <c r="G1210" s="1">
        <f t="shared" si="461"/>
        <v>2619</v>
      </c>
      <c r="H1210" s="2">
        <f t="shared" si="462"/>
        <v>0.17208752217622708</v>
      </c>
      <c r="I1210" s="2"/>
      <c r="J1210" s="2">
        <f t="shared" si="474"/>
        <v>0.38741047374991788</v>
      </c>
      <c r="K1210" s="2">
        <f t="shared" si="475"/>
        <v>0.55949799592614491</v>
      </c>
      <c r="L1210" s="2">
        <f t="shared" si="476"/>
        <v>4.4680990866679806E-3</v>
      </c>
      <c r="M1210" s="2">
        <f t="shared" si="477"/>
        <v>4.8623431237269227E-2</v>
      </c>
      <c r="N1210" s="108">
        <v>5896</v>
      </c>
      <c r="O1210" s="108">
        <v>8515</v>
      </c>
      <c r="P1210" s="108">
        <v>68</v>
      </c>
      <c r="Q1210" s="57">
        <v>151</v>
      </c>
      <c r="V1210" s="57">
        <v>55</v>
      </c>
      <c r="Y1210" s="108"/>
      <c r="Z1210" s="108"/>
      <c r="AA1210" s="108">
        <v>152</v>
      </c>
      <c r="AB1210" s="108">
        <v>81</v>
      </c>
      <c r="AC1210" s="108">
        <v>56</v>
      </c>
      <c r="AD1210" s="108">
        <v>34</v>
      </c>
      <c r="AE1210" s="108">
        <v>61</v>
      </c>
      <c r="AF1210" s="108">
        <v>52</v>
      </c>
      <c r="AG1210" s="108">
        <v>98</v>
      </c>
      <c r="AI1210" s="7">
        <f>IF(Q1210&gt;0,RANK(Q1210,(N1210:P1210,Q1210:AE1210)),0)</f>
        <v>4</v>
      </c>
      <c r="AJ1210" s="7">
        <f>IF(R1210&gt;0,RANK(R1210,(N1210:P1210,Q1210:AE1210)),0)</f>
        <v>0</v>
      </c>
      <c r="AK1210" s="7">
        <f>IF(T1210&gt;0,RANK(T1210,(N1210:P1210,Q1210:AE1210)),0)</f>
        <v>0</v>
      </c>
      <c r="AL1210" s="7">
        <f>IF(S1210&gt;0,RANK(S1210,(N1210:P1210,Q1210:AE1210)),0)</f>
        <v>0</v>
      </c>
      <c r="AM1210" s="2">
        <f t="shared" si="478"/>
        <v>9.9218082659833107E-3</v>
      </c>
      <c r="AN1210" s="2">
        <f t="shared" si="479"/>
        <v>0</v>
      </c>
      <c r="AO1210" s="2">
        <f t="shared" si="480"/>
        <v>0</v>
      </c>
      <c r="AP1210" s="2">
        <f t="shared" si="481"/>
        <v>0</v>
      </c>
      <c r="AR1210" t="s">
        <v>2177</v>
      </c>
      <c r="AS1210" t="s">
        <v>2085</v>
      </c>
      <c r="AT1210">
        <v>3</v>
      </c>
      <c r="AV1210">
        <v>3</v>
      </c>
      <c r="AW1210" s="91">
        <v>22</v>
      </c>
      <c r="AX1210" s="93">
        <v>101</v>
      </c>
      <c r="AY1210" s="97">
        <f t="shared" si="472"/>
        <v>22101</v>
      </c>
      <c r="BA1210" s="7" t="s">
        <v>2350</v>
      </c>
    </row>
    <row r="1211" spans="1:53" hidden="1" outlineLevel="1">
      <c r="A1211" t="s">
        <v>1887</v>
      </c>
      <c r="B1211" t="s">
        <v>2085</v>
      </c>
      <c r="C1211" s="1">
        <f t="shared" si="473"/>
        <v>76521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5</v>
      </c>
      <c r="G1211" s="1">
        <f t="shared" si="461"/>
        <v>40848</v>
      </c>
      <c r="H1211" s="2">
        <f t="shared" si="462"/>
        <v>0.53381424706943192</v>
      </c>
      <c r="I1211" s="2"/>
      <c r="J1211" s="2">
        <f t="shared" si="474"/>
        <v>0.20819121548333136</v>
      </c>
      <c r="K1211" s="2">
        <f t="shared" si="475"/>
        <v>0.74200546255276334</v>
      </c>
      <c r="L1211" s="2">
        <f t="shared" si="476"/>
        <v>5.4886893793860509E-3</v>
      </c>
      <c r="M1211" s="2">
        <f t="shared" si="477"/>
        <v>4.4314632584519197E-2</v>
      </c>
      <c r="N1211" s="108">
        <v>15931</v>
      </c>
      <c r="O1211" s="108">
        <v>56779</v>
      </c>
      <c r="P1211" s="108">
        <v>420</v>
      </c>
      <c r="Q1211" s="57">
        <v>995</v>
      </c>
      <c r="V1211" s="57">
        <v>372</v>
      </c>
      <c r="Y1211" s="108"/>
      <c r="Z1211" s="108"/>
      <c r="AA1211" s="108">
        <v>308</v>
      </c>
      <c r="AB1211" s="108">
        <v>585</v>
      </c>
      <c r="AC1211" s="108">
        <v>165</v>
      </c>
      <c r="AD1211" s="108">
        <v>119</v>
      </c>
      <c r="AE1211" s="108">
        <v>168</v>
      </c>
      <c r="AF1211" s="108">
        <v>149</v>
      </c>
      <c r="AG1211" s="108">
        <v>530</v>
      </c>
      <c r="AI1211" s="7">
        <f>IF(Q1211&gt;0,RANK(Q1211,(N1211:P1211,Q1211:AE1211)),0)</f>
        <v>3</v>
      </c>
      <c r="AJ1211" s="7">
        <f>IF(R1211&gt;0,RANK(R1211,(N1211:P1211,Q1211:AE1211)),0)</f>
        <v>0</v>
      </c>
      <c r="AK1211" s="7">
        <f>IF(T1211&gt;0,RANK(T1211,(N1211:P1211,Q1211:AE1211)),0)</f>
        <v>0</v>
      </c>
      <c r="AL1211" s="7">
        <f>IF(S1211&gt;0,RANK(S1211,(N1211:P1211,Q1211:AE1211)),0)</f>
        <v>0</v>
      </c>
      <c r="AM1211" s="2">
        <f t="shared" si="478"/>
        <v>1.3002966505926477E-2</v>
      </c>
      <c r="AN1211" s="2">
        <f t="shared" si="479"/>
        <v>0</v>
      </c>
      <c r="AO1211" s="2">
        <f t="shared" si="480"/>
        <v>0</v>
      </c>
      <c r="AP1211" s="2">
        <f t="shared" si="481"/>
        <v>0</v>
      </c>
      <c r="AR1211" t="s">
        <v>1887</v>
      </c>
      <c r="AS1211" t="s">
        <v>2085</v>
      </c>
      <c r="AT1211">
        <v>1</v>
      </c>
      <c r="AV1211">
        <v>3</v>
      </c>
      <c r="AW1211" s="91">
        <v>22</v>
      </c>
      <c r="AX1211" s="93">
        <v>103</v>
      </c>
      <c r="AY1211" s="97">
        <f t="shared" si="472"/>
        <v>22103</v>
      </c>
      <c r="BA1211" s="7" t="s">
        <v>2350</v>
      </c>
    </row>
    <row r="1212" spans="1:53" hidden="1" outlineLevel="1">
      <c r="A1212" t="s">
        <v>1723</v>
      </c>
      <c r="B1212" t="s">
        <v>2085</v>
      </c>
      <c r="C1212" s="1">
        <f t="shared" si="473"/>
        <v>31418</v>
      </c>
      <c r="D1212" s="7">
        <f>IF(N1212&gt;0, RANK(N1212,(N1212:P1212,Q1212:AE1212)),0)</f>
        <v>2</v>
      </c>
      <c r="E1212" s="7">
        <f>IF(O1212&gt;0,RANK(O1212,(N1212:P1212,Q1212:AE1212)),0)</f>
        <v>1</v>
      </c>
      <c r="F1212" s="7">
        <f>IF(P1212&gt;0,RANK(P1212,(N1212:P1212,Q1212:AE1212)),0)</f>
        <v>5</v>
      </c>
      <c r="G1212" s="1">
        <f t="shared" si="461"/>
        <v>10849</v>
      </c>
      <c r="H1212" s="2">
        <f t="shared" si="462"/>
        <v>0.34531160481252787</v>
      </c>
      <c r="I1212" s="2"/>
      <c r="J1212" s="2">
        <f t="shared" si="474"/>
        <v>0.29931886179896877</v>
      </c>
      <c r="K1212" s="2">
        <f t="shared" si="475"/>
        <v>0.64463046661149659</v>
      </c>
      <c r="L1212" s="2">
        <f t="shared" si="476"/>
        <v>5.9201731491501687E-3</v>
      </c>
      <c r="M1212" s="2">
        <f t="shared" si="477"/>
        <v>5.0130498440384419E-2</v>
      </c>
      <c r="N1212" s="108">
        <v>9404</v>
      </c>
      <c r="O1212" s="108">
        <v>20253</v>
      </c>
      <c r="P1212" s="108">
        <v>186</v>
      </c>
      <c r="Q1212" s="57">
        <v>328</v>
      </c>
      <c r="V1212" s="57">
        <v>184</v>
      </c>
      <c r="Y1212" s="108"/>
      <c r="Z1212" s="108"/>
      <c r="AA1212" s="108">
        <v>176</v>
      </c>
      <c r="AB1212" s="108">
        <v>231</v>
      </c>
      <c r="AC1212" s="108">
        <v>177</v>
      </c>
      <c r="AD1212" s="108">
        <v>89</v>
      </c>
      <c r="AE1212" s="108">
        <v>91</v>
      </c>
      <c r="AF1212" s="108">
        <v>77</v>
      </c>
      <c r="AG1212" s="108">
        <v>222</v>
      </c>
      <c r="AI1212" s="7">
        <f>IF(Q1212&gt;0,RANK(Q1212,(N1212:P1212,Q1212:AE1212)),0)</f>
        <v>3</v>
      </c>
      <c r="AJ1212" s="7">
        <f>IF(R1212&gt;0,RANK(R1212,(N1212:P1212,Q1212:AE1212)),0)</f>
        <v>0</v>
      </c>
      <c r="AK1212" s="7">
        <f>IF(T1212&gt;0,RANK(T1212,(N1212:P1212,Q1212:AE1212)),0)</f>
        <v>0</v>
      </c>
      <c r="AL1212" s="7">
        <f>IF(S1212&gt;0,RANK(S1212,(N1212:P1212,Q1212:AE1212)),0)</f>
        <v>0</v>
      </c>
      <c r="AM1212" s="2">
        <f t="shared" si="478"/>
        <v>1.0439875230759437E-2</v>
      </c>
      <c r="AN1212" s="2">
        <f t="shared" si="479"/>
        <v>0</v>
      </c>
      <c r="AO1212" s="2">
        <f t="shared" si="480"/>
        <v>0</v>
      </c>
      <c r="AP1212" s="2">
        <f t="shared" si="481"/>
        <v>0</v>
      </c>
      <c r="AR1212" t="s">
        <v>1723</v>
      </c>
      <c r="AS1212" t="s">
        <v>2085</v>
      </c>
      <c r="AT1212">
        <v>1</v>
      </c>
      <c r="AV1212">
        <v>3</v>
      </c>
      <c r="AW1212" s="91">
        <v>22</v>
      </c>
      <c r="AX1212" s="93">
        <v>105</v>
      </c>
      <c r="AY1212" s="97">
        <f t="shared" si="472"/>
        <v>22105</v>
      </c>
      <c r="BA1212" s="7" t="s">
        <v>2350</v>
      </c>
    </row>
    <row r="1213" spans="1:53" hidden="1" outlineLevel="1">
      <c r="A1213" t="s">
        <v>678</v>
      </c>
      <c r="B1213" t="s">
        <v>2085</v>
      </c>
      <c r="C1213" s="1">
        <f t="shared" si="473"/>
        <v>1445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>IF(P1213&gt;0,RANK(P1213,(N1213:P1213,Q1213:AE1213)),0)</f>
        <v>6</v>
      </c>
      <c r="G1213" s="1">
        <f t="shared" si="461"/>
        <v>165</v>
      </c>
      <c r="H1213" s="2">
        <f t="shared" si="462"/>
        <v>0.11418685121107267</v>
      </c>
      <c r="I1213" s="2"/>
      <c r="J1213" s="2">
        <f t="shared" si="474"/>
        <v>0.41107266435986162</v>
      </c>
      <c r="K1213" s="2">
        <f t="shared" si="475"/>
        <v>0.52525951557093431</v>
      </c>
      <c r="L1213" s="2">
        <f t="shared" si="476"/>
        <v>5.5363321799307957E-3</v>
      </c>
      <c r="M1213" s="2">
        <f t="shared" si="477"/>
        <v>5.813148788927322E-2</v>
      </c>
      <c r="N1213" s="108">
        <v>594</v>
      </c>
      <c r="O1213" s="108">
        <v>759</v>
      </c>
      <c r="P1213" s="108">
        <v>8</v>
      </c>
      <c r="Q1213" s="57">
        <v>19</v>
      </c>
      <c r="V1213" s="57">
        <v>7</v>
      </c>
      <c r="Y1213" s="108"/>
      <c r="Z1213" s="108"/>
      <c r="AA1213" s="108">
        <v>20</v>
      </c>
      <c r="AB1213" s="108">
        <v>13</v>
      </c>
      <c r="AC1213" s="108">
        <v>4</v>
      </c>
      <c r="AD1213" s="108">
        <v>1</v>
      </c>
      <c r="AE1213" s="108">
        <v>8</v>
      </c>
      <c r="AF1213" s="108">
        <v>5</v>
      </c>
      <c r="AG1213" s="108">
        <v>7</v>
      </c>
      <c r="AI1213" s="7">
        <f>IF(Q1213&gt;0,RANK(Q1213,(N1213:P1213,Q1213:AE1213)),0)</f>
        <v>4</v>
      </c>
      <c r="AJ1213" s="7">
        <f>IF(R1213&gt;0,RANK(R1213,(N1213:P1213,Q1213:AE1213)),0)</f>
        <v>0</v>
      </c>
      <c r="AK1213" s="7">
        <f>IF(T1213&gt;0,RANK(T1213,(N1213:P1213,Q1213:AE1213)),0)</f>
        <v>0</v>
      </c>
      <c r="AL1213" s="7">
        <f>IF(S1213&gt;0,RANK(S1213,(N1213:P1213,Q1213:AE1213)),0)</f>
        <v>0</v>
      </c>
      <c r="AM1213" s="2">
        <f t="shared" si="478"/>
        <v>1.314878892733564E-2</v>
      </c>
      <c r="AN1213" s="2">
        <f t="shared" si="479"/>
        <v>0</v>
      </c>
      <c r="AO1213" s="2">
        <f t="shared" si="480"/>
        <v>0</v>
      </c>
      <c r="AP1213" s="2">
        <f t="shared" si="481"/>
        <v>0</v>
      </c>
      <c r="AR1213" t="s">
        <v>678</v>
      </c>
      <c r="AS1213" t="s">
        <v>2085</v>
      </c>
      <c r="AT1213">
        <v>5</v>
      </c>
      <c r="AV1213">
        <v>3</v>
      </c>
      <c r="AW1213" s="91">
        <v>22</v>
      </c>
      <c r="AX1213" s="93">
        <v>107</v>
      </c>
      <c r="AY1213" s="97">
        <f t="shared" si="472"/>
        <v>22107</v>
      </c>
      <c r="BA1213" s="7" t="s">
        <v>2350</v>
      </c>
    </row>
    <row r="1214" spans="1:53" hidden="1" outlineLevel="1">
      <c r="A1214" t="s">
        <v>1214</v>
      </c>
      <c r="B1214" t="s">
        <v>2085</v>
      </c>
      <c r="C1214" s="1">
        <f t="shared" si="473"/>
        <v>26724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4</v>
      </c>
      <c r="G1214" s="1">
        <f t="shared" si="461"/>
        <v>9413</v>
      </c>
      <c r="H1214" s="2">
        <f t="shared" si="462"/>
        <v>0.35223020505912289</v>
      </c>
      <c r="I1214" s="2"/>
      <c r="J1214" s="2">
        <f t="shared" si="474"/>
        <v>0.29995509654243374</v>
      </c>
      <c r="K1214" s="2">
        <f t="shared" si="475"/>
        <v>0.65218530160155663</v>
      </c>
      <c r="L1214" s="2">
        <f t="shared" si="476"/>
        <v>7.3716509504565186E-3</v>
      </c>
      <c r="M1214" s="2">
        <f t="shared" si="477"/>
        <v>4.0487950905553051E-2</v>
      </c>
      <c r="N1214" s="108">
        <v>8016</v>
      </c>
      <c r="O1214" s="108">
        <v>17429</v>
      </c>
      <c r="P1214" s="108">
        <v>197</v>
      </c>
      <c r="Q1214" s="57">
        <v>221</v>
      </c>
      <c r="V1214" s="57">
        <v>104</v>
      </c>
      <c r="Y1214" s="108"/>
      <c r="Z1214" s="108"/>
      <c r="AA1214" s="108">
        <v>133</v>
      </c>
      <c r="AB1214" s="108">
        <v>133</v>
      </c>
      <c r="AC1214" s="108">
        <v>71</v>
      </c>
      <c r="AD1214" s="108">
        <v>92</v>
      </c>
      <c r="AE1214" s="108">
        <v>63</v>
      </c>
      <c r="AF1214" s="108">
        <v>62</v>
      </c>
      <c r="AG1214" s="108">
        <v>203</v>
      </c>
      <c r="AI1214" s="7">
        <f>IF(Q1214&gt;0,RANK(Q1214,(N1214:P1214,Q1214:AE1214)),0)</f>
        <v>3</v>
      </c>
      <c r="AJ1214" s="7">
        <f>IF(R1214&gt;0,RANK(R1214,(N1214:P1214,Q1214:AE1214)),0)</f>
        <v>0</v>
      </c>
      <c r="AK1214" s="7">
        <f>IF(T1214&gt;0,RANK(T1214,(N1214:P1214,Q1214:AE1214)),0)</f>
        <v>0</v>
      </c>
      <c r="AL1214" s="7">
        <f>IF(S1214&gt;0,RANK(S1214,(N1214:P1214,Q1214:AE1214)),0)</f>
        <v>0</v>
      </c>
      <c r="AM1214" s="2">
        <f t="shared" si="478"/>
        <v>8.2697201017811698E-3</v>
      </c>
      <c r="AN1214" s="2">
        <f t="shared" si="479"/>
        <v>0</v>
      </c>
      <c r="AO1214" s="2">
        <f t="shared" si="480"/>
        <v>0</v>
      </c>
      <c r="AP1214" s="2">
        <f t="shared" si="481"/>
        <v>0</v>
      </c>
      <c r="AR1214" t="s">
        <v>1214</v>
      </c>
      <c r="AS1214" t="s">
        <v>2085</v>
      </c>
      <c r="AT1214">
        <v>3</v>
      </c>
      <c r="AV1214">
        <v>3</v>
      </c>
      <c r="AW1214" s="91">
        <v>22</v>
      </c>
      <c r="AX1214" s="93">
        <v>109</v>
      </c>
      <c r="AY1214" s="97">
        <f t="shared" si="472"/>
        <v>22109</v>
      </c>
      <c r="BA1214" s="7" t="s">
        <v>2350</v>
      </c>
    </row>
    <row r="1215" spans="1:53" hidden="1" outlineLevel="1">
      <c r="A1215" t="s">
        <v>2105</v>
      </c>
      <c r="B1215" t="s">
        <v>2085</v>
      </c>
      <c r="C1215" s="1">
        <f t="shared" si="473"/>
        <v>6427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6</v>
      </c>
      <c r="G1215" s="1">
        <f t="shared" si="461"/>
        <v>2618</v>
      </c>
      <c r="H1215" s="2">
        <f t="shared" si="462"/>
        <v>0.40734401742648202</v>
      </c>
      <c r="I1215" s="2"/>
      <c r="J1215" s="2">
        <f t="shared" si="474"/>
        <v>0.26046366889684147</v>
      </c>
      <c r="K1215" s="2">
        <f t="shared" si="475"/>
        <v>0.66780768632332344</v>
      </c>
      <c r="L1215" s="2">
        <f t="shared" si="476"/>
        <v>6.534930760852653E-3</v>
      </c>
      <c r="M1215" s="2">
        <f t="shared" si="477"/>
        <v>6.519371401898244E-2</v>
      </c>
      <c r="N1215" s="108">
        <v>1674</v>
      </c>
      <c r="O1215" s="108">
        <v>4292</v>
      </c>
      <c r="P1215" s="108">
        <v>42</v>
      </c>
      <c r="Q1215" s="57">
        <v>72</v>
      </c>
      <c r="V1215" s="57">
        <v>51</v>
      </c>
      <c r="Y1215" s="108"/>
      <c r="Z1215" s="108"/>
      <c r="AA1215" s="108">
        <v>77</v>
      </c>
      <c r="AB1215" s="108">
        <v>34</v>
      </c>
      <c r="AC1215" s="108">
        <v>22</v>
      </c>
      <c r="AD1215" s="108">
        <v>16</v>
      </c>
      <c r="AE1215" s="108">
        <v>35</v>
      </c>
      <c r="AF1215" s="108">
        <v>29</v>
      </c>
      <c r="AG1215" s="108">
        <v>83</v>
      </c>
      <c r="AI1215" s="7">
        <f>IF(Q1215&gt;0,RANK(Q1215,(N1215:P1215,Q1215:AE1215)),0)</f>
        <v>4</v>
      </c>
      <c r="AJ1215" s="7">
        <f>IF(R1215&gt;0,RANK(R1215,(N1215:P1215,Q1215:AE1215)),0)</f>
        <v>0</v>
      </c>
      <c r="AK1215" s="7">
        <f>IF(T1215&gt;0,RANK(T1215,(N1215:P1215,Q1215:AE1215)),0)</f>
        <v>0</v>
      </c>
      <c r="AL1215" s="7">
        <f>IF(S1215&gt;0,RANK(S1215,(N1215:P1215,Q1215:AE1215)),0)</f>
        <v>0</v>
      </c>
      <c r="AM1215" s="2">
        <f t="shared" si="478"/>
        <v>1.1202738447175977E-2</v>
      </c>
      <c r="AN1215" s="2">
        <f t="shared" si="479"/>
        <v>0</v>
      </c>
      <c r="AO1215" s="2">
        <f t="shared" si="480"/>
        <v>0</v>
      </c>
      <c r="AP1215" s="2">
        <f t="shared" si="481"/>
        <v>0</v>
      </c>
      <c r="AR1215" t="s">
        <v>2105</v>
      </c>
      <c r="AS1215" t="s">
        <v>2085</v>
      </c>
      <c r="AT1215">
        <v>5</v>
      </c>
      <c r="AV1215">
        <v>3</v>
      </c>
      <c r="AW1215" s="91">
        <v>22</v>
      </c>
      <c r="AX1215" s="93">
        <v>111</v>
      </c>
      <c r="AY1215" s="97">
        <f t="shared" si="472"/>
        <v>22111</v>
      </c>
      <c r="BA1215" s="7" t="s">
        <v>2350</v>
      </c>
    </row>
    <row r="1216" spans="1:53" hidden="1" outlineLevel="1">
      <c r="A1216" t="s">
        <v>671</v>
      </c>
      <c r="B1216" t="s">
        <v>2085</v>
      </c>
      <c r="C1216" s="1">
        <f t="shared" si="473"/>
        <v>15374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5</v>
      </c>
      <c r="G1216" s="1">
        <f t="shared" si="461"/>
        <v>6732</v>
      </c>
      <c r="H1216" s="2">
        <f t="shared" si="462"/>
        <v>0.43788213867568621</v>
      </c>
      <c r="I1216" s="2"/>
      <c r="J1216" s="2">
        <f t="shared" si="474"/>
        <v>0.24970729803564459</v>
      </c>
      <c r="K1216" s="2">
        <f t="shared" si="475"/>
        <v>0.68758943671133077</v>
      </c>
      <c r="L1216" s="2">
        <f t="shared" si="476"/>
        <v>5.2686353583972943E-3</v>
      </c>
      <c r="M1216" s="2">
        <f t="shared" si="477"/>
        <v>5.7434629894627318E-2</v>
      </c>
      <c r="N1216" s="108">
        <v>3839</v>
      </c>
      <c r="O1216" s="108">
        <v>10571</v>
      </c>
      <c r="P1216" s="108">
        <v>81</v>
      </c>
      <c r="Q1216" s="57">
        <v>180</v>
      </c>
      <c r="V1216" s="57">
        <v>62</v>
      </c>
      <c r="Y1216" s="108"/>
      <c r="Z1216" s="108"/>
      <c r="AA1216" s="108">
        <v>153</v>
      </c>
      <c r="AB1216" s="108">
        <v>67</v>
      </c>
      <c r="AC1216" s="108">
        <v>59</v>
      </c>
      <c r="AD1216" s="108">
        <v>44</v>
      </c>
      <c r="AE1216" s="108">
        <v>74</v>
      </c>
      <c r="AF1216" s="108">
        <v>47</v>
      </c>
      <c r="AG1216" s="108">
        <v>197</v>
      </c>
      <c r="AI1216" s="7">
        <f>IF(Q1216&gt;0,RANK(Q1216,(N1216:P1216,Q1216:AE1216)),0)</f>
        <v>3</v>
      </c>
      <c r="AJ1216" s="7">
        <f>IF(R1216&gt;0,RANK(R1216,(N1216:P1216,Q1216:AE1216)),0)</f>
        <v>0</v>
      </c>
      <c r="AK1216" s="7">
        <f>IF(T1216&gt;0,RANK(T1216,(N1216:P1216,Q1216:AE1216)),0)</f>
        <v>0</v>
      </c>
      <c r="AL1216" s="7">
        <f>IF(S1216&gt;0,RANK(S1216,(N1216:P1216,Q1216:AE1216)),0)</f>
        <v>0</v>
      </c>
      <c r="AM1216" s="2">
        <f t="shared" si="478"/>
        <v>1.170807857421621E-2</v>
      </c>
      <c r="AN1216" s="2">
        <f t="shared" si="479"/>
        <v>0</v>
      </c>
      <c r="AO1216" s="2">
        <f t="shared" si="480"/>
        <v>0</v>
      </c>
      <c r="AP1216" s="2">
        <f t="shared" si="481"/>
        <v>0</v>
      </c>
      <c r="AR1216" t="s">
        <v>671</v>
      </c>
      <c r="AS1216" t="s">
        <v>2085</v>
      </c>
      <c r="AT1216">
        <v>7</v>
      </c>
      <c r="AV1216">
        <v>3</v>
      </c>
      <c r="AW1216" s="91">
        <v>22</v>
      </c>
      <c r="AX1216" s="93">
        <v>113</v>
      </c>
      <c r="AY1216" s="97">
        <f t="shared" si="472"/>
        <v>22113</v>
      </c>
      <c r="BA1216" s="7" t="s">
        <v>2350</v>
      </c>
    </row>
    <row r="1217" spans="1:53" hidden="1" outlineLevel="1">
      <c r="A1217" t="s">
        <v>1931</v>
      </c>
      <c r="B1217" t="s">
        <v>2085</v>
      </c>
      <c r="C1217" s="1">
        <f t="shared" si="473"/>
        <v>8724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7</v>
      </c>
      <c r="G1217" s="1">
        <f t="shared" si="461"/>
        <v>4624</v>
      </c>
      <c r="H1217" s="2">
        <f t="shared" si="462"/>
        <v>0.53003209536909679</v>
      </c>
      <c r="I1217" s="2"/>
      <c r="J1217" s="2">
        <f t="shared" si="474"/>
        <v>0.1885602934433746</v>
      </c>
      <c r="K1217" s="2">
        <f t="shared" si="475"/>
        <v>0.71859238881247134</v>
      </c>
      <c r="L1217" s="2">
        <f t="shared" si="476"/>
        <v>9.0554791380100877E-3</v>
      </c>
      <c r="M1217" s="2">
        <f t="shared" si="477"/>
        <v>8.3791838606144031E-2</v>
      </c>
      <c r="N1217" s="108">
        <v>1645</v>
      </c>
      <c r="O1217" s="108">
        <v>6269</v>
      </c>
      <c r="P1217" s="108">
        <v>79</v>
      </c>
      <c r="Q1217" s="57">
        <v>105</v>
      </c>
      <c r="V1217" s="57">
        <v>202</v>
      </c>
      <c r="Y1217" s="108"/>
      <c r="Z1217" s="108"/>
      <c r="AA1217" s="108">
        <v>98</v>
      </c>
      <c r="AB1217" s="108">
        <v>41</v>
      </c>
      <c r="AC1217" s="108">
        <v>57</v>
      </c>
      <c r="AD1217" s="108">
        <v>35</v>
      </c>
      <c r="AE1217" s="108">
        <v>85</v>
      </c>
      <c r="AF1217" s="108">
        <v>45</v>
      </c>
      <c r="AG1217" s="108">
        <v>63</v>
      </c>
      <c r="AI1217" s="7">
        <f>IF(Q1217&gt;0,RANK(Q1217,(N1217:P1217,Q1217:AE1217)),0)</f>
        <v>4</v>
      </c>
      <c r="AJ1217" s="7">
        <f>IF(R1217&gt;0,RANK(R1217,(N1217:P1217,Q1217:AE1217)),0)</f>
        <v>0</v>
      </c>
      <c r="AK1217" s="7">
        <f>IF(T1217&gt;0,RANK(T1217,(N1217:P1217,Q1217:AE1217)),0)</f>
        <v>0</v>
      </c>
      <c r="AL1217" s="7">
        <f>IF(S1217&gt;0,RANK(S1217,(N1217:P1217,Q1217:AE1217)),0)</f>
        <v>0</v>
      </c>
      <c r="AM1217" s="2">
        <f t="shared" si="478"/>
        <v>1.2035763411279229E-2</v>
      </c>
      <c r="AN1217" s="2">
        <f t="shared" si="479"/>
        <v>0</v>
      </c>
      <c r="AO1217" s="2">
        <f t="shared" si="480"/>
        <v>0</v>
      </c>
      <c r="AP1217" s="2">
        <f t="shared" si="481"/>
        <v>0</v>
      </c>
      <c r="AR1217" t="s">
        <v>1931</v>
      </c>
      <c r="AS1217" t="s">
        <v>2085</v>
      </c>
      <c r="AT1217">
        <v>4</v>
      </c>
      <c r="AV1217">
        <v>3</v>
      </c>
      <c r="AW1217" s="91">
        <v>22</v>
      </c>
      <c r="AX1217" s="93">
        <v>115</v>
      </c>
      <c r="AY1217" s="97">
        <f t="shared" si="472"/>
        <v>22115</v>
      </c>
      <c r="BA1217" s="7" t="s">
        <v>2350</v>
      </c>
    </row>
    <row r="1218" spans="1:53" hidden="1" outlineLevel="1">
      <c r="A1218" t="s">
        <v>2232</v>
      </c>
      <c r="B1218" t="s">
        <v>2085</v>
      </c>
      <c r="C1218" s="1">
        <f t="shared" si="473"/>
        <v>11519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4</v>
      </c>
      <c r="G1218" s="1">
        <f t="shared" si="461"/>
        <v>3761</v>
      </c>
      <c r="H1218" s="2">
        <f t="shared" si="462"/>
        <v>0.32650403680875079</v>
      </c>
      <c r="I1218" s="2"/>
      <c r="J1218" s="2">
        <f t="shared" si="474"/>
        <v>0.30671065196631653</v>
      </c>
      <c r="K1218" s="2">
        <f t="shared" si="475"/>
        <v>0.63321468877506726</v>
      </c>
      <c r="L1218" s="2">
        <f t="shared" si="476"/>
        <v>7.8999913186908587E-3</v>
      </c>
      <c r="M1218" s="2">
        <f t="shared" si="477"/>
        <v>5.2174667939925354E-2</v>
      </c>
      <c r="N1218" s="108">
        <v>3533</v>
      </c>
      <c r="O1218" s="108">
        <v>7294</v>
      </c>
      <c r="P1218" s="108">
        <v>91</v>
      </c>
      <c r="Q1218" s="57">
        <v>86</v>
      </c>
      <c r="V1218" s="57">
        <v>55</v>
      </c>
      <c r="Y1218" s="108"/>
      <c r="Z1218" s="108"/>
      <c r="AA1218" s="108">
        <v>113</v>
      </c>
      <c r="AB1218" s="108">
        <v>75</v>
      </c>
      <c r="AC1218" s="108">
        <v>39</v>
      </c>
      <c r="AD1218" s="108">
        <v>42</v>
      </c>
      <c r="AE1218" s="108">
        <v>53</v>
      </c>
      <c r="AF1218" s="108">
        <v>32</v>
      </c>
      <c r="AG1218" s="108">
        <v>106</v>
      </c>
      <c r="AI1218" s="7">
        <f>IF(Q1218&gt;0,RANK(Q1218,(N1218:P1218,Q1218:AE1218)),0)</f>
        <v>5</v>
      </c>
      <c r="AJ1218" s="7">
        <f>IF(R1218&gt;0,RANK(R1218,(N1218:P1218,Q1218:AE1218)),0)</f>
        <v>0</v>
      </c>
      <c r="AK1218" s="7">
        <f>IF(T1218&gt;0,RANK(T1218,(N1218:P1218,Q1218:AE1218)),0)</f>
        <v>0</v>
      </c>
      <c r="AL1218" s="7">
        <f>IF(S1218&gt;0,RANK(S1218,(N1218:P1218,Q1218:AE1218)),0)</f>
        <v>0</v>
      </c>
      <c r="AM1218" s="2">
        <f t="shared" si="478"/>
        <v>7.4659258616199325E-3</v>
      </c>
      <c r="AN1218" s="2">
        <f t="shared" si="479"/>
        <v>0</v>
      </c>
      <c r="AO1218" s="2">
        <f t="shared" si="480"/>
        <v>0</v>
      </c>
      <c r="AP1218" s="2">
        <f t="shared" si="481"/>
        <v>0</v>
      </c>
      <c r="AR1218" t="s">
        <v>2232</v>
      </c>
      <c r="AS1218" t="s">
        <v>2085</v>
      </c>
      <c r="AT1218">
        <v>1</v>
      </c>
      <c r="AV1218">
        <v>3</v>
      </c>
      <c r="AW1218" s="91">
        <v>22</v>
      </c>
      <c r="AX1218" s="93">
        <v>117</v>
      </c>
      <c r="AY1218" s="97">
        <f t="shared" si="472"/>
        <v>22117</v>
      </c>
      <c r="BA1218" s="7" t="s">
        <v>2350</v>
      </c>
    </row>
    <row r="1219" spans="1:53" hidden="1" outlineLevel="1">
      <c r="A1219" t="s">
        <v>1593</v>
      </c>
      <c r="B1219" t="s">
        <v>2085</v>
      </c>
      <c r="C1219" s="1">
        <f t="shared" si="473"/>
        <v>12312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6</v>
      </c>
      <c r="G1219" s="1">
        <f t="shared" si="461"/>
        <v>3189</v>
      </c>
      <c r="H1219" s="2">
        <f t="shared" si="462"/>
        <v>0.25901559454191031</v>
      </c>
      <c r="I1219" s="2"/>
      <c r="J1219" s="2">
        <f t="shared" si="474"/>
        <v>0.34039961013645226</v>
      </c>
      <c r="K1219" s="2">
        <f t="shared" si="475"/>
        <v>0.59941520467836262</v>
      </c>
      <c r="L1219" s="2">
        <f t="shared" si="476"/>
        <v>6.9850552306692654E-3</v>
      </c>
      <c r="M1219" s="2">
        <f t="shared" si="477"/>
        <v>5.3200129954515854E-2</v>
      </c>
      <c r="N1219" s="108">
        <v>4191</v>
      </c>
      <c r="O1219" s="108">
        <v>7380</v>
      </c>
      <c r="P1219" s="108">
        <v>86</v>
      </c>
      <c r="Q1219" s="57">
        <v>103</v>
      </c>
      <c r="V1219" s="57">
        <v>46</v>
      </c>
      <c r="Y1219" s="108"/>
      <c r="Z1219" s="108"/>
      <c r="AA1219" s="108">
        <v>123</v>
      </c>
      <c r="AB1219" s="108">
        <v>48</v>
      </c>
      <c r="AC1219" s="108">
        <v>61</v>
      </c>
      <c r="AD1219" s="108">
        <v>61</v>
      </c>
      <c r="AE1219" s="108">
        <v>98</v>
      </c>
      <c r="AF1219" s="108">
        <v>47</v>
      </c>
      <c r="AG1219" s="108">
        <v>68</v>
      </c>
      <c r="AI1219" s="7">
        <f>IF(Q1219&gt;0,RANK(Q1219,(N1219:P1219,Q1219:AE1219)),0)</f>
        <v>4</v>
      </c>
      <c r="AJ1219" s="7">
        <f>IF(R1219&gt;0,RANK(R1219,(N1219:P1219,Q1219:AE1219)),0)</f>
        <v>0</v>
      </c>
      <c r="AK1219" s="7">
        <f>IF(T1219&gt;0,RANK(T1219,(N1219:P1219,Q1219:AE1219)),0)</f>
        <v>0</v>
      </c>
      <c r="AL1219" s="7">
        <f>IF(S1219&gt;0,RANK(S1219,(N1219:P1219,Q1219:AE1219)),0)</f>
        <v>0</v>
      </c>
      <c r="AM1219" s="2">
        <f t="shared" si="478"/>
        <v>8.3658219623131899E-3</v>
      </c>
      <c r="AN1219" s="2">
        <f t="shared" si="479"/>
        <v>0</v>
      </c>
      <c r="AO1219" s="2">
        <f t="shared" si="480"/>
        <v>0</v>
      </c>
      <c r="AP1219" s="2">
        <f t="shared" si="481"/>
        <v>0</v>
      </c>
      <c r="AR1219" t="s">
        <v>1593</v>
      </c>
      <c r="AS1219" t="s">
        <v>2085</v>
      </c>
      <c r="AT1219">
        <v>4</v>
      </c>
      <c r="AV1219">
        <v>3</v>
      </c>
      <c r="AW1219" s="91">
        <v>22</v>
      </c>
      <c r="AX1219" s="93">
        <v>119</v>
      </c>
      <c r="AY1219" s="97">
        <f t="shared" si="472"/>
        <v>22119</v>
      </c>
      <c r="BA1219" s="7" t="s">
        <v>2350</v>
      </c>
    </row>
    <row r="1220" spans="1:53" hidden="1" outlineLevel="1">
      <c r="A1220" t="s">
        <v>1279</v>
      </c>
      <c r="B1220" t="s">
        <v>2085</v>
      </c>
      <c r="C1220" s="1">
        <f t="shared" si="473"/>
        <v>7789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5</v>
      </c>
      <c r="G1220" s="1">
        <f t="shared" ref="G1220:G1250" si="482">IF(C1220&gt;0,MAX(N1220:P1220)-LARGE(N1220:P1220,2),0)</f>
        <v>579</v>
      </c>
      <c r="H1220" s="2">
        <f t="shared" ref="H1220:H1250" si="483">IF(C1220&gt;0,G1220/C1220,0)</f>
        <v>7.4335601489279757E-2</v>
      </c>
      <c r="I1220" s="2"/>
      <c r="J1220" s="2">
        <f t="shared" si="474"/>
        <v>0.43766850686866093</v>
      </c>
      <c r="K1220" s="2">
        <f t="shared" si="475"/>
        <v>0.51200410835794063</v>
      </c>
      <c r="L1220" s="2">
        <f t="shared" si="476"/>
        <v>5.5206059827962511E-3</v>
      </c>
      <c r="M1220" s="2">
        <f t="shared" si="477"/>
        <v>4.4806778790602124E-2</v>
      </c>
      <c r="N1220" s="108">
        <v>3409</v>
      </c>
      <c r="O1220" s="108">
        <v>3988</v>
      </c>
      <c r="P1220" s="108">
        <v>43</v>
      </c>
      <c r="Q1220" s="57">
        <v>77</v>
      </c>
      <c r="V1220" s="57">
        <v>39</v>
      </c>
      <c r="Y1220" s="108"/>
      <c r="Z1220" s="108"/>
      <c r="AA1220" s="108">
        <v>61</v>
      </c>
      <c r="AB1220" s="108">
        <v>39</v>
      </c>
      <c r="AC1220" s="108">
        <v>29</v>
      </c>
      <c r="AD1220" s="108">
        <v>25</v>
      </c>
      <c r="AE1220" s="108">
        <v>25</v>
      </c>
      <c r="AF1220" s="108">
        <v>18</v>
      </c>
      <c r="AG1220" s="108">
        <v>36</v>
      </c>
      <c r="AI1220" s="7">
        <f>IF(Q1220&gt;0,RANK(Q1220,(N1220:P1220,Q1220:AE1220)),0)</f>
        <v>3</v>
      </c>
      <c r="AJ1220" s="7">
        <f>IF(R1220&gt;0,RANK(R1220,(N1220:P1220,Q1220:AE1220)),0)</f>
        <v>0</v>
      </c>
      <c r="AK1220" s="7">
        <f>IF(T1220&gt;0,RANK(T1220,(N1220:P1220,Q1220:AE1220)),0)</f>
        <v>0</v>
      </c>
      <c r="AL1220" s="7">
        <f>IF(S1220&gt;0,RANK(S1220,(N1220:P1220,Q1220:AE1220)),0)</f>
        <v>0</v>
      </c>
      <c r="AM1220" s="2">
        <f t="shared" si="478"/>
        <v>9.885736294774683E-3</v>
      </c>
      <c r="AN1220" s="2">
        <f t="shared" si="479"/>
        <v>0</v>
      </c>
      <c r="AO1220" s="2">
        <f t="shared" si="480"/>
        <v>0</v>
      </c>
      <c r="AP1220" s="2">
        <f t="shared" si="481"/>
        <v>0</v>
      </c>
      <c r="AR1220" t="s">
        <v>1279</v>
      </c>
      <c r="AS1220" t="s">
        <v>2085</v>
      </c>
      <c r="AT1220">
        <v>6</v>
      </c>
      <c r="AV1220">
        <v>3</v>
      </c>
      <c r="AW1220" s="91">
        <v>22</v>
      </c>
      <c r="AX1220" s="93">
        <v>121</v>
      </c>
      <c r="AY1220" s="97">
        <f t="shared" si="472"/>
        <v>22121</v>
      </c>
      <c r="BA1220" s="7" t="s">
        <v>2350</v>
      </c>
    </row>
    <row r="1221" spans="1:53" hidden="1" outlineLevel="1">
      <c r="A1221" t="s">
        <v>284</v>
      </c>
      <c r="B1221" t="s">
        <v>2085</v>
      </c>
      <c r="C1221" s="1">
        <f t="shared" si="473"/>
        <v>2670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4</v>
      </c>
      <c r="G1221" s="1">
        <f t="shared" si="482"/>
        <v>1502</v>
      </c>
      <c r="H1221" s="2">
        <f t="shared" si="483"/>
        <v>0.56254681647940075</v>
      </c>
      <c r="I1221" s="2"/>
      <c r="J1221" s="2">
        <f t="shared" si="474"/>
        <v>0.18164794007490637</v>
      </c>
      <c r="K1221" s="2">
        <f t="shared" si="475"/>
        <v>0.74419475655430711</v>
      </c>
      <c r="L1221" s="2">
        <f t="shared" si="476"/>
        <v>1.1985018726591761E-2</v>
      </c>
      <c r="M1221" s="2">
        <f t="shared" si="477"/>
        <v>6.2172284644194761E-2</v>
      </c>
      <c r="N1221" s="108">
        <v>485</v>
      </c>
      <c r="O1221" s="108">
        <v>1987</v>
      </c>
      <c r="P1221" s="108">
        <v>32</v>
      </c>
      <c r="Q1221" s="57">
        <v>28</v>
      </c>
      <c r="V1221" s="57">
        <v>23</v>
      </c>
      <c r="Y1221" s="108"/>
      <c r="Z1221" s="108"/>
      <c r="AA1221" s="108">
        <v>38</v>
      </c>
      <c r="AB1221" s="108">
        <v>10</v>
      </c>
      <c r="AC1221" s="108">
        <v>9</v>
      </c>
      <c r="AD1221" s="108">
        <v>7</v>
      </c>
      <c r="AE1221" s="108">
        <v>8</v>
      </c>
      <c r="AF1221" s="108">
        <v>21</v>
      </c>
      <c r="AG1221" s="108">
        <v>22</v>
      </c>
      <c r="AI1221" s="7">
        <f>IF(Q1221&gt;0,RANK(Q1221,(N1221:P1221,Q1221:AE1221)),0)</f>
        <v>5</v>
      </c>
      <c r="AJ1221" s="7">
        <f>IF(R1221&gt;0,RANK(R1221,(N1221:P1221,Q1221:AE1221)),0)</f>
        <v>0</v>
      </c>
      <c r="AK1221" s="7">
        <f>IF(T1221&gt;0,RANK(T1221,(N1221:P1221,Q1221:AE1221)),0)</f>
        <v>0</v>
      </c>
      <c r="AL1221" s="7">
        <f>IF(S1221&gt;0,RANK(S1221,(N1221:P1221,Q1221:AE1221)),0)</f>
        <v>0</v>
      </c>
      <c r="AM1221" s="2">
        <f t="shared" si="478"/>
        <v>1.0486891385767791E-2</v>
      </c>
      <c r="AN1221" s="2">
        <f t="shared" si="479"/>
        <v>0</v>
      </c>
      <c r="AO1221" s="2">
        <f t="shared" si="480"/>
        <v>0</v>
      </c>
      <c r="AP1221" s="2">
        <f t="shared" si="481"/>
        <v>0</v>
      </c>
      <c r="AR1221" t="s">
        <v>284</v>
      </c>
      <c r="AS1221" t="s">
        <v>2085</v>
      </c>
      <c r="AT1221">
        <v>5</v>
      </c>
      <c r="AV1221">
        <v>3</v>
      </c>
      <c r="AW1221" s="91">
        <v>22</v>
      </c>
      <c r="AX1221" s="93">
        <v>123</v>
      </c>
      <c r="AY1221" s="97">
        <f t="shared" si="472"/>
        <v>22123</v>
      </c>
      <c r="BA1221" s="7" t="s">
        <v>2350</v>
      </c>
    </row>
    <row r="1222" spans="1:53" hidden="1" outlineLevel="1">
      <c r="A1222" t="s">
        <v>380</v>
      </c>
      <c r="B1222" t="s">
        <v>2085</v>
      </c>
      <c r="C1222" s="1">
        <f t="shared" si="473"/>
        <v>3975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4</v>
      </c>
      <c r="G1222" s="1">
        <f t="shared" si="482"/>
        <v>405</v>
      </c>
      <c r="H1222" s="2">
        <f t="shared" si="483"/>
        <v>0.10188679245283019</v>
      </c>
      <c r="I1222" s="2"/>
      <c r="J1222" s="2">
        <f t="shared" si="474"/>
        <v>0.42188679245283017</v>
      </c>
      <c r="K1222" s="2">
        <f t="shared" si="475"/>
        <v>0.52377358490566039</v>
      </c>
      <c r="L1222" s="2">
        <f t="shared" si="476"/>
        <v>1.0062893081761006E-2</v>
      </c>
      <c r="M1222" s="2">
        <f t="shared" si="477"/>
        <v>4.4276729559748373E-2</v>
      </c>
      <c r="N1222" s="108">
        <v>1677</v>
      </c>
      <c r="O1222" s="108">
        <v>2082</v>
      </c>
      <c r="P1222" s="108">
        <v>40</v>
      </c>
      <c r="Q1222" s="57">
        <v>49</v>
      </c>
      <c r="V1222" s="57">
        <v>20</v>
      </c>
      <c r="Y1222" s="108"/>
      <c r="Z1222" s="108"/>
      <c r="AA1222" s="108">
        <v>26</v>
      </c>
      <c r="AB1222" s="108">
        <v>14</v>
      </c>
      <c r="AC1222" s="108">
        <v>14</v>
      </c>
      <c r="AD1222" s="108">
        <v>12</v>
      </c>
      <c r="AE1222" s="108">
        <v>15</v>
      </c>
      <c r="AF1222" s="108">
        <v>10</v>
      </c>
      <c r="AG1222" s="108">
        <v>16</v>
      </c>
      <c r="AI1222" s="7">
        <f>IF(Q1222&gt;0,RANK(Q1222,(N1222:P1222,Q1222:AE1222)),0)</f>
        <v>3</v>
      </c>
      <c r="AJ1222" s="7">
        <f>IF(R1222&gt;0,RANK(R1222,(N1222:P1222,Q1222:AE1222)),0)</f>
        <v>0</v>
      </c>
      <c r="AK1222" s="7">
        <f>IF(T1222&gt;0,RANK(T1222,(N1222:P1222,Q1222:AE1222)),0)</f>
        <v>0</v>
      </c>
      <c r="AL1222" s="7">
        <f>IF(S1222&gt;0,RANK(S1222,(N1222:P1222,Q1222:AE1222)),0)</f>
        <v>0</v>
      </c>
      <c r="AM1222" s="2">
        <f t="shared" si="478"/>
        <v>1.2327044025157233E-2</v>
      </c>
      <c r="AN1222" s="2">
        <f t="shared" si="479"/>
        <v>0</v>
      </c>
      <c r="AO1222" s="2">
        <f t="shared" si="480"/>
        <v>0</v>
      </c>
      <c r="AP1222" s="2">
        <f t="shared" si="481"/>
        <v>0</v>
      </c>
      <c r="AR1222" t="s">
        <v>380</v>
      </c>
      <c r="AS1222" t="s">
        <v>2085</v>
      </c>
      <c r="AT1222">
        <v>6</v>
      </c>
      <c r="AV1222">
        <v>3</v>
      </c>
      <c r="AW1222" s="91">
        <v>22</v>
      </c>
      <c r="AX1222" s="93">
        <v>125</v>
      </c>
      <c r="AY1222" s="97">
        <f t="shared" si="472"/>
        <v>22125</v>
      </c>
      <c r="BA1222" s="7" t="s">
        <v>2350</v>
      </c>
    </row>
    <row r="1223" spans="1:53" hidden="1" outlineLevel="1">
      <c r="A1223" t="s">
        <v>379</v>
      </c>
      <c r="B1223" t="s">
        <v>2085</v>
      </c>
      <c r="C1223" s="1">
        <f t="shared" si="473"/>
        <v>3987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>IF(P1223&gt;0,RANK(P1223,(N1223:P1223,Q1223:AE1223)),0)</f>
        <v>8</v>
      </c>
      <c r="G1223" s="1">
        <f t="shared" si="482"/>
        <v>1697</v>
      </c>
      <c r="H1223" s="2">
        <f t="shared" si="483"/>
        <v>0.42563330825181839</v>
      </c>
      <c r="I1223" s="2"/>
      <c r="J1223" s="2">
        <f t="shared" si="474"/>
        <v>0.24153498871331827</v>
      </c>
      <c r="K1223" s="2">
        <f t="shared" si="475"/>
        <v>0.66716829696513669</v>
      </c>
      <c r="L1223" s="2">
        <f t="shared" si="476"/>
        <v>5.0163029847002756E-3</v>
      </c>
      <c r="M1223" s="2">
        <f t="shared" si="477"/>
        <v>8.6280411336844789E-2</v>
      </c>
      <c r="N1223" s="108">
        <v>963</v>
      </c>
      <c r="O1223" s="108">
        <v>2660</v>
      </c>
      <c r="P1223" s="108">
        <v>20</v>
      </c>
      <c r="Q1223" s="57">
        <v>52</v>
      </c>
      <c r="V1223" s="57">
        <v>18</v>
      </c>
      <c r="Y1223" s="108"/>
      <c r="Z1223" s="108"/>
      <c r="AA1223" s="108">
        <v>28</v>
      </c>
      <c r="AB1223" s="108">
        <v>21</v>
      </c>
      <c r="AC1223" s="108">
        <v>25</v>
      </c>
      <c r="AD1223" s="108">
        <v>5</v>
      </c>
      <c r="AE1223" s="108">
        <v>138</v>
      </c>
      <c r="AF1223" s="108">
        <v>39</v>
      </c>
      <c r="AG1223" s="108">
        <v>18</v>
      </c>
      <c r="AI1223" s="7">
        <f>IF(Q1223&gt;0,RANK(Q1223,(N1223:P1223,Q1223:AE1223)),0)</f>
        <v>4</v>
      </c>
      <c r="AJ1223" s="7">
        <f>IF(R1223&gt;0,RANK(R1223,(N1223:P1223,Q1223:AE1223)),0)</f>
        <v>0</v>
      </c>
      <c r="AK1223" s="7">
        <f>IF(T1223&gt;0,RANK(T1223,(N1223:P1223,Q1223:AE1223)),0)</f>
        <v>0</v>
      </c>
      <c r="AL1223" s="7">
        <f>IF(S1223&gt;0,RANK(S1223,(N1223:P1223,Q1223:AE1223)),0)</f>
        <v>0</v>
      </c>
      <c r="AM1223" s="2">
        <f t="shared" si="478"/>
        <v>1.3042387760220717E-2</v>
      </c>
      <c r="AN1223" s="2">
        <f t="shared" si="479"/>
        <v>0</v>
      </c>
      <c r="AO1223" s="2">
        <f t="shared" si="480"/>
        <v>0</v>
      </c>
      <c r="AP1223" s="2">
        <f t="shared" si="481"/>
        <v>0</v>
      </c>
      <c r="AR1223" t="s">
        <v>379</v>
      </c>
      <c r="AS1223" t="s">
        <v>2085</v>
      </c>
      <c r="AT1223">
        <v>5</v>
      </c>
      <c r="AV1223">
        <v>3</v>
      </c>
      <c r="AW1223" s="91">
        <v>22</v>
      </c>
      <c r="AX1223" s="93">
        <v>127</v>
      </c>
      <c r="AY1223" s="97">
        <f t="shared" si="472"/>
        <v>22127</v>
      </c>
      <c r="BA1223" s="7" t="s">
        <v>2350</v>
      </c>
    </row>
    <row r="1224" spans="1:53" collapsed="1">
      <c r="A1224" t="s">
        <v>439</v>
      </c>
      <c r="B1224" t="s">
        <v>2255</v>
      </c>
      <c r="C1224" s="1">
        <f t="shared" si="473"/>
        <v>1264994</v>
      </c>
      <c r="D1224" s="7">
        <f>IF(N1224&gt;0, RANK(N1224,(N1224:P1224,Q1224:AE1224)),0)</f>
        <v>2</v>
      </c>
      <c r="E1224" s="7">
        <f>IF(O1224&gt;0,RANK(O1224,(N1224:P1224,Q1224:AE1224)),0)</f>
        <v>1</v>
      </c>
      <c r="F1224" s="7">
        <f>IF(P1224&gt;0,RANK(P1224,(N1224:P1224,Q1224:AE1224)),0)</f>
        <v>5</v>
      </c>
      <c r="G1224" s="1">
        <f t="shared" si="482"/>
        <v>238843</v>
      </c>
      <c r="H1224" s="2">
        <f t="shared" si="483"/>
        <v>0.18880959119173688</v>
      </c>
      <c r="I1224" s="2"/>
      <c r="J1224" s="2">
        <f t="shared" si="474"/>
        <v>0.37673854579547411</v>
      </c>
      <c r="K1224" s="2">
        <f t="shared" si="475"/>
        <v>0.56554813698721096</v>
      </c>
      <c r="L1224" s="2">
        <f t="shared" si="476"/>
        <v>6.4561571043024709E-3</v>
      </c>
      <c r="M1224" s="2">
        <f>IF(C1224=0,"-",(1-J1224-K1224-L1224))</f>
        <v>5.1257160113012401E-2</v>
      </c>
      <c r="N1224" s="108">
        <f>SUM(N1160:N1223)</f>
        <v>476572</v>
      </c>
      <c r="O1224" s="108">
        <f>SUM(O1160:O1223)</f>
        <v>715415</v>
      </c>
      <c r="P1224" s="108">
        <f>SUM(P1160:P1223)</f>
        <v>8167</v>
      </c>
      <c r="Q1224" s="108">
        <f>SUM(Q1160:Q1223)</f>
        <v>13957</v>
      </c>
      <c r="V1224" s="108">
        <f>SUM(V1160:V1223)</f>
        <v>5879</v>
      </c>
      <c r="Y1224" s="108"/>
      <c r="Z1224" s="108"/>
      <c r="AA1224" s="108">
        <f t="shared" ref="AA1224:AG1224" si="484">SUM(AA1160:AA1223)</f>
        <v>9973</v>
      </c>
      <c r="AB1224" s="108">
        <f t="shared" si="484"/>
        <v>7474</v>
      </c>
      <c r="AC1224" s="108">
        <f t="shared" si="484"/>
        <v>4810</v>
      </c>
      <c r="AD1224" s="108">
        <f t="shared" si="484"/>
        <v>4043</v>
      </c>
      <c r="AE1224" s="108">
        <f t="shared" si="484"/>
        <v>5734</v>
      </c>
      <c r="AF1224" s="108">
        <f t="shared" si="484"/>
        <v>3780</v>
      </c>
      <c r="AG1224" s="108">
        <f t="shared" si="484"/>
        <v>9190</v>
      </c>
      <c r="AI1224" s="7">
        <f>IF(Q1224&gt;0,RANK(Q1224,(N1224:P1224,Q1224:AE1224)),0)</f>
        <v>3</v>
      </c>
      <c r="AJ1224" s="7">
        <f>IF(R1224&gt;0,RANK(R1224,(N1224:P1224,Q1224:AE1224)),0)</f>
        <v>0</v>
      </c>
      <c r="AK1224" s="7">
        <f>IF(T1224&gt;0,RANK(T1224,(N1224:P1224,Q1224:AE1224)),0)</f>
        <v>0</v>
      </c>
      <c r="AL1224" s="7">
        <f>IF(S1224&gt;0,RANK(S1224,(N1224:P1224,Q1224:AE1224)),0)</f>
        <v>0</v>
      </c>
      <c r="AM1224" s="2">
        <f t="shared" si="478"/>
        <v>1.1033253912666779E-2</v>
      </c>
      <c r="AN1224" s="2">
        <f t="shared" si="479"/>
        <v>0</v>
      </c>
      <c r="AO1224" s="2">
        <f t="shared" si="480"/>
        <v>0</v>
      </c>
      <c r="AP1224" s="2">
        <f t="shared" si="481"/>
        <v>0</v>
      </c>
      <c r="AR1224" t="s">
        <v>439</v>
      </c>
      <c r="AS1224" t="s">
        <v>2255</v>
      </c>
      <c r="AV1224">
        <v>3</v>
      </c>
      <c r="AW1224" s="91">
        <v>22</v>
      </c>
      <c r="AX1224" s="93"/>
      <c r="AY1224" s="91">
        <v>22</v>
      </c>
      <c r="BA1224" s="7" t="s">
        <v>1761</v>
      </c>
    </row>
    <row r="1225" spans="1:53">
      <c r="C1225" s="1"/>
      <c r="E1225" s="7"/>
      <c r="F1225" s="7"/>
      <c r="I1225" s="2"/>
      <c r="N1225" s="108"/>
      <c r="O1225" s="108"/>
      <c r="P1225" s="108"/>
      <c r="Y1225" s="108"/>
      <c r="Z1225" s="108"/>
      <c r="AA1225" s="108"/>
      <c r="AB1225" s="108"/>
      <c r="AC1225" s="108"/>
      <c r="AD1225" s="108"/>
      <c r="AE1225" s="108"/>
      <c r="AF1225" s="108"/>
      <c r="AG1225" s="108"/>
      <c r="AI1225" s="7"/>
      <c r="AJ1225" s="7"/>
      <c r="AK1225" s="7"/>
      <c r="AL1225" s="7"/>
      <c r="AW1225" s="91"/>
      <c r="AX1225" s="93"/>
      <c r="AY1225" s="97"/>
    </row>
    <row r="1226" spans="1:53" hidden="1" outlineLevel="1">
      <c r="A1226" t="s">
        <v>255</v>
      </c>
      <c r="B1226" t="s">
        <v>1233</v>
      </c>
      <c r="C1226" s="1">
        <f t="shared" ref="C1226:C1250" si="485">SUM(N1226:AG1226)</f>
        <v>21612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0</v>
      </c>
      <c r="G1226" s="1">
        <f t="shared" si="482"/>
        <v>1711</v>
      </c>
      <c r="H1226" s="2">
        <f t="shared" si="483"/>
        <v>7.9168980196187302E-2</v>
      </c>
      <c r="I1226" s="2"/>
      <c r="J1226" s="2">
        <f t="shared" ref="J1226:J1250" si="486">IF($C1226=0,"-",N1226/$C1226)</f>
        <v>0.4460022209883398</v>
      </c>
      <c r="K1226" s="2">
        <f t="shared" ref="K1226:K1250" si="487">IF($C1226=0,"-",O1226/$C1226)</f>
        <v>0.52517120118452709</v>
      </c>
      <c r="L1226" s="2">
        <f t="shared" ref="L1226:L1250" si="488">IF($C1226=0,"-",P1226/$C1226)</f>
        <v>0</v>
      </c>
      <c r="M1226" s="2">
        <f t="shared" ref="M1226:M1250" si="489">IF(C1226=0,"-",(1-J1226-K1226-L1226))</f>
        <v>2.8826577827133049E-2</v>
      </c>
      <c r="N1226" s="108">
        <v>9639</v>
      </c>
      <c r="O1226" s="108">
        <v>11350</v>
      </c>
      <c r="P1226" s="108"/>
      <c r="R1226" s="57">
        <v>319</v>
      </c>
      <c r="S1226" s="57">
        <v>288</v>
      </c>
      <c r="X1226" s="57">
        <v>9</v>
      </c>
      <c r="Y1226" s="108"/>
      <c r="Z1226" s="108"/>
      <c r="AA1226" s="108">
        <v>0</v>
      </c>
      <c r="AB1226" s="108">
        <v>1</v>
      </c>
      <c r="AC1226" s="108">
        <v>0</v>
      </c>
      <c r="AD1226" s="108">
        <v>6</v>
      </c>
      <c r="AE1226" s="108">
        <v>0</v>
      </c>
      <c r="AF1226" s="108">
        <v>0</v>
      </c>
      <c r="AG1226" s="108">
        <v>0</v>
      </c>
      <c r="AI1226" s="7">
        <f>IF(Q1226&gt;0,RANK(Q1226,(N1226:P1226,Q1226:AE1226)),0)</f>
        <v>0</v>
      </c>
      <c r="AJ1226" s="7">
        <f>IF(R1226&gt;0,RANK(R1226,(N1226:P1226,Q1226:AE1226)),0)</f>
        <v>3</v>
      </c>
      <c r="AK1226" s="7">
        <f>IF(T1226&gt;0,RANK(T1226,(N1226:P1226,Q1226:AE1226)),0)</f>
        <v>0</v>
      </c>
      <c r="AL1226" s="7">
        <f>IF(S1226&gt;0,RANK(S1226,(N1226:P1226,Q1226:AE1226)),0)</f>
        <v>4</v>
      </c>
      <c r="AM1226" s="2">
        <f t="shared" ref="AM1226:AM1250" si="490">IF($C1226=0,"-",Q1226/$C1226)</f>
        <v>0</v>
      </c>
      <c r="AN1226" s="2">
        <f t="shared" ref="AN1226:AN1250" si="491">IF($C1226=0,"-",R1226/$C1226)</f>
        <v>1.476031834166204E-2</v>
      </c>
      <c r="AO1226" s="2">
        <f t="shared" ref="AO1226:AO1250" si="492">IF($C1226=0,"-",T1226/$C1226)</f>
        <v>0</v>
      </c>
      <c r="AP1226" s="2">
        <f t="shared" ref="AP1226:AP1250" si="493">IF($C1226=0,"-",S1226/$C1226)</f>
        <v>1.3325930038867296E-2</v>
      </c>
      <c r="AQ1226" s="85"/>
      <c r="AR1226" t="s">
        <v>255</v>
      </c>
      <c r="AS1226" t="s">
        <v>1233</v>
      </c>
      <c r="AT1226">
        <v>6</v>
      </c>
      <c r="AV1226">
        <v>3</v>
      </c>
      <c r="AW1226" s="91">
        <v>24</v>
      </c>
      <c r="AX1226" s="93">
        <v>1</v>
      </c>
      <c r="AY1226" s="97">
        <f t="shared" si="472"/>
        <v>24001</v>
      </c>
      <c r="BA1226" s="7" t="s">
        <v>1261</v>
      </c>
    </row>
    <row r="1227" spans="1:53" hidden="1" outlineLevel="1">
      <c r="A1227" t="s">
        <v>593</v>
      </c>
      <c r="B1227" t="s">
        <v>1233</v>
      </c>
      <c r="C1227" s="1">
        <f t="shared" si="485"/>
        <v>200353</v>
      </c>
      <c r="D1227" s="7">
        <f>IF(N1227&gt;0, RANK(N1227,(N1227:P1227,Q1227:AE1227)),0)</f>
        <v>1</v>
      </c>
      <c r="E1227" s="7">
        <f>IF(O1227&gt;0,RANK(O1227,(N1227:P1227,Q1227:AE1227)),0)</f>
        <v>2</v>
      </c>
      <c r="F1227" s="7">
        <f>IF(P1227&gt;0,RANK(P1227,(N1227:P1227,Q1227:AE1227)),0)</f>
        <v>0</v>
      </c>
      <c r="G1227" s="1">
        <f t="shared" si="482"/>
        <v>9517</v>
      </c>
      <c r="H1227" s="2">
        <f t="shared" si="483"/>
        <v>4.7501160451802568E-2</v>
      </c>
      <c r="I1227" s="2"/>
      <c r="J1227" s="2">
        <f t="shared" si="486"/>
        <v>0.51165193433589717</v>
      </c>
      <c r="K1227" s="2">
        <f t="shared" si="487"/>
        <v>0.46415077388409459</v>
      </c>
      <c r="L1227" s="2">
        <f t="shared" si="488"/>
        <v>0</v>
      </c>
      <c r="M1227" s="2">
        <f t="shared" si="489"/>
        <v>2.4197291780008234E-2</v>
      </c>
      <c r="N1227" s="108">
        <v>102511</v>
      </c>
      <c r="O1227" s="108">
        <v>92994</v>
      </c>
      <c r="P1227" s="108"/>
      <c r="R1227" s="57">
        <v>1868</v>
      </c>
      <c r="S1227" s="57">
        <v>2766</v>
      </c>
      <c r="X1227" s="57">
        <v>169</v>
      </c>
      <c r="Y1227" s="108"/>
      <c r="Z1227" s="108"/>
      <c r="AA1227" s="108">
        <v>4</v>
      </c>
      <c r="AB1227" s="108">
        <v>4</v>
      </c>
      <c r="AC1227" s="108">
        <v>7</v>
      </c>
      <c r="AD1227" s="108">
        <v>13</v>
      </c>
      <c r="AE1227" s="108">
        <v>0</v>
      </c>
      <c r="AF1227" s="108">
        <v>3</v>
      </c>
      <c r="AG1227" s="108">
        <v>14</v>
      </c>
      <c r="AI1227" s="7">
        <f>IF(Q1227&gt;0,RANK(Q1227,(N1227:P1227,Q1227:AE1227)),0)</f>
        <v>0</v>
      </c>
      <c r="AJ1227" s="7">
        <f>IF(R1227&gt;0,RANK(R1227,(N1227:P1227,Q1227:AE1227)),0)</f>
        <v>4</v>
      </c>
      <c r="AK1227" s="7">
        <f>IF(T1227&gt;0,RANK(T1227,(N1227:P1227,Q1227:AE1227)),0)</f>
        <v>0</v>
      </c>
      <c r="AL1227" s="7">
        <f>IF(S1227&gt;0,RANK(S1227,(N1227:P1227,Q1227:AE1227)),0)</f>
        <v>3</v>
      </c>
      <c r="AM1227" s="2">
        <f t="shared" si="490"/>
        <v>0</v>
      </c>
      <c r="AN1227" s="2">
        <f t="shared" si="491"/>
        <v>9.3235439449371859E-3</v>
      </c>
      <c r="AO1227" s="2">
        <f t="shared" si="492"/>
        <v>0</v>
      </c>
      <c r="AP1227" s="2">
        <f t="shared" si="493"/>
        <v>1.3805633057653243E-2</v>
      </c>
      <c r="AQ1227" s="85"/>
      <c r="AR1227" t="s">
        <v>593</v>
      </c>
      <c r="AS1227" t="s">
        <v>1233</v>
      </c>
      <c r="AT1227">
        <v>0</v>
      </c>
      <c r="AV1227">
        <v>3</v>
      </c>
      <c r="AW1227" s="91">
        <v>24</v>
      </c>
      <c r="AX1227" s="93">
        <v>3</v>
      </c>
      <c r="AY1227" s="97">
        <f t="shared" si="472"/>
        <v>24003</v>
      </c>
      <c r="BA1227" s="7" t="s">
        <v>1261</v>
      </c>
    </row>
    <row r="1228" spans="1:53" hidden="1" outlineLevel="1">
      <c r="A1228" t="s">
        <v>608</v>
      </c>
      <c r="B1228" t="s">
        <v>1233</v>
      </c>
      <c r="C1228" s="1">
        <f t="shared" si="485"/>
        <v>159740</v>
      </c>
      <c r="D1228" s="7">
        <f>IF(N1228&gt;0, RANK(N1228,(N1228:P1228,Q1228:AE1228)),0)</f>
        <v>1</v>
      </c>
      <c r="E1228" s="7">
        <f>IF(O1228&gt;0,RANK(O1228,(N1228:P1228,Q1228:AE1228)),0)</f>
        <v>2</v>
      </c>
      <c r="F1228" s="7">
        <f>IF(P1228&gt;0,RANK(P1228,(N1228:P1228,Q1228:AE1228)),0)</f>
        <v>0</v>
      </c>
      <c r="G1228" s="1">
        <f t="shared" si="482"/>
        <v>119976</v>
      </c>
      <c r="H1228" s="2">
        <f t="shared" si="483"/>
        <v>0.75107048954551148</v>
      </c>
      <c r="I1228" s="2"/>
      <c r="J1228" s="2">
        <f t="shared" si="486"/>
        <v>0.86585701765368728</v>
      </c>
      <c r="K1228" s="2">
        <f t="shared" si="487"/>
        <v>0.11478652810817579</v>
      </c>
      <c r="L1228" s="2">
        <f t="shared" si="488"/>
        <v>0</v>
      </c>
      <c r="M1228" s="2">
        <f t="shared" si="489"/>
        <v>1.9356454238136936E-2</v>
      </c>
      <c r="N1228" s="108">
        <v>138312</v>
      </c>
      <c r="O1228" s="108">
        <v>18336</v>
      </c>
      <c r="P1228" s="108"/>
      <c r="R1228" s="57">
        <v>831</v>
      </c>
      <c r="S1228" s="57">
        <v>2094</v>
      </c>
      <c r="X1228" s="57">
        <v>105</v>
      </c>
      <c r="Y1228" s="108"/>
      <c r="Z1228" s="108"/>
      <c r="AA1228" s="108">
        <v>7</v>
      </c>
      <c r="AB1228" s="108">
        <v>10</v>
      </c>
      <c r="AC1228" s="108">
        <v>12</v>
      </c>
      <c r="AD1228" s="108">
        <v>16</v>
      </c>
      <c r="AE1228" s="108">
        <v>0</v>
      </c>
      <c r="AF1228" s="108">
        <v>0</v>
      </c>
      <c r="AG1228" s="108">
        <v>17</v>
      </c>
      <c r="AI1228" s="7">
        <f>IF(Q1228&gt;0,RANK(Q1228,(N1228:P1228,Q1228:AE1228)),0)</f>
        <v>0</v>
      </c>
      <c r="AJ1228" s="7">
        <f>IF(R1228&gt;0,RANK(R1228,(N1228:P1228,Q1228:AE1228)),0)</f>
        <v>4</v>
      </c>
      <c r="AK1228" s="7">
        <f>IF(T1228&gt;0,RANK(T1228,(N1228:P1228,Q1228:AE1228)),0)</f>
        <v>0</v>
      </c>
      <c r="AL1228" s="7">
        <f>IF(S1228&gt;0,RANK(S1228,(N1228:P1228,Q1228:AE1228)),0)</f>
        <v>3</v>
      </c>
      <c r="AM1228" s="2">
        <f t="shared" si="490"/>
        <v>0</v>
      </c>
      <c r="AN1228" s="2">
        <f t="shared" si="491"/>
        <v>5.2022035808188304E-3</v>
      </c>
      <c r="AO1228" s="2">
        <f t="shared" si="492"/>
        <v>0</v>
      </c>
      <c r="AP1228" s="2">
        <f t="shared" si="493"/>
        <v>1.3108801802929761E-2</v>
      </c>
      <c r="AQ1228" s="85"/>
      <c r="AR1228" t="s">
        <v>15</v>
      </c>
      <c r="AS1228" t="s">
        <v>1233</v>
      </c>
      <c r="AT1228">
        <v>0</v>
      </c>
      <c r="AV1228">
        <v>3</v>
      </c>
      <c r="AW1228" s="91">
        <v>24</v>
      </c>
      <c r="AX1228" s="93">
        <v>510</v>
      </c>
      <c r="AY1228" s="97">
        <f t="shared" si="472"/>
        <v>24510</v>
      </c>
      <c r="BA1228" s="7" t="s">
        <v>710</v>
      </c>
    </row>
    <row r="1229" spans="1:53" hidden="1" outlineLevel="1">
      <c r="A1229" t="s">
        <v>608</v>
      </c>
      <c r="B1229" t="s">
        <v>1233</v>
      </c>
      <c r="C1229" s="1">
        <f t="shared" si="485"/>
        <v>284350</v>
      </c>
      <c r="D1229" s="7">
        <f>IF(N1229&gt;0, RANK(N1229,(N1229:P1229,Q1229:AE1229)),0)</f>
        <v>1</v>
      </c>
      <c r="E1229" s="7">
        <f>IF(O1229&gt;0,RANK(O1229,(N1229:P1229,Q1229:AE1229)),0)</f>
        <v>2</v>
      </c>
      <c r="F1229" s="7">
        <f>IF(P1229&gt;0,RANK(P1229,(N1229:P1229,Q1229:AE1229)),0)</f>
        <v>0</v>
      </c>
      <c r="G1229" s="1">
        <f t="shared" si="482"/>
        <v>53008</v>
      </c>
      <c r="H1229" s="2">
        <f t="shared" si="483"/>
        <v>0.18641814665025497</v>
      </c>
      <c r="I1229" s="2"/>
      <c r="J1229" s="2">
        <f t="shared" si="486"/>
        <v>0.58265517847722881</v>
      </c>
      <c r="K1229" s="2">
        <f t="shared" si="487"/>
        <v>0.39623703182697378</v>
      </c>
      <c r="L1229" s="2">
        <f t="shared" si="488"/>
        <v>0</v>
      </c>
      <c r="M1229" s="2">
        <f t="shared" si="489"/>
        <v>2.1107789695797408E-2</v>
      </c>
      <c r="N1229" s="108">
        <v>165678</v>
      </c>
      <c r="O1229" s="108">
        <v>112670</v>
      </c>
      <c r="P1229" s="108"/>
      <c r="R1229" s="57">
        <v>2233</v>
      </c>
      <c r="S1229" s="57">
        <v>3426</v>
      </c>
      <c r="X1229" s="57">
        <v>197</v>
      </c>
      <c r="Y1229" s="108"/>
      <c r="Z1229" s="108"/>
      <c r="AA1229" s="108">
        <v>42</v>
      </c>
      <c r="AB1229" s="108">
        <v>14</v>
      </c>
      <c r="AC1229" s="108">
        <v>9</v>
      </c>
      <c r="AD1229" s="108">
        <v>41</v>
      </c>
      <c r="AE1229" s="108">
        <v>0</v>
      </c>
      <c r="AF1229" s="108">
        <v>7</v>
      </c>
      <c r="AG1229" s="108">
        <v>33</v>
      </c>
      <c r="AI1229" s="7">
        <f>IF(Q1229&gt;0,RANK(Q1229,(N1229:P1229,Q1229:AE1229)),0)</f>
        <v>0</v>
      </c>
      <c r="AJ1229" s="7">
        <f>IF(R1229&gt;0,RANK(R1229,(N1229:P1229,Q1229:AE1229)),0)</f>
        <v>4</v>
      </c>
      <c r="AK1229" s="7">
        <f>IF(T1229&gt;0,RANK(T1229,(N1229:P1229,Q1229:AE1229)),0)</f>
        <v>0</v>
      </c>
      <c r="AL1229" s="7">
        <f>IF(S1229&gt;0,RANK(S1229,(N1229:P1229,Q1229:AE1229)),0)</f>
        <v>3</v>
      </c>
      <c r="AM1229" s="2">
        <f t="shared" si="490"/>
        <v>0</v>
      </c>
      <c r="AN1229" s="2">
        <f t="shared" si="491"/>
        <v>7.8529980657640226E-3</v>
      </c>
      <c r="AO1229" s="2">
        <f t="shared" si="492"/>
        <v>0</v>
      </c>
      <c r="AP1229" s="2">
        <f t="shared" si="493"/>
        <v>1.2048531739053982E-2</v>
      </c>
      <c r="AQ1229" s="85"/>
      <c r="AR1229" t="s">
        <v>608</v>
      </c>
      <c r="AS1229" t="s">
        <v>1233</v>
      </c>
      <c r="AT1229">
        <v>0</v>
      </c>
      <c r="AV1229">
        <v>3</v>
      </c>
      <c r="AW1229" s="91">
        <v>24</v>
      </c>
      <c r="AX1229" s="93">
        <v>5</v>
      </c>
      <c r="AY1229" s="97">
        <f t="shared" si="472"/>
        <v>24005</v>
      </c>
      <c r="BA1229" s="7" t="s">
        <v>1261</v>
      </c>
    </row>
    <row r="1230" spans="1:53" hidden="1" outlineLevel="1">
      <c r="A1230" t="s">
        <v>576</v>
      </c>
      <c r="B1230" t="s">
        <v>1233</v>
      </c>
      <c r="C1230" s="1">
        <f t="shared" si="485"/>
        <v>31476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0</v>
      </c>
      <c r="G1230" s="1">
        <f t="shared" si="482"/>
        <v>322</v>
      </c>
      <c r="H1230" s="2">
        <f t="shared" si="483"/>
        <v>1.0230016520523574E-2</v>
      </c>
      <c r="I1230" s="2"/>
      <c r="J1230" s="2">
        <f t="shared" si="486"/>
        <v>0.4844008133180836</v>
      </c>
      <c r="K1230" s="2">
        <f t="shared" si="487"/>
        <v>0.49463082983860718</v>
      </c>
      <c r="L1230" s="2">
        <f t="shared" si="488"/>
        <v>0</v>
      </c>
      <c r="M1230" s="2">
        <f t="shared" si="489"/>
        <v>2.0968356843309222E-2</v>
      </c>
      <c r="N1230" s="108">
        <v>15247</v>
      </c>
      <c r="O1230" s="108">
        <v>15569</v>
      </c>
      <c r="P1230" s="108"/>
      <c r="R1230" s="57">
        <v>275</v>
      </c>
      <c r="S1230" s="57">
        <v>364</v>
      </c>
      <c r="X1230" s="57">
        <v>15</v>
      </c>
      <c r="Y1230" s="108"/>
      <c r="Z1230" s="108"/>
      <c r="AA1230" s="108">
        <v>1</v>
      </c>
      <c r="AB1230" s="108">
        <v>1</v>
      </c>
      <c r="AC1230" s="108">
        <v>1</v>
      </c>
      <c r="AD1230" s="108">
        <v>1</v>
      </c>
      <c r="AE1230" s="108">
        <v>0</v>
      </c>
      <c r="AF1230" s="108">
        <v>0</v>
      </c>
      <c r="AG1230" s="108">
        <v>2</v>
      </c>
      <c r="AI1230" s="7">
        <f>IF(Q1230&gt;0,RANK(Q1230,(N1230:P1230,Q1230:AE1230)),0)</f>
        <v>0</v>
      </c>
      <c r="AJ1230" s="7">
        <f>IF(R1230&gt;0,RANK(R1230,(N1230:P1230,Q1230:AE1230)),0)</f>
        <v>4</v>
      </c>
      <c r="AK1230" s="7">
        <f>IF(T1230&gt;0,RANK(T1230,(N1230:P1230,Q1230:AE1230)),0)</f>
        <v>0</v>
      </c>
      <c r="AL1230" s="7">
        <f>IF(S1230&gt;0,RANK(S1230,(N1230:P1230,Q1230:AE1230)),0)</f>
        <v>3</v>
      </c>
      <c r="AM1230" s="2">
        <f t="shared" si="490"/>
        <v>0</v>
      </c>
      <c r="AN1230" s="2">
        <f t="shared" si="491"/>
        <v>8.736815351378829E-3</v>
      </c>
      <c r="AO1230" s="2">
        <f t="shared" si="492"/>
        <v>0</v>
      </c>
      <c r="AP1230" s="2">
        <f t="shared" si="493"/>
        <v>1.1564366501461431E-2</v>
      </c>
      <c r="AQ1230" s="85"/>
      <c r="AR1230" t="s">
        <v>576</v>
      </c>
      <c r="AS1230" t="s">
        <v>1233</v>
      </c>
      <c r="AT1230">
        <v>5</v>
      </c>
      <c r="AV1230">
        <v>3</v>
      </c>
      <c r="AW1230" s="91">
        <v>24</v>
      </c>
      <c r="AX1230" s="93">
        <v>9</v>
      </c>
      <c r="AY1230" s="97">
        <f t="shared" si="472"/>
        <v>24009</v>
      </c>
      <c r="BA1230" s="7" t="s">
        <v>1261</v>
      </c>
    </row>
    <row r="1231" spans="1:53" hidden="1" outlineLevel="1">
      <c r="A1231" t="s">
        <v>1604</v>
      </c>
      <c r="B1231" t="s">
        <v>1233</v>
      </c>
      <c r="C1231" s="1">
        <f t="shared" si="485"/>
        <v>9916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0</v>
      </c>
      <c r="G1231" s="1">
        <f t="shared" si="482"/>
        <v>634</v>
      </c>
      <c r="H1231" s="2">
        <f t="shared" si="483"/>
        <v>6.3937071399757961E-2</v>
      </c>
      <c r="I1231" s="2"/>
      <c r="J1231" s="2">
        <f t="shared" si="486"/>
        <v>0.45461879790237997</v>
      </c>
      <c r="K1231" s="2">
        <f t="shared" si="487"/>
        <v>0.51855586930213793</v>
      </c>
      <c r="L1231" s="2">
        <f t="shared" si="488"/>
        <v>0</v>
      </c>
      <c r="M1231" s="2">
        <f t="shared" si="489"/>
        <v>2.682533279548216E-2</v>
      </c>
      <c r="N1231" s="108">
        <v>4508</v>
      </c>
      <c r="O1231" s="108">
        <v>5142</v>
      </c>
      <c r="P1231" s="108"/>
      <c r="R1231" s="57">
        <v>127</v>
      </c>
      <c r="S1231" s="57">
        <v>120</v>
      </c>
      <c r="X1231" s="57">
        <v>13</v>
      </c>
      <c r="Y1231" s="108"/>
      <c r="Z1231" s="108"/>
      <c r="AA1231" s="108">
        <v>2</v>
      </c>
      <c r="AB1231" s="108">
        <v>0</v>
      </c>
      <c r="AC1231" s="108">
        <v>0</v>
      </c>
      <c r="AD1231" s="108">
        <v>0</v>
      </c>
      <c r="AE1231" s="108">
        <v>0</v>
      </c>
      <c r="AF1231" s="108">
        <v>0</v>
      </c>
      <c r="AG1231" s="108">
        <v>4</v>
      </c>
      <c r="AI1231" s="7">
        <f>IF(Q1231&gt;0,RANK(Q1231,(N1231:P1231,Q1231:AE1231)),0)</f>
        <v>0</v>
      </c>
      <c r="AJ1231" s="7">
        <f>IF(R1231&gt;0,RANK(R1231,(N1231:P1231,Q1231:AE1231)),0)</f>
        <v>3</v>
      </c>
      <c r="AK1231" s="7">
        <f>IF(T1231&gt;0,RANK(T1231,(N1231:P1231,Q1231:AE1231)),0)</f>
        <v>0</v>
      </c>
      <c r="AL1231" s="7">
        <f>IF(S1231&gt;0,RANK(S1231,(N1231:P1231,Q1231:AE1231)),0)</f>
        <v>4</v>
      </c>
      <c r="AM1231" s="2">
        <f t="shared" si="490"/>
        <v>0</v>
      </c>
      <c r="AN1231" s="2">
        <f t="shared" si="491"/>
        <v>1.2807583703106092E-2</v>
      </c>
      <c r="AO1231" s="2">
        <f t="shared" si="492"/>
        <v>0</v>
      </c>
      <c r="AP1231" s="2">
        <f t="shared" si="493"/>
        <v>1.2101653892698669E-2</v>
      </c>
      <c r="AQ1231" s="85"/>
      <c r="AR1231" t="s">
        <v>1604</v>
      </c>
      <c r="AS1231" t="s">
        <v>1233</v>
      </c>
      <c r="AT1231">
        <v>1</v>
      </c>
      <c r="AV1231">
        <v>3</v>
      </c>
      <c r="AW1231" s="91">
        <v>24</v>
      </c>
      <c r="AX1231" s="93">
        <v>11</v>
      </c>
      <c r="AY1231" s="97">
        <f t="shared" si="472"/>
        <v>24011</v>
      </c>
      <c r="BA1231" s="7" t="s">
        <v>1261</v>
      </c>
    </row>
    <row r="1232" spans="1:53" hidden="1" outlineLevel="1">
      <c r="A1232" t="s">
        <v>1199</v>
      </c>
      <c r="B1232" t="s">
        <v>1233</v>
      </c>
      <c r="C1232" s="1">
        <f t="shared" si="485"/>
        <v>62919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>IF(P1232&gt;0,RANK(P1232,(N1232:P1232,Q1232:AE1232)),0)</f>
        <v>0</v>
      </c>
      <c r="G1232" s="1">
        <f t="shared" si="482"/>
        <v>17680</v>
      </c>
      <c r="H1232" s="2">
        <f t="shared" si="483"/>
        <v>0.28099620146537613</v>
      </c>
      <c r="I1232" s="2"/>
      <c r="J1232" s="2">
        <f t="shared" si="486"/>
        <v>0.34380711708704842</v>
      </c>
      <c r="K1232" s="2">
        <f t="shared" si="487"/>
        <v>0.62480331855242455</v>
      </c>
      <c r="L1232" s="2">
        <f t="shared" si="488"/>
        <v>0</v>
      </c>
      <c r="M1232" s="2">
        <f t="shared" si="489"/>
        <v>3.1389564360526978E-2</v>
      </c>
      <c r="N1232" s="108">
        <v>21632</v>
      </c>
      <c r="O1232" s="108">
        <v>39312</v>
      </c>
      <c r="P1232" s="108"/>
      <c r="R1232" s="57">
        <v>1040</v>
      </c>
      <c r="S1232" s="57">
        <v>834</v>
      </c>
      <c r="X1232" s="57">
        <v>66</v>
      </c>
      <c r="Y1232" s="108"/>
      <c r="Z1232" s="108"/>
      <c r="AA1232" s="108">
        <v>8</v>
      </c>
      <c r="AB1232" s="108">
        <v>2</v>
      </c>
      <c r="AC1232" s="108">
        <v>5</v>
      </c>
      <c r="AD1232" s="108">
        <v>13</v>
      </c>
      <c r="AE1232" s="108">
        <v>0</v>
      </c>
      <c r="AF1232" s="108">
        <v>2</v>
      </c>
      <c r="AG1232" s="108">
        <v>5</v>
      </c>
      <c r="AI1232" s="7">
        <f>IF(Q1232&gt;0,RANK(Q1232,(N1232:P1232,Q1232:AE1232)),0)</f>
        <v>0</v>
      </c>
      <c r="AJ1232" s="7">
        <f>IF(R1232&gt;0,RANK(R1232,(N1232:P1232,Q1232:AE1232)),0)</f>
        <v>3</v>
      </c>
      <c r="AK1232" s="7">
        <f>IF(T1232&gt;0,RANK(T1232,(N1232:P1232,Q1232:AE1232)),0)</f>
        <v>0</v>
      </c>
      <c r="AL1232" s="7">
        <f>IF(S1232&gt;0,RANK(S1232,(N1232:P1232,Q1232:AE1232)),0)</f>
        <v>4</v>
      </c>
      <c r="AM1232" s="2">
        <f t="shared" si="490"/>
        <v>0</v>
      </c>
      <c r="AN1232" s="2">
        <f t="shared" si="491"/>
        <v>1.6529188321492711E-2</v>
      </c>
      <c r="AO1232" s="2">
        <f t="shared" si="492"/>
        <v>0</v>
      </c>
      <c r="AP1232" s="2">
        <f t="shared" si="493"/>
        <v>1.3255137557812425E-2</v>
      </c>
      <c r="AQ1232" s="85"/>
      <c r="AR1232" t="s">
        <v>1199</v>
      </c>
      <c r="AS1232" t="s">
        <v>1233</v>
      </c>
      <c r="AT1232">
        <v>6</v>
      </c>
      <c r="AV1232">
        <v>3</v>
      </c>
      <c r="AW1232" s="91">
        <v>24</v>
      </c>
      <c r="AX1232" s="93">
        <v>13</v>
      </c>
      <c r="AY1232" s="97">
        <f t="shared" si="472"/>
        <v>24013</v>
      </c>
      <c r="BA1232" s="7" t="s">
        <v>1261</v>
      </c>
    </row>
    <row r="1233" spans="1:53" hidden="1" outlineLevel="1">
      <c r="A1233" t="s">
        <v>2158</v>
      </c>
      <c r="B1233" t="s">
        <v>1233</v>
      </c>
      <c r="C1233" s="1">
        <f t="shared" si="485"/>
        <v>29700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0</v>
      </c>
      <c r="G1233" s="1">
        <f t="shared" si="482"/>
        <v>2468</v>
      </c>
      <c r="H1233" s="2">
        <f t="shared" si="483"/>
        <v>8.3097643097643101E-2</v>
      </c>
      <c r="I1233" s="2"/>
      <c r="J1233" s="2">
        <f t="shared" si="486"/>
        <v>0.44215488215488213</v>
      </c>
      <c r="K1233" s="2">
        <f t="shared" si="487"/>
        <v>0.5252525252525253</v>
      </c>
      <c r="L1233" s="2">
        <f t="shared" si="488"/>
        <v>0</v>
      </c>
      <c r="M1233" s="2">
        <f t="shared" si="489"/>
        <v>3.2592592592592506E-2</v>
      </c>
      <c r="N1233" s="108">
        <v>13132</v>
      </c>
      <c r="O1233" s="108">
        <v>15600</v>
      </c>
      <c r="P1233" s="108"/>
      <c r="R1233" s="57">
        <v>485</v>
      </c>
      <c r="S1233" s="57">
        <v>443</v>
      </c>
      <c r="X1233" s="57">
        <v>25</v>
      </c>
      <c r="Y1233" s="108"/>
      <c r="Z1233" s="108"/>
      <c r="AA1233" s="108">
        <v>2</v>
      </c>
      <c r="AB1233" s="108">
        <v>3</v>
      </c>
      <c r="AC1233" s="108">
        <v>0</v>
      </c>
      <c r="AD1233" s="108">
        <v>7</v>
      </c>
      <c r="AE1233" s="108">
        <v>2</v>
      </c>
      <c r="AF1233" s="108">
        <v>0</v>
      </c>
      <c r="AG1233" s="108">
        <v>1</v>
      </c>
      <c r="AI1233" s="7">
        <f>IF(Q1233&gt;0,RANK(Q1233,(N1233:P1233,Q1233:AE1233)),0)</f>
        <v>0</v>
      </c>
      <c r="AJ1233" s="7">
        <f>IF(R1233&gt;0,RANK(R1233,(N1233:P1233,Q1233:AE1233)),0)</f>
        <v>3</v>
      </c>
      <c r="AK1233" s="7">
        <f>IF(T1233&gt;0,RANK(T1233,(N1233:P1233,Q1233:AE1233)),0)</f>
        <v>0</v>
      </c>
      <c r="AL1233" s="7">
        <f>IF(S1233&gt;0,RANK(S1233,(N1233:P1233,Q1233:AE1233)),0)</f>
        <v>4</v>
      </c>
      <c r="AM1233" s="2">
        <f t="shared" si="490"/>
        <v>0</v>
      </c>
      <c r="AN1233" s="2">
        <f t="shared" si="491"/>
        <v>1.632996632996633E-2</v>
      </c>
      <c r="AO1233" s="2">
        <f t="shared" si="492"/>
        <v>0</v>
      </c>
      <c r="AP1233" s="2">
        <f t="shared" si="493"/>
        <v>1.4915824915824915E-2</v>
      </c>
      <c r="AQ1233" s="85"/>
      <c r="AR1233" t="s">
        <v>2158</v>
      </c>
      <c r="AS1233" t="s">
        <v>1233</v>
      </c>
      <c r="AT1233">
        <v>1</v>
      </c>
      <c r="AV1233">
        <v>3</v>
      </c>
      <c r="AW1233" s="91">
        <v>24</v>
      </c>
      <c r="AX1233" s="93">
        <v>15</v>
      </c>
      <c r="AY1233" s="97">
        <f t="shared" si="472"/>
        <v>24015</v>
      </c>
      <c r="BA1233" s="7" t="s">
        <v>1261</v>
      </c>
    </row>
    <row r="1234" spans="1:53" hidden="1" outlineLevel="1">
      <c r="A1234" t="s">
        <v>2294</v>
      </c>
      <c r="B1234" t="s">
        <v>1233</v>
      </c>
      <c r="C1234" s="1">
        <f t="shared" si="485"/>
        <v>46401</v>
      </c>
      <c r="D1234" s="7">
        <f>IF(N1234&gt;0, RANK(N1234,(N1234:P1234,Q1234:AE1234)),0)</f>
        <v>1</v>
      </c>
      <c r="E1234" s="7">
        <f>IF(O1234&gt;0,RANK(O1234,(N1234:P1234,Q1234:AE1234)),0)</f>
        <v>2</v>
      </c>
      <c r="F1234" s="7">
        <f>IF(P1234&gt;0,RANK(P1234,(N1234:P1234,Q1234:AE1234)),0)</f>
        <v>0</v>
      </c>
      <c r="G1234" s="1">
        <f t="shared" si="482"/>
        <v>14508</v>
      </c>
      <c r="H1234" s="2">
        <f t="shared" si="483"/>
        <v>0.3126656753087218</v>
      </c>
      <c r="I1234" s="2"/>
      <c r="J1234" s="2">
        <f t="shared" si="486"/>
        <v>0.64882222365897291</v>
      </c>
      <c r="K1234" s="2">
        <f t="shared" si="487"/>
        <v>0.33615654835025105</v>
      </c>
      <c r="L1234" s="2">
        <f t="shared" si="488"/>
        <v>0</v>
      </c>
      <c r="M1234" s="2">
        <f t="shared" si="489"/>
        <v>1.5021227990776043E-2</v>
      </c>
      <c r="N1234" s="108">
        <v>30106</v>
      </c>
      <c r="O1234" s="108">
        <v>15598</v>
      </c>
      <c r="P1234" s="108"/>
      <c r="R1234" s="57">
        <v>321</v>
      </c>
      <c r="S1234" s="57">
        <v>348</v>
      </c>
      <c r="X1234" s="57">
        <v>24</v>
      </c>
      <c r="Y1234" s="108"/>
      <c r="Z1234" s="108"/>
      <c r="AA1234" s="108">
        <v>0</v>
      </c>
      <c r="AB1234" s="108">
        <v>1</v>
      </c>
      <c r="AC1234" s="108">
        <v>3</v>
      </c>
      <c r="AD1234" s="108">
        <v>0</v>
      </c>
      <c r="AE1234" s="108">
        <v>0</v>
      </c>
      <c r="AF1234" s="108">
        <v>0</v>
      </c>
      <c r="AG1234" s="108">
        <v>0</v>
      </c>
      <c r="AI1234" s="7">
        <f>IF(Q1234&gt;0,RANK(Q1234,(N1234:P1234,Q1234:AE1234)),0)</f>
        <v>0</v>
      </c>
      <c r="AJ1234" s="7">
        <f>IF(R1234&gt;0,RANK(R1234,(N1234:P1234,Q1234:AE1234)),0)</f>
        <v>4</v>
      </c>
      <c r="AK1234" s="7">
        <f>IF(T1234&gt;0,RANK(T1234,(N1234:P1234,Q1234:AE1234)),0)</f>
        <v>0</v>
      </c>
      <c r="AL1234" s="7">
        <f>IF(S1234&gt;0,RANK(S1234,(N1234:P1234,Q1234:AE1234)),0)</f>
        <v>3</v>
      </c>
      <c r="AM1234" s="2">
        <f t="shared" si="490"/>
        <v>0</v>
      </c>
      <c r="AN1234" s="2">
        <f t="shared" si="491"/>
        <v>6.9179543544320163E-3</v>
      </c>
      <c r="AO1234" s="2">
        <f t="shared" si="492"/>
        <v>0</v>
      </c>
      <c r="AP1234" s="2">
        <f t="shared" si="493"/>
        <v>7.4998383655524668E-3</v>
      </c>
      <c r="AQ1234" s="85"/>
      <c r="AR1234" t="s">
        <v>2294</v>
      </c>
      <c r="AS1234" t="s">
        <v>1233</v>
      </c>
      <c r="AT1234">
        <v>5</v>
      </c>
      <c r="AV1234">
        <v>3</v>
      </c>
      <c r="AW1234" s="91">
        <v>24</v>
      </c>
      <c r="AX1234" s="93">
        <v>17</v>
      </c>
      <c r="AY1234" s="97">
        <f t="shared" si="472"/>
        <v>24017</v>
      </c>
      <c r="BA1234" s="7" t="s">
        <v>1261</v>
      </c>
    </row>
    <row r="1235" spans="1:53" hidden="1" outlineLevel="1">
      <c r="A1235" t="s">
        <v>2309</v>
      </c>
      <c r="B1235" t="s">
        <v>1233</v>
      </c>
      <c r="C1235" s="1">
        <f t="shared" si="485"/>
        <v>11582</v>
      </c>
      <c r="D1235" s="7">
        <f>IF(N1235&gt;0, RANK(N1235,(N1235:P1235,Q1235:AE1235)),0)</f>
        <v>1</v>
      </c>
      <c r="E1235" s="7">
        <f>IF(O1235&gt;0,RANK(O1235,(N1235:P1235,Q1235:AE1235)),0)</f>
        <v>2</v>
      </c>
      <c r="F1235" s="7">
        <f>IF(P1235&gt;0,RANK(P1235,(N1235:P1235,Q1235:AE1235)),0)</f>
        <v>0</v>
      </c>
      <c r="G1235" s="1">
        <f t="shared" si="482"/>
        <v>1571</v>
      </c>
      <c r="H1235" s="2">
        <f t="shared" si="483"/>
        <v>0.13564151269210845</v>
      </c>
      <c r="I1235" s="2"/>
      <c r="J1235" s="2">
        <f t="shared" si="486"/>
        <v>0.55957520290105334</v>
      </c>
      <c r="K1235" s="2">
        <f t="shared" si="487"/>
        <v>0.42393369020894489</v>
      </c>
      <c r="L1235" s="2">
        <f t="shared" si="488"/>
        <v>0</v>
      </c>
      <c r="M1235" s="2">
        <f t="shared" si="489"/>
        <v>1.6491106890001772E-2</v>
      </c>
      <c r="N1235" s="108">
        <v>6481</v>
      </c>
      <c r="O1235" s="108">
        <v>4910</v>
      </c>
      <c r="P1235" s="108"/>
      <c r="R1235" s="57">
        <v>87</v>
      </c>
      <c r="S1235" s="57">
        <v>99</v>
      </c>
      <c r="X1235" s="57">
        <v>4</v>
      </c>
      <c r="Y1235" s="108"/>
      <c r="Z1235" s="108"/>
      <c r="AA1235" s="108">
        <v>0</v>
      </c>
      <c r="AB1235" s="108">
        <v>0</v>
      </c>
      <c r="AC1235" s="108">
        <v>1</v>
      </c>
      <c r="AD1235" s="108">
        <v>0</v>
      </c>
      <c r="AE1235" s="108">
        <v>0</v>
      </c>
      <c r="AF1235" s="108">
        <v>0</v>
      </c>
      <c r="AG1235" s="108">
        <v>0</v>
      </c>
      <c r="AI1235" s="7">
        <f>IF(Q1235&gt;0,RANK(Q1235,(N1235:P1235,Q1235:AE1235)),0)</f>
        <v>0</v>
      </c>
      <c r="AJ1235" s="7">
        <f>IF(R1235&gt;0,RANK(R1235,(N1235:P1235,Q1235:AE1235)),0)</f>
        <v>4</v>
      </c>
      <c r="AK1235" s="7">
        <f>IF(T1235&gt;0,RANK(T1235,(N1235:P1235,Q1235:AE1235)),0)</f>
        <v>0</v>
      </c>
      <c r="AL1235" s="7">
        <f>IF(S1235&gt;0,RANK(S1235,(N1235:P1235,Q1235:AE1235)),0)</f>
        <v>3</v>
      </c>
      <c r="AM1235" s="2">
        <f t="shared" si="490"/>
        <v>0</v>
      </c>
      <c r="AN1235" s="2">
        <f t="shared" si="491"/>
        <v>7.511656017958902E-3</v>
      </c>
      <c r="AO1235" s="2">
        <f t="shared" si="492"/>
        <v>0</v>
      </c>
      <c r="AP1235" s="2">
        <f t="shared" si="493"/>
        <v>8.5477465031946129E-3</v>
      </c>
      <c r="AQ1235" s="85"/>
      <c r="AR1235" t="s">
        <v>2309</v>
      </c>
      <c r="AS1235" t="s">
        <v>1233</v>
      </c>
      <c r="AT1235">
        <v>1</v>
      </c>
      <c r="AV1235">
        <v>3</v>
      </c>
      <c r="AW1235" s="91">
        <v>24</v>
      </c>
      <c r="AX1235" s="93">
        <v>19</v>
      </c>
      <c r="AY1235" s="97">
        <f t="shared" ref="AY1235:AY1249" si="494">1000*AW1235+AX1235</f>
        <v>24019</v>
      </c>
      <c r="BA1235" s="7" t="s">
        <v>1261</v>
      </c>
    </row>
    <row r="1236" spans="1:53" hidden="1" outlineLevel="1">
      <c r="A1236" t="s">
        <v>1620</v>
      </c>
      <c r="B1236" t="s">
        <v>1233</v>
      </c>
      <c r="C1236" s="1">
        <f t="shared" si="485"/>
        <v>74814</v>
      </c>
      <c r="D1236" s="7">
        <f>IF(N1236&gt;0, RANK(N1236,(N1236:P1236,Q1236:AE1236)),0)</f>
        <v>2</v>
      </c>
      <c r="E1236" s="7">
        <f>IF(O1236&gt;0,RANK(O1236,(N1236:P1236,Q1236:AE1236)),0)</f>
        <v>1</v>
      </c>
      <c r="F1236" s="7">
        <f>IF(P1236&gt;0,RANK(P1236,(N1236:P1236,Q1236:AE1236)),0)</f>
        <v>0</v>
      </c>
      <c r="G1236" s="1">
        <f t="shared" si="482"/>
        <v>3100</v>
      </c>
      <c r="H1236" s="2">
        <f t="shared" si="483"/>
        <v>4.1436094848557758E-2</v>
      </c>
      <c r="I1236" s="2"/>
      <c r="J1236" s="2">
        <f t="shared" si="486"/>
        <v>0.46666399337022485</v>
      </c>
      <c r="K1236" s="2">
        <f t="shared" si="487"/>
        <v>0.50810008821878261</v>
      </c>
      <c r="L1236" s="2">
        <f t="shared" si="488"/>
        <v>0</v>
      </c>
      <c r="M1236" s="2">
        <f t="shared" si="489"/>
        <v>2.5235918410992597E-2</v>
      </c>
      <c r="N1236" s="108">
        <v>34913</v>
      </c>
      <c r="O1236" s="108">
        <v>38013</v>
      </c>
      <c r="P1236" s="108"/>
      <c r="R1236" s="57">
        <v>905</v>
      </c>
      <c r="S1236" s="57">
        <v>876</v>
      </c>
      <c r="X1236" s="57">
        <v>91</v>
      </c>
      <c r="Y1236" s="108"/>
      <c r="Z1236" s="108"/>
      <c r="AA1236" s="108">
        <v>1</v>
      </c>
      <c r="AB1236" s="108">
        <v>3</v>
      </c>
      <c r="AC1236" s="108">
        <v>2</v>
      </c>
      <c r="AD1236" s="108">
        <v>5</v>
      </c>
      <c r="AE1236" s="108">
        <v>0</v>
      </c>
      <c r="AF1236" s="108">
        <v>0</v>
      </c>
      <c r="AG1236" s="108">
        <v>5</v>
      </c>
      <c r="AI1236" s="7">
        <f>IF(Q1236&gt;0,RANK(Q1236,(N1236:P1236,Q1236:AE1236)),0)</f>
        <v>0</v>
      </c>
      <c r="AJ1236" s="7">
        <f>IF(R1236&gt;0,RANK(R1236,(N1236:P1236,Q1236:AE1236)),0)</f>
        <v>3</v>
      </c>
      <c r="AK1236" s="7">
        <f>IF(T1236&gt;0,RANK(T1236,(N1236:P1236,Q1236:AE1236)),0)</f>
        <v>0</v>
      </c>
      <c r="AL1236" s="7">
        <f>IF(S1236&gt;0,RANK(S1236,(N1236:P1236,Q1236:AE1236)),0)</f>
        <v>4</v>
      </c>
      <c r="AM1236" s="2">
        <f t="shared" si="490"/>
        <v>0</v>
      </c>
      <c r="AN1236" s="2">
        <f t="shared" si="491"/>
        <v>1.2096666399337022E-2</v>
      </c>
      <c r="AO1236" s="2">
        <f t="shared" si="492"/>
        <v>0</v>
      </c>
      <c r="AP1236" s="2">
        <f t="shared" si="493"/>
        <v>1.1709038415269869E-2</v>
      </c>
      <c r="AQ1236" s="85"/>
      <c r="AR1236" t="s">
        <v>1620</v>
      </c>
      <c r="AS1236" t="s">
        <v>1233</v>
      </c>
      <c r="AT1236">
        <v>6</v>
      </c>
      <c r="AV1236">
        <v>3</v>
      </c>
      <c r="AW1236" s="91">
        <v>24</v>
      </c>
      <c r="AX1236" s="93">
        <v>21</v>
      </c>
      <c r="AY1236" s="97">
        <f t="shared" si="494"/>
        <v>24021</v>
      </c>
      <c r="BA1236" s="7" t="s">
        <v>1261</v>
      </c>
    </row>
    <row r="1237" spans="1:53" hidden="1" outlineLevel="1">
      <c r="A1237" t="s">
        <v>1468</v>
      </c>
      <c r="B1237" t="s">
        <v>1233</v>
      </c>
      <c r="C1237" s="1">
        <f t="shared" si="485"/>
        <v>9400</v>
      </c>
      <c r="D1237" s="7">
        <f>IF(N1237&gt;0, RANK(N1237,(N1237:P1237,Q1237:AE1237)),0)</f>
        <v>2</v>
      </c>
      <c r="E1237" s="7">
        <f>IF(O1237&gt;0,RANK(O1237,(N1237:P1237,Q1237:AE1237)),0)</f>
        <v>1</v>
      </c>
      <c r="F1237" s="7">
        <f>IF(P1237&gt;0,RANK(P1237,(N1237:P1237,Q1237:AE1237)),0)</f>
        <v>0</v>
      </c>
      <c r="G1237" s="1">
        <f t="shared" si="482"/>
        <v>2389</v>
      </c>
      <c r="H1237" s="2">
        <f t="shared" si="483"/>
        <v>0.25414893617021278</v>
      </c>
      <c r="I1237" s="2"/>
      <c r="J1237" s="2">
        <f t="shared" si="486"/>
        <v>0.35755319148936171</v>
      </c>
      <c r="K1237" s="2">
        <f t="shared" si="487"/>
        <v>0.61170212765957444</v>
      </c>
      <c r="L1237" s="2">
        <f t="shared" si="488"/>
        <v>0</v>
      </c>
      <c r="M1237" s="2">
        <f t="shared" si="489"/>
        <v>3.0744680851063855E-2</v>
      </c>
      <c r="N1237" s="108">
        <v>3361</v>
      </c>
      <c r="O1237" s="108">
        <v>5750</v>
      </c>
      <c r="P1237" s="108"/>
      <c r="R1237" s="57">
        <v>164</v>
      </c>
      <c r="S1237" s="57">
        <v>117</v>
      </c>
      <c r="X1237" s="57">
        <v>2</v>
      </c>
      <c r="Y1237" s="108"/>
      <c r="Z1237" s="108"/>
      <c r="AA1237" s="108">
        <v>1</v>
      </c>
      <c r="AB1237" s="108">
        <v>0</v>
      </c>
      <c r="AC1237" s="108">
        <v>0</v>
      </c>
      <c r="AD1237" s="108">
        <v>1</v>
      </c>
      <c r="AE1237" s="108">
        <v>2</v>
      </c>
      <c r="AF1237" s="108">
        <v>1</v>
      </c>
      <c r="AG1237" s="108">
        <v>1</v>
      </c>
      <c r="AI1237" s="7">
        <f>IF(Q1237&gt;0,RANK(Q1237,(N1237:P1237,Q1237:AE1237)),0)</f>
        <v>0</v>
      </c>
      <c r="AJ1237" s="7">
        <f>IF(R1237&gt;0,RANK(R1237,(N1237:P1237,Q1237:AE1237)),0)</f>
        <v>3</v>
      </c>
      <c r="AK1237" s="7">
        <f>IF(T1237&gt;0,RANK(T1237,(N1237:P1237,Q1237:AE1237)),0)</f>
        <v>0</v>
      </c>
      <c r="AL1237" s="7">
        <f>IF(S1237&gt;0,RANK(S1237,(N1237:P1237,Q1237:AE1237)),0)</f>
        <v>4</v>
      </c>
      <c r="AM1237" s="2">
        <f t="shared" si="490"/>
        <v>0</v>
      </c>
      <c r="AN1237" s="2">
        <f t="shared" si="491"/>
        <v>1.7446808510638297E-2</v>
      </c>
      <c r="AO1237" s="2">
        <f t="shared" si="492"/>
        <v>0</v>
      </c>
      <c r="AP1237" s="2">
        <f t="shared" si="493"/>
        <v>1.2446808510638297E-2</v>
      </c>
      <c r="AQ1237" s="85"/>
      <c r="AR1237" t="s">
        <v>1468</v>
      </c>
      <c r="AS1237" t="s">
        <v>1233</v>
      </c>
      <c r="AT1237">
        <v>6</v>
      </c>
      <c r="AV1237">
        <v>3</v>
      </c>
      <c r="AW1237" s="91">
        <v>24</v>
      </c>
      <c r="AX1237" s="93">
        <v>23</v>
      </c>
      <c r="AY1237" s="97">
        <f t="shared" si="494"/>
        <v>24023</v>
      </c>
      <c r="BA1237" s="7" t="s">
        <v>1261</v>
      </c>
    </row>
    <row r="1238" spans="1:53" hidden="1" outlineLevel="1">
      <c r="A1238" t="s">
        <v>1914</v>
      </c>
      <c r="B1238" t="s">
        <v>1233</v>
      </c>
      <c r="C1238" s="1">
        <f t="shared" si="485"/>
        <v>93584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>IF(P1238&gt;0,RANK(P1238,(N1238:P1238,Q1238:AE1238)),0)</f>
        <v>0</v>
      </c>
      <c r="G1238" s="1">
        <f t="shared" si="482"/>
        <v>9801</v>
      </c>
      <c r="H1238" s="2">
        <f t="shared" si="483"/>
        <v>0.10472944093007351</v>
      </c>
      <c r="I1238" s="2"/>
      <c r="J1238" s="2">
        <f t="shared" si="486"/>
        <v>0.43503162933834844</v>
      </c>
      <c r="K1238" s="2">
        <f t="shared" si="487"/>
        <v>0.53976107026842191</v>
      </c>
      <c r="L1238" s="2">
        <f t="shared" si="488"/>
        <v>0</v>
      </c>
      <c r="M1238" s="2">
        <f t="shared" si="489"/>
        <v>2.5207300393229604E-2</v>
      </c>
      <c r="N1238" s="108">
        <v>40712</v>
      </c>
      <c r="O1238" s="108">
        <v>50513</v>
      </c>
      <c r="P1238" s="108"/>
      <c r="R1238" s="57">
        <v>1171</v>
      </c>
      <c r="S1238" s="57">
        <v>1082</v>
      </c>
      <c r="X1238" s="57">
        <v>90</v>
      </c>
      <c r="Y1238" s="108"/>
      <c r="Z1238" s="108"/>
      <c r="AA1238" s="108">
        <v>1</v>
      </c>
      <c r="AB1238" s="108">
        <v>3</v>
      </c>
      <c r="AC1238" s="108">
        <v>2</v>
      </c>
      <c r="AD1238" s="108">
        <v>6</v>
      </c>
      <c r="AE1238" s="108">
        <v>0</v>
      </c>
      <c r="AF1238" s="108">
        <v>0</v>
      </c>
      <c r="AG1238" s="108">
        <v>4</v>
      </c>
      <c r="AI1238" s="7">
        <f>IF(Q1238&gt;0,RANK(Q1238,(N1238:P1238,Q1238:AE1238)),0)</f>
        <v>0</v>
      </c>
      <c r="AJ1238" s="7">
        <f>IF(R1238&gt;0,RANK(R1238,(N1238:P1238,Q1238:AE1238)),0)</f>
        <v>3</v>
      </c>
      <c r="AK1238" s="7">
        <f>IF(T1238&gt;0,RANK(T1238,(N1238:P1238,Q1238:AE1238)),0)</f>
        <v>0</v>
      </c>
      <c r="AL1238" s="7">
        <f>IF(S1238&gt;0,RANK(S1238,(N1238:P1238,Q1238:AE1238)),0)</f>
        <v>4</v>
      </c>
      <c r="AM1238" s="2">
        <f t="shared" si="490"/>
        <v>0</v>
      </c>
      <c r="AN1238" s="2">
        <f t="shared" si="491"/>
        <v>1.2512822704735853E-2</v>
      </c>
      <c r="AO1238" s="2">
        <f t="shared" si="492"/>
        <v>0</v>
      </c>
      <c r="AP1238" s="2">
        <f t="shared" si="493"/>
        <v>1.1561805436826809E-2</v>
      </c>
      <c r="AQ1238" s="85"/>
      <c r="AR1238" t="s">
        <v>1914</v>
      </c>
      <c r="AS1238" t="s">
        <v>1233</v>
      </c>
      <c r="AT1238">
        <v>0</v>
      </c>
      <c r="AV1238">
        <v>3</v>
      </c>
      <c r="AW1238" s="91">
        <v>24</v>
      </c>
      <c r="AX1238" s="93">
        <v>25</v>
      </c>
      <c r="AY1238" s="97">
        <f t="shared" si="494"/>
        <v>24025</v>
      </c>
      <c r="BA1238" s="7" t="s">
        <v>1261</v>
      </c>
    </row>
    <row r="1239" spans="1:53" hidden="1" outlineLevel="1">
      <c r="A1239" t="s">
        <v>2284</v>
      </c>
      <c r="B1239" t="s">
        <v>1233</v>
      </c>
      <c r="C1239" s="1">
        <f t="shared" si="485"/>
        <v>106749</v>
      </c>
      <c r="D1239" s="7">
        <f>IF(N1239&gt;0, RANK(N1239,(N1239:P1239,Q1239:AE1239)),0)</f>
        <v>1</v>
      </c>
      <c r="E1239" s="7">
        <f>IF(O1239&gt;0,RANK(O1239,(N1239:P1239,Q1239:AE1239)),0)</f>
        <v>2</v>
      </c>
      <c r="F1239" s="7">
        <f>IF(P1239&gt;0,RANK(P1239,(N1239:P1239,Q1239:AE1239)),0)</f>
        <v>0</v>
      </c>
      <c r="G1239" s="1">
        <f t="shared" si="482"/>
        <v>22885</v>
      </c>
      <c r="H1239" s="2">
        <f t="shared" si="483"/>
        <v>0.21438139935737102</v>
      </c>
      <c r="I1239" s="2"/>
      <c r="J1239" s="2">
        <f t="shared" si="486"/>
        <v>0.59708287665458226</v>
      </c>
      <c r="K1239" s="2">
        <f t="shared" si="487"/>
        <v>0.38270147729721121</v>
      </c>
      <c r="L1239" s="2">
        <f t="shared" si="488"/>
        <v>0</v>
      </c>
      <c r="M1239" s="2">
        <f t="shared" si="489"/>
        <v>2.0215646048206526E-2</v>
      </c>
      <c r="N1239" s="108">
        <v>63738</v>
      </c>
      <c r="O1239" s="108">
        <v>40853</v>
      </c>
      <c r="P1239" s="108"/>
      <c r="R1239" s="57">
        <v>794</v>
      </c>
      <c r="S1239" s="57">
        <v>1239</v>
      </c>
      <c r="X1239" s="57">
        <v>74</v>
      </c>
      <c r="Y1239" s="108"/>
      <c r="Z1239" s="108"/>
      <c r="AA1239" s="108">
        <v>5</v>
      </c>
      <c r="AB1239" s="108">
        <v>1</v>
      </c>
      <c r="AC1239" s="108">
        <v>4</v>
      </c>
      <c r="AD1239" s="108">
        <v>37</v>
      </c>
      <c r="AE1239" s="108">
        <v>0</v>
      </c>
      <c r="AF1239" s="108">
        <v>1</v>
      </c>
      <c r="AG1239" s="108">
        <v>3</v>
      </c>
      <c r="AI1239" s="7">
        <f>IF(Q1239&gt;0,RANK(Q1239,(N1239:P1239,Q1239:AE1239)),0)</f>
        <v>0</v>
      </c>
      <c r="AJ1239" s="7">
        <f>IF(R1239&gt;0,RANK(R1239,(N1239:P1239,Q1239:AE1239)),0)</f>
        <v>4</v>
      </c>
      <c r="AK1239" s="7">
        <f>IF(T1239&gt;0,RANK(T1239,(N1239:P1239,Q1239:AE1239)),0)</f>
        <v>0</v>
      </c>
      <c r="AL1239" s="7">
        <f>IF(S1239&gt;0,RANK(S1239,(N1239:P1239,Q1239:AE1239)),0)</f>
        <v>3</v>
      </c>
      <c r="AM1239" s="2">
        <f t="shared" si="490"/>
        <v>0</v>
      </c>
      <c r="AN1239" s="2">
        <f t="shared" si="491"/>
        <v>7.4380087869675591E-3</v>
      </c>
      <c r="AO1239" s="2">
        <f t="shared" si="492"/>
        <v>0</v>
      </c>
      <c r="AP1239" s="2">
        <f t="shared" si="493"/>
        <v>1.1606666104600512E-2</v>
      </c>
      <c r="AQ1239" s="85"/>
      <c r="AR1239" t="s">
        <v>2284</v>
      </c>
      <c r="AS1239" t="s">
        <v>1233</v>
      </c>
      <c r="AT1239">
        <v>0</v>
      </c>
      <c r="AV1239">
        <v>3</v>
      </c>
      <c r="AW1239" s="91">
        <v>24</v>
      </c>
      <c r="AX1239" s="93">
        <v>27</v>
      </c>
      <c r="AY1239" s="97">
        <f t="shared" si="494"/>
        <v>24027</v>
      </c>
      <c r="BA1239" s="7" t="s">
        <v>1261</v>
      </c>
    </row>
    <row r="1240" spans="1:53" hidden="1" outlineLevel="1">
      <c r="A1240" t="s">
        <v>1764</v>
      </c>
      <c r="B1240" t="s">
        <v>1233</v>
      </c>
      <c r="C1240" s="1">
        <f t="shared" si="485"/>
        <v>8117</v>
      </c>
      <c r="D1240" s="7">
        <f>IF(N1240&gt;0, RANK(N1240,(N1240:P1240,Q1240:AE1240)),0)</f>
        <v>1</v>
      </c>
      <c r="E1240" s="7">
        <f>IF(O1240&gt;0,RANK(O1240,(N1240:P1240,Q1240:AE1240)),0)</f>
        <v>2</v>
      </c>
      <c r="F1240" s="7">
        <f>IF(P1240&gt;0,RANK(P1240,(N1240:P1240,Q1240:AE1240)),0)</f>
        <v>0</v>
      </c>
      <c r="G1240" s="1">
        <f t="shared" si="482"/>
        <v>1144</v>
      </c>
      <c r="H1240" s="2">
        <f t="shared" si="483"/>
        <v>0.14093877048170506</v>
      </c>
      <c r="I1240" s="2"/>
      <c r="J1240" s="2">
        <f t="shared" si="486"/>
        <v>0.56042872982629055</v>
      </c>
      <c r="K1240" s="2">
        <f t="shared" si="487"/>
        <v>0.41948995934458544</v>
      </c>
      <c r="L1240" s="2">
        <f t="shared" si="488"/>
        <v>0</v>
      </c>
      <c r="M1240" s="2">
        <f t="shared" si="489"/>
        <v>2.0081310829124011E-2</v>
      </c>
      <c r="N1240" s="108">
        <v>4549</v>
      </c>
      <c r="O1240" s="108">
        <v>3405</v>
      </c>
      <c r="P1240" s="108"/>
      <c r="R1240" s="57">
        <v>74</v>
      </c>
      <c r="S1240" s="57">
        <v>81</v>
      </c>
      <c r="X1240" s="57">
        <v>6</v>
      </c>
      <c r="Y1240" s="108"/>
      <c r="Z1240" s="108"/>
      <c r="AA1240" s="108">
        <v>0</v>
      </c>
      <c r="AB1240" s="108">
        <v>0</v>
      </c>
      <c r="AC1240" s="108">
        <v>1</v>
      </c>
      <c r="AD1240" s="108">
        <v>0</v>
      </c>
      <c r="AE1240" s="108">
        <v>0</v>
      </c>
      <c r="AF1240" s="108">
        <v>0</v>
      </c>
      <c r="AG1240" s="108">
        <v>1</v>
      </c>
      <c r="AI1240" s="7">
        <f>IF(Q1240&gt;0,RANK(Q1240,(N1240:P1240,Q1240:AE1240)),0)</f>
        <v>0</v>
      </c>
      <c r="AJ1240" s="7">
        <f>IF(R1240&gt;0,RANK(R1240,(N1240:P1240,Q1240:AE1240)),0)</f>
        <v>4</v>
      </c>
      <c r="AK1240" s="7">
        <f>IF(T1240&gt;0,RANK(T1240,(N1240:P1240,Q1240:AE1240)),0)</f>
        <v>0</v>
      </c>
      <c r="AL1240" s="7">
        <f>IF(S1240&gt;0,RANK(S1240,(N1240:P1240,Q1240:AE1240)),0)</f>
        <v>3</v>
      </c>
      <c r="AM1240" s="2">
        <f t="shared" si="490"/>
        <v>0</v>
      </c>
      <c r="AN1240" s="2">
        <f t="shared" si="491"/>
        <v>9.1166687199704319E-3</v>
      </c>
      <c r="AO1240" s="2">
        <f t="shared" si="492"/>
        <v>0</v>
      </c>
      <c r="AP1240" s="2">
        <f t="shared" si="493"/>
        <v>9.9790563015892571E-3</v>
      </c>
      <c r="AQ1240" s="85"/>
      <c r="AR1240" t="s">
        <v>1764</v>
      </c>
      <c r="AS1240" t="s">
        <v>1233</v>
      </c>
      <c r="AT1240">
        <v>1</v>
      </c>
      <c r="AV1240">
        <v>3</v>
      </c>
      <c r="AW1240" s="91">
        <v>24</v>
      </c>
      <c r="AX1240" s="93">
        <v>29</v>
      </c>
      <c r="AY1240" s="97">
        <f t="shared" si="494"/>
        <v>24029</v>
      </c>
      <c r="BA1240" s="7" t="s">
        <v>1261</v>
      </c>
    </row>
    <row r="1241" spans="1:53" hidden="1" outlineLevel="1">
      <c r="A1241" t="s">
        <v>1309</v>
      </c>
      <c r="B1241" t="s">
        <v>1233</v>
      </c>
      <c r="C1241" s="1">
        <f t="shared" si="485"/>
        <v>288684</v>
      </c>
      <c r="D1241" s="7">
        <f>IF(N1241&gt;0, RANK(N1241,(N1241:P1241,Q1241:AE1241)),0)</f>
        <v>1</v>
      </c>
      <c r="E1241" s="7">
        <f>IF(O1241&gt;0,RANK(O1241,(N1241:P1241,Q1241:AE1241)),0)</f>
        <v>2</v>
      </c>
      <c r="F1241" s="7">
        <f>IF(P1241&gt;0,RANK(P1241,(N1241:P1241,Q1241:AE1241)),0)</f>
        <v>0</v>
      </c>
      <c r="G1241" s="1">
        <f t="shared" si="482"/>
        <v>124423</v>
      </c>
      <c r="H1241" s="2">
        <f t="shared" si="483"/>
        <v>0.43100067894306576</v>
      </c>
      <c r="I1241" s="2"/>
      <c r="J1241" s="2">
        <f t="shared" si="486"/>
        <v>0.70667234761884967</v>
      </c>
      <c r="K1241" s="2">
        <f t="shared" si="487"/>
        <v>0.27567166867578391</v>
      </c>
      <c r="L1241" s="2">
        <f t="shared" si="488"/>
        <v>0</v>
      </c>
      <c r="M1241" s="2">
        <f t="shared" si="489"/>
        <v>1.7655983705366418E-2</v>
      </c>
      <c r="N1241" s="108">
        <v>204005</v>
      </c>
      <c r="O1241" s="108">
        <v>79582</v>
      </c>
      <c r="P1241" s="108"/>
      <c r="R1241" s="57">
        <v>1393</v>
      </c>
      <c r="S1241" s="57">
        <v>3353</v>
      </c>
      <c r="X1241" s="57">
        <v>279</v>
      </c>
      <c r="Y1241" s="108"/>
      <c r="Z1241" s="108"/>
      <c r="AA1241" s="108">
        <v>5</v>
      </c>
      <c r="AB1241" s="108">
        <v>1</v>
      </c>
      <c r="AC1241" s="108">
        <v>22</v>
      </c>
      <c r="AD1241" s="108">
        <v>36</v>
      </c>
      <c r="AE1241" s="108">
        <v>0</v>
      </c>
      <c r="AF1241" s="108">
        <v>0</v>
      </c>
      <c r="AG1241" s="108">
        <v>8</v>
      </c>
      <c r="AI1241" s="7">
        <f>IF(Q1241&gt;0,RANK(Q1241,(N1241:P1241,Q1241:AE1241)),0)</f>
        <v>0</v>
      </c>
      <c r="AJ1241" s="7">
        <f>IF(R1241&gt;0,RANK(R1241,(N1241:P1241,Q1241:AE1241)),0)</f>
        <v>4</v>
      </c>
      <c r="AK1241" s="7">
        <f>IF(T1241&gt;0,RANK(T1241,(N1241:P1241,Q1241:AE1241)),0)</f>
        <v>0</v>
      </c>
      <c r="AL1241" s="7">
        <f>IF(S1241&gt;0,RANK(S1241,(N1241:P1241,Q1241:AE1241)),0)</f>
        <v>3</v>
      </c>
      <c r="AM1241" s="2">
        <f t="shared" si="490"/>
        <v>0</v>
      </c>
      <c r="AN1241" s="2">
        <f t="shared" si="491"/>
        <v>4.8253453603247839E-3</v>
      </c>
      <c r="AO1241" s="2">
        <f t="shared" si="492"/>
        <v>0</v>
      </c>
      <c r="AP1241" s="2">
        <f t="shared" si="493"/>
        <v>1.16147760180682E-2</v>
      </c>
      <c r="AQ1241" s="85"/>
      <c r="AR1241" t="s">
        <v>1309</v>
      </c>
      <c r="AS1241" t="s">
        <v>1233</v>
      </c>
      <c r="AT1241">
        <v>0</v>
      </c>
      <c r="AV1241">
        <v>3</v>
      </c>
      <c r="AW1241" s="91">
        <v>24</v>
      </c>
      <c r="AX1241" s="93">
        <v>31</v>
      </c>
      <c r="AY1241" s="97">
        <f t="shared" si="494"/>
        <v>24031</v>
      </c>
      <c r="BA1241" s="7" t="s">
        <v>1261</v>
      </c>
    </row>
    <row r="1242" spans="1:53" hidden="1" outlineLevel="1">
      <c r="A1242" t="s">
        <v>532</v>
      </c>
      <c r="B1242" t="s">
        <v>1233</v>
      </c>
      <c r="C1242" s="1">
        <f t="shared" si="485"/>
        <v>229436</v>
      </c>
      <c r="D1242" s="7">
        <f>IF(N1242&gt;0, RANK(N1242,(N1242:P1242,Q1242:AE1242)),0)</f>
        <v>1</v>
      </c>
      <c r="E1242" s="7">
        <f>IF(O1242&gt;0,RANK(O1242,(N1242:P1242,Q1242:AE1242)),0)</f>
        <v>2</v>
      </c>
      <c r="F1242" s="7">
        <f>IF(P1242&gt;0,RANK(P1242,(N1242:P1242,Q1242:AE1242)),0)</f>
        <v>0</v>
      </c>
      <c r="G1242" s="1">
        <f t="shared" si="482"/>
        <v>181834</v>
      </c>
      <c r="H1242" s="2">
        <f t="shared" si="483"/>
        <v>0.79252602032810893</v>
      </c>
      <c r="I1242" s="2"/>
      <c r="J1242" s="2">
        <f t="shared" si="486"/>
        <v>0.89105894454226886</v>
      </c>
      <c r="K1242" s="2">
        <f t="shared" si="487"/>
        <v>9.8532924214159934E-2</v>
      </c>
      <c r="L1242" s="2">
        <f t="shared" si="488"/>
        <v>0</v>
      </c>
      <c r="M1242" s="2">
        <f t="shared" si="489"/>
        <v>1.0408131243571206E-2</v>
      </c>
      <c r="N1242" s="108">
        <v>204441</v>
      </c>
      <c r="O1242" s="108">
        <v>22607</v>
      </c>
      <c r="P1242" s="108"/>
      <c r="R1242" s="57">
        <v>752</v>
      </c>
      <c r="S1242" s="57">
        <v>1472</v>
      </c>
      <c r="X1242" s="57">
        <v>130</v>
      </c>
      <c r="Y1242" s="108"/>
      <c r="Z1242" s="108"/>
      <c r="AA1242" s="108">
        <v>2</v>
      </c>
      <c r="AB1242" s="108">
        <v>8</v>
      </c>
      <c r="AC1242" s="108">
        <v>9</v>
      </c>
      <c r="AD1242" s="108">
        <v>9</v>
      </c>
      <c r="AE1242" s="108">
        <v>0</v>
      </c>
      <c r="AF1242" s="108">
        <v>0</v>
      </c>
      <c r="AG1242" s="108">
        <v>6</v>
      </c>
      <c r="AI1242" s="7">
        <f>IF(Q1242&gt;0,RANK(Q1242,(N1242:P1242,Q1242:AE1242)),0)</f>
        <v>0</v>
      </c>
      <c r="AJ1242" s="7">
        <f>IF(R1242&gt;0,RANK(R1242,(N1242:P1242,Q1242:AE1242)),0)</f>
        <v>4</v>
      </c>
      <c r="AK1242" s="7">
        <f>IF(T1242&gt;0,RANK(T1242,(N1242:P1242,Q1242:AE1242)),0)</f>
        <v>0</v>
      </c>
      <c r="AL1242" s="7">
        <f>IF(S1242&gt;0,RANK(S1242,(N1242:P1242,Q1242:AE1242)),0)</f>
        <v>3</v>
      </c>
      <c r="AM1242" s="2">
        <f t="shared" si="490"/>
        <v>0</v>
      </c>
      <c r="AN1242" s="2">
        <f t="shared" si="491"/>
        <v>3.2776024686622849E-3</v>
      </c>
      <c r="AO1242" s="2">
        <f t="shared" si="492"/>
        <v>0</v>
      </c>
      <c r="AP1242" s="2">
        <f t="shared" si="493"/>
        <v>6.4157324918495788E-3</v>
      </c>
      <c r="AQ1242" s="85"/>
      <c r="AR1242" t="s">
        <v>532</v>
      </c>
      <c r="AS1242" t="s">
        <v>1233</v>
      </c>
      <c r="AT1242">
        <v>0</v>
      </c>
      <c r="AV1242">
        <v>3</v>
      </c>
      <c r="AW1242" s="91">
        <v>24</v>
      </c>
      <c r="AX1242" s="93">
        <v>33</v>
      </c>
      <c r="AY1242" s="97">
        <f t="shared" si="494"/>
        <v>24033</v>
      </c>
      <c r="BA1242" s="7" t="s">
        <v>1261</v>
      </c>
    </row>
    <row r="1243" spans="1:53" hidden="1" outlineLevel="1">
      <c r="A1243" t="s">
        <v>1254</v>
      </c>
      <c r="B1243" t="s">
        <v>1233</v>
      </c>
      <c r="C1243" s="1">
        <f t="shared" si="485"/>
        <v>19650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>IF(P1243&gt;0,RANK(P1243,(N1243:P1243,Q1243:AE1243)),0)</f>
        <v>0</v>
      </c>
      <c r="G1243" s="1">
        <f t="shared" si="482"/>
        <v>1986</v>
      </c>
      <c r="H1243" s="2">
        <f t="shared" si="483"/>
        <v>0.10106870229007633</v>
      </c>
      <c r="I1243" s="2"/>
      <c r="J1243" s="2">
        <f t="shared" si="486"/>
        <v>0.43638676844783714</v>
      </c>
      <c r="K1243" s="2">
        <f t="shared" si="487"/>
        <v>0.53745547073791344</v>
      </c>
      <c r="L1243" s="2">
        <f t="shared" si="488"/>
        <v>0</v>
      </c>
      <c r="M1243" s="2">
        <f t="shared" si="489"/>
        <v>2.6157760814249476E-2</v>
      </c>
      <c r="N1243" s="108">
        <v>8575</v>
      </c>
      <c r="O1243" s="108">
        <v>10561</v>
      </c>
      <c r="P1243" s="108"/>
      <c r="R1243" s="57">
        <v>284</v>
      </c>
      <c r="S1243" s="57">
        <v>195</v>
      </c>
      <c r="X1243" s="57">
        <v>25</v>
      </c>
      <c r="Y1243" s="108"/>
      <c r="Z1243" s="108"/>
      <c r="AA1243" s="108">
        <v>0</v>
      </c>
      <c r="AB1243" s="108">
        <v>0</v>
      </c>
      <c r="AC1243" s="108">
        <v>0</v>
      </c>
      <c r="AD1243" s="108">
        <v>5</v>
      </c>
      <c r="AE1243" s="108">
        <v>0</v>
      </c>
      <c r="AF1243" s="108">
        <v>0</v>
      </c>
      <c r="AG1243" s="108">
        <v>5</v>
      </c>
      <c r="AI1243" s="7">
        <f>IF(Q1243&gt;0,RANK(Q1243,(N1243:P1243,Q1243:AE1243)),0)</f>
        <v>0</v>
      </c>
      <c r="AJ1243" s="7">
        <f>IF(R1243&gt;0,RANK(R1243,(N1243:P1243,Q1243:AE1243)),0)</f>
        <v>3</v>
      </c>
      <c r="AK1243" s="7">
        <f>IF(T1243&gt;0,RANK(T1243,(N1243:P1243,Q1243:AE1243)),0)</f>
        <v>0</v>
      </c>
      <c r="AL1243" s="7">
        <f>IF(S1243&gt;0,RANK(S1243,(N1243:P1243,Q1243:AE1243)),0)</f>
        <v>4</v>
      </c>
      <c r="AM1243" s="2">
        <f t="shared" si="490"/>
        <v>0</v>
      </c>
      <c r="AN1243" s="2">
        <f t="shared" si="491"/>
        <v>1.44529262086514E-2</v>
      </c>
      <c r="AO1243" s="2">
        <f t="shared" si="492"/>
        <v>0</v>
      </c>
      <c r="AP1243" s="2">
        <f t="shared" si="493"/>
        <v>9.9236641221374048E-3</v>
      </c>
      <c r="AQ1243" s="85"/>
      <c r="AR1243" t="s">
        <v>1254</v>
      </c>
      <c r="AS1243" t="s">
        <v>1233</v>
      </c>
      <c r="AT1243">
        <v>1</v>
      </c>
      <c r="AV1243">
        <v>3</v>
      </c>
      <c r="AW1243" s="91">
        <v>24</v>
      </c>
      <c r="AX1243" s="93">
        <v>35</v>
      </c>
      <c r="AY1243" s="97">
        <f t="shared" si="494"/>
        <v>24035</v>
      </c>
      <c r="BA1243" s="7" t="s">
        <v>1261</v>
      </c>
    </row>
    <row r="1244" spans="1:53" hidden="1" outlineLevel="1">
      <c r="A1244" t="s">
        <v>1669</v>
      </c>
      <c r="B1244" t="s">
        <v>1233</v>
      </c>
      <c r="C1244" s="1">
        <f t="shared" si="485"/>
        <v>31303</v>
      </c>
      <c r="D1244" s="7">
        <f>IF(N1244&gt;0, RANK(N1244,(N1244:P1244,Q1244:AE1244)),0)</f>
        <v>2</v>
      </c>
      <c r="E1244" s="7">
        <f>IF(O1244&gt;0,RANK(O1244,(N1244:P1244,Q1244:AE1244)),0)</f>
        <v>1</v>
      </c>
      <c r="F1244" s="7">
        <f>IF(P1244&gt;0,RANK(P1244,(N1244:P1244,Q1244:AE1244)),0)</f>
        <v>0</v>
      </c>
      <c r="G1244" s="1">
        <f t="shared" si="482"/>
        <v>1242</v>
      </c>
      <c r="H1244" s="2">
        <f t="shared" si="483"/>
        <v>3.9676708302718591E-2</v>
      </c>
      <c r="I1244" s="2"/>
      <c r="J1244" s="2">
        <f t="shared" si="486"/>
        <v>0.46861323195859822</v>
      </c>
      <c r="K1244" s="2">
        <f t="shared" si="487"/>
        <v>0.5082899402613168</v>
      </c>
      <c r="L1244" s="2">
        <f t="shared" si="488"/>
        <v>0</v>
      </c>
      <c r="M1244" s="2">
        <f t="shared" si="489"/>
        <v>2.3096827780084928E-2</v>
      </c>
      <c r="N1244" s="108">
        <v>14669</v>
      </c>
      <c r="O1244" s="108">
        <v>15911</v>
      </c>
      <c r="P1244" s="108"/>
      <c r="R1244" s="57">
        <v>377</v>
      </c>
      <c r="S1244" s="57">
        <v>320</v>
      </c>
      <c r="X1244" s="57">
        <v>26</v>
      </c>
      <c r="Y1244" s="108"/>
      <c r="Z1244" s="108"/>
      <c r="AA1244" s="108">
        <v>0</v>
      </c>
      <c r="AB1244" s="108">
        <v>0</v>
      </c>
      <c r="AC1244" s="108">
        <v>0</v>
      </c>
      <c r="AD1244" s="108">
        <v>0</v>
      </c>
      <c r="AE1244" s="108">
        <v>0</v>
      </c>
      <c r="AF1244" s="108">
        <v>0</v>
      </c>
      <c r="AG1244" s="108">
        <v>0</v>
      </c>
      <c r="AI1244" s="7">
        <f>IF(Q1244&gt;0,RANK(Q1244,(N1244:P1244,Q1244:AE1244)),0)</f>
        <v>0</v>
      </c>
      <c r="AJ1244" s="7">
        <f>IF(R1244&gt;0,RANK(R1244,(N1244:P1244,Q1244:AE1244)),0)</f>
        <v>3</v>
      </c>
      <c r="AK1244" s="7">
        <f>IF(T1244&gt;0,RANK(T1244,(N1244:P1244,Q1244:AE1244)),0)</f>
        <v>0</v>
      </c>
      <c r="AL1244" s="7">
        <f>IF(S1244&gt;0,RANK(S1244,(N1244:P1244,Q1244:AE1244)),0)</f>
        <v>4</v>
      </c>
      <c r="AM1244" s="2">
        <f t="shared" si="490"/>
        <v>0</v>
      </c>
      <c r="AN1244" s="2">
        <f t="shared" si="491"/>
        <v>1.2043574098329233E-2</v>
      </c>
      <c r="AO1244" s="2">
        <f t="shared" si="492"/>
        <v>0</v>
      </c>
      <c r="AP1244" s="2">
        <f t="shared" si="493"/>
        <v>1.0222662364629587E-2</v>
      </c>
      <c r="AQ1244" s="85"/>
      <c r="AR1244" t="s">
        <v>1669</v>
      </c>
      <c r="AS1244" t="s">
        <v>1233</v>
      </c>
      <c r="AT1244">
        <v>5</v>
      </c>
      <c r="AV1244">
        <v>3</v>
      </c>
      <c r="AW1244" s="91">
        <v>24</v>
      </c>
      <c r="AX1244" s="93">
        <v>37</v>
      </c>
      <c r="AY1244" s="97">
        <f t="shared" si="494"/>
        <v>24037</v>
      </c>
      <c r="BA1244" s="7" t="s">
        <v>1261</v>
      </c>
    </row>
    <row r="1245" spans="1:53" hidden="1" outlineLevel="1">
      <c r="A1245" t="s">
        <v>986</v>
      </c>
      <c r="B1245" t="s">
        <v>1233</v>
      </c>
      <c r="C1245" s="1">
        <f t="shared" si="485"/>
        <v>7562</v>
      </c>
      <c r="D1245" s="7">
        <f>IF(N1245&gt;0, RANK(N1245,(N1245:P1245,Q1245:AE1245)),0)</f>
        <v>1</v>
      </c>
      <c r="E1245" s="7">
        <f>IF(O1245&gt;0,RANK(O1245,(N1245:P1245,Q1245:AE1245)),0)</f>
        <v>2</v>
      </c>
      <c r="F1245" s="7">
        <f>IF(P1245&gt;0,RANK(P1245,(N1245:P1245,Q1245:AE1245)),0)</f>
        <v>0</v>
      </c>
      <c r="G1245" s="1">
        <f t="shared" si="482"/>
        <v>719</v>
      </c>
      <c r="H1245" s="2">
        <f t="shared" si="483"/>
        <v>9.5080666490346466E-2</v>
      </c>
      <c r="I1245" s="2"/>
      <c r="J1245" s="2">
        <f t="shared" si="486"/>
        <v>0.53980428458079877</v>
      </c>
      <c r="K1245" s="2">
        <f t="shared" si="487"/>
        <v>0.44472361809045224</v>
      </c>
      <c r="L1245" s="2">
        <f t="shared" si="488"/>
        <v>0</v>
      </c>
      <c r="M1245" s="2">
        <f t="shared" si="489"/>
        <v>1.547209732874899E-2</v>
      </c>
      <c r="N1245" s="108">
        <v>4082</v>
      </c>
      <c r="O1245" s="108">
        <v>3363</v>
      </c>
      <c r="P1245" s="108"/>
      <c r="R1245" s="57">
        <v>67</v>
      </c>
      <c r="S1245" s="57">
        <v>48</v>
      </c>
      <c r="X1245" s="57">
        <v>2</v>
      </c>
      <c r="Y1245" s="108"/>
      <c r="Z1245" s="108"/>
      <c r="AA1245" s="108">
        <v>0</v>
      </c>
      <c r="AB1245" s="108">
        <v>0</v>
      </c>
      <c r="AC1245" s="108">
        <v>0</v>
      </c>
      <c r="AD1245" s="108">
        <v>0</v>
      </c>
      <c r="AE1245" s="108">
        <v>0</v>
      </c>
      <c r="AF1245" s="108">
        <v>0</v>
      </c>
      <c r="AG1245" s="108">
        <v>0</v>
      </c>
      <c r="AI1245" s="7">
        <f>IF(Q1245&gt;0,RANK(Q1245,(N1245:P1245,Q1245:AE1245)),0)</f>
        <v>0</v>
      </c>
      <c r="AJ1245" s="7">
        <f>IF(R1245&gt;0,RANK(R1245,(N1245:P1245,Q1245:AE1245)),0)</f>
        <v>3</v>
      </c>
      <c r="AK1245" s="7">
        <f>IF(T1245&gt;0,RANK(T1245,(N1245:P1245,Q1245:AE1245)),0)</f>
        <v>0</v>
      </c>
      <c r="AL1245" s="7">
        <f>IF(S1245&gt;0,RANK(S1245,(N1245:P1245,Q1245:AE1245)),0)</f>
        <v>4</v>
      </c>
      <c r="AM1245" s="2">
        <f t="shared" si="490"/>
        <v>0</v>
      </c>
      <c r="AN1245" s="2">
        <f t="shared" si="491"/>
        <v>8.8600899233007135E-3</v>
      </c>
      <c r="AO1245" s="2">
        <f t="shared" si="492"/>
        <v>0</v>
      </c>
      <c r="AP1245" s="2">
        <f t="shared" si="493"/>
        <v>6.3475271092303621E-3</v>
      </c>
      <c r="AQ1245" s="85"/>
      <c r="AR1245" t="s">
        <v>986</v>
      </c>
      <c r="AS1245" t="s">
        <v>1233</v>
      </c>
      <c r="AT1245">
        <v>1</v>
      </c>
      <c r="AV1245">
        <v>3</v>
      </c>
      <c r="AW1245" s="91">
        <v>24</v>
      </c>
      <c r="AX1245" s="93">
        <v>39</v>
      </c>
      <c r="AY1245" s="97">
        <f t="shared" si="494"/>
        <v>24039</v>
      </c>
      <c r="BA1245" s="7" t="s">
        <v>1261</v>
      </c>
    </row>
    <row r="1246" spans="1:53" hidden="1" outlineLevel="1">
      <c r="A1246" t="s">
        <v>1663</v>
      </c>
      <c r="B1246" t="s">
        <v>1233</v>
      </c>
      <c r="C1246" s="1">
        <f t="shared" si="485"/>
        <v>16168</v>
      </c>
      <c r="D1246" s="7">
        <f>IF(N1246&gt;0, RANK(N1246,(N1246:P1246,Q1246:AE1246)),0)</f>
        <v>1</v>
      </c>
      <c r="E1246" s="7">
        <f>IF(O1246&gt;0,RANK(O1246,(N1246:P1246,Q1246:AE1246)),0)</f>
        <v>2</v>
      </c>
      <c r="F1246" s="7">
        <f>IF(P1246&gt;0,RANK(P1246,(N1246:P1246,Q1246:AE1246)),0)</f>
        <v>0</v>
      </c>
      <c r="G1246" s="1">
        <f t="shared" si="482"/>
        <v>22</v>
      </c>
      <c r="H1246" s="2">
        <f t="shared" si="483"/>
        <v>1.3607125185551706E-3</v>
      </c>
      <c r="I1246" s="2"/>
      <c r="J1246" s="2">
        <f t="shared" si="486"/>
        <v>0.49282533399307271</v>
      </c>
      <c r="K1246" s="2">
        <f t="shared" si="487"/>
        <v>0.49146462147451758</v>
      </c>
      <c r="L1246" s="2">
        <f t="shared" si="488"/>
        <v>0</v>
      </c>
      <c r="M1246" s="2">
        <f t="shared" si="489"/>
        <v>1.5710044532409706E-2</v>
      </c>
      <c r="N1246" s="108">
        <v>7968</v>
      </c>
      <c r="O1246" s="108">
        <v>7946</v>
      </c>
      <c r="P1246" s="108"/>
      <c r="R1246" s="57">
        <v>95</v>
      </c>
      <c r="S1246" s="57">
        <v>147</v>
      </c>
      <c r="X1246" s="57">
        <v>9</v>
      </c>
      <c r="Y1246" s="108"/>
      <c r="Z1246" s="108"/>
      <c r="AA1246" s="108">
        <v>0</v>
      </c>
      <c r="AB1246" s="108">
        <v>1</v>
      </c>
      <c r="AC1246" s="108">
        <v>1</v>
      </c>
      <c r="AD1246" s="108">
        <v>1</v>
      </c>
      <c r="AE1246" s="108">
        <v>0</v>
      </c>
      <c r="AF1246" s="108">
        <v>0</v>
      </c>
      <c r="AG1246" s="108">
        <v>0</v>
      </c>
      <c r="AI1246" s="7">
        <f>IF(Q1246&gt;0,RANK(Q1246,(N1246:P1246,Q1246:AE1246)),0)</f>
        <v>0</v>
      </c>
      <c r="AJ1246" s="7">
        <f>IF(R1246&gt;0,RANK(R1246,(N1246:P1246,Q1246:AE1246)),0)</f>
        <v>4</v>
      </c>
      <c r="AK1246" s="7">
        <f>IF(T1246&gt;0,RANK(T1246,(N1246:P1246,Q1246:AE1246)),0)</f>
        <v>0</v>
      </c>
      <c r="AL1246" s="7">
        <f>IF(S1246&gt;0,RANK(S1246,(N1246:P1246,Q1246:AE1246)),0)</f>
        <v>3</v>
      </c>
      <c r="AM1246" s="2">
        <f t="shared" si="490"/>
        <v>0</v>
      </c>
      <c r="AN1246" s="2">
        <f t="shared" si="491"/>
        <v>5.8758040573973283E-3</v>
      </c>
      <c r="AO1246" s="2">
        <f t="shared" si="492"/>
        <v>0</v>
      </c>
      <c r="AP1246" s="2">
        <f t="shared" si="493"/>
        <v>9.0920336467095499E-3</v>
      </c>
      <c r="AQ1246" s="85"/>
      <c r="AR1246" t="s">
        <v>1663</v>
      </c>
      <c r="AS1246" t="s">
        <v>1233</v>
      </c>
      <c r="AT1246">
        <v>1</v>
      </c>
      <c r="AV1246">
        <v>3</v>
      </c>
      <c r="AW1246" s="91">
        <v>24</v>
      </c>
      <c r="AX1246" s="93">
        <v>41</v>
      </c>
      <c r="AY1246" s="97">
        <f t="shared" si="494"/>
        <v>24041</v>
      </c>
      <c r="BA1246" s="7" t="s">
        <v>1261</v>
      </c>
    </row>
    <row r="1247" spans="1:53" hidden="1" outlineLevel="1">
      <c r="A1247" t="s">
        <v>2232</v>
      </c>
      <c r="B1247" t="s">
        <v>1233</v>
      </c>
      <c r="C1247" s="1">
        <f t="shared" si="485"/>
        <v>39708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0</v>
      </c>
      <c r="G1247" s="1">
        <f t="shared" si="482"/>
        <v>3517</v>
      </c>
      <c r="H1247" s="2">
        <f t="shared" si="483"/>
        <v>8.8571572479097416E-2</v>
      </c>
      <c r="I1247" s="2"/>
      <c r="J1247" s="2">
        <f t="shared" si="486"/>
        <v>0.43709076256673718</v>
      </c>
      <c r="K1247" s="2">
        <f t="shared" si="487"/>
        <v>0.52566233504583459</v>
      </c>
      <c r="L1247" s="2">
        <f t="shared" si="488"/>
        <v>0</v>
      </c>
      <c r="M1247" s="2">
        <f t="shared" si="489"/>
        <v>3.7246902387428227E-2</v>
      </c>
      <c r="N1247" s="108">
        <v>17356</v>
      </c>
      <c r="O1247" s="108">
        <v>20873</v>
      </c>
      <c r="P1247" s="108"/>
      <c r="R1247" s="57">
        <v>653</v>
      </c>
      <c r="S1247" s="57">
        <v>579</v>
      </c>
      <c r="X1247" s="57">
        <v>233</v>
      </c>
      <c r="Y1247" s="108"/>
      <c r="Z1247" s="108"/>
      <c r="AA1247" s="108">
        <v>2</v>
      </c>
      <c r="AB1247" s="108">
        <v>3</v>
      </c>
      <c r="AC1247" s="108">
        <v>1</v>
      </c>
      <c r="AD1247" s="108">
        <v>5</v>
      </c>
      <c r="AE1247" s="108">
        <v>2</v>
      </c>
      <c r="AF1247" s="108">
        <v>0</v>
      </c>
      <c r="AG1247" s="108">
        <v>1</v>
      </c>
      <c r="AI1247" s="7">
        <f>IF(Q1247&gt;0,RANK(Q1247,(N1247:P1247,Q1247:AE1247)),0)</f>
        <v>0</v>
      </c>
      <c r="AJ1247" s="7">
        <f>IF(R1247&gt;0,RANK(R1247,(N1247:P1247,Q1247:AE1247)),0)</f>
        <v>3</v>
      </c>
      <c r="AK1247" s="7">
        <f>IF(T1247&gt;0,RANK(T1247,(N1247:P1247,Q1247:AE1247)),0)</f>
        <v>0</v>
      </c>
      <c r="AL1247" s="7">
        <f>IF(S1247&gt;0,RANK(S1247,(N1247:P1247,Q1247:AE1247)),0)</f>
        <v>4</v>
      </c>
      <c r="AM1247" s="2">
        <f t="shared" si="490"/>
        <v>0</v>
      </c>
      <c r="AN1247" s="2">
        <f t="shared" si="491"/>
        <v>1.6445048856653571E-2</v>
      </c>
      <c r="AO1247" s="2">
        <f t="shared" si="492"/>
        <v>0</v>
      </c>
      <c r="AP1247" s="2">
        <f t="shared" si="493"/>
        <v>1.4581444545179813E-2</v>
      </c>
      <c r="AQ1247" s="85"/>
      <c r="AR1247" t="s">
        <v>2232</v>
      </c>
      <c r="AS1247" t="s">
        <v>1233</v>
      </c>
      <c r="AT1247">
        <v>6</v>
      </c>
      <c r="AV1247">
        <v>3</v>
      </c>
      <c r="AW1247" s="91">
        <v>24</v>
      </c>
      <c r="AX1247" s="93">
        <v>43</v>
      </c>
      <c r="AY1247" s="97">
        <f t="shared" si="494"/>
        <v>24043</v>
      </c>
      <c r="BA1247" s="7" t="s">
        <v>1261</v>
      </c>
    </row>
    <row r="1248" spans="1:53" hidden="1" outlineLevel="1">
      <c r="A1248" t="s">
        <v>832</v>
      </c>
      <c r="B1248" t="s">
        <v>1233</v>
      </c>
      <c r="C1248" s="1">
        <f t="shared" si="485"/>
        <v>29408</v>
      </c>
      <c r="D1248" s="7">
        <f>IF(N1248&gt;0, RANK(N1248,(N1248:P1248,Q1248:AE1248)),0)</f>
        <v>1</v>
      </c>
      <c r="E1248" s="7">
        <f>IF(O1248&gt;0,RANK(O1248,(N1248:P1248,Q1248:AE1248)),0)</f>
        <v>2</v>
      </c>
      <c r="F1248" s="7">
        <f>IF(P1248&gt;0,RANK(P1248,(N1248:P1248,Q1248:AE1248)),0)</f>
        <v>0</v>
      </c>
      <c r="G1248" s="1">
        <f t="shared" si="482"/>
        <v>479</v>
      </c>
      <c r="H1248" s="2">
        <f t="shared" si="483"/>
        <v>1.6288084874863981E-2</v>
      </c>
      <c r="I1248" s="2"/>
      <c r="J1248" s="2">
        <f t="shared" si="486"/>
        <v>0.49877584330794339</v>
      </c>
      <c r="K1248" s="2">
        <f t="shared" si="487"/>
        <v>0.48248775843307945</v>
      </c>
      <c r="L1248" s="2">
        <f t="shared" si="488"/>
        <v>0</v>
      </c>
      <c r="M1248" s="2">
        <f t="shared" si="489"/>
        <v>1.8736398258977105E-2</v>
      </c>
      <c r="N1248" s="108">
        <v>14668</v>
      </c>
      <c r="O1248" s="108">
        <v>14189</v>
      </c>
      <c r="P1248" s="108"/>
      <c r="R1248" s="57">
        <v>278</v>
      </c>
      <c r="S1248" s="57">
        <v>243</v>
      </c>
      <c r="X1248" s="57">
        <v>29</v>
      </c>
      <c r="Y1248" s="108"/>
      <c r="Z1248" s="108"/>
      <c r="AA1248" s="108">
        <v>0</v>
      </c>
      <c r="AB1248" s="108">
        <v>0</v>
      </c>
      <c r="AC1248" s="108">
        <v>0</v>
      </c>
      <c r="AD1248" s="108">
        <v>1</v>
      </c>
      <c r="AE1248" s="108">
        <v>0</v>
      </c>
      <c r="AF1248" s="108">
        <v>0</v>
      </c>
      <c r="AG1248" s="108">
        <v>0</v>
      </c>
      <c r="AI1248" s="7">
        <f>IF(Q1248&gt;0,RANK(Q1248,(N1248:P1248,Q1248:AE1248)),0)</f>
        <v>0</v>
      </c>
      <c r="AJ1248" s="7">
        <f>IF(R1248&gt;0,RANK(R1248,(N1248:P1248,Q1248:AE1248)),0)</f>
        <v>3</v>
      </c>
      <c r="AK1248" s="7">
        <f>IF(T1248&gt;0,RANK(T1248,(N1248:P1248,Q1248:AE1248)),0)</f>
        <v>0</v>
      </c>
      <c r="AL1248" s="7">
        <f>IF(S1248&gt;0,RANK(S1248,(N1248:P1248,Q1248:AE1248)),0)</f>
        <v>4</v>
      </c>
      <c r="AM1248" s="2">
        <f t="shared" si="490"/>
        <v>0</v>
      </c>
      <c r="AN1248" s="2">
        <f t="shared" si="491"/>
        <v>9.4532100108813931E-3</v>
      </c>
      <c r="AO1248" s="2">
        <f t="shared" si="492"/>
        <v>0</v>
      </c>
      <c r="AP1248" s="2">
        <f t="shared" si="493"/>
        <v>8.2630576713819369E-3</v>
      </c>
      <c r="AQ1248" s="85"/>
      <c r="AR1248" t="s">
        <v>832</v>
      </c>
      <c r="AS1248" t="s">
        <v>1233</v>
      </c>
      <c r="AT1248">
        <v>1</v>
      </c>
      <c r="AV1248">
        <v>3</v>
      </c>
      <c r="AW1248" s="91">
        <v>24</v>
      </c>
      <c r="AX1248" s="93">
        <v>45</v>
      </c>
      <c r="AY1248" s="97">
        <f t="shared" si="494"/>
        <v>24045</v>
      </c>
      <c r="BA1248" s="7" t="s">
        <v>1261</v>
      </c>
    </row>
    <row r="1249" spans="1:53" hidden="1" outlineLevel="1">
      <c r="A1249" t="s">
        <v>1543</v>
      </c>
      <c r="B1249" t="s">
        <v>1233</v>
      </c>
      <c r="C1249" s="1">
        <f t="shared" si="485"/>
        <v>21226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>IF(P1249&gt;0,RANK(P1249,(N1249:P1249,Q1249:AE1249)),0)</f>
        <v>0</v>
      </c>
      <c r="G1249" s="1">
        <f t="shared" si="482"/>
        <v>371</v>
      </c>
      <c r="H1249" s="2">
        <f t="shared" si="483"/>
        <v>1.7478564025252049E-2</v>
      </c>
      <c r="I1249" s="2"/>
      <c r="J1249" s="2">
        <f t="shared" si="486"/>
        <v>0.48280410816922642</v>
      </c>
      <c r="K1249" s="2">
        <f t="shared" si="487"/>
        <v>0.50028267219447842</v>
      </c>
      <c r="L1249" s="2">
        <f t="shared" si="488"/>
        <v>0</v>
      </c>
      <c r="M1249" s="2">
        <f t="shared" si="489"/>
        <v>1.6913219636295107E-2</v>
      </c>
      <c r="N1249" s="108">
        <v>10248</v>
      </c>
      <c r="O1249" s="108">
        <v>10619</v>
      </c>
      <c r="P1249" s="108"/>
      <c r="R1249" s="57">
        <v>153</v>
      </c>
      <c r="S1249" s="57">
        <v>183</v>
      </c>
      <c r="X1249" s="57">
        <v>21</v>
      </c>
      <c r="Y1249" s="108"/>
      <c r="Z1249" s="108"/>
      <c r="AA1249" s="108">
        <v>1</v>
      </c>
      <c r="AB1249" s="108">
        <v>0</v>
      </c>
      <c r="AC1249" s="108">
        <v>0</v>
      </c>
      <c r="AD1249" s="108">
        <v>1</v>
      </c>
      <c r="AE1249" s="108">
        <v>0</v>
      </c>
      <c r="AF1249" s="108">
        <v>0</v>
      </c>
      <c r="AG1249" s="108">
        <v>0</v>
      </c>
      <c r="AI1249" s="7">
        <f>IF(Q1249&gt;0,RANK(Q1249,(N1249:P1249,Q1249:AE1249)),0)</f>
        <v>0</v>
      </c>
      <c r="AJ1249" s="7">
        <f>IF(R1249&gt;0,RANK(R1249,(N1249:P1249,Q1249:AE1249)),0)</f>
        <v>4</v>
      </c>
      <c r="AK1249" s="7">
        <f>IF(T1249&gt;0,RANK(T1249,(N1249:P1249,Q1249:AE1249)),0)</f>
        <v>0</v>
      </c>
      <c r="AL1249" s="7">
        <f>IF(S1249&gt;0,RANK(S1249,(N1249:P1249,Q1249:AE1249)),0)</f>
        <v>3</v>
      </c>
      <c r="AM1249" s="2">
        <f t="shared" si="490"/>
        <v>0</v>
      </c>
      <c r="AN1249" s="2">
        <f t="shared" si="491"/>
        <v>7.20814095920098E-3</v>
      </c>
      <c r="AO1249" s="2">
        <f t="shared" si="492"/>
        <v>0</v>
      </c>
      <c r="AP1249" s="2">
        <f t="shared" si="493"/>
        <v>8.6215019315933287E-3</v>
      </c>
      <c r="AQ1249" s="85"/>
      <c r="AR1249" t="s">
        <v>1543</v>
      </c>
      <c r="AS1249" t="s">
        <v>1233</v>
      </c>
      <c r="AT1249">
        <v>1</v>
      </c>
      <c r="AV1249">
        <v>3</v>
      </c>
      <c r="AW1249" s="91">
        <v>24</v>
      </c>
      <c r="AX1249" s="93">
        <v>47</v>
      </c>
      <c r="AY1249" s="97">
        <f t="shared" si="494"/>
        <v>24047</v>
      </c>
      <c r="BA1249" s="7" t="s">
        <v>1261</v>
      </c>
    </row>
    <row r="1250" spans="1:53" collapsed="1">
      <c r="A1250" t="s">
        <v>1232</v>
      </c>
      <c r="B1250" t="s">
        <v>2255</v>
      </c>
      <c r="C1250" s="1">
        <f t="shared" si="485"/>
        <v>1833858</v>
      </c>
      <c r="D1250" s="7">
        <f>IF(N1250&gt;0, RANK(N1250,(N1250:P1250,Q1250:AE1250)),0)</f>
        <v>1</v>
      </c>
      <c r="E1250" s="7">
        <f>IF(O1250&gt;0,RANK(O1250,(N1250:P1250,Q1250:AE1250)),0)</f>
        <v>2</v>
      </c>
      <c r="F1250" s="7">
        <f>IF(P1250&gt;0,RANK(P1250,(N1250:P1250,Q1250:AE1250)),0)</f>
        <v>0</v>
      </c>
      <c r="G1250" s="1">
        <f t="shared" si="482"/>
        <v>484865</v>
      </c>
      <c r="H1250" s="2">
        <f t="shared" si="483"/>
        <v>0.26439615281008672</v>
      </c>
      <c r="I1250" s="2"/>
      <c r="J1250" s="2">
        <f t="shared" si="486"/>
        <v>0.62192983317137973</v>
      </c>
      <c r="K1250" s="2">
        <f t="shared" si="487"/>
        <v>0.35753368036129296</v>
      </c>
      <c r="L1250" s="2">
        <f t="shared" si="488"/>
        <v>0</v>
      </c>
      <c r="M1250" s="2">
        <f t="shared" si="489"/>
        <v>2.0536486467327308E-2</v>
      </c>
      <c r="N1250" s="108">
        <f>SUM(N1226:N1249)</f>
        <v>1140531</v>
      </c>
      <c r="O1250" s="108">
        <f>SUM(O1226:O1249)</f>
        <v>655666</v>
      </c>
      <c r="P1250" s="108"/>
      <c r="R1250" s="108">
        <f>SUM(R1226:R1249)</f>
        <v>14746</v>
      </c>
      <c r="S1250" s="108">
        <f>SUM(S1226:S1249)</f>
        <v>20717</v>
      </c>
      <c r="X1250" s="108">
        <f>SUM(X1226:X1249)</f>
        <v>1644</v>
      </c>
      <c r="Y1250" s="108"/>
      <c r="Z1250" s="108"/>
      <c r="AA1250" s="108">
        <f t="shared" ref="AA1250:AG1250" si="495">SUM(AA1226:AA1249)</f>
        <v>84</v>
      </c>
      <c r="AB1250" s="108">
        <f t="shared" si="495"/>
        <v>56</v>
      </c>
      <c r="AC1250" s="108">
        <f t="shared" si="495"/>
        <v>80</v>
      </c>
      <c r="AD1250" s="108">
        <f t="shared" si="495"/>
        <v>204</v>
      </c>
      <c r="AE1250" s="108">
        <f t="shared" si="495"/>
        <v>6</v>
      </c>
      <c r="AF1250" s="108">
        <f t="shared" si="495"/>
        <v>14</v>
      </c>
      <c r="AG1250" s="108">
        <f t="shared" si="495"/>
        <v>110</v>
      </c>
      <c r="AI1250" s="7">
        <f>IF(Q1250&gt;0,RANK(Q1250,(N1250:P1250,Q1250:AE1250)),0)</f>
        <v>0</v>
      </c>
      <c r="AJ1250" s="7">
        <f>IF(R1250&gt;0,RANK(R1250,(N1250:P1250,Q1250:AE1250)),0)</f>
        <v>4</v>
      </c>
      <c r="AK1250" s="7">
        <f>IF(T1250&gt;0,RANK(T1250,(N1250:P1250,Q1250:AE1250)),0)</f>
        <v>0</v>
      </c>
      <c r="AL1250" s="7">
        <f>IF(S1250&gt;0,RANK(S1250,(N1250:P1250,Q1250:AE1250)),0)</f>
        <v>3</v>
      </c>
      <c r="AM1250" s="2">
        <f t="shared" si="490"/>
        <v>0</v>
      </c>
      <c r="AN1250" s="2">
        <f t="shared" si="491"/>
        <v>8.0409715474153397E-3</v>
      </c>
      <c r="AO1250" s="2">
        <f t="shared" si="492"/>
        <v>0</v>
      </c>
      <c r="AP1250" s="2">
        <f t="shared" si="493"/>
        <v>1.1296948836823788E-2</v>
      </c>
      <c r="AQ1250" s="85"/>
      <c r="AR1250" t="s">
        <v>1232</v>
      </c>
      <c r="AS1250" t="s">
        <v>2255</v>
      </c>
      <c r="AV1250">
        <v>3</v>
      </c>
      <c r="AW1250" s="91">
        <v>24</v>
      </c>
      <c r="AX1250" s="93"/>
      <c r="AY1250" s="91">
        <v>24</v>
      </c>
      <c r="BA1250" s="7" t="s">
        <v>1761</v>
      </c>
    </row>
    <row r="1251" spans="1:53">
      <c r="C1251" s="1"/>
      <c r="E1251" s="7"/>
      <c r="F1251" s="7"/>
      <c r="I1251" s="2"/>
      <c r="N1251" s="108"/>
      <c r="O1251" s="108"/>
      <c r="P1251" s="59"/>
      <c r="Y1251" s="108"/>
      <c r="Z1251" s="108"/>
      <c r="AA1251" s="108"/>
      <c r="AB1251" s="108"/>
      <c r="AC1251" s="108"/>
      <c r="AD1251" s="108"/>
      <c r="AE1251" s="108"/>
      <c r="AF1251" s="108"/>
      <c r="AG1251" s="108"/>
      <c r="AI1251" s="7"/>
      <c r="AJ1251" s="7"/>
      <c r="AK1251" s="7"/>
      <c r="AL1251" s="7"/>
      <c r="AW1251" s="91"/>
      <c r="AX1251" s="93"/>
      <c r="AY1251" s="97"/>
    </row>
    <row r="1252" spans="1:53" hidden="1" outlineLevel="1">
      <c r="A1252" t="s">
        <v>1734</v>
      </c>
      <c r="B1252" t="s">
        <v>1356</v>
      </c>
      <c r="C1252" s="1">
        <f t="shared" ref="C1252:C1315" si="496">SUM(N1252:AG1252)</f>
        <v>7589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0</v>
      </c>
      <c r="G1252" s="1">
        <f t="shared" ref="G1252:G1315" si="497">IF(C1252&gt;0,MAX(N1252:P1252)-LARGE(N1252:P1252,2),0)</f>
        <v>1592</v>
      </c>
      <c r="H1252" s="2">
        <f t="shared" ref="H1252:H1315" si="498">IF(C1252&gt;0,G1252/C1252,0)</f>
        <v>0.20977730926340757</v>
      </c>
      <c r="I1252" s="2"/>
      <c r="J1252" s="2">
        <f t="shared" ref="J1252:J1315" si="499">IF($C1252=0,"-",N1252/$C1252)</f>
        <v>0.37844248254051915</v>
      </c>
      <c r="K1252" s="2">
        <f t="shared" ref="K1252:K1315" si="500">IF($C1252=0,"-",O1252/$C1252)</f>
        <v>0.58821979180392669</v>
      </c>
      <c r="L1252" s="2">
        <f t="shared" ref="L1252:L1315" si="501">IF($C1252=0,"-",P1252/$C1252)</f>
        <v>0</v>
      </c>
      <c r="M1252" s="2">
        <f t="shared" ref="M1252:M1315" si="502">IF(C1252=0,"-",(1-J1252-K1252-L1252))</f>
        <v>3.3337725655554151E-2</v>
      </c>
      <c r="N1252" s="108">
        <v>2872</v>
      </c>
      <c r="O1252" s="108">
        <v>4464</v>
      </c>
      <c r="P1252" s="59"/>
      <c r="Q1252" s="57">
        <v>156</v>
      </c>
      <c r="R1252" s="57">
        <v>97</v>
      </c>
      <c r="Y1252" s="108"/>
      <c r="Z1252" s="108"/>
      <c r="AA1252" s="108">
        <v>0</v>
      </c>
      <c r="AB1252" s="108">
        <v>0</v>
      </c>
      <c r="AC1252" s="108">
        <v>0</v>
      </c>
      <c r="AD1252" s="108">
        <v>0</v>
      </c>
      <c r="AE1252" s="108">
        <v>0</v>
      </c>
      <c r="AF1252" s="108">
        <v>0</v>
      </c>
      <c r="AG1252" s="108"/>
      <c r="AI1252" s="7">
        <f>IF(Q1252&gt;0,RANK(Q1252,(N1252:P1252,Q1252:AE1252)),0)</f>
        <v>3</v>
      </c>
      <c r="AJ1252" s="7">
        <f>IF(R1252&gt;0,RANK(R1252,(N1252:P1252,Q1252:AE1252)),0)</f>
        <v>4</v>
      </c>
      <c r="AK1252" s="7">
        <f>IF(T1252&gt;0,RANK(T1252,(N1252:P1252,Q1252:AE1252)),0)</f>
        <v>0</v>
      </c>
      <c r="AL1252" s="7">
        <f>IF(S1252&gt;0,RANK(S1252,(N1252:P1252,Q1252:AE1252)),0)</f>
        <v>0</v>
      </c>
      <c r="AM1252" s="2">
        <f t="shared" ref="AM1252:AM1283" si="503">IF($C1252=0,"-",Q1252/$C1252)</f>
        <v>2.0556067993147978E-2</v>
      </c>
      <c r="AN1252" s="2">
        <f t="shared" ref="AN1252:AN1283" si="504">IF($C1252=0,"-",R1252/$C1252)</f>
        <v>1.2781657662406114E-2</v>
      </c>
      <c r="AO1252" s="2">
        <f t="shared" ref="AO1252:AO1283" si="505">IF($C1252=0,"-",T1252/$C1252)</f>
        <v>0</v>
      </c>
      <c r="AP1252" s="2">
        <f t="shared" ref="AP1252:AP1283" si="506">IF($C1252=0,"-",S1252/$C1252)</f>
        <v>0</v>
      </c>
      <c r="AR1252" t="s">
        <v>1734</v>
      </c>
      <c r="AS1252" t="s">
        <v>1356</v>
      </c>
      <c r="AT1252">
        <v>9</v>
      </c>
      <c r="AV1252">
        <v>3</v>
      </c>
      <c r="AW1252" s="91">
        <v>29</v>
      </c>
      <c r="AX1252" s="93">
        <v>1</v>
      </c>
      <c r="AY1252" s="97">
        <f t="shared" ref="AY1252:AY1280" si="507">1000*AW1252+AX1252</f>
        <v>29001</v>
      </c>
      <c r="BA1252" s="7" t="s">
        <v>1261</v>
      </c>
    </row>
    <row r="1253" spans="1:53" hidden="1" outlineLevel="1">
      <c r="A1253" t="s">
        <v>1357</v>
      </c>
      <c r="B1253" t="s">
        <v>1356</v>
      </c>
      <c r="C1253" s="1">
        <f t="shared" si="496"/>
        <v>5899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0</v>
      </c>
      <c r="G1253" s="1">
        <f t="shared" si="497"/>
        <v>2105</v>
      </c>
      <c r="H1253" s="2">
        <f t="shared" si="498"/>
        <v>0.35684014239701645</v>
      </c>
      <c r="I1253" s="2"/>
      <c r="J1253" s="2">
        <f t="shared" si="499"/>
        <v>0.29818613324292254</v>
      </c>
      <c r="K1253" s="2">
        <f t="shared" si="500"/>
        <v>0.65502627563993898</v>
      </c>
      <c r="L1253" s="2">
        <f t="shared" si="501"/>
        <v>0</v>
      </c>
      <c r="M1253" s="2">
        <f t="shared" si="502"/>
        <v>4.6787591117138483E-2</v>
      </c>
      <c r="N1253" s="108">
        <v>1759</v>
      </c>
      <c r="O1253" s="108">
        <v>3864</v>
      </c>
      <c r="P1253" s="59"/>
      <c r="Q1253" s="57">
        <v>148</v>
      </c>
      <c r="R1253" s="57">
        <v>128</v>
      </c>
      <c r="Y1253" s="108"/>
      <c r="Z1253" s="108"/>
      <c r="AA1253" s="108">
        <v>0</v>
      </c>
      <c r="AB1253" s="108">
        <v>0</v>
      </c>
      <c r="AC1253" s="108">
        <v>0</v>
      </c>
      <c r="AD1253" s="108">
        <v>0</v>
      </c>
      <c r="AE1253" s="108">
        <v>0</v>
      </c>
      <c r="AF1253" s="108">
        <v>0</v>
      </c>
      <c r="AG1253" s="108"/>
      <c r="AI1253" s="7">
        <f>IF(Q1253&gt;0,RANK(Q1253,(N1253:P1253,Q1253:AE1253)),0)</f>
        <v>3</v>
      </c>
      <c r="AJ1253" s="7">
        <f>IF(R1253&gt;0,RANK(R1253,(N1253:P1253,Q1253:AE1253)),0)</f>
        <v>4</v>
      </c>
      <c r="AK1253" s="7">
        <f>IF(T1253&gt;0,RANK(T1253,(N1253:P1253,Q1253:AE1253)),0)</f>
        <v>0</v>
      </c>
      <c r="AL1253" s="7">
        <f>IF(S1253&gt;0,RANK(S1253,(N1253:P1253,Q1253:AE1253)),0)</f>
        <v>0</v>
      </c>
      <c r="AM1253" s="2">
        <f t="shared" si="503"/>
        <v>2.5088998135277166E-2</v>
      </c>
      <c r="AN1253" s="2">
        <f t="shared" si="504"/>
        <v>2.1698592981861331E-2</v>
      </c>
      <c r="AO1253" s="2">
        <f t="shared" si="505"/>
        <v>0</v>
      </c>
      <c r="AP1253" s="2">
        <f t="shared" si="506"/>
        <v>0</v>
      </c>
      <c r="AR1253" t="s">
        <v>1357</v>
      </c>
      <c r="AS1253" t="s">
        <v>1356</v>
      </c>
      <c r="AT1253">
        <v>6</v>
      </c>
      <c r="AV1253">
        <v>3</v>
      </c>
      <c r="AW1253" s="91">
        <v>29</v>
      </c>
      <c r="AX1253" s="93">
        <v>3</v>
      </c>
      <c r="AY1253" s="97">
        <f t="shared" si="507"/>
        <v>29003</v>
      </c>
      <c r="BA1253" s="7" t="s">
        <v>1261</v>
      </c>
    </row>
    <row r="1254" spans="1:53" hidden="1" outlineLevel="1">
      <c r="A1254" t="s">
        <v>1989</v>
      </c>
      <c r="B1254" t="s">
        <v>1356</v>
      </c>
      <c r="C1254" s="1">
        <f t="shared" si="496"/>
        <v>2088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0</v>
      </c>
      <c r="G1254" s="1">
        <f t="shared" si="497"/>
        <v>943</v>
      </c>
      <c r="H1254" s="2">
        <f t="shared" si="498"/>
        <v>0.45162835249042144</v>
      </c>
      <c r="I1254" s="2"/>
      <c r="J1254" s="2">
        <f t="shared" si="499"/>
        <v>0.25239463601532569</v>
      </c>
      <c r="K1254" s="2">
        <f t="shared" si="500"/>
        <v>0.70402298850574707</v>
      </c>
      <c r="L1254" s="2">
        <f t="shared" si="501"/>
        <v>0</v>
      </c>
      <c r="M1254" s="2">
        <f t="shared" si="502"/>
        <v>4.3582375478927182E-2</v>
      </c>
      <c r="N1254" s="108">
        <v>527</v>
      </c>
      <c r="O1254" s="108">
        <v>1470</v>
      </c>
      <c r="P1254" s="59"/>
      <c r="Q1254" s="57">
        <v>54</v>
      </c>
      <c r="R1254" s="57">
        <v>37</v>
      </c>
      <c r="Y1254" s="108"/>
      <c r="Z1254" s="108"/>
      <c r="AA1254" s="108">
        <v>0</v>
      </c>
      <c r="AB1254" s="108">
        <v>0</v>
      </c>
      <c r="AC1254" s="108">
        <v>0</v>
      </c>
      <c r="AD1254" s="108">
        <v>0</v>
      </c>
      <c r="AE1254" s="108">
        <v>0</v>
      </c>
      <c r="AF1254" s="108">
        <v>0</v>
      </c>
      <c r="AG1254" s="108"/>
      <c r="AI1254" s="7">
        <f>IF(Q1254&gt;0,RANK(Q1254,(N1254:P1254,Q1254:AE1254)),0)</f>
        <v>3</v>
      </c>
      <c r="AJ1254" s="7">
        <f>IF(R1254&gt;0,RANK(R1254,(N1254:P1254,Q1254:AE1254)),0)</f>
        <v>4</v>
      </c>
      <c r="AK1254" s="7">
        <f>IF(T1254&gt;0,RANK(T1254,(N1254:P1254,Q1254:AE1254)),0)</f>
        <v>0</v>
      </c>
      <c r="AL1254" s="7">
        <f>IF(S1254&gt;0,RANK(S1254,(N1254:P1254,Q1254:AE1254)),0)</f>
        <v>0</v>
      </c>
      <c r="AM1254" s="2">
        <f t="shared" si="503"/>
        <v>2.5862068965517241E-2</v>
      </c>
      <c r="AN1254" s="2">
        <f t="shared" si="504"/>
        <v>1.7720306513409962E-2</v>
      </c>
      <c r="AO1254" s="2">
        <f t="shared" si="505"/>
        <v>0</v>
      </c>
      <c r="AP1254" s="2">
        <f t="shared" si="506"/>
        <v>0</v>
      </c>
      <c r="AR1254" t="s">
        <v>1989</v>
      </c>
      <c r="AS1254" t="s">
        <v>1356</v>
      </c>
      <c r="AT1254">
        <v>6</v>
      </c>
      <c r="AV1254">
        <v>3</v>
      </c>
      <c r="AW1254" s="91">
        <v>29</v>
      </c>
      <c r="AX1254" s="93">
        <v>5</v>
      </c>
      <c r="AY1254" s="97">
        <f t="shared" si="507"/>
        <v>29005</v>
      </c>
      <c r="BA1254" s="7" t="s">
        <v>1261</v>
      </c>
    </row>
    <row r="1255" spans="1:53" hidden="1" outlineLevel="1">
      <c r="A1255" t="s">
        <v>2036</v>
      </c>
      <c r="B1255" t="s">
        <v>1356</v>
      </c>
      <c r="C1255" s="1">
        <f t="shared" si="496"/>
        <v>7574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0</v>
      </c>
      <c r="G1255" s="1">
        <f t="shared" si="497"/>
        <v>1974</v>
      </c>
      <c r="H1255" s="2">
        <f t="shared" si="498"/>
        <v>0.26062846580406657</v>
      </c>
      <c r="I1255" s="2"/>
      <c r="J1255" s="2">
        <f t="shared" si="499"/>
        <v>0.33509374174808554</v>
      </c>
      <c r="K1255" s="2">
        <f t="shared" si="500"/>
        <v>0.59572220755215211</v>
      </c>
      <c r="L1255" s="2">
        <f t="shared" si="501"/>
        <v>0</v>
      </c>
      <c r="M1255" s="2">
        <f t="shared" si="502"/>
        <v>6.9184050699762412E-2</v>
      </c>
      <c r="N1255" s="108">
        <v>2538</v>
      </c>
      <c r="O1255" s="108">
        <v>4512</v>
      </c>
      <c r="P1255" s="59"/>
      <c r="Q1255" s="57">
        <v>306</v>
      </c>
      <c r="R1255" s="57">
        <v>218</v>
      </c>
      <c r="Y1255" s="108"/>
      <c r="Z1255" s="108"/>
      <c r="AA1255" s="108">
        <v>0</v>
      </c>
      <c r="AB1255" s="108">
        <v>0</v>
      </c>
      <c r="AC1255" s="108">
        <v>0</v>
      </c>
      <c r="AD1255" s="108">
        <v>0</v>
      </c>
      <c r="AE1255" s="108">
        <v>0</v>
      </c>
      <c r="AF1255" s="108">
        <v>0</v>
      </c>
      <c r="AG1255" s="108"/>
      <c r="AI1255" s="7">
        <f>IF(Q1255&gt;0,RANK(Q1255,(N1255:P1255,Q1255:AE1255)),0)</f>
        <v>3</v>
      </c>
      <c r="AJ1255" s="7">
        <f>IF(R1255&gt;0,RANK(R1255,(N1255:P1255,Q1255:AE1255)),0)</f>
        <v>4</v>
      </c>
      <c r="AK1255" s="7">
        <f>IF(T1255&gt;0,RANK(T1255,(N1255:P1255,Q1255:AE1255)),0)</f>
        <v>0</v>
      </c>
      <c r="AL1255" s="7">
        <f>IF(S1255&gt;0,RANK(S1255,(N1255:P1255,Q1255:AE1255)),0)</f>
        <v>0</v>
      </c>
      <c r="AM1255" s="2">
        <f t="shared" si="503"/>
        <v>4.0401373118563504E-2</v>
      </c>
      <c r="AN1255" s="2">
        <f t="shared" si="504"/>
        <v>2.8782677581198839E-2</v>
      </c>
      <c r="AO1255" s="2">
        <f t="shared" si="505"/>
        <v>0</v>
      </c>
      <c r="AP1255" s="2">
        <f t="shared" si="506"/>
        <v>0</v>
      </c>
      <c r="AR1255" t="s">
        <v>2036</v>
      </c>
      <c r="AS1255" t="s">
        <v>1356</v>
      </c>
      <c r="AT1255">
        <v>9</v>
      </c>
      <c r="AV1255">
        <v>3</v>
      </c>
      <c r="AW1255" s="91">
        <v>29</v>
      </c>
      <c r="AX1255" s="93">
        <v>7</v>
      </c>
      <c r="AY1255" s="97">
        <f t="shared" si="507"/>
        <v>29007</v>
      </c>
      <c r="BA1255" s="7" t="s">
        <v>1261</v>
      </c>
    </row>
    <row r="1256" spans="1:53" hidden="1" outlineLevel="1">
      <c r="A1256" t="s">
        <v>1585</v>
      </c>
      <c r="B1256" t="s">
        <v>1356</v>
      </c>
      <c r="C1256" s="1">
        <f t="shared" si="496"/>
        <v>10600</v>
      </c>
      <c r="D1256" s="7">
        <f>IF(N1256&gt;0, RANK(N1256,(N1256:P1256,Q1256:AE1256)),0)</f>
        <v>2</v>
      </c>
      <c r="E1256" s="7">
        <f>IF(O1256&gt;0,RANK(O1256,(N1256:P1256,Q1256:AE1256)),0)</f>
        <v>1</v>
      </c>
      <c r="F1256" s="7">
        <f>IF(P1256&gt;0,RANK(P1256,(N1256:P1256,Q1256:AE1256)),0)</f>
        <v>0</v>
      </c>
      <c r="G1256" s="1">
        <f t="shared" si="497"/>
        <v>5193</v>
      </c>
      <c r="H1256" s="2">
        <f t="shared" si="498"/>
        <v>0.4899056603773585</v>
      </c>
      <c r="I1256" s="2"/>
      <c r="J1256" s="2">
        <f t="shared" si="499"/>
        <v>0.22226415094339622</v>
      </c>
      <c r="K1256" s="2">
        <f t="shared" si="500"/>
        <v>0.71216981132075474</v>
      </c>
      <c r="L1256" s="2">
        <f t="shared" si="501"/>
        <v>0</v>
      </c>
      <c r="M1256" s="2">
        <f t="shared" si="502"/>
        <v>6.5566037735849014E-2</v>
      </c>
      <c r="N1256" s="108">
        <v>2356</v>
      </c>
      <c r="O1256" s="108">
        <v>7549</v>
      </c>
      <c r="P1256" s="59"/>
      <c r="Q1256" s="57">
        <v>364</v>
      </c>
      <c r="R1256" s="57">
        <v>331</v>
      </c>
      <c r="Y1256" s="108"/>
      <c r="Z1256" s="108"/>
      <c r="AA1256" s="108">
        <v>0</v>
      </c>
      <c r="AB1256" s="108">
        <v>0</v>
      </c>
      <c r="AC1256" s="108">
        <v>0</v>
      </c>
      <c r="AD1256" s="108">
        <v>0</v>
      </c>
      <c r="AE1256" s="108">
        <v>0</v>
      </c>
      <c r="AF1256" s="108">
        <v>0</v>
      </c>
      <c r="AG1256" s="108"/>
      <c r="AI1256" s="7">
        <f>IF(Q1256&gt;0,RANK(Q1256,(N1256:P1256,Q1256:AE1256)),0)</f>
        <v>3</v>
      </c>
      <c r="AJ1256" s="7">
        <f>IF(R1256&gt;0,RANK(R1256,(N1256:P1256,Q1256:AE1256)),0)</f>
        <v>4</v>
      </c>
      <c r="AK1256" s="7">
        <f>IF(T1256&gt;0,RANK(T1256,(N1256:P1256,Q1256:AE1256)),0)</f>
        <v>0</v>
      </c>
      <c r="AL1256" s="7">
        <f>IF(S1256&gt;0,RANK(S1256,(N1256:P1256,Q1256:AE1256)),0)</f>
        <v>0</v>
      </c>
      <c r="AM1256" s="2">
        <f t="shared" si="503"/>
        <v>3.4339622641509436E-2</v>
      </c>
      <c r="AN1256" s="2">
        <f t="shared" si="504"/>
        <v>3.1226415094339623E-2</v>
      </c>
      <c r="AO1256" s="2">
        <f t="shared" si="505"/>
        <v>0</v>
      </c>
      <c r="AP1256" s="2">
        <f t="shared" si="506"/>
        <v>0</v>
      </c>
      <c r="AR1256" t="s">
        <v>1585</v>
      </c>
      <c r="AS1256" t="s">
        <v>1356</v>
      </c>
      <c r="AT1256">
        <v>7</v>
      </c>
      <c r="AV1256">
        <v>3</v>
      </c>
      <c r="AW1256" s="91">
        <v>29</v>
      </c>
      <c r="AX1256" s="93">
        <v>9</v>
      </c>
      <c r="AY1256" s="97">
        <f t="shared" si="507"/>
        <v>29009</v>
      </c>
      <c r="BA1256" s="7" t="s">
        <v>1261</v>
      </c>
    </row>
    <row r="1257" spans="1:53" hidden="1" outlineLevel="1">
      <c r="A1257" t="s">
        <v>660</v>
      </c>
      <c r="B1257" t="s">
        <v>1356</v>
      </c>
      <c r="C1257" s="1">
        <f t="shared" si="496"/>
        <v>4571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0</v>
      </c>
      <c r="G1257" s="1">
        <f t="shared" si="497"/>
        <v>2912</v>
      </c>
      <c r="H1257" s="2">
        <f t="shared" si="498"/>
        <v>0.6370597243491577</v>
      </c>
      <c r="I1257" s="2"/>
      <c r="J1257" s="2">
        <f t="shared" si="499"/>
        <v>0.1616714066943776</v>
      </c>
      <c r="K1257" s="2">
        <f t="shared" si="500"/>
        <v>0.79873113104353533</v>
      </c>
      <c r="L1257" s="2">
        <f t="shared" si="501"/>
        <v>0</v>
      </c>
      <c r="M1257" s="2">
        <f t="shared" si="502"/>
        <v>3.9597462262087046E-2</v>
      </c>
      <c r="N1257" s="108">
        <v>739</v>
      </c>
      <c r="O1257" s="108">
        <v>3651</v>
      </c>
      <c r="P1257" s="59"/>
      <c r="Q1257" s="57">
        <v>103</v>
      </c>
      <c r="R1257" s="57">
        <v>78</v>
      </c>
      <c r="Y1257" s="108"/>
      <c r="Z1257" s="108"/>
      <c r="AA1257" s="108">
        <v>0</v>
      </c>
      <c r="AB1257" s="108">
        <v>0</v>
      </c>
      <c r="AC1257" s="108">
        <v>0</v>
      </c>
      <c r="AD1257" s="108">
        <v>0</v>
      </c>
      <c r="AE1257" s="108">
        <v>0</v>
      </c>
      <c r="AF1257" s="108">
        <v>0</v>
      </c>
      <c r="AG1257" s="108"/>
      <c r="AI1257" s="7">
        <f>IF(Q1257&gt;0,RANK(Q1257,(N1257:P1257,Q1257:AE1257)),0)</f>
        <v>3</v>
      </c>
      <c r="AJ1257" s="7">
        <f>IF(R1257&gt;0,RANK(R1257,(N1257:P1257,Q1257:AE1257)),0)</f>
        <v>4</v>
      </c>
      <c r="AK1257" s="7">
        <f>IF(T1257&gt;0,RANK(T1257,(N1257:P1257,Q1257:AE1257)),0)</f>
        <v>0</v>
      </c>
      <c r="AL1257" s="7">
        <f>IF(S1257&gt;0,RANK(S1257,(N1257:P1257,Q1257:AE1257)),0)</f>
        <v>0</v>
      </c>
      <c r="AM1257" s="2">
        <f t="shared" si="503"/>
        <v>2.2533362502734633E-2</v>
      </c>
      <c r="AN1257" s="2">
        <f t="shared" si="504"/>
        <v>1.7064099759352438E-2</v>
      </c>
      <c r="AO1257" s="2">
        <f t="shared" si="505"/>
        <v>0</v>
      </c>
      <c r="AP1257" s="2">
        <f t="shared" si="506"/>
        <v>0</v>
      </c>
      <c r="AR1257" t="s">
        <v>660</v>
      </c>
      <c r="AS1257" t="s">
        <v>1356</v>
      </c>
      <c r="AT1257">
        <v>4</v>
      </c>
      <c r="AV1257">
        <v>3</v>
      </c>
      <c r="AW1257" s="91">
        <v>29</v>
      </c>
      <c r="AX1257" s="93">
        <v>11</v>
      </c>
      <c r="AY1257" s="97">
        <f t="shared" si="507"/>
        <v>29011</v>
      </c>
      <c r="BA1257" s="7" t="s">
        <v>1261</v>
      </c>
    </row>
    <row r="1258" spans="1:53" hidden="1" outlineLevel="1">
      <c r="A1258" t="s">
        <v>1143</v>
      </c>
      <c r="B1258" t="s">
        <v>1356</v>
      </c>
      <c r="C1258" s="1">
        <f t="shared" si="496"/>
        <v>5834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0</v>
      </c>
      <c r="G1258" s="1">
        <f t="shared" si="497"/>
        <v>1541</v>
      </c>
      <c r="H1258" s="2">
        <f t="shared" si="498"/>
        <v>0.26414124100102843</v>
      </c>
      <c r="I1258" s="2"/>
      <c r="J1258" s="2">
        <f t="shared" si="499"/>
        <v>0.33493315049708605</v>
      </c>
      <c r="K1258" s="2">
        <f t="shared" si="500"/>
        <v>0.59907439149811448</v>
      </c>
      <c r="L1258" s="2">
        <f t="shared" si="501"/>
        <v>0</v>
      </c>
      <c r="M1258" s="2">
        <f t="shared" si="502"/>
        <v>6.599245800479947E-2</v>
      </c>
      <c r="N1258" s="108">
        <v>1954</v>
      </c>
      <c r="O1258" s="108">
        <v>3495</v>
      </c>
      <c r="P1258" s="59"/>
      <c r="Q1258" s="57">
        <v>194</v>
      </c>
      <c r="R1258" s="57">
        <v>191</v>
      </c>
      <c r="Y1258" s="108"/>
      <c r="Z1258" s="108"/>
      <c r="AA1258" s="108">
        <v>0</v>
      </c>
      <c r="AB1258" s="108">
        <v>0</v>
      </c>
      <c r="AC1258" s="108">
        <v>0</v>
      </c>
      <c r="AD1258" s="108">
        <v>0</v>
      </c>
      <c r="AE1258" s="108">
        <v>0</v>
      </c>
      <c r="AF1258" s="108">
        <v>0</v>
      </c>
      <c r="AG1258" s="108"/>
      <c r="AI1258" s="7">
        <f>IF(Q1258&gt;0,RANK(Q1258,(N1258:P1258,Q1258:AE1258)),0)</f>
        <v>3</v>
      </c>
      <c r="AJ1258" s="7">
        <f>IF(R1258&gt;0,RANK(R1258,(N1258:P1258,Q1258:AE1258)),0)</f>
        <v>4</v>
      </c>
      <c r="AK1258" s="7">
        <f>IF(T1258&gt;0,RANK(T1258,(N1258:P1258,Q1258:AE1258)),0)</f>
        <v>0</v>
      </c>
      <c r="AL1258" s="7">
        <f>IF(S1258&gt;0,RANK(S1258,(N1258:P1258,Q1258:AE1258)),0)</f>
        <v>0</v>
      </c>
      <c r="AM1258" s="2">
        <f t="shared" si="503"/>
        <v>3.3253342475145699E-2</v>
      </c>
      <c r="AN1258" s="2">
        <f t="shared" si="504"/>
        <v>3.2739115529653751E-2</v>
      </c>
      <c r="AO1258" s="2">
        <f t="shared" si="505"/>
        <v>0</v>
      </c>
      <c r="AP1258" s="2">
        <f t="shared" si="506"/>
        <v>0</v>
      </c>
      <c r="AR1258" t="s">
        <v>1143</v>
      </c>
      <c r="AS1258" t="s">
        <v>1356</v>
      </c>
      <c r="AT1258">
        <v>4</v>
      </c>
      <c r="AV1258">
        <v>3</v>
      </c>
      <c r="AW1258" s="91">
        <v>29</v>
      </c>
      <c r="AX1258" s="93">
        <v>13</v>
      </c>
      <c r="AY1258" s="97">
        <f t="shared" si="507"/>
        <v>29013</v>
      </c>
      <c r="BA1258" s="7" t="s">
        <v>1261</v>
      </c>
    </row>
    <row r="1259" spans="1:53" hidden="1" outlineLevel="1">
      <c r="A1259" t="s">
        <v>486</v>
      </c>
      <c r="B1259" t="s">
        <v>1356</v>
      </c>
      <c r="C1259" s="1">
        <f t="shared" si="496"/>
        <v>7446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0</v>
      </c>
      <c r="G1259" s="1">
        <f t="shared" si="497"/>
        <v>2459</v>
      </c>
      <c r="H1259" s="2">
        <f t="shared" si="498"/>
        <v>0.33024442653773839</v>
      </c>
      <c r="I1259" s="2"/>
      <c r="J1259" s="2">
        <f t="shared" si="499"/>
        <v>0.2977437550362611</v>
      </c>
      <c r="K1259" s="2">
        <f t="shared" si="500"/>
        <v>0.62798818157399949</v>
      </c>
      <c r="L1259" s="2">
        <f t="shared" si="501"/>
        <v>0</v>
      </c>
      <c r="M1259" s="2">
        <f t="shared" si="502"/>
        <v>7.4268063389739347E-2</v>
      </c>
      <c r="N1259" s="108">
        <v>2217</v>
      </c>
      <c r="O1259" s="108">
        <v>4676</v>
      </c>
      <c r="P1259" s="59"/>
      <c r="Q1259" s="57">
        <v>275</v>
      </c>
      <c r="R1259" s="57">
        <v>278</v>
      </c>
      <c r="Y1259" s="108"/>
      <c r="Z1259" s="108"/>
      <c r="AA1259" s="108">
        <v>0</v>
      </c>
      <c r="AB1259" s="108">
        <v>0</v>
      </c>
      <c r="AC1259" s="108">
        <v>0</v>
      </c>
      <c r="AD1259" s="108">
        <v>0</v>
      </c>
      <c r="AE1259" s="108">
        <v>0</v>
      </c>
      <c r="AF1259" s="108">
        <v>0</v>
      </c>
      <c r="AG1259" s="108"/>
      <c r="AI1259" s="7">
        <f>IF(Q1259&gt;0,RANK(Q1259,(N1259:P1259,Q1259:AE1259)),0)</f>
        <v>4</v>
      </c>
      <c r="AJ1259" s="7">
        <f>IF(R1259&gt;0,RANK(R1259,(N1259:P1259,Q1259:AE1259)),0)</f>
        <v>3</v>
      </c>
      <c r="AK1259" s="7">
        <f>IF(T1259&gt;0,RANK(T1259,(N1259:P1259,Q1259:AE1259)),0)</f>
        <v>0</v>
      </c>
      <c r="AL1259" s="7">
        <f>IF(S1259&gt;0,RANK(S1259,(N1259:P1259,Q1259:AE1259)),0)</f>
        <v>0</v>
      </c>
      <c r="AM1259" s="2">
        <f t="shared" si="503"/>
        <v>3.6932581251678753E-2</v>
      </c>
      <c r="AN1259" s="2">
        <f t="shared" si="504"/>
        <v>3.7335482138060705E-2</v>
      </c>
      <c r="AO1259" s="2">
        <f t="shared" si="505"/>
        <v>0</v>
      </c>
      <c r="AP1259" s="2">
        <f t="shared" si="506"/>
        <v>0</v>
      </c>
      <c r="AR1259" t="s">
        <v>486</v>
      </c>
      <c r="AS1259" t="s">
        <v>1356</v>
      </c>
      <c r="AT1259">
        <v>4</v>
      </c>
      <c r="AV1259">
        <v>3</v>
      </c>
      <c r="AW1259" s="91">
        <v>29</v>
      </c>
      <c r="AX1259" s="93">
        <v>15</v>
      </c>
      <c r="AY1259" s="97">
        <f t="shared" si="507"/>
        <v>29015</v>
      </c>
      <c r="BA1259" s="7" t="s">
        <v>1261</v>
      </c>
    </row>
    <row r="1260" spans="1:53" hidden="1" outlineLevel="1">
      <c r="A1260" t="s">
        <v>679</v>
      </c>
      <c r="B1260" t="s">
        <v>1356</v>
      </c>
      <c r="C1260" s="1">
        <f t="shared" si="496"/>
        <v>4113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0</v>
      </c>
      <c r="G1260" s="1">
        <f t="shared" si="497"/>
        <v>1879</v>
      </c>
      <c r="H1260" s="2">
        <f t="shared" si="498"/>
        <v>0.45684415268660344</v>
      </c>
      <c r="I1260" s="2"/>
      <c r="J1260" s="2">
        <f t="shared" si="499"/>
        <v>0.24604911256990031</v>
      </c>
      <c r="K1260" s="2">
        <f t="shared" si="500"/>
        <v>0.70289326525650375</v>
      </c>
      <c r="L1260" s="2">
        <f t="shared" si="501"/>
        <v>0</v>
      </c>
      <c r="M1260" s="2">
        <f t="shared" si="502"/>
        <v>5.1057622173595996E-2</v>
      </c>
      <c r="N1260" s="108">
        <v>1012</v>
      </c>
      <c r="O1260" s="108">
        <v>2891</v>
      </c>
      <c r="P1260" s="59"/>
      <c r="Q1260" s="57">
        <v>108</v>
      </c>
      <c r="R1260" s="57">
        <v>102</v>
      </c>
      <c r="Y1260" s="108"/>
      <c r="Z1260" s="108"/>
      <c r="AA1260" s="108">
        <v>0</v>
      </c>
      <c r="AB1260" s="108">
        <v>0</v>
      </c>
      <c r="AC1260" s="108">
        <v>0</v>
      </c>
      <c r="AD1260" s="108">
        <v>0</v>
      </c>
      <c r="AE1260" s="108">
        <v>0</v>
      </c>
      <c r="AF1260" s="108">
        <v>0</v>
      </c>
      <c r="AG1260" s="108"/>
      <c r="AI1260" s="7">
        <f>IF(Q1260&gt;0,RANK(Q1260,(N1260:P1260,Q1260:AE1260)),0)</f>
        <v>3</v>
      </c>
      <c r="AJ1260" s="7">
        <f>IF(R1260&gt;0,RANK(R1260,(N1260:P1260,Q1260:AE1260)),0)</f>
        <v>4</v>
      </c>
      <c r="AK1260" s="7">
        <f>IF(T1260&gt;0,RANK(T1260,(N1260:P1260,Q1260:AE1260)),0)</f>
        <v>0</v>
      </c>
      <c r="AL1260" s="7">
        <f>IF(S1260&gt;0,RANK(S1260,(N1260:P1260,Q1260:AE1260)),0)</f>
        <v>0</v>
      </c>
      <c r="AM1260" s="2">
        <f t="shared" si="503"/>
        <v>2.6258205689277898E-2</v>
      </c>
      <c r="AN1260" s="2">
        <f t="shared" si="504"/>
        <v>2.4799416484318017E-2</v>
      </c>
      <c r="AO1260" s="2">
        <f t="shared" si="505"/>
        <v>0</v>
      </c>
      <c r="AP1260" s="2">
        <f t="shared" si="506"/>
        <v>0</v>
      </c>
      <c r="AR1260" t="s">
        <v>679</v>
      </c>
      <c r="AS1260" t="s">
        <v>1356</v>
      </c>
      <c r="AT1260">
        <v>8</v>
      </c>
      <c r="AV1260">
        <v>3</v>
      </c>
      <c r="AW1260" s="91">
        <v>29</v>
      </c>
      <c r="AX1260" s="93">
        <v>17</v>
      </c>
      <c r="AY1260" s="97">
        <f t="shared" si="507"/>
        <v>29017</v>
      </c>
      <c r="BA1260" s="7" t="s">
        <v>1261</v>
      </c>
    </row>
    <row r="1261" spans="1:53" hidden="1" outlineLevel="1">
      <c r="A1261" t="s">
        <v>1250</v>
      </c>
      <c r="B1261" t="s">
        <v>1356</v>
      </c>
      <c r="C1261" s="1">
        <f t="shared" si="496"/>
        <v>51454</v>
      </c>
      <c r="D1261" s="7">
        <f>IF(N1261&gt;0, RANK(N1261,(N1261:P1261,Q1261:AE1261)),0)</f>
        <v>2</v>
      </c>
      <c r="E1261" s="7">
        <f>IF(O1261&gt;0,RANK(O1261,(N1261:P1261,Q1261:AE1261)),0)</f>
        <v>1</v>
      </c>
      <c r="F1261" s="7">
        <f>IF(P1261&gt;0,RANK(P1261,(N1261:P1261,Q1261:AE1261)),0)</f>
        <v>0</v>
      </c>
      <c r="G1261" s="1">
        <f t="shared" si="497"/>
        <v>2136</v>
      </c>
      <c r="H1261" s="2">
        <f t="shared" si="498"/>
        <v>4.1512807556263846E-2</v>
      </c>
      <c r="I1261" s="2"/>
      <c r="J1261" s="2">
        <f t="shared" si="499"/>
        <v>0.44927508065456523</v>
      </c>
      <c r="K1261" s="2">
        <f t="shared" si="500"/>
        <v>0.49078788821082908</v>
      </c>
      <c r="L1261" s="2">
        <f t="shared" si="501"/>
        <v>0</v>
      </c>
      <c r="M1261" s="2">
        <f t="shared" si="502"/>
        <v>5.9937031134605689E-2</v>
      </c>
      <c r="N1261" s="108">
        <v>23117</v>
      </c>
      <c r="O1261" s="108">
        <v>25253</v>
      </c>
      <c r="P1261" s="59"/>
      <c r="Q1261" s="57">
        <v>2174</v>
      </c>
      <c r="R1261" s="57">
        <v>906</v>
      </c>
      <c r="Y1261" s="108"/>
      <c r="Z1261" s="108"/>
      <c r="AA1261" s="108">
        <v>2</v>
      </c>
      <c r="AB1261" s="108">
        <v>0</v>
      </c>
      <c r="AC1261" s="108">
        <v>2</v>
      </c>
      <c r="AD1261" s="108">
        <v>0</v>
      </c>
      <c r="AE1261" s="108">
        <v>0</v>
      </c>
      <c r="AF1261" s="108">
        <v>0</v>
      </c>
      <c r="AG1261" s="108"/>
      <c r="AI1261" s="7">
        <f>IF(Q1261&gt;0,RANK(Q1261,(N1261:P1261,Q1261:AE1261)),0)</f>
        <v>3</v>
      </c>
      <c r="AJ1261" s="7">
        <f>IF(R1261&gt;0,RANK(R1261,(N1261:P1261,Q1261:AE1261)),0)</f>
        <v>4</v>
      </c>
      <c r="AK1261" s="7">
        <f>IF(T1261&gt;0,RANK(T1261,(N1261:P1261,Q1261:AE1261)),0)</f>
        <v>0</v>
      </c>
      <c r="AL1261" s="7">
        <f>IF(S1261&gt;0,RANK(S1261,(N1261:P1261,Q1261:AE1261)),0)</f>
        <v>0</v>
      </c>
      <c r="AM1261" s="2">
        <f t="shared" si="503"/>
        <v>4.2251331286197381E-2</v>
      </c>
      <c r="AN1261" s="2">
        <f t="shared" si="504"/>
        <v>1.7607960508415284E-2</v>
      </c>
      <c r="AO1261" s="2">
        <f t="shared" si="505"/>
        <v>0</v>
      </c>
      <c r="AP1261" s="2">
        <f t="shared" si="506"/>
        <v>0</v>
      </c>
      <c r="AR1261" t="s">
        <v>1250</v>
      </c>
      <c r="AS1261" t="s">
        <v>1356</v>
      </c>
      <c r="AT1261">
        <v>9</v>
      </c>
      <c r="AV1261">
        <v>3</v>
      </c>
      <c r="AW1261" s="91">
        <v>29</v>
      </c>
      <c r="AX1261" s="93">
        <v>19</v>
      </c>
      <c r="AY1261" s="97">
        <f t="shared" si="507"/>
        <v>29019</v>
      </c>
      <c r="BA1261" s="7" t="s">
        <v>1261</v>
      </c>
    </row>
    <row r="1262" spans="1:53" hidden="1" outlineLevel="1">
      <c r="A1262" t="s">
        <v>680</v>
      </c>
      <c r="B1262" t="s">
        <v>1356</v>
      </c>
      <c r="C1262" s="1">
        <f t="shared" si="496"/>
        <v>24161</v>
      </c>
      <c r="D1262" s="7">
        <f>IF(N1262&gt;0, RANK(N1262,(N1262:P1262,Q1262:AE1262)),0)</f>
        <v>2</v>
      </c>
      <c r="E1262" s="7">
        <f>IF(O1262&gt;0,RANK(O1262,(N1262:P1262,Q1262:AE1262)),0)</f>
        <v>1</v>
      </c>
      <c r="F1262" s="7">
        <f>IF(P1262&gt;0,RANK(P1262,(N1262:P1262,Q1262:AE1262)),0)</f>
        <v>0</v>
      </c>
      <c r="G1262" s="1">
        <f t="shared" si="497"/>
        <v>3336</v>
      </c>
      <c r="H1262" s="2">
        <f t="shared" si="498"/>
        <v>0.13807375522536319</v>
      </c>
      <c r="I1262" s="2"/>
      <c r="J1262" s="2">
        <f t="shared" si="499"/>
        <v>0.4044120690368776</v>
      </c>
      <c r="K1262" s="2">
        <f t="shared" si="500"/>
        <v>0.54248582426224079</v>
      </c>
      <c r="L1262" s="2">
        <f t="shared" si="501"/>
        <v>0</v>
      </c>
      <c r="M1262" s="2">
        <f t="shared" si="502"/>
        <v>5.3102106700881668E-2</v>
      </c>
      <c r="N1262" s="108">
        <v>9771</v>
      </c>
      <c r="O1262" s="108">
        <v>13107</v>
      </c>
      <c r="P1262" s="59"/>
      <c r="Q1262" s="57">
        <v>738</v>
      </c>
      <c r="R1262" s="57">
        <v>545</v>
      </c>
      <c r="Y1262" s="108"/>
      <c r="Z1262" s="108"/>
      <c r="AA1262" s="108">
        <v>0</v>
      </c>
      <c r="AB1262" s="108">
        <v>0</v>
      </c>
      <c r="AC1262" s="108">
        <v>0</v>
      </c>
      <c r="AD1262" s="108">
        <v>0</v>
      </c>
      <c r="AE1262" s="108">
        <v>0</v>
      </c>
      <c r="AF1262" s="108">
        <v>0</v>
      </c>
      <c r="AG1262" s="108"/>
      <c r="AI1262" s="7">
        <f>IF(Q1262&gt;0,RANK(Q1262,(N1262:P1262,Q1262:AE1262)),0)</f>
        <v>3</v>
      </c>
      <c r="AJ1262" s="7">
        <f>IF(R1262&gt;0,RANK(R1262,(N1262:P1262,Q1262:AE1262)),0)</f>
        <v>4</v>
      </c>
      <c r="AK1262" s="7">
        <f>IF(T1262&gt;0,RANK(T1262,(N1262:P1262,Q1262:AE1262)),0)</f>
        <v>0</v>
      </c>
      <c r="AL1262" s="7">
        <f>IF(S1262&gt;0,RANK(S1262,(N1262:P1262,Q1262:AE1262)),0)</f>
        <v>0</v>
      </c>
      <c r="AM1262" s="2">
        <f t="shared" si="503"/>
        <v>3.0545093332229625E-2</v>
      </c>
      <c r="AN1262" s="2">
        <f t="shared" si="504"/>
        <v>2.255701336865196E-2</v>
      </c>
      <c r="AO1262" s="2">
        <f t="shared" si="505"/>
        <v>0</v>
      </c>
      <c r="AP1262" s="2">
        <f t="shared" si="506"/>
        <v>0</v>
      </c>
      <c r="AR1262" t="s">
        <v>680</v>
      </c>
      <c r="AS1262" t="s">
        <v>1356</v>
      </c>
      <c r="AT1262">
        <v>6</v>
      </c>
      <c r="AV1262">
        <v>3</v>
      </c>
      <c r="AW1262" s="91">
        <v>29</v>
      </c>
      <c r="AX1262" s="93">
        <v>21</v>
      </c>
      <c r="AY1262" s="97">
        <f t="shared" si="507"/>
        <v>29021</v>
      </c>
      <c r="BA1262" s="7" t="s">
        <v>1261</v>
      </c>
    </row>
    <row r="1263" spans="1:53" hidden="1" outlineLevel="1">
      <c r="A1263" t="s">
        <v>694</v>
      </c>
      <c r="B1263" t="s">
        <v>1356</v>
      </c>
      <c r="C1263" s="1">
        <f t="shared" si="496"/>
        <v>11665</v>
      </c>
      <c r="D1263" s="7">
        <f>IF(N1263&gt;0, RANK(N1263,(N1263:P1263,Q1263:AE1263)),0)</f>
        <v>2</v>
      </c>
      <c r="E1263" s="7">
        <f>IF(O1263&gt;0,RANK(O1263,(N1263:P1263,Q1263:AE1263)),0)</f>
        <v>1</v>
      </c>
      <c r="F1263" s="7">
        <f>IF(P1263&gt;0,RANK(P1263,(N1263:P1263,Q1263:AE1263)),0)</f>
        <v>0</v>
      </c>
      <c r="G1263" s="1">
        <f t="shared" si="497"/>
        <v>5291</v>
      </c>
      <c r="H1263" s="2">
        <f t="shared" si="498"/>
        <v>0.45357908272610375</v>
      </c>
      <c r="I1263" s="2"/>
      <c r="J1263" s="2">
        <f t="shared" si="499"/>
        <v>0.25186455207886843</v>
      </c>
      <c r="K1263" s="2">
        <f t="shared" si="500"/>
        <v>0.70544363480497219</v>
      </c>
      <c r="L1263" s="2">
        <f t="shared" si="501"/>
        <v>0</v>
      </c>
      <c r="M1263" s="2">
        <f t="shared" si="502"/>
        <v>4.2691813116159327E-2</v>
      </c>
      <c r="N1263" s="108">
        <v>2938</v>
      </c>
      <c r="O1263" s="108">
        <v>8229</v>
      </c>
      <c r="P1263" s="59"/>
      <c r="Q1263" s="57">
        <v>297</v>
      </c>
      <c r="R1263" s="57">
        <v>201</v>
      </c>
      <c r="Y1263" s="108"/>
      <c r="Z1263" s="108"/>
      <c r="AA1263" s="108">
        <v>0</v>
      </c>
      <c r="AB1263" s="108">
        <v>0</v>
      </c>
      <c r="AC1263" s="108">
        <v>0</v>
      </c>
      <c r="AD1263" s="108">
        <v>0</v>
      </c>
      <c r="AE1263" s="108">
        <v>0</v>
      </c>
      <c r="AF1263" s="108">
        <v>0</v>
      </c>
      <c r="AG1263" s="108"/>
      <c r="AI1263" s="7">
        <f>IF(Q1263&gt;0,RANK(Q1263,(N1263:P1263,Q1263:AE1263)),0)</f>
        <v>3</v>
      </c>
      <c r="AJ1263" s="7">
        <f>IF(R1263&gt;0,RANK(R1263,(N1263:P1263,Q1263:AE1263)),0)</f>
        <v>4</v>
      </c>
      <c r="AK1263" s="7">
        <f>IF(T1263&gt;0,RANK(T1263,(N1263:P1263,Q1263:AE1263)),0)</f>
        <v>0</v>
      </c>
      <c r="AL1263" s="7">
        <f>IF(S1263&gt;0,RANK(S1263,(N1263:P1263,Q1263:AE1263)),0)</f>
        <v>0</v>
      </c>
      <c r="AM1263" s="2">
        <f t="shared" si="503"/>
        <v>2.5460780111444491E-2</v>
      </c>
      <c r="AN1263" s="2">
        <f t="shared" si="504"/>
        <v>1.7231033004714961E-2</v>
      </c>
      <c r="AO1263" s="2">
        <f t="shared" si="505"/>
        <v>0</v>
      </c>
      <c r="AP1263" s="2">
        <f t="shared" si="506"/>
        <v>0</v>
      </c>
      <c r="AR1263" t="s">
        <v>694</v>
      </c>
      <c r="AS1263" t="s">
        <v>1356</v>
      </c>
      <c r="AT1263">
        <v>8</v>
      </c>
      <c r="AV1263">
        <v>3</v>
      </c>
      <c r="AW1263" s="91">
        <v>29</v>
      </c>
      <c r="AX1263" s="93">
        <v>23</v>
      </c>
      <c r="AY1263" s="97">
        <f t="shared" si="507"/>
        <v>29023</v>
      </c>
      <c r="BA1263" s="7" t="s">
        <v>1261</v>
      </c>
    </row>
    <row r="1264" spans="1:53" hidden="1" outlineLevel="1">
      <c r="A1264" t="s">
        <v>2265</v>
      </c>
      <c r="B1264" t="s">
        <v>1356</v>
      </c>
      <c r="C1264" s="1">
        <f t="shared" si="496"/>
        <v>3322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0</v>
      </c>
      <c r="G1264" s="1">
        <f t="shared" si="497"/>
        <v>1104</v>
      </c>
      <c r="H1264" s="2">
        <f t="shared" si="498"/>
        <v>0.33232992173389525</v>
      </c>
      <c r="I1264" s="2"/>
      <c r="J1264" s="2">
        <f t="shared" si="499"/>
        <v>0.29470198675496689</v>
      </c>
      <c r="K1264" s="2">
        <f t="shared" si="500"/>
        <v>0.62703190848886214</v>
      </c>
      <c r="L1264" s="2">
        <f t="shared" si="501"/>
        <v>0</v>
      </c>
      <c r="M1264" s="2">
        <f t="shared" si="502"/>
        <v>7.8266104756170907E-2</v>
      </c>
      <c r="N1264" s="108">
        <v>979</v>
      </c>
      <c r="O1264" s="108">
        <v>2083</v>
      </c>
      <c r="P1264" s="59"/>
      <c r="Q1264" s="57">
        <v>149</v>
      </c>
      <c r="R1264" s="57">
        <v>111</v>
      </c>
      <c r="Y1264" s="108"/>
      <c r="Z1264" s="108"/>
      <c r="AA1264" s="108">
        <v>0</v>
      </c>
      <c r="AB1264" s="108">
        <v>0</v>
      </c>
      <c r="AC1264" s="108">
        <v>0</v>
      </c>
      <c r="AD1264" s="108">
        <v>0</v>
      </c>
      <c r="AE1264" s="108">
        <v>0</v>
      </c>
      <c r="AF1264" s="108">
        <v>0</v>
      </c>
      <c r="AG1264" s="108"/>
      <c r="AI1264" s="7">
        <f>IF(Q1264&gt;0,RANK(Q1264,(N1264:P1264,Q1264:AE1264)),0)</f>
        <v>3</v>
      </c>
      <c r="AJ1264" s="7">
        <f>IF(R1264&gt;0,RANK(R1264,(N1264:P1264,Q1264:AE1264)),0)</f>
        <v>4</v>
      </c>
      <c r="AK1264" s="7">
        <f>IF(T1264&gt;0,RANK(T1264,(N1264:P1264,Q1264:AE1264)),0)</f>
        <v>0</v>
      </c>
      <c r="AL1264" s="7">
        <f>IF(S1264&gt;0,RANK(S1264,(N1264:P1264,Q1264:AE1264)),0)</f>
        <v>0</v>
      </c>
      <c r="AM1264" s="2">
        <f t="shared" si="503"/>
        <v>4.4852498494882598E-2</v>
      </c>
      <c r="AN1264" s="2">
        <f t="shared" si="504"/>
        <v>3.3413606261288378E-2</v>
      </c>
      <c r="AO1264" s="2">
        <f t="shared" si="505"/>
        <v>0</v>
      </c>
      <c r="AP1264" s="2">
        <f t="shared" si="506"/>
        <v>0</v>
      </c>
      <c r="AR1264" t="s">
        <v>2265</v>
      </c>
      <c r="AS1264" t="s">
        <v>1356</v>
      </c>
      <c r="AT1264">
        <v>6</v>
      </c>
      <c r="AV1264">
        <v>3</v>
      </c>
      <c r="AW1264" s="91">
        <v>29</v>
      </c>
      <c r="AX1264" s="93">
        <v>25</v>
      </c>
      <c r="AY1264" s="97">
        <f t="shared" si="507"/>
        <v>29025</v>
      </c>
      <c r="BA1264" s="7" t="s">
        <v>1261</v>
      </c>
    </row>
    <row r="1265" spans="1:53" hidden="1" outlineLevel="1">
      <c r="A1265" t="s">
        <v>1459</v>
      </c>
      <c r="B1265" t="s">
        <v>1356</v>
      </c>
      <c r="C1265" s="1">
        <f t="shared" si="496"/>
        <v>13621</v>
      </c>
      <c r="D1265" s="7">
        <f>IF(N1265&gt;0, RANK(N1265,(N1265:P1265,Q1265:AE1265)),0)</f>
        <v>2</v>
      </c>
      <c r="E1265" s="7">
        <f>IF(O1265&gt;0,RANK(O1265,(N1265:P1265,Q1265:AE1265)),0)</f>
        <v>1</v>
      </c>
      <c r="F1265" s="7">
        <f>IF(P1265&gt;0,RANK(P1265,(N1265:P1265,Q1265:AE1265)),0)</f>
        <v>0</v>
      </c>
      <c r="G1265" s="1">
        <f t="shared" si="497"/>
        <v>3976</v>
      </c>
      <c r="H1265" s="2">
        <f t="shared" si="498"/>
        <v>0.2919022098230673</v>
      </c>
      <c r="I1265" s="2"/>
      <c r="J1265" s="2">
        <f t="shared" si="499"/>
        <v>0.31576242566625062</v>
      </c>
      <c r="K1265" s="2">
        <f t="shared" si="500"/>
        <v>0.60766463548931793</v>
      </c>
      <c r="L1265" s="2">
        <f t="shared" si="501"/>
        <v>0</v>
      </c>
      <c r="M1265" s="2">
        <f t="shared" si="502"/>
        <v>7.6572938844431504E-2</v>
      </c>
      <c r="N1265" s="108">
        <v>4301</v>
      </c>
      <c r="O1265" s="108">
        <v>8277</v>
      </c>
      <c r="P1265" s="59"/>
      <c r="Q1265" s="57">
        <v>677</v>
      </c>
      <c r="R1265" s="57">
        <v>366</v>
      </c>
      <c r="Y1265" s="108"/>
      <c r="Z1265" s="108"/>
      <c r="AA1265" s="108">
        <v>0</v>
      </c>
      <c r="AB1265" s="108">
        <v>0</v>
      </c>
      <c r="AC1265" s="108">
        <v>0</v>
      </c>
      <c r="AD1265" s="108">
        <v>0</v>
      </c>
      <c r="AE1265" s="108">
        <v>0</v>
      </c>
      <c r="AF1265" s="108">
        <v>0</v>
      </c>
      <c r="AG1265" s="108"/>
      <c r="AI1265" s="7">
        <f>IF(Q1265&gt;0,RANK(Q1265,(N1265:P1265,Q1265:AE1265)),0)</f>
        <v>3</v>
      </c>
      <c r="AJ1265" s="7">
        <f>IF(R1265&gt;0,RANK(R1265,(N1265:P1265,Q1265:AE1265)),0)</f>
        <v>4</v>
      </c>
      <c r="AK1265" s="7">
        <f>IF(T1265&gt;0,RANK(T1265,(N1265:P1265,Q1265:AE1265)),0)</f>
        <v>0</v>
      </c>
      <c r="AL1265" s="7">
        <f>IF(S1265&gt;0,RANK(S1265,(N1265:P1265,Q1265:AE1265)),0)</f>
        <v>0</v>
      </c>
      <c r="AM1265" s="2">
        <f t="shared" si="503"/>
        <v>4.9702665002569563E-2</v>
      </c>
      <c r="AN1265" s="2">
        <f t="shared" si="504"/>
        <v>2.687027384186183E-2</v>
      </c>
      <c r="AO1265" s="2">
        <f t="shared" si="505"/>
        <v>0</v>
      </c>
      <c r="AP1265" s="2">
        <f t="shared" si="506"/>
        <v>0</v>
      </c>
      <c r="AR1265" t="s">
        <v>1459</v>
      </c>
      <c r="AS1265" t="s">
        <v>1356</v>
      </c>
      <c r="AT1265">
        <v>9</v>
      </c>
      <c r="AV1265">
        <v>3</v>
      </c>
      <c r="AW1265" s="91">
        <v>29</v>
      </c>
      <c r="AX1265" s="93">
        <v>27</v>
      </c>
      <c r="AY1265" s="97">
        <f t="shared" si="507"/>
        <v>29027</v>
      </c>
      <c r="BA1265" s="7" t="s">
        <v>1261</v>
      </c>
    </row>
    <row r="1266" spans="1:53" hidden="1" outlineLevel="1">
      <c r="A1266" t="s">
        <v>1670</v>
      </c>
      <c r="B1266" t="s">
        <v>1356</v>
      </c>
      <c r="C1266" s="1">
        <f t="shared" si="496"/>
        <v>16727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0</v>
      </c>
      <c r="G1266" s="1">
        <f t="shared" si="497"/>
        <v>6477</v>
      </c>
      <c r="H1266" s="2">
        <f t="shared" si="498"/>
        <v>0.3872182698630956</v>
      </c>
      <c r="I1266" s="2"/>
      <c r="J1266" s="2">
        <f t="shared" si="499"/>
        <v>0.27249357326478146</v>
      </c>
      <c r="K1266" s="2">
        <f t="shared" si="500"/>
        <v>0.65971184312787712</v>
      </c>
      <c r="L1266" s="2">
        <f t="shared" si="501"/>
        <v>0</v>
      </c>
      <c r="M1266" s="2">
        <f t="shared" si="502"/>
        <v>6.7794583607341363E-2</v>
      </c>
      <c r="N1266" s="108">
        <v>4558</v>
      </c>
      <c r="O1266" s="108">
        <v>11035</v>
      </c>
      <c r="P1266" s="59"/>
      <c r="Q1266" s="57">
        <v>647</v>
      </c>
      <c r="R1266" s="57">
        <v>487</v>
      </c>
      <c r="Y1266" s="108"/>
      <c r="Z1266" s="108"/>
      <c r="AA1266" s="108">
        <v>0</v>
      </c>
      <c r="AB1266" s="108">
        <v>0</v>
      </c>
      <c r="AC1266" s="108">
        <v>0</v>
      </c>
      <c r="AD1266" s="108">
        <v>0</v>
      </c>
      <c r="AE1266" s="108">
        <v>0</v>
      </c>
      <c r="AF1266" s="108">
        <v>0</v>
      </c>
      <c r="AG1266" s="108"/>
      <c r="AI1266" s="7">
        <f>IF(Q1266&gt;0,RANK(Q1266,(N1266:P1266,Q1266:AE1266)),0)</f>
        <v>3</v>
      </c>
      <c r="AJ1266" s="7">
        <f>IF(R1266&gt;0,RANK(R1266,(N1266:P1266,Q1266:AE1266)),0)</f>
        <v>4</v>
      </c>
      <c r="AK1266" s="7">
        <f>IF(T1266&gt;0,RANK(T1266,(N1266:P1266,Q1266:AE1266)),0)</f>
        <v>0</v>
      </c>
      <c r="AL1266" s="7">
        <f>IF(S1266&gt;0,RANK(S1266,(N1266:P1266,Q1266:AE1266)),0)</f>
        <v>0</v>
      </c>
      <c r="AM1266" s="2">
        <f t="shared" si="503"/>
        <v>3.8679978477909965E-2</v>
      </c>
      <c r="AN1266" s="2">
        <f t="shared" si="504"/>
        <v>2.9114605129431457E-2</v>
      </c>
      <c r="AO1266" s="2">
        <f t="shared" si="505"/>
        <v>0</v>
      </c>
      <c r="AP1266" s="2">
        <f t="shared" si="506"/>
        <v>0</v>
      </c>
      <c r="AR1266" t="s">
        <v>1670</v>
      </c>
      <c r="AS1266" t="s">
        <v>1356</v>
      </c>
      <c r="AT1266">
        <v>0</v>
      </c>
      <c r="AV1266">
        <v>3</v>
      </c>
      <c r="AW1266" s="91">
        <v>29</v>
      </c>
      <c r="AX1266" s="93">
        <v>29</v>
      </c>
      <c r="AY1266" s="97">
        <f t="shared" si="507"/>
        <v>29029</v>
      </c>
      <c r="BA1266" s="7" t="s">
        <v>1261</v>
      </c>
    </row>
    <row r="1267" spans="1:53" hidden="1" outlineLevel="1">
      <c r="A1267" t="s">
        <v>390</v>
      </c>
      <c r="B1267" t="s">
        <v>1356</v>
      </c>
      <c r="C1267" s="1">
        <f t="shared" si="496"/>
        <v>27110</v>
      </c>
      <c r="D1267" s="7">
        <f>IF(N1267&gt;0, RANK(N1267,(N1267:P1267,Q1267:AE1267)),0)</f>
        <v>2</v>
      </c>
      <c r="E1267" s="7">
        <f>IF(O1267&gt;0,RANK(O1267,(N1267:P1267,Q1267:AE1267)),0)</f>
        <v>1</v>
      </c>
      <c r="F1267" s="7">
        <f>IF(P1267&gt;0,RANK(P1267,(N1267:P1267,Q1267:AE1267)),0)</f>
        <v>0</v>
      </c>
      <c r="G1267" s="1">
        <f t="shared" si="497"/>
        <v>11512</v>
      </c>
      <c r="H1267" s="2">
        <f t="shared" si="498"/>
        <v>0.42464035411287349</v>
      </c>
      <c r="I1267" s="2"/>
      <c r="J1267" s="2">
        <f t="shared" si="499"/>
        <v>0.26617484323127999</v>
      </c>
      <c r="K1267" s="2">
        <f t="shared" si="500"/>
        <v>0.69081519734415342</v>
      </c>
      <c r="L1267" s="2">
        <f t="shared" si="501"/>
        <v>0</v>
      </c>
      <c r="M1267" s="2">
        <f t="shared" si="502"/>
        <v>4.3009959424566535E-2</v>
      </c>
      <c r="N1267" s="108">
        <v>7216</v>
      </c>
      <c r="O1267" s="108">
        <v>18728</v>
      </c>
      <c r="P1267" s="59"/>
      <c r="Q1267" s="57">
        <v>628</v>
      </c>
      <c r="R1267" s="57">
        <v>538</v>
      </c>
      <c r="Y1267" s="108"/>
      <c r="Z1267" s="108"/>
      <c r="AA1267" s="108">
        <v>0</v>
      </c>
      <c r="AB1267" s="108">
        <v>0</v>
      </c>
      <c r="AC1267" s="108">
        <v>0</v>
      </c>
      <c r="AD1267" s="108">
        <v>0</v>
      </c>
      <c r="AE1267" s="108">
        <v>0</v>
      </c>
      <c r="AF1267" s="108">
        <v>0</v>
      </c>
      <c r="AG1267" s="108"/>
      <c r="AI1267" s="7">
        <f>IF(Q1267&gt;0,RANK(Q1267,(N1267:P1267,Q1267:AE1267)),0)</f>
        <v>3</v>
      </c>
      <c r="AJ1267" s="7">
        <f>IF(R1267&gt;0,RANK(R1267,(N1267:P1267,Q1267:AE1267)),0)</f>
        <v>4</v>
      </c>
      <c r="AK1267" s="7">
        <f>IF(T1267&gt;0,RANK(T1267,(N1267:P1267,Q1267:AE1267)),0)</f>
        <v>0</v>
      </c>
      <c r="AL1267" s="7">
        <f>IF(S1267&gt;0,RANK(S1267,(N1267:P1267,Q1267:AE1267)),0)</f>
        <v>0</v>
      </c>
      <c r="AM1267" s="2">
        <f t="shared" si="503"/>
        <v>2.3164883806713391E-2</v>
      </c>
      <c r="AN1267" s="2">
        <f t="shared" si="504"/>
        <v>1.9845075617853192E-2</v>
      </c>
      <c r="AO1267" s="2">
        <f t="shared" si="505"/>
        <v>0</v>
      </c>
      <c r="AP1267" s="2">
        <f t="shared" si="506"/>
        <v>0</v>
      </c>
      <c r="AR1267" t="s">
        <v>390</v>
      </c>
      <c r="AS1267" t="s">
        <v>1356</v>
      </c>
      <c r="AT1267">
        <v>8</v>
      </c>
      <c r="AV1267">
        <v>3</v>
      </c>
      <c r="AW1267" s="91">
        <v>29</v>
      </c>
      <c r="AX1267" s="93">
        <v>31</v>
      </c>
      <c r="AY1267" s="97">
        <f t="shared" si="507"/>
        <v>29031</v>
      </c>
      <c r="BA1267" s="7" t="s">
        <v>1261</v>
      </c>
    </row>
    <row r="1268" spans="1:53" hidden="1" outlineLevel="1">
      <c r="A1268" t="s">
        <v>1199</v>
      </c>
      <c r="B1268" t="s">
        <v>1356</v>
      </c>
      <c r="C1268" s="1">
        <f t="shared" si="496"/>
        <v>3175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>IF(P1268&gt;0,RANK(P1268,(N1268:P1268,Q1268:AE1268)),0)</f>
        <v>0</v>
      </c>
      <c r="G1268" s="1">
        <f t="shared" si="497"/>
        <v>1381</v>
      </c>
      <c r="H1268" s="2">
        <f t="shared" si="498"/>
        <v>0.43496062992125983</v>
      </c>
      <c r="I1268" s="2"/>
      <c r="J1268" s="2">
        <f t="shared" si="499"/>
        <v>0.25763779527559055</v>
      </c>
      <c r="K1268" s="2">
        <f t="shared" si="500"/>
        <v>0.69259842519685044</v>
      </c>
      <c r="L1268" s="2">
        <f t="shared" si="501"/>
        <v>0</v>
      </c>
      <c r="M1268" s="2">
        <f t="shared" si="502"/>
        <v>4.9763779527558949E-2</v>
      </c>
      <c r="N1268" s="108">
        <v>818</v>
      </c>
      <c r="O1268" s="108">
        <v>2199</v>
      </c>
      <c r="P1268" s="59"/>
      <c r="Q1268" s="57">
        <v>98</v>
      </c>
      <c r="R1268" s="57">
        <v>60</v>
      </c>
      <c r="Y1268" s="108"/>
      <c r="Z1268" s="108"/>
      <c r="AA1268" s="108">
        <v>0</v>
      </c>
      <c r="AB1268" s="108">
        <v>0</v>
      </c>
      <c r="AC1268" s="108">
        <v>0</v>
      </c>
      <c r="AD1268" s="108">
        <v>0</v>
      </c>
      <c r="AE1268" s="108">
        <v>0</v>
      </c>
      <c r="AF1268" s="108">
        <v>0</v>
      </c>
      <c r="AG1268" s="108"/>
      <c r="AI1268" s="7">
        <f>IF(Q1268&gt;0,RANK(Q1268,(N1268:P1268,Q1268:AE1268)),0)</f>
        <v>3</v>
      </c>
      <c r="AJ1268" s="7">
        <f>IF(R1268&gt;0,RANK(R1268,(N1268:P1268,Q1268:AE1268)),0)</f>
        <v>4</v>
      </c>
      <c r="AK1268" s="7">
        <f>IF(T1268&gt;0,RANK(T1268,(N1268:P1268,Q1268:AE1268)),0)</f>
        <v>0</v>
      </c>
      <c r="AL1268" s="7">
        <f>IF(S1268&gt;0,RANK(S1268,(N1268:P1268,Q1268:AE1268)),0)</f>
        <v>0</v>
      </c>
      <c r="AM1268" s="2">
        <f t="shared" si="503"/>
        <v>3.0866141732283466E-2</v>
      </c>
      <c r="AN1268" s="2">
        <f t="shared" si="504"/>
        <v>1.889763779527559E-2</v>
      </c>
      <c r="AO1268" s="2">
        <f t="shared" si="505"/>
        <v>0</v>
      </c>
      <c r="AP1268" s="2">
        <f t="shared" si="506"/>
        <v>0</v>
      </c>
      <c r="AR1268" t="s">
        <v>1199</v>
      </c>
      <c r="AS1268" t="s">
        <v>1356</v>
      </c>
      <c r="AT1268">
        <v>6</v>
      </c>
      <c r="AV1268">
        <v>3</v>
      </c>
      <c r="AW1268" s="91">
        <v>29</v>
      </c>
      <c r="AX1268" s="93">
        <v>33</v>
      </c>
      <c r="AY1268" s="97">
        <f t="shared" si="507"/>
        <v>29033</v>
      </c>
      <c r="BA1268" s="7" t="s">
        <v>1261</v>
      </c>
    </row>
    <row r="1269" spans="1:53" hidden="1" outlineLevel="1">
      <c r="A1269" t="s">
        <v>1849</v>
      </c>
      <c r="B1269" t="s">
        <v>1356</v>
      </c>
      <c r="C1269" s="1">
        <f t="shared" si="496"/>
        <v>2159</v>
      </c>
      <c r="D1269" s="7">
        <f>IF(N1269&gt;0, RANK(N1269,(N1269:P1269,Q1269:AE1269)),0)</f>
        <v>2</v>
      </c>
      <c r="E1269" s="7">
        <f>IF(O1269&gt;0,RANK(O1269,(N1269:P1269,Q1269:AE1269)),0)</f>
        <v>1</v>
      </c>
      <c r="F1269" s="7">
        <f>IF(P1269&gt;0,RANK(P1269,(N1269:P1269,Q1269:AE1269)),0)</f>
        <v>0</v>
      </c>
      <c r="G1269" s="1">
        <f t="shared" si="497"/>
        <v>599</v>
      </c>
      <c r="H1269" s="2">
        <f t="shared" si="498"/>
        <v>0.27744326076887449</v>
      </c>
      <c r="I1269" s="2"/>
      <c r="J1269" s="2">
        <f t="shared" si="499"/>
        <v>0.33672996757758222</v>
      </c>
      <c r="K1269" s="2">
        <f t="shared" si="500"/>
        <v>0.61417322834645671</v>
      </c>
      <c r="L1269" s="2">
        <f t="shared" si="501"/>
        <v>0</v>
      </c>
      <c r="M1269" s="2">
        <f t="shared" si="502"/>
        <v>4.9096804075961065E-2</v>
      </c>
      <c r="N1269" s="108">
        <v>727</v>
      </c>
      <c r="O1269" s="108">
        <v>1326</v>
      </c>
      <c r="P1269" s="59"/>
      <c r="Q1269" s="57">
        <v>63</v>
      </c>
      <c r="R1269" s="57">
        <v>43</v>
      </c>
      <c r="Y1269" s="108"/>
      <c r="Z1269" s="108"/>
      <c r="AA1269" s="108">
        <v>0</v>
      </c>
      <c r="AB1269" s="108">
        <v>0</v>
      </c>
      <c r="AC1269" s="108">
        <v>0</v>
      </c>
      <c r="AD1269" s="108">
        <v>0</v>
      </c>
      <c r="AE1269" s="108">
        <v>0</v>
      </c>
      <c r="AF1269" s="108">
        <v>0</v>
      </c>
      <c r="AG1269" s="108"/>
      <c r="AI1269" s="7">
        <f>IF(Q1269&gt;0,RANK(Q1269,(N1269:P1269,Q1269:AE1269)),0)</f>
        <v>3</v>
      </c>
      <c r="AJ1269" s="7">
        <f>IF(R1269&gt;0,RANK(R1269,(N1269:P1269,Q1269:AE1269)),0)</f>
        <v>4</v>
      </c>
      <c r="AK1269" s="7">
        <f>IF(T1269&gt;0,RANK(T1269,(N1269:P1269,Q1269:AE1269)),0)</f>
        <v>0</v>
      </c>
      <c r="AL1269" s="7">
        <f>IF(S1269&gt;0,RANK(S1269,(N1269:P1269,Q1269:AE1269)),0)</f>
        <v>0</v>
      </c>
      <c r="AM1269" s="2">
        <f t="shared" si="503"/>
        <v>2.9180176007410838E-2</v>
      </c>
      <c r="AN1269" s="2">
        <f t="shared" si="504"/>
        <v>1.9916628068550254E-2</v>
      </c>
      <c r="AO1269" s="2">
        <f t="shared" si="505"/>
        <v>0</v>
      </c>
      <c r="AP1269" s="2">
        <f t="shared" si="506"/>
        <v>0</v>
      </c>
      <c r="AR1269" t="s">
        <v>1849</v>
      </c>
      <c r="AS1269" t="s">
        <v>1356</v>
      </c>
      <c r="AT1269">
        <v>8</v>
      </c>
      <c r="AV1269">
        <v>3</v>
      </c>
      <c r="AW1269" s="91">
        <v>29</v>
      </c>
      <c r="AX1269" s="93">
        <v>35</v>
      </c>
      <c r="AY1269" s="97">
        <f t="shared" si="507"/>
        <v>29035</v>
      </c>
      <c r="BA1269" s="7" t="s">
        <v>1261</v>
      </c>
    </row>
    <row r="1270" spans="1:53" hidden="1" outlineLevel="1">
      <c r="A1270" t="s">
        <v>2081</v>
      </c>
      <c r="B1270" t="s">
        <v>1356</v>
      </c>
      <c r="C1270" s="1">
        <f t="shared" si="496"/>
        <v>35544</v>
      </c>
      <c r="D1270" s="7">
        <f>IF(N1270&gt;0, RANK(N1270,(N1270:P1270,Q1270:AE1270)),0)</f>
        <v>2</v>
      </c>
      <c r="E1270" s="7">
        <f>IF(O1270&gt;0,RANK(O1270,(N1270:P1270,Q1270:AE1270)),0)</f>
        <v>1</v>
      </c>
      <c r="F1270" s="7">
        <f>IF(P1270&gt;0,RANK(P1270,(N1270:P1270,Q1270:AE1270)),0)</f>
        <v>0</v>
      </c>
      <c r="G1270" s="1">
        <f t="shared" si="497"/>
        <v>10304</v>
      </c>
      <c r="H1270" s="2">
        <f t="shared" si="498"/>
        <v>0.2898942156200765</v>
      </c>
      <c r="I1270" s="2"/>
      <c r="J1270" s="2">
        <f t="shared" si="499"/>
        <v>0.32689061444969614</v>
      </c>
      <c r="K1270" s="2">
        <f t="shared" si="500"/>
        <v>0.61678483006977269</v>
      </c>
      <c r="L1270" s="2">
        <f t="shared" si="501"/>
        <v>0</v>
      </c>
      <c r="M1270" s="2">
        <f t="shared" si="502"/>
        <v>5.6324555480531169E-2</v>
      </c>
      <c r="N1270" s="108">
        <v>11619</v>
      </c>
      <c r="O1270" s="108">
        <v>21923</v>
      </c>
      <c r="P1270" s="59"/>
      <c r="Q1270" s="57">
        <v>1112</v>
      </c>
      <c r="R1270" s="57">
        <v>890</v>
      </c>
      <c r="Y1270" s="108"/>
      <c r="Z1270" s="108"/>
      <c r="AA1270" s="108">
        <v>0</v>
      </c>
      <c r="AB1270" s="108">
        <v>0</v>
      </c>
      <c r="AC1270" s="108">
        <v>0</v>
      </c>
      <c r="AD1270" s="108">
        <v>0</v>
      </c>
      <c r="AE1270" s="108">
        <v>0</v>
      </c>
      <c r="AF1270" s="108">
        <v>0</v>
      </c>
      <c r="AG1270" s="108"/>
      <c r="AI1270" s="7">
        <f>IF(Q1270&gt;0,RANK(Q1270,(N1270:P1270,Q1270:AE1270)),0)</f>
        <v>3</v>
      </c>
      <c r="AJ1270" s="7">
        <f>IF(R1270&gt;0,RANK(R1270,(N1270:P1270,Q1270:AE1270)),0)</f>
        <v>4</v>
      </c>
      <c r="AK1270" s="7">
        <f>IF(T1270&gt;0,RANK(T1270,(N1270:P1270,Q1270:AE1270)),0)</f>
        <v>0</v>
      </c>
      <c r="AL1270" s="7">
        <f>IF(S1270&gt;0,RANK(S1270,(N1270:P1270,Q1270:AE1270)),0)</f>
        <v>0</v>
      </c>
      <c r="AM1270" s="2">
        <f t="shared" si="503"/>
        <v>3.1285167679495837E-2</v>
      </c>
      <c r="AN1270" s="2">
        <f t="shared" si="504"/>
        <v>2.5039387801035335E-2</v>
      </c>
      <c r="AO1270" s="2">
        <f t="shared" si="505"/>
        <v>0</v>
      </c>
      <c r="AP1270" s="2">
        <f t="shared" si="506"/>
        <v>0</v>
      </c>
      <c r="AR1270" t="s">
        <v>2081</v>
      </c>
      <c r="AS1270" t="s">
        <v>1356</v>
      </c>
      <c r="AT1270">
        <v>0</v>
      </c>
      <c r="AV1270">
        <v>3</v>
      </c>
      <c r="AW1270" s="91">
        <v>29</v>
      </c>
      <c r="AX1270" s="93">
        <v>37</v>
      </c>
      <c r="AY1270" s="97">
        <f t="shared" si="507"/>
        <v>29037</v>
      </c>
      <c r="BA1270" s="7" t="s">
        <v>1261</v>
      </c>
    </row>
    <row r="1271" spans="1:53" hidden="1" outlineLevel="1">
      <c r="A1271" t="s">
        <v>2428</v>
      </c>
      <c r="B1271" t="s">
        <v>1356</v>
      </c>
      <c r="C1271" s="1">
        <f t="shared" si="496"/>
        <v>4868</v>
      </c>
      <c r="D1271" s="7">
        <f>IF(N1271&gt;0, RANK(N1271,(N1271:P1271,Q1271:AE1271)),0)</f>
        <v>2</v>
      </c>
      <c r="E1271" s="7">
        <f>IF(O1271&gt;0,RANK(O1271,(N1271:P1271,Q1271:AE1271)),0)</f>
        <v>1</v>
      </c>
      <c r="F1271" s="7">
        <f>IF(P1271&gt;0,RANK(P1271,(N1271:P1271,Q1271:AE1271)),0)</f>
        <v>0</v>
      </c>
      <c r="G1271" s="1">
        <f t="shared" si="497"/>
        <v>2085</v>
      </c>
      <c r="H1271" s="2">
        <f t="shared" si="498"/>
        <v>0.42830731306491371</v>
      </c>
      <c r="I1271" s="2"/>
      <c r="J1271" s="2">
        <f t="shared" si="499"/>
        <v>0.25164338537387015</v>
      </c>
      <c r="K1271" s="2">
        <f t="shared" si="500"/>
        <v>0.67995069843878386</v>
      </c>
      <c r="L1271" s="2">
        <f t="shared" si="501"/>
        <v>0</v>
      </c>
      <c r="M1271" s="2">
        <f t="shared" si="502"/>
        <v>6.8405916187345928E-2</v>
      </c>
      <c r="N1271" s="108">
        <v>1225</v>
      </c>
      <c r="O1271" s="108">
        <v>3310</v>
      </c>
      <c r="P1271" s="59"/>
      <c r="Q1271" s="57">
        <v>197</v>
      </c>
      <c r="R1271" s="57">
        <v>136</v>
      </c>
      <c r="Y1271" s="108"/>
      <c r="Z1271" s="108"/>
      <c r="AA1271" s="108">
        <v>0</v>
      </c>
      <c r="AB1271" s="108">
        <v>0</v>
      </c>
      <c r="AC1271" s="108">
        <v>0</v>
      </c>
      <c r="AD1271" s="108">
        <v>0</v>
      </c>
      <c r="AE1271" s="108">
        <v>0</v>
      </c>
      <c r="AF1271" s="108">
        <v>0</v>
      </c>
      <c r="AG1271" s="108"/>
      <c r="AI1271" s="7">
        <f>IF(Q1271&gt;0,RANK(Q1271,(N1271:P1271,Q1271:AE1271)),0)</f>
        <v>3</v>
      </c>
      <c r="AJ1271" s="7">
        <f>IF(R1271&gt;0,RANK(R1271,(N1271:P1271,Q1271:AE1271)),0)</f>
        <v>4</v>
      </c>
      <c r="AK1271" s="7">
        <f>IF(T1271&gt;0,RANK(T1271,(N1271:P1271,Q1271:AE1271)),0)</f>
        <v>0</v>
      </c>
      <c r="AL1271" s="7">
        <f>IF(S1271&gt;0,RANK(S1271,(N1271:P1271,Q1271:AE1271)),0)</f>
        <v>0</v>
      </c>
      <c r="AM1271" s="2">
        <f t="shared" si="503"/>
        <v>4.0468364831553E-2</v>
      </c>
      <c r="AN1271" s="2">
        <f t="shared" si="504"/>
        <v>2.7937551355792935E-2</v>
      </c>
      <c r="AO1271" s="2">
        <f t="shared" si="505"/>
        <v>0</v>
      </c>
      <c r="AP1271" s="2">
        <f t="shared" si="506"/>
        <v>0</v>
      </c>
      <c r="AR1271" t="s">
        <v>2428</v>
      </c>
      <c r="AS1271" t="s">
        <v>1356</v>
      </c>
      <c r="AT1271">
        <v>4</v>
      </c>
      <c r="AV1271">
        <v>3</v>
      </c>
      <c r="AW1271" s="91">
        <v>29</v>
      </c>
      <c r="AX1271" s="93">
        <v>39</v>
      </c>
      <c r="AY1271" s="97">
        <f t="shared" si="507"/>
        <v>29039</v>
      </c>
      <c r="BA1271" s="7" t="s">
        <v>1261</v>
      </c>
    </row>
    <row r="1272" spans="1:53" hidden="1" outlineLevel="1">
      <c r="A1272" t="s">
        <v>1618</v>
      </c>
      <c r="B1272" t="s">
        <v>1356</v>
      </c>
      <c r="C1272" s="1">
        <f t="shared" si="496"/>
        <v>3050</v>
      </c>
      <c r="D1272" s="7">
        <f>IF(N1272&gt;0, RANK(N1272,(N1272:P1272,Q1272:AE1272)),0)</f>
        <v>2</v>
      </c>
      <c r="E1272" s="7">
        <f>IF(O1272&gt;0,RANK(O1272,(N1272:P1272,Q1272:AE1272)),0)</f>
        <v>1</v>
      </c>
      <c r="F1272" s="7">
        <f>IF(P1272&gt;0,RANK(P1272,(N1272:P1272,Q1272:AE1272)),0)</f>
        <v>0</v>
      </c>
      <c r="G1272" s="1">
        <f t="shared" si="497"/>
        <v>786</v>
      </c>
      <c r="H1272" s="2">
        <f t="shared" si="498"/>
        <v>0.25770491803278689</v>
      </c>
      <c r="I1272" s="2"/>
      <c r="J1272" s="2">
        <f t="shared" si="499"/>
        <v>0.33475409836065573</v>
      </c>
      <c r="K1272" s="2">
        <f t="shared" si="500"/>
        <v>0.59245901639344267</v>
      </c>
      <c r="L1272" s="2">
        <f t="shared" si="501"/>
        <v>0</v>
      </c>
      <c r="M1272" s="2">
        <f t="shared" si="502"/>
        <v>7.27868852459016E-2</v>
      </c>
      <c r="N1272" s="108">
        <v>1021</v>
      </c>
      <c r="O1272" s="108">
        <v>1807</v>
      </c>
      <c r="P1272" s="59"/>
      <c r="Q1272" s="57">
        <v>137</v>
      </c>
      <c r="R1272" s="57">
        <v>85</v>
      </c>
      <c r="Y1272" s="108"/>
      <c r="Z1272" s="108"/>
      <c r="AA1272" s="108">
        <v>0</v>
      </c>
      <c r="AB1272" s="108">
        <v>0</v>
      </c>
      <c r="AC1272" s="108">
        <v>0</v>
      </c>
      <c r="AD1272" s="108">
        <v>0</v>
      </c>
      <c r="AE1272" s="108">
        <v>0</v>
      </c>
      <c r="AF1272" s="108">
        <v>0</v>
      </c>
      <c r="AG1272" s="108"/>
      <c r="AI1272" s="7">
        <f>IF(Q1272&gt;0,RANK(Q1272,(N1272:P1272,Q1272:AE1272)),0)</f>
        <v>3</v>
      </c>
      <c r="AJ1272" s="7">
        <f>IF(R1272&gt;0,RANK(R1272,(N1272:P1272,Q1272:AE1272)),0)</f>
        <v>4</v>
      </c>
      <c r="AK1272" s="7">
        <f>IF(T1272&gt;0,RANK(T1272,(N1272:P1272,Q1272:AE1272)),0)</f>
        <v>0</v>
      </c>
      <c r="AL1272" s="7">
        <f>IF(S1272&gt;0,RANK(S1272,(N1272:P1272,Q1272:AE1272)),0)</f>
        <v>0</v>
      </c>
      <c r="AM1272" s="2">
        <f t="shared" si="503"/>
        <v>4.4918032786885248E-2</v>
      </c>
      <c r="AN1272" s="2">
        <f t="shared" si="504"/>
        <v>2.7868852459016394E-2</v>
      </c>
      <c r="AO1272" s="2">
        <f t="shared" si="505"/>
        <v>0</v>
      </c>
      <c r="AP1272" s="2">
        <f t="shared" si="506"/>
        <v>0</v>
      </c>
      <c r="AR1272" t="s">
        <v>1618</v>
      </c>
      <c r="AS1272" t="s">
        <v>1356</v>
      </c>
      <c r="AT1272">
        <v>6</v>
      </c>
      <c r="AV1272">
        <v>3</v>
      </c>
      <c r="AW1272" s="91">
        <v>29</v>
      </c>
      <c r="AX1272" s="93">
        <v>41</v>
      </c>
      <c r="AY1272" s="97">
        <f t="shared" si="507"/>
        <v>29041</v>
      </c>
      <c r="BA1272" s="7" t="s">
        <v>1261</v>
      </c>
    </row>
    <row r="1273" spans="1:53" hidden="1" outlineLevel="1">
      <c r="A1273" t="s">
        <v>2087</v>
      </c>
      <c r="B1273" t="s">
        <v>1356</v>
      </c>
      <c r="C1273" s="1">
        <f t="shared" si="496"/>
        <v>26783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>IF(P1273&gt;0,RANK(P1273,(N1273:P1273,Q1273:AE1273)),0)</f>
        <v>0</v>
      </c>
      <c r="G1273" s="1">
        <f t="shared" si="497"/>
        <v>13033</v>
      </c>
      <c r="H1273" s="2">
        <f t="shared" si="498"/>
        <v>0.4866146436172199</v>
      </c>
      <c r="I1273" s="2"/>
      <c r="J1273" s="2">
        <f t="shared" si="499"/>
        <v>0.22454542060262106</v>
      </c>
      <c r="K1273" s="2">
        <f t="shared" si="500"/>
        <v>0.7111600642198409</v>
      </c>
      <c r="L1273" s="2">
        <f t="shared" si="501"/>
        <v>0</v>
      </c>
      <c r="M1273" s="2">
        <f t="shared" si="502"/>
        <v>6.4294515177538036E-2</v>
      </c>
      <c r="N1273" s="108">
        <v>6014</v>
      </c>
      <c r="O1273" s="108">
        <v>19047</v>
      </c>
      <c r="P1273" s="59"/>
      <c r="Q1273" s="57">
        <v>1039</v>
      </c>
      <c r="R1273" s="57">
        <v>683</v>
      </c>
      <c r="Y1273" s="108"/>
      <c r="Z1273" s="108"/>
      <c r="AA1273" s="108">
        <v>0</v>
      </c>
      <c r="AB1273" s="108">
        <v>0</v>
      </c>
      <c r="AC1273" s="108">
        <v>0</v>
      </c>
      <c r="AD1273" s="108">
        <v>0</v>
      </c>
      <c r="AE1273" s="108">
        <v>0</v>
      </c>
      <c r="AF1273" s="108">
        <v>0</v>
      </c>
      <c r="AG1273" s="108"/>
      <c r="AI1273" s="7">
        <f>IF(Q1273&gt;0,RANK(Q1273,(N1273:P1273,Q1273:AE1273)),0)</f>
        <v>3</v>
      </c>
      <c r="AJ1273" s="7">
        <f>IF(R1273&gt;0,RANK(R1273,(N1273:P1273,Q1273:AE1273)),0)</f>
        <v>4</v>
      </c>
      <c r="AK1273" s="7">
        <f>IF(T1273&gt;0,RANK(T1273,(N1273:P1273,Q1273:AE1273)),0)</f>
        <v>0</v>
      </c>
      <c r="AL1273" s="7">
        <f>IF(S1273&gt;0,RANK(S1273,(N1273:P1273,Q1273:AE1273)),0)</f>
        <v>0</v>
      </c>
      <c r="AM1273" s="2">
        <f t="shared" si="503"/>
        <v>3.8793264384124261E-2</v>
      </c>
      <c r="AN1273" s="2">
        <f t="shared" si="504"/>
        <v>2.5501250793413734E-2</v>
      </c>
      <c r="AO1273" s="2">
        <f t="shared" si="505"/>
        <v>0</v>
      </c>
      <c r="AP1273" s="2">
        <f t="shared" si="506"/>
        <v>0</v>
      </c>
      <c r="AR1273" t="s">
        <v>2087</v>
      </c>
      <c r="AS1273" t="s">
        <v>1356</v>
      </c>
      <c r="AT1273">
        <v>7</v>
      </c>
      <c r="AV1273">
        <v>3</v>
      </c>
      <c r="AW1273" s="91">
        <v>29</v>
      </c>
      <c r="AX1273" s="93">
        <v>43</v>
      </c>
      <c r="AY1273" s="97">
        <f t="shared" si="507"/>
        <v>29043</v>
      </c>
      <c r="BA1273" s="7" t="s">
        <v>1261</v>
      </c>
    </row>
    <row r="1274" spans="1:53" hidden="1" outlineLevel="1">
      <c r="A1274" t="s">
        <v>513</v>
      </c>
      <c r="B1274" t="s">
        <v>1356</v>
      </c>
      <c r="C1274" s="1">
        <f t="shared" si="496"/>
        <v>2811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>IF(P1274&gt;0,RANK(P1274,(N1274:P1274,Q1274:AE1274)),0)</f>
        <v>0</v>
      </c>
      <c r="G1274" s="1">
        <f t="shared" si="497"/>
        <v>324</v>
      </c>
      <c r="H1274" s="2">
        <f t="shared" si="498"/>
        <v>0.1152614727854856</v>
      </c>
      <c r="I1274" s="2"/>
      <c r="J1274" s="2">
        <f t="shared" si="499"/>
        <v>0.41871220206332266</v>
      </c>
      <c r="K1274" s="2">
        <f t="shared" si="500"/>
        <v>0.5339736748488082</v>
      </c>
      <c r="L1274" s="2">
        <f t="shared" si="501"/>
        <v>0</v>
      </c>
      <c r="M1274" s="2">
        <f t="shared" si="502"/>
        <v>4.7314123087869087E-2</v>
      </c>
      <c r="N1274" s="108">
        <v>1177</v>
      </c>
      <c r="O1274" s="108">
        <v>1501</v>
      </c>
      <c r="P1274" s="59"/>
      <c r="Q1274" s="57">
        <v>86</v>
      </c>
      <c r="R1274" s="57">
        <v>47</v>
      </c>
      <c r="Y1274" s="108"/>
      <c r="Z1274" s="108"/>
      <c r="AA1274" s="108">
        <v>0</v>
      </c>
      <c r="AB1274" s="108">
        <v>0</v>
      </c>
      <c r="AC1274" s="108">
        <v>0</v>
      </c>
      <c r="AD1274" s="108">
        <v>0</v>
      </c>
      <c r="AE1274" s="108">
        <v>0</v>
      </c>
      <c r="AF1274" s="108">
        <v>0</v>
      </c>
      <c r="AG1274" s="108"/>
      <c r="AI1274" s="7">
        <f>IF(Q1274&gt;0,RANK(Q1274,(N1274:P1274,Q1274:AE1274)),0)</f>
        <v>3</v>
      </c>
      <c r="AJ1274" s="7">
        <f>IF(R1274&gt;0,RANK(R1274,(N1274:P1274,Q1274:AE1274)),0)</f>
        <v>4</v>
      </c>
      <c r="AK1274" s="7">
        <f>IF(T1274&gt;0,RANK(T1274,(N1274:P1274,Q1274:AE1274)),0)</f>
        <v>0</v>
      </c>
      <c r="AL1274" s="7">
        <f>IF(S1274&gt;0,RANK(S1274,(N1274:P1274,Q1274:AE1274)),0)</f>
        <v>0</v>
      </c>
      <c r="AM1274" s="2">
        <f t="shared" si="503"/>
        <v>3.0594094628246176E-2</v>
      </c>
      <c r="AN1274" s="2">
        <f t="shared" si="504"/>
        <v>1.6720028459622911E-2</v>
      </c>
      <c r="AO1274" s="2">
        <f t="shared" si="505"/>
        <v>0</v>
      </c>
      <c r="AP1274" s="2">
        <f t="shared" si="506"/>
        <v>0</v>
      </c>
      <c r="AR1274" t="s">
        <v>513</v>
      </c>
      <c r="AS1274" t="s">
        <v>1356</v>
      </c>
      <c r="AT1274">
        <v>9</v>
      </c>
      <c r="AV1274">
        <v>3</v>
      </c>
      <c r="AW1274" s="91">
        <v>29</v>
      </c>
      <c r="AX1274" s="93">
        <v>45</v>
      </c>
      <c r="AY1274" s="97">
        <f t="shared" si="507"/>
        <v>29045</v>
      </c>
      <c r="BA1274" s="7" t="s">
        <v>1261</v>
      </c>
    </row>
    <row r="1275" spans="1:53" hidden="1" outlineLevel="1">
      <c r="A1275" t="s">
        <v>1323</v>
      </c>
      <c r="B1275" t="s">
        <v>1356</v>
      </c>
      <c r="C1275" s="1">
        <f t="shared" si="496"/>
        <v>69968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>IF(P1275&gt;0,RANK(P1275,(N1275:P1275,Q1275:AE1275)),0)</f>
        <v>0</v>
      </c>
      <c r="G1275" s="1">
        <f t="shared" si="497"/>
        <v>9805</v>
      </c>
      <c r="H1275" s="2">
        <f t="shared" si="498"/>
        <v>0.14013549050994739</v>
      </c>
      <c r="I1275" s="2"/>
      <c r="J1275" s="2">
        <f t="shared" si="499"/>
        <v>0.40248399268236906</v>
      </c>
      <c r="K1275" s="2">
        <f t="shared" si="500"/>
        <v>0.54261948319231645</v>
      </c>
      <c r="L1275" s="2">
        <f t="shared" si="501"/>
        <v>0</v>
      </c>
      <c r="M1275" s="2">
        <f t="shared" si="502"/>
        <v>5.4896524125314428E-2</v>
      </c>
      <c r="N1275" s="108">
        <v>28161</v>
      </c>
      <c r="O1275" s="108">
        <v>37966</v>
      </c>
      <c r="P1275" s="59"/>
      <c r="Q1275" s="57">
        <v>2365</v>
      </c>
      <c r="R1275" s="57">
        <v>1472</v>
      </c>
      <c r="Y1275" s="108"/>
      <c r="Z1275" s="108"/>
      <c r="AA1275" s="108">
        <v>1</v>
      </c>
      <c r="AB1275" s="108">
        <v>0</v>
      </c>
      <c r="AC1275" s="108">
        <v>0</v>
      </c>
      <c r="AD1275" s="108">
        <v>0</v>
      </c>
      <c r="AE1275" s="108">
        <v>1</v>
      </c>
      <c r="AF1275" s="108">
        <v>2</v>
      </c>
      <c r="AG1275" s="108"/>
      <c r="AI1275" s="7">
        <f>IF(Q1275&gt;0,RANK(Q1275,(N1275:P1275,Q1275:AE1275)),0)</f>
        <v>3</v>
      </c>
      <c r="AJ1275" s="7">
        <f>IF(R1275&gt;0,RANK(R1275,(N1275:P1275,Q1275:AE1275)),0)</f>
        <v>4</v>
      </c>
      <c r="AK1275" s="7">
        <f>IF(T1275&gt;0,RANK(T1275,(N1275:P1275,Q1275:AE1275)),0)</f>
        <v>0</v>
      </c>
      <c r="AL1275" s="7">
        <f>IF(S1275&gt;0,RANK(S1275,(N1275:P1275,Q1275:AE1275)),0)</f>
        <v>0</v>
      </c>
      <c r="AM1275" s="2">
        <f t="shared" si="503"/>
        <v>3.3801166247427399E-2</v>
      </c>
      <c r="AN1275" s="2">
        <f t="shared" si="504"/>
        <v>2.1038188886348046E-2</v>
      </c>
      <c r="AO1275" s="2">
        <f t="shared" si="505"/>
        <v>0</v>
      </c>
      <c r="AP1275" s="2">
        <f t="shared" si="506"/>
        <v>0</v>
      </c>
      <c r="AR1275" t="s">
        <v>1323</v>
      </c>
      <c r="AS1275" t="s">
        <v>1356</v>
      </c>
      <c r="AT1275">
        <v>6</v>
      </c>
      <c r="AV1275">
        <v>3</v>
      </c>
      <c r="AW1275" s="91">
        <v>29</v>
      </c>
      <c r="AX1275" s="93">
        <v>47</v>
      </c>
      <c r="AY1275" s="97">
        <f t="shared" si="507"/>
        <v>29047</v>
      </c>
      <c r="BA1275" s="7" t="s">
        <v>1261</v>
      </c>
    </row>
    <row r="1276" spans="1:53" hidden="1" outlineLevel="1">
      <c r="A1276" t="s">
        <v>1023</v>
      </c>
      <c r="B1276" t="s">
        <v>1356</v>
      </c>
      <c r="C1276" s="1">
        <f t="shared" si="496"/>
        <v>7277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>IF(P1276&gt;0,RANK(P1276,(N1276:P1276,Q1276:AE1276)),0)</f>
        <v>0</v>
      </c>
      <c r="G1276" s="1">
        <f t="shared" si="497"/>
        <v>1422</v>
      </c>
      <c r="H1276" s="2">
        <f t="shared" si="498"/>
        <v>0.19541019650955063</v>
      </c>
      <c r="I1276" s="2"/>
      <c r="J1276" s="2">
        <f t="shared" si="499"/>
        <v>0.37185653428610693</v>
      </c>
      <c r="K1276" s="2">
        <f t="shared" si="500"/>
        <v>0.56726673079565759</v>
      </c>
      <c r="L1276" s="2">
        <f t="shared" si="501"/>
        <v>0</v>
      </c>
      <c r="M1276" s="2">
        <f t="shared" si="502"/>
        <v>6.0876734918235531E-2</v>
      </c>
      <c r="N1276" s="108">
        <v>2706</v>
      </c>
      <c r="O1276" s="108">
        <v>4128</v>
      </c>
      <c r="P1276" s="59"/>
      <c r="Q1276" s="57">
        <v>253</v>
      </c>
      <c r="R1276" s="57">
        <v>190</v>
      </c>
      <c r="Y1276" s="108"/>
      <c r="Z1276" s="108"/>
      <c r="AA1276" s="108">
        <v>0</v>
      </c>
      <c r="AB1276" s="108">
        <v>0</v>
      </c>
      <c r="AC1276" s="108">
        <v>0</v>
      </c>
      <c r="AD1276" s="108">
        <v>0</v>
      </c>
      <c r="AE1276" s="108">
        <v>0</v>
      </c>
      <c r="AF1276" s="108">
        <v>0</v>
      </c>
      <c r="AG1276" s="108"/>
      <c r="AI1276" s="7">
        <f>IF(Q1276&gt;0,RANK(Q1276,(N1276:P1276,Q1276:AE1276)),0)</f>
        <v>3</v>
      </c>
      <c r="AJ1276" s="7">
        <f>IF(R1276&gt;0,RANK(R1276,(N1276:P1276,Q1276:AE1276)),0)</f>
        <v>4</v>
      </c>
      <c r="AK1276" s="7">
        <f>IF(T1276&gt;0,RANK(T1276,(N1276:P1276,Q1276:AE1276)),0)</f>
        <v>0</v>
      </c>
      <c r="AL1276" s="7">
        <f>IF(S1276&gt;0,RANK(S1276,(N1276:P1276,Q1276:AE1276)),0)</f>
        <v>0</v>
      </c>
      <c r="AM1276" s="2">
        <f t="shared" si="503"/>
        <v>3.4767074343823007E-2</v>
      </c>
      <c r="AN1276" s="2">
        <f t="shared" si="504"/>
        <v>2.6109660574412531E-2</v>
      </c>
      <c r="AO1276" s="2">
        <f t="shared" si="505"/>
        <v>0</v>
      </c>
      <c r="AP1276" s="2">
        <f t="shared" si="506"/>
        <v>0</v>
      </c>
      <c r="AR1276" t="s">
        <v>1023</v>
      </c>
      <c r="AS1276" t="s">
        <v>1356</v>
      </c>
      <c r="AT1276">
        <v>6</v>
      </c>
      <c r="AV1276">
        <v>3</v>
      </c>
      <c r="AW1276" s="91">
        <v>29</v>
      </c>
      <c r="AX1276" s="93">
        <v>49</v>
      </c>
      <c r="AY1276" s="97">
        <f t="shared" si="507"/>
        <v>29049</v>
      </c>
      <c r="BA1276" s="7" t="s">
        <v>1261</v>
      </c>
    </row>
    <row r="1277" spans="1:53" hidden="1" outlineLevel="1">
      <c r="A1277" t="s">
        <v>1463</v>
      </c>
      <c r="B1277" t="s">
        <v>1356</v>
      </c>
      <c r="C1277" s="1">
        <f t="shared" si="496"/>
        <v>28482</v>
      </c>
      <c r="D1277" s="7">
        <f>IF(N1277&gt;0, RANK(N1277,(N1277:P1277,Q1277:AE1277)),0)</f>
        <v>2</v>
      </c>
      <c r="E1277" s="7">
        <f>IF(O1277&gt;0,RANK(O1277,(N1277:P1277,Q1277:AE1277)),0)</f>
        <v>1</v>
      </c>
      <c r="F1277" s="7">
        <f>IF(P1277&gt;0,RANK(P1277,(N1277:P1277,Q1277:AE1277)),0)</f>
        <v>0</v>
      </c>
      <c r="G1277" s="1">
        <f t="shared" si="497"/>
        <v>9439</v>
      </c>
      <c r="H1277" s="2">
        <f t="shared" si="498"/>
        <v>0.33140228916508674</v>
      </c>
      <c r="I1277" s="2"/>
      <c r="J1277" s="2">
        <f t="shared" si="499"/>
        <v>0.30900217681342601</v>
      </c>
      <c r="K1277" s="2">
        <f t="shared" si="500"/>
        <v>0.64040446597851275</v>
      </c>
      <c r="L1277" s="2">
        <f t="shared" si="501"/>
        <v>0</v>
      </c>
      <c r="M1277" s="2">
        <f t="shared" si="502"/>
        <v>5.059335720806124E-2</v>
      </c>
      <c r="N1277" s="108">
        <v>8801</v>
      </c>
      <c r="O1277" s="108">
        <v>18240</v>
      </c>
      <c r="P1277" s="59"/>
      <c r="Q1277" s="57">
        <v>943</v>
      </c>
      <c r="R1277" s="57">
        <v>498</v>
      </c>
      <c r="Y1277" s="108"/>
      <c r="Z1277" s="108"/>
      <c r="AA1277" s="108">
        <v>0</v>
      </c>
      <c r="AB1277" s="108">
        <v>0</v>
      </c>
      <c r="AC1277" s="108">
        <v>0</v>
      </c>
      <c r="AD1277" s="108">
        <v>0</v>
      </c>
      <c r="AE1277" s="108">
        <v>0</v>
      </c>
      <c r="AF1277" s="108">
        <v>0</v>
      </c>
      <c r="AG1277" s="108"/>
      <c r="AI1277" s="7">
        <f>IF(Q1277&gt;0,RANK(Q1277,(N1277:P1277,Q1277:AE1277)),0)</f>
        <v>3</v>
      </c>
      <c r="AJ1277" s="7">
        <f>IF(R1277&gt;0,RANK(R1277,(N1277:P1277,Q1277:AE1277)),0)</f>
        <v>4</v>
      </c>
      <c r="AK1277" s="7">
        <f>IF(T1277&gt;0,RANK(T1277,(N1277:P1277,Q1277:AE1277)),0)</f>
        <v>0</v>
      </c>
      <c r="AL1277" s="7">
        <f>IF(S1277&gt;0,RANK(S1277,(N1277:P1277,Q1277:AE1277)),0)</f>
        <v>0</v>
      </c>
      <c r="AM1277" s="2">
        <f t="shared" si="503"/>
        <v>3.3108630011937361E-2</v>
      </c>
      <c r="AN1277" s="2">
        <f t="shared" si="504"/>
        <v>1.7484727196123869E-2</v>
      </c>
      <c r="AO1277" s="2">
        <f t="shared" si="505"/>
        <v>0</v>
      </c>
      <c r="AP1277" s="2">
        <f t="shared" si="506"/>
        <v>0</v>
      </c>
      <c r="AR1277" t="s">
        <v>1463</v>
      </c>
      <c r="AS1277" t="s">
        <v>1356</v>
      </c>
      <c r="AT1277">
        <v>4</v>
      </c>
      <c r="AV1277">
        <v>3</v>
      </c>
      <c r="AW1277" s="91">
        <v>29</v>
      </c>
      <c r="AX1277" s="93">
        <v>51</v>
      </c>
      <c r="AY1277" s="97">
        <f t="shared" si="507"/>
        <v>29051</v>
      </c>
      <c r="BA1277" s="7" t="s">
        <v>1261</v>
      </c>
    </row>
    <row r="1278" spans="1:53" hidden="1" outlineLevel="1">
      <c r="A1278" t="s">
        <v>311</v>
      </c>
      <c r="B1278" t="s">
        <v>1356</v>
      </c>
      <c r="C1278" s="1">
        <f t="shared" si="496"/>
        <v>5451</v>
      </c>
      <c r="D1278" s="7">
        <f>IF(N1278&gt;0, RANK(N1278,(N1278:P1278,Q1278:AE1278)),0)</f>
        <v>2</v>
      </c>
      <c r="E1278" s="7">
        <f>IF(O1278&gt;0,RANK(O1278,(N1278:P1278,Q1278:AE1278)),0)</f>
        <v>1</v>
      </c>
      <c r="F1278" s="7">
        <f>IF(P1278&gt;0,RANK(P1278,(N1278:P1278,Q1278:AE1278)),0)</f>
        <v>0</v>
      </c>
      <c r="G1278" s="1">
        <f t="shared" si="497"/>
        <v>1925</v>
      </c>
      <c r="H1278" s="2">
        <f t="shared" si="498"/>
        <v>0.35314621170427446</v>
      </c>
      <c r="I1278" s="2"/>
      <c r="J1278" s="2">
        <f t="shared" si="499"/>
        <v>0.28526875802605028</v>
      </c>
      <c r="K1278" s="2">
        <f t="shared" si="500"/>
        <v>0.63841496973032474</v>
      </c>
      <c r="L1278" s="2">
        <f t="shared" si="501"/>
        <v>0</v>
      </c>
      <c r="M1278" s="2">
        <f t="shared" si="502"/>
        <v>7.6316272243625027E-2</v>
      </c>
      <c r="N1278" s="108">
        <v>1555</v>
      </c>
      <c r="O1278" s="108">
        <v>3480</v>
      </c>
      <c r="P1278" s="59"/>
      <c r="Q1278" s="57">
        <v>223</v>
      </c>
      <c r="R1278" s="57">
        <v>193</v>
      </c>
      <c r="Y1278" s="108"/>
      <c r="Z1278" s="108"/>
      <c r="AA1278" s="108">
        <v>0</v>
      </c>
      <c r="AB1278" s="108">
        <v>0</v>
      </c>
      <c r="AC1278" s="108">
        <v>0</v>
      </c>
      <c r="AD1278" s="108">
        <v>0</v>
      </c>
      <c r="AE1278" s="108">
        <v>0</v>
      </c>
      <c r="AF1278" s="108">
        <v>0</v>
      </c>
      <c r="AG1278" s="108"/>
      <c r="AI1278" s="7">
        <f>IF(Q1278&gt;0,RANK(Q1278,(N1278:P1278,Q1278:AE1278)),0)</f>
        <v>3</v>
      </c>
      <c r="AJ1278" s="7">
        <f>IF(R1278&gt;0,RANK(R1278,(N1278:P1278,Q1278:AE1278)),0)</f>
        <v>4</v>
      </c>
      <c r="AK1278" s="7">
        <f>IF(T1278&gt;0,RANK(T1278,(N1278:P1278,Q1278:AE1278)),0)</f>
        <v>0</v>
      </c>
      <c r="AL1278" s="7">
        <f>IF(S1278&gt;0,RANK(S1278,(N1278:P1278,Q1278:AE1278)),0)</f>
        <v>0</v>
      </c>
      <c r="AM1278" s="2">
        <f t="shared" si="503"/>
        <v>4.0909924784443219E-2</v>
      </c>
      <c r="AN1278" s="2">
        <f t="shared" si="504"/>
        <v>3.5406347459181801E-2</v>
      </c>
      <c r="AO1278" s="2">
        <f t="shared" si="505"/>
        <v>0</v>
      </c>
      <c r="AP1278" s="2">
        <f t="shared" si="506"/>
        <v>0</v>
      </c>
      <c r="AR1278" t="s">
        <v>311</v>
      </c>
      <c r="AS1278" t="s">
        <v>1356</v>
      </c>
      <c r="AT1278">
        <v>6</v>
      </c>
      <c r="AV1278">
        <v>3</v>
      </c>
      <c r="AW1278" s="91">
        <v>29</v>
      </c>
      <c r="AX1278" s="93">
        <v>53</v>
      </c>
      <c r="AY1278" s="97">
        <f t="shared" si="507"/>
        <v>29053</v>
      </c>
      <c r="BA1278" s="7" t="s">
        <v>1261</v>
      </c>
    </row>
    <row r="1279" spans="1:53" hidden="1" outlineLevel="1">
      <c r="A1279" t="s">
        <v>1000</v>
      </c>
      <c r="B1279" t="s">
        <v>1356</v>
      </c>
      <c r="C1279" s="1">
        <f t="shared" si="496"/>
        <v>7202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>IF(P1279&gt;0,RANK(P1279,(N1279:P1279,Q1279:AE1279)),0)</f>
        <v>0</v>
      </c>
      <c r="G1279" s="1">
        <f t="shared" si="497"/>
        <v>2066</v>
      </c>
      <c r="H1279" s="2">
        <f t="shared" si="498"/>
        <v>0.28686475978894749</v>
      </c>
      <c r="I1279" s="2"/>
      <c r="J1279" s="2">
        <f t="shared" si="499"/>
        <v>0.31657872813107468</v>
      </c>
      <c r="K1279" s="2">
        <f t="shared" si="500"/>
        <v>0.60344348792002223</v>
      </c>
      <c r="L1279" s="2">
        <f t="shared" si="501"/>
        <v>0</v>
      </c>
      <c r="M1279" s="2">
        <f t="shared" si="502"/>
        <v>7.9977783948903092E-2</v>
      </c>
      <c r="N1279" s="108">
        <v>2280</v>
      </c>
      <c r="O1279" s="108">
        <v>4346</v>
      </c>
      <c r="P1279" s="59"/>
      <c r="Q1279" s="57">
        <v>340</v>
      </c>
      <c r="R1279" s="57">
        <v>236</v>
      </c>
      <c r="Y1279" s="108"/>
      <c r="Z1279" s="108"/>
      <c r="AA1279" s="108">
        <v>0</v>
      </c>
      <c r="AB1279" s="108">
        <v>0</v>
      </c>
      <c r="AC1279" s="108">
        <v>0</v>
      </c>
      <c r="AD1279" s="108">
        <v>0</v>
      </c>
      <c r="AE1279" s="108">
        <v>0</v>
      </c>
      <c r="AF1279" s="108">
        <v>0</v>
      </c>
      <c r="AG1279" s="108"/>
      <c r="AI1279" s="7">
        <f>IF(Q1279&gt;0,RANK(Q1279,(N1279:P1279,Q1279:AE1279)),0)</f>
        <v>3</v>
      </c>
      <c r="AJ1279" s="7">
        <f>IF(R1279&gt;0,RANK(R1279,(N1279:P1279,Q1279:AE1279)),0)</f>
        <v>4</v>
      </c>
      <c r="AK1279" s="7">
        <f>IF(T1279&gt;0,RANK(T1279,(N1279:P1279,Q1279:AE1279)),0)</f>
        <v>0</v>
      </c>
      <c r="AL1279" s="7">
        <f>IF(S1279&gt;0,RANK(S1279,(N1279:P1279,Q1279:AE1279)),0)</f>
        <v>0</v>
      </c>
      <c r="AM1279" s="2">
        <f t="shared" si="503"/>
        <v>4.7209108580949739E-2</v>
      </c>
      <c r="AN1279" s="2">
        <f t="shared" si="504"/>
        <v>3.2768675367953345E-2</v>
      </c>
      <c r="AO1279" s="2">
        <f t="shared" si="505"/>
        <v>0</v>
      </c>
      <c r="AP1279" s="2">
        <f t="shared" si="506"/>
        <v>0</v>
      </c>
      <c r="AR1279" t="s">
        <v>1000</v>
      </c>
      <c r="AS1279" t="s">
        <v>1356</v>
      </c>
      <c r="AT1279">
        <v>9</v>
      </c>
      <c r="AV1279">
        <v>3</v>
      </c>
      <c r="AW1279" s="91">
        <v>29</v>
      </c>
      <c r="AX1279" s="93">
        <v>55</v>
      </c>
      <c r="AY1279" s="97">
        <f t="shared" si="507"/>
        <v>29055</v>
      </c>
      <c r="BA1279" s="7" t="s">
        <v>1261</v>
      </c>
    </row>
    <row r="1280" spans="1:53" hidden="1" outlineLevel="1">
      <c r="A1280" t="s">
        <v>1836</v>
      </c>
      <c r="B1280" t="s">
        <v>1356</v>
      </c>
      <c r="C1280" s="1">
        <f t="shared" si="496"/>
        <v>3225</v>
      </c>
      <c r="D1280" s="7">
        <f>IF(N1280&gt;0, RANK(N1280,(N1280:P1280,Q1280:AE1280)),0)</f>
        <v>2</v>
      </c>
      <c r="E1280" s="7">
        <f>IF(O1280&gt;0,RANK(O1280,(N1280:P1280,Q1280:AE1280)),0)</f>
        <v>1</v>
      </c>
      <c r="F1280" s="7">
        <f>IF(P1280&gt;0,RANK(P1280,(N1280:P1280,Q1280:AE1280)),0)</f>
        <v>0</v>
      </c>
      <c r="G1280" s="1">
        <f t="shared" si="497"/>
        <v>1625</v>
      </c>
      <c r="H1280" s="2">
        <f t="shared" si="498"/>
        <v>0.50387596899224807</v>
      </c>
      <c r="I1280" s="2"/>
      <c r="J1280" s="2">
        <f t="shared" si="499"/>
        <v>0.21829457364341084</v>
      </c>
      <c r="K1280" s="2">
        <f t="shared" si="500"/>
        <v>0.72217054263565894</v>
      </c>
      <c r="L1280" s="2">
        <f t="shared" si="501"/>
        <v>0</v>
      </c>
      <c r="M1280" s="2">
        <f t="shared" si="502"/>
        <v>5.9534883720930187E-2</v>
      </c>
      <c r="N1280" s="108">
        <v>704</v>
      </c>
      <c r="O1280" s="108">
        <v>2329</v>
      </c>
      <c r="P1280" s="59"/>
      <c r="Q1280" s="57">
        <v>104</v>
      </c>
      <c r="R1280" s="57">
        <v>88</v>
      </c>
      <c r="Y1280" s="108"/>
      <c r="Z1280" s="108"/>
      <c r="AA1280" s="108">
        <v>0</v>
      </c>
      <c r="AB1280" s="108">
        <v>0</v>
      </c>
      <c r="AC1280" s="108">
        <v>0</v>
      </c>
      <c r="AD1280" s="108">
        <v>0</v>
      </c>
      <c r="AE1280" s="108">
        <v>0</v>
      </c>
      <c r="AF1280" s="108">
        <v>0</v>
      </c>
      <c r="AG1280" s="108"/>
      <c r="AI1280" s="7">
        <f>IF(Q1280&gt;0,RANK(Q1280,(N1280:P1280,Q1280:AE1280)),0)</f>
        <v>3</v>
      </c>
      <c r="AJ1280" s="7">
        <f>IF(R1280&gt;0,RANK(R1280,(N1280:P1280,Q1280:AE1280)),0)</f>
        <v>4</v>
      </c>
      <c r="AK1280" s="7">
        <f>IF(T1280&gt;0,RANK(T1280,(N1280:P1280,Q1280:AE1280)),0)</f>
        <v>0</v>
      </c>
      <c r="AL1280" s="7">
        <f>IF(S1280&gt;0,RANK(S1280,(N1280:P1280,Q1280:AE1280)),0)</f>
        <v>0</v>
      </c>
      <c r="AM1280" s="2">
        <f t="shared" si="503"/>
        <v>3.2248062015503877E-2</v>
      </c>
      <c r="AN1280" s="2">
        <f t="shared" si="504"/>
        <v>2.7286821705426356E-2</v>
      </c>
      <c r="AO1280" s="2">
        <f t="shared" si="505"/>
        <v>0</v>
      </c>
      <c r="AP1280" s="2">
        <f t="shared" si="506"/>
        <v>0</v>
      </c>
      <c r="AR1280" t="s">
        <v>1836</v>
      </c>
      <c r="AS1280" t="s">
        <v>1356</v>
      </c>
      <c r="AT1280">
        <v>4</v>
      </c>
      <c r="AV1280">
        <v>3</v>
      </c>
      <c r="AW1280" s="91">
        <v>29</v>
      </c>
      <c r="AX1280" s="93">
        <v>57</v>
      </c>
      <c r="AY1280" s="97">
        <f t="shared" si="507"/>
        <v>29057</v>
      </c>
      <c r="BA1280" s="7" t="s">
        <v>1261</v>
      </c>
    </row>
    <row r="1281" spans="1:53" hidden="1" outlineLevel="1">
      <c r="A1281" t="s">
        <v>1725</v>
      </c>
      <c r="B1281" t="s">
        <v>1356</v>
      </c>
      <c r="C1281" s="1">
        <f t="shared" si="496"/>
        <v>5874</v>
      </c>
      <c r="D1281" s="7">
        <f>IF(N1281&gt;0, RANK(N1281,(N1281:P1281,Q1281:AE1281)),0)</f>
        <v>2</v>
      </c>
      <c r="E1281" s="7">
        <f>IF(O1281&gt;0,RANK(O1281,(N1281:P1281,Q1281:AE1281)),0)</f>
        <v>1</v>
      </c>
      <c r="F1281" s="7">
        <f>IF(P1281&gt;0,RANK(P1281,(N1281:P1281,Q1281:AE1281)),0)</f>
        <v>0</v>
      </c>
      <c r="G1281" s="1">
        <f t="shared" si="497"/>
        <v>2312</v>
      </c>
      <c r="H1281" s="2">
        <f t="shared" si="498"/>
        <v>0.39359891045284301</v>
      </c>
      <c r="I1281" s="2"/>
      <c r="J1281" s="2">
        <f t="shared" si="499"/>
        <v>0.25723527408920666</v>
      </c>
      <c r="K1281" s="2">
        <f t="shared" si="500"/>
        <v>0.65083418454204967</v>
      </c>
      <c r="L1281" s="2">
        <f t="shared" si="501"/>
        <v>0</v>
      </c>
      <c r="M1281" s="2">
        <f t="shared" si="502"/>
        <v>9.1930541368743679E-2</v>
      </c>
      <c r="N1281" s="108">
        <v>1511</v>
      </c>
      <c r="O1281" s="108">
        <v>3823</v>
      </c>
      <c r="P1281" s="59"/>
      <c r="Q1281" s="57">
        <v>236</v>
      </c>
      <c r="R1281" s="57">
        <v>304</v>
      </c>
      <c r="Y1281" s="108"/>
      <c r="Z1281" s="108"/>
      <c r="AA1281" s="108">
        <v>0</v>
      </c>
      <c r="AB1281" s="108">
        <v>0</v>
      </c>
      <c r="AC1281" s="108">
        <v>0</v>
      </c>
      <c r="AD1281" s="108">
        <v>0</v>
      </c>
      <c r="AE1281" s="108">
        <v>0</v>
      </c>
      <c r="AF1281" s="108">
        <v>0</v>
      </c>
      <c r="AG1281" s="108"/>
      <c r="AI1281" s="7">
        <f>IF(Q1281&gt;0,RANK(Q1281,(N1281:P1281,Q1281:AE1281)),0)</f>
        <v>4</v>
      </c>
      <c r="AJ1281" s="7">
        <f>IF(R1281&gt;0,RANK(R1281,(N1281:P1281,Q1281:AE1281)),0)</f>
        <v>3</v>
      </c>
      <c r="AK1281" s="7">
        <f>IF(T1281&gt;0,RANK(T1281,(N1281:P1281,Q1281:AE1281)),0)</f>
        <v>0</v>
      </c>
      <c r="AL1281" s="7">
        <f>IF(S1281&gt;0,RANK(S1281,(N1281:P1281,Q1281:AE1281)),0)</f>
        <v>0</v>
      </c>
      <c r="AM1281" s="2">
        <f t="shared" si="503"/>
        <v>4.0177051413006468E-2</v>
      </c>
      <c r="AN1281" s="2">
        <f t="shared" si="504"/>
        <v>5.1753489955737149E-2</v>
      </c>
      <c r="AO1281" s="2">
        <f t="shared" si="505"/>
        <v>0</v>
      </c>
      <c r="AP1281" s="2">
        <f t="shared" si="506"/>
        <v>0</v>
      </c>
      <c r="AR1281" t="s">
        <v>1725</v>
      </c>
      <c r="AS1281" t="s">
        <v>1356</v>
      </c>
      <c r="AT1281">
        <v>4</v>
      </c>
      <c r="AV1281">
        <v>3</v>
      </c>
      <c r="AW1281" s="91">
        <v>29</v>
      </c>
      <c r="AX1281" s="93">
        <v>59</v>
      </c>
      <c r="AY1281" s="97">
        <f t="shared" ref="AY1281:AY1344" si="508">1000*AW1281+AX1281</f>
        <v>29059</v>
      </c>
      <c r="BA1281" s="7" t="s">
        <v>1261</v>
      </c>
    </row>
    <row r="1282" spans="1:53" hidden="1" outlineLevel="1">
      <c r="A1282" t="s">
        <v>17</v>
      </c>
      <c r="B1282" t="s">
        <v>1356</v>
      </c>
      <c r="C1282" s="1">
        <f t="shared" si="496"/>
        <v>2842</v>
      </c>
      <c r="D1282" s="7">
        <f>IF(N1282&gt;0, RANK(N1282,(N1282:P1282,Q1282:AE1282)),0)</f>
        <v>2</v>
      </c>
      <c r="E1282" s="7">
        <f>IF(O1282&gt;0,RANK(O1282,(N1282:P1282,Q1282:AE1282)),0)</f>
        <v>1</v>
      </c>
      <c r="F1282" s="7">
        <f>IF(P1282&gt;0,RANK(P1282,(N1282:P1282,Q1282:AE1282)),0)</f>
        <v>0</v>
      </c>
      <c r="G1282" s="1">
        <f t="shared" si="497"/>
        <v>902</v>
      </c>
      <c r="H1282" s="2">
        <f t="shared" si="498"/>
        <v>0.31738212526389864</v>
      </c>
      <c r="I1282" s="2"/>
      <c r="J1282" s="2">
        <f t="shared" si="499"/>
        <v>0.29838142153413089</v>
      </c>
      <c r="K1282" s="2">
        <f t="shared" si="500"/>
        <v>0.61576354679802958</v>
      </c>
      <c r="L1282" s="2">
        <f t="shared" si="501"/>
        <v>0</v>
      </c>
      <c r="M1282" s="2">
        <f t="shared" si="502"/>
        <v>8.5855031667839476E-2</v>
      </c>
      <c r="N1282" s="108">
        <v>848</v>
      </c>
      <c r="O1282" s="108">
        <v>1750</v>
      </c>
      <c r="P1282" s="59"/>
      <c r="Q1282" s="57">
        <v>131</v>
      </c>
      <c r="R1282" s="57">
        <v>113</v>
      </c>
      <c r="Y1282" s="108"/>
      <c r="Z1282" s="108"/>
      <c r="AA1282" s="108">
        <v>0</v>
      </c>
      <c r="AB1282" s="108">
        <v>0</v>
      </c>
      <c r="AC1282" s="108">
        <v>0</v>
      </c>
      <c r="AD1282" s="108">
        <v>0</v>
      </c>
      <c r="AE1282" s="108">
        <v>0</v>
      </c>
      <c r="AF1282" s="108">
        <v>0</v>
      </c>
      <c r="AG1282" s="108"/>
      <c r="AI1282" s="7">
        <f>IF(Q1282&gt;0,RANK(Q1282,(N1282:P1282,Q1282:AE1282)),0)</f>
        <v>3</v>
      </c>
      <c r="AJ1282" s="7">
        <f>IF(R1282&gt;0,RANK(R1282,(N1282:P1282,Q1282:AE1282)),0)</f>
        <v>4</v>
      </c>
      <c r="AK1282" s="7">
        <f>IF(T1282&gt;0,RANK(T1282,(N1282:P1282,Q1282:AE1282)),0)</f>
        <v>0</v>
      </c>
      <c r="AL1282" s="7">
        <f>IF(S1282&gt;0,RANK(S1282,(N1282:P1282,Q1282:AE1282)),0)</f>
        <v>0</v>
      </c>
      <c r="AM1282" s="2">
        <f t="shared" si="503"/>
        <v>4.609429978888107E-2</v>
      </c>
      <c r="AN1282" s="2">
        <f t="shared" si="504"/>
        <v>3.9760731878958483E-2</v>
      </c>
      <c r="AO1282" s="2">
        <f t="shared" si="505"/>
        <v>0</v>
      </c>
      <c r="AP1282" s="2">
        <f t="shared" si="506"/>
        <v>0</v>
      </c>
      <c r="AR1282" t="s">
        <v>17</v>
      </c>
      <c r="AS1282" t="s">
        <v>1356</v>
      </c>
      <c r="AT1282">
        <v>6</v>
      </c>
      <c r="AV1282">
        <v>3</v>
      </c>
      <c r="AW1282" s="91">
        <v>29</v>
      </c>
      <c r="AX1282" s="93">
        <v>61</v>
      </c>
      <c r="AY1282" s="97">
        <f t="shared" si="508"/>
        <v>29061</v>
      </c>
      <c r="BA1282" s="7" t="s">
        <v>1261</v>
      </c>
    </row>
    <row r="1283" spans="1:53" hidden="1" outlineLevel="1">
      <c r="A1283" t="s">
        <v>1561</v>
      </c>
      <c r="B1283" t="s">
        <v>1356</v>
      </c>
      <c r="C1283" s="1">
        <f t="shared" si="496"/>
        <v>3514</v>
      </c>
      <c r="D1283" s="7">
        <f>IF(N1283&gt;0, RANK(N1283,(N1283:P1283,Q1283:AE1283)),0)</f>
        <v>2</v>
      </c>
      <c r="E1283" s="7">
        <f>IF(O1283&gt;0,RANK(O1283,(N1283:P1283,Q1283:AE1283)),0)</f>
        <v>1</v>
      </c>
      <c r="F1283" s="7">
        <f>IF(P1283&gt;0,RANK(P1283,(N1283:P1283,Q1283:AE1283)),0)</f>
        <v>0</v>
      </c>
      <c r="G1283" s="1">
        <f t="shared" si="497"/>
        <v>1124</v>
      </c>
      <c r="H1283" s="2">
        <f t="shared" si="498"/>
        <v>0.31986340352874215</v>
      </c>
      <c r="I1283" s="2"/>
      <c r="J1283" s="2">
        <f t="shared" si="499"/>
        <v>0.30904951622083099</v>
      </c>
      <c r="K1283" s="2">
        <f t="shared" si="500"/>
        <v>0.62891291974957308</v>
      </c>
      <c r="L1283" s="2">
        <f t="shared" si="501"/>
        <v>0</v>
      </c>
      <c r="M1283" s="2">
        <f t="shared" si="502"/>
        <v>6.2037564029595926E-2</v>
      </c>
      <c r="N1283" s="108">
        <v>1086</v>
      </c>
      <c r="O1283" s="108">
        <v>2210</v>
      </c>
      <c r="P1283" s="59"/>
      <c r="Q1283" s="57">
        <v>108</v>
      </c>
      <c r="R1283" s="57">
        <v>110</v>
      </c>
      <c r="Y1283" s="108"/>
      <c r="Z1283" s="108"/>
      <c r="AA1283" s="108">
        <v>0</v>
      </c>
      <c r="AB1283" s="108">
        <v>0</v>
      </c>
      <c r="AC1283" s="108">
        <v>0</v>
      </c>
      <c r="AD1283" s="108">
        <v>0</v>
      </c>
      <c r="AE1283" s="108">
        <v>0</v>
      </c>
      <c r="AF1283" s="108">
        <v>0</v>
      </c>
      <c r="AG1283" s="108"/>
      <c r="AI1283" s="7">
        <f>IF(Q1283&gt;0,RANK(Q1283,(N1283:P1283,Q1283:AE1283)),0)</f>
        <v>4</v>
      </c>
      <c r="AJ1283" s="7">
        <f>IF(R1283&gt;0,RANK(R1283,(N1283:P1283,Q1283:AE1283)),0)</f>
        <v>3</v>
      </c>
      <c r="AK1283" s="7">
        <f>IF(T1283&gt;0,RANK(T1283,(N1283:P1283,Q1283:AE1283)),0)</f>
        <v>0</v>
      </c>
      <c r="AL1283" s="7">
        <f>IF(S1283&gt;0,RANK(S1283,(N1283:P1283,Q1283:AE1283)),0)</f>
        <v>0</v>
      </c>
      <c r="AM1283" s="2">
        <f t="shared" si="503"/>
        <v>3.0734206033010813E-2</v>
      </c>
      <c r="AN1283" s="2">
        <f t="shared" si="504"/>
        <v>3.1303357996585089E-2</v>
      </c>
      <c r="AO1283" s="2">
        <f t="shared" si="505"/>
        <v>0</v>
      </c>
      <c r="AP1283" s="2">
        <f t="shared" si="506"/>
        <v>0</v>
      </c>
      <c r="AR1283" t="s">
        <v>1561</v>
      </c>
      <c r="AS1283" t="s">
        <v>1356</v>
      </c>
      <c r="AT1283">
        <v>6</v>
      </c>
      <c r="AV1283">
        <v>3</v>
      </c>
      <c r="AW1283" s="91">
        <v>29</v>
      </c>
      <c r="AX1283" s="93">
        <v>63</v>
      </c>
      <c r="AY1283" s="97">
        <f t="shared" si="508"/>
        <v>29063</v>
      </c>
      <c r="BA1283" s="7" t="s">
        <v>1261</v>
      </c>
    </row>
    <row r="1284" spans="1:53" hidden="1" outlineLevel="1">
      <c r="A1284" t="s">
        <v>857</v>
      </c>
      <c r="B1284" t="s">
        <v>1356</v>
      </c>
      <c r="C1284" s="1">
        <f t="shared" si="496"/>
        <v>5156</v>
      </c>
      <c r="D1284" s="7">
        <f>IF(N1284&gt;0, RANK(N1284,(N1284:P1284,Q1284:AE1284)),0)</f>
        <v>2</v>
      </c>
      <c r="E1284" s="7">
        <f>IF(O1284&gt;0,RANK(O1284,(N1284:P1284,Q1284:AE1284)),0)</f>
        <v>1</v>
      </c>
      <c r="F1284" s="7">
        <f>IF(P1284&gt;0,RANK(P1284,(N1284:P1284,Q1284:AE1284)),0)</f>
        <v>0</v>
      </c>
      <c r="G1284" s="1">
        <f t="shared" si="497"/>
        <v>2067</v>
      </c>
      <c r="H1284" s="2">
        <f t="shared" si="498"/>
        <v>0.40089216446858028</v>
      </c>
      <c r="I1284" s="2"/>
      <c r="J1284" s="2">
        <f t="shared" si="499"/>
        <v>0.26570985259891389</v>
      </c>
      <c r="K1284" s="2">
        <f t="shared" si="500"/>
        <v>0.66660201706749422</v>
      </c>
      <c r="L1284" s="2">
        <f t="shared" si="501"/>
        <v>0</v>
      </c>
      <c r="M1284" s="2">
        <f t="shared" si="502"/>
        <v>6.7688130333591889E-2</v>
      </c>
      <c r="N1284" s="108">
        <v>1370</v>
      </c>
      <c r="O1284" s="108">
        <v>3437</v>
      </c>
      <c r="P1284" s="59"/>
      <c r="Q1284" s="57">
        <v>162</v>
      </c>
      <c r="R1284" s="57">
        <v>187</v>
      </c>
      <c r="Y1284" s="108"/>
      <c r="Z1284" s="108"/>
      <c r="AA1284" s="108">
        <v>0</v>
      </c>
      <c r="AB1284" s="108">
        <v>0</v>
      </c>
      <c r="AC1284" s="108">
        <v>0</v>
      </c>
      <c r="AD1284" s="108">
        <v>0</v>
      </c>
      <c r="AE1284" s="108">
        <v>0</v>
      </c>
      <c r="AF1284" s="108">
        <v>0</v>
      </c>
      <c r="AG1284" s="108"/>
      <c r="AI1284" s="7">
        <f>IF(Q1284&gt;0,RANK(Q1284,(N1284:P1284,Q1284:AE1284)),0)</f>
        <v>4</v>
      </c>
      <c r="AJ1284" s="7">
        <f>IF(R1284&gt;0,RANK(R1284,(N1284:P1284,Q1284:AE1284)),0)</f>
        <v>3</v>
      </c>
      <c r="AK1284" s="7">
        <f>IF(T1284&gt;0,RANK(T1284,(N1284:P1284,Q1284:AE1284)),0)</f>
        <v>0</v>
      </c>
      <c r="AL1284" s="7">
        <f>IF(S1284&gt;0,RANK(S1284,(N1284:P1284,Q1284:AE1284)),0)</f>
        <v>0</v>
      </c>
      <c r="AM1284" s="2">
        <f t="shared" ref="AM1284:AM1315" si="509">IF($C1284=0,"-",Q1284/$C1284)</f>
        <v>3.1419705197827774E-2</v>
      </c>
      <c r="AN1284" s="2">
        <f t="shared" ref="AN1284:AN1315" si="510">IF($C1284=0,"-",R1284/$C1284)</f>
        <v>3.6268425135764157E-2</v>
      </c>
      <c r="AO1284" s="2">
        <f t="shared" ref="AO1284:AO1315" si="511">IF($C1284=0,"-",T1284/$C1284)</f>
        <v>0</v>
      </c>
      <c r="AP1284" s="2">
        <f t="shared" ref="AP1284:AP1315" si="512">IF($C1284=0,"-",S1284/$C1284)</f>
        <v>0</v>
      </c>
      <c r="AR1284" t="s">
        <v>857</v>
      </c>
      <c r="AS1284" t="s">
        <v>1356</v>
      </c>
      <c r="AT1284">
        <v>8</v>
      </c>
      <c r="AV1284">
        <v>3</v>
      </c>
      <c r="AW1284" s="91">
        <v>29</v>
      </c>
      <c r="AX1284" s="93">
        <v>65</v>
      </c>
      <c r="AY1284" s="97">
        <f t="shared" si="508"/>
        <v>29065</v>
      </c>
      <c r="BA1284" s="7" t="s">
        <v>1261</v>
      </c>
    </row>
    <row r="1285" spans="1:53" hidden="1" outlineLevel="1">
      <c r="A1285" t="s">
        <v>371</v>
      </c>
      <c r="B1285" t="s">
        <v>1356</v>
      </c>
      <c r="C1285" s="1">
        <f t="shared" si="496"/>
        <v>5225</v>
      </c>
      <c r="D1285" s="7">
        <f>IF(N1285&gt;0, RANK(N1285,(N1285:P1285,Q1285:AE1285)),0)</f>
        <v>2</v>
      </c>
      <c r="E1285" s="7">
        <f>IF(O1285&gt;0,RANK(O1285,(N1285:P1285,Q1285:AE1285)),0)</f>
        <v>1</v>
      </c>
      <c r="F1285" s="7">
        <f>IF(P1285&gt;0,RANK(P1285,(N1285:P1285,Q1285:AE1285)),0)</f>
        <v>0</v>
      </c>
      <c r="G1285" s="1">
        <f t="shared" si="497"/>
        <v>2323</v>
      </c>
      <c r="H1285" s="2">
        <f t="shared" si="498"/>
        <v>0.44459330143540671</v>
      </c>
      <c r="I1285" s="2"/>
      <c r="J1285" s="2">
        <f t="shared" si="499"/>
        <v>0.2294736842105263</v>
      </c>
      <c r="K1285" s="2">
        <f t="shared" si="500"/>
        <v>0.67406698564593304</v>
      </c>
      <c r="L1285" s="2">
        <f t="shared" si="501"/>
        <v>0</v>
      </c>
      <c r="M1285" s="2">
        <f t="shared" si="502"/>
        <v>9.6459330143540689E-2</v>
      </c>
      <c r="N1285" s="108">
        <v>1199</v>
      </c>
      <c r="O1285" s="108">
        <v>3522</v>
      </c>
      <c r="P1285" s="59"/>
      <c r="Q1285" s="57">
        <v>241</v>
      </c>
      <c r="R1285" s="57">
        <v>263</v>
      </c>
      <c r="Y1285" s="108"/>
      <c r="Z1285" s="108"/>
      <c r="AA1285" s="108">
        <v>0</v>
      </c>
      <c r="AB1285" s="108">
        <v>0</v>
      </c>
      <c r="AC1285" s="108">
        <v>0</v>
      </c>
      <c r="AD1285" s="108">
        <v>0</v>
      </c>
      <c r="AE1285" s="108">
        <v>0</v>
      </c>
      <c r="AF1285" s="108">
        <v>0</v>
      </c>
      <c r="AG1285" s="108"/>
      <c r="AI1285" s="7">
        <f>IF(Q1285&gt;0,RANK(Q1285,(N1285:P1285,Q1285:AE1285)),0)</f>
        <v>4</v>
      </c>
      <c r="AJ1285" s="7">
        <f>IF(R1285&gt;0,RANK(R1285,(N1285:P1285,Q1285:AE1285)),0)</f>
        <v>3</v>
      </c>
      <c r="AK1285" s="7">
        <f>IF(T1285&gt;0,RANK(T1285,(N1285:P1285,Q1285:AE1285)),0)</f>
        <v>0</v>
      </c>
      <c r="AL1285" s="7">
        <f>IF(S1285&gt;0,RANK(S1285,(N1285:P1285,Q1285:AE1285)),0)</f>
        <v>0</v>
      </c>
      <c r="AM1285" s="2">
        <f t="shared" si="509"/>
        <v>4.6124401913875596E-2</v>
      </c>
      <c r="AN1285" s="2">
        <f t="shared" si="510"/>
        <v>5.0334928229665073E-2</v>
      </c>
      <c r="AO1285" s="2">
        <f t="shared" si="511"/>
        <v>0</v>
      </c>
      <c r="AP1285" s="2">
        <f t="shared" si="512"/>
        <v>0</v>
      </c>
      <c r="AR1285" t="s">
        <v>371</v>
      </c>
      <c r="AS1285" t="s">
        <v>1356</v>
      </c>
      <c r="AT1285">
        <v>8</v>
      </c>
      <c r="AV1285">
        <v>3</v>
      </c>
      <c r="AW1285" s="91">
        <v>29</v>
      </c>
      <c r="AX1285" s="93">
        <v>67</v>
      </c>
      <c r="AY1285" s="97">
        <f t="shared" si="508"/>
        <v>29067</v>
      </c>
      <c r="BA1285" s="7" t="s">
        <v>1261</v>
      </c>
    </row>
    <row r="1286" spans="1:53" hidden="1" outlineLevel="1">
      <c r="A1286" t="s">
        <v>1780</v>
      </c>
      <c r="B1286" t="s">
        <v>1356</v>
      </c>
      <c r="C1286" s="1">
        <f t="shared" si="496"/>
        <v>6892</v>
      </c>
      <c r="D1286" s="7">
        <f>IF(N1286&gt;0, RANK(N1286,(N1286:P1286,Q1286:AE1286)),0)</f>
        <v>2</v>
      </c>
      <c r="E1286" s="7">
        <f>IF(O1286&gt;0,RANK(O1286,(N1286:P1286,Q1286:AE1286)),0)</f>
        <v>1</v>
      </c>
      <c r="F1286" s="7">
        <f>IF(P1286&gt;0,RANK(P1286,(N1286:P1286,Q1286:AE1286)),0)</f>
        <v>0</v>
      </c>
      <c r="G1286" s="1">
        <f t="shared" si="497"/>
        <v>1943</v>
      </c>
      <c r="H1286" s="2">
        <f t="shared" si="498"/>
        <v>0.28192106790481719</v>
      </c>
      <c r="I1286" s="2"/>
      <c r="J1286" s="2">
        <f t="shared" si="499"/>
        <v>0.34286128845037722</v>
      </c>
      <c r="K1286" s="2">
        <f t="shared" si="500"/>
        <v>0.62478235635519441</v>
      </c>
      <c r="L1286" s="2">
        <f t="shared" si="501"/>
        <v>0</v>
      </c>
      <c r="M1286" s="2">
        <f t="shared" si="502"/>
        <v>3.2356355194428366E-2</v>
      </c>
      <c r="N1286" s="108">
        <v>2363</v>
      </c>
      <c r="O1286" s="108">
        <v>4306</v>
      </c>
      <c r="P1286" s="59"/>
      <c r="Q1286" s="57">
        <v>121</v>
      </c>
      <c r="R1286" s="57">
        <v>102</v>
      </c>
      <c r="Y1286" s="108"/>
      <c r="Z1286" s="108"/>
      <c r="AA1286" s="108">
        <v>0</v>
      </c>
      <c r="AB1286" s="108">
        <v>0</v>
      </c>
      <c r="AC1286" s="108">
        <v>0</v>
      </c>
      <c r="AD1286" s="108">
        <v>0</v>
      </c>
      <c r="AE1286" s="108">
        <v>0</v>
      </c>
      <c r="AF1286" s="108">
        <v>0</v>
      </c>
      <c r="AG1286" s="108"/>
      <c r="AI1286" s="7">
        <f>IF(Q1286&gt;0,RANK(Q1286,(N1286:P1286,Q1286:AE1286)),0)</f>
        <v>3</v>
      </c>
      <c r="AJ1286" s="7">
        <f>IF(R1286&gt;0,RANK(R1286,(N1286:P1286,Q1286:AE1286)),0)</f>
        <v>4</v>
      </c>
      <c r="AK1286" s="7">
        <f>IF(T1286&gt;0,RANK(T1286,(N1286:P1286,Q1286:AE1286)),0)</f>
        <v>0</v>
      </c>
      <c r="AL1286" s="7">
        <f>IF(S1286&gt;0,RANK(S1286,(N1286:P1286,Q1286:AE1286)),0)</f>
        <v>0</v>
      </c>
      <c r="AM1286" s="2">
        <f t="shared" si="509"/>
        <v>1.7556587347649449E-2</v>
      </c>
      <c r="AN1286" s="2">
        <f t="shared" si="510"/>
        <v>1.4799767846778875E-2</v>
      </c>
      <c r="AO1286" s="2">
        <f t="shared" si="511"/>
        <v>0</v>
      </c>
      <c r="AP1286" s="2">
        <f t="shared" si="512"/>
        <v>0</v>
      </c>
      <c r="AR1286" t="s">
        <v>1780</v>
      </c>
      <c r="AS1286" t="s">
        <v>1356</v>
      </c>
      <c r="AT1286">
        <v>8</v>
      </c>
      <c r="AV1286">
        <v>3</v>
      </c>
      <c r="AW1286" s="91">
        <v>29</v>
      </c>
      <c r="AX1286" s="93">
        <v>69</v>
      </c>
      <c r="AY1286" s="97">
        <f t="shared" si="508"/>
        <v>29069</v>
      </c>
      <c r="BA1286" s="7" t="s">
        <v>1261</v>
      </c>
    </row>
    <row r="1287" spans="1:53" hidden="1" outlineLevel="1">
      <c r="A1287" t="s">
        <v>2072</v>
      </c>
      <c r="B1287" t="s">
        <v>1356</v>
      </c>
      <c r="C1287" s="1">
        <f t="shared" si="496"/>
        <v>33623</v>
      </c>
      <c r="D1287" s="7">
        <f>IF(N1287&gt;0, RANK(N1287,(N1287:P1287,Q1287:AE1287)),0)</f>
        <v>2</v>
      </c>
      <c r="E1287" s="7">
        <f>IF(O1287&gt;0,RANK(O1287,(N1287:P1287,Q1287:AE1287)),0)</f>
        <v>1</v>
      </c>
      <c r="F1287" s="7">
        <f>IF(P1287&gt;0,RANK(P1287,(N1287:P1287,Q1287:AE1287)),0)</f>
        <v>0</v>
      </c>
      <c r="G1287" s="1">
        <f t="shared" si="497"/>
        <v>8785</v>
      </c>
      <c r="H1287" s="2">
        <f t="shared" si="498"/>
        <v>0.26127948130743839</v>
      </c>
      <c r="I1287" s="2"/>
      <c r="J1287" s="2">
        <f t="shared" si="499"/>
        <v>0.32864408291943015</v>
      </c>
      <c r="K1287" s="2">
        <f t="shared" si="500"/>
        <v>0.58992356422686854</v>
      </c>
      <c r="L1287" s="2">
        <f t="shared" si="501"/>
        <v>0</v>
      </c>
      <c r="M1287" s="2">
        <f t="shared" si="502"/>
        <v>8.1432352853701317E-2</v>
      </c>
      <c r="N1287" s="108">
        <v>11050</v>
      </c>
      <c r="O1287" s="108">
        <v>19835</v>
      </c>
      <c r="P1287" s="59"/>
      <c r="Q1287" s="57">
        <v>1528</v>
      </c>
      <c r="R1287" s="57">
        <v>1210</v>
      </c>
      <c r="Y1287" s="108"/>
      <c r="Z1287" s="108"/>
      <c r="AA1287" s="108">
        <v>0</v>
      </c>
      <c r="AB1287" s="108">
        <v>0</v>
      </c>
      <c r="AC1287" s="108">
        <v>0</v>
      </c>
      <c r="AD1287" s="108">
        <v>0</v>
      </c>
      <c r="AE1287" s="108">
        <v>0</v>
      </c>
      <c r="AF1287" s="108">
        <v>0</v>
      </c>
      <c r="AG1287" s="108"/>
      <c r="AI1287" s="7">
        <f>IF(Q1287&gt;0,RANK(Q1287,(N1287:P1287,Q1287:AE1287)),0)</f>
        <v>3</v>
      </c>
      <c r="AJ1287" s="7">
        <f>IF(R1287&gt;0,RANK(R1287,(N1287:P1287,Q1287:AE1287)),0)</f>
        <v>4</v>
      </c>
      <c r="AK1287" s="7">
        <f>IF(T1287&gt;0,RANK(T1287,(N1287:P1287,Q1287:AE1287)),0)</f>
        <v>0</v>
      </c>
      <c r="AL1287" s="7">
        <f>IF(S1287&gt;0,RANK(S1287,(N1287:P1287,Q1287:AE1287)),0)</f>
        <v>0</v>
      </c>
      <c r="AM1287" s="2">
        <f t="shared" si="509"/>
        <v>4.5445082235374593E-2</v>
      </c>
      <c r="AN1287" s="2">
        <f t="shared" si="510"/>
        <v>3.5987270618326739E-2</v>
      </c>
      <c r="AO1287" s="2">
        <f t="shared" si="511"/>
        <v>0</v>
      </c>
      <c r="AP1287" s="2">
        <f t="shared" si="512"/>
        <v>0</v>
      </c>
      <c r="AR1287" t="s">
        <v>2072</v>
      </c>
      <c r="AS1287" t="s">
        <v>1356</v>
      </c>
      <c r="AT1287">
        <v>9</v>
      </c>
      <c r="AV1287">
        <v>3</v>
      </c>
      <c r="AW1287" s="91">
        <v>29</v>
      </c>
      <c r="AX1287" s="93">
        <v>71</v>
      </c>
      <c r="AY1287" s="97">
        <f t="shared" si="508"/>
        <v>29071</v>
      </c>
      <c r="BA1287" s="7" t="s">
        <v>1261</v>
      </c>
    </row>
    <row r="1288" spans="1:53" hidden="1" outlineLevel="1">
      <c r="A1288" t="s">
        <v>820</v>
      </c>
      <c r="B1288" t="s">
        <v>1356</v>
      </c>
      <c r="C1288" s="1">
        <f t="shared" si="496"/>
        <v>5589</v>
      </c>
      <c r="D1288" s="7">
        <f>IF(N1288&gt;0, RANK(N1288,(N1288:P1288,Q1288:AE1288)),0)</f>
        <v>2</v>
      </c>
      <c r="E1288" s="7">
        <f>IF(O1288&gt;0,RANK(O1288,(N1288:P1288,Q1288:AE1288)),0)</f>
        <v>1</v>
      </c>
      <c r="F1288" s="7">
        <f>IF(P1288&gt;0,RANK(P1288,(N1288:P1288,Q1288:AE1288)),0)</f>
        <v>0</v>
      </c>
      <c r="G1288" s="1">
        <f t="shared" si="497"/>
        <v>1998</v>
      </c>
      <c r="H1288" s="2">
        <f t="shared" si="498"/>
        <v>0.35748792270531399</v>
      </c>
      <c r="I1288" s="2"/>
      <c r="J1288" s="2">
        <f t="shared" si="499"/>
        <v>0.28770799785292539</v>
      </c>
      <c r="K1288" s="2">
        <f t="shared" si="500"/>
        <v>0.64519592055823938</v>
      </c>
      <c r="L1288" s="2">
        <f t="shared" si="501"/>
        <v>0</v>
      </c>
      <c r="M1288" s="2">
        <f t="shared" si="502"/>
        <v>6.7096081588835288E-2</v>
      </c>
      <c r="N1288" s="108">
        <v>1608</v>
      </c>
      <c r="O1288" s="108">
        <v>3606</v>
      </c>
      <c r="P1288" s="59"/>
      <c r="Q1288" s="57">
        <v>226</v>
      </c>
      <c r="R1288" s="57">
        <v>149</v>
      </c>
      <c r="Y1288" s="108"/>
      <c r="Z1288" s="108"/>
      <c r="AA1288" s="108">
        <v>0</v>
      </c>
      <c r="AB1288" s="108">
        <v>0</v>
      </c>
      <c r="AC1288" s="108">
        <v>0</v>
      </c>
      <c r="AD1288" s="108">
        <v>0</v>
      </c>
      <c r="AE1288" s="108">
        <v>0</v>
      </c>
      <c r="AF1288" s="108">
        <v>0</v>
      </c>
      <c r="AG1288" s="108"/>
      <c r="AI1288" s="7">
        <f>IF(Q1288&gt;0,RANK(Q1288,(N1288:P1288,Q1288:AE1288)),0)</f>
        <v>3</v>
      </c>
      <c r="AJ1288" s="7">
        <f>IF(R1288&gt;0,RANK(R1288,(N1288:P1288,Q1288:AE1288)),0)</f>
        <v>4</v>
      </c>
      <c r="AK1288" s="7">
        <f>IF(T1288&gt;0,RANK(T1288,(N1288:P1288,Q1288:AE1288)),0)</f>
        <v>0</v>
      </c>
      <c r="AL1288" s="7">
        <f>IF(S1288&gt;0,RANK(S1288,(N1288:P1288,Q1288:AE1288)),0)</f>
        <v>0</v>
      </c>
      <c r="AM1288" s="2">
        <f t="shared" si="509"/>
        <v>4.0436571837538023E-2</v>
      </c>
      <c r="AN1288" s="2">
        <f t="shared" si="510"/>
        <v>2.6659509751297192E-2</v>
      </c>
      <c r="AO1288" s="2">
        <f t="shared" si="511"/>
        <v>0</v>
      </c>
      <c r="AP1288" s="2">
        <f t="shared" si="512"/>
        <v>0</v>
      </c>
      <c r="AR1288" t="s">
        <v>820</v>
      </c>
      <c r="AS1288" t="s">
        <v>1356</v>
      </c>
      <c r="AT1288">
        <v>9</v>
      </c>
      <c r="AV1288">
        <v>3</v>
      </c>
      <c r="AW1288" s="91">
        <v>29</v>
      </c>
      <c r="AX1288" s="93">
        <v>73</v>
      </c>
      <c r="AY1288" s="97">
        <f t="shared" si="508"/>
        <v>29073</v>
      </c>
      <c r="BA1288" s="7" t="s">
        <v>1261</v>
      </c>
    </row>
    <row r="1289" spans="1:53" hidden="1" outlineLevel="1">
      <c r="A1289" t="s">
        <v>2008</v>
      </c>
      <c r="B1289" t="s">
        <v>1356</v>
      </c>
      <c r="C1289" s="1">
        <f t="shared" si="496"/>
        <v>2320</v>
      </c>
      <c r="D1289" s="7">
        <f>IF(N1289&gt;0, RANK(N1289,(N1289:P1289,Q1289:AE1289)),0)</f>
        <v>2</v>
      </c>
      <c r="E1289" s="7">
        <f>IF(O1289&gt;0,RANK(O1289,(N1289:P1289,Q1289:AE1289)),0)</f>
        <v>1</v>
      </c>
      <c r="F1289" s="7">
        <f>IF(P1289&gt;0,RANK(P1289,(N1289:P1289,Q1289:AE1289)),0)</f>
        <v>0</v>
      </c>
      <c r="G1289" s="1">
        <f t="shared" si="497"/>
        <v>590</v>
      </c>
      <c r="H1289" s="2">
        <f t="shared" si="498"/>
        <v>0.25431034482758619</v>
      </c>
      <c r="I1289" s="2"/>
      <c r="J1289" s="2">
        <f t="shared" si="499"/>
        <v>0.33663793103448275</v>
      </c>
      <c r="K1289" s="2">
        <f t="shared" si="500"/>
        <v>0.59094827586206899</v>
      </c>
      <c r="L1289" s="2">
        <f t="shared" si="501"/>
        <v>0</v>
      </c>
      <c r="M1289" s="2">
        <f t="shared" si="502"/>
        <v>7.241379310344831E-2</v>
      </c>
      <c r="N1289" s="108">
        <v>781</v>
      </c>
      <c r="O1289" s="108">
        <v>1371</v>
      </c>
      <c r="P1289" s="59"/>
      <c r="Q1289" s="57">
        <v>97</v>
      </c>
      <c r="R1289" s="57">
        <v>71</v>
      </c>
      <c r="Y1289" s="108"/>
      <c r="Z1289" s="108"/>
      <c r="AA1289" s="108">
        <v>0</v>
      </c>
      <c r="AB1289" s="108">
        <v>0</v>
      </c>
      <c r="AC1289" s="108">
        <v>0</v>
      </c>
      <c r="AD1289" s="108">
        <v>0</v>
      </c>
      <c r="AE1289" s="108">
        <v>0</v>
      </c>
      <c r="AF1289" s="108">
        <v>0</v>
      </c>
      <c r="AG1289" s="108"/>
      <c r="AI1289" s="7">
        <f>IF(Q1289&gt;0,RANK(Q1289,(N1289:P1289,Q1289:AE1289)),0)</f>
        <v>3</v>
      </c>
      <c r="AJ1289" s="7">
        <f>IF(R1289&gt;0,RANK(R1289,(N1289:P1289,Q1289:AE1289)),0)</f>
        <v>4</v>
      </c>
      <c r="AK1289" s="7">
        <f>IF(T1289&gt;0,RANK(T1289,(N1289:P1289,Q1289:AE1289)),0)</f>
        <v>0</v>
      </c>
      <c r="AL1289" s="7">
        <f>IF(S1289&gt;0,RANK(S1289,(N1289:P1289,Q1289:AE1289)),0)</f>
        <v>0</v>
      </c>
      <c r="AM1289" s="2">
        <f t="shared" si="509"/>
        <v>4.1810344827586207E-2</v>
      </c>
      <c r="AN1289" s="2">
        <f t="shared" si="510"/>
        <v>3.0603448275862068E-2</v>
      </c>
      <c r="AO1289" s="2">
        <f t="shared" si="511"/>
        <v>0</v>
      </c>
      <c r="AP1289" s="2">
        <f t="shared" si="512"/>
        <v>0</v>
      </c>
      <c r="AR1289" t="s">
        <v>2008</v>
      </c>
      <c r="AS1289" t="s">
        <v>1356</v>
      </c>
      <c r="AT1289">
        <v>6</v>
      </c>
      <c r="AV1289">
        <v>3</v>
      </c>
      <c r="AW1289" s="91">
        <v>29</v>
      </c>
      <c r="AX1289" s="93">
        <v>75</v>
      </c>
      <c r="AY1289" s="97">
        <f t="shared" si="508"/>
        <v>29075</v>
      </c>
      <c r="BA1289" s="7" t="s">
        <v>1261</v>
      </c>
    </row>
    <row r="1290" spans="1:53" hidden="1" outlineLevel="1">
      <c r="A1290" t="s">
        <v>1961</v>
      </c>
      <c r="B1290" t="s">
        <v>1356</v>
      </c>
      <c r="C1290" s="1">
        <f t="shared" si="496"/>
        <v>88268</v>
      </c>
      <c r="D1290" s="7">
        <f>IF(N1290&gt;0, RANK(N1290,(N1290:P1290,Q1290:AE1290)),0)</f>
        <v>2</v>
      </c>
      <c r="E1290" s="7">
        <f>IF(O1290&gt;0,RANK(O1290,(N1290:P1290,Q1290:AE1290)),0)</f>
        <v>1</v>
      </c>
      <c r="F1290" s="7">
        <f>IF(P1290&gt;0,RANK(P1290,(N1290:P1290,Q1290:AE1290)),0)</f>
        <v>0</v>
      </c>
      <c r="G1290" s="1">
        <f t="shared" si="497"/>
        <v>26574</v>
      </c>
      <c r="H1290" s="2">
        <f t="shared" si="498"/>
        <v>0.30106040694249331</v>
      </c>
      <c r="I1290" s="2"/>
      <c r="J1290" s="2">
        <f t="shared" si="499"/>
        <v>0.32281234422440747</v>
      </c>
      <c r="K1290" s="2">
        <f t="shared" si="500"/>
        <v>0.62387275116690077</v>
      </c>
      <c r="L1290" s="2">
        <f t="shared" si="501"/>
        <v>0</v>
      </c>
      <c r="M1290" s="2">
        <f t="shared" si="502"/>
        <v>5.3314904608691704E-2</v>
      </c>
      <c r="N1290" s="108">
        <v>28494</v>
      </c>
      <c r="O1290" s="108">
        <v>55068</v>
      </c>
      <c r="P1290" s="59"/>
      <c r="Q1290" s="57">
        <v>3137</v>
      </c>
      <c r="R1290" s="57">
        <v>1569</v>
      </c>
      <c r="Y1290" s="108"/>
      <c r="Z1290" s="108"/>
      <c r="AA1290" s="108">
        <v>0</v>
      </c>
      <c r="AB1290" s="108">
        <v>0</v>
      </c>
      <c r="AC1290" s="108">
        <v>0</v>
      </c>
      <c r="AD1290" s="108">
        <v>0</v>
      </c>
      <c r="AE1290" s="108">
        <v>0</v>
      </c>
      <c r="AF1290" s="108">
        <v>0</v>
      </c>
      <c r="AG1290" s="108"/>
      <c r="AI1290" s="7">
        <f>IF(Q1290&gt;0,RANK(Q1290,(N1290:P1290,Q1290:AE1290)),0)</f>
        <v>3</v>
      </c>
      <c r="AJ1290" s="7">
        <f>IF(R1290&gt;0,RANK(R1290,(N1290:P1290,Q1290:AE1290)),0)</f>
        <v>4</v>
      </c>
      <c r="AK1290" s="7">
        <f>IF(T1290&gt;0,RANK(T1290,(N1290:P1290,Q1290:AE1290)),0)</f>
        <v>0</v>
      </c>
      <c r="AL1290" s="7">
        <f>IF(S1290&gt;0,RANK(S1290,(N1290:P1290,Q1290:AE1290)),0)</f>
        <v>0</v>
      </c>
      <c r="AM1290" s="2">
        <f t="shared" si="509"/>
        <v>3.5539493361127474E-2</v>
      </c>
      <c r="AN1290" s="2">
        <f t="shared" si="510"/>
        <v>1.7775411247564238E-2</v>
      </c>
      <c r="AO1290" s="2">
        <f t="shared" si="511"/>
        <v>0</v>
      </c>
      <c r="AP1290" s="2">
        <f t="shared" si="512"/>
        <v>0</v>
      </c>
      <c r="AR1290" t="s">
        <v>1961</v>
      </c>
      <c r="AS1290" t="s">
        <v>1356</v>
      </c>
      <c r="AT1290">
        <v>7</v>
      </c>
      <c r="AV1290">
        <v>3</v>
      </c>
      <c r="AW1290" s="91">
        <v>29</v>
      </c>
      <c r="AX1290" s="93">
        <v>77</v>
      </c>
      <c r="AY1290" s="97">
        <f t="shared" si="508"/>
        <v>29077</v>
      </c>
      <c r="BA1290" s="7" t="s">
        <v>1261</v>
      </c>
    </row>
    <row r="1291" spans="1:53" hidden="1" outlineLevel="1">
      <c r="A1291" t="s">
        <v>1796</v>
      </c>
      <c r="B1291" t="s">
        <v>1356</v>
      </c>
      <c r="C1291" s="1">
        <f t="shared" si="496"/>
        <v>3142</v>
      </c>
      <c r="D1291" s="7">
        <f>IF(N1291&gt;0, RANK(N1291,(N1291:P1291,Q1291:AE1291)),0)</f>
        <v>2</v>
      </c>
      <c r="E1291" s="7">
        <f>IF(O1291&gt;0,RANK(O1291,(N1291:P1291,Q1291:AE1291)),0)</f>
        <v>1</v>
      </c>
      <c r="F1291" s="7">
        <f>IF(P1291&gt;0,RANK(P1291,(N1291:P1291,Q1291:AE1291)),0)</f>
        <v>0</v>
      </c>
      <c r="G1291" s="1">
        <f t="shared" si="497"/>
        <v>1369</v>
      </c>
      <c r="H1291" s="2">
        <f t="shared" si="498"/>
        <v>0.43570973901973264</v>
      </c>
      <c r="I1291" s="2"/>
      <c r="J1291" s="2">
        <f t="shared" si="499"/>
        <v>0.23679185232336092</v>
      </c>
      <c r="K1291" s="2">
        <f t="shared" si="500"/>
        <v>0.67250159134309362</v>
      </c>
      <c r="L1291" s="2">
        <f t="shared" si="501"/>
        <v>0</v>
      </c>
      <c r="M1291" s="2">
        <f t="shared" si="502"/>
        <v>9.0706556333545407E-2</v>
      </c>
      <c r="N1291" s="108">
        <v>744</v>
      </c>
      <c r="O1291" s="108">
        <v>2113</v>
      </c>
      <c r="P1291" s="59"/>
      <c r="Q1291" s="57">
        <v>128</v>
      </c>
      <c r="R1291" s="57">
        <v>157</v>
      </c>
      <c r="Y1291" s="108"/>
      <c r="Z1291" s="108"/>
      <c r="AA1291" s="108">
        <v>0</v>
      </c>
      <c r="AB1291" s="108">
        <v>0</v>
      </c>
      <c r="AC1291" s="108">
        <v>0</v>
      </c>
      <c r="AD1291" s="108">
        <v>0</v>
      </c>
      <c r="AE1291" s="108">
        <v>0</v>
      </c>
      <c r="AF1291" s="108">
        <v>0</v>
      </c>
      <c r="AG1291" s="108"/>
      <c r="AI1291" s="7">
        <f>IF(Q1291&gt;0,RANK(Q1291,(N1291:P1291,Q1291:AE1291)),0)</f>
        <v>4</v>
      </c>
      <c r="AJ1291" s="7">
        <f>IF(R1291&gt;0,RANK(R1291,(N1291:P1291,Q1291:AE1291)),0)</f>
        <v>3</v>
      </c>
      <c r="AK1291" s="7">
        <f>IF(T1291&gt;0,RANK(T1291,(N1291:P1291,Q1291:AE1291)),0)</f>
        <v>0</v>
      </c>
      <c r="AL1291" s="7">
        <f>IF(S1291&gt;0,RANK(S1291,(N1291:P1291,Q1291:AE1291)),0)</f>
        <v>0</v>
      </c>
      <c r="AM1291" s="2">
        <f t="shared" si="509"/>
        <v>4.0738383195416929E-2</v>
      </c>
      <c r="AN1291" s="2">
        <f t="shared" si="510"/>
        <v>4.9968173138128583E-2</v>
      </c>
      <c r="AO1291" s="2">
        <f t="shared" si="511"/>
        <v>0</v>
      </c>
      <c r="AP1291" s="2">
        <f t="shared" si="512"/>
        <v>0</v>
      </c>
      <c r="AR1291" t="s">
        <v>1796</v>
      </c>
      <c r="AS1291" t="s">
        <v>1356</v>
      </c>
      <c r="AT1291">
        <v>6</v>
      </c>
      <c r="AV1291">
        <v>3</v>
      </c>
      <c r="AW1291" s="91">
        <v>29</v>
      </c>
      <c r="AX1291" s="93">
        <v>79</v>
      </c>
      <c r="AY1291" s="97">
        <f t="shared" si="508"/>
        <v>29079</v>
      </c>
      <c r="BA1291" s="7" t="s">
        <v>1261</v>
      </c>
    </row>
    <row r="1292" spans="1:53" hidden="1" outlineLevel="1">
      <c r="A1292" t="s">
        <v>1341</v>
      </c>
      <c r="B1292" t="s">
        <v>1356</v>
      </c>
      <c r="C1292" s="1">
        <f t="shared" si="496"/>
        <v>2862</v>
      </c>
      <c r="D1292" s="7">
        <f>IF(N1292&gt;0, RANK(N1292,(N1292:P1292,Q1292:AE1292)),0)</f>
        <v>2</v>
      </c>
      <c r="E1292" s="7">
        <f>IF(O1292&gt;0,RANK(O1292,(N1292:P1292,Q1292:AE1292)),0)</f>
        <v>1</v>
      </c>
      <c r="F1292" s="7">
        <f>IF(P1292&gt;0,RANK(P1292,(N1292:P1292,Q1292:AE1292)),0)</f>
        <v>0</v>
      </c>
      <c r="G1292" s="1">
        <f t="shared" si="497"/>
        <v>1288</v>
      </c>
      <c r="H1292" s="2">
        <f t="shared" si="498"/>
        <v>0.45003494060097832</v>
      </c>
      <c r="I1292" s="2"/>
      <c r="J1292" s="2">
        <f t="shared" si="499"/>
        <v>0.23689727463312368</v>
      </c>
      <c r="K1292" s="2">
        <f t="shared" si="500"/>
        <v>0.68693221523410197</v>
      </c>
      <c r="L1292" s="2">
        <f t="shared" si="501"/>
        <v>0</v>
      </c>
      <c r="M1292" s="2">
        <f t="shared" si="502"/>
        <v>7.6170510132774316E-2</v>
      </c>
      <c r="N1292" s="108">
        <v>678</v>
      </c>
      <c r="O1292" s="108">
        <v>1966</v>
      </c>
      <c r="P1292" s="59"/>
      <c r="Q1292" s="57">
        <v>113</v>
      </c>
      <c r="R1292" s="57">
        <v>105</v>
      </c>
      <c r="Y1292" s="108"/>
      <c r="Z1292" s="108"/>
      <c r="AA1292" s="108">
        <v>0</v>
      </c>
      <c r="AB1292" s="108">
        <v>0</v>
      </c>
      <c r="AC1292" s="108">
        <v>0</v>
      </c>
      <c r="AD1292" s="108">
        <v>0</v>
      </c>
      <c r="AE1292" s="108">
        <v>0</v>
      </c>
      <c r="AF1292" s="108">
        <v>0</v>
      </c>
      <c r="AG1292" s="108"/>
      <c r="AI1292" s="7">
        <f>IF(Q1292&gt;0,RANK(Q1292,(N1292:P1292,Q1292:AE1292)),0)</f>
        <v>3</v>
      </c>
      <c r="AJ1292" s="7">
        <f>IF(R1292&gt;0,RANK(R1292,(N1292:P1292,Q1292:AE1292)),0)</f>
        <v>4</v>
      </c>
      <c r="AK1292" s="7">
        <f>IF(T1292&gt;0,RANK(T1292,(N1292:P1292,Q1292:AE1292)),0)</f>
        <v>0</v>
      </c>
      <c r="AL1292" s="7">
        <f>IF(S1292&gt;0,RANK(S1292,(N1292:P1292,Q1292:AE1292)),0)</f>
        <v>0</v>
      </c>
      <c r="AM1292" s="2">
        <f t="shared" si="509"/>
        <v>3.9482879105520612E-2</v>
      </c>
      <c r="AN1292" s="2">
        <f t="shared" si="510"/>
        <v>3.668763102725367E-2</v>
      </c>
      <c r="AO1292" s="2">
        <f t="shared" si="511"/>
        <v>0</v>
      </c>
      <c r="AP1292" s="2">
        <f t="shared" si="512"/>
        <v>0</v>
      </c>
      <c r="AR1292" t="s">
        <v>1341</v>
      </c>
      <c r="AS1292" t="s">
        <v>1356</v>
      </c>
      <c r="AT1292">
        <v>6</v>
      </c>
      <c r="AV1292">
        <v>3</v>
      </c>
      <c r="AW1292" s="91">
        <v>29</v>
      </c>
      <c r="AX1292" s="93">
        <v>81</v>
      </c>
      <c r="AY1292" s="97">
        <f t="shared" si="508"/>
        <v>29081</v>
      </c>
      <c r="BA1292" s="7" t="s">
        <v>1261</v>
      </c>
    </row>
    <row r="1293" spans="1:53" hidden="1" outlineLevel="1">
      <c r="A1293" t="s">
        <v>819</v>
      </c>
      <c r="B1293" t="s">
        <v>1356</v>
      </c>
      <c r="C1293" s="1">
        <f t="shared" si="496"/>
        <v>8159</v>
      </c>
      <c r="D1293" s="7">
        <f>IF(N1293&gt;0, RANK(N1293,(N1293:P1293,Q1293:AE1293)),0)</f>
        <v>2</v>
      </c>
      <c r="E1293" s="7">
        <f>IF(O1293&gt;0,RANK(O1293,(N1293:P1293,Q1293:AE1293)),0)</f>
        <v>1</v>
      </c>
      <c r="F1293" s="7">
        <f>IF(P1293&gt;0,RANK(P1293,(N1293:P1293,Q1293:AE1293)),0)</f>
        <v>0</v>
      </c>
      <c r="G1293" s="1">
        <f t="shared" si="497"/>
        <v>1724</v>
      </c>
      <c r="H1293" s="2">
        <f t="shared" si="498"/>
        <v>0.21130040446133105</v>
      </c>
      <c r="I1293" s="2"/>
      <c r="J1293" s="2">
        <f t="shared" si="499"/>
        <v>0.35825468807451893</v>
      </c>
      <c r="K1293" s="2">
        <f t="shared" si="500"/>
        <v>0.56955509253585002</v>
      </c>
      <c r="L1293" s="2">
        <f t="shared" si="501"/>
        <v>0</v>
      </c>
      <c r="M1293" s="2">
        <f t="shared" si="502"/>
        <v>7.2190219389630994E-2</v>
      </c>
      <c r="N1293" s="108">
        <v>2923</v>
      </c>
      <c r="O1293" s="108">
        <v>4647</v>
      </c>
      <c r="P1293" s="59"/>
      <c r="Q1293" s="57">
        <v>329</v>
      </c>
      <c r="R1293" s="57">
        <v>260</v>
      </c>
      <c r="Y1293" s="108"/>
      <c r="Z1293" s="108"/>
      <c r="AA1293" s="108">
        <v>0</v>
      </c>
      <c r="AB1293" s="108">
        <v>0</v>
      </c>
      <c r="AC1293" s="108">
        <v>0</v>
      </c>
      <c r="AD1293" s="108">
        <v>0</v>
      </c>
      <c r="AE1293" s="108">
        <v>0</v>
      </c>
      <c r="AF1293" s="108">
        <v>0</v>
      </c>
      <c r="AG1293" s="108"/>
      <c r="AI1293" s="7">
        <f>IF(Q1293&gt;0,RANK(Q1293,(N1293:P1293,Q1293:AE1293)),0)</f>
        <v>3</v>
      </c>
      <c r="AJ1293" s="7">
        <f>IF(R1293&gt;0,RANK(R1293,(N1293:P1293,Q1293:AE1293)),0)</f>
        <v>4</v>
      </c>
      <c r="AK1293" s="7">
        <f>IF(T1293&gt;0,RANK(T1293,(N1293:P1293,Q1293:AE1293)),0)</f>
        <v>0</v>
      </c>
      <c r="AL1293" s="7">
        <f>IF(S1293&gt;0,RANK(S1293,(N1293:P1293,Q1293:AE1293)),0)</f>
        <v>0</v>
      </c>
      <c r="AM1293" s="2">
        <f t="shared" si="509"/>
        <v>4.0323569064836376E-2</v>
      </c>
      <c r="AN1293" s="2">
        <f t="shared" si="510"/>
        <v>3.1866650324794708E-2</v>
      </c>
      <c r="AO1293" s="2">
        <f t="shared" si="511"/>
        <v>0</v>
      </c>
      <c r="AP1293" s="2">
        <f t="shared" si="512"/>
        <v>0</v>
      </c>
      <c r="AR1293" t="s">
        <v>819</v>
      </c>
      <c r="AS1293" t="s">
        <v>1356</v>
      </c>
      <c r="AT1293">
        <v>4</v>
      </c>
      <c r="AV1293">
        <v>3</v>
      </c>
      <c r="AW1293" s="91">
        <v>29</v>
      </c>
      <c r="AX1293" s="93">
        <v>83</v>
      </c>
      <c r="AY1293" s="97">
        <f t="shared" si="508"/>
        <v>29083</v>
      </c>
      <c r="BA1293" s="7" t="s">
        <v>1261</v>
      </c>
    </row>
    <row r="1294" spans="1:53" hidden="1" outlineLevel="1">
      <c r="A1294" t="s">
        <v>1697</v>
      </c>
      <c r="B1294" t="s">
        <v>1356</v>
      </c>
      <c r="C1294" s="1">
        <f t="shared" si="496"/>
        <v>3991</v>
      </c>
      <c r="D1294" s="7">
        <f>IF(N1294&gt;0, RANK(N1294,(N1294:P1294,Q1294:AE1294)),0)</f>
        <v>2</v>
      </c>
      <c r="E1294" s="7">
        <f>IF(O1294&gt;0,RANK(O1294,(N1294:P1294,Q1294:AE1294)),0)</f>
        <v>1</v>
      </c>
      <c r="F1294" s="7">
        <f>IF(P1294&gt;0,RANK(P1294,(N1294:P1294,Q1294:AE1294)),0)</f>
        <v>0</v>
      </c>
      <c r="G1294" s="1">
        <f t="shared" si="497"/>
        <v>947</v>
      </c>
      <c r="H1294" s="2">
        <f t="shared" si="498"/>
        <v>0.23728388874968678</v>
      </c>
      <c r="I1294" s="2"/>
      <c r="J1294" s="2">
        <f t="shared" si="499"/>
        <v>0.34101728890002508</v>
      </c>
      <c r="K1294" s="2">
        <f t="shared" si="500"/>
        <v>0.57830117764971189</v>
      </c>
      <c r="L1294" s="2">
        <f t="shared" si="501"/>
        <v>0</v>
      </c>
      <c r="M1294" s="2">
        <f t="shared" si="502"/>
        <v>8.0681533450262966E-2</v>
      </c>
      <c r="N1294" s="108">
        <v>1361</v>
      </c>
      <c r="O1294" s="108">
        <v>2308</v>
      </c>
      <c r="P1294" s="59"/>
      <c r="Q1294" s="57">
        <v>167</v>
      </c>
      <c r="R1294" s="57">
        <v>155</v>
      </c>
      <c r="Y1294" s="108"/>
      <c r="Z1294" s="108"/>
      <c r="AA1294" s="108">
        <v>0</v>
      </c>
      <c r="AB1294" s="108">
        <v>0</v>
      </c>
      <c r="AC1294" s="108">
        <v>0</v>
      </c>
      <c r="AD1294" s="108">
        <v>0</v>
      </c>
      <c r="AE1294" s="108">
        <v>0</v>
      </c>
      <c r="AF1294" s="108">
        <v>0</v>
      </c>
      <c r="AG1294" s="108"/>
      <c r="AI1294" s="7">
        <f>IF(Q1294&gt;0,RANK(Q1294,(N1294:P1294,Q1294:AE1294)),0)</f>
        <v>3</v>
      </c>
      <c r="AJ1294" s="7">
        <f>IF(R1294&gt;0,RANK(R1294,(N1294:P1294,Q1294:AE1294)),0)</f>
        <v>4</v>
      </c>
      <c r="AK1294" s="7">
        <f>IF(T1294&gt;0,RANK(T1294,(N1294:P1294,Q1294:AE1294)),0)</f>
        <v>0</v>
      </c>
      <c r="AL1294" s="7">
        <f>IF(S1294&gt;0,RANK(S1294,(N1294:P1294,Q1294:AE1294)),0)</f>
        <v>0</v>
      </c>
      <c r="AM1294" s="2">
        <f t="shared" si="509"/>
        <v>4.1844149336006012E-2</v>
      </c>
      <c r="AN1294" s="2">
        <f t="shared" si="510"/>
        <v>3.8837384114257079E-2</v>
      </c>
      <c r="AO1294" s="2">
        <f t="shared" si="511"/>
        <v>0</v>
      </c>
      <c r="AP1294" s="2">
        <f t="shared" si="512"/>
        <v>0</v>
      </c>
      <c r="AR1294" t="s">
        <v>1697</v>
      </c>
      <c r="AS1294" t="s">
        <v>1356</v>
      </c>
      <c r="AT1294">
        <v>4</v>
      </c>
      <c r="AV1294">
        <v>3</v>
      </c>
      <c r="AW1294" s="91">
        <v>29</v>
      </c>
      <c r="AX1294" s="93">
        <v>85</v>
      </c>
      <c r="AY1294" s="97">
        <f t="shared" si="508"/>
        <v>29085</v>
      </c>
      <c r="BA1294" s="7" t="s">
        <v>1261</v>
      </c>
    </row>
    <row r="1295" spans="1:53" hidden="1" outlineLevel="1">
      <c r="A1295" t="s">
        <v>1698</v>
      </c>
      <c r="B1295" t="s">
        <v>1356</v>
      </c>
      <c r="C1295" s="1">
        <f t="shared" si="496"/>
        <v>1762</v>
      </c>
      <c r="D1295" s="7">
        <f>IF(N1295&gt;0, RANK(N1295,(N1295:P1295,Q1295:AE1295)),0)</f>
        <v>2</v>
      </c>
      <c r="E1295" s="7">
        <f>IF(O1295&gt;0,RANK(O1295,(N1295:P1295,Q1295:AE1295)),0)</f>
        <v>1</v>
      </c>
      <c r="F1295" s="7">
        <f>IF(P1295&gt;0,RANK(P1295,(N1295:P1295,Q1295:AE1295)),0)</f>
        <v>0</v>
      </c>
      <c r="G1295" s="1">
        <f t="shared" si="497"/>
        <v>934</v>
      </c>
      <c r="H1295" s="2">
        <f t="shared" si="498"/>
        <v>0.53007945516458566</v>
      </c>
      <c r="I1295" s="2"/>
      <c r="J1295" s="2">
        <f t="shared" si="499"/>
        <v>0.21112372304199772</v>
      </c>
      <c r="K1295" s="2">
        <f t="shared" si="500"/>
        <v>0.74120317820658344</v>
      </c>
      <c r="L1295" s="2">
        <f t="shared" si="501"/>
        <v>0</v>
      </c>
      <c r="M1295" s="2">
        <f t="shared" si="502"/>
        <v>4.7673098751418785E-2</v>
      </c>
      <c r="N1295" s="108">
        <v>372</v>
      </c>
      <c r="O1295" s="108">
        <v>1306</v>
      </c>
      <c r="P1295" s="59"/>
      <c r="Q1295" s="57">
        <v>46</v>
      </c>
      <c r="R1295" s="57">
        <v>38</v>
      </c>
      <c r="Y1295" s="108"/>
      <c r="Z1295" s="108"/>
      <c r="AA1295" s="108">
        <v>0</v>
      </c>
      <c r="AB1295" s="108">
        <v>0</v>
      </c>
      <c r="AC1295" s="108">
        <v>0</v>
      </c>
      <c r="AD1295" s="108">
        <v>0</v>
      </c>
      <c r="AE1295" s="108">
        <v>0</v>
      </c>
      <c r="AF1295" s="108">
        <v>0</v>
      </c>
      <c r="AG1295" s="108"/>
      <c r="AI1295" s="7">
        <f>IF(Q1295&gt;0,RANK(Q1295,(N1295:P1295,Q1295:AE1295)),0)</f>
        <v>3</v>
      </c>
      <c r="AJ1295" s="7">
        <f>IF(R1295&gt;0,RANK(R1295,(N1295:P1295,Q1295:AE1295)),0)</f>
        <v>4</v>
      </c>
      <c r="AK1295" s="7">
        <f>IF(T1295&gt;0,RANK(T1295,(N1295:P1295,Q1295:AE1295)),0)</f>
        <v>0</v>
      </c>
      <c r="AL1295" s="7">
        <f>IF(S1295&gt;0,RANK(S1295,(N1295:P1295,Q1295:AE1295)),0)</f>
        <v>0</v>
      </c>
      <c r="AM1295" s="2">
        <f t="shared" si="509"/>
        <v>2.6106696935300794E-2</v>
      </c>
      <c r="AN1295" s="2">
        <f t="shared" si="510"/>
        <v>2.1566401816118047E-2</v>
      </c>
      <c r="AO1295" s="2">
        <f t="shared" si="511"/>
        <v>0</v>
      </c>
      <c r="AP1295" s="2">
        <f t="shared" si="512"/>
        <v>0</v>
      </c>
      <c r="AR1295" t="s">
        <v>1698</v>
      </c>
      <c r="AS1295" t="s">
        <v>1356</v>
      </c>
      <c r="AT1295">
        <v>6</v>
      </c>
      <c r="AV1295">
        <v>3</v>
      </c>
      <c r="AW1295" s="91">
        <v>29</v>
      </c>
      <c r="AX1295" s="93">
        <v>87</v>
      </c>
      <c r="AY1295" s="97">
        <f t="shared" si="508"/>
        <v>29087</v>
      </c>
      <c r="BA1295" s="7" t="s">
        <v>1261</v>
      </c>
    </row>
    <row r="1296" spans="1:53" hidden="1" outlineLevel="1">
      <c r="A1296" t="s">
        <v>2284</v>
      </c>
      <c r="B1296" t="s">
        <v>1356</v>
      </c>
      <c r="C1296" s="1">
        <f t="shared" si="496"/>
        <v>3676</v>
      </c>
      <c r="D1296" s="7">
        <f>IF(N1296&gt;0, RANK(N1296,(N1296:P1296,Q1296:AE1296)),0)</f>
        <v>2</v>
      </c>
      <c r="E1296" s="7">
        <f>IF(O1296&gt;0,RANK(O1296,(N1296:P1296,Q1296:AE1296)),0)</f>
        <v>1</v>
      </c>
      <c r="F1296" s="7">
        <f>IF(P1296&gt;0,RANK(P1296,(N1296:P1296,Q1296:AE1296)),0)</f>
        <v>0</v>
      </c>
      <c r="G1296" s="1">
        <f t="shared" si="497"/>
        <v>936</v>
      </c>
      <c r="H1296" s="2">
        <f t="shared" si="498"/>
        <v>0.25462459194776932</v>
      </c>
      <c r="I1296" s="2"/>
      <c r="J1296" s="2">
        <f t="shared" si="499"/>
        <v>0.34357997823721437</v>
      </c>
      <c r="K1296" s="2">
        <f t="shared" si="500"/>
        <v>0.59820457018498363</v>
      </c>
      <c r="L1296" s="2">
        <f t="shared" si="501"/>
        <v>0</v>
      </c>
      <c r="M1296" s="2">
        <f t="shared" si="502"/>
        <v>5.8215451577801947E-2</v>
      </c>
      <c r="N1296" s="108">
        <v>1263</v>
      </c>
      <c r="O1296" s="108">
        <v>2199</v>
      </c>
      <c r="P1296" s="59"/>
      <c r="Q1296" s="57">
        <v>123</v>
      </c>
      <c r="R1296" s="57">
        <v>90</v>
      </c>
      <c r="Y1296" s="108"/>
      <c r="Z1296" s="108"/>
      <c r="AA1296" s="108">
        <v>0</v>
      </c>
      <c r="AB1296" s="108">
        <v>0</v>
      </c>
      <c r="AC1296" s="108">
        <v>0</v>
      </c>
      <c r="AD1296" s="108">
        <v>0</v>
      </c>
      <c r="AE1296" s="108">
        <v>1</v>
      </c>
      <c r="AF1296" s="108">
        <v>0</v>
      </c>
      <c r="AG1296" s="108"/>
      <c r="AI1296" s="7">
        <f>IF(Q1296&gt;0,RANK(Q1296,(N1296:P1296,Q1296:AE1296)),0)</f>
        <v>3</v>
      </c>
      <c r="AJ1296" s="7">
        <f>IF(R1296&gt;0,RANK(R1296,(N1296:P1296,Q1296:AE1296)),0)</f>
        <v>4</v>
      </c>
      <c r="AK1296" s="7">
        <f>IF(T1296&gt;0,RANK(T1296,(N1296:P1296,Q1296:AE1296)),0)</f>
        <v>0</v>
      </c>
      <c r="AL1296" s="7">
        <f>IF(S1296&gt;0,RANK(S1296,(N1296:P1296,Q1296:AE1296)),0)</f>
        <v>0</v>
      </c>
      <c r="AM1296" s="2">
        <f t="shared" si="509"/>
        <v>3.3460282916213273E-2</v>
      </c>
      <c r="AN1296" s="2">
        <f t="shared" si="510"/>
        <v>2.4483133841131665E-2</v>
      </c>
      <c r="AO1296" s="2">
        <f t="shared" si="511"/>
        <v>0</v>
      </c>
      <c r="AP1296" s="2">
        <f t="shared" si="512"/>
        <v>0</v>
      </c>
      <c r="AR1296" t="s">
        <v>2284</v>
      </c>
      <c r="AS1296" t="s">
        <v>1356</v>
      </c>
      <c r="AT1296">
        <v>6</v>
      </c>
      <c r="AV1296">
        <v>3</v>
      </c>
      <c r="AW1296" s="91">
        <v>29</v>
      </c>
      <c r="AX1296" s="93">
        <v>89</v>
      </c>
      <c r="AY1296" s="97">
        <f t="shared" si="508"/>
        <v>29089</v>
      </c>
      <c r="BA1296" s="7" t="s">
        <v>1261</v>
      </c>
    </row>
    <row r="1297" spans="1:53" hidden="1" outlineLevel="1">
      <c r="A1297" t="s">
        <v>1489</v>
      </c>
      <c r="B1297" t="s">
        <v>1356</v>
      </c>
      <c r="C1297" s="1">
        <f t="shared" si="496"/>
        <v>11761</v>
      </c>
      <c r="D1297" s="7">
        <f>IF(N1297&gt;0, RANK(N1297,(N1297:P1297,Q1297:AE1297)),0)</f>
        <v>2</v>
      </c>
      <c r="E1297" s="7">
        <f>IF(O1297&gt;0,RANK(O1297,(N1297:P1297,Q1297:AE1297)),0)</f>
        <v>1</v>
      </c>
      <c r="F1297" s="7">
        <f>IF(P1297&gt;0,RANK(P1297,(N1297:P1297,Q1297:AE1297)),0)</f>
        <v>0</v>
      </c>
      <c r="G1297" s="1">
        <f t="shared" si="497"/>
        <v>4576</v>
      </c>
      <c r="H1297" s="2">
        <f t="shared" si="498"/>
        <v>0.38908256100671712</v>
      </c>
      <c r="I1297" s="2"/>
      <c r="J1297" s="2">
        <f t="shared" si="499"/>
        <v>0.27004506419522151</v>
      </c>
      <c r="K1297" s="2">
        <f t="shared" si="500"/>
        <v>0.65912762520193857</v>
      </c>
      <c r="L1297" s="2">
        <f t="shared" si="501"/>
        <v>0</v>
      </c>
      <c r="M1297" s="2">
        <f t="shared" si="502"/>
        <v>7.0827310602839977E-2</v>
      </c>
      <c r="N1297" s="108">
        <v>3176</v>
      </c>
      <c r="O1297" s="108">
        <v>7752</v>
      </c>
      <c r="P1297" s="59"/>
      <c r="Q1297" s="57">
        <v>436</v>
      </c>
      <c r="R1297" s="57">
        <v>397</v>
      </c>
      <c r="Y1297" s="108"/>
      <c r="Z1297" s="108"/>
      <c r="AA1297" s="108">
        <v>0</v>
      </c>
      <c r="AB1297" s="108">
        <v>0</v>
      </c>
      <c r="AC1297" s="108">
        <v>0</v>
      </c>
      <c r="AD1297" s="108">
        <v>0</v>
      </c>
      <c r="AE1297" s="108">
        <v>0</v>
      </c>
      <c r="AF1297" s="108">
        <v>0</v>
      </c>
      <c r="AG1297" s="108"/>
      <c r="AI1297" s="7">
        <f>IF(Q1297&gt;0,RANK(Q1297,(N1297:P1297,Q1297:AE1297)),0)</f>
        <v>3</v>
      </c>
      <c r="AJ1297" s="7">
        <f>IF(R1297&gt;0,RANK(R1297,(N1297:P1297,Q1297:AE1297)),0)</f>
        <v>4</v>
      </c>
      <c r="AK1297" s="7">
        <f>IF(T1297&gt;0,RANK(T1297,(N1297:P1297,Q1297:AE1297)),0)</f>
        <v>0</v>
      </c>
      <c r="AL1297" s="7">
        <f>IF(S1297&gt;0,RANK(S1297,(N1297:P1297,Q1297:AE1297)),0)</f>
        <v>0</v>
      </c>
      <c r="AM1297" s="2">
        <f t="shared" si="509"/>
        <v>3.7071677578437205E-2</v>
      </c>
      <c r="AN1297" s="2">
        <f t="shared" si="510"/>
        <v>3.3755633024402688E-2</v>
      </c>
      <c r="AO1297" s="2">
        <f t="shared" si="511"/>
        <v>0</v>
      </c>
      <c r="AP1297" s="2">
        <f t="shared" si="512"/>
        <v>0</v>
      </c>
      <c r="AR1297" t="s">
        <v>1489</v>
      </c>
      <c r="AS1297" t="s">
        <v>1356</v>
      </c>
      <c r="AT1297">
        <v>8</v>
      </c>
      <c r="AV1297">
        <v>3</v>
      </c>
      <c r="AW1297" s="91">
        <v>29</v>
      </c>
      <c r="AX1297" s="93">
        <v>91</v>
      </c>
      <c r="AY1297" s="97">
        <f t="shared" si="508"/>
        <v>29091</v>
      </c>
      <c r="BA1297" s="7" t="s">
        <v>1261</v>
      </c>
    </row>
    <row r="1298" spans="1:53" hidden="1" outlineLevel="1">
      <c r="A1298" t="s">
        <v>1490</v>
      </c>
      <c r="B1298" t="s">
        <v>1356</v>
      </c>
      <c r="C1298" s="1">
        <f t="shared" si="496"/>
        <v>3016</v>
      </c>
      <c r="D1298" s="7">
        <f>IF(N1298&gt;0, RANK(N1298,(N1298:P1298,Q1298:AE1298)),0)</f>
        <v>2</v>
      </c>
      <c r="E1298" s="7">
        <f>IF(O1298&gt;0,RANK(O1298,(N1298:P1298,Q1298:AE1298)),0)</f>
        <v>1</v>
      </c>
      <c r="F1298" s="7">
        <f>IF(P1298&gt;0,RANK(P1298,(N1298:P1298,Q1298:AE1298)),0)</f>
        <v>0</v>
      </c>
      <c r="G1298" s="1">
        <f t="shared" si="497"/>
        <v>42</v>
      </c>
      <c r="H1298" s="2">
        <f t="shared" si="498"/>
        <v>1.3925729442970823E-2</v>
      </c>
      <c r="I1298" s="2"/>
      <c r="J1298" s="2">
        <f t="shared" si="499"/>
        <v>0.44628647214854111</v>
      </c>
      <c r="K1298" s="2">
        <f t="shared" si="500"/>
        <v>0.46021220159151194</v>
      </c>
      <c r="L1298" s="2">
        <f t="shared" si="501"/>
        <v>0</v>
      </c>
      <c r="M1298" s="2">
        <f t="shared" si="502"/>
        <v>9.3501326259946949E-2</v>
      </c>
      <c r="N1298" s="108">
        <v>1346</v>
      </c>
      <c r="O1298" s="108">
        <v>1388</v>
      </c>
      <c r="P1298" s="59"/>
      <c r="Q1298" s="57">
        <v>165</v>
      </c>
      <c r="R1298" s="57">
        <v>117</v>
      </c>
      <c r="Y1298" s="108"/>
      <c r="Z1298" s="108"/>
      <c r="AA1298" s="108">
        <v>0</v>
      </c>
      <c r="AB1298" s="108">
        <v>0</v>
      </c>
      <c r="AC1298" s="108">
        <v>0</v>
      </c>
      <c r="AD1298" s="108">
        <v>0</v>
      </c>
      <c r="AE1298" s="108">
        <v>0</v>
      </c>
      <c r="AF1298" s="108">
        <v>0</v>
      </c>
      <c r="AG1298" s="108"/>
      <c r="AI1298" s="7">
        <f>IF(Q1298&gt;0,RANK(Q1298,(N1298:P1298,Q1298:AE1298)),0)</f>
        <v>3</v>
      </c>
      <c r="AJ1298" s="7">
        <f>IF(R1298&gt;0,RANK(R1298,(N1298:P1298,Q1298:AE1298)),0)</f>
        <v>4</v>
      </c>
      <c r="AK1298" s="7">
        <f>IF(T1298&gt;0,RANK(T1298,(N1298:P1298,Q1298:AE1298)),0)</f>
        <v>0</v>
      </c>
      <c r="AL1298" s="7">
        <f>IF(S1298&gt;0,RANK(S1298,(N1298:P1298,Q1298:AE1298)),0)</f>
        <v>0</v>
      </c>
      <c r="AM1298" s="2">
        <f t="shared" si="509"/>
        <v>5.4708222811671085E-2</v>
      </c>
      <c r="AN1298" s="2">
        <f t="shared" si="510"/>
        <v>3.8793103448275863E-2</v>
      </c>
      <c r="AO1298" s="2">
        <f t="shared" si="511"/>
        <v>0</v>
      </c>
      <c r="AP1298" s="2">
        <f t="shared" si="512"/>
        <v>0</v>
      </c>
      <c r="AR1298" t="s">
        <v>1490</v>
      </c>
      <c r="AS1298" t="s">
        <v>1356</v>
      </c>
      <c r="AT1298">
        <v>8</v>
      </c>
      <c r="AV1298">
        <v>3</v>
      </c>
      <c r="AW1298" s="91">
        <v>29</v>
      </c>
      <c r="AX1298" s="93">
        <v>93</v>
      </c>
      <c r="AY1298" s="97">
        <f t="shared" si="508"/>
        <v>29093</v>
      </c>
      <c r="BA1298" s="7" t="s">
        <v>1261</v>
      </c>
    </row>
    <row r="1299" spans="1:53" hidden="1" outlineLevel="1">
      <c r="A1299" t="s">
        <v>666</v>
      </c>
      <c r="B1299" t="s">
        <v>1356</v>
      </c>
      <c r="C1299" s="1">
        <f t="shared" si="496"/>
        <v>203598</v>
      </c>
      <c r="D1299" s="7">
        <f>IF(N1299&gt;0, RANK(N1299,(N1299:P1299,Q1299:AE1299)),0)</f>
        <v>1</v>
      </c>
      <c r="E1299" s="7">
        <f>IF(O1299&gt;0,RANK(O1299,(N1299:P1299,Q1299:AE1299)),0)</f>
        <v>2</v>
      </c>
      <c r="F1299" s="7">
        <f>IF(P1299&gt;0,RANK(P1299,(N1299:P1299,Q1299:AE1299)),0)</f>
        <v>0</v>
      </c>
      <c r="G1299" s="1">
        <f t="shared" si="497"/>
        <v>24346</v>
      </c>
      <c r="H1299" s="2">
        <f t="shared" si="498"/>
        <v>0.11957877778760105</v>
      </c>
      <c r="I1299" s="2"/>
      <c r="J1299" s="2">
        <f t="shared" si="499"/>
        <v>0.54068311083605924</v>
      </c>
      <c r="K1299" s="2">
        <f t="shared" si="500"/>
        <v>0.42110433304845823</v>
      </c>
      <c r="L1299" s="2">
        <f t="shared" si="501"/>
        <v>0</v>
      </c>
      <c r="M1299" s="2">
        <f t="shared" si="502"/>
        <v>3.8212556115482521E-2</v>
      </c>
      <c r="N1299" s="108">
        <v>110082</v>
      </c>
      <c r="O1299" s="108">
        <v>85736</v>
      </c>
      <c r="P1299" s="59"/>
      <c r="Q1299" s="57">
        <v>4571</v>
      </c>
      <c r="R1299" s="57">
        <v>3196</v>
      </c>
      <c r="Y1299" s="108"/>
      <c r="Z1299" s="108"/>
      <c r="AA1299" s="108">
        <v>0</v>
      </c>
      <c r="AB1299" s="108">
        <v>0</v>
      </c>
      <c r="AC1299" s="108">
        <v>0</v>
      </c>
      <c r="AD1299" s="108">
        <v>0</v>
      </c>
      <c r="AE1299" s="108">
        <v>1</v>
      </c>
      <c r="AF1299" s="108">
        <v>12</v>
      </c>
      <c r="AG1299" s="108"/>
      <c r="AI1299" s="7">
        <f>IF(Q1299&gt;0,RANK(Q1299,(N1299:P1299,Q1299:AE1299)),0)</f>
        <v>3</v>
      </c>
      <c r="AJ1299" s="7">
        <f>IF(R1299&gt;0,RANK(R1299,(N1299:P1299,Q1299:AE1299)),0)</f>
        <v>4</v>
      </c>
      <c r="AK1299" s="7">
        <f>IF(T1299&gt;0,RANK(T1299,(N1299:P1299,Q1299:AE1299)),0)</f>
        <v>0</v>
      </c>
      <c r="AL1299" s="7">
        <f>IF(S1299&gt;0,RANK(S1299,(N1299:P1299,Q1299:AE1299)),0)</f>
        <v>0</v>
      </c>
      <c r="AM1299" s="2">
        <f t="shared" si="509"/>
        <v>2.2451104627746833E-2</v>
      </c>
      <c r="AN1299" s="2">
        <f t="shared" si="510"/>
        <v>1.5697600172889715E-2</v>
      </c>
      <c r="AO1299" s="2">
        <f t="shared" si="511"/>
        <v>0</v>
      </c>
      <c r="AP1299" s="2">
        <f t="shared" si="512"/>
        <v>0</v>
      </c>
      <c r="AR1299" t="s">
        <v>666</v>
      </c>
      <c r="AS1299" t="s">
        <v>1356</v>
      </c>
      <c r="AT1299">
        <v>0</v>
      </c>
      <c r="AV1299">
        <v>3</v>
      </c>
      <c r="AW1299" s="91">
        <v>29</v>
      </c>
      <c r="AX1299" s="93">
        <v>95</v>
      </c>
      <c r="AY1299" s="97">
        <f t="shared" si="508"/>
        <v>29095</v>
      </c>
      <c r="BA1299" s="7" t="s">
        <v>1261</v>
      </c>
    </row>
    <row r="1300" spans="1:53" hidden="1" outlineLevel="1">
      <c r="A1300" t="s">
        <v>717</v>
      </c>
      <c r="B1300" t="s">
        <v>1356</v>
      </c>
      <c r="C1300" s="1">
        <f t="shared" si="496"/>
        <v>31521</v>
      </c>
      <c r="D1300" s="7">
        <f>IF(N1300&gt;0, RANK(N1300,(N1300:P1300,Q1300:AE1300)),0)</f>
        <v>2</v>
      </c>
      <c r="E1300" s="7">
        <f>IF(O1300&gt;0,RANK(O1300,(N1300:P1300,Q1300:AE1300)),0)</f>
        <v>1</v>
      </c>
      <c r="F1300" s="7">
        <f>IF(P1300&gt;0,RANK(P1300,(N1300:P1300,Q1300:AE1300)),0)</f>
        <v>0</v>
      </c>
      <c r="G1300" s="1">
        <f t="shared" si="497"/>
        <v>16576</v>
      </c>
      <c r="H1300" s="2">
        <f t="shared" si="498"/>
        <v>0.52587164112813678</v>
      </c>
      <c r="I1300" s="2"/>
      <c r="J1300" s="2">
        <f t="shared" si="499"/>
        <v>0.21506297389042225</v>
      </c>
      <c r="K1300" s="2">
        <f t="shared" si="500"/>
        <v>0.74093461501855906</v>
      </c>
      <c r="L1300" s="2">
        <f t="shared" si="501"/>
        <v>0</v>
      </c>
      <c r="M1300" s="2">
        <f t="shared" si="502"/>
        <v>4.4002411091018656E-2</v>
      </c>
      <c r="N1300" s="108">
        <v>6779</v>
      </c>
      <c r="O1300" s="108">
        <v>23355</v>
      </c>
      <c r="P1300" s="59"/>
      <c r="Q1300" s="57">
        <v>880</v>
      </c>
      <c r="R1300" s="57">
        <v>507</v>
      </c>
      <c r="Y1300" s="108"/>
      <c r="Z1300" s="108"/>
      <c r="AA1300" s="108">
        <v>0</v>
      </c>
      <c r="AB1300" s="108">
        <v>0</v>
      </c>
      <c r="AC1300" s="108">
        <v>0</v>
      </c>
      <c r="AD1300" s="108">
        <v>0</v>
      </c>
      <c r="AE1300" s="108">
        <v>0</v>
      </c>
      <c r="AF1300" s="108">
        <v>0</v>
      </c>
      <c r="AG1300" s="108"/>
      <c r="AI1300" s="7">
        <f>IF(Q1300&gt;0,RANK(Q1300,(N1300:P1300,Q1300:AE1300)),0)</f>
        <v>3</v>
      </c>
      <c r="AJ1300" s="7">
        <f>IF(R1300&gt;0,RANK(R1300,(N1300:P1300,Q1300:AE1300)),0)</f>
        <v>4</v>
      </c>
      <c r="AK1300" s="7">
        <f>IF(T1300&gt;0,RANK(T1300,(N1300:P1300,Q1300:AE1300)),0)</f>
        <v>0</v>
      </c>
      <c r="AL1300" s="7">
        <f>IF(S1300&gt;0,RANK(S1300,(N1300:P1300,Q1300:AE1300)),0)</f>
        <v>0</v>
      </c>
      <c r="AM1300" s="2">
        <f t="shared" si="509"/>
        <v>2.7917896005837377E-2</v>
      </c>
      <c r="AN1300" s="2">
        <f t="shared" si="510"/>
        <v>1.6084515085181307E-2</v>
      </c>
      <c r="AO1300" s="2">
        <f t="shared" si="511"/>
        <v>0</v>
      </c>
      <c r="AP1300" s="2">
        <f t="shared" si="512"/>
        <v>0</v>
      </c>
      <c r="AR1300" t="s">
        <v>717</v>
      </c>
      <c r="AS1300" t="s">
        <v>1356</v>
      </c>
      <c r="AT1300">
        <v>7</v>
      </c>
      <c r="AV1300">
        <v>3</v>
      </c>
      <c r="AW1300" s="91">
        <v>29</v>
      </c>
      <c r="AX1300" s="93">
        <v>97</v>
      </c>
      <c r="AY1300" s="97">
        <f t="shared" si="508"/>
        <v>29097</v>
      </c>
      <c r="BA1300" s="7" t="s">
        <v>1261</v>
      </c>
    </row>
    <row r="1301" spans="1:53" hidden="1" outlineLevel="1">
      <c r="A1301" t="s">
        <v>330</v>
      </c>
      <c r="B1301" t="s">
        <v>1356</v>
      </c>
      <c r="C1301" s="1">
        <f t="shared" si="496"/>
        <v>66089</v>
      </c>
      <c r="D1301" s="7">
        <f>IF(N1301&gt;0, RANK(N1301,(N1301:P1301,Q1301:AE1301)),0)</f>
        <v>2</v>
      </c>
      <c r="E1301" s="7">
        <f>IF(O1301&gt;0,RANK(O1301,(N1301:P1301,Q1301:AE1301)),0)</f>
        <v>1</v>
      </c>
      <c r="F1301" s="7">
        <f>IF(P1301&gt;0,RANK(P1301,(N1301:P1301,Q1301:AE1301)),0)</f>
        <v>0</v>
      </c>
      <c r="G1301" s="1">
        <f t="shared" si="497"/>
        <v>9896</v>
      </c>
      <c r="H1301" s="2">
        <f t="shared" si="498"/>
        <v>0.14973747522280562</v>
      </c>
      <c r="I1301" s="2"/>
      <c r="J1301" s="2">
        <f t="shared" si="499"/>
        <v>0.38870311246954864</v>
      </c>
      <c r="K1301" s="2">
        <f t="shared" si="500"/>
        <v>0.53844058769235426</v>
      </c>
      <c r="L1301" s="2">
        <f t="shared" si="501"/>
        <v>0</v>
      </c>
      <c r="M1301" s="2">
        <f t="shared" si="502"/>
        <v>7.285629983809716E-2</v>
      </c>
      <c r="N1301" s="108">
        <v>25689</v>
      </c>
      <c r="O1301" s="108">
        <v>35585</v>
      </c>
      <c r="P1301" s="59"/>
      <c r="Q1301" s="57">
        <v>2705</v>
      </c>
      <c r="R1301" s="57">
        <v>2109</v>
      </c>
      <c r="Y1301" s="108"/>
      <c r="Z1301" s="108"/>
      <c r="AA1301" s="108">
        <v>1</v>
      </c>
      <c r="AB1301" s="108">
        <v>0</v>
      </c>
      <c r="AC1301" s="108">
        <v>0</v>
      </c>
      <c r="AD1301" s="108">
        <v>0</v>
      </c>
      <c r="AE1301" s="108">
        <v>0</v>
      </c>
      <c r="AF1301" s="108">
        <v>0</v>
      </c>
      <c r="AG1301" s="108"/>
      <c r="AI1301" s="7">
        <f>IF(Q1301&gt;0,RANK(Q1301,(N1301:P1301,Q1301:AE1301)),0)</f>
        <v>3</v>
      </c>
      <c r="AJ1301" s="7">
        <f>IF(R1301&gt;0,RANK(R1301,(N1301:P1301,Q1301:AE1301)),0)</f>
        <v>4</v>
      </c>
      <c r="AK1301" s="7">
        <f>IF(T1301&gt;0,RANK(T1301,(N1301:P1301,Q1301:AE1301)),0)</f>
        <v>0</v>
      </c>
      <c r="AL1301" s="7">
        <f>IF(S1301&gt;0,RANK(S1301,(N1301:P1301,Q1301:AE1301)),0)</f>
        <v>0</v>
      </c>
      <c r="AM1301" s="2">
        <f t="shared" si="509"/>
        <v>4.0929655464600763E-2</v>
      </c>
      <c r="AN1301" s="2">
        <f t="shared" si="510"/>
        <v>3.191151326241886E-2</v>
      </c>
      <c r="AO1301" s="2">
        <f t="shared" si="511"/>
        <v>0</v>
      </c>
      <c r="AP1301" s="2">
        <f t="shared" si="512"/>
        <v>0</v>
      </c>
      <c r="AR1301" t="s">
        <v>330</v>
      </c>
      <c r="AS1301" t="s">
        <v>1356</v>
      </c>
      <c r="AT1301">
        <v>3</v>
      </c>
      <c r="AV1301">
        <v>3</v>
      </c>
      <c r="AW1301" s="91">
        <v>29</v>
      </c>
      <c r="AX1301" s="93">
        <v>99</v>
      </c>
      <c r="AY1301" s="97">
        <f t="shared" si="508"/>
        <v>29099</v>
      </c>
      <c r="BA1301" s="7" t="s">
        <v>1261</v>
      </c>
    </row>
    <row r="1302" spans="1:53" hidden="1" outlineLevel="1">
      <c r="A1302" t="s">
        <v>2162</v>
      </c>
      <c r="B1302" t="s">
        <v>1356</v>
      </c>
      <c r="C1302" s="1">
        <f t="shared" si="496"/>
        <v>14889</v>
      </c>
      <c r="D1302" s="7">
        <f>IF(N1302&gt;0, RANK(N1302,(N1302:P1302,Q1302:AE1302)),0)</f>
        <v>2</v>
      </c>
      <c r="E1302" s="7">
        <f>IF(O1302&gt;0,RANK(O1302,(N1302:P1302,Q1302:AE1302)),0)</f>
        <v>1</v>
      </c>
      <c r="F1302" s="7">
        <f>IF(P1302&gt;0,RANK(P1302,(N1302:P1302,Q1302:AE1302)),0)</f>
        <v>0</v>
      </c>
      <c r="G1302" s="1">
        <f t="shared" si="497"/>
        <v>3447</v>
      </c>
      <c r="H1302" s="2">
        <f t="shared" si="498"/>
        <v>0.23151319766270401</v>
      </c>
      <c r="I1302" s="2"/>
      <c r="J1302" s="2">
        <f t="shared" si="499"/>
        <v>0.35126603532809458</v>
      </c>
      <c r="K1302" s="2">
        <f t="shared" si="500"/>
        <v>0.58277923299079859</v>
      </c>
      <c r="L1302" s="2">
        <f t="shared" si="501"/>
        <v>0</v>
      </c>
      <c r="M1302" s="2">
        <f t="shared" si="502"/>
        <v>6.5954731681106882E-2</v>
      </c>
      <c r="N1302" s="108">
        <v>5230</v>
      </c>
      <c r="O1302" s="108">
        <v>8677</v>
      </c>
      <c r="P1302" s="59"/>
      <c r="Q1302" s="57">
        <v>618</v>
      </c>
      <c r="R1302" s="57">
        <v>363</v>
      </c>
      <c r="Y1302" s="108"/>
      <c r="Z1302" s="108"/>
      <c r="AA1302" s="108">
        <v>0</v>
      </c>
      <c r="AB1302" s="108">
        <v>0</v>
      </c>
      <c r="AC1302" s="108">
        <v>0</v>
      </c>
      <c r="AD1302" s="108">
        <v>1</v>
      </c>
      <c r="AE1302" s="108">
        <v>0</v>
      </c>
      <c r="AF1302" s="108">
        <v>0</v>
      </c>
      <c r="AG1302" s="108"/>
      <c r="AI1302" s="7">
        <f>IF(Q1302&gt;0,RANK(Q1302,(N1302:P1302,Q1302:AE1302)),0)</f>
        <v>3</v>
      </c>
      <c r="AJ1302" s="7">
        <f>IF(R1302&gt;0,RANK(R1302,(N1302:P1302,Q1302:AE1302)),0)</f>
        <v>4</v>
      </c>
      <c r="AK1302" s="7">
        <f>IF(T1302&gt;0,RANK(T1302,(N1302:P1302,Q1302:AE1302)),0)</f>
        <v>0</v>
      </c>
      <c r="AL1302" s="7">
        <f>IF(S1302&gt;0,RANK(S1302,(N1302:P1302,Q1302:AE1302)),0)</f>
        <v>0</v>
      </c>
      <c r="AM1302" s="2">
        <f t="shared" si="509"/>
        <v>4.150715293169454E-2</v>
      </c>
      <c r="AN1302" s="2">
        <f t="shared" si="510"/>
        <v>2.4380415071529316E-2</v>
      </c>
      <c r="AO1302" s="2">
        <f t="shared" si="511"/>
        <v>0</v>
      </c>
      <c r="AP1302" s="2">
        <f t="shared" si="512"/>
        <v>0</v>
      </c>
      <c r="AR1302" t="s">
        <v>2162</v>
      </c>
      <c r="AS1302" t="s">
        <v>1356</v>
      </c>
      <c r="AT1302">
        <v>4</v>
      </c>
      <c r="AV1302">
        <v>3</v>
      </c>
      <c r="AW1302" s="91">
        <v>29</v>
      </c>
      <c r="AX1302" s="93">
        <v>101</v>
      </c>
      <c r="AY1302" s="97">
        <f t="shared" si="508"/>
        <v>29101</v>
      </c>
      <c r="BA1302" s="7" t="s">
        <v>1261</v>
      </c>
    </row>
    <row r="1303" spans="1:53" hidden="1" outlineLevel="1">
      <c r="A1303" t="s">
        <v>1693</v>
      </c>
      <c r="B1303" t="s">
        <v>1356</v>
      </c>
      <c r="C1303" s="1">
        <f t="shared" si="496"/>
        <v>1616</v>
      </c>
      <c r="D1303" s="7">
        <f>IF(N1303&gt;0, RANK(N1303,(N1303:P1303,Q1303:AE1303)),0)</f>
        <v>2</v>
      </c>
      <c r="E1303" s="7">
        <f>IF(O1303&gt;0,RANK(O1303,(N1303:P1303,Q1303:AE1303)),0)</f>
        <v>1</v>
      </c>
      <c r="F1303" s="7">
        <f>IF(P1303&gt;0,RANK(P1303,(N1303:P1303,Q1303:AE1303)),0)</f>
        <v>0</v>
      </c>
      <c r="G1303" s="1">
        <f t="shared" si="497"/>
        <v>467</v>
      </c>
      <c r="H1303" s="2">
        <f t="shared" si="498"/>
        <v>0.28898514851485146</v>
      </c>
      <c r="I1303" s="2"/>
      <c r="J1303" s="2">
        <f t="shared" si="499"/>
        <v>0.33787128712871289</v>
      </c>
      <c r="K1303" s="2">
        <f t="shared" si="500"/>
        <v>0.6268564356435643</v>
      </c>
      <c r="L1303" s="2">
        <f t="shared" si="501"/>
        <v>0</v>
      </c>
      <c r="M1303" s="2">
        <f t="shared" si="502"/>
        <v>3.5272277227722859E-2</v>
      </c>
      <c r="N1303" s="108">
        <v>546</v>
      </c>
      <c r="O1303" s="108">
        <v>1013</v>
      </c>
      <c r="P1303" s="59"/>
      <c r="Q1303" s="57">
        <v>33</v>
      </c>
      <c r="R1303" s="57">
        <v>24</v>
      </c>
      <c r="Y1303" s="108"/>
      <c r="Z1303" s="108"/>
      <c r="AA1303" s="108">
        <v>0</v>
      </c>
      <c r="AB1303" s="108">
        <v>0</v>
      </c>
      <c r="AC1303" s="108">
        <v>0</v>
      </c>
      <c r="AD1303" s="108">
        <v>0</v>
      </c>
      <c r="AE1303" s="108">
        <v>0</v>
      </c>
      <c r="AF1303" s="108">
        <v>0</v>
      </c>
      <c r="AG1303" s="108"/>
      <c r="AI1303" s="7">
        <f>IF(Q1303&gt;0,RANK(Q1303,(N1303:P1303,Q1303:AE1303)),0)</f>
        <v>3</v>
      </c>
      <c r="AJ1303" s="7">
        <f>IF(R1303&gt;0,RANK(R1303,(N1303:P1303,Q1303:AE1303)),0)</f>
        <v>4</v>
      </c>
      <c r="AK1303" s="7">
        <f>IF(T1303&gt;0,RANK(T1303,(N1303:P1303,Q1303:AE1303)),0)</f>
        <v>0</v>
      </c>
      <c r="AL1303" s="7">
        <f>IF(S1303&gt;0,RANK(S1303,(N1303:P1303,Q1303:AE1303)),0)</f>
        <v>0</v>
      </c>
      <c r="AM1303" s="2">
        <f t="shared" si="509"/>
        <v>2.0420792079207922E-2</v>
      </c>
      <c r="AN1303" s="2">
        <f t="shared" si="510"/>
        <v>1.4851485148514851E-2</v>
      </c>
      <c r="AO1303" s="2">
        <f t="shared" si="511"/>
        <v>0</v>
      </c>
      <c r="AP1303" s="2">
        <f t="shared" si="512"/>
        <v>0</v>
      </c>
      <c r="AR1303" t="s">
        <v>1693</v>
      </c>
      <c r="AS1303" t="s">
        <v>1356</v>
      </c>
      <c r="AT1303">
        <v>9</v>
      </c>
      <c r="AV1303">
        <v>3</v>
      </c>
      <c r="AW1303" s="91">
        <v>29</v>
      </c>
      <c r="AX1303" s="93">
        <v>103</v>
      </c>
      <c r="AY1303" s="97">
        <f t="shared" si="508"/>
        <v>29103</v>
      </c>
      <c r="BA1303" s="7" t="s">
        <v>1261</v>
      </c>
    </row>
    <row r="1304" spans="1:53" hidden="1" outlineLevel="1">
      <c r="A1304" t="s">
        <v>976</v>
      </c>
      <c r="B1304" t="s">
        <v>1356</v>
      </c>
      <c r="C1304" s="1">
        <f t="shared" si="496"/>
        <v>12063</v>
      </c>
      <c r="D1304" s="7">
        <f>IF(N1304&gt;0, RANK(N1304,(N1304:P1304,Q1304:AE1304)),0)</f>
        <v>2</v>
      </c>
      <c r="E1304" s="7">
        <f>IF(O1304&gt;0,RANK(O1304,(N1304:P1304,Q1304:AE1304)),0)</f>
        <v>1</v>
      </c>
      <c r="F1304" s="7">
        <f>IF(P1304&gt;0,RANK(P1304,(N1304:P1304,Q1304:AE1304)),0)</f>
        <v>0</v>
      </c>
      <c r="G1304" s="1">
        <f t="shared" si="497"/>
        <v>5597</v>
      </c>
      <c r="H1304" s="2">
        <f t="shared" si="498"/>
        <v>0.46398076763657464</v>
      </c>
      <c r="I1304" s="2"/>
      <c r="J1304" s="2">
        <f t="shared" si="499"/>
        <v>0.23352399900522258</v>
      </c>
      <c r="K1304" s="2">
        <f t="shared" si="500"/>
        <v>0.69750476664179728</v>
      </c>
      <c r="L1304" s="2">
        <f t="shared" si="501"/>
        <v>0</v>
      </c>
      <c r="M1304" s="2">
        <f t="shared" si="502"/>
        <v>6.8971234352980137E-2</v>
      </c>
      <c r="N1304" s="108">
        <v>2817</v>
      </c>
      <c r="O1304" s="108">
        <v>8414</v>
      </c>
      <c r="P1304" s="59"/>
      <c r="Q1304" s="57">
        <v>429</v>
      </c>
      <c r="R1304" s="57">
        <v>403</v>
      </c>
      <c r="Y1304" s="108"/>
      <c r="Z1304" s="108"/>
      <c r="AA1304" s="108">
        <v>0</v>
      </c>
      <c r="AB1304" s="108">
        <v>0</v>
      </c>
      <c r="AC1304" s="108">
        <v>0</v>
      </c>
      <c r="AD1304" s="108">
        <v>0</v>
      </c>
      <c r="AE1304" s="108">
        <v>0</v>
      </c>
      <c r="AF1304" s="108">
        <v>0</v>
      </c>
      <c r="AG1304" s="108"/>
      <c r="AI1304" s="7">
        <f>IF(Q1304&gt;0,RANK(Q1304,(N1304:P1304,Q1304:AE1304)),0)</f>
        <v>3</v>
      </c>
      <c r="AJ1304" s="7">
        <f>IF(R1304&gt;0,RANK(R1304,(N1304:P1304,Q1304:AE1304)),0)</f>
        <v>4</v>
      </c>
      <c r="AK1304" s="7">
        <f>IF(T1304&gt;0,RANK(T1304,(N1304:P1304,Q1304:AE1304)),0)</f>
        <v>0</v>
      </c>
      <c r="AL1304" s="7">
        <f>IF(S1304&gt;0,RANK(S1304,(N1304:P1304,Q1304:AE1304)),0)</f>
        <v>0</v>
      </c>
      <c r="AM1304" s="2">
        <f t="shared" si="509"/>
        <v>3.5563292713255409E-2</v>
      </c>
      <c r="AN1304" s="2">
        <f t="shared" si="510"/>
        <v>3.3407941639724777E-2</v>
      </c>
      <c r="AO1304" s="2">
        <f t="shared" si="511"/>
        <v>0</v>
      </c>
      <c r="AP1304" s="2">
        <f t="shared" si="512"/>
        <v>0</v>
      </c>
      <c r="AR1304" t="s">
        <v>976</v>
      </c>
      <c r="AS1304" t="s">
        <v>1356</v>
      </c>
      <c r="AT1304">
        <v>4</v>
      </c>
      <c r="AV1304">
        <v>3</v>
      </c>
      <c r="AW1304" s="91">
        <v>29</v>
      </c>
      <c r="AX1304" s="93">
        <v>105</v>
      </c>
      <c r="AY1304" s="97">
        <f t="shared" si="508"/>
        <v>29105</v>
      </c>
      <c r="BA1304" s="7" t="s">
        <v>1261</v>
      </c>
    </row>
    <row r="1305" spans="1:53" hidden="1" outlineLevel="1">
      <c r="A1305" t="s">
        <v>909</v>
      </c>
      <c r="B1305" t="s">
        <v>1356</v>
      </c>
      <c r="C1305" s="1">
        <f t="shared" si="496"/>
        <v>11872</v>
      </c>
      <c r="D1305" s="7">
        <f>IF(N1305&gt;0, RANK(N1305,(N1305:P1305,Q1305:AE1305)),0)</f>
        <v>2</v>
      </c>
      <c r="E1305" s="7">
        <f>IF(O1305&gt;0,RANK(O1305,(N1305:P1305,Q1305:AE1305)),0)</f>
        <v>1</v>
      </c>
      <c r="F1305" s="7">
        <f>IF(P1305&gt;0,RANK(P1305,(N1305:P1305,Q1305:AE1305)),0)</f>
        <v>0</v>
      </c>
      <c r="G1305" s="1">
        <f t="shared" si="497"/>
        <v>2887</v>
      </c>
      <c r="H1305" s="2">
        <f t="shared" si="498"/>
        <v>0.24317722371967654</v>
      </c>
      <c r="I1305" s="2"/>
      <c r="J1305" s="2">
        <f t="shared" si="499"/>
        <v>0.35217318059299191</v>
      </c>
      <c r="K1305" s="2">
        <f t="shared" si="500"/>
        <v>0.5953504043126685</v>
      </c>
      <c r="L1305" s="2">
        <f t="shared" si="501"/>
        <v>0</v>
      </c>
      <c r="M1305" s="2">
        <f t="shared" si="502"/>
        <v>5.2476415094339535E-2</v>
      </c>
      <c r="N1305" s="108">
        <v>4181</v>
      </c>
      <c r="O1305" s="108">
        <v>7068</v>
      </c>
      <c r="P1305" s="59"/>
      <c r="Q1305" s="57">
        <v>359</v>
      </c>
      <c r="R1305" s="57">
        <v>264</v>
      </c>
      <c r="Y1305" s="108"/>
      <c r="Z1305" s="108"/>
      <c r="AA1305" s="108">
        <v>0</v>
      </c>
      <c r="AB1305" s="108">
        <v>0</v>
      </c>
      <c r="AC1305" s="108">
        <v>0</v>
      </c>
      <c r="AD1305" s="108">
        <v>0</v>
      </c>
      <c r="AE1305" s="108">
        <v>0</v>
      </c>
      <c r="AF1305" s="108">
        <v>0</v>
      </c>
      <c r="AG1305" s="108"/>
      <c r="AI1305" s="7">
        <f>IF(Q1305&gt;0,RANK(Q1305,(N1305:P1305,Q1305:AE1305)),0)</f>
        <v>3</v>
      </c>
      <c r="AJ1305" s="7">
        <f>IF(R1305&gt;0,RANK(R1305,(N1305:P1305,Q1305:AE1305)),0)</f>
        <v>4</v>
      </c>
      <c r="AK1305" s="7">
        <f>IF(T1305&gt;0,RANK(T1305,(N1305:P1305,Q1305:AE1305)),0)</f>
        <v>0</v>
      </c>
      <c r="AL1305" s="7">
        <f>IF(S1305&gt;0,RANK(S1305,(N1305:P1305,Q1305:AE1305)),0)</f>
        <v>0</v>
      </c>
      <c r="AM1305" s="2">
        <f t="shared" si="509"/>
        <v>3.023921832884097E-2</v>
      </c>
      <c r="AN1305" s="2">
        <f t="shared" si="510"/>
        <v>2.2237196765498651E-2</v>
      </c>
      <c r="AO1305" s="2">
        <f t="shared" si="511"/>
        <v>0</v>
      </c>
      <c r="AP1305" s="2">
        <f t="shared" si="512"/>
        <v>0</v>
      </c>
      <c r="AR1305" t="s">
        <v>909</v>
      </c>
      <c r="AS1305" t="s">
        <v>1356</v>
      </c>
      <c r="AT1305">
        <v>4</v>
      </c>
      <c r="AV1305">
        <v>3</v>
      </c>
      <c r="AW1305" s="91">
        <v>29</v>
      </c>
      <c r="AX1305" s="93">
        <v>107</v>
      </c>
      <c r="AY1305" s="97">
        <f t="shared" si="508"/>
        <v>29107</v>
      </c>
      <c r="BA1305" s="7" t="s">
        <v>1261</v>
      </c>
    </row>
    <row r="1306" spans="1:53" hidden="1" outlineLevel="1">
      <c r="A1306" t="s">
        <v>1314</v>
      </c>
      <c r="B1306" t="s">
        <v>1356</v>
      </c>
      <c r="C1306" s="1">
        <f t="shared" si="496"/>
        <v>12031</v>
      </c>
      <c r="D1306" s="7">
        <f>IF(N1306&gt;0, RANK(N1306,(N1306:P1306,Q1306:AE1306)),0)</f>
        <v>2</v>
      </c>
      <c r="E1306" s="7">
        <f>IF(O1306&gt;0,RANK(O1306,(N1306:P1306,Q1306:AE1306)),0)</f>
        <v>1</v>
      </c>
      <c r="F1306" s="7">
        <f>IF(P1306&gt;0,RANK(P1306,(N1306:P1306,Q1306:AE1306)),0)</f>
        <v>0</v>
      </c>
      <c r="G1306" s="1">
        <f t="shared" si="497"/>
        <v>5849</v>
      </c>
      <c r="H1306" s="2">
        <f t="shared" si="498"/>
        <v>0.48616075139223675</v>
      </c>
      <c r="I1306" s="2"/>
      <c r="J1306" s="2">
        <f t="shared" si="499"/>
        <v>0.22275787548832182</v>
      </c>
      <c r="K1306" s="2">
        <f t="shared" si="500"/>
        <v>0.70891862688055851</v>
      </c>
      <c r="L1306" s="2">
        <f t="shared" si="501"/>
        <v>0</v>
      </c>
      <c r="M1306" s="2">
        <f t="shared" si="502"/>
        <v>6.8323497631119667E-2</v>
      </c>
      <c r="N1306" s="108">
        <v>2680</v>
      </c>
      <c r="O1306" s="108">
        <v>8529</v>
      </c>
      <c r="P1306" s="59"/>
      <c r="Q1306" s="57">
        <v>488</v>
      </c>
      <c r="R1306" s="57">
        <v>334</v>
      </c>
      <c r="Y1306" s="108"/>
      <c r="Z1306" s="108"/>
      <c r="AA1306" s="108">
        <v>0</v>
      </c>
      <c r="AB1306" s="108">
        <v>0</v>
      </c>
      <c r="AC1306" s="108">
        <v>0</v>
      </c>
      <c r="AD1306" s="108">
        <v>0</v>
      </c>
      <c r="AE1306" s="108">
        <v>0</v>
      </c>
      <c r="AF1306" s="108">
        <v>0</v>
      </c>
      <c r="AG1306" s="108"/>
      <c r="AI1306" s="7">
        <f>IF(Q1306&gt;0,RANK(Q1306,(N1306:P1306,Q1306:AE1306)),0)</f>
        <v>3</v>
      </c>
      <c r="AJ1306" s="7">
        <f>IF(R1306&gt;0,RANK(R1306,(N1306:P1306,Q1306:AE1306)),0)</f>
        <v>4</v>
      </c>
      <c r="AK1306" s="7">
        <f>IF(T1306&gt;0,RANK(T1306,(N1306:P1306,Q1306:AE1306)),0)</f>
        <v>0</v>
      </c>
      <c r="AL1306" s="7">
        <f>IF(S1306&gt;0,RANK(S1306,(N1306:P1306,Q1306:AE1306)),0)</f>
        <v>0</v>
      </c>
      <c r="AM1306" s="2">
        <f t="shared" si="509"/>
        <v>4.0561881805336215E-2</v>
      </c>
      <c r="AN1306" s="2">
        <f t="shared" si="510"/>
        <v>2.7761615825783393E-2</v>
      </c>
      <c r="AO1306" s="2">
        <f t="shared" si="511"/>
        <v>0</v>
      </c>
      <c r="AP1306" s="2">
        <f t="shared" si="512"/>
        <v>0</v>
      </c>
      <c r="AR1306" t="s">
        <v>1314</v>
      </c>
      <c r="AS1306" t="s">
        <v>1356</v>
      </c>
      <c r="AT1306">
        <v>7</v>
      </c>
      <c r="AV1306">
        <v>3</v>
      </c>
      <c r="AW1306" s="91">
        <v>29</v>
      </c>
      <c r="AX1306" s="93">
        <v>109</v>
      </c>
      <c r="AY1306" s="97">
        <f t="shared" si="508"/>
        <v>29109</v>
      </c>
      <c r="BA1306" s="7" t="s">
        <v>1261</v>
      </c>
    </row>
    <row r="1307" spans="1:53" hidden="1" outlineLevel="1">
      <c r="A1307" t="s">
        <v>983</v>
      </c>
      <c r="B1307" t="s">
        <v>1356</v>
      </c>
      <c r="C1307" s="1">
        <f t="shared" si="496"/>
        <v>3415</v>
      </c>
      <c r="D1307" s="7">
        <f>IF(N1307&gt;0, RANK(N1307,(N1307:P1307,Q1307:AE1307)),0)</f>
        <v>2</v>
      </c>
      <c r="E1307" s="7">
        <f>IF(O1307&gt;0,RANK(O1307,(N1307:P1307,Q1307:AE1307)),0)</f>
        <v>1</v>
      </c>
      <c r="F1307" s="7">
        <f>IF(P1307&gt;0,RANK(P1307,(N1307:P1307,Q1307:AE1307)),0)</f>
        <v>0</v>
      </c>
      <c r="G1307" s="1">
        <f t="shared" si="497"/>
        <v>913</v>
      </c>
      <c r="H1307" s="2">
        <f t="shared" si="498"/>
        <v>0.26734992679355785</v>
      </c>
      <c r="I1307" s="2"/>
      <c r="J1307" s="2">
        <f t="shared" si="499"/>
        <v>0.34612005856515371</v>
      </c>
      <c r="K1307" s="2">
        <f t="shared" si="500"/>
        <v>0.61346998535871156</v>
      </c>
      <c r="L1307" s="2">
        <f t="shared" si="501"/>
        <v>0</v>
      </c>
      <c r="M1307" s="2">
        <f t="shared" si="502"/>
        <v>4.0409956076134734E-2</v>
      </c>
      <c r="N1307" s="108">
        <v>1182</v>
      </c>
      <c r="O1307" s="108">
        <v>2095</v>
      </c>
      <c r="P1307" s="59"/>
      <c r="Q1307" s="57">
        <v>76</v>
      </c>
      <c r="R1307" s="57">
        <v>62</v>
      </c>
      <c r="Y1307" s="108"/>
      <c r="Z1307" s="108"/>
      <c r="AA1307" s="108">
        <v>0</v>
      </c>
      <c r="AB1307" s="108">
        <v>0</v>
      </c>
      <c r="AC1307" s="108">
        <v>0</v>
      </c>
      <c r="AD1307" s="108">
        <v>0</v>
      </c>
      <c r="AE1307" s="108">
        <v>0</v>
      </c>
      <c r="AF1307" s="108">
        <v>0</v>
      </c>
      <c r="AG1307" s="108"/>
      <c r="AI1307" s="7">
        <f>IF(Q1307&gt;0,RANK(Q1307,(N1307:P1307,Q1307:AE1307)),0)</f>
        <v>3</v>
      </c>
      <c r="AJ1307" s="7">
        <f>IF(R1307&gt;0,RANK(R1307,(N1307:P1307,Q1307:AE1307)),0)</f>
        <v>4</v>
      </c>
      <c r="AK1307" s="7">
        <f>IF(T1307&gt;0,RANK(T1307,(N1307:P1307,Q1307:AE1307)),0)</f>
        <v>0</v>
      </c>
      <c r="AL1307" s="7">
        <f>IF(S1307&gt;0,RANK(S1307,(N1307:P1307,Q1307:AE1307)),0)</f>
        <v>0</v>
      </c>
      <c r="AM1307" s="2">
        <f t="shared" si="509"/>
        <v>2.2254758418740851E-2</v>
      </c>
      <c r="AN1307" s="2">
        <f t="shared" si="510"/>
        <v>1.8155197657393849E-2</v>
      </c>
      <c r="AO1307" s="2">
        <f t="shared" si="511"/>
        <v>0</v>
      </c>
      <c r="AP1307" s="2">
        <f t="shared" si="512"/>
        <v>0</v>
      </c>
      <c r="AR1307" t="s">
        <v>983</v>
      </c>
      <c r="AS1307" t="s">
        <v>1356</v>
      </c>
      <c r="AT1307">
        <v>9</v>
      </c>
      <c r="AV1307">
        <v>3</v>
      </c>
      <c r="AW1307" s="91">
        <v>29</v>
      </c>
      <c r="AX1307" s="93">
        <v>111</v>
      </c>
      <c r="AY1307" s="97">
        <f t="shared" si="508"/>
        <v>29111</v>
      </c>
      <c r="BA1307" s="7" t="s">
        <v>1261</v>
      </c>
    </row>
    <row r="1308" spans="1:53" hidden="1" outlineLevel="1">
      <c r="A1308" t="s">
        <v>196</v>
      </c>
      <c r="B1308" t="s">
        <v>1356</v>
      </c>
      <c r="C1308" s="1">
        <f t="shared" si="496"/>
        <v>16001</v>
      </c>
      <c r="D1308" s="7">
        <f>IF(N1308&gt;0, RANK(N1308,(N1308:P1308,Q1308:AE1308)),0)</f>
        <v>2</v>
      </c>
      <c r="E1308" s="7">
        <f>IF(O1308&gt;0,RANK(O1308,(N1308:P1308,Q1308:AE1308)),0)</f>
        <v>1</v>
      </c>
      <c r="F1308" s="7">
        <f>IF(P1308&gt;0,RANK(P1308,(N1308:P1308,Q1308:AE1308)),0)</f>
        <v>0</v>
      </c>
      <c r="G1308" s="1">
        <f t="shared" si="497"/>
        <v>3676</v>
      </c>
      <c r="H1308" s="2">
        <f t="shared" si="498"/>
        <v>0.22973564152240486</v>
      </c>
      <c r="I1308" s="2"/>
      <c r="J1308" s="2">
        <f t="shared" si="499"/>
        <v>0.33441659896256481</v>
      </c>
      <c r="K1308" s="2">
        <f t="shared" si="500"/>
        <v>0.5641522404849697</v>
      </c>
      <c r="L1308" s="2">
        <f t="shared" si="501"/>
        <v>0</v>
      </c>
      <c r="M1308" s="2">
        <f t="shared" si="502"/>
        <v>0.10143116055246548</v>
      </c>
      <c r="N1308" s="108">
        <v>5351</v>
      </c>
      <c r="O1308" s="108">
        <v>9027</v>
      </c>
      <c r="P1308" s="59"/>
      <c r="Q1308" s="57">
        <v>736</v>
      </c>
      <c r="R1308" s="57">
        <v>887</v>
      </c>
      <c r="Y1308" s="108"/>
      <c r="Z1308" s="108"/>
      <c r="AA1308" s="108">
        <v>0</v>
      </c>
      <c r="AB1308" s="108">
        <v>0</v>
      </c>
      <c r="AC1308" s="108">
        <v>0</v>
      </c>
      <c r="AD1308" s="108">
        <v>0</v>
      </c>
      <c r="AE1308" s="108">
        <v>0</v>
      </c>
      <c r="AF1308" s="108">
        <v>0</v>
      </c>
      <c r="AG1308" s="108"/>
      <c r="AI1308" s="7">
        <f>IF(Q1308&gt;0,RANK(Q1308,(N1308:P1308,Q1308:AE1308)),0)</f>
        <v>4</v>
      </c>
      <c r="AJ1308" s="7">
        <f>IF(R1308&gt;0,RANK(R1308,(N1308:P1308,Q1308:AE1308)),0)</f>
        <v>3</v>
      </c>
      <c r="AK1308" s="7">
        <f>IF(T1308&gt;0,RANK(T1308,(N1308:P1308,Q1308:AE1308)),0)</f>
        <v>0</v>
      </c>
      <c r="AL1308" s="7">
        <f>IF(S1308&gt;0,RANK(S1308,(N1308:P1308,Q1308:AE1308)),0)</f>
        <v>0</v>
      </c>
      <c r="AM1308" s="2">
        <f t="shared" si="509"/>
        <v>4.5997125179676274E-2</v>
      </c>
      <c r="AN1308" s="2">
        <f t="shared" si="510"/>
        <v>5.5434035372789202E-2</v>
      </c>
      <c r="AO1308" s="2">
        <f t="shared" si="511"/>
        <v>0</v>
      </c>
      <c r="AP1308" s="2">
        <f t="shared" si="512"/>
        <v>0</v>
      </c>
      <c r="AR1308" t="s">
        <v>196</v>
      </c>
      <c r="AS1308" t="s">
        <v>1356</v>
      </c>
      <c r="AT1308">
        <v>2</v>
      </c>
      <c r="AV1308">
        <v>3</v>
      </c>
      <c r="AW1308" s="91">
        <v>29</v>
      </c>
      <c r="AX1308" s="93">
        <v>113</v>
      </c>
      <c r="AY1308" s="97">
        <f t="shared" si="508"/>
        <v>29113</v>
      </c>
      <c r="BA1308" s="7" t="s">
        <v>1261</v>
      </c>
    </row>
    <row r="1309" spans="1:53" hidden="1" outlineLevel="1">
      <c r="A1309" t="s">
        <v>344</v>
      </c>
      <c r="B1309" t="s">
        <v>1356</v>
      </c>
      <c r="C1309" s="1">
        <f t="shared" si="496"/>
        <v>4277</v>
      </c>
      <c r="D1309" s="7">
        <f>IF(N1309&gt;0, RANK(N1309,(N1309:P1309,Q1309:AE1309)),0)</f>
        <v>2</v>
      </c>
      <c r="E1309" s="7">
        <f>IF(O1309&gt;0,RANK(O1309,(N1309:P1309,Q1309:AE1309)),0)</f>
        <v>1</v>
      </c>
      <c r="F1309" s="7">
        <f>IF(P1309&gt;0,RANK(P1309,(N1309:P1309,Q1309:AE1309)),0)</f>
        <v>0</v>
      </c>
      <c r="G1309" s="1">
        <f t="shared" si="497"/>
        <v>914</v>
      </c>
      <c r="H1309" s="2">
        <f t="shared" si="498"/>
        <v>0.21370119242459668</v>
      </c>
      <c r="I1309" s="2"/>
      <c r="J1309" s="2">
        <f t="shared" si="499"/>
        <v>0.35655833528173952</v>
      </c>
      <c r="K1309" s="2">
        <f t="shared" si="500"/>
        <v>0.57025952770633626</v>
      </c>
      <c r="L1309" s="2">
        <f t="shared" si="501"/>
        <v>0</v>
      </c>
      <c r="M1309" s="2">
        <f t="shared" si="502"/>
        <v>7.318213701192422E-2</v>
      </c>
      <c r="N1309" s="108">
        <v>1525</v>
      </c>
      <c r="O1309" s="108">
        <v>2439</v>
      </c>
      <c r="P1309" s="59"/>
      <c r="Q1309" s="57">
        <v>180</v>
      </c>
      <c r="R1309" s="57">
        <v>133</v>
      </c>
      <c r="Y1309" s="108"/>
      <c r="Z1309" s="108"/>
      <c r="AA1309" s="108">
        <v>0</v>
      </c>
      <c r="AB1309" s="108">
        <v>0</v>
      </c>
      <c r="AC1309" s="108">
        <v>0</v>
      </c>
      <c r="AD1309" s="108">
        <v>0</v>
      </c>
      <c r="AE1309" s="108">
        <v>0</v>
      </c>
      <c r="AF1309" s="108">
        <v>0</v>
      </c>
      <c r="AG1309" s="108"/>
      <c r="AI1309" s="7">
        <f>IF(Q1309&gt;0,RANK(Q1309,(N1309:P1309,Q1309:AE1309)),0)</f>
        <v>3</v>
      </c>
      <c r="AJ1309" s="7">
        <f>IF(R1309&gt;0,RANK(R1309,(N1309:P1309,Q1309:AE1309)),0)</f>
        <v>4</v>
      </c>
      <c r="AK1309" s="7">
        <f>IF(T1309&gt;0,RANK(T1309,(N1309:P1309,Q1309:AE1309)),0)</f>
        <v>0</v>
      </c>
      <c r="AL1309" s="7">
        <f>IF(S1309&gt;0,RANK(S1309,(N1309:P1309,Q1309:AE1309)),0)</f>
        <v>0</v>
      </c>
      <c r="AM1309" s="2">
        <f t="shared" si="509"/>
        <v>4.208557400046762E-2</v>
      </c>
      <c r="AN1309" s="2">
        <f t="shared" si="510"/>
        <v>3.1096563011456628E-2</v>
      </c>
      <c r="AO1309" s="2">
        <f t="shared" si="511"/>
        <v>0</v>
      </c>
      <c r="AP1309" s="2">
        <f t="shared" si="512"/>
        <v>0</v>
      </c>
      <c r="AR1309" t="s">
        <v>344</v>
      </c>
      <c r="AS1309" t="s">
        <v>1356</v>
      </c>
      <c r="AT1309">
        <v>6</v>
      </c>
      <c r="AV1309">
        <v>3</v>
      </c>
      <c r="AW1309" s="91">
        <v>29</v>
      </c>
      <c r="AX1309" s="93">
        <v>115</v>
      </c>
      <c r="AY1309" s="97">
        <f t="shared" si="508"/>
        <v>29115</v>
      </c>
      <c r="BA1309" s="7" t="s">
        <v>1261</v>
      </c>
    </row>
    <row r="1310" spans="1:53" hidden="1" outlineLevel="1">
      <c r="A1310" t="s">
        <v>934</v>
      </c>
      <c r="B1310" t="s">
        <v>1356</v>
      </c>
      <c r="C1310" s="1">
        <f t="shared" si="496"/>
        <v>4514</v>
      </c>
      <c r="D1310" s="7">
        <f>IF(N1310&gt;0, RANK(N1310,(N1310:P1310,Q1310:AE1310)),0)</f>
        <v>2</v>
      </c>
      <c r="E1310" s="7">
        <f>IF(O1310&gt;0,RANK(O1310,(N1310:P1310,Q1310:AE1310)),0)</f>
        <v>1</v>
      </c>
      <c r="F1310" s="7">
        <f>IF(P1310&gt;0,RANK(P1310,(N1310:P1310,Q1310:AE1310)),0)</f>
        <v>0</v>
      </c>
      <c r="G1310" s="1">
        <f t="shared" si="497"/>
        <v>1545</v>
      </c>
      <c r="H1310" s="2">
        <f t="shared" si="498"/>
        <v>0.3422684980062029</v>
      </c>
      <c r="I1310" s="2"/>
      <c r="J1310" s="2">
        <f t="shared" si="499"/>
        <v>0.30039875941515287</v>
      </c>
      <c r="K1310" s="2">
        <f t="shared" si="500"/>
        <v>0.64266725742135578</v>
      </c>
      <c r="L1310" s="2">
        <f t="shared" si="501"/>
        <v>0</v>
      </c>
      <c r="M1310" s="2">
        <f t="shared" si="502"/>
        <v>5.6933983163491297E-2</v>
      </c>
      <c r="N1310" s="108">
        <v>1356</v>
      </c>
      <c r="O1310" s="108">
        <v>2901</v>
      </c>
      <c r="P1310" s="59"/>
      <c r="Q1310" s="57">
        <v>147</v>
      </c>
      <c r="R1310" s="57">
        <v>110</v>
      </c>
      <c r="Y1310" s="108"/>
      <c r="Z1310" s="108"/>
      <c r="AA1310" s="108">
        <v>0</v>
      </c>
      <c r="AB1310" s="108">
        <v>0</v>
      </c>
      <c r="AC1310" s="108">
        <v>0</v>
      </c>
      <c r="AD1310" s="108">
        <v>0</v>
      </c>
      <c r="AE1310" s="108">
        <v>0</v>
      </c>
      <c r="AF1310" s="108">
        <v>0</v>
      </c>
      <c r="AG1310" s="108"/>
      <c r="AI1310" s="7">
        <f>IF(Q1310&gt;0,RANK(Q1310,(N1310:P1310,Q1310:AE1310)),0)</f>
        <v>3</v>
      </c>
      <c r="AJ1310" s="7">
        <f>IF(R1310&gt;0,RANK(R1310,(N1310:P1310,Q1310:AE1310)),0)</f>
        <v>4</v>
      </c>
      <c r="AK1310" s="7">
        <f>IF(T1310&gt;0,RANK(T1310,(N1310:P1310,Q1310:AE1310)),0)</f>
        <v>0</v>
      </c>
      <c r="AL1310" s="7">
        <f>IF(S1310&gt;0,RANK(S1310,(N1310:P1310,Q1310:AE1310)),0)</f>
        <v>0</v>
      </c>
      <c r="AM1310" s="2">
        <f t="shared" si="509"/>
        <v>3.2565352237483386E-2</v>
      </c>
      <c r="AN1310" s="2">
        <f t="shared" si="510"/>
        <v>2.4368630926007974E-2</v>
      </c>
      <c r="AO1310" s="2">
        <f t="shared" si="511"/>
        <v>0</v>
      </c>
      <c r="AP1310" s="2">
        <f t="shared" si="512"/>
        <v>0</v>
      </c>
      <c r="AR1310" t="s">
        <v>934</v>
      </c>
      <c r="AS1310" t="s">
        <v>1356</v>
      </c>
      <c r="AT1310">
        <v>6</v>
      </c>
      <c r="AV1310">
        <v>3</v>
      </c>
      <c r="AW1310" s="91">
        <v>29</v>
      </c>
      <c r="AX1310" s="93">
        <v>117</v>
      </c>
      <c r="AY1310" s="97">
        <f t="shared" si="508"/>
        <v>29117</v>
      </c>
      <c r="BA1310" s="7" t="s">
        <v>1261</v>
      </c>
    </row>
    <row r="1311" spans="1:53" hidden="1" outlineLevel="1">
      <c r="A1311" t="s">
        <v>1664</v>
      </c>
      <c r="B1311" t="s">
        <v>1356</v>
      </c>
      <c r="C1311" s="1">
        <f t="shared" si="496"/>
        <v>5654</v>
      </c>
      <c r="D1311" s="7">
        <f>IF(N1311&gt;0, RANK(N1311,(N1311:P1311,Q1311:AE1311)),0)</f>
        <v>2</v>
      </c>
      <c r="E1311" s="7">
        <f>IF(O1311&gt;0,RANK(O1311,(N1311:P1311,Q1311:AE1311)),0)</f>
        <v>1</v>
      </c>
      <c r="F1311" s="7">
        <f>IF(P1311&gt;0,RANK(P1311,(N1311:P1311,Q1311:AE1311)),0)</f>
        <v>0</v>
      </c>
      <c r="G1311" s="1">
        <f t="shared" si="497"/>
        <v>3072</v>
      </c>
      <c r="H1311" s="2">
        <f t="shared" si="498"/>
        <v>0.54333215422709591</v>
      </c>
      <c r="I1311" s="2"/>
      <c r="J1311" s="2">
        <f t="shared" si="499"/>
        <v>0.19932790944464096</v>
      </c>
      <c r="K1311" s="2">
        <f t="shared" si="500"/>
        <v>0.74266006367173687</v>
      </c>
      <c r="L1311" s="2">
        <f t="shared" si="501"/>
        <v>0</v>
      </c>
      <c r="M1311" s="2">
        <f t="shared" si="502"/>
        <v>5.801202688362217E-2</v>
      </c>
      <c r="N1311" s="108">
        <v>1127</v>
      </c>
      <c r="O1311" s="108">
        <v>4199</v>
      </c>
      <c r="P1311" s="59"/>
      <c r="Q1311" s="57">
        <v>171</v>
      </c>
      <c r="R1311" s="57">
        <v>157</v>
      </c>
      <c r="Y1311" s="108"/>
      <c r="Z1311" s="108"/>
      <c r="AA1311" s="108">
        <v>0</v>
      </c>
      <c r="AB1311" s="108">
        <v>0</v>
      </c>
      <c r="AC1311" s="108">
        <v>0</v>
      </c>
      <c r="AD1311" s="108">
        <v>0</v>
      </c>
      <c r="AE1311" s="108">
        <v>0</v>
      </c>
      <c r="AF1311" s="108">
        <v>0</v>
      </c>
      <c r="AG1311" s="108"/>
      <c r="AI1311" s="7">
        <f>IF(Q1311&gt;0,RANK(Q1311,(N1311:P1311,Q1311:AE1311)),0)</f>
        <v>3</v>
      </c>
      <c r="AJ1311" s="7">
        <f>IF(R1311&gt;0,RANK(R1311,(N1311:P1311,Q1311:AE1311)),0)</f>
        <v>4</v>
      </c>
      <c r="AK1311" s="7">
        <f>IF(T1311&gt;0,RANK(T1311,(N1311:P1311,Q1311:AE1311)),0)</f>
        <v>0</v>
      </c>
      <c r="AL1311" s="7">
        <f>IF(S1311&gt;0,RANK(S1311,(N1311:P1311,Q1311:AE1311)),0)</f>
        <v>0</v>
      </c>
      <c r="AM1311" s="2">
        <f t="shared" si="509"/>
        <v>3.0244074991156705E-2</v>
      </c>
      <c r="AN1311" s="2">
        <f t="shared" si="510"/>
        <v>2.776795189246551E-2</v>
      </c>
      <c r="AO1311" s="2">
        <f t="shared" si="511"/>
        <v>0</v>
      </c>
      <c r="AP1311" s="2">
        <f t="shared" si="512"/>
        <v>0</v>
      </c>
      <c r="AR1311" t="s">
        <v>1664</v>
      </c>
      <c r="AS1311" t="s">
        <v>1356</v>
      </c>
      <c r="AT1311">
        <v>7</v>
      </c>
      <c r="AV1311">
        <v>3</v>
      </c>
      <c r="AW1311" s="91">
        <v>29</v>
      </c>
      <c r="AX1311" s="93">
        <v>119</v>
      </c>
      <c r="AY1311" s="97">
        <f t="shared" si="508"/>
        <v>29119</v>
      </c>
      <c r="BA1311" s="7" t="s">
        <v>1261</v>
      </c>
    </row>
    <row r="1312" spans="1:53" hidden="1" outlineLevel="1">
      <c r="A1312" t="s">
        <v>1369</v>
      </c>
      <c r="B1312" t="s">
        <v>1356</v>
      </c>
      <c r="C1312" s="1">
        <f t="shared" si="496"/>
        <v>5811</v>
      </c>
      <c r="D1312" s="7">
        <f>IF(N1312&gt;0, RANK(N1312,(N1312:P1312,Q1312:AE1312)),0)</f>
        <v>2</v>
      </c>
      <c r="E1312" s="7">
        <f>IF(O1312&gt;0,RANK(O1312,(N1312:P1312,Q1312:AE1312)),0)</f>
        <v>1</v>
      </c>
      <c r="F1312" s="7">
        <f>IF(P1312&gt;0,RANK(P1312,(N1312:P1312,Q1312:AE1312)),0)</f>
        <v>0</v>
      </c>
      <c r="G1312" s="1">
        <f t="shared" si="497"/>
        <v>1687</v>
      </c>
      <c r="H1312" s="2">
        <f t="shared" si="498"/>
        <v>0.29031147823094133</v>
      </c>
      <c r="I1312" s="2"/>
      <c r="J1312" s="2">
        <f t="shared" si="499"/>
        <v>0.32765444845981756</v>
      </c>
      <c r="K1312" s="2">
        <f t="shared" si="500"/>
        <v>0.61796592669075889</v>
      </c>
      <c r="L1312" s="2">
        <f t="shared" si="501"/>
        <v>0</v>
      </c>
      <c r="M1312" s="2">
        <f t="shared" si="502"/>
        <v>5.4379624849423491E-2</v>
      </c>
      <c r="N1312" s="108">
        <v>1904</v>
      </c>
      <c r="O1312" s="108">
        <v>3591</v>
      </c>
      <c r="P1312" s="59"/>
      <c r="Q1312" s="57">
        <v>176</v>
      </c>
      <c r="R1312" s="57">
        <v>140</v>
      </c>
      <c r="Y1312" s="108"/>
      <c r="Z1312" s="108"/>
      <c r="AA1312" s="108">
        <v>0</v>
      </c>
      <c r="AB1312" s="108">
        <v>0</v>
      </c>
      <c r="AC1312" s="108">
        <v>0</v>
      </c>
      <c r="AD1312" s="108">
        <v>0</v>
      </c>
      <c r="AE1312" s="108">
        <v>0</v>
      </c>
      <c r="AF1312" s="108">
        <v>0</v>
      </c>
      <c r="AG1312" s="108"/>
      <c r="AI1312" s="7">
        <f>IF(Q1312&gt;0,RANK(Q1312,(N1312:P1312,Q1312:AE1312)),0)</f>
        <v>3</v>
      </c>
      <c r="AJ1312" s="7">
        <f>IF(R1312&gt;0,RANK(R1312,(N1312:P1312,Q1312:AE1312)),0)</f>
        <v>4</v>
      </c>
      <c r="AK1312" s="7">
        <f>IF(T1312&gt;0,RANK(T1312,(N1312:P1312,Q1312:AE1312)),0)</f>
        <v>0</v>
      </c>
      <c r="AL1312" s="7">
        <f>IF(S1312&gt;0,RANK(S1312,(N1312:P1312,Q1312:AE1312)),0)</f>
        <v>0</v>
      </c>
      <c r="AM1312" s="2">
        <f t="shared" si="509"/>
        <v>3.0287385992083977E-2</v>
      </c>
      <c r="AN1312" s="2">
        <f t="shared" si="510"/>
        <v>2.4092238857339528E-2</v>
      </c>
      <c r="AO1312" s="2">
        <f t="shared" si="511"/>
        <v>0</v>
      </c>
      <c r="AP1312" s="2">
        <f t="shared" si="512"/>
        <v>0</v>
      </c>
      <c r="AR1312" t="s">
        <v>1369</v>
      </c>
      <c r="AS1312" t="s">
        <v>1356</v>
      </c>
      <c r="AT1312">
        <v>9</v>
      </c>
      <c r="AV1312">
        <v>3</v>
      </c>
      <c r="AW1312" s="91">
        <v>29</v>
      </c>
      <c r="AX1312" s="93">
        <v>121</v>
      </c>
      <c r="AY1312" s="97">
        <f t="shared" si="508"/>
        <v>29121</v>
      </c>
      <c r="BA1312" s="7" t="s">
        <v>1261</v>
      </c>
    </row>
    <row r="1313" spans="1:53" hidden="1" outlineLevel="1">
      <c r="A1313" t="s">
        <v>1370</v>
      </c>
      <c r="B1313" t="s">
        <v>1356</v>
      </c>
      <c r="C1313" s="1">
        <f t="shared" si="496"/>
        <v>3546</v>
      </c>
      <c r="D1313" s="7">
        <f>IF(N1313&gt;0, RANK(N1313,(N1313:P1313,Q1313:AE1313)),0)</f>
        <v>2</v>
      </c>
      <c r="E1313" s="7">
        <f>IF(O1313&gt;0,RANK(O1313,(N1313:P1313,Q1313:AE1313)),0)</f>
        <v>1</v>
      </c>
      <c r="F1313" s="7">
        <f>IF(P1313&gt;0,RANK(P1313,(N1313:P1313,Q1313:AE1313)),0)</f>
        <v>0</v>
      </c>
      <c r="G1313" s="1">
        <f t="shared" si="497"/>
        <v>958</v>
      </c>
      <c r="H1313" s="2">
        <f t="shared" si="498"/>
        <v>0.27016356457980822</v>
      </c>
      <c r="I1313" s="2"/>
      <c r="J1313" s="2">
        <f t="shared" si="499"/>
        <v>0.3355893965031021</v>
      </c>
      <c r="K1313" s="2">
        <f t="shared" si="500"/>
        <v>0.60575296108291032</v>
      </c>
      <c r="L1313" s="2">
        <f t="shared" si="501"/>
        <v>0</v>
      </c>
      <c r="M1313" s="2">
        <f t="shared" si="502"/>
        <v>5.8657642413987632E-2</v>
      </c>
      <c r="N1313" s="108">
        <v>1190</v>
      </c>
      <c r="O1313" s="108">
        <v>2148</v>
      </c>
      <c r="P1313" s="59"/>
      <c r="Q1313" s="57">
        <v>114</v>
      </c>
      <c r="R1313" s="57">
        <v>94</v>
      </c>
      <c r="Y1313" s="108"/>
      <c r="Z1313" s="108"/>
      <c r="AA1313" s="108">
        <v>0</v>
      </c>
      <c r="AB1313" s="108">
        <v>0</v>
      </c>
      <c r="AC1313" s="108">
        <v>0</v>
      </c>
      <c r="AD1313" s="108">
        <v>0</v>
      </c>
      <c r="AE1313" s="108">
        <v>0</v>
      </c>
      <c r="AF1313" s="108">
        <v>0</v>
      </c>
      <c r="AG1313" s="108"/>
      <c r="AI1313" s="7">
        <f>IF(Q1313&gt;0,RANK(Q1313,(N1313:P1313,Q1313:AE1313)),0)</f>
        <v>3</v>
      </c>
      <c r="AJ1313" s="7">
        <f>IF(R1313&gt;0,RANK(R1313,(N1313:P1313,Q1313:AE1313)),0)</f>
        <v>4</v>
      </c>
      <c r="AK1313" s="7">
        <f>IF(T1313&gt;0,RANK(T1313,(N1313:P1313,Q1313:AE1313)),0)</f>
        <v>0</v>
      </c>
      <c r="AL1313" s="7">
        <f>IF(S1313&gt;0,RANK(S1313,(N1313:P1313,Q1313:AE1313)),0)</f>
        <v>0</v>
      </c>
      <c r="AM1313" s="2">
        <f t="shared" si="509"/>
        <v>3.2148900169204735E-2</v>
      </c>
      <c r="AN1313" s="2">
        <f t="shared" si="510"/>
        <v>2.6508742244782856E-2</v>
      </c>
      <c r="AO1313" s="2">
        <f t="shared" si="511"/>
        <v>0</v>
      </c>
      <c r="AP1313" s="2">
        <f t="shared" si="512"/>
        <v>0</v>
      </c>
      <c r="AR1313" t="s">
        <v>1370</v>
      </c>
      <c r="AS1313" t="s">
        <v>1356</v>
      </c>
      <c r="AT1313">
        <v>8</v>
      </c>
      <c r="AV1313">
        <v>3</v>
      </c>
      <c r="AW1313" s="91">
        <v>29</v>
      </c>
      <c r="AX1313" s="93">
        <v>123</v>
      </c>
      <c r="AY1313" s="97">
        <f t="shared" si="508"/>
        <v>29123</v>
      </c>
      <c r="BA1313" s="7" t="s">
        <v>1261</v>
      </c>
    </row>
    <row r="1314" spans="1:53" hidden="1" outlineLevel="1">
      <c r="A1314" t="s">
        <v>1894</v>
      </c>
      <c r="B1314" t="s">
        <v>1356</v>
      </c>
      <c r="C1314" s="1">
        <f t="shared" si="496"/>
        <v>3531</v>
      </c>
      <c r="D1314" s="7">
        <f>IF(N1314&gt;0, RANK(N1314,(N1314:P1314,Q1314:AE1314)),0)</f>
        <v>2</v>
      </c>
      <c r="E1314" s="7">
        <f>IF(O1314&gt;0,RANK(O1314,(N1314:P1314,Q1314:AE1314)),0)</f>
        <v>1</v>
      </c>
      <c r="F1314" s="7">
        <f>IF(P1314&gt;0,RANK(P1314,(N1314:P1314,Q1314:AE1314)),0)</f>
        <v>0</v>
      </c>
      <c r="G1314" s="1">
        <f t="shared" si="497"/>
        <v>1174</v>
      </c>
      <c r="H1314" s="2">
        <f t="shared" si="498"/>
        <v>0.33248371566128576</v>
      </c>
      <c r="I1314" s="2"/>
      <c r="J1314" s="2">
        <f t="shared" si="499"/>
        <v>0.29821580288870009</v>
      </c>
      <c r="K1314" s="2">
        <f t="shared" si="500"/>
        <v>0.63069951854998585</v>
      </c>
      <c r="L1314" s="2">
        <f t="shared" si="501"/>
        <v>0</v>
      </c>
      <c r="M1314" s="2">
        <f t="shared" si="502"/>
        <v>7.1084678561314063E-2</v>
      </c>
      <c r="N1314" s="108">
        <v>1053</v>
      </c>
      <c r="O1314" s="108">
        <v>2227</v>
      </c>
      <c r="P1314" s="59"/>
      <c r="Q1314" s="57">
        <v>160</v>
      </c>
      <c r="R1314" s="57">
        <v>91</v>
      </c>
      <c r="Y1314" s="108"/>
      <c r="Z1314" s="108"/>
      <c r="AA1314" s="108">
        <v>0</v>
      </c>
      <c r="AB1314" s="108">
        <v>0</v>
      </c>
      <c r="AC1314" s="108">
        <v>0</v>
      </c>
      <c r="AD1314" s="108">
        <v>0</v>
      </c>
      <c r="AE1314" s="108">
        <v>0</v>
      </c>
      <c r="AF1314" s="108">
        <v>0</v>
      </c>
      <c r="AG1314" s="108"/>
      <c r="AI1314" s="7">
        <f>IF(Q1314&gt;0,RANK(Q1314,(N1314:P1314,Q1314:AE1314)),0)</f>
        <v>3</v>
      </c>
      <c r="AJ1314" s="7">
        <f>IF(R1314&gt;0,RANK(R1314,(N1314:P1314,Q1314:AE1314)),0)</f>
        <v>4</v>
      </c>
      <c r="AK1314" s="7">
        <f>IF(T1314&gt;0,RANK(T1314,(N1314:P1314,Q1314:AE1314)),0)</f>
        <v>0</v>
      </c>
      <c r="AL1314" s="7">
        <f>IF(S1314&gt;0,RANK(S1314,(N1314:P1314,Q1314:AE1314)),0)</f>
        <v>0</v>
      </c>
      <c r="AM1314" s="2">
        <f t="shared" si="509"/>
        <v>4.5312942509204195E-2</v>
      </c>
      <c r="AN1314" s="2">
        <f t="shared" si="510"/>
        <v>2.5771736052109882E-2</v>
      </c>
      <c r="AO1314" s="2">
        <f t="shared" si="511"/>
        <v>0</v>
      </c>
      <c r="AP1314" s="2">
        <f t="shared" si="512"/>
        <v>0</v>
      </c>
      <c r="AR1314" t="s">
        <v>1894</v>
      </c>
      <c r="AS1314" t="s">
        <v>1356</v>
      </c>
      <c r="AT1314">
        <v>9</v>
      </c>
      <c r="AV1314">
        <v>3</v>
      </c>
      <c r="AW1314" s="91">
        <v>29</v>
      </c>
      <c r="AX1314" s="93">
        <v>125</v>
      </c>
      <c r="AY1314" s="97">
        <f t="shared" si="508"/>
        <v>29125</v>
      </c>
      <c r="BA1314" s="7" t="s">
        <v>1261</v>
      </c>
    </row>
    <row r="1315" spans="1:53" hidden="1" outlineLevel="1">
      <c r="A1315" t="s">
        <v>2572</v>
      </c>
      <c r="B1315" t="s">
        <v>1356</v>
      </c>
      <c r="C1315" s="1">
        <f t="shared" si="496"/>
        <v>8834</v>
      </c>
      <c r="D1315" s="7">
        <f>IF(N1315&gt;0, RANK(N1315,(N1315:P1315,Q1315:AE1315)),0)</f>
        <v>2</v>
      </c>
      <c r="E1315" s="7">
        <f>IF(O1315&gt;0,RANK(O1315,(N1315:P1315,Q1315:AE1315)),0)</f>
        <v>1</v>
      </c>
      <c r="F1315" s="7">
        <f>IF(P1315&gt;0,RANK(P1315,(N1315:P1315,Q1315:AE1315)),0)</f>
        <v>0</v>
      </c>
      <c r="G1315" s="1">
        <f t="shared" si="497"/>
        <v>2909</v>
      </c>
      <c r="H1315" s="2">
        <f t="shared" si="498"/>
        <v>0.3292959021960607</v>
      </c>
      <c r="I1315" s="2"/>
      <c r="J1315" s="2">
        <f t="shared" si="499"/>
        <v>0.31741000679194026</v>
      </c>
      <c r="K1315" s="2">
        <f t="shared" si="500"/>
        <v>0.64670590898800095</v>
      </c>
      <c r="L1315" s="2">
        <f t="shared" si="501"/>
        <v>0</v>
      </c>
      <c r="M1315" s="2">
        <f t="shared" si="502"/>
        <v>3.5884084220058732E-2</v>
      </c>
      <c r="N1315" s="108">
        <v>2804</v>
      </c>
      <c r="O1315" s="108">
        <v>5713</v>
      </c>
      <c r="P1315" s="59"/>
      <c r="Q1315" s="57">
        <v>177</v>
      </c>
      <c r="R1315" s="57">
        <v>140</v>
      </c>
      <c r="Y1315" s="108"/>
      <c r="Z1315" s="108"/>
      <c r="AA1315" s="108">
        <v>0</v>
      </c>
      <c r="AB1315" s="108">
        <v>0</v>
      </c>
      <c r="AC1315" s="108">
        <v>0</v>
      </c>
      <c r="AD1315" s="108">
        <v>0</v>
      </c>
      <c r="AE1315" s="108">
        <v>0</v>
      </c>
      <c r="AF1315" s="108">
        <v>0</v>
      </c>
      <c r="AG1315" s="108"/>
      <c r="AI1315" s="7">
        <f>IF(Q1315&gt;0,RANK(Q1315,(N1315:P1315,Q1315:AE1315)),0)</f>
        <v>3</v>
      </c>
      <c r="AJ1315" s="7">
        <f>IF(R1315&gt;0,RANK(R1315,(N1315:P1315,Q1315:AE1315)),0)</f>
        <v>4</v>
      </c>
      <c r="AK1315" s="7">
        <f>IF(T1315&gt;0,RANK(T1315,(N1315:P1315,Q1315:AE1315)),0)</f>
        <v>0</v>
      </c>
      <c r="AL1315" s="7">
        <f>IF(S1315&gt;0,RANK(S1315,(N1315:P1315,Q1315:AE1315)),0)</f>
        <v>0</v>
      </c>
      <c r="AM1315" s="2">
        <f t="shared" si="509"/>
        <v>2.0036223681231605E-2</v>
      </c>
      <c r="AN1315" s="2">
        <f t="shared" si="510"/>
        <v>1.5847860538827259E-2</v>
      </c>
      <c r="AO1315" s="2">
        <f t="shared" si="511"/>
        <v>0</v>
      </c>
      <c r="AP1315" s="2">
        <f t="shared" si="512"/>
        <v>0</v>
      </c>
      <c r="AR1315" t="s">
        <v>2572</v>
      </c>
      <c r="AS1315" t="s">
        <v>1356</v>
      </c>
      <c r="AT1315">
        <v>9</v>
      </c>
      <c r="AV1315">
        <v>3</v>
      </c>
      <c r="AW1315" s="91">
        <v>29</v>
      </c>
      <c r="AX1315" s="93">
        <v>127</v>
      </c>
      <c r="AY1315" s="97">
        <f t="shared" si="508"/>
        <v>29127</v>
      </c>
      <c r="BA1315" s="7" t="s">
        <v>1261</v>
      </c>
    </row>
    <row r="1316" spans="1:53" hidden="1" outlineLevel="1">
      <c r="A1316" t="s">
        <v>1712</v>
      </c>
      <c r="B1316" t="s">
        <v>1356</v>
      </c>
      <c r="C1316" s="1">
        <f t="shared" ref="C1316:C1367" si="513">SUM(N1316:AG1316)</f>
        <v>1230</v>
      </c>
      <c r="D1316" s="7">
        <f>IF(N1316&gt;0, RANK(N1316,(N1316:P1316,Q1316:AE1316)),0)</f>
        <v>2</v>
      </c>
      <c r="E1316" s="7">
        <f>IF(O1316&gt;0,RANK(O1316,(N1316:P1316,Q1316:AE1316)),0)</f>
        <v>1</v>
      </c>
      <c r="F1316" s="7">
        <f>IF(P1316&gt;0,RANK(P1316,(N1316:P1316,Q1316:AE1316)),0)</f>
        <v>0</v>
      </c>
      <c r="G1316" s="1">
        <f t="shared" ref="G1316:G1367" si="514">IF(C1316&gt;0,MAX(N1316:P1316)-LARGE(N1316:P1316,2),0)</f>
        <v>622</v>
      </c>
      <c r="H1316" s="2">
        <f t="shared" ref="H1316:H1367" si="515">IF(C1316&gt;0,G1316/C1316,0)</f>
        <v>0.50569105691056915</v>
      </c>
      <c r="I1316" s="2"/>
      <c r="J1316" s="2">
        <f t="shared" ref="J1316:J1367" si="516">IF($C1316=0,"-",N1316/$C1316)</f>
        <v>0.19593495934959348</v>
      </c>
      <c r="K1316" s="2">
        <f t="shared" ref="K1316:K1367" si="517">IF($C1316=0,"-",O1316/$C1316)</f>
        <v>0.70162601626016263</v>
      </c>
      <c r="L1316" s="2">
        <f t="shared" ref="L1316:L1367" si="518">IF($C1316=0,"-",P1316/$C1316)</f>
        <v>0</v>
      </c>
      <c r="M1316" s="2">
        <f t="shared" ref="M1316:M1367" si="519">IF(C1316=0,"-",(1-J1316-K1316-L1316))</f>
        <v>0.10243902439024388</v>
      </c>
      <c r="N1316" s="108">
        <v>241</v>
      </c>
      <c r="O1316" s="108">
        <v>863</v>
      </c>
      <c r="P1316" s="59"/>
      <c r="Q1316" s="57">
        <v>51</v>
      </c>
      <c r="R1316" s="57">
        <v>75</v>
      </c>
      <c r="Y1316" s="108"/>
      <c r="Z1316" s="108"/>
      <c r="AA1316" s="108">
        <v>0</v>
      </c>
      <c r="AB1316" s="108">
        <v>0</v>
      </c>
      <c r="AC1316" s="108">
        <v>0</v>
      </c>
      <c r="AD1316" s="108">
        <v>0</v>
      </c>
      <c r="AE1316" s="108">
        <v>0</v>
      </c>
      <c r="AF1316" s="108">
        <v>0</v>
      </c>
      <c r="AG1316" s="108"/>
      <c r="AI1316" s="7">
        <f>IF(Q1316&gt;0,RANK(Q1316,(N1316:P1316,Q1316:AE1316)),0)</f>
        <v>4</v>
      </c>
      <c r="AJ1316" s="7">
        <f>IF(R1316&gt;0,RANK(R1316,(N1316:P1316,Q1316:AE1316)),0)</f>
        <v>3</v>
      </c>
      <c r="AK1316" s="7">
        <f>IF(T1316&gt;0,RANK(T1316,(N1316:P1316,Q1316:AE1316)),0)</f>
        <v>0</v>
      </c>
      <c r="AL1316" s="7">
        <f>IF(S1316&gt;0,RANK(S1316,(N1316:P1316,Q1316:AE1316)),0)</f>
        <v>0</v>
      </c>
      <c r="AM1316" s="2">
        <f t="shared" ref="AM1316:AM1346" si="520">IF($C1316=0,"-",Q1316/$C1316)</f>
        <v>4.1463414634146344E-2</v>
      </c>
      <c r="AN1316" s="2">
        <f t="shared" ref="AN1316:AN1346" si="521">IF($C1316=0,"-",R1316/$C1316)</f>
        <v>6.097560975609756E-2</v>
      </c>
      <c r="AO1316" s="2">
        <f t="shared" ref="AO1316:AO1346" si="522">IF($C1316=0,"-",T1316/$C1316)</f>
        <v>0</v>
      </c>
      <c r="AP1316" s="2">
        <f t="shared" ref="AP1316:AP1346" si="523">IF($C1316=0,"-",S1316/$C1316)</f>
        <v>0</v>
      </c>
      <c r="AR1316" t="s">
        <v>1712</v>
      </c>
      <c r="AS1316" t="s">
        <v>1356</v>
      </c>
      <c r="AT1316">
        <v>6</v>
      </c>
      <c r="AV1316">
        <v>3</v>
      </c>
      <c r="AW1316" s="91">
        <v>29</v>
      </c>
      <c r="AX1316" s="93">
        <v>129</v>
      </c>
      <c r="AY1316" s="97">
        <f t="shared" si="508"/>
        <v>29129</v>
      </c>
      <c r="BA1316" s="7" t="s">
        <v>1261</v>
      </c>
    </row>
    <row r="1317" spans="1:53" hidden="1" outlineLevel="1">
      <c r="A1317" t="s">
        <v>537</v>
      </c>
      <c r="B1317" t="s">
        <v>1356</v>
      </c>
      <c r="C1317" s="1">
        <f t="shared" si="513"/>
        <v>7969</v>
      </c>
      <c r="D1317" s="7">
        <f>IF(N1317&gt;0, RANK(N1317,(N1317:P1317,Q1317:AE1317)),0)</f>
        <v>2</v>
      </c>
      <c r="E1317" s="7">
        <f>IF(O1317&gt;0,RANK(O1317,(N1317:P1317,Q1317:AE1317)),0)</f>
        <v>1</v>
      </c>
      <c r="F1317" s="7">
        <f>IF(P1317&gt;0,RANK(P1317,(N1317:P1317,Q1317:AE1317)),0)</f>
        <v>0</v>
      </c>
      <c r="G1317" s="1">
        <f t="shared" si="514"/>
        <v>4047</v>
      </c>
      <c r="H1317" s="2">
        <f t="shared" si="515"/>
        <v>0.50784289120341319</v>
      </c>
      <c r="I1317" s="2"/>
      <c r="J1317" s="2">
        <f t="shared" si="516"/>
        <v>0.2128246956958213</v>
      </c>
      <c r="K1317" s="2">
        <f t="shared" si="517"/>
        <v>0.72066758689923449</v>
      </c>
      <c r="L1317" s="2">
        <f t="shared" si="518"/>
        <v>0</v>
      </c>
      <c r="M1317" s="2">
        <f t="shared" si="519"/>
        <v>6.6507717404944211E-2</v>
      </c>
      <c r="N1317" s="108">
        <v>1696</v>
      </c>
      <c r="O1317" s="108">
        <v>5743</v>
      </c>
      <c r="P1317" s="59"/>
      <c r="Q1317" s="57">
        <v>277</v>
      </c>
      <c r="R1317" s="57">
        <v>253</v>
      </c>
      <c r="Y1317" s="108"/>
      <c r="Z1317" s="108"/>
      <c r="AA1317" s="108">
        <v>0</v>
      </c>
      <c r="AB1317" s="108">
        <v>0</v>
      </c>
      <c r="AC1317" s="108">
        <v>0</v>
      </c>
      <c r="AD1317" s="108">
        <v>0</v>
      </c>
      <c r="AE1317" s="108">
        <v>0</v>
      </c>
      <c r="AF1317" s="108">
        <v>0</v>
      </c>
      <c r="AG1317" s="108"/>
      <c r="AI1317" s="7">
        <f>IF(Q1317&gt;0,RANK(Q1317,(N1317:P1317,Q1317:AE1317)),0)</f>
        <v>3</v>
      </c>
      <c r="AJ1317" s="7">
        <f>IF(R1317&gt;0,RANK(R1317,(N1317:P1317,Q1317:AE1317)),0)</f>
        <v>4</v>
      </c>
      <c r="AK1317" s="7">
        <f>IF(T1317&gt;0,RANK(T1317,(N1317:P1317,Q1317:AE1317)),0)</f>
        <v>0</v>
      </c>
      <c r="AL1317" s="7">
        <f>IF(S1317&gt;0,RANK(S1317,(N1317:P1317,Q1317:AE1317)),0)</f>
        <v>0</v>
      </c>
      <c r="AM1317" s="2">
        <f t="shared" si="520"/>
        <v>3.475969381352742E-2</v>
      </c>
      <c r="AN1317" s="2">
        <f t="shared" si="521"/>
        <v>3.1748023591416742E-2</v>
      </c>
      <c r="AO1317" s="2">
        <f t="shared" si="522"/>
        <v>0</v>
      </c>
      <c r="AP1317" s="2">
        <f t="shared" si="523"/>
        <v>0</v>
      </c>
      <c r="AR1317" t="s">
        <v>537</v>
      </c>
      <c r="AS1317" t="s">
        <v>1356</v>
      </c>
      <c r="AT1317">
        <v>9</v>
      </c>
      <c r="AV1317">
        <v>3</v>
      </c>
      <c r="AW1317" s="91">
        <v>29</v>
      </c>
      <c r="AX1317" s="93">
        <v>131</v>
      </c>
      <c r="AY1317" s="97">
        <f t="shared" si="508"/>
        <v>29131</v>
      </c>
      <c r="BA1317" s="7" t="s">
        <v>1261</v>
      </c>
    </row>
    <row r="1318" spans="1:53" hidden="1" outlineLevel="1">
      <c r="A1318" t="s">
        <v>1148</v>
      </c>
      <c r="B1318" t="s">
        <v>1356</v>
      </c>
      <c r="C1318" s="1">
        <f t="shared" si="513"/>
        <v>3445</v>
      </c>
      <c r="D1318" s="7">
        <f>IF(N1318&gt;0, RANK(N1318,(N1318:P1318,Q1318:AE1318)),0)</f>
        <v>2</v>
      </c>
      <c r="E1318" s="7">
        <f>IF(O1318&gt;0,RANK(O1318,(N1318:P1318,Q1318:AE1318)),0)</f>
        <v>1</v>
      </c>
      <c r="F1318" s="7">
        <f>IF(P1318&gt;0,RANK(P1318,(N1318:P1318,Q1318:AE1318)),0)</f>
        <v>0</v>
      </c>
      <c r="G1318" s="1">
        <f t="shared" si="514"/>
        <v>816</v>
      </c>
      <c r="H1318" s="2">
        <f t="shared" si="515"/>
        <v>0.23686502177068214</v>
      </c>
      <c r="I1318" s="2"/>
      <c r="J1318" s="2">
        <f t="shared" si="516"/>
        <v>0.36342525399129172</v>
      </c>
      <c r="K1318" s="2">
        <f t="shared" si="517"/>
        <v>0.60029027576197391</v>
      </c>
      <c r="L1318" s="2">
        <f t="shared" si="518"/>
        <v>0</v>
      </c>
      <c r="M1318" s="2">
        <f t="shared" si="519"/>
        <v>3.6284470246734424E-2</v>
      </c>
      <c r="N1318" s="108">
        <v>1252</v>
      </c>
      <c r="O1318" s="108">
        <v>2068</v>
      </c>
      <c r="P1318" s="59"/>
      <c r="Q1318" s="57">
        <v>52</v>
      </c>
      <c r="R1318" s="57">
        <v>73</v>
      </c>
      <c r="Y1318" s="108"/>
      <c r="Z1318" s="108"/>
      <c r="AA1318" s="108">
        <v>0</v>
      </c>
      <c r="AB1318" s="108">
        <v>0</v>
      </c>
      <c r="AC1318" s="108">
        <v>0</v>
      </c>
      <c r="AD1318" s="108">
        <v>0</v>
      </c>
      <c r="AE1318" s="108">
        <v>0</v>
      </c>
      <c r="AF1318" s="108">
        <v>0</v>
      </c>
      <c r="AG1318" s="108"/>
      <c r="AI1318" s="7">
        <f>IF(Q1318&gt;0,RANK(Q1318,(N1318:P1318,Q1318:AE1318)),0)</f>
        <v>4</v>
      </c>
      <c r="AJ1318" s="7">
        <f>IF(R1318&gt;0,RANK(R1318,(N1318:P1318,Q1318:AE1318)),0)</f>
        <v>3</v>
      </c>
      <c r="AK1318" s="7">
        <f>IF(T1318&gt;0,RANK(T1318,(N1318:P1318,Q1318:AE1318)),0)</f>
        <v>0</v>
      </c>
      <c r="AL1318" s="7">
        <f>IF(S1318&gt;0,RANK(S1318,(N1318:P1318,Q1318:AE1318)),0)</f>
        <v>0</v>
      </c>
      <c r="AM1318" s="2">
        <f t="shared" si="520"/>
        <v>1.509433962264151E-2</v>
      </c>
      <c r="AN1318" s="2">
        <f t="shared" si="521"/>
        <v>2.119013062409289E-2</v>
      </c>
      <c r="AO1318" s="2">
        <f t="shared" si="522"/>
        <v>0</v>
      </c>
      <c r="AP1318" s="2">
        <f t="shared" si="523"/>
        <v>0</v>
      </c>
      <c r="AR1318" t="s">
        <v>1148</v>
      </c>
      <c r="AS1318" t="s">
        <v>1356</v>
      </c>
      <c r="AT1318">
        <v>8</v>
      </c>
      <c r="AV1318">
        <v>3</v>
      </c>
      <c r="AW1318" s="91">
        <v>29</v>
      </c>
      <c r="AX1318" s="93">
        <v>133</v>
      </c>
      <c r="AY1318" s="97">
        <f t="shared" si="508"/>
        <v>29133</v>
      </c>
      <c r="BA1318" s="7" t="s">
        <v>1261</v>
      </c>
    </row>
    <row r="1319" spans="1:53" hidden="1" outlineLevel="1">
      <c r="A1319" t="s">
        <v>142</v>
      </c>
      <c r="B1319" t="s">
        <v>1356</v>
      </c>
      <c r="C1319" s="1">
        <f t="shared" si="513"/>
        <v>5402</v>
      </c>
      <c r="D1319" s="7">
        <f>IF(N1319&gt;0, RANK(N1319,(N1319:P1319,Q1319:AE1319)),0)</f>
        <v>2</v>
      </c>
      <c r="E1319" s="7">
        <f>IF(O1319&gt;0,RANK(O1319,(N1319:P1319,Q1319:AE1319)),0)</f>
        <v>1</v>
      </c>
      <c r="F1319" s="7">
        <f>IF(P1319&gt;0,RANK(P1319,(N1319:P1319,Q1319:AE1319)),0)</f>
        <v>0</v>
      </c>
      <c r="G1319" s="1">
        <f t="shared" si="514"/>
        <v>2158</v>
      </c>
      <c r="H1319" s="2">
        <f t="shared" si="515"/>
        <v>0.39948167345427621</v>
      </c>
      <c r="I1319" s="2"/>
      <c r="J1319" s="2">
        <f t="shared" si="516"/>
        <v>0.26416142169566825</v>
      </c>
      <c r="K1319" s="2">
        <f t="shared" si="517"/>
        <v>0.66364309514994446</v>
      </c>
      <c r="L1319" s="2">
        <f t="shared" si="518"/>
        <v>0</v>
      </c>
      <c r="M1319" s="2">
        <f t="shared" si="519"/>
        <v>7.2195483154387285E-2</v>
      </c>
      <c r="N1319" s="108">
        <v>1427</v>
      </c>
      <c r="O1319" s="108">
        <v>3585</v>
      </c>
      <c r="P1319" s="59"/>
      <c r="Q1319" s="57">
        <v>212</v>
      </c>
      <c r="R1319" s="57">
        <v>178</v>
      </c>
      <c r="Y1319" s="108"/>
      <c r="Z1319" s="108"/>
      <c r="AA1319" s="108">
        <v>0</v>
      </c>
      <c r="AB1319" s="108">
        <v>0</v>
      </c>
      <c r="AC1319" s="108">
        <v>0</v>
      </c>
      <c r="AD1319" s="108">
        <v>0</v>
      </c>
      <c r="AE1319" s="108">
        <v>0</v>
      </c>
      <c r="AF1319" s="108">
        <v>0</v>
      </c>
      <c r="AG1319" s="108"/>
      <c r="AI1319" s="7">
        <f>IF(Q1319&gt;0,RANK(Q1319,(N1319:P1319,Q1319:AE1319)),0)</f>
        <v>3</v>
      </c>
      <c r="AJ1319" s="7">
        <f>IF(R1319&gt;0,RANK(R1319,(N1319:P1319,Q1319:AE1319)),0)</f>
        <v>4</v>
      </c>
      <c r="AK1319" s="7">
        <f>IF(T1319&gt;0,RANK(T1319,(N1319:P1319,Q1319:AE1319)),0)</f>
        <v>0</v>
      </c>
      <c r="AL1319" s="7">
        <f>IF(S1319&gt;0,RANK(S1319,(N1319:P1319,Q1319:AE1319)),0)</f>
        <v>0</v>
      </c>
      <c r="AM1319" s="2">
        <f t="shared" si="520"/>
        <v>3.9244724176231024E-2</v>
      </c>
      <c r="AN1319" s="2">
        <f t="shared" si="521"/>
        <v>3.295075897815624E-2</v>
      </c>
      <c r="AO1319" s="2">
        <f t="shared" si="522"/>
        <v>0</v>
      </c>
      <c r="AP1319" s="2">
        <f t="shared" si="523"/>
        <v>0</v>
      </c>
      <c r="AR1319" t="s">
        <v>142</v>
      </c>
      <c r="AS1319" t="s">
        <v>1356</v>
      </c>
      <c r="AT1319">
        <v>4</v>
      </c>
      <c r="AV1319">
        <v>3</v>
      </c>
      <c r="AW1319" s="91">
        <v>29</v>
      </c>
      <c r="AX1319" s="93">
        <v>135</v>
      </c>
      <c r="AY1319" s="97">
        <f t="shared" si="508"/>
        <v>29135</v>
      </c>
      <c r="BA1319" s="7" t="s">
        <v>1261</v>
      </c>
    </row>
    <row r="1320" spans="1:53" hidden="1" outlineLevel="1">
      <c r="A1320" t="s">
        <v>1570</v>
      </c>
      <c r="B1320" t="s">
        <v>1356</v>
      </c>
      <c r="C1320" s="1">
        <f t="shared" si="513"/>
        <v>3148</v>
      </c>
      <c r="D1320" s="7">
        <f>IF(N1320&gt;0, RANK(N1320,(N1320:P1320,Q1320:AE1320)),0)</f>
        <v>2</v>
      </c>
      <c r="E1320" s="7">
        <f>IF(O1320&gt;0,RANK(O1320,(N1320:P1320,Q1320:AE1320)),0)</f>
        <v>1</v>
      </c>
      <c r="F1320" s="7">
        <f>IF(P1320&gt;0,RANK(P1320,(N1320:P1320,Q1320:AE1320)),0)</f>
        <v>0</v>
      </c>
      <c r="G1320" s="1">
        <f t="shared" si="514"/>
        <v>858</v>
      </c>
      <c r="H1320" s="2">
        <f t="shared" si="515"/>
        <v>0.27255400254129608</v>
      </c>
      <c r="I1320" s="2"/>
      <c r="J1320" s="2">
        <f t="shared" si="516"/>
        <v>0.33831003811944094</v>
      </c>
      <c r="K1320" s="2">
        <f t="shared" si="517"/>
        <v>0.61086404066073696</v>
      </c>
      <c r="L1320" s="2">
        <f t="shared" si="518"/>
        <v>0</v>
      </c>
      <c r="M1320" s="2">
        <f t="shared" si="519"/>
        <v>5.0825921219822101E-2</v>
      </c>
      <c r="N1320" s="108">
        <v>1065</v>
      </c>
      <c r="O1320" s="108">
        <v>1923</v>
      </c>
      <c r="P1320" s="59"/>
      <c r="Q1320" s="57">
        <v>108</v>
      </c>
      <c r="R1320" s="57">
        <v>52</v>
      </c>
      <c r="Y1320" s="108"/>
      <c r="Z1320" s="108"/>
      <c r="AA1320" s="108">
        <v>0</v>
      </c>
      <c r="AB1320" s="108">
        <v>0</v>
      </c>
      <c r="AC1320" s="108">
        <v>0</v>
      </c>
      <c r="AD1320" s="108">
        <v>0</v>
      </c>
      <c r="AE1320" s="108">
        <v>0</v>
      </c>
      <c r="AF1320" s="108">
        <v>0</v>
      </c>
      <c r="AG1320" s="108"/>
      <c r="AI1320" s="7">
        <f>IF(Q1320&gt;0,RANK(Q1320,(N1320:P1320,Q1320:AE1320)),0)</f>
        <v>3</v>
      </c>
      <c r="AJ1320" s="7">
        <f>IF(R1320&gt;0,RANK(R1320,(N1320:P1320,Q1320:AE1320)),0)</f>
        <v>4</v>
      </c>
      <c r="AK1320" s="7">
        <f>IF(T1320&gt;0,RANK(T1320,(N1320:P1320,Q1320:AE1320)),0)</f>
        <v>0</v>
      </c>
      <c r="AL1320" s="7">
        <f>IF(S1320&gt;0,RANK(S1320,(N1320:P1320,Q1320:AE1320)),0)</f>
        <v>0</v>
      </c>
      <c r="AM1320" s="2">
        <f t="shared" si="520"/>
        <v>3.4307496823379927E-2</v>
      </c>
      <c r="AN1320" s="2">
        <f t="shared" si="521"/>
        <v>1.6518424396442185E-2</v>
      </c>
      <c r="AO1320" s="2">
        <f t="shared" si="522"/>
        <v>0</v>
      </c>
      <c r="AP1320" s="2">
        <f t="shared" si="523"/>
        <v>0</v>
      </c>
      <c r="AR1320" t="s">
        <v>1570</v>
      </c>
      <c r="AS1320" t="s">
        <v>1356</v>
      </c>
      <c r="AT1320">
        <v>9</v>
      </c>
      <c r="AV1320">
        <v>3</v>
      </c>
      <c r="AW1320" s="91">
        <v>29</v>
      </c>
      <c r="AX1320" s="93">
        <v>137</v>
      </c>
      <c r="AY1320" s="97">
        <f t="shared" si="508"/>
        <v>29137</v>
      </c>
      <c r="BA1320" s="7" t="s">
        <v>1261</v>
      </c>
    </row>
    <row r="1321" spans="1:53" hidden="1" outlineLevel="1">
      <c r="A1321" t="s">
        <v>1309</v>
      </c>
      <c r="B1321" t="s">
        <v>1356</v>
      </c>
      <c r="C1321" s="1">
        <f t="shared" si="513"/>
        <v>4334</v>
      </c>
      <c r="D1321" s="7">
        <f>IF(N1321&gt;0, RANK(N1321,(N1321:P1321,Q1321:AE1321)),0)</f>
        <v>2</v>
      </c>
      <c r="E1321" s="7">
        <f>IF(O1321&gt;0,RANK(O1321,(N1321:P1321,Q1321:AE1321)),0)</f>
        <v>1</v>
      </c>
      <c r="F1321" s="7">
        <f>IF(P1321&gt;0,RANK(P1321,(N1321:P1321,Q1321:AE1321)),0)</f>
        <v>0</v>
      </c>
      <c r="G1321" s="1">
        <f t="shared" si="514"/>
        <v>1193</v>
      </c>
      <c r="H1321" s="2">
        <f t="shared" si="515"/>
        <v>0.27526534379326256</v>
      </c>
      <c r="I1321" s="2"/>
      <c r="J1321" s="2">
        <f t="shared" si="516"/>
        <v>0.31656668204891553</v>
      </c>
      <c r="K1321" s="2">
        <f t="shared" si="517"/>
        <v>0.59183202584217809</v>
      </c>
      <c r="L1321" s="2">
        <f t="shared" si="518"/>
        <v>0</v>
      </c>
      <c r="M1321" s="2">
        <f t="shared" si="519"/>
        <v>9.160129210890644E-2</v>
      </c>
      <c r="N1321" s="108">
        <v>1372</v>
      </c>
      <c r="O1321" s="108">
        <v>2565</v>
      </c>
      <c r="P1321" s="59"/>
      <c r="Q1321" s="57">
        <v>177</v>
      </c>
      <c r="R1321" s="57">
        <v>220</v>
      </c>
      <c r="Y1321" s="108"/>
      <c r="Z1321" s="108"/>
      <c r="AA1321" s="108">
        <v>0</v>
      </c>
      <c r="AB1321" s="108">
        <v>0</v>
      </c>
      <c r="AC1321" s="108">
        <v>0</v>
      </c>
      <c r="AD1321" s="108">
        <v>0</v>
      </c>
      <c r="AE1321" s="108">
        <v>0</v>
      </c>
      <c r="AF1321" s="108">
        <v>0</v>
      </c>
      <c r="AG1321" s="108"/>
      <c r="AI1321" s="7">
        <f>IF(Q1321&gt;0,RANK(Q1321,(N1321:P1321,Q1321:AE1321)),0)</f>
        <v>4</v>
      </c>
      <c r="AJ1321" s="7">
        <f>IF(R1321&gt;0,RANK(R1321,(N1321:P1321,Q1321:AE1321)),0)</f>
        <v>3</v>
      </c>
      <c r="AK1321" s="7">
        <f>IF(T1321&gt;0,RANK(T1321,(N1321:P1321,Q1321:AE1321)),0)</f>
        <v>0</v>
      </c>
      <c r="AL1321" s="7">
        <f>IF(S1321&gt;0,RANK(S1321,(N1321:P1321,Q1321:AE1321)),0)</f>
        <v>0</v>
      </c>
      <c r="AM1321" s="2">
        <f t="shared" si="520"/>
        <v>4.0839870789109368E-2</v>
      </c>
      <c r="AN1321" s="2">
        <f t="shared" si="521"/>
        <v>5.0761421319796954E-2</v>
      </c>
      <c r="AO1321" s="2">
        <f t="shared" si="522"/>
        <v>0</v>
      </c>
      <c r="AP1321" s="2">
        <f t="shared" si="523"/>
        <v>0</v>
      </c>
      <c r="AR1321" t="s">
        <v>1309</v>
      </c>
      <c r="AS1321" t="s">
        <v>1356</v>
      </c>
      <c r="AT1321">
        <v>9</v>
      </c>
      <c r="AV1321">
        <v>3</v>
      </c>
      <c r="AW1321" s="91">
        <v>29</v>
      </c>
      <c r="AX1321" s="93">
        <v>139</v>
      </c>
      <c r="AY1321" s="97">
        <f t="shared" si="508"/>
        <v>29139</v>
      </c>
      <c r="BA1321" s="7" t="s">
        <v>1261</v>
      </c>
    </row>
    <row r="1322" spans="1:53" hidden="1" outlineLevel="1">
      <c r="A1322" t="s">
        <v>981</v>
      </c>
      <c r="B1322" t="s">
        <v>1356</v>
      </c>
      <c r="C1322" s="1">
        <f t="shared" si="513"/>
        <v>7058</v>
      </c>
      <c r="D1322" s="7">
        <f>IF(N1322&gt;0, RANK(N1322,(N1322:P1322,Q1322:AE1322)),0)</f>
        <v>2</v>
      </c>
      <c r="E1322" s="7">
        <f>IF(O1322&gt;0,RANK(O1322,(N1322:P1322,Q1322:AE1322)),0)</f>
        <v>1</v>
      </c>
      <c r="F1322" s="7">
        <f>IF(P1322&gt;0,RANK(P1322,(N1322:P1322,Q1322:AE1322)),0)</f>
        <v>0</v>
      </c>
      <c r="G1322" s="1">
        <f t="shared" si="514"/>
        <v>2481</v>
      </c>
      <c r="H1322" s="2">
        <f t="shared" si="515"/>
        <v>0.35151601020119017</v>
      </c>
      <c r="I1322" s="2"/>
      <c r="J1322" s="2">
        <f t="shared" si="516"/>
        <v>0.28435817512043071</v>
      </c>
      <c r="K1322" s="2">
        <f t="shared" si="517"/>
        <v>0.63587418532162088</v>
      </c>
      <c r="L1322" s="2">
        <f t="shared" si="518"/>
        <v>0</v>
      </c>
      <c r="M1322" s="2">
        <f t="shared" si="519"/>
        <v>7.9767639557948411E-2</v>
      </c>
      <c r="N1322" s="108">
        <v>2007</v>
      </c>
      <c r="O1322" s="108">
        <v>4488</v>
      </c>
      <c r="P1322" s="59"/>
      <c r="Q1322" s="57">
        <v>327</v>
      </c>
      <c r="R1322" s="57">
        <v>236</v>
      </c>
      <c r="Y1322" s="108"/>
      <c r="Z1322" s="108"/>
      <c r="AA1322" s="108">
        <v>0</v>
      </c>
      <c r="AB1322" s="108">
        <v>0</v>
      </c>
      <c r="AC1322" s="108">
        <v>0</v>
      </c>
      <c r="AD1322" s="108">
        <v>0</v>
      </c>
      <c r="AE1322" s="108">
        <v>0</v>
      </c>
      <c r="AF1322" s="108">
        <v>0</v>
      </c>
      <c r="AG1322" s="108"/>
      <c r="AI1322" s="7">
        <f>IF(Q1322&gt;0,RANK(Q1322,(N1322:P1322,Q1322:AE1322)),0)</f>
        <v>3</v>
      </c>
      <c r="AJ1322" s="7">
        <f>IF(R1322&gt;0,RANK(R1322,(N1322:P1322,Q1322:AE1322)),0)</f>
        <v>4</v>
      </c>
      <c r="AK1322" s="7">
        <f>IF(T1322&gt;0,RANK(T1322,(N1322:P1322,Q1322:AE1322)),0)</f>
        <v>0</v>
      </c>
      <c r="AL1322" s="7">
        <f>IF(S1322&gt;0,RANK(S1322,(N1322:P1322,Q1322:AE1322)),0)</f>
        <v>0</v>
      </c>
      <c r="AM1322" s="2">
        <f t="shared" si="520"/>
        <v>4.6330405213941626E-2</v>
      </c>
      <c r="AN1322" s="2">
        <f t="shared" si="521"/>
        <v>3.3437234344006798E-2</v>
      </c>
      <c r="AO1322" s="2">
        <f t="shared" si="522"/>
        <v>0</v>
      </c>
      <c r="AP1322" s="2">
        <f t="shared" si="523"/>
        <v>0</v>
      </c>
      <c r="AR1322" t="s">
        <v>981</v>
      </c>
      <c r="AS1322" t="s">
        <v>1356</v>
      </c>
      <c r="AT1322">
        <v>4</v>
      </c>
      <c r="AV1322">
        <v>3</v>
      </c>
      <c r="AW1322" s="91">
        <v>29</v>
      </c>
      <c r="AX1322" s="93">
        <v>141</v>
      </c>
      <c r="AY1322" s="97">
        <f t="shared" si="508"/>
        <v>29141</v>
      </c>
      <c r="BA1322" s="7" t="s">
        <v>1261</v>
      </c>
    </row>
    <row r="1323" spans="1:53" hidden="1" outlineLevel="1">
      <c r="A1323" t="s">
        <v>835</v>
      </c>
      <c r="B1323" t="s">
        <v>1356</v>
      </c>
      <c r="C1323" s="1">
        <f t="shared" si="513"/>
        <v>4684</v>
      </c>
      <c r="D1323" s="7">
        <f>IF(N1323&gt;0, RANK(N1323,(N1323:P1323,Q1323:AE1323)),0)</f>
        <v>2</v>
      </c>
      <c r="E1323" s="7">
        <f>IF(O1323&gt;0,RANK(O1323,(N1323:P1323,Q1323:AE1323)),0)</f>
        <v>1</v>
      </c>
      <c r="F1323" s="7">
        <f>IF(P1323&gt;0,RANK(P1323,(N1323:P1323,Q1323:AE1323)),0)</f>
        <v>0</v>
      </c>
      <c r="G1323" s="1">
        <f t="shared" si="514"/>
        <v>1073</v>
      </c>
      <c r="H1323" s="2">
        <f t="shared" si="515"/>
        <v>0.22907771135781382</v>
      </c>
      <c r="I1323" s="2"/>
      <c r="J1323" s="2">
        <f t="shared" si="516"/>
        <v>0.36998292058070026</v>
      </c>
      <c r="K1323" s="2">
        <f t="shared" si="517"/>
        <v>0.59906063193851411</v>
      </c>
      <c r="L1323" s="2">
        <f t="shared" si="518"/>
        <v>0</v>
      </c>
      <c r="M1323" s="2">
        <f t="shared" si="519"/>
        <v>3.0956447480785632E-2</v>
      </c>
      <c r="N1323" s="108">
        <v>1733</v>
      </c>
      <c r="O1323" s="108">
        <v>2806</v>
      </c>
      <c r="P1323" s="59"/>
      <c r="Q1323" s="57">
        <v>73</v>
      </c>
      <c r="R1323" s="57">
        <v>72</v>
      </c>
      <c r="Y1323" s="108"/>
      <c r="Z1323" s="108"/>
      <c r="AA1323" s="108">
        <v>0</v>
      </c>
      <c r="AB1323" s="108">
        <v>0</v>
      </c>
      <c r="AC1323" s="108">
        <v>0</v>
      </c>
      <c r="AD1323" s="108">
        <v>0</v>
      </c>
      <c r="AE1323" s="108">
        <v>0</v>
      </c>
      <c r="AF1323" s="108">
        <v>0</v>
      </c>
      <c r="AG1323" s="108"/>
      <c r="AI1323" s="7">
        <f>IF(Q1323&gt;0,RANK(Q1323,(N1323:P1323,Q1323:AE1323)),0)</f>
        <v>3</v>
      </c>
      <c r="AJ1323" s="7">
        <f>IF(R1323&gt;0,RANK(R1323,(N1323:P1323,Q1323:AE1323)),0)</f>
        <v>4</v>
      </c>
      <c r="AK1323" s="7">
        <f>IF(T1323&gt;0,RANK(T1323,(N1323:P1323,Q1323:AE1323)),0)</f>
        <v>0</v>
      </c>
      <c r="AL1323" s="7">
        <f>IF(S1323&gt;0,RANK(S1323,(N1323:P1323,Q1323:AE1323)),0)</f>
        <v>0</v>
      </c>
      <c r="AM1323" s="2">
        <f t="shared" si="520"/>
        <v>1.5584970111016226E-2</v>
      </c>
      <c r="AN1323" s="2">
        <f t="shared" si="521"/>
        <v>1.5371477369769428E-2</v>
      </c>
      <c r="AO1323" s="2">
        <f t="shared" si="522"/>
        <v>0</v>
      </c>
      <c r="AP1323" s="2">
        <f t="shared" si="523"/>
        <v>0</v>
      </c>
      <c r="AR1323" t="s">
        <v>835</v>
      </c>
      <c r="AS1323" t="s">
        <v>1356</v>
      </c>
      <c r="AT1323">
        <v>8</v>
      </c>
      <c r="AV1323">
        <v>3</v>
      </c>
      <c r="AW1323" s="91">
        <v>29</v>
      </c>
      <c r="AX1323" s="93">
        <v>143</v>
      </c>
      <c r="AY1323" s="97">
        <f t="shared" si="508"/>
        <v>29143</v>
      </c>
      <c r="BA1323" s="7" t="s">
        <v>1261</v>
      </c>
    </row>
    <row r="1324" spans="1:53" hidden="1" outlineLevel="1">
      <c r="A1324" t="s">
        <v>2517</v>
      </c>
      <c r="B1324" t="s">
        <v>1356</v>
      </c>
      <c r="C1324" s="1">
        <f t="shared" si="513"/>
        <v>18031</v>
      </c>
      <c r="D1324" s="7">
        <f>IF(N1324&gt;0, RANK(N1324,(N1324:P1324,Q1324:AE1324)),0)</f>
        <v>2</v>
      </c>
      <c r="E1324" s="7">
        <f>IF(O1324&gt;0,RANK(O1324,(N1324:P1324,Q1324:AE1324)),0)</f>
        <v>1</v>
      </c>
      <c r="F1324" s="7">
        <f>IF(P1324&gt;0,RANK(P1324,(N1324:P1324,Q1324:AE1324)),0)</f>
        <v>0</v>
      </c>
      <c r="G1324" s="1">
        <f t="shared" si="514"/>
        <v>9886</v>
      </c>
      <c r="H1324" s="2">
        <f t="shared" si="515"/>
        <v>0.54827796572569465</v>
      </c>
      <c r="I1324" s="2"/>
      <c r="J1324" s="2">
        <f t="shared" si="516"/>
        <v>0.20736509345016915</v>
      </c>
      <c r="K1324" s="2">
        <f t="shared" si="517"/>
        <v>0.75564305917586383</v>
      </c>
      <c r="L1324" s="2">
        <f t="shared" si="518"/>
        <v>0</v>
      </c>
      <c r="M1324" s="2">
        <f t="shared" si="519"/>
        <v>3.6991847373966991E-2</v>
      </c>
      <c r="N1324" s="108">
        <v>3739</v>
      </c>
      <c r="O1324" s="108">
        <v>13625</v>
      </c>
      <c r="P1324" s="59"/>
      <c r="Q1324" s="57">
        <v>401</v>
      </c>
      <c r="R1324" s="57">
        <v>266</v>
      </c>
      <c r="Y1324" s="108"/>
      <c r="Z1324" s="108"/>
      <c r="AA1324" s="108">
        <v>0</v>
      </c>
      <c r="AB1324" s="108">
        <v>0</v>
      </c>
      <c r="AC1324" s="108">
        <v>0</v>
      </c>
      <c r="AD1324" s="108">
        <v>0</v>
      </c>
      <c r="AE1324" s="108">
        <v>0</v>
      </c>
      <c r="AF1324" s="108">
        <v>0</v>
      </c>
      <c r="AG1324" s="108"/>
      <c r="AI1324" s="7">
        <f>IF(Q1324&gt;0,RANK(Q1324,(N1324:P1324,Q1324:AE1324)),0)</f>
        <v>3</v>
      </c>
      <c r="AJ1324" s="7">
        <f>IF(R1324&gt;0,RANK(R1324,(N1324:P1324,Q1324:AE1324)),0)</f>
        <v>4</v>
      </c>
      <c r="AK1324" s="7">
        <f>IF(T1324&gt;0,RANK(T1324,(N1324:P1324,Q1324:AE1324)),0)</f>
        <v>0</v>
      </c>
      <c r="AL1324" s="7">
        <f>IF(S1324&gt;0,RANK(S1324,(N1324:P1324,Q1324:AE1324)),0)</f>
        <v>0</v>
      </c>
      <c r="AM1324" s="2">
        <f t="shared" si="520"/>
        <v>2.2239476457212578E-2</v>
      </c>
      <c r="AN1324" s="2">
        <f t="shared" si="521"/>
        <v>1.4752370916754479E-2</v>
      </c>
      <c r="AO1324" s="2">
        <f t="shared" si="522"/>
        <v>0</v>
      </c>
      <c r="AP1324" s="2">
        <f t="shared" si="523"/>
        <v>0</v>
      </c>
      <c r="AR1324" t="s">
        <v>2517</v>
      </c>
      <c r="AS1324" t="s">
        <v>1356</v>
      </c>
      <c r="AT1324">
        <v>7</v>
      </c>
      <c r="AV1324">
        <v>3</v>
      </c>
      <c r="AW1324" s="91">
        <v>29</v>
      </c>
      <c r="AX1324" s="93">
        <v>145</v>
      </c>
      <c r="AY1324" s="97">
        <f t="shared" si="508"/>
        <v>29145</v>
      </c>
      <c r="BA1324" s="7" t="s">
        <v>1261</v>
      </c>
    </row>
    <row r="1325" spans="1:53" hidden="1" outlineLevel="1">
      <c r="A1325" t="s">
        <v>1949</v>
      </c>
      <c r="B1325" t="s">
        <v>1356</v>
      </c>
      <c r="C1325" s="1">
        <f t="shared" si="513"/>
        <v>6872</v>
      </c>
      <c r="D1325" s="7">
        <f>IF(N1325&gt;0, RANK(N1325,(N1325:P1325,Q1325:AE1325)),0)</f>
        <v>2</v>
      </c>
      <c r="E1325" s="7">
        <f>IF(O1325&gt;0,RANK(O1325,(N1325:P1325,Q1325:AE1325)),0)</f>
        <v>1</v>
      </c>
      <c r="F1325" s="7">
        <f>IF(P1325&gt;0,RANK(P1325,(N1325:P1325,Q1325:AE1325)),0)</f>
        <v>0</v>
      </c>
      <c r="G1325" s="1">
        <f t="shared" si="514"/>
        <v>1926</v>
      </c>
      <c r="H1325" s="2">
        <f t="shared" si="515"/>
        <v>0.28026775320139696</v>
      </c>
      <c r="I1325" s="2"/>
      <c r="J1325" s="2">
        <f t="shared" si="516"/>
        <v>0.3301804423748545</v>
      </c>
      <c r="K1325" s="2">
        <f t="shared" si="517"/>
        <v>0.61044819557625141</v>
      </c>
      <c r="L1325" s="2">
        <f t="shared" si="518"/>
        <v>0</v>
      </c>
      <c r="M1325" s="2">
        <f t="shared" si="519"/>
        <v>5.937136204889415E-2</v>
      </c>
      <c r="N1325" s="108">
        <v>2269</v>
      </c>
      <c r="O1325" s="108">
        <v>4195</v>
      </c>
      <c r="P1325" s="59"/>
      <c r="Q1325" s="57">
        <v>272</v>
      </c>
      <c r="R1325" s="57">
        <v>136</v>
      </c>
      <c r="Y1325" s="108"/>
      <c r="Z1325" s="108"/>
      <c r="AA1325" s="108">
        <v>0</v>
      </c>
      <c r="AB1325" s="108">
        <v>0</v>
      </c>
      <c r="AC1325" s="108">
        <v>0</v>
      </c>
      <c r="AD1325" s="108">
        <v>0</v>
      </c>
      <c r="AE1325" s="108">
        <v>0</v>
      </c>
      <c r="AF1325" s="108">
        <v>0</v>
      </c>
      <c r="AG1325" s="108"/>
      <c r="AI1325" s="7">
        <f>IF(Q1325&gt;0,RANK(Q1325,(N1325:P1325,Q1325:AE1325)),0)</f>
        <v>3</v>
      </c>
      <c r="AJ1325" s="7">
        <f>IF(R1325&gt;0,RANK(R1325,(N1325:P1325,Q1325:AE1325)),0)</f>
        <v>4</v>
      </c>
      <c r="AK1325" s="7">
        <f>IF(T1325&gt;0,RANK(T1325,(N1325:P1325,Q1325:AE1325)),0)</f>
        <v>0</v>
      </c>
      <c r="AL1325" s="7">
        <f>IF(S1325&gt;0,RANK(S1325,(N1325:P1325,Q1325:AE1325)),0)</f>
        <v>0</v>
      </c>
      <c r="AM1325" s="2">
        <f t="shared" si="520"/>
        <v>3.9580908032596042E-2</v>
      </c>
      <c r="AN1325" s="2">
        <f t="shared" si="521"/>
        <v>1.9790454016298021E-2</v>
      </c>
      <c r="AO1325" s="2">
        <f t="shared" si="522"/>
        <v>0</v>
      </c>
      <c r="AP1325" s="2">
        <f t="shared" si="523"/>
        <v>0</v>
      </c>
      <c r="AR1325" t="s">
        <v>1949</v>
      </c>
      <c r="AS1325" t="s">
        <v>1356</v>
      </c>
      <c r="AT1325">
        <v>6</v>
      </c>
      <c r="AV1325">
        <v>3</v>
      </c>
      <c r="AW1325" s="91">
        <v>29</v>
      </c>
      <c r="AX1325" s="93">
        <v>147</v>
      </c>
      <c r="AY1325" s="97">
        <f t="shared" si="508"/>
        <v>29147</v>
      </c>
      <c r="BA1325" s="7" t="s">
        <v>1261</v>
      </c>
    </row>
    <row r="1326" spans="1:53" hidden="1" outlineLevel="1">
      <c r="A1326" t="s">
        <v>1312</v>
      </c>
      <c r="B1326" t="s">
        <v>1356</v>
      </c>
      <c r="C1326" s="1">
        <f t="shared" si="513"/>
        <v>3490</v>
      </c>
      <c r="D1326" s="7">
        <f>IF(N1326&gt;0, RANK(N1326,(N1326:P1326,Q1326:AE1326)),0)</f>
        <v>2</v>
      </c>
      <c r="E1326" s="7">
        <f>IF(O1326&gt;0,RANK(O1326,(N1326:P1326,Q1326:AE1326)),0)</f>
        <v>1</v>
      </c>
      <c r="F1326" s="7">
        <f>IF(P1326&gt;0,RANK(P1326,(N1326:P1326,Q1326:AE1326)),0)</f>
        <v>0</v>
      </c>
      <c r="G1326" s="1">
        <f t="shared" si="514"/>
        <v>815</v>
      </c>
      <c r="H1326" s="2">
        <f t="shared" si="515"/>
        <v>0.2335243553008596</v>
      </c>
      <c r="I1326" s="2"/>
      <c r="J1326" s="2">
        <f t="shared" si="516"/>
        <v>0.34785100286532949</v>
      </c>
      <c r="K1326" s="2">
        <f t="shared" si="517"/>
        <v>0.58137535816618913</v>
      </c>
      <c r="L1326" s="2">
        <f t="shared" si="518"/>
        <v>0</v>
      </c>
      <c r="M1326" s="2">
        <f t="shared" si="519"/>
        <v>7.0773638968481434E-2</v>
      </c>
      <c r="N1326" s="108">
        <v>1214</v>
      </c>
      <c r="O1326" s="108">
        <v>2029</v>
      </c>
      <c r="P1326" s="59"/>
      <c r="Q1326" s="57">
        <v>123</v>
      </c>
      <c r="R1326" s="57">
        <v>124</v>
      </c>
      <c r="Y1326" s="108"/>
      <c r="Z1326" s="108"/>
      <c r="AA1326" s="108">
        <v>0</v>
      </c>
      <c r="AB1326" s="108">
        <v>0</v>
      </c>
      <c r="AC1326" s="108">
        <v>0</v>
      </c>
      <c r="AD1326" s="108">
        <v>0</v>
      </c>
      <c r="AE1326" s="108">
        <v>0</v>
      </c>
      <c r="AF1326" s="108">
        <v>0</v>
      </c>
      <c r="AG1326" s="108"/>
      <c r="AI1326" s="7">
        <f>IF(Q1326&gt;0,RANK(Q1326,(N1326:P1326,Q1326:AE1326)),0)</f>
        <v>4</v>
      </c>
      <c r="AJ1326" s="7">
        <f>IF(R1326&gt;0,RANK(R1326,(N1326:P1326,Q1326:AE1326)),0)</f>
        <v>3</v>
      </c>
      <c r="AK1326" s="7">
        <f>IF(T1326&gt;0,RANK(T1326,(N1326:P1326,Q1326:AE1326)),0)</f>
        <v>0</v>
      </c>
      <c r="AL1326" s="7">
        <f>IF(S1326&gt;0,RANK(S1326,(N1326:P1326,Q1326:AE1326)),0)</f>
        <v>0</v>
      </c>
      <c r="AM1326" s="2">
        <f t="shared" si="520"/>
        <v>3.5243553008595989E-2</v>
      </c>
      <c r="AN1326" s="2">
        <f t="shared" si="521"/>
        <v>3.5530085959885389E-2</v>
      </c>
      <c r="AO1326" s="2">
        <f t="shared" si="522"/>
        <v>0</v>
      </c>
      <c r="AP1326" s="2">
        <f t="shared" si="523"/>
        <v>0</v>
      </c>
      <c r="AR1326" t="s">
        <v>1312</v>
      </c>
      <c r="AS1326" t="s">
        <v>1356</v>
      </c>
      <c r="AT1326">
        <v>8</v>
      </c>
      <c r="AV1326">
        <v>3</v>
      </c>
      <c r="AW1326" s="91">
        <v>29</v>
      </c>
      <c r="AX1326" s="93">
        <v>149</v>
      </c>
      <c r="AY1326" s="97">
        <f t="shared" si="508"/>
        <v>29149</v>
      </c>
      <c r="BA1326" s="7" t="s">
        <v>1261</v>
      </c>
    </row>
    <row r="1327" spans="1:53" hidden="1" outlineLevel="1">
      <c r="A1327" t="s">
        <v>2504</v>
      </c>
      <c r="B1327" t="s">
        <v>1356</v>
      </c>
      <c r="C1327" s="1">
        <f t="shared" si="513"/>
        <v>5693</v>
      </c>
      <c r="D1327" s="7">
        <f>IF(N1327&gt;0, RANK(N1327,(N1327:P1327,Q1327:AE1327)),0)</f>
        <v>2</v>
      </c>
      <c r="E1327" s="7">
        <f>IF(O1327&gt;0,RANK(O1327,(N1327:P1327,Q1327:AE1327)),0)</f>
        <v>1</v>
      </c>
      <c r="F1327" s="7">
        <f>IF(P1327&gt;0,RANK(P1327,(N1327:P1327,Q1327:AE1327)),0)</f>
        <v>0</v>
      </c>
      <c r="G1327" s="1">
        <f t="shared" si="514"/>
        <v>2695</v>
      </c>
      <c r="H1327" s="2">
        <f t="shared" si="515"/>
        <v>0.47338837168452486</v>
      </c>
      <c r="I1327" s="2"/>
      <c r="J1327" s="2">
        <f t="shared" si="516"/>
        <v>0.23239065519058494</v>
      </c>
      <c r="K1327" s="2">
        <f t="shared" si="517"/>
        <v>0.70577902687510974</v>
      </c>
      <c r="L1327" s="2">
        <f t="shared" si="518"/>
        <v>0</v>
      </c>
      <c r="M1327" s="2">
        <f t="shared" si="519"/>
        <v>6.1830317934305268E-2</v>
      </c>
      <c r="N1327" s="108">
        <v>1323</v>
      </c>
      <c r="O1327" s="108">
        <v>4018</v>
      </c>
      <c r="P1327" s="59"/>
      <c r="Q1327" s="57">
        <v>239</v>
      </c>
      <c r="R1327" s="57">
        <v>113</v>
      </c>
      <c r="Y1327" s="108"/>
      <c r="Z1327" s="108"/>
      <c r="AA1327" s="108">
        <v>0</v>
      </c>
      <c r="AB1327" s="108">
        <v>0</v>
      </c>
      <c r="AC1327" s="108">
        <v>0</v>
      </c>
      <c r="AD1327" s="108">
        <v>0</v>
      </c>
      <c r="AE1327" s="108">
        <v>0</v>
      </c>
      <c r="AF1327" s="108">
        <v>0</v>
      </c>
      <c r="AG1327" s="108"/>
      <c r="AI1327" s="7">
        <f>IF(Q1327&gt;0,RANK(Q1327,(N1327:P1327,Q1327:AE1327)),0)</f>
        <v>3</v>
      </c>
      <c r="AJ1327" s="7">
        <f>IF(R1327&gt;0,RANK(R1327,(N1327:P1327,Q1327:AE1327)),0)</f>
        <v>4</v>
      </c>
      <c r="AK1327" s="7">
        <f>IF(T1327&gt;0,RANK(T1327,(N1327:P1327,Q1327:AE1327)),0)</f>
        <v>0</v>
      </c>
      <c r="AL1327" s="7">
        <f>IF(S1327&gt;0,RANK(S1327,(N1327:P1327,Q1327:AE1327)),0)</f>
        <v>0</v>
      </c>
      <c r="AM1327" s="2">
        <f t="shared" si="520"/>
        <v>4.1981380642894785E-2</v>
      </c>
      <c r="AN1327" s="2">
        <f t="shared" si="521"/>
        <v>1.9848937291410504E-2</v>
      </c>
      <c r="AO1327" s="2">
        <f t="shared" si="522"/>
        <v>0</v>
      </c>
      <c r="AP1327" s="2">
        <f t="shared" si="523"/>
        <v>0</v>
      </c>
      <c r="AR1327" t="s">
        <v>2504</v>
      </c>
      <c r="AS1327" t="s">
        <v>1356</v>
      </c>
      <c r="AT1327">
        <v>9</v>
      </c>
      <c r="AV1327">
        <v>3</v>
      </c>
      <c r="AW1327" s="91">
        <v>29</v>
      </c>
      <c r="AX1327" s="93">
        <v>151</v>
      </c>
      <c r="AY1327" s="97">
        <f t="shared" si="508"/>
        <v>29151</v>
      </c>
      <c r="BA1327" s="7" t="s">
        <v>1261</v>
      </c>
    </row>
    <row r="1328" spans="1:53" hidden="1" outlineLevel="1">
      <c r="A1328" t="s">
        <v>103</v>
      </c>
      <c r="B1328" t="s">
        <v>1356</v>
      </c>
      <c r="C1328" s="1">
        <f t="shared" si="513"/>
        <v>3532</v>
      </c>
      <c r="D1328" s="7">
        <f>IF(N1328&gt;0, RANK(N1328,(N1328:P1328,Q1328:AE1328)),0)</f>
        <v>2</v>
      </c>
      <c r="E1328" s="7">
        <f>IF(O1328&gt;0,RANK(O1328,(N1328:P1328,Q1328:AE1328)),0)</f>
        <v>1</v>
      </c>
      <c r="F1328" s="7">
        <f>IF(P1328&gt;0,RANK(P1328,(N1328:P1328,Q1328:AE1328)),0)</f>
        <v>0</v>
      </c>
      <c r="G1328" s="1">
        <f t="shared" si="514"/>
        <v>1326</v>
      </c>
      <c r="H1328" s="2">
        <f t="shared" si="515"/>
        <v>0.3754246885617214</v>
      </c>
      <c r="I1328" s="2"/>
      <c r="J1328" s="2">
        <f t="shared" si="516"/>
        <v>0.27180067950169873</v>
      </c>
      <c r="K1328" s="2">
        <f t="shared" si="517"/>
        <v>0.64722536806342013</v>
      </c>
      <c r="L1328" s="2">
        <f t="shared" si="518"/>
        <v>0</v>
      </c>
      <c r="M1328" s="2">
        <f t="shared" si="519"/>
        <v>8.0973952434881147E-2</v>
      </c>
      <c r="N1328" s="108">
        <v>960</v>
      </c>
      <c r="O1328" s="108">
        <v>2286</v>
      </c>
      <c r="P1328" s="59"/>
      <c r="Q1328" s="57">
        <v>128</v>
      </c>
      <c r="R1328" s="57">
        <v>158</v>
      </c>
      <c r="Y1328" s="108"/>
      <c r="Z1328" s="108"/>
      <c r="AA1328" s="108">
        <v>0</v>
      </c>
      <c r="AB1328" s="108">
        <v>0</v>
      </c>
      <c r="AC1328" s="108">
        <v>0</v>
      </c>
      <c r="AD1328" s="108">
        <v>0</v>
      </c>
      <c r="AE1328" s="108">
        <v>0</v>
      </c>
      <c r="AF1328" s="108">
        <v>0</v>
      </c>
      <c r="AG1328" s="108"/>
      <c r="AI1328" s="7">
        <f>IF(Q1328&gt;0,RANK(Q1328,(N1328:P1328,Q1328:AE1328)),0)</f>
        <v>4</v>
      </c>
      <c r="AJ1328" s="7">
        <f>IF(R1328&gt;0,RANK(R1328,(N1328:P1328,Q1328:AE1328)),0)</f>
        <v>3</v>
      </c>
      <c r="AK1328" s="7">
        <f>IF(T1328&gt;0,RANK(T1328,(N1328:P1328,Q1328:AE1328)),0)</f>
        <v>0</v>
      </c>
      <c r="AL1328" s="7">
        <f>IF(S1328&gt;0,RANK(S1328,(N1328:P1328,Q1328:AE1328)),0)</f>
        <v>0</v>
      </c>
      <c r="AM1328" s="2">
        <f t="shared" si="520"/>
        <v>3.6240090600226503E-2</v>
      </c>
      <c r="AN1328" s="2">
        <f t="shared" si="521"/>
        <v>4.4733861834654588E-2</v>
      </c>
      <c r="AO1328" s="2">
        <f t="shared" si="522"/>
        <v>0</v>
      </c>
      <c r="AP1328" s="2">
        <f t="shared" si="523"/>
        <v>0</v>
      </c>
      <c r="AR1328" t="s">
        <v>103</v>
      </c>
      <c r="AS1328" t="s">
        <v>1356</v>
      </c>
      <c r="AT1328">
        <v>8</v>
      </c>
      <c r="AV1328">
        <v>3</v>
      </c>
      <c r="AW1328" s="91">
        <v>29</v>
      </c>
      <c r="AX1328" s="93">
        <v>153</v>
      </c>
      <c r="AY1328" s="97">
        <f t="shared" si="508"/>
        <v>29153</v>
      </c>
      <c r="BA1328" s="7" t="s">
        <v>1261</v>
      </c>
    </row>
    <row r="1329" spans="1:53" hidden="1" outlineLevel="1">
      <c r="A1329" t="s">
        <v>2223</v>
      </c>
      <c r="B1329" t="s">
        <v>1356</v>
      </c>
      <c r="C1329" s="1">
        <f t="shared" si="513"/>
        <v>3453</v>
      </c>
      <c r="D1329" s="7">
        <f>IF(N1329&gt;0, RANK(N1329,(N1329:P1329,Q1329:AE1329)),0)</f>
        <v>2</v>
      </c>
      <c r="E1329" s="7">
        <f>IF(O1329&gt;0,RANK(O1329,(N1329:P1329,Q1329:AE1329)),0)</f>
        <v>1</v>
      </c>
      <c r="F1329" s="7">
        <f>IF(P1329&gt;0,RANK(P1329,(N1329:P1329,Q1329:AE1329)),0)</f>
        <v>0</v>
      </c>
      <c r="G1329" s="1">
        <f t="shared" si="514"/>
        <v>857</v>
      </c>
      <c r="H1329" s="2">
        <f t="shared" si="515"/>
        <v>0.24818997972777296</v>
      </c>
      <c r="I1329" s="2"/>
      <c r="J1329" s="2">
        <f t="shared" si="516"/>
        <v>0.36547929336808571</v>
      </c>
      <c r="K1329" s="2">
        <f t="shared" si="517"/>
        <v>0.61366927309585872</v>
      </c>
      <c r="L1329" s="2">
        <f t="shared" si="518"/>
        <v>0</v>
      </c>
      <c r="M1329" s="2">
        <f t="shared" si="519"/>
        <v>2.0851433536055564E-2</v>
      </c>
      <c r="N1329" s="108">
        <v>1262</v>
      </c>
      <c r="O1329" s="108">
        <v>2119</v>
      </c>
      <c r="P1329" s="59"/>
      <c r="Q1329" s="57">
        <v>36</v>
      </c>
      <c r="R1329" s="57">
        <v>36</v>
      </c>
      <c r="Y1329" s="108"/>
      <c r="Z1329" s="108"/>
      <c r="AA1329" s="108">
        <v>0</v>
      </c>
      <c r="AB1329" s="108">
        <v>0</v>
      </c>
      <c r="AC1329" s="108">
        <v>0</v>
      </c>
      <c r="AD1329" s="108">
        <v>0</v>
      </c>
      <c r="AE1329" s="108">
        <v>0</v>
      </c>
      <c r="AF1329" s="108">
        <v>0</v>
      </c>
      <c r="AG1329" s="108"/>
      <c r="AI1329" s="7">
        <f>IF(Q1329&gt;0,RANK(Q1329,(N1329:P1329,Q1329:AE1329)),0)</f>
        <v>3</v>
      </c>
      <c r="AJ1329" s="7">
        <f>IF(R1329&gt;0,RANK(R1329,(N1329:P1329,Q1329:AE1329)),0)</f>
        <v>3</v>
      </c>
      <c r="AK1329" s="7">
        <f>IF(T1329&gt;0,RANK(T1329,(N1329:P1329,Q1329:AE1329)),0)</f>
        <v>0</v>
      </c>
      <c r="AL1329" s="7">
        <f>IF(S1329&gt;0,RANK(S1329,(N1329:P1329,Q1329:AE1329)),0)</f>
        <v>0</v>
      </c>
      <c r="AM1329" s="2">
        <f t="shared" si="520"/>
        <v>1.0425716768027803E-2</v>
      </c>
      <c r="AN1329" s="2">
        <f t="shared" si="521"/>
        <v>1.0425716768027803E-2</v>
      </c>
      <c r="AO1329" s="2">
        <f t="shared" si="522"/>
        <v>0</v>
      </c>
      <c r="AP1329" s="2">
        <f t="shared" si="523"/>
        <v>0</v>
      </c>
      <c r="AR1329" t="s">
        <v>2223</v>
      </c>
      <c r="AS1329" t="s">
        <v>1356</v>
      </c>
      <c r="AT1329">
        <v>8</v>
      </c>
      <c r="AV1329">
        <v>3</v>
      </c>
      <c r="AW1329" s="91">
        <v>29</v>
      </c>
      <c r="AX1329" s="93">
        <v>155</v>
      </c>
      <c r="AY1329" s="97">
        <f t="shared" si="508"/>
        <v>29155</v>
      </c>
      <c r="BA1329" s="7" t="s">
        <v>1261</v>
      </c>
    </row>
    <row r="1330" spans="1:53" hidden="1" outlineLevel="1">
      <c r="A1330" t="s">
        <v>953</v>
      </c>
      <c r="B1330" t="s">
        <v>1356</v>
      </c>
      <c r="C1330" s="1">
        <f t="shared" si="513"/>
        <v>6061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>IF(P1330&gt;0,RANK(P1330,(N1330:P1330,Q1330:AE1330)),0)</f>
        <v>0</v>
      </c>
      <c r="G1330" s="1">
        <f t="shared" si="514"/>
        <v>2465</v>
      </c>
      <c r="H1330" s="2">
        <f t="shared" si="515"/>
        <v>0.40669856459330145</v>
      </c>
      <c r="I1330" s="2"/>
      <c r="J1330" s="2">
        <f t="shared" si="516"/>
        <v>0.26447780894241874</v>
      </c>
      <c r="K1330" s="2">
        <f t="shared" si="517"/>
        <v>0.67117637353572013</v>
      </c>
      <c r="L1330" s="2">
        <f t="shared" si="518"/>
        <v>0</v>
      </c>
      <c r="M1330" s="2">
        <f t="shared" si="519"/>
        <v>6.4345817521861193E-2</v>
      </c>
      <c r="N1330" s="108">
        <v>1603</v>
      </c>
      <c r="O1330" s="108">
        <v>4068</v>
      </c>
      <c r="P1330" s="59"/>
      <c r="Q1330" s="57">
        <v>256</v>
      </c>
      <c r="R1330" s="57">
        <v>134</v>
      </c>
      <c r="Y1330" s="108"/>
      <c r="Z1330" s="108"/>
      <c r="AA1330" s="108">
        <v>0</v>
      </c>
      <c r="AB1330" s="108">
        <v>0</v>
      </c>
      <c r="AC1330" s="108">
        <v>0</v>
      </c>
      <c r="AD1330" s="108">
        <v>0</v>
      </c>
      <c r="AE1330" s="108">
        <v>0</v>
      </c>
      <c r="AF1330" s="108">
        <v>0</v>
      </c>
      <c r="AG1330" s="108"/>
      <c r="AI1330" s="7">
        <f>IF(Q1330&gt;0,RANK(Q1330,(N1330:P1330,Q1330:AE1330)),0)</f>
        <v>3</v>
      </c>
      <c r="AJ1330" s="7">
        <f>IF(R1330&gt;0,RANK(R1330,(N1330:P1330,Q1330:AE1330)),0)</f>
        <v>4</v>
      </c>
      <c r="AK1330" s="7">
        <f>IF(T1330&gt;0,RANK(T1330,(N1330:P1330,Q1330:AE1330)),0)</f>
        <v>0</v>
      </c>
      <c r="AL1330" s="7">
        <f>IF(S1330&gt;0,RANK(S1330,(N1330:P1330,Q1330:AE1330)),0)</f>
        <v>0</v>
      </c>
      <c r="AM1330" s="2">
        <f t="shared" si="520"/>
        <v>4.2237254578452399E-2</v>
      </c>
      <c r="AN1330" s="2">
        <f t="shared" si="521"/>
        <v>2.2108562943408679E-2</v>
      </c>
      <c r="AO1330" s="2">
        <f t="shared" si="522"/>
        <v>0</v>
      </c>
      <c r="AP1330" s="2">
        <f t="shared" si="523"/>
        <v>0</v>
      </c>
      <c r="AR1330" t="s">
        <v>953</v>
      </c>
      <c r="AS1330" t="s">
        <v>1356</v>
      </c>
      <c r="AT1330">
        <v>8</v>
      </c>
      <c r="AV1330">
        <v>3</v>
      </c>
      <c r="AW1330" s="91">
        <v>29</v>
      </c>
      <c r="AX1330" s="93">
        <v>157</v>
      </c>
      <c r="AY1330" s="97">
        <f t="shared" si="508"/>
        <v>29157</v>
      </c>
      <c r="BA1330" s="7" t="s">
        <v>1261</v>
      </c>
    </row>
    <row r="1331" spans="1:53" hidden="1" outlineLevel="1">
      <c r="A1331" t="s">
        <v>1065</v>
      </c>
      <c r="B1331" t="s">
        <v>1356</v>
      </c>
      <c r="C1331" s="1">
        <f t="shared" si="513"/>
        <v>12623</v>
      </c>
      <c r="D1331" s="7">
        <f>IF(N1331&gt;0, RANK(N1331,(N1331:P1331,Q1331:AE1331)),0)</f>
        <v>2</v>
      </c>
      <c r="E1331" s="7">
        <f>IF(O1331&gt;0,RANK(O1331,(N1331:P1331,Q1331:AE1331)),0)</f>
        <v>1</v>
      </c>
      <c r="F1331" s="7">
        <f>IF(P1331&gt;0,RANK(P1331,(N1331:P1331,Q1331:AE1331)),0)</f>
        <v>0</v>
      </c>
      <c r="G1331" s="1">
        <f t="shared" si="514"/>
        <v>4264</v>
      </c>
      <c r="H1331" s="2">
        <f t="shared" si="515"/>
        <v>0.33779608650875387</v>
      </c>
      <c r="I1331" s="2"/>
      <c r="J1331" s="2">
        <f t="shared" si="516"/>
        <v>0.29810663075338667</v>
      </c>
      <c r="K1331" s="2">
        <f t="shared" si="517"/>
        <v>0.63590271726214054</v>
      </c>
      <c r="L1331" s="2">
        <f t="shared" si="518"/>
        <v>0</v>
      </c>
      <c r="M1331" s="2">
        <f t="shared" si="519"/>
        <v>6.5990651984472848E-2</v>
      </c>
      <c r="N1331" s="108">
        <v>3763</v>
      </c>
      <c r="O1331" s="108">
        <v>8027</v>
      </c>
      <c r="P1331" s="59"/>
      <c r="Q1331" s="57">
        <v>385</v>
      </c>
      <c r="R1331" s="57">
        <v>448</v>
      </c>
      <c r="Y1331" s="108"/>
      <c r="Z1331" s="108"/>
      <c r="AA1331" s="108">
        <v>0</v>
      </c>
      <c r="AB1331" s="108">
        <v>0</v>
      </c>
      <c r="AC1331" s="108">
        <v>0</v>
      </c>
      <c r="AD1331" s="108">
        <v>0</v>
      </c>
      <c r="AE1331" s="108">
        <v>0</v>
      </c>
      <c r="AF1331" s="108">
        <v>0</v>
      </c>
      <c r="AG1331" s="108"/>
      <c r="AI1331" s="7">
        <f>IF(Q1331&gt;0,RANK(Q1331,(N1331:P1331,Q1331:AE1331)),0)</f>
        <v>4</v>
      </c>
      <c r="AJ1331" s="7">
        <f>IF(R1331&gt;0,RANK(R1331,(N1331:P1331,Q1331:AE1331)),0)</f>
        <v>3</v>
      </c>
      <c r="AK1331" s="7">
        <f>IF(T1331&gt;0,RANK(T1331,(N1331:P1331,Q1331:AE1331)),0)</f>
        <v>0</v>
      </c>
      <c r="AL1331" s="7">
        <f>IF(S1331&gt;0,RANK(S1331,(N1331:P1331,Q1331:AE1331)),0)</f>
        <v>0</v>
      </c>
      <c r="AM1331" s="2">
        <f t="shared" si="520"/>
        <v>3.0499881169294144E-2</v>
      </c>
      <c r="AN1331" s="2">
        <f t="shared" si="521"/>
        <v>3.5490770815178645E-2</v>
      </c>
      <c r="AO1331" s="2">
        <f t="shared" si="522"/>
        <v>0</v>
      </c>
      <c r="AP1331" s="2">
        <f t="shared" si="523"/>
        <v>0</v>
      </c>
      <c r="AR1331" t="s">
        <v>1065</v>
      </c>
      <c r="AS1331" t="s">
        <v>1356</v>
      </c>
      <c r="AT1331">
        <v>4</v>
      </c>
      <c r="AV1331">
        <v>3</v>
      </c>
      <c r="AW1331" s="91">
        <v>29</v>
      </c>
      <c r="AX1331" s="93">
        <v>159</v>
      </c>
      <c r="AY1331" s="97">
        <f t="shared" si="508"/>
        <v>29159</v>
      </c>
      <c r="BA1331" s="7" t="s">
        <v>1261</v>
      </c>
    </row>
    <row r="1332" spans="1:53" hidden="1" outlineLevel="1">
      <c r="A1332" t="s">
        <v>318</v>
      </c>
      <c r="B1332" t="s">
        <v>1356</v>
      </c>
      <c r="C1332" s="1">
        <f t="shared" si="513"/>
        <v>13985</v>
      </c>
      <c r="D1332" s="7">
        <f>IF(N1332&gt;0, RANK(N1332,(N1332:P1332,Q1332:AE1332)),0)</f>
        <v>2</v>
      </c>
      <c r="E1332" s="7">
        <f>IF(O1332&gt;0,RANK(O1332,(N1332:P1332,Q1332:AE1332)),0)</f>
        <v>1</v>
      </c>
      <c r="F1332" s="7">
        <f>IF(P1332&gt;0,RANK(P1332,(N1332:P1332,Q1332:AE1332)),0)</f>
        <v>0</v>
      </c>
      <c r="G1332" s="1">
        <f t="shared" si="514"/>
        <v>3939</v>
      </c>
      <c r="H1332" s="2">
        <f t="shared" si="515"/>
        <v>0.28165892027171968</v>
      </c>
      <c r="I1332" s="2"/>
      <c r="J1332" s="2">
        <f t="shared" si="516"/>
        <v>0.33114050768680731</v>
      </c>
      <c r="K1332" s="2">
        <f t="shared" si="517"/>
        <v>0.61279942795852704</v>
      </c>
      <c r="L1332" s="2">
        <f t="shared" si="518"/>
        <v>0</v>
      </c>
      <c r="M1332" s="2">
        <f t="shared" si="519"/>
        <v>5.6060064354665706E-2</v>
      </c>
      <c r="N1332" s="108">
        <v>4631</v>
      </c>
      <c r="O1332" s="108">
        <v>8570</v>
      </c>
      <c r="P1332" s="59"/>
      <c r="Q1332" s="57">
        <v>479</v>
      </c>
      <c r="R1332" s="57">
        <v>305</v>
      </c>
      <c r="Y1332" s="108"/>
      <c r="Z1332" s="108"/>
      <c r="AA1332" s="108">
        <v>0</v>
      </c>
      <c r="AB1332" s="108">
        <v>0</v>
      </c>
      <c r="AC1332" s="108">
        <v>0</v>
      </c>
      <c r="AD1332" s="108">
        <v>0</v>
      </c>
      <c r="AE1332" s="108">
        <v>0</v>
      </c>
      <c r="AF1332" s="108">
        <v>0</v>
      </c>
      <c r="AG1332" s="108"/>
      <c r="AI1332" s="7">
        <f>IF(Q1332&gt;0,RANK(Q1332,(N1332:P1332,Q1332:AE1332)),0)</f>
        <v>3</v>
      </c>
      <c r="AJ1332" s="7">
        <f>IF(R1332&gt;0,RANK(R1332,(N1332:P1332,Q1332:AE1332)),0)</f>
        <v>4</v>
      </c>
      <c r="AK1332" s="7">
        <f>IF(T1332&gt;0,RANK(T1332,(N1332:P1332,Q1332:AE1332)),0)</f>
        <v>0</v>
      </c>
      <c r="AL1332" s="7">
        <f>IF(S1332&gt;0,RANK(S1332,(N1332:P1332,Q1332:AE1332)),0)</f>
        <v>0</v>
      </c>
      <c r="AM1332" s="2">
        <f t="shared" si="520"/>
        <v>3.4250983196281733E-2</v>
      </c>
      <c r="AN1332" s="2">
        <f t="shared" si="521"/>
        <v>2.1809081158383984E-2</v>
      </c>
      <c r="AO1332" s="2">
        <f t="shared" si="522"/>
        <v>0</v>
      </c>
      <c r="AP1332" s="2">
        <f t="shared" si="523"/>
        <v>0</v>
      </c>
      <c r="AR1332" t="s">
        <v>318</v>
      </c>
      <c r="AS1332" t="s">
        <v>1356</v>
      </c>
      <c r="AT1332">
        <v>8</v>
      </c>
      <c r="AV1332">
        <v>3</v>
      </c>
      <c r="AW1332" s="91">
        <v>29</v>
      </c>
      <c r="AX1332" s="93">
        <v>161</v>
      </c>
      <c r="AY1332" s="97">
        <f t="shared" si="508"/>
        <v>29161</v>
      </c>
      <c r="BA1332" s="7" t="s">
        <v>1261</v>
      </c>
    </row>
    <row r="1333" spans="1:53" hidden="1" outlineLevel="1">
      <c r="A1333" t="s">
        <v>1027</v>
      </c>
      <c r="B1333" t="s">
        <v>1356</v>
      </c>
      <c r="C1333" s="1">
        <f t="shared" si="513"/>
        <v>5666</v>
      </c>
      <c r="D1333" s="7">
        <f>IF(N1333&gt;0, RANK(N1333,(N1333:P1333,Q1333:AE1333)),0)</f>
        <v>2</v>
      </c>
      <c r="E1333" s="7">
        <f>IF(O1333&gt;0,RANK(O1333,(N1333:P1333,Q1333:AE1333)),0)</f>
        <v>1</v>
      </c>
      <c r="F1333" s="7">
        <f>IF(P1333&gt;0,RANK(P1333,(N1333:P1333,Q1333:AE1333)),0)</f>
        <v>0</v>
      </c>
      <c r="G1333" s="1">
        <f t="shared" si="514"/>
        <v>1045</v>
      </c>
      <c r="H1333" s="2">
        <f t="shared" si="515"/>
        <v>0.18443346276032474</v>
      </c>
      <c r="I1333" s="2"/>
      <c r="J1333" s="2">
        <f t="shared" si="516"/>
        <v>0.36286621955524179</v>
      </c>
      <c r="K1333" s="2">
        <f t="shared" si="517"/>
        <v>0.54729968231556658</v>
      </c>
      <c r="L1333" s="2">
        <f t="shared" si="518"/>
        <v>0</v>
      </c>
      <c r="M1333" s="2">
        <f t="shared" si="519"/>
        <v>8.9834098129191631E-2</v>
      </c>
      <c r="N1333" s="108">
        <v>2056</v>
      </c>
      <c r="O1333" s="108">
        <v>3101</v>
      </c>
      <c r="P1333" s="59"/>
      <c r="Q1333" s="57">
        <v>215</v>
      </c>
      <c r="R1333" s="57">
        <v>294</v>
      </c>
      <c r="Y1333" s="108"/>
      <c r="Z1333" s="108"/>
      <c r="AA1333" s="108">
        <v>0</v>
      </c>
      <c r="AB1333" s="108">
        <v>0</v>
      </c>
      <c r="AC1333" s="108">
        <v>0</v>
      </c>
      <c r="AD1333" s="108">
        <v>0</v>
      </c>
      <c r="AE1333" s="108">
        <v>0</v>
      </c>
      <c r="AF1333" s="108">
        <v>0</v>
      </c>
      <c r="AG1333" s="108"/>
      <c r="AI1333" s="7">
        <f>IF(Q1333&gt;0,RANK(Q1333,(N1333:P1333,Q1333:AE1333)),0)</f>
        <v>4</v>
      </c>
      <c r="AJ1333" s="7">
        <f>IF(R1333&gt;0,RANK(R1333,(N1333:P1333,Q1333:AE1333)),0)</f>
        <v>3</v>
      </c>
      <c r="AK1333" s="7">
        <f>IF(T1333&gt;0,RANK(T1333,(N1333:P1333,Q1333:AE1333)),0)</f>
        <v>0</v>
      </c>
      <c r="AL1333" s="7">
        <f>IF(S1333&gt;0,RANK(S1333,(N1333:P1333,Q1333:AE1333)),0)</f>
        <v>0</v>
      </c>
      <c r="AM1333" s="2">
        <f t="shared" si="520"/>
        <v>3.7945640663607484E-2</v>
      </c>
      <c r="AN1333" s="2">
        <f t="shared" si="521"/>
        <v>5.1888457465584188E-2</v>
      </c>
      <c r="AO1333" s="2">
        <f t="shared" si="522"/>
        <v>0</v>
      </c>
      <c r="AP1333" s="2">
        <f t="shared" si="523"/>
        <v>0</v>
      </c>
      <c r="AR1333" t="s">
        <v>1027</v>
      </c>
      <c r="AS1333" t="s">
        <v>1356</v>
      </c>
      <c r="AT1333">
        <v>9</v>
      </c>
      <c r="AV1333">
        <v>3</v>
      </c>
      <c r="AW1333" s="91">
        <v>29</v>
      </c>
      <c r="AX1333" s="93">
        <v>163</v>
      </c>
      <c r="AY1333" s="97">
        <f t="shared" si="508"/>
        <v>29163</v>
      </c>
      <c r="BA1333" s="7" t="s">
        <v>1261</v>
      </c>
    </row>
    <row r="1334" spans="1:53" hidden="1" outlineLevel="1">
      <c r="A1334" t="s">
        <v>2113</v>
      </c>
      <c r="B1334" t="s">
        <v>1356</v>
      </c>
      <c r="C1334" s="1">
        <f t="shared" si="513"/>
        <v>31091</v>
      </c>
      <c r="D1334" s="7">
        <f>IF(N1334&gt;0, RANK(N1334,(N1334:P1334,Q1334:AE1334)),0)</f>
        <v>2</v>
      </c>
      <c r="E1334" s="7">
        <f>IF(O1334&gt;0,RANK(O1334,(N1334:P1334,Q1334:AE1334)),0)</f>
        <v>1</v>
      </c>
      <c r="F1334" s="7">
        <f>IF(P1334&gt;0,RANK(P1334,(N1334:P1334,Q1334:AE1334)),0)</f>
        <v>0</v>
      </c>
      <c r="G1334" s="1">
        <f t="shared" si="514"/>
        <v>5613</v>
      </c>
      <c r="H1334" s="2">
        <f t="shared" si="515"/>
        <v>0.18053455984046829</v>
      </c>
      <c r="I1334" s="2"/>
      <c r="J1334" s="2">
        <f t="shared" si="516"/>
        <v>0.38615676562349233</v>
      </c>
      <c r="K1334" s="2">
        <f t="shared" si="517"/>
        <v>0.56669132546396062</v>
      </c>
      <c r="L1334" s="2">
        <f t="shared" si="518"/>
        <v>0</v>
      </c>
      <c r="M1334" s="2">
        <f t="shared" si="519"/>
        <v>4.7151908912547058E-2</v>
      </c>
      <c r="N1334" s="108">
        <v>12006</v>
      </c>
      <c r="O1334" s="108">
        <v>17619</v>
      </c>
      <c r="P1334" s="59"/>
      <c r="Q1334" s="57">
        <v>948</v>
      </c>
      <c r="R1334" s="57">
        <v>518</v>
      </c>
      <c r="Y1334" s="108"/>
      <c r="Z1334" s="108"/>
      <c r="AA1334" s="108">
        <v>0</v>
      </c>
      <c r="AB1334" s="108">
        <v>0</v>
      </c>
      <c r="AC1334" s="108">
        <v>0</v>
      </c>
      <c r="AD1334" s="108">
        <v>0</v>
      </c>
      <c r="AE1334" s="108">
        <v>0</v>
      </c>
      <c r="AF1334" s="108">
        <v>0</v>
      </c>
      <c r="AG1334" s="108"/>
      <c r="AI1334" s="7">
        <f>IF(Q1334&gt;0,RANK(Q1334,(N1334:P1334,Q1334:AE1334)),0)</f>
        <v>3</v>
      </c>
      <c r="AJ1334" s="7">
        <f>IF(R1334&gt;0,RANK(R1334,(N1334:P1334,Q1334:AE1334)),0)</f>
        <v>4</v>
      </c>
      <c r="AK1334" s="7">
        <f>IF(T1334&gt;0,RANK(T1334,(N1334:P1334,Q1334:AE1334)),0)</f>
        <v>0</v>
      </c>
      <c r="AL1334" s="7">
        <f>IF(S1334&gt;0,RANK(S1334,(N1334:P1334,Q1334:AE1334)),0)</f>
        <v>0</v>
      </c>
      <c r="AM1334" s="2">
        <f t="shared" si="520"/>
        <v>3.0491138914798495E-2</v>
      </c>
      <c r="AN1334" s="2">
        <f t="shared" si="521"/>
        <v>1.6660769997748546E-2</v>
      </c>
      <c r="AO1334" s="2">
        <f t="shared" si="522"/>
        <v>0</v>
      </c>
      <c r="AP1334" s="2">
        <f t="shared" si="523"/>
        <v>0</v>
      </c>
      <c r="AR1334" t="s">
        <v>2113</v>
      </c>
      <c r="AS1334" t="s">
        <v>1356</v>
      </c>
      <c r="AT1334">
        <v>6</v>
      </c>
      <c r="AV1334">
        <v>3</v>
      </c>
      <c r="AW1334" s="91">
        <v>29</v>
      </c>
      <c r="AX1334" s="93">
        <v>165</v>
      </c>
      <c r="AY1334" s="97">
        <f t="shared" si="508"/>
        <v>29165</v>
      </c>
      <c r="BA1334" s="7" t="s">
        <v>1261</v>
      </c>
    </row>
    <row r="1335" spans="1:53" hidden="1" outlineLevel="1">
      <c r="A1335" t="s">
        <v>2180</v>
      </c>
      <c r="B1335" t="s">
        <v>1356</v>
      </c>
      <c r="C1335" s="1">
        <f t="shared" si="513"/>
        <v>9858</v>
      </c>
      <c r="D1335" s="7">
        <f>IF(N1335&gt;0, RANK(N1335,(N1335:P1335,Q1335:AE1335)),0)</f>
        <v>2</v>
      </c>
      <c r="E1335" s="7">
        <f>IF(O1335&gt;0,RANK(O1335,(N1335:P1335,Q1335:AE1335)),0)</f>
        <v>1</v>
      </c>
      <c r="F1335" s="7">
        <f>IF(P1335&gt;0,RANK(P1335,(N1335:P1335,Q1335:AE1335)),0)</f>
        <v>0</v>
      </c>
      <c r="G1335" s="1">
        <f t="shared" si="514"/>
        <v>4370</v>
      </c>
      <c r="H1335" s="2">
        <f t="shared" si="515"/>
        <v>0.44329478596064109</v>
      </c>
      <c r="I1335" s="2"/>
      <c r="J1335" s="2">
        <f t="shared" si="516"/>
        <v>0.24589166159464396</v>
      </c>
      <c r="K1335" s="2">
        <f t="shared" si="517"/>
        <v>0.68918644755528502</v>
      </c>
      <c r="L1335" s="2">
        <f t="shared" si="518"/>
        <v>0</v>
      </c>
      <c r="M1335" s="2">
        <f t="shared" si="519"/>
        <v>6.4921890850071051E-2</v>
      </c>
      <c r="N1335" s="108">
        <v>2424</v>
      </c>
      <c r="O1335" s="108">
        <v>6794</v>
      </c>
      <c r="P1335" s="59"/>
      <c r="Q1335" s="57">
        <v>397</v>
      </c>
      <c r="R1335" s="57">
        <v>243</v>
      </c>
      <c r="Y1335" s="108"/>
      <c r="Z1335" s="108"/>
      <c r="AA1335" s="108">
        <v>0</v>
      </c>
      <c r="AB1335" s="108">
        <v>0</v>
      </c>
      <c r="AC1335" s="108">
        <v>0</v>
      </c>
      <c r="AD1335" s="108">
        <v>0</v>
      </c>
      <c r="AE1335" s="108">
        <v>0</v>
      </c>
      <c r="AF1335" s="108">
        <v>0</v>
      </c>
      <c r="AG1335" s="108"/>
      <c r="AI1335" s="7">
        <f>IF(Q1335&gt;0,RANK(Q1335,(N1335:P1335,Q1335:AE1335)),0)</f>
        <v>3</v>
      </c>
      <c r="AJ1335" s="7">
        <f>IF(R1335&gt;0,RANK(R1335,(N1335:P1335,Q1335:AE1335)),0)</f>
        <v>4</v>
      </c>
      <c r="AK1335" s="7">
        <f>IF(T1335&gt;0,RANK(T1335,(N1335:P1335,Q1335:AE1335)),0)</f>
        <v>0</v>
      </c>
      <c r="AL1335" s="7">
        <f>IF(S1335&gt;0,RANK(S1335,(N1335:P1335,Q1335:AE1335)),0)</f>
        <v>0</v>
      </c>
      <c r="AM1335" s="2">
        <f t="shared" si="520"/>
        <v>4.0271860417934673E-2</v>
      </c>
      <c r="AN1335" s="2">
        <f t="shared" si="521"/>
        <v>2.4650030432136337E-2</v>
      </c>
      <c r="AO1335" s="2">
        <f t="shared" si="522"/>
        <v>0</v>
      </c>
      <c r="AP1335" s="2">
        <f t="shared" si="523"/>
        <v>0</v>
      </c>
      <c r="AR1335" t="s">
        <v>2180</v>
      </c>
      <c r="AS1335" t="s">
        <v>1356</v>
      </c>
      <c r="AT1335">
        <v>0</v>
      </c>
      <c r="AV1335">
        <v>3</v>
      </c>
      <c r="AW1335" s="91">
        <v>29</v>
      </c>
      <c r="AX1335" s="93">
        <v>167</v>
      </c>
      <c r="AY1335" s="97">
        <f t="shared" si="508"/>
        <v>29167</v>
      </c>
      <c r="BA1335" s="7" t="s">
        <v>1261</v>
      </c>
    </row>
    <row r="1336" spans="1:53" hidden="1" outlineLevel="1">
      <c r="A1336" t="s">
        <v>394</v>
      </c>
      <c r="B1336" t="s">
        <v>1356</v>
      </c>
      <c r="C1336" s="1">
        <f t="shared" si="513"/>
        <v>9052</v>
      </c>
      <c r="D1336" s="7">
        <f>IF(N1336&gt;0, RANK(N1336,(N1336:P1336,Q1336:AE1336)),0)</f>
        <v>2</v>
      </c>
      <c r="E1336" s="7">
        <f>IF(O1336&gt;0,RANK(O1336,(N1336:P1336,Q1336:AE1336)),0)</f>
        <v>1</v>
      </c>
      <c r="F1336" s="7">
        <f>IF(P1336&gt;0,RANK(P1336,(N1336:P1336,Q1336:AE1336)),0)</f>
        <v>0</v>
      </c>
      <c r="G1336" s="1">
        <f t="shared" si="514"/>
        <v>3815</v>
      </c>
      <c r="H1336" s="2">
        <f t="shared" si="515"/>
        <v>0.42145382235969953</v>
      </c>
      <c r="I1336" s="2"/>
      <c r="J1336" s="2">
        <f t="shared" si="516"/>
        <v>0.26038444542642508</v>
      </c>
      <c r="K1336" s="2">
        <f t="shared" si="517"/>
        <v>0.68183826778612466</v>
      </c>
      <c r="L1336" s="2">
        <f t="shared" si="518"/>
        <v>0</v>
      </c>
      <c r="M1336" s="2">
        <f t="shared" si="519"/>
        <v>5.777728678745031E-2</v>
      </c>
      <c r="N1336" s="108">
        <v>2357</v>
      </c>
      <c r="O1336" s="108">
        <v>6172</v>
      </c>
      <c r="P1336" s="59"/>
      <c r="Q1336" s="57">
        <v>280</v>
      </c>
      <c r="R1336" s="57">
        <v>243</v>
      </c>
      <c r="Y1336" s="108"/>
      <c r="Z1336" s="108"/>
      <c r="AA1336" s="108">
        <v>0</v>
      </c>
      <c r="AB1336" s="108">
        <v>0</v>
      </c>
      <c r="AC1336" s="108">
        <v>0</v>
      </c>
      <c r="AD1336" s="108">
        <v>0</v>
      </c>
      <c r="AE1336" s="108">
        <v>0</v>
      </c>
      <c r="AF1336" s="108">
        <v>0</v>
      </c>
      <c r="AG1336" s="108"/>
      <c r="AI1336" s="7">
        <f>IF(Q1336&gt;0,RANK(Q1336,(N1336:P1336,Q1336:AE1336)),0)</f>
        <v>3</v>
      </c>
      <c r="AJ1336" s="7">
        <f>IF(R1336&gt;0,RANK(R1336,(N1336:P1336,Q1336:AE1336)),0)</f>
        <v>4</v>
      </c>
      <c r="AK1336" s="7">
        <f>IF(T1336&gt;0,RANK(T1336,(N1336:P1336,Q1336:AE1336)),0)</f>
        <v>0</v>
      </c>
      <c r="AL1336" s="7">
        <f>IF(S1336&gt;0,RANK(S1336,(N1336:P1336,Q1336:AE1336)),0)</f>
        <v>0</v>
      </c>
      <c r="AM1336" s="2">
        <f t="shared" si="520"/>
        <v>3.093239063190455E-2</v>
      </c>
      <c r="AN1336" s="2">
        <f t="shared" si="521"/>
        <v>2.6844896155545736E-2</v>
      </c>
      <c r="AO1336" s="2">
        <f t="shared" si="522"/>
        <v>0</v>
      </c>
      <c r="AP1336" s="2">
        <f t="shared" si="523"/>
        <v>0</v>
      </c>
      <c r="AR1336" t="s">
        <v>394</v>
      </c>
      <c r="AS1336" t="s">
        <v>1356</v>
      </c>
      <c r="AT1336">
        <v>4</v>
      </c>
      <c r="AV1336">
        <v>3</v>
      </c>
      <c r="AW1336" s="91">
        <v>29</v>
      </c>
      <c r="AX1336" s="93">
        <v>169</v>
      </c>
      <c r="AY1336" s="97">
        <f t="shared" si="508"/>
        <v>29169</v>
      </c>
      <c r="BA1336" s="7" t="s">
        <v>1261</v>
      </c>
    </row>
    <row r="1337" spans="1:53" hidden="1" outlineLevel="1">
      <c r="A1337" t="s">
        <v>2154</v>
      </c>
      <c r="B1337" t="s">
        <v>1356</v>
      </c>
      <c r="C1337" s="1">
        <f t="shared" si="513"/>
        <v>1967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>IF(P1337&gt;0,RANK(P1337,(N1337:P1337,Q1337:AE1337)),0)</f>
        <v>0</v>
      </c>
      <c r="G1337" s="1">
        <f t="shared" si="514"/>
        <v>963</v>
      </c>
      <c r="H1337" s="2">
        <f t="shared" si="515"/>
        <v>0.48957803762074226</v>
      </c>
      <c r="I1337" s="2"/>
      <c r="J1337" s="2">
        <f t="shared" si="516"/>
        <v>0.23538383324860193</v>
      </c>
      <c r="K1337" s="2">
        <f t="shared" si="517"/>
        <v>0.72496187086934416</v>
      </c>
      <c r="L1337" s="2">
        <f t="shared" si="518"/>
        <v>0</v>
      </c>
      <c r="M1337" s="2">
        <f t="shared" si="519"/>
        <v>3.9654295882053936E-2</v>
      </c>
      <c r="N1337" s="108">
        <v>463</v>
      </c>
      <c r="O1337" s="108">
        <v>1426</v>
      </c>
      <c r="P1337" s="59"/>
      <c r="Q1337" s="57">
        <v>39</v>
      </c>
      <c r="R1337" s="57">
        <v>39</v>
      </c>
      <c r="Y1337" s="108"/>
      <c r="Z1337" s="108"/>
      <c r="AA1337" s="108">
        <v>0</v>
      </c>
      <c r="AB1337" s="108">
        <v>0</v>
      </c>
      <c r="AC1337" s="108">
        <v>0</v>
      </c>
      <c r="AD1337" s="108">
        <v>0</v>
      </c>
      <c r="AE1337" s="108">
        <v>0</v>
      </c>
      <c r="AF1337" s="108">
        <v>0</v>
      </c>
      <c r="AG1337" s="108"/>
      <c r="AI1337" s="7">
        <f>IF(Q1337&gt;0,RANK(Q1337,(N1337:P1337,Q1337:AE1337)),0)</f>
        <v>3</v>
      </c>
      <c r="AJ1337" s="7">
        <f>IF(R1337&gt;0,RANK(R1337,(N1337:P1337,Q1337:AE1337)),0)</f>
        <v>3</v>
      </c>
      <c r="AK1337" s="7">
        <f>IF(T1337&gt;0,RANK(T1337,(N1337:P1337,Q1337:AE1337)),0)</f>
        <v>0</v>
      </c>
      <c r="AL1337" s="7">
        <f>IF(S1337&gt;0,RANK(S1337,(N1337:P1337,Q1337:AE1337)),0)</f>
        <v>0</v>
      </c>
      <c r="AM1337" s="2">
        <f t="shared" si="520"/>
        <v>1.9827147941026944E-2</v>
      </c>
      <c r="AN1337" s="2">
        <f t="shared" si="521"/>
        <v>1.9827147941026944E-2</v>
      </c>
      <c r="AO1337" s="2">
        <f t="shared" si="522"/>
        <v>0</v>
      </c>
      <c r="AP1337" s="2">
        <f t="shared" si="523"/>
        <v>0</v>
      </c>
      <c r="AR1337" t="s">
        <v>2154</v>
      </c>
      <c r="AS1337" t="s">
        <v>1356</v>
      </c>
      <c r="AT1337">
        <v>6</v>
      </c>
      <c r="AV1337">
        <v>3</v>
      </c>
      <c r="AW1337" s="91">
        <v>29</v>
      </c>
      <c r="AX1337" s="93">
        <v>171</v>
      </c>
      <c r="AY1337" s="97">
        <f t="shared" si="508"/>
        <v>29171</v>
      </c>
      <c r="BA1337" s="7" t="s">
        <v>1261</v>
      </c>
    </row>
    <row r="1338" spans="1:53" hidden="1" outlineLevel="1">
      <c r="A1338" t="s">
        <v>322</v>
      </c>
      <c r="B1338" t="s">
        <v>1356</v>
      </c>
      <c r="C1338" s="1">
        <f t="shared" si="513"/>
        <v>3814</v>
      </c>
      <c r="D1338" s="7">
        <f>IF(N1338&gt;0, RANK(N1338,(N1338:P1338,Q1338:AE1338)),0)</f>
        <v>2</v>
      </c>
      <c r="E1338" s="7">
        <f>IF(O1338&gt;0,RANK(O1338,(N1338:P1338,Q1338:AE1338)),0)</f>
        <v>1</v>
      </c>
      <c r="F1338" s="7">
        <f>IF(P1338&gt;0,RANK(P1338,(N1338:P1338,Q1338:AE1338)),0)</f>
        <v>0</v>
      </c>
      <c r="G1338" s="1">
        <f t="shared" si="514"/>
        <v>948</v>
      </c>
      <c r="H1338" s="2">
        <f t="shared" si="515"/>
        <v>0.24855794441531201</v>
      </c>
      <c r="I1338" s="2"/>
      <c r="J1338" s="2">
        <f t="shared" si="516"/>
        <v>0.35658101730466701</v>
      </c>
      <c r="K1338" s="2">
        <f t="shared" si="517"/>
        <v>0.60513896171997905</v>
      </c>
      <c r="L1338" s="2">
        <f t="shared" si="518"/>
        <v>0</v>
      </c>
      <c r="M1338" s="2">
        <f t="shared" si="519"/>
        <v>3.8280020975353879E-2</v>
      </c>
      <c r="N1338" s="108">
        <v>1360</v>
      </c>
      <c r="O1338" s="108">
        <v>2308</v>
      </c>
      <c r="P1338" s="59"/>
      <c r="Q1338" s="57">
        <v>80</v>
      </c>
      <c r="R1338" s="57">
        <v>66</v>
      </c>
      <c r="Y1338" s="108"/>
      <c r="Z1338" s="108"/>
      <c r="AA1338" s="108">
        <v>0</v>
      </c>
      <c r="AB1338" s="108">
        <v>0</v>
      </c>
      <c r="AC1338" s="108">
        <v>0</v>
      </c>
      <c r="AD1338" s="108">
        <v>0</v>
      </c>
      <c r="AE1338" s="108">
        <v>0</v>
      </c>
      <c r="AF1338" s="108">
        <v>0</v>
      </c>
      <c r="AG1338" s="108"/>
      <c r="AI1338" s="7">
        <f>IF(Q1338&gt;0,RANK(Q1338,(N1338:P1338,Q1338:AE1338)),0)</f>
        <v>3</v>
      </c>
      <c r="AJ1338" s="7">
        <f>IF(R1338&gt;0,RANK(R1338,(N1338:P1338,Q1338:AE1338)),0)</f>
        <v>4</v>
      </c>
      <c r="AK1338" s="7">
        <f>IF(T1338&gt;0,RANK(T1338,(N1338:P1338,Q1338:AE1338)),0)</f>
        <v>0</v>
      </c>
      <c r="AL1338" s="7">
        <f>IF(S1338&gt;0,RANK(S1338,(N1338:P1338,Q1338:AE1338)),0)</f>
        <v>0</v>
      </c>
      <c r="AM1338" s="2">
        <f t="shared" si="520"/>
        <v>2.097535395909806E-2</v>
      </c>
      <c r="AN1338" s="2">
        <f t="shared" si="521"/>
        <v>1.7304667016255899E-2</v>
      </c>
      <c r="AO1338" s="2">
        <f t="shared" si="522"/>
        <v>0</v>
      </c>
      <c r="AP1338" s="2">
        <f t="shared" si="523"/>
        <v>0</v>
      </c>
      <c r="AR1338" t="s">
        <v>322</v>
      </c>
      <c r="AS1338" t="s">
        <v>1356</v>
      </c>
      <c r="AT1338">
        <v>9</v>
      </c>
      <c r="AV1338">
        <v>3</v>
      </c>
      <c r="AW1338" s="91">
        <v>29</v>
      </c>
      <c r="AX1338" s="93">
        <v>173</v>
      </c>
      <c r="AY1338" s="97">
        <f t="shared" si="508"/>
        <v>29173</v>
      </c>
      <c r="BA1338" s="7" t="s">
        <v>1261</v>
      </c>
    </row>
    <row r="1339" spans="1:53" hidden="1" outlineLevel="1">
      <c r="A1339" t="s">
        <v>1215</v>
      </c>
      <c r="B1339" t="s">
        <v>1356</v>
      </c>
      <c r="C1339" s="1">
        <f t="shared" si="513"/>
        <v>7640</v>
      </c>
      <c r="D1339" s="7">
        <f>IF(N1339&gt;0, RANK(N1339,(N1339:P1339,Q1339:AE1339)),0)</f>
        <v>2</v>
      </c>
      <c r="E1339" s="7">
        <f>IF(O1339&gt;0,RANK(O1339,(N1339:P1339,Q1339:AE1339)),0)</f>
        <v>1</v>
      </c>
      <c r="F1339" s="7">
        <f>IF(P1339&gt;0,RANK(P1339,(N1339:P1339,Q1339:AE1339)),0)</f>
        <v>0</v>
      </c>
      <c r="G1339" s="1">
        <f t="shared" si="514"/>
        <v>2582</v>
      </c>
      <c r="H1339" s="2">
        <f t="shared" si="515"/>
        <v>0.33795811518324609</v>
      </c>
      <c r="I1339" s="2"/>
      <c r="J1339" s="2">
        <f t="shared" si="516"/>
        <v>0.2962041884816754</v>
      </c>
      <c r="K1339" s="2">
        <f t="shared" si="517"/>
        <v>0.63416230366492143</v>
      </c>
      <c r="L1339" s="2">
        <f t="shared" si="518"/>
        <v>0</v>
      </c>
      <c r="M1339" s="2">
        <f t="shared" si="519"/>
        <v>6.9633507853403165E-2</v>
      </c>
      <c r="N1339" s="108">
        <v>2263</v>
      </c>
      <c r="O1339" s="108">
        <v>4845</v>
      </c>
      <c r="P1339" s="59"/>
      <c r="Q1339" s="57">
        <v>342</v>
      </c>
      <c r="R1339" s="57">
        <v>190</v>
      </c>
      <c r="Y1339" s="108"/>
      <c r="Z1339" s="108"/>
      <c r="AA1339" s="108">
        <v>0</v>
      </c>
      <c r="AB1339" s="108">
        <v>0</v>
      </c>
      <c r="AC1339" s="108">
        <v>0</v>
      </c>
      <c r="AD1339" s="108">
        <v>0</v>
      </c>
      <c r="AE1339" s="108">
        <v>0</v>
      </c>
      <c r="AF1339" s="108">
        <v>0</v>
      </c>
      <c r="AG1339" s="108"/>
      <c r="AI1339" s="7">
        <f>IF(Q1339&gt;0,RANK(Q1339,(N1339:P1339,Q1339:AE1339)),0)</f>
        <v>3</v>
      </c>
      <c r="AJ1339" s="7">
        <f>IF(R1339&gt;0,RANK(R1339,(N1339:P1339,Q1339:AE1339)),0)</f>
        <v>4</v>
      </c>
      <c r="AK1339" s="7">
        <f>IF(T1339&gt;0,RANK(T1339,(N1339:P1339,Q1339:AE1339)),0)</f>
        <v>0</v>
      </c>
      <c r="AL1339" s="7">
        <f>IF(S1339&gt;0,RANK(S1339,(N1339:P1339,Q1339:AE1339)),0)</f>
        <v>0</v>
      </c>
      <c r="AM1339" s="2">
        <f t="shared" si="520"/>
        <v>4.476439790575916E-2</v>
      </c>
      <c r="AN1339" s="2">
        <f t="shared" si="521"/>
        <v>2.4869109947643978E-2</v>
      </c>
      <c r="AO1339" s="2">
        <f t="shared" si="522"/>
        <v>0</v>
      </c>
      <c r="AP1339" s="2">
        <f t="shared" si="523"/>
        <v>0</v>
      </c>
      <c r="AR1339" t="s">
        <v>1215</v>
      </c>
      <c r="AS1339" t="s">
        <v>1356</v>
      </c>
      <c r="AT1339">
        <v>9</v>
      </c>
      <c r="AV1339">
        <v>3</v>
      </c>
      <c r="AW1339" s="91">
        <v>29</v>
      </c>
      <c r="AX1339" s="93">
        <v>175</v>
      </c>
      <c r="AY1339" s="97">
        <f t="shared" si="508"/>
        <v>29175</v>
      </c>
      <c r="BA1339" s="7" t="s">
        <v>1261</v>
      </c>
    </row>
    <row r="1340" spans="1:53" hidden="1" outlineLevel="1">
      <c r="A1340" t="s">
        <v>663</v>
      </c>
      <c r="B1340" t="s">
        <v>1356</v>
      </c>
      <c r="C1340" s="1">
        <f t="shared" si="513"/>
        <v>7558</v>
      </c>
      <c r="D1340" s="7">
        <f>IF(N1340&gt;0, RANK(N1340,(N1340:P1340,Q1340:AE1340)),0)</f>
        <v>2</v>
      </c>
      <c r="E1340" s="7">
        <f>IF(O1340&gt;0,RANK(O1340,(N1340:P1340,Q1340:AE1340)),0)</f>
        <v>1</v>
      </c>
      <c r="F1340" s="7">
        <f>IF(P1340&gt;0,RANK(P1340,(N1340:P1340,Q1340:AE1340)),0)</f>
        <v>0</v>
      </c>
      <c r="G1340" s="1">
        <f t="shared" si="514"/>
        <v>1042</v>
      </c>
      <c r="H1340" s="2">
        <f t="shared" si="515"/>
        <v>0.13786716062450383</v>
      </c>
      <c r="I1340" s="2"/>
      <c r="J1340" s="2">
        <f t="shared" si="516"/>
        <v>0.39865043662344535</v>
      </c>
      <c r="K1340" s="2">
        <f t="shared" si="517"/>
        <v>0.53651759724794923</v>
      </c>
      <c r="L1340" s="2">
        <f t="shared" si="518"/>
        <v>0</v>
      </c>
      <c r="M1340" s="2">
        <f t="shared" si="519"/>
        <v>6.4831966128605423E-2</v>
      </c>
      <c r="N1340" s="108">
        <v>3013</v>
      </c>
      <c r="O1340" s="108">
        <v>4055</v>
      </c>
      <c r="P1340" s="59"/>
      <c r="Q1340" s="57">
        <v>285</v>
      </c>
      <c r="R1340" s="57">
        <v>205</v>
      </c>
      <c r="Y1340" s="108"/>
      <c r="Z1340" s="108"/>
      <c r="AA1340" s="108">
        <v>0</v>
      </c>
      <c r="AB1340" s="108">
        <v>0</v>
      </c>
      <c r="AC1340" s="108">
        <v>0</v>
      </c>
      <c r="AD1340" s="108">
        <v>0</v>
      </c>
      <c r="AE1340" s="108">
        <v>0</v>
      </c>
      <c r="AF1340" s="108">
        <v>0</v>
      </c>
      <c r="AG1340" s="108"/>
      <c r="AI1340" s="7">
        <f>IF(Q1340&gt;0,RANK(Q1340,(N1340:P1340,Q1340:AE1340)),0)</f>
        <v>3</v>
      </c>
      <c r="AJ1340" s="7">
        <f>IF(R1340&gt;0,RANK(R1340,(N1340:P1340,Q1340:AE1340)),0)</f>
        <v>4</v>
      </c>
      <c r="AK1340" s="7">
        <f>IF(T1340&gt;0,RANK(T1340,(N1340:P1340,Q1340:AE1340)),0)</f>
        <v>0</v>
      </c>
      <c r="AL1340" s="7">
        <f>IF(S1340&gt;0,RANK(S1340,(N1340:P1340,Q1340:AE1340)),0)</f>
        <v>0</v>
      </c>
      <c r="AM1340" s="2">
        <f t="shared" si="520"/>
        <v>3.7708388462556232E-2</v>
      </c>
      <c r="AN1340" s="2">
        <f t="shared" si="521"/>
        <v>2.7123577666049219E-2</v>
      </c>
      <c r="AO1340" s="2">
        <f t="shared" si="522"/>
        <v>0</v>
      </c>
      <c r="AP1340" s="2">
        <f t="shared" si="523"/>
        <v>0</v>
      </c>
      <c r="AR1340" t="s">
        <v>663</v>
      </c>
      <c r="AS1340" t="s">
        <v>1356</v>
      </c>
      <c r="AT1340">
        <v>4</v>
      </c>
      <c r="AV1340">
        <v>3</v>
      </c>
      <c r="AW1340" s="91">
        <v>29</v>
      </c>
      <c r="AX1340" s="93">
        <v>177</v>
      </c>
      <c r="AY1340" s="97">
        <f t="shared" si="508"/>
        <v>29177</v>
      </c>
      <c r="BA1340" s="7" t="s">
        <v>1261</v>
      </c>
    </row>
    <row r="1341" spans="1:53" hidden="1" outlineLevel="1">
      <c r="A1341" t="s">
        <v>2148</v>
      </c>
      <c r="B1341" t="s">
        <v>1356</v>
      </c>
      <c r="C1341" s="1">
        <f t="shared" si="513"/>
        <v>2467</v>
      </c>
      <c r="D1341" s="7">
        <f>IF(N1341&gt;0, RANK(N1341,(N1341:P1341,Q1341:AE1341)),0)</f>
        <v>2</v>
      </c>
      <c r="E1341" s="7">
        <f>IF(O1341&gt;0,RANK(O1341,(N1341:P1341,Q1341:AE1341)),0)</f>
        <v>1</v>
      </c>
      <c r="F1341" s="7">
        <f>IF(P1341&gt;0,RANK(P1341,(N1341:P1341,Q1341:AE1341)),0)</f>
        <v>0</v>
      </c>
      <c r="G1341" s="1">
        <f t="shared" si="514"/>
        <v>235</v>
      </c>
      <c r="H1341" s="2">
        <f t="shared" si="515"/>
        <v>9.525739764896636E-2</v>
      </c>
      <c r="I1341" s="2"/>
      <c r="J1341" s="2">
        <f t="shared" si="516"/>
        <v>0.41021483583299556</v>
      </c>
      <c r="K1341" s="2">
        <f t="shared" si="517"/>
        <v>0.50547223348196191</v>
      </c>
      <c r="L1341" s="2">
        <f t="shared" si="518"/>
        <v>0</v>
      </c>
      <c r="M1341" s="2">
        <f t="shared" si="519"/>
        <v>8.4312930685042531E-2</v>
      </c>
      <c r="N1341" s="108">
        <v>1012</v>
      </c>
      <c r="O1341" s="108">
        <v>1247</v>
      </c>
      <c r="P1341" s="59"/>
      <c r="Q1341" s="57">
        <v>103</v>
      </c>
      <c r="R1341" s="57">
        <v>105</v>
      </c>
      <c r="Y1341" s="108"/>
      <c r="Z1341" s="108"/>
      <c r="AA1341" s="108">
        <v>0</v>
      </c>
      <c r="AB1341" s="108">
        <v>0</v>
      </c>
      <c r="AC1341" s="108">
        <v>0</v>
      </c>
      <c r="AD1341" s="108">
        <v>0</v>
      </c>
      <c r="AE1341" s="108">
        <v>0</v>
      </c>
      <c r="AF1341" s="108">
        <v>0</v>
      </c>
      <c r="AG1341" s="108"/>
      <c r="AI1341" s="7">
        <f>IF(Q1341&gt;0,RANK(Q1341,(N1341:P1341,Q1341:AE1341)),0)</f>
        <v>4</v>
      </c>
      <c r="AJ1341" s="7">
        <f>IF(R1341&gt;0,RANK(R1341,(N1341:P1341,Q1341:AE1341)),0)</f>
        <v>3</v>
      </c>
      <c r="AK1341" s="7">
        <f>IF(T1341&gt;0,RANK(T1341,(N1341:P1341,Q1341:AE1341)),0)</f>
        <v>0</v>
      </c>
      <c r="AL1341" s="7">
        <f>IF(S1341&gt;0,RANK(S1341,(N1341:P1341,Q1341:AE1341)),0)</f>
        <v>0</v>
      </c>
      <c r="AM1341" s="2">
        <f t="shared" si="520"/>
        <v>4.1751114714227808E-2</v>
      </c>
      <c r="AN1341" s="2">
        <f t="shared" si="521"/>
        <v>4.2561815970814758E-2</v>
      </c>
      <c r="AO1341" s="2">
        <f t="shared" si="522"/>
        <v>0</v>
      </c>
      <c r="AP1341" s="2">
        <f t="shared" si="523"/>
        <v>0</v>
      </c>
      <c r="AR1341" t="s">
        <v>2148</v>
      </c>
      <c r="AS1341" t="s">
        <v>1356</v>
      </c>
      <c r="AT1341">
        <v>8</v>
      </c>
      <c r="AV1341">
        <v>3</v>
      </c>
      <c r="AW1341" s="91">
        <v>29</v>
      </c>
      <c r="AX1341" s="93">
        <v>179</v>
      </c>
      <c r="AY1341" s="97">
        <f t="shared" si="508"/>
        <v>29179</v>
      </c>
      <c r="BA1341" s="7" t="s">
        <v>1261</v>
      </c>
    </row>
    <row r="1342" spans="1:53" hidden="1" outlineLevel="1">
      <c r="A1342" t="s">
        <v>2138</v>
      </c>
      <c r="B1342" t="s">
        <v>1356</v>
      </c>
      <c r="C1342" s="1">
        <f t="shared" si="513"/>
        <v>3977</v>
      </c>
      <c r="D1342" s="7">
        <f>IF(N1342&gt;0, RANK(N1342,(N1342:P1342,Q1342:AE1342)),0)</f>
        <v>2</v>
      </c>
      <c r="E1342" s="7">
        <f>IF(O1342&gt;0,RANK(O1342,(N1342:P1342,Q1342:AE1342)),0)</f>
        <v>1</v>
      </c>
      <c r="F1342" s="7">
        <f>IF(P1342&gt;0,RANK(P1342,(N1342:P1342,Q1342:AE1342)),0)</f>
        <v>0</v>
      </c>
      <c r="G1342" s="1">
        <f t="shared" si="514"/>
        <v>1357</v>
      </c>
      <c r="H1342" s="2">
        <f t="shared" si="515"/>
        <v>0.34121196882071914</v>
      </c>
      <c r="I1342" s="2"/>
      <c r="J1342" s="2">
        <f t="shared" si="516"/>
        <v>0.29394015589640432</v>
      </c>
      <c r="K1342" s="2">
        <f t="shared" si="517"/>
        <v>0.63515212471712346</v>
      </c>
      <c r="L1342" s="2">
        <f t="shared" si="518"/>
        <v>0</v>
      </c>
      <c r="M1342" s="2">
        <f t="shared" si="519"/>
        <v>7.0907719386472223E-2</v>
      </c>
      <c r="N1342" s="108">
        <v>1169</v>
      </c>
      <c r="O1342" s="108">
        <v>2526</v>
      </c>
      <c r="P1342" s="59"/>
      <c r="Q1342" s="57">
        <v>115</v>
      </c>
      <c r="R1342" s="57">
        <v>166</v>
      </c>
      <c r="Y1342" s="108"/>
      <c r="Z1342" s="108"/>
      <c r="AA1342" s="108">
        <v>0</v>
      </c>
      <c r="AB1342" s="108">
        <v>0</v>
      </c>
      <c r="AC1342" s="108">
        <v>1</v>
      </c>
      <c r="AD1342" s="108">
        <v>0</v>
      </c>
      <c r="AE1342" s="108">
        <v>0</v>
      </c>
      <c r="AF1342" s="108">
        <v>0</v>
      </c>
      <c r="AG1342" s="108"/>
      <c r="AI1342" s="7">
        <f>IF(Q1342&gt;0,RANK(Q1342,(N1342:P1342,Q1342:AE1342)),0)</f>
        <v>4</v>
      </c>
      <c r="AJ1342" s="7">
        <f>IF(R1342&gt;0,RANK(R1342,(N1342:P1342,Q1342:AE1342)),0)</f>
        <v>3</v>
      </c>
      <c r="AK1342" s="7">
        <f>IF(T1342&gt;0,RANK(T1342,(N1342:P1342,Q1342:AE1342)),0)</f>
        <v>0</v>
      </c>
      <c r="AL1342" s="7">
        <f>IF(S1342&gt;0,RANK(S1342,(N1342:P1342,Q1342:AE1342)),0)</f>
        <v>0</v>
      </c>
      <c r="AM1342" s="2">
        <f t="shared" si="520"/>
        <v>2.8916268544128741E-2</v>
      </c>
      <c r="AN1342" s="2">
        <f t="shared" si="521"/>
        <v>4.1740005028916269E-2</v>
      </c>
      <c r="AO1342" s="2">
        <f t="shared" si="522"/>
        <v>0</v>
      </c>
      <c r="AP1342" s="2">
        <f t="shared" si="523"/>
        <v>0</v>
      </c>
      <c r="AR1342" t="s">
        <v>2138</v>
      </c>
      <c r="AS1342" t="s">
        <v>1356</v>
      </c>
      <c r="AT1342">
        <v>8</v>
      </c>
      <c r="AV1342">
        <v>3</v>
      </c>
      <c r="AW1342" s="91">
        <v>29</v>
      </c>
      <c r="AX1342" s="93">
        <v>181</v>
      </c>
      <c r="AY1342" s="97">
        <f t="shared" si="508"/>
        <v>29181</v>
      </c>
      <c r="BA1342" s="7" t="s">
        <v>1261</v>
      </c>
    </row>
    <row r="1343" spans="1:53" hidden="1" outlineLevel="1">
      <c r="A1343" t="s">
        <v>1395</v>
      </c>
      <c r="B1343" t="s">
        <v>1356</v>
      </c>
      <c r="C1343" s="1">
        <f t="shared" si="513"/>
        <v>124516</v>
      </c>
      <c r="D1343" s="7">
        <f>IF(N1343&gt;0, RANK(N1343,(N1343:P1343,Q1343:AE1343)),0)</f>
        <v>2</v>
      </c>
      <c r="E1343" s="7">
        <f>IF(O1343&gt;0,RANK(O1343,(N1343:P1343,Q1343:AE1343)),0)</f>
        <v>1</v>
      </c>
      <c r="F1343" s="7">
        <f>IF(P1343&gt;0,RANK(P1343,(N1343:P1343,Q1343:AE1343)),0)</f>
        <v>0</v>
      </c>
      <c r="G1343" s="1">
        <f t="shared" si="514"/>
        <v>29737</v>
      </c>
      <c r="H1343" s="2">
        <f t="shared" si="515"/>
        <v>0.23882071380384851</v>
      </c>
      <c r="I1343" s="2"/>
      <c r="J1343" s="2">
        <f t="shared" si="516"/>
        <v>0.35304699797616368</v>
      </c>
      <c r="K1343" s="2">
        <f t="shared" si="517"/>
        <v>0.59186771178001218</v>
      </c>
      <c r="L1343" s="2">
        <f t="shared" si="518"/>
        <v>0</v>
      </c>
      <c r="M1343" s="2">
        <f t="shared" si="519"/>
        <v>5.5085290243824137E-2</v>
      </c>
      <c r="N1343" s="108">
        <v>43960</v>
      </c>
      <c r="O1343" s="108">
        <v>73697</v>
      </c>
      <c r="P1343" s="59"/>
      <c r="Q1343" s="57">
        <v>4052</v>
      </c>
      <c r="R1343" s="57">
        <v>2806</v>
      </c>
      <c r="Y1343" s="108"/>
      <c r="Z1343" s="108"/>
      <c r="AA1343" s="108">
        <v>0</v>
      </c>
      <c r="AB1343" s="108">
        <v>1</v>
      </c>
      <c r="AC1343" s="108">
        <v>0</v>
      </c>
      <c r="AD1343" s="108">
        <v>0</v>
      </c>
      <c r="AE1343" s="108">
        <v>0</v>
      </c>
      <c r="AF1343" s="108">
        <v>0</v>
      </c>
      <c r="AG1343" s="108"/>
      <c r="AI1343" s="7">
        <f>IF(Q1343&gt;0,RANK(Q1343,(N1343:P1343,Q1343:AE1343)),0)</f>
        <v>3</v>
      </c>
      <c r="AJ1343" s="7">
        <f>IF(R1343&gt;0,RANK(R1343,(N1343:P1343,Q1343:AE1343)),0)</f>
        <v>4</v>
      </c>
      <c r="AK1343" s="7">
        <f>IF(T1343&gt;0,RANK(T1343,(N1343:P1343,Q1343:AE1343)),0)</f>
        <v>0</v>
      </c>
      <c r="AL1343" s="7">
        <f>IF(S1343&gt;0,RANK(S1343,(N1343:P1343,Q1343:AE1343)),0)</f>
        <v>0</v>
      </c>
      <c r="AM1343" s="2">
        <f t="shared" si="520"/>
        <v>3.2542002634199624E-2</v>
      </c>
      <c r="AN1343" s="2">
        <f t="shared" si="521"/>
        <v>2.2535256513219186E-2</v>
      </c>
      <c r="AO1343" s="2">
        <f t="shared" si="522"/>
        <v>0</v>
      </c>
      <c r="AP1343" s="2">
        <f t="shared" si="523"/>
        <v>0</v>
      </c>
      <c r="AR1343" t="s">
        <v>1395</v>
      </c>
      <c r="AS1343" t="s">
        <v>1356</v>
      </c>
      <c r="AT1343">
        <v>0</v>
      </c>
      <c r="AV1343">
        <v>3</v>
      </c>
      <c r="AW1343" s="91">
        <v>29</v>
      </c>
      <c r="AX1343" s="93">
        <v>183</v>
      </c>
      <c r="AY1343" s="97">
        <f t="shared" si="508"/>
        <v>29183</v>
      </c>
      <c r="BA1343" s="7" t="s">
        <v>1261</v>
      </c>
    </row>
    <row r="1344" spans="1:53" hidden="1" outlineLevel="1">
      <c r="A1344" t="s">
        <v>1012</v>
      </c>
      <c r="B1344" t="s">
        <v>1356</v>
      </c>
      <c r="C1344" s="1">
        <f t="shared" si="513"/>
        <v>3918</v>
      </c>
      <c r="D1344" s="7">
        <f>IF(N1344&gt;0, RANK(N1344,(N1344:P1344,Q1344:AE1344)),0)</f>
        <v>2</v>
      </c>
      <c r="E1344" s="7">
        <f>IF(O1344&gt;0,RANK(O1344,(N1344:P1344,Q1344:AE1344)),0)</f>
        <v>1</v>
      </c>
      <c r="F1344" s="7">
        <f>IF(P1344&gt;0,RANK(P1344,(N1344:P1344,Q1344:AE1344)),0)</f>
        <v>0</v>
      </c>
      <c r="G1344" s="1">
        <f t="shared" si="514"/>
        <v>1166</v>
      </c>
      <c r="H1344" s="2">
        <f t="shared" si="515"/>
        <v>0.29760081674323635</v>
      </c>
      <c r="I1344" s="2"/>
      <c r="J1344" s="2">
        <f t="shared" si="516"/>
        <v>0.31699846860643183</v>
      </c>
      <c r="K1344" s="2">
        <f t="shared" si="517"/>
        <v>0.61459928534966823</v>
      </c>
      <c r="L1344" s="2">
        <f t="shared" si="518"/>
        <v>0</v>
      </c>
      <c r="M1344" s="2">
        <f t="shared" si="519"/>
        <v>6.8402246043899995E-2</v>
      </c>
      <c r="N1344" s="108">
        <v>1242</v>
      </c>
      <c r="O1344" s="108">
        <v>2408</v>
      </c>
      <c r="P1344" s="59"/>
      <c r="Q1344" s="57">
        <v>145</v>
      </c>
      <c r="R1344" s="57">
        <v>123</v>
      </c>
      <c r="Y1344" s="108"/>
      <c r="Z1344" s="108"/>
      <c r="AA1344" s="108">
        <v>0</v>
      </c>
      <c r="AB1344" s="108">
        <v>0</v>
      </c>
      <c r="AC1344" s="108">
        <v>0</v>
      </c>
      <c r="AD1344" s="108">
        <v>0</v>
      </c>
      <c r="AE1344" s="108">
        <v>0</v>
      </c>
      <c r="AF1344" s="108">
        <v>0</v>
      </c>
      <c r="AG1344" s="108"/>
      <c r="AI1344" s="7">
        <f>IF(Q1344&gt;0,RANK(Q1344,(N1344:P1344,Q1344:AE1344)),0)</f>
        <v>3</v>
      </c>
      <c r="AJ1344" s="7">
        <f>IF(R1344&gt;0,RANK(R1344,(N1344:P1344,Q1344:AE1344)),0)</f>
        <v>4</v>
      </c>
      <c r="AK1344" s="7">
        <f>IF(T1344&gt;0,RANK(T1344,(N1344:P1344,Q1344:AE1344)),0)</f>
        <v>0</v>
      </c>
      <c r="AL1344" s="7">
        <f>IF(S1344&gt;0,RANK(S1344,(N1344:P1344,Q1344:AE1344)),0)</f>
        <v>0</v>
      </c>
      <c r="AM1344" s="2">
        <f t="shared" si="520"/>
        <v>3.7008677896886166E-2</v>
      </c>
      <c r="AN1344" s="2">
        <f t="shared" si="521"/>
        <v>3.139356814701378E-2</v>
      </c>
      <c r="AO1344" s="2">
        <f t="shared" si="522"/>
        <v>0</v>
      </c>
      <c r="AP1344" s="2">
        <f t="shared" si="523"/>
        <v>0</v>
      </c>
      <c r="AR1344" t="s">
        <v>1012</v>
      </c>
      <c r="AS1344" t="s">
        <v>1356</v>
      </c>
      <c r="AT1344">
        <v>4</v>
      </c>
      <c r="AV1344">
        <v>3</v>
      </c>
      <c r="AW1344" s="91">
        <v>29</v>
      </c>
      <c r="AX1344" s="93">
        <v>185</v>
      </c>
      <c r="AY1344" s="97">
        <f t="shared" si="508"/>
        <v>29185</v>
      </c>
      <c r="BA1344" s="7" t="s">
        <v>1261</v>
      </c>
    </row>
    <row r="1345" spans="1:53" hidden="1" outlineLevel="1">
      <c r="A1345" t="s">
        <v>1911</v>
      </c>
      <c r="B1345" t="s">
        <v>1356</v>
      </c>
      <c r="C1345" s="1">
        <f t="shared" si="513"/>
        <v>15599</v>
      </c>
      <c r="D1345" s="7">
        <f>IF(N1345&gt;0, RANK(N1345,(N1345:P1345,Q1345:AE1345)),0)</f>
        <v>2</v>
      </c>
      <c r="E1345" s="7">
        <f>IF(O1345&gt;0,RANK(O1345,(N1345:P1345,Q1345:AE1345)),0)</f>
        <v>1</v>
      </c>
      <c r="F1345" s="7">
        <f>IF(P1345&gt;0,RANK(P1345,(N1345:P1345,Q1345:AE1345)),0)</f>
        <v>0</v>
      </c>
      <c r="G1345" s="1">
        <f t="shared" si="514"/>
        <v>2180</v>
      </c>
      <c r="H1345" s="2">
        <f t="shared" si="515"/>
        <v>0.13975254824027181</v>
      </c>
      <c r="I1345" s="2"/>
      <c r="J1345" s="2">
        <f t="shared" si="516"/>
        <v>0.38733252131546891</v>
      </c>
      <c r="K1345" s="2">
        <f t="shared" si="517"/>
        <v>0.52708506955574075</v>
      </c>
      <c r="L1345" s="2">
        <f t="shared" si="518"/>
        <v>0</v>
      </c>
      <c r="M1345" s="2">
        <f t="shared" si="519"/>
        <v>8.5582409128790338E-2</v>
      </c>
      <c r="N1345" s="108">
        <v>6042</v>
      </c>
      <c r="O1345" s="108">
        <v>8222</v>
      </c>
      <c r="P1345" s="59"/>
      <c r="Q1345" s="57">
        <v>746</v>
      </c>
      <c r="R1345" s="57">
        <v>589</v>
      </c>
      <c r="Y1345" s="108"/>
      <c r="Z1345" s="108"/>
      <c r="AA1345" s="108">
        <v>0</v>
      </c>
      <c r="AB1345" s="108">
        <v>0</v>
      </c>
      <c r="AC1345" s="108">
        <v>0</v>
      </c>
      <c r="AD1345" s="108">
        <v>0</v>
      </c>
      <c r="AE1345" s="108">
        <v>0</v>
      </c>
      <c r="AF1345" s="108">
        <v>0</v>
      </c>
      <c r="AG1345" s="108"/>
      <c r="AI1345" s="7">
        <f>IF(Q1345&gt;0,RANK(Q1345,(N1345:P1345,Q1345:AE1345)),0)</f>
        <v>3</v>
      </c>
      <c r="AJ1345" s="7">
        <f>IF(R1345&gt;0,RANK(R1345,(N1345:P1345,Q1345:AE1345)),0)</f>
        <v>4</v>
      </c>
      <c r="AK1345" s="7">
        <f>IF(T1345&gt;0,RANK(T1345,(N1345:P1345,Q1345:AE1345)),0)</f>
        <v>0</v>
      </c>
      <c r="AL1345" s="7">
        <f>IF(S1345&gt;0,RANK(S1345,(N1345:P1345,Q1345:AE1345)),0)</f>
        <v>0</v>
      </c>
      <c r="AM1345" s="2">
        <f t="shared" si="520"/>
        <v>4.7823578434515034E-2</v>
      </c>
      <c r="AN1345" s="2">
        <f t="shared" si="521"/>
        <v>3.7758830694275276E-2</v>
      </c>
      <c r="AO1345" s="2">
        <f t="shared" si="522"/>
        <v>0</v>
      </c>
      <c r="AP1345" s="2">
        <f t="shared" si="523"/>
        <v>0</v>
      </c>
      <c r="AR1345" t="s">
        <v>1911</v>
      </c>
      <c r="AS1345" t="s">
        <v>1356</v>
      </c>
      <c r="AT1345">
        <v>8</v>
      </c>
      <c r="AV1345">
        <v>3</v>
      </c>
      <c r="AW1345" s="91">
        <v>29</v>
      </c>
      <c r="AX1345" s="93">
        <v>187</v>
      </c>
      <c r="AY1345" s="97">
        <f t="shared" ref="AY1345:AY1366" si="524">1000*AW1345+AX1345</f>
        <v>29187</v>
      </c>
      <c r="BA1345" s="7" t="s">
        <v>1261</v>
      </c>
    </row>
    <row r="1346" spans="1:53" hidden="1" outlineLevel="1">
      <c r="A1346" t="s">
        <v>1640</v>
      </c>
      <c r="B1346" t="s">
        <v>1356</v>
      </c>
      <c r="C1346" s="1">
        <f t="shared" si="513"/>
        <v>375434</v>
      </c>
      <c r="D1346" s="7">
        <f>IF(N1346&gt;0, RANK(N1346,(N1346:P1346,Q1346:AE1346)),0)</f>
        <v>1</v>
      </c>
      <c r="E1346" s="7">
        <f>IF(O1346&gt;0,RANK(O1346,(N1346:P1346,Q1346:AE1346)),0)</f>
        <v>2</v>
      </c>
      <c r="F1346" s="7">
        <f>IF(P1346&gt;0,RANK(P1346,(N1346:P1346,Q1346:AE1346)),0)</f>
        <v>0</v>
      </c>
      <c r="G1346" s="1">
        <f t="shared" si="514"/>
        <v>27771</v>
      </c>
      <c r="H1346" s="2">
        <f t="shared" si="515"/>
        <v>7.3970391600121463E-2</v>
      </c>
      <c r="I1346" s="2"/>
      <c r="J1346" s="2">
        <f t="shared" si="516"/>
        <v>0.52000884309892015</v>
      </c>
      <c r="K1346" s="2">
        <f t="shared" si="517"/>
        <v>0.44603845149879873</v>
      </c>
      <c r="L1346" s="2">
        <f t="shared" si="518"/>
        <v>0</v>
      </c>
      <c r="M1346" s="2">
        <f t="shared" si="519"/>
        <v>3.3952705402281125E-2</v>
      </c>
      <c r="N1346" s="108">
        <v>195229</v>
      </c>
      <c r="O1346" s="108">
        <v>167458</v>
      </c>
      <c r="P1346" s="59"/>
      <c r="Q1346" s="57">
        <v>7778</v>
      </c>
      <c r="R1346" s="57">
        <v>4968</v>
      </c>
      <c r="Y1346" s="108"/>
      <c r="Z1346" s="108"/>
      <c r="AA1346" s="108">
        <v>1</v>
      </c>
      <c r="AB1346" s="108">
        <v>0</v>
      </c>
      <c r="AC1346" s="108">
        <v>0</v>
      </c>
      <c r="AD1346" s="108">
        <v>0</v>
      </c>
      <c r="AE1346" s="108">
        <v>0</v>
      </c>
      <c r="AF1346" s="108">
        <v>0</v>
      </c>
      <c r="AG1346" s="108"/>
      <c r="AI1346" s="7">
        <f>IF(Q1346&gt;0,RANK(Q1346,(N1346:P1346,Q1346:AE1346)),0)</f>
        <v>3</v>
      </c>
      <c r="AJ1346" s="7">
        <f>IF(R1346&gt;0,RANK(R1346,(N1346:P1346,Q1346:AE1346)),0)</f>
        <v>4</v>
      </c>
      <c r="AK1346" s="7">
        <f>IF(T1346&gt;0,RANK(T1346,(N1346:P1346,Q1346:AE1346)),0)</f>
        <v>0</v>
      </c>
      <c r="AL1346" s="7">
        <f>IF(S1346&gt;0,RANK(S1346,(N1346:P1346,Q1346:AE1346)),0)</f>
        <v>0</v>
      </c>
      <c r="AM1346" s="2">
        <f t="shared" si="520"/>
        <v>2.0717356446139666E-2</v>
      </c>
      <c r="AN1346" s="2">
        <f t="shared" si="521"/>
        <v>1.3232685372129323E-2</v>
      </c>
      <c r="AO1346" s="2">
        <f t="shared" si="522"/>
        <v>0</v>
      </c>
      <c r="AP1346" s="2">
        <f t="shared" si="523"/>
        <v>0</v>
      </c>
      <c r="AR1346" t="s">
        <v>1640</v>
      </c>
      <c r="AS1346" t="s">
        <v>1356</v>
      </c>
      <c r="AT1346">
        <v>0</v>
      </c>
      <c r="AV1346">
        <v>3</v>
      </c>
      <c r="AW1346" s="91">
        <v>29</v>
      </c>
      <c r="AX1346" s="93">
        <v>189</v>
      </c>
      <c r="AY1346" s="97">
        <f t="shared" si="524"/>
        <v>29189</v>
      </c>
      <c r="BA1346" s="7" t="s">
        <v>1261</v>
      </c>
    </row>
    <row r="1347" spans="1:53" hidden="1" outlineLevel="1">
      <c r="A1347" t="s">
        <v>1694</v>
      </c>
      <c r="B1347" t="s">
        <v>1356</v>
      </c>
      <c r="C1347" s="1">
        <f t="shared" si="513"/>
        <v>5702</v>
      </c>
      <c r="D1347" s="7">
        <f>IF(N1347&gt;0, RANK(N1347,(N1347:P1347,Q1347:AE1347)),0)</f>
        <v>2</v>
      </c>
      <c r="E1347" s="7">
        <f>IF(O1347&gt;0,RANK(O1347,(N1347:P1347,Q1347:AE1347)),0)</f>
        <v>1</v>
      </c>
      <c r="F1347" s="7">
        <f>IF(P1347&gt;0,RANK(P1347,(N1347:P1347,Q1347:AE1347)),0)</f>
        <v>0</v>
      </c>
      <c r="G1347" s="1">
        <f t="shared" si="514"/>
        <v>74</v>
      </c>
      <c r="H1347" s="2">
        <f t="shared" si="515"/>
        <v>1.2977902490354262E-2</v>
      </c>
      <c r="I1347" s="2"/>
      <c r="J1347" s="2">
        <f t="shared" si="516"/>
        <v>0.45843563661873027</v>
      </c>
      <c r="K1347" s="2">
        <f t="shared" si="517"/>
        <v>0.47141353910908451</v>
      </c>
      <c r="L1347" s="2">
        <f t="shared" si="518"/>
        <v>0</v>
      </c>
      <c r="M1347" s="2">
        <f t="shared" si="519"/>
        <v>7.0150824272185164E-2</v>
      </c>
      <c r="N1347" s="108">
        <v>2614</v>
      </c>
      <c r="O1347" s="108">
        <v>2688</v>
      </c>
      <c r="P1347" s="59"/>
      <c r="Q1347" s="57">
        <v>231</v>
      </c>
      <c r="R1347" s="57">
        <v>169</v>
      </c>
      <c r="Y1347" s="108"/>
      <c r="Z1347" s="108"/>
      <c r="AA1347" s="108">
        <v>0</v>
      </c>
      <c r="AB1347" s="108">
        <v>0</v>
      </c>
      <c r="AC1347" s="108">
        <v>0</v>
      </c>
      <c r="AD1347" s="108">
        <v>0</v>
      </c>
      <c r="AE1347" s="108">
        <v>0</v>
      </c>
      <c r="AF1347" s="108">
        <v>0</v>
      </c>
      <c r="AG1347" s="108"/>
      <c r="AI1347" s="7">
        <f>IF(Q1347&gt;0,RANK(Q1347,(N1347:P1347,Q1347:AE1347)),0)</f>
        <v>3</v>
      </c>
      <c r="AJ1347" s="7">
        <f>IF(R1347&gt;0,RANK(R1347,(N1347:P1347,Q1347:AE1347)),0)</f>
        <v>4</v>
      </c>
      <c r="AK1347" s="7">
        <f>IF(T1347&gt;0,RANK(T1347,(N1347:P1347,Q1347:AE1347)),0)</f>
        <v>0</v>
      </c>
      <c r="AL1347" s="7">
        <f>IF(S1347&gt;0,RANK(S1347,(N1347:P1347,Q1347:AE1347)),0)</f>
        <v>0</v>
      </c>
      <c r="AM1347" s="2">
        <f>IF($C1347=0,"-",Q1347/$C1347)</f>
        <v>4.0512101017186955E-2</v>
      </c>
      <c r="AN1347" s="2">
        <f>IF($C1347=0,"-",R1347/$C1347)</f>
        <v>2.9638723254998247E-2</v>
      </c>
      <c r="AO1347" s="2">
        <f>IF($C1347=0,"-",T1347/$C1347)</f>
        <v>0</v>
      </c>
      <c r="AP1347" s="2">
        <f>IF($C1347=0,"-",S1347/$C1347)</f>
        <v>0</v>
      </c>
      <c r="AR1347" t="s">
        <v>1694</v>
      </c>
      <c r="AS1347" t="s">
        <v>1356</v>
      </c>
      <c r="AT1347">
        <v>3</v>
      </c>
      <c r="AV1347">
        <v>3</v>
      </c>
      <c r="AW1347" s="91">
        <v>29</v>
      </c>
      <c r="AX1347" s="93">
        <v>186</v>
      </c>
      <c r="AY1347" s="97">
        <f>1000*AW1347+AX1347</f>
        <v>29186</v>
      </c>
      <c r="BA1347" s="7" t="s">
        <v>1261</v>
      </c>
    </row>
    <row r="1348" spans="1:53" hidden="1" outlineLevel="1">
      <c r="A1348" t="s">
        <v>1797</v>
      </c>
      <c r="B1348" t="s">
        <v>1356</v>
      </c>
      <c r="C1348" s="1">
        <f t="shared" si="513"/>
        <v>6887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0</v>
      </c>
      <c r="G1348" s="1">
        <f t="shared" si="514"/>
        <v>1096</v>
      </c>
      <c r="H1348" s="2">
        <f t="shared" si="515"/>
        <v>0.15914040946711194</v>
      </c>
      <c r="I1348" s="2"/>
      <c r="J1348" s="2">
        <f t="shared" si="516"/>
        <v>0.38725134311020765</v>
      </c>
      <c r="K1348" s="2">
        <f t="shared" si="517"/>
        <v>0.54639175257731953</v>
      </c>
      <c r="L1348" s="2">
        <f t="shared" si="518"/>
        <v>0</v>
      </c>
      <c r="M1348" s="2">
        <f t="shared" si="519"/>
        <v>6.6356904312472875E-2</v>
      </c>
      <c r="N1348" s="108">
        <v>2667</v>
      </c>
      <c r="O1348" s="108">
        <v>3763</v>
      </c>
      <c r="P1348" s="59"/>
      <c r="Q1348" s="57">
        <v>242</v>
      </c>
      <c r="R1348" s="57">
        <v>215</v>
      </c>
      <c r="Y1348" s="108"/>
      <c r="Z1348" s="108"/>
      <c r="AA1348" s="108">
        <v>0</v>
      </c>
      <c r="AB1348" s="108">
        <v>0</v>
      </c>
      <c r="AC1348" s="108">
        <v>0</v>
      </c>
      <c r="AD1348" s="108">
        <v>0</v>
      </c>
      <c r="AE1348" s="108">
        <v>0</v>
      </c>
      <c r="AF1348" s="108">
        <v>0</v>
      </c>
      <c r="AG1348" s="108"/>
      <c r="AI1348" s="7">
        <f>IF(Q1348&gt;0,RANK(Q1348,(N1348:P1348,Q1348:AE1348)),0)</f>
        <v>3</v>
      </c>
      <c r="AJ1348" s="7">
        <f>IF(R1348&gt;0,RANK(R1348,(N1348:P1348,Q1348:AE1348)),0)</f>
        <v>4</v>
      </c>
      <c r="AK1348" s="7">
        <f>IF(T1348&gt;0,RANK(T1348,(N1348:P1348,Q1348:AE1348)),0)</f>
        <v>0</v>
      </c>
      <c r="AL1348" s="7">
        <f>IF(S1348&gt;0,RANK(S1348,(N1348:P1348,Q1348:AE1348)),0)</f>
        <v>0</v>
      </c>
      <c r="AM1348" s="2">
        <f t="shared" ref="AM1348:AM1367" si="525">IF($C1348=0,"-",Q1348/$C1348)</f>
        <v>3.5138667053869609E-2</v>
      </c>
      <c r="AN1348" s="2">
        <f t="shared" ref="AN1348:AN1367" si="526">IF($C1348=0,"-",R1348/$C1348)</f>
        <v>3.1218237258603166E-2</v>
      </c>
      <c r="AO1348" s="2">
        <f t="shared" ref="AO1348:AO1367" si="527">IF($C1348=0,"-",T1348/$C1348)</f>
        <v>0</v>
      </c>
      <c r="AP1348" s="2">
        <f t="shared" ref="AP1348:AP1367" si="528">IF($C1348=0,"-",S1348/$C1348)</f>
        <v>0</v>
      </c>
      <c r="AR1348" t="s">
        <v>1797</v>
      </c>
      <c r="AS1348" t="s">
        <v>1356</v>
      </c>
      <c r="AT1348">
        <v>4</v>
      </c>
      <c r="AV1348">
        <v>3</v>
      </c>
      <c r="AW1348" s="91">
        <v>29</v>
      </c>
      <c r="AX1348" s="93">
        <v>195</v>
      </c>
      <c r="AY1348" s="97">
        <f t="shared" si="524"/>
        <v>29195</v>
      </c>
      <c r="BA1348" s="7" t="s">
        <v>1261</v>
      </c>
    </row>
    <row r="1349" spans="1:53" hidden="1" outlineLevel="1">
      <c r="A1349" t="s">
        <v>2135</v>
      </c>
      <c r="B1349" t="s">
        <v>1356</v>
      </c>
      <c r="C1349" s="1">
        <f t="shared" si="513"/>
        <v>1634</v>
      </c>
      <c r="D1349" s="7">
        <f>IF(N1349&gt;0, RANK(N1349,(N1349:P1349,Q1349:AE1349)),0)</f>
        <v>2</v>
      </c>
      <c r="E1349" s="7">
        <f>IF(O1349&gt;0,RANK(O1349,(N1349:P1349,Q1349:AE1349)),0)</f>
        <v>1</v>
      </c>
      <c r="F1349" s="7">
        <f>IF(P1349&gt;0,RANK(P1349,(N1349:P1349,Q1349:AE1349)),0)</f>
        <v>0</v>
      </c>
      <c r="G1349" s="1">
        <f t="shared" si="514"/>
        <v>306</v>
      </c>
      <c r="H1349" s="2">
        <f t="shared" si="515"/>
        <v>0.18727050183598531</v>
      </c>
      <c r="I1349" s="2"/>
      <c r="J1349" s="2">
        <f t="shared" si="516"/>
        <v>0.38188494492044062</v>
      </c>
      <c r="K1349" s="2">
        <f t="shared" si="517"/>
        <v>0.56915544675642593</v>
      </c>
      <c r="L1349" s="2">
        <f t="shared" si="518"/>
        <v>0</v>
      </c>
      <c r="M1349" s="2">
        <f t="shared" si="519"/>
        <v>4.8959608323133397E-2</v>
      </c>
      <c r="N1349" s="108">
        <v>624</v>
      </c>
      <c r="O1349" s="108">
        <v>930</v>
      </c>
      <c r="P1349" s="59"/>
      <c r="Q1349" s="57">
        <v>42</v>
      </c>
      <c r="R1349" s="57">
        <v>38</v>
      </c>
      <c r="Y1349" s="108"/>
      <c r="Z1349" s="108"/>
      <c r="AA1349" s="108">
        <v>0</v>
      </c>
      <c r="AB1349" s="108">
        <v>0</v>
      </c>
      <c r="AC1349" s="108">
        <v>0</v>
      </c>
      <c r="AD1349" s="108">
        <v>0</v>
      </c>
      <c r="AE1349" s="108">
        <v>0</v>
      </c>
      <c r="AF1349" s="108">
        <v>0</v>
      </c>
      <c r="AG1349" s="108"/>
      <c r="AI1349" s="7">
        <f>IF(Q1349&gt;0,RANK(Q1349,(N1349:P1349,Q1349:AE1349)),0)</f>
        <v>3</v>
      </c>
      <c r="AJ1349" s="7">
        <f>IF(R1349&gt;0,RANK(R1349,(N1349:P1349,Q1349:AE1349)),0)</f>
        <v>4</v>
      </c>
      <c r="AK1349" s="7">
        <f>IF(T1349&gt;0,RANK(T1349,(N1349:P1349,Q1349:AE1349)),0)</f>
        <v>0</v>
      </c>
      <c r="AL1349" s="7">
        <f>IF(S1349&gt;0,RANK(S1349,(N1349:P1349,Q1349:AE1349)),0)</f>
        <v>0</v>
      </c>
      <c r="AM1349" s="2">
        <f t="shared" si="525"/>
        <v>2.5703794369645042E-2</v>
      </c>
      <c r="AN1349" s="2">
        <f t="shared" si="526"/>
        <v>2.3255813953488372E-2</v>
      </c>
      <c r="AO1349" s="2">
        <f t="shared" si="527"/>
        <v>0</v>
      </c>
      <c r="AP1349" s="2">
        <f t="shared" si="528"/>
        <v>0</v>
      </c>
      <c r="AR1349" t="s">
        <v>2135</v>
      </c>
      <c r="AS1349" t="s">
        <v>1356</v>
      </c>
      <c r="AT1349">
        <v>6</v>
      </c>
      <c r="AV1349">
        <v>3</v>
      </c>
      <c r="AW1349" s="91">
        <v>29</v>
      </c>
      <c r="AX1349" s="93">
        <v>197</v>
      </c>
      <c r="AY1349" s="97">
        <f t="shared" si="524"/>
        <v>29197</v>
      </c>
      <c r="BA1349" s="7" t="s">
        <v>1261</v>
      </c>
    </row>
    <row r="1350" spans="1:53" hidden="1" outlineLevel="1">
      <c r="A1350" t="s">
        <v>1327</v>
      </c>
      <c r="B1350" t="s">
        <v>1356</v>
      </c>
      <c r="C1350" s="1">
        <f t="shared" si="513"/>
        <v>1634</v>
      </c>
      <c r="D1350" s="7">
        <f>IF(N1350&gt;0, RANK(N1350,(N1350:P1350,Q1350:AE1350)),0)</f>
        <v>2</v>
      </c>
      <c r="E1350" s="7">
        <f>IF(O1350&gt;0,RANK(O1350,(N1350:P1350,Q1350:AE1350)),0)</f>
        <v>1</v>
      </c>
      <c r="F1350" s="7">
        <f>IF(P1350&gt;0,RANK(P1350,(N1350:P1350,Q1350:AE1350)),0)</f>
        <v>0</v>
      </c>
      <c r="G1350" s="1">
        <f t="shared" si="514"/>
        <v>398</v>
      </c>
      <c r="H1350" s="2">
        <f t="shared" si="515"/>
        <v>0.24357405140758873</v>
      </c>
      <c r="I1350" s="2"/>
      <c r="J1350" s="2">
        <f t="shared" si="516"/>
        <v>0.36291309669522642</v>
      </c>
      <c r="K1350" s="2">
        <f t="shared" si="517"/>
        <v>0.60648714810281523</v>
      </c>
      <c r="L1350" s="2">
        <f t="shared" si="518"/>
        <v>0</v>
      </c>
      <c r="M1350" s="2">
        <f t="shared" si="519"/>
        <v>3.0599755201958345E-2</v>
      </c>
      <c r="N1350" s="108">
        <v>593</v>
      </c>
      <c r="O1350" s="108">
        <v>991</v>
      </c>
      <c r="P1350" s="59"/>
      <c r="Q1350" s="57">
        <v>27</v>
      </c>
      <c r="R1350" s="57">
        <v>23</v>
      </c>
      <c r="Y1350" s="108"/>
      <c r="Z1350" s="108"/>
      <c r="AA1350" s="108">
        <v>0</v>
      </c>
      <c r="AB1350" s="108">
        <v>0</v>
      </c>
      <c r="AC1350" s="108">
        <v>0</v>
      </c>
      <c r="AD1350" s="108">
        <v>0</v>
      </c>
      <c r="AE1350" s="108">
        <v>0</v>
      </c>
      <c r="AF1350" s="108">
        <v>0</v>
      </c>
      <c r="AG1350" s="108"/>
      <c r="AI1350" s="7">
        <f>IF(Q1350&gt;0,RANK(Q1350,(N1350:P1350,Q1350:AE1350)),0)</f>
        <v>3</v>
      </c>
      <c r="AJ1350" s="7">
        <f>IF(R1350&gt;0,RANK(R1350,(N1350:P1350,Q1350:AE1350)),0)</f>
        <v>4</v>
      </c>
      <c r="AK1350" s="7">
        <f>IF(T1350&gt;0,RANK(T1350,(N1350:P1350,Q1350:AE1350)),0)</f>
        <v>0</v>
      </c>
      <c r="AL1350" s="7">
        <f>IF(S1350&gt;0,RANK(S1350,(N1350:P1350,Q1350:AE1350)),0)</f>
        <v>0</v>
      </c>
      <c r="AM1350" s="2">
        <f t="shared" si="525"/>
        <v>1.6523867809057527E-2</v>
      </c>
      <c r="AN1350" s="2">
        <f t="shared" si="526"/>
        <v>1.4075887392900856E-2</v>
      </c>
      <c r="AO1350" s="2">
        <f t="shared" si="527"/>
        <v>0</v>
      </c>
      <c r="AP1350" s="2">
        <f t="shared" si="528"/>
        <v>0</v>
      </c>
      <c r="AR1350" t="s">
        <v>1327</v>
      </c>
      <c r="AS1350" t="s">
        <v>1356</v>
      </c>
      <c r="AT1350">
        <v>9</v>
      </c>
      <c r="AV1350">
        <v>3</v>
      </c>
      <c r="AW1350" s="91">
        <v>29</v>
      </c>
      <c r="AX1350" s="93">
        <v>199</v>
      </c>
      <c r="AY1350" s="97">
        <f t="shared" si="524"/>
        <v>29199</v>
      </c>
      <c r="BA1350" s="7" t="s">
        <v>1261</v>
      </c>
    </row>
    <row r="1351" spans="1:53" hidden="1" outlineLevel="1">
      <c r="A1351" t="s">
        <v>727</v>
      </c>
      <c r="B1351" t="s">
        <v>1356</v>
      </c>
      <c r="C1351" s="1">
        <f t="shared" si="513"/>
        <v>11320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0</v>
      </c>
      <c r="G1351" s="1">
        <f t="shared" si="514"/>
        <v>4503</v>
      </c>
      <c r="H1351" s="2">
        <f t="shared" si="515"/>
        <v>0.39779151943462898</v>
      </c>
      <c r="I1351" s="2"/>
      <c r="J1351" s="2">
        <f t="shared" si="516"/>
        <v>0.27924028268551238</v>
      </c>
      <c r="K1351" s="2">
        <f t="shared" si="517"/>
        <v>0.67703180212014136</v>
      </c>
      <c r="L1351" s="2">
        <f t="shared" si="518"/>
        <v>0</v>
      </c>
      <c r="M1351" s="2">
        <f t="shared" si="519"/>
        <v>4.3727915194346267E-2</v>
      </c>
      <c r="N1351" s="108">
        <v>3161</v>
      </c>
      <c r="O1351" s="108">
        <v>7664</v>
      </c>
      <c r="P1351" s="59"/>
      <c r="Q1351" s="57">
        <v>267</v>
      </c>
      <c r="R1351" s="57">
        <v>228</v>
      </c>
      <c r="Y1351" s="108"/>
      <c r="Z1351" s="108"/>
      <c r="AA1351" s="108">
        <v>0</v>
      </c>
      <c r="AB1351" s="108">
        <v>0</v>
      </c>
      <c r="AC1351" s="108">
        <v>0</v>
      </c>
      <c r="AD1351" s="108">
        <v>0</v>
      </c>
      <c r="AE1351" s="108">
        <v>0</v>
      </c>
      <c r="AF1351" s="108">
        <v>0</v>
      </c>
      <c r="AG1351" s="108"/>
      <c r="AI1351" s="7">
        <f>IF(Q1351&gt;0,RANK(Q1351,(N1351:P1351,Q1351:AE1351)),0)</f>
        <v>3</v>
      </c>
      <c r="AJ1351" s="7">
        <f>IF(R1351&gt;0,RANK(R1351,(N1351:P1351,Q1351:AE1351)),0)</f>
        <v>4</v>
      </c>
      <c r="AK1351" s="7">
        <f>IF(T1351&gt;0,RANK(T1351,(N1351:P1351,Q1351:AE1351)),0)</f>
        <v>0</v>
      </c>
      <c r="AL1351" s="7">
        <f>IF(S1351&gt;0,RANK(S1351,(N1351:P1351,Q1351:AE1351)),0)</f>
        <v>0</v>
      </c>
      <c r="AM1351" s="2">
        <f t="shared" si="525"/>
        <v>2.3586572438162545E-2</v>
      </c>
      <c r="AN1351" s="2">
        <f t="shared" si="526"/>
        <v>2.0141342756183747E-2</v>
      </c>
      <c r="AO1351" s="2">
        <f t="shared" si="527"/>
        <v>0</v>
      </c>
      <c r="AP1351" s="2">
        <f t="shared" si="528"/>
        <v>0</v>
      </c>
      <c r="AR1351" t="s">
        <v>727</v>
      </c>
      <c r="AS1351" t="s">
        <v>1356</v>
      </c>
      <c r="AT1351">
        <v>8</v>
      </c>
      <c r="AV1351">
        <v>3</v>
      </c>
      <c r="AW1351" s="91">
        <v>29</v>
      </c>
      <c r="AX1351" s="93">
        <v>201</v>
      </c>
      <c r="AY1351" s="97">
        <f t="shared" si="524"/>
        <v>29201</v>
      </c>
      <c r="BA1351" s="7" t="s">
        <v>1261</v>
      </c>
    </row>
    <row r="1352" spans="1:53" hidden="1" outlineLevel="1">
      <c r="A1352" t="s">
        <v>1342</v>
      </c>
      <c r="B1352" t="s">
        <v>1356</v>
      </c>
      <c r="C1352" s="1">
        <f t="shared" si="513"/>
        <v>3007</v>
      </c>
      <c r="D1352" s="7">
        <f>IF(N1352&gt;0, RANK(N1352,(N1352:P1352,Q1352:AE1352)),0)</f>
        <v>2</v>
      </c>
      <c r="E1352" s="7">
        <f>IF(O1352&gt;0,RANK(O1352,(N1352:P1352,Q1352:AE1352)),0)</f>
        <v>1</v>
      </c>
      <c r="F1352" s="7">
        <f>IF(P1352&gt;0,RANK(P1352,(N1352:P1352,Q1352:AE1352)),0)</f>
        <v>0</v>
      </c>
      <c r="G1352" s="1">
        <f t="shared" si="514"/>
        <v>298</v>
      </c>
      <c r="H1352" s="2">
        <f t="shared" si="515"/>
        <v>9.9102095111406718E-2</v>
      </c>
      <c r="I1352" s="2"/>
      <c r="J1352" s="2">
        <f t="shared" si="516"/>
        <v>0.41070834718989024</v>
      </c>
      <c r="K1352" s="2">
        <f t="shared" si="517"/>
        <v>0.50981044230129702</v>
      </c>
      <c r="L1352" s="2">
        <f t="shared" si="518"/>
        <v>0</v>
      </c>
      <c r="M1352" s="2">
        <f t="shared" si="519"/>
        <v>7.9481210508812739E-2</v>
      </c>
      <c r="N1352" s="108">
        <v>1235</v>
      </c>
      <c r="O1352" s="108">
        <v>1533</v>
      </c>
      <c r="P1352" s="59"/>
      <c r="Q1352" s="57">
        <v>118</v>
      </c>
      <c r="R1352" s="57">
        <v>121</v>
      </c>
      <c r="Y1352" s="108"/>
      <c r="Z1352" s="108"/>
      <c r="AA1352" s="108">
        <v>0</v>
      </c>
      <c r="AB1352" s="108">
        <v>0</v>
      </c>
      <c r="AC1352" s="108">
        <v>0</v>
      </c>
      <c r="AD1352" s="108">
        <v>0</v>
      </c>
      <c r="AE1352" s="108">
        <v>0</v>
      </c>
      <c r="AF1352" s="108">
        <v>0</v>
      </c>
      <c r="AG1352" s="108"/>
      <c r="AI1352" s="7">
        <f>IF(Q1352&gt;0,RANK(Q1352,(N1352:P1352,Q1352:AE1352)),0)</f>
        <v>4</v>
      </c>
      <c r="AJ1352" s="7">
        <f>IF(R1352&gt;0,RANK(R1352,(N1352:P1352,Q1352:AE1352)),0)</f>
        <v>3</v>
      </c>
      <c r="AK1352" s="7">
        <f>IF(T1352&gt;0,RANK(T1352,(N1352:P1352,Q1352:AE1352)),0)</f>
        <v>0</v>
      </c>
      <c r="AL1352" s="7">
        <f>IF(S1352&gt;0,RANK(S1352,(N1352:P1352,Q1352:AE1352)),0)</f>
        <v>0</v>
      </c>
      <c r="AM1352" s="2">
        <f t="shared" si="525"/>
        <v>3.9241769205187897E-2</v>
      </c>
      <c r="AN1352" s="2">
        <f t="shared" si="526"/>
        <v>4.0239441303624876E-2</v>
      </c>
      <c r="AO1352" s="2">
        <f t="shared" si="527"/>
        <v>0</v>
      </c>
      <c r="AP1352" s="2">
        <f t="shared" si="528"/>
        <v>0</v>
      </c>
      <c r="AR1352" t="s">
        <v>1342</v>
      </c>
      <c r="AS1352" t="s">
        <v>1356</v>
      </c>
      <c r="AT1352">
        <v>8</v>
      </c>
      <c r="AV1352">
        <v>3</v>
      </c>
      <c r="AW1352" s="91">
        <v>29</v>
      </c>
      <c r="AX1352" s="93">
        <v>203</v>
      </c>
      <c r="AY1352" s="97">
        <f t="shared" si="524"/>
        <v>29203</v>
      </c>
      <c r="BA1352" s="7" t="s">
        <v>1261</v>
      </c>
    </row>
    <row r="1353" spans="1:53" hidden="1" outlineLevel="1">
      <c r="A1353" t="s">
        <v>507</v>
      </c>
      <c r="B1353" t="s">
        <v>1356</v>
      </c>
      <c r="C1353" s="1">
        <f t="shared" si="513"/>
        <v>2801</v>
      </c>
      <c r="D1353" s="7">
        <f>IF(N1353&gt;0, RANK(N1353,(N1353:P1353,Q1353:AE1353)),0)</f>
        <v>2</v>
      </c>
      <c r="E1353" s="7">
        <f>IF(O1353&gt;0,RANK(O1353,(N1353:P1353,Q1353:AE1353)),0)</f>
        <v>1</v>
      </c>
      <c r="F1353" s="7">
        <f>IF(P1353&gt;0,RANK(P1353,(N1353:P1353,Q1353:AE1353)),0)</f>
        <v>0</v>
      </c>
      <c r="G1353" s="1">
        <f t="shared" si="514"/>
        <v>731</v>
      </c>
      <c r="H1353" s="2">
        <f t="shared" si="515"/>
        <v>0.26097822206354876</v>
      </c>
      <c r="I1353" s="2"/>
      <c r="J1353" s="2">
        <f t="shared" si="516"/>
        <v>0.3555872902534809</v>
      </c>
      <c r="K1353" s="2">
        <f t="shared" si="517"/>
        <v>0.61656551231702961</v>
      </c>
      <c r="L1353" s="2">
        <f t="shared" si="518"/>
        <v>0</v>
      </c>
      <c r="M1353" s="2">
        <f t="shared" si="519"/>
        <v>2.784719742948949E-2</v>
      </c>
      <c r="N1353" s="108">
        <v>996</v>
      </c>
      <c r="O1353" s="108">
        <v>1727</v>
      </c>
      <c r="P1353" s="59"/>
      <c r="Q1353" s="57">
        <v>46</v>
      </c>
      <c r="R1353" s="57">
        <v>32</v>
      </c>
      <c r="Y1353" s="108"/>
      <c r="Z1353" s="108"/>
      <c r="AA1353" s="108">
        <v>0</v>
      </c>
      <c r="AB1353" s="108">
        <v>0</v>
      </c>
      <c r="AC1353" s="108">
        <v>0</v>
      </c>
      <c r="AD1353" s="108">
        <v>0</v>
      </c>
      <c r="AE1353" s="108">
        <v>0</v>
      </c>
      <c r="AF1353" s="108">
        <v>0</v>
      </c>
      <c r="AG1353" s="108"/>
      <c r="AI1353" s="7">
        <f>IF(Q1353&gt;0,RANK(Q1353,(N1353:P1353,Q1353:AE1353)),0)</f>
        <v>3</v>
      </c>
      <c r="AJ1353" s="7">
        <f>IF(R1353&gt;0,RANK(R1353,(N1353:P1353,Q1353:AE1353)),0)</f>
        <v>4</v>
      </c>
      <c r="AK1353" s="7">
        <f>IF(T1353&gt;0,RANK(T1353,(N1353:P1353,Q1353:AE1353)),0)</f>
        <v>0</v>
      </c>
      <c r="AL1353" s="7">
        <f>IF(S1353&gt;0,RANK(S1353,(N1353:P1353,Q1353:AE1353)),0)</f>
        <v>0</v>
      </c>
      <c r="AM1353" s="2">
        <f t="shared" si="525"/>
        <v>1.6422706176365584E-2</v>
      </c>
      <c r="AN1353" s="2">
        <f t="shared" si="526"/>
        <v>1.1424491253123885E-2</v>
      </c>
      <c r="AO1353" s="2">
        <f t="shared" si="527"/>
        <v>0</v>
      </c>
      <c r="AP1353" s="2">
        <f t="shared" si="528"/>
        <v>0</v>
      </c>
      <c r="AR1353" t="s">
        <v>507</v>
      </c>
      <c r="AS1353" t="s">
        <v>1356</v>
      </c>
      <c r="AT1353">
        <v>9</v>
      </c>
      <c r="AV1353">
        <v>3</v>
      </c>
      <c r="AW1353" s="91">
        <v>29</v>
      </c>
      <c r="AX1353" s="93">
        <v>205</v>
      </c>
      <c r="AY1353" s="97">
        <f t="shared" si="524"/>
        <v>29205</v>
      </c>
      <c r="BA1353" s="7" t="s">
        <v>1261</v>
      </c>
    </row>
    <row r="1354" spans="1:53" hidden="1" outlineLevel="1">
      <c r="A1354" t="s">
        <v>2261</v>
      </c>
      <c r="B1354" t="s">
        <v>1356</v>
      </c>
      <c r="C1354" s="1">
        <f t="shared" si="513"/>
        <v>9881</v>
      </c>
      <c r="D1354" s="7">
        <f>IF(N1354&gt;0, RANK(N1354,(N1354:P1354,Q1354:AE1354)),0)</f>
        <v>2</v>
      </c>
      <c r="E1354" s="7">
        <f>IF(O1354&gt;0,RANK(O1354,(N1354:P1354,Q1354:AE1354)),0)</f>
        <v>1</v>
      </c>
      <c r="F1354" s="7">
        <f>IF(P1354&gt;0,RANK(P1354,(N1354:P1354,Q1354:AE1354)),0)</f>
        <v>0</v>
      </c>
      <c r="G1354" s="1">
        <f t="shared" si="514"/>
        <v>3959</v>
      </c>
      <c r="H1354" s="2">
        <f t="shared" si="515"/>
        <v>0.4006679485881996</v>
      </c>
      <c r="I1354" s="2"/>
      <c r="J1354" s="2">
        <f t="shared" si="516"/>
        <v>0.27993118105454912</v>
      </c>
      <c r="K1354" s="2">
        <f t="shared" si="517"/>
        <v>0.68059912964274871</v>
      </c>
      <c r="L1354" s="2">
        <f t="shared" si="518"/>
        <v>0</v>
      </c>
      <c r="M1354" s="2">
        <f t="shared" si="519"/>
        <v>3.9469689302702227E-2</v>
      </c>
      <c r="N1354" s="108">
        <v>2766</v>
      </c>
      <c r="O1354" s="108">
        <v>6725</v>
      </c>
      <c r="P1354" s="59"/>
      <c r="Q1354" s="57">
        <v>194</v>
      </c>
      <c r="R1354" s="57">
        <v>196</v>
      </c>
      <c r="Y1354" s="108"/>
      <c r="Z1354" s="108"/>
      <c r="AA1354" s="108">
        <v>0</v>
      </c>
      <c r="AB1354" s="108">
        <v>0</v>
      </c>
      <c r="AC1354" s="108">
        <v>0</v>
      </c>
      <c r="AD1354" s="108">
        <v>0</v>
      </c>
      <c r="AE1354" s="108">
        <v>0</v>
      </c>
      <c r="AF1354" s="108">
        <v>0</v>
      </c>
      <c r="AG1354" s="108"/>
      <c r="AI1354" s="7">
        <f>IF(Q1354&gt;0,RANK(Q1354,(N1354:P1354,Q1354:AE1354)),0)</f>
        <v>4</v>
      </c>
      <c r="AJ1354" s="7">
        <f>IF(R1354&gt;0,RANK(R1354,(N1354:P1354,Q1354:AE1354)),0)</f>
        <v>3</v>
      </c>
      <c r="AK1354" s="7">
        <f>IF(T1354&gt;0,RANK(T1354,(N1354:P1354,Q1354:AE1354)),0)</f>
        <v>0</v>
      </c>
      <c r="AL1354" s="7">
        <f>IF(S1354&gt;0,RANK(S1354,(N1354:P1354,Q1354:AE1354)),0)</f>
        <v>0</v>
      </c>
      <c r="AM1354" s="2">
        <f t="shared" si="525"/>
        <v>1.9633640319805686E-2</v>
      </c>
      <c r="AN1354" s="2">
        <f t="shared" si="526"/>
        <v>1.9836048982896468E-2</v>
      </c>
      <c r="AO1354" s="2">
        <f t="shared" si="527"/>
        <v>0</v>
      </c>
      <c r="AP1354" s="2">
        <f t="shared" si="528"/>
        <v>0</v>
      </c>
      <c r="AR1354" t="s">
        <v>2261</v>
      </c>
      <c r="AS1354" t="s">
        <v>1356</v>
      </c>
      <c r="AT1354">
        <v>8</v>
      </c>
      <c r="AV1354">
        <v>3</v>
      </c>
      <c r="AW1354" s="91">
        <v>29</v>
      </c>
      <c r="AX1354" s="93">
        <v>207</v>
      </c>
      <c r="AY1354" s="97">
        <f t="shared" si="524"/>
        <v>29207</v>
      </c>
      <c r="BA1354" s="7" t="s">
        <v>1261</v>
      </c>
    </row>
    <row r="1355" spans="1:53" hidden="1" outlineLevel="1">
      <c r="A1355" t="s">
        <v>2290</v>
      </c>
      <c r="B1355" t="s">
        <v>1356</v>
      </c>
      <c r="C1355" s="1">
        <f t="shared" si="513"/>
        <v>12689</v>
      </c>
      <c r="D1355" s="7">
        <f>IF(N1355&gt;0, RANK(N1355,(N1355:P1355,Q1355:AE1355)),0)</f>
        <v>2</v>
      </c>
      <c r="E1355" s="7">
        <f>IF(O1355&gt;0,RANK(O1355,(N1355:P1355,Q1355:AE1355)),0)</f>
        <v>1</v>
      </c>
      <c r="F1355" s="7">
        <f>IF(P1355&gt;0,RANK(P1355,(N1355:P1355,Q1355:AE1355)),0)</f>
        <v>0</v>
      </c>
      <c r="G1355" s="1">
        <f t="shared" si="514"/>
        <v>6008</v>
      </c>
      <c r="H1355" s="2">
        <f t="shared" si="515"/>
        <v>0.47348096776735754</v>
      </c>
      <c r="I1355" s="2"/>
      <c r="J1355" s="2">
        <f t="shared" si="516"/>
        <v>0.22830798329261565</v>
      </c>
      <c r="K1355" s="2">
        <f t="shared" si="517"/>
        <v>0.70178895105997319</v>
      </c>
      <c r="L1355" s="2">
        <f t="shared" si="518"/>
        <v>0</v>
      </c>
      <c r="M1355" s="2">
        <f t="shared" si="519"/>
        <v>6.9903065647411222E-2</v>
      </c>
      <c r="N1355" s="108">
        <v>2897</v>
      </c>
      <c r="O1355" s="108">
        <v>8905</v>
      </c>
      <c r="P1355" s="59"/>
      <c r="Q1355" s="57">
        <v>510</v>
      </c>
      <c r="R1355" s="57">
        <v>377</v>
      </c>
      <c r="Y1355" s="108"/>
      <c r="Z1355" s="108"/>
      <c r="AA1355" s="108">
        <v>0</v>
      </c>
      <c r="AB1355" s="108">
        <v>0</v>
      </c>
      <c r="AC1355" s="108">
        <v>0</v>
      </c>
      <c r="AD1355" s="108">
        <v>0</v>
      </c>
      <c r="AE1355" s="108">
        <v>0</v>
      </c>
      <c r="AF1355" s="108">
        <v>0</v>
      </c>
      <c r="AG1355" s="108"/>
      <c r="AI1355" s="7">
        <f>IF(Q1355&gt;0,RANK(Q1355,(N1355:P1355,Q1355:AE1355)),0)</f>
        <v>3</v>
      </c>
      <c r="AJ1355" s="7">
        <f>IF(R1355&gt;0,RANK(R1355,(N1355:P1355,Q1355:AE1355)),0)</f>
        <v>4</v>
      </c>
      <c r="AK1355" s="7">
        <f>IF(T1355&gt;0,RANK(T1355,(N1355:P1355,Q1355:AE1355)),0)</f>
        <v>0</v>
      </c>
      <c r="AL1355" s="7">
        <f>IF(S1355&gt;0,RANK(S1355,(N1355:P1355,Q1355:AE1355)),0)</f>
        <v>0</v>
      </c>
      <c r="AM1355" s="2">
        <f t="shared" si="525"/>
        <v>4.0192292536842936E-2</v>
      </c>
      <c r="AN1355" s="2">
        <f t="shared" si="526"/>
        <v>2.971077311056821E-2</v>
      </c>
      <c r="AO1355" s="2">
        <f t="shared" si="527"/>
        <v>0</v>
      </c>
      <c r="AP1355" s="2">
        <f t="shared" si="528"/>
        <v>0</v>
      </c>
      <c r="AR1355" t="s">
        <v>2290</v>
      </c>
      <c r="AS1355" t="s">
        <v>1356</v>
      </c>
      <c r="AT1355">
        <v>7</v>
      </c>
      <c r="AV1355">
        <v>3</v>
      </c>
      <c r="AW1355" s="91">
        <v>29</v>
      </c>
      <c r="AX1355" s="93">
        <v>209</v>
      </c>
      <c r="AY1355" s="97">
        <f t="shared" si="524"/>
        <v>29209</v>
      </c>
      <c r="BA1355" s="7" t="s">
        <v>1261</v>
      </c>
    </row>
    <row r="1356" spans="1:53" hidden="1" outlineLevel="1">
      <c r="A1356" t="s">
        <v>2408</v>
      </c>
      <c r="B1356" t="s">
        <v>1356</v>
      </c>
      <c r="C1356" s="1">
        <f t="shared" si="513"/>
        <v>2416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0</v>
      </c>
      <c r="G1356" s="1">
        <f t="shared" si="514"/>
        <v>640</v>
      </c>
      <c r="H1356" s="2">
        <f t="shared" si="515"/>
        <v>0.26490066225165565</v>
      </c>
      <c r="I1356" s="2"/>
      <c r="J1356" s="2">
        <f t="shared" si="516"/>
        <v>0.33857615894039733</v>
      </c>
      <c r="K1356" s="2">
        <f t="shared" si="517"/>
        <v>0.60347682119205293</v>
      </c>
      <c r="L1356" s="2">
        <f t="shared" si="518"/>
        <v>0</v>
      </c>
      <c r="M1356" s="2">
        <f t="shared" si="519"/>
        <v>5.7947019867549798E-2</v>
      </c>
      <c r="N1356" s="108">
        <v>818</v>
      </c>
      <c r="O1356" s="108">
        <v>1458</v>
      </c>
      <c r="P1356" s="59"/>
      <c r="Q1356" s="57">
        <v>60</v>
      </c>
      <c r="R1356" s="57">
        <v>80</v>
      </c>
      <c r="Y1356" s="108"/>
      <c r="Z1356" s="108"/>
      <c r="AA1356" s="108">
        <v>0</v>
      </c>
      <c r="AB1356" s="108">
        <v>0</v>
      </c>
      <c r="AC1356" s="108">
        <v>0</v>
      </c>
      <c r="AD1356" s="108">
        <v>0</v>
      </c>
      <c r="AE1356" s="108">
        <v>0</v>
      </c>
      <c r="AF1356" s="108">
        <v>0</v>
      </c>
      <c r="AG1356" s="108"/>
      <c r="AI1356" s="7">
        <f>IF(Q1356&gt;0,RANK(Q1356,(N1356:P1356,Q1356:AE1356)),0)</f>
        <v>4</v>
      </c>
      <c r="AJ1356" s="7">
        <f>IF(R1356&gt;0,RANK(R1356,(N1356:P1356,Q1356:AE1356)),0)</f>
        <v>3</v>
      </c>
      <c r="AK1356" s="7">
        <f>IF(T1356&gt;0,RANK(T1356,(N1356:P1356,Q1356:AE1356)),0)</f>
        <v>0</v>
      </c>
      <c r="AL1356" s="7">
        <f>IF(S1356&gt;0,RANK(S1356,(N1356:P1356,Q1356:AE1356)),0)</f>
        <v>0</v>
      </c>
      <c r="AM1356" s="2">
        <f t="shared" si="525"/>
        <v>2.4834437086092714E-2</v>
      </c>
      <c r="AN1356" s="2">
        <f t="shared" si="526"/>
        <v>3.3112582781456956E-2</v>
      </c>
      <c r="AO1356" s="2">
        <f t="shared" si="527"/>
        <v>0</v>
      </c>
      <c r="AP1356" s="2">
        <f t="shared" si="528"/>
        <v>0</v>
      </c>
      <c r="AR1356" t="s">
        <v>2408</v>
      </c>
      <c r="AS1356" t="s">
        <v>1356</v>
      </c>
      <c r="AT1356">
        <v>6</v>
      </c>
      <c r="AV1356">
        <v>3</v>
      </c>
      <c r="AW1356" s="91">
        <v>29</v>
      </c>
      <c r="AX1356" s="93">
        <v>211</v>
      </c>
      <c r="AY1356" s="97">
        <f t="shared" si="524"/>
        <v>29211</v>
      </c>
      <c r="BA1356" s="7" t="s">
        <v>1261</v>
      </c>
    </row>
    <row r="1357" spans="1:53" hidden="1" outlineLevel="1">
      <c r="A1357" t="s">
        <v>203</v>
      </c>
      <c r="B1357" t="s">
        <v>1356</v>
      </c>
      <c r="C1357" s="1">
        <f t="shared" si="513"/>
        <v>15314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>IF(P1357&gt;0,RANK(P1357,(N1357:P1357,Q1357:AE1357)),0)</f>
        <v>0</v>
      </c>
      <c r="G1357" s="1">
        <f t="shared" si="514"/>
        <v>7634</v>
      </c>
      <c r="H1357" s="2">
        <f t="shared" si="515"/>
        <v>0.49849810630795349</v>
      </c>
      <c r="I1357" s="2"/>
      <c r="J1357" s="2">
        <f t="shared" si="516"/>
        <v>0.22149666971398721</v>
      </c>
      <c r="K1357" s="2">
        <f t="shared" si="517"/>
        <v>0.71999477602194073</v>
      </c>
      <c r="L1357" s="2">
        <f t="shared" si="518"/>
        <v>0</v>
      </c>
      <c r="M1357" s="2">
        <f t="shared" si="519"/>
        <v>5.8508554264072088E-2</v>
      </c>
      <c r="N1357" s="108">
        <v>3392</v>
      </c>
      <c r="O1357" s="108">
        <v>11026</v>
      </c>
      <c r="P1357" s="59"/>
      <c r="Q1357" s="57">
        <v>490</v>
      </c>
      <c r="R1357" s="57">
        <v>405</v>
      </c>
      <c r="Y1357" s="108"/>
      <c r="Z1357" s="108"/>
      <c r="AA1357" s="108">
        <v>0</v>
      </c>
      <c r="AB1357" s="108">
        <v>0</v>
      </c>
      <c r="AC1357" s="108">
        <v>1</v>
      </c>
      <c r="AD1357" s="108">
        <v>0</v>
      </c>
      <c r="AE1357" s="108">
        <v>0</v>
      </c>
      <c r="AF1357" s="108">
        <v>0</v>
      </c>
      <c r="AG1357" s="108"/>
      <c r="AI1357" s="7">
        <f>IF(Q1357&gt;0,RANK(Q1357,(N1357:P1357,Q1357:AE1357)),0)</f>
        <v>3</v>
      </c>
      <c r="AJ1357" s="7">
        <f>IF(R1357&gt;0,RANK(R1357,(N1357:P1357,Q1357:AE1357)),0)</f>
        <v>4</v>
      </c>
      <c r="AK1357" s="7">
        <f>IF(T1357&gt;0,RANK(T1357,(N1357:P1357,Q1357:AE1357)),0)</f>
        <v>0</v>
      </c>
      <c r="AL1357" s="7">
        <f>IF(S1357&gt;0,RANK(S1357,(N1357:P1357,Q1357:AE1357)),0)</f>
        <v>0</v>
      </c>
      <c r="AM1357" s="2">
        <f t="shared" si="525"/>
        <v>3.1996865613164421E-2</v>
      </c>
      <c r="AN1357" s="2">
        <f t="shared" si="526"/>
        <v>2.6446388925166514E-2</v>
      </c>
      <c r="AO1357" s="2">
        <f t="shared" si="527"/>
        <v>0</v>
      </c>
      <c r="AP1357" s="2">
        <f t="shared" si="528"/>
        <v>0</v>
      </c>
      <c r="AR1357" t="s">
        <v>203</v>
      </c>
      <c r="AS1357" t="s">
        <v>1356</v>
      </c>
      <c r="AT1357">
        <v>0</v>
      </c>
      <c r="AV1357">
        <v>3</v>
      </c>
      <c r="AW1357" s="91">
        <v>29</v>
      </c>
      <c r="AX1357" s="93">
        <v>213</v>
      </c>
      <c r="AY1357" s="97">
        <f t="shared" si="524"/>
        <v>29213</v>
      </c>
      <c r="BA1357" s="7" t="s">
        <v>1261</v>
      </c>
    </row>
    <row r="1358" spans="1:53" hidden="1" outlineLevel="1">
      <c r="A1358" t="s">
        <v>401</v>
      </c>
      <c r="B1358" t="s">
        <v>1356</v>
      </c>
      <c r="C1358" s="1">
        <f t="shared" si="513"/>
        <v>8189</v>
      </c>
      <c r="D1358" s="7">
        <f>IF(N1358&gt;0, RANK(N1358,(N1358:P1358,Q1358:AE1358)),0)</f>
        <v>2</v>
      </c>
      <c r="E1358" s="7">
        <f>IF(O1358&gt;0,RANK(O1358,(N1358:P1358,Q1358:AE1358)),0)</f>
        <v>1</v>
      </c>
      <c r="F1358" s="7">
        <f>IF(P1358&gt;0,RANK(P1358,(N1358:P1358,Q1358:AE1358)),0)</f>
        <v>0</v>
      </c>
      <c r="G1358" s="1">
        <f t="shared" si="514"/>
        <v>3103</v>
      </c>
      <c r="H1358" s="2">
        <f t="shared" si="515"/>
        <v>0.37892294541458055</v>
      </c>
      <c r="I1358" s="2"/>
      <c r="J1358" s="2">
        <f t="shared" si="516"/>
        <v>0.27695689339357676</v>
      </c>
      <c r="K1358" s="2">
        <f t="shared" si="517"/>
        <v>0.65587983880815726</v>
      </c>
      <c r="L1358" s="2">
        <f t="shared" si="518"/>
        <v>0</v>
      </c>
      <c r="M1358" s="2">
        <f t="shared" si="519"/>
        <v>6.716326779826598E-2</v>
      </c>
      <c r="N1358" s="108">
        <v>2268</v>
      </c>
      <c r="O1358" s="108">
        <v>5371</v>
      </c>
      <c r="P1358" s="59"/>
      <c r="Q1358" s="57">
        <v>310</v>
      </c>
      <c r="R1358" s="57">
        <v>240</v>
      </c>
      <c r="Y1358" s="108"/>
      <c r="Z1358" s="108"/>
      <c r="AA1358" s="108">
        <v>0</v>
      </c>
      <c r="AB1358" s="108">
        <v>0</v>
      </c>
      <c r="AC1358" s="108">
        <v>0</v>
      </c>
      <c r="AD1358" s="108">
        <v>0</v>
      </c>
      <c r="AE1358" s="108">
        <v>0</v>
      </c>
      <c r="AF1358" s="108">
        <v>0</v>
      </c>
      <c r="AG1358" s="108"/>
      <c r="AI1358" s="7">
        <f>IF(Q1358&gt;0,RANK(Q1358,(N1358:P1358,Q1358:AE1358)),0)</f>
        <v>3</v>
      </c>
      <c r="AJ1358" s="7">
        <f>IF(R1358&gt;0,RANK(R1358,(N1358:P1358,Q1358:AE1358)),0)</f>
        <v>4</v>
      </c>
      <c r="AK1358" s="7">
        <f>IF(T1358&gt;0,RANK(T1358,(N1358:P1358,Q1358:AE1358)),0)</f>
        <v>0</v>
      </c>
      <c r="AL1358" s="7">
        <f>IF(S1358&gt;0,RANK(S1358,(N1358:P1358,Q1358:AE1358)),0)</f>
        <v>0</v>
      </c>
      <c r="AM1358" s="2">
        <f t="shared" si="525"/>
        <v>3.7855660031749908E-2</v>
      </c>
      <c r="AN1358" s="2">
        <f t="shared" si="526"/>
        <v>2.9307607766516058E-2</v>
      </c>
      <c r="AO1358" s="2">
        <f t="shared" si="527"/>
        <v>0</v>
      </c>
      <c r="AP1358" s="2">
        <f t="shared" si="528"/>
        <v>0</v>
      </c>
      <c r="AR1358" t="s">
        <v>401</v>
      </c>
      <c r="AS1358" t="s">
        <v>1356</v>
      </c>
      <c r="AT1358">
        <v>8</v>
      </c>
      <c r="AV1358">
        <v>3</v>
      </c>
      <c r="AW1358" s="91">
        <v>29</v>
      </c>
      <c r="AX1358" s="93">
        <v>215</v>
      </c>
      <c r="AY1358" s="97">
        <f t="shared" si="524"/>
        <v>29215</v>
      </c>
      <c r="BA1358" s="7" t="s">
        <v>1261</v>
      </c>
    </row>
    <row r="1359" spans="1:53" hidden="1" outlineLevel="1">
      <c r="A1359" t="s">
        <v>1931</v>
      </c>
      <c r="B1359" t="s">
        <v>1356</v>
      </c>
      <c r="C1359" s="1">
        <f t="shared" si="513"/>
        <v>6601</v>
      </c>
      <c r="D1359" s="7">
        <f>IF(N1359&gt;0, RANK(N1359,(N1359:P1359,Q1359:AE1359)),0)</f>
        <v>2</v>
      </c>
      <c r="E1359" s="7">
        <f>IF(O1359&gt;0,RANK(O1359,(N1359:P1359,Q1359:AE1359)),0)</f>
        <v>1</v>
      </c>
      <c r="F1359" s="7">
        <f>IF(P1359&gt;0,RANK(P1359,(N1359:P1359,Q1359:AE1359)),0)</f>
        <v>0</v>
      </c>
      <c r="G1359" s="1">
        <f t="shared" si="514"/>
        <v>2778</v>
      </c>
      <c r="H1359" s="2">
        <f t="shared" si="515"/>
        <v>0.42084532646568701</v>
      </c>
      <c r="I1359" s="2"/>
      <c r="J1359" s="2">
        <f t="shared" si="516"/>
        <v>0.26920163611574005</v>
      </c>
      <c r="K1359" s="2">
        <f t="shared" si="517"/>
        <v>0.69004696258142706</v>
      </c>
      <c r="L1359" s="2">
        <f t="shared" si="518"/>
        <v>0</v>
      </c>
      <c r="M1359" s="2">
        <f t="shared" si="519"/>
        <v>4.0751401302832835E-2</v>
      </c>
      <c r="N1359" s="108">
        <v>1777</v>
      </c>
      <c r="O1359" s="108">
        <v>4555</v>
      </c>
      <c r="P1359" s="59"/>
      <c r="Q1359" s="57">
        <v>145</v>
      </c>
      <c r="R1359" s="57">
        <v>124</v>
      </c>
      <c r="Y1359" s="108"/>
      <c r="Z1359" s="108"/>
      <c r="AA1359" s="108">
        <v>0</v>
      </c>
      <c r="AB1359" s="108">
        <v>0</v>
      </c>
      <c r="AC1359" s="108">
        <v>0</v>
      </c>
      <c r="AD1359" s="108">
        <v>0</v>
      </c>
      <c r="AE1359" s="108">
        <v>0</v>
      </c>
      <c r="AF1359" s="108">
        <v>0</v>
      </c>
      <c r="AG1359" s="108"/>
      <c r="AI1359" s="7">
        <f>IF(Q1359&gt;0,RANK(Q1359,(N1359:P1359,Q1359:AE1359)),0)</f>
        <v>3</v>
      </c>
      <c r="AJ1359" s="7">
        <f>IF(R1359&gt;0,RANK(R1359,(N1359:P1359,Q1359:AE1359)),0)</f>
        <v>4</v>
      </c>
      <c r="AK1359" s="7">
        <f>IF(T1359&gt;0,RANK(T1359,(N1359:P1359,Q1359:AE1359)),0)</f>
        <v>0</v>
      </c>
      <c r="AL1359" s="7">
        <f>IF(S1359&gt;0,RANK(S1359,(N1359:P1359,Q1359:AE1359)),0)</f>
        <v>0</v>
      </c>
      <c r="AM1359" s="2">
        <f t="shared" si="525"/>
        <v>2.1966368732010303E-2</v>
      </c>
      <c r="AN1359" s="2">
        <f t="shared" si="526"/>
        <v>1.8785032570822601E-2</v>
      </c>
      <c r="AO1359" s="2">
        <f t="shared" si="527"/>
        <v>0</v>
      </c>
      <c r="AP1359" s="2">
        <f t="shared" si="528"/>
        <v>0</v>
      </c>
      <c r="AR1359" t="s">
        <v>1931</v>
      </c>
      <c r="AS1359" t="s">
        <v>1356</v>
      </c>
      <c r="AT1359">
        <v>4</v>
      </c>
      <c r="AV1359">
        <v>3</v>
      </c>
      <c r="AW1359" s="91">
        <v>29</v>
      </c>
      <c r="AX1359" s="93">
        <v>217</v>
      </c>
      <c r="AY1359" s="97">
        <f t="shared" si="524"/>
        <v>29217</v>
      </c>
      <c r="BA1359" s="7" t="s">
        <v>1261</v>
      </c>
    </row>
    <row r="1360" spans="1:53" hidden="1" outlineLevel="1">
      <c r="A1360" t="s">
        <v>2118</v>
      </c>
      <c r="B1360" t="s">
        <v>1356</v>
      </c>
      <c r="C1360" s="1">
        <f t="shared" si="513"/>
        <v>10732</v>
      </c>
      <c r="D1360" s="7">
        <f>IF(N1360&gt;0, RANK(N1360,(N1360:P1360,Q1360:AE1360)),0)</f>
        <v>2</v>
      </c>
      <c r="E1360" s="7">
        <f>IF(O1360&gt;0,RANK(O1360,(N1360:P1360,Q1360:AE1360)),0)</f>
        <v>1</v>
      </c>
      <c r="F1360" s="7">
        <f>IF(P1360&gt;0,RANK(P1360,(N1360:P1360,Q1360:AE1360)),0)</f>
        <v>0</v>
      </c>
      <c r="G1360" s="1">
        <f t="shared" si="514"/>
        <v>2933</v>
      </c>
      <c r="H1360" s="2">
        <f t="shared" si="515"/>
        <v>0.27329481923220278</v>
      </c>
      <c r="I1360" s="2"/>
      <c r="J1360" s="2">
        <f t="shared" si="516"/>
        <v>0.32612746925083863</v>
      </c>
      <c r="K1360" s="2">
        <f t="shared" si="517"/>
        <v>0.59942228848304135</v>
      </c>
      <c r="L1360" s="2">
        <f t="shared" si="518"/>
        <v>0</v>
      </c>
      <c r="M1360" s="2">
        <f t="shared" si="519"/>
        <v>7.4450242266119959E-2</v>
      </c>
      <c r="N1360" s="108">
        <v>3500</v>
      </c>
      <c r="O1360" s="108">
        <v>6433</v>
      </c>
      <c r="P1360" s="59"/>
      <c r="Q1360" s="57">
        <v>468</v>
      </c>
      <c r="R1360" s="57">
        <v>331</v>
      </c>
      <c r="Y1360" s="108"/>
      <c r="Z1360" s="108"/>
      <c r="AA1360" s="108">
        <v>0</v>
      </c>
      <c r="AB1360" s="108">
        <v>0</v>
      </c>
      <c r="AC1360" s="108">
        <v>0</v>
      </c>
      <c r="AD1360" s="108">
        <v>0</v>
      </c>
      <c r="AE1360" s="108">
        <v>0</v>
      </c>
      <c r="AF1360" s="108">
        <v>0</v>
      </c>
      <c r="AG1360" s="108"/>
      <c r="AI1360" s="7">
        <f>IF(Q1360&gt;0,RANK(Q1360,(N1360:P1360,Q1360:AE1360)),0)</f>
        <v>3</v>
      </c>
      <c r="AJ1360" s="7">
        <f>IF(R1360&gt;0,RANK(R1360,(N1360:P1360,Q1360:AE1360)),0)</f>
        <v>4</v>
      </c>
      <c r="AK1360" s="7">
        <f>IF(T1360&gt;0,RANK(T1360,(N1360:P1360,Q1360:AE1360)),0)</f>
        <v>0</v>
      </c>
      <c r="AL1360" s="7">
        <f>IF(S1360&gt;0,RANK(S1360,(N1360:P1360,Q1360:AE1360)),0)</f>
        <v>0</v>
      </c>
      <c r="AM1360" s="2">
        <f t="shared" si="525"/>
        <v>4.360790160268356E-2</v>
      </c>
      <c r="AN1360" s="2">
        <f t="shared" si="526"/>
        <v>3.0842340663436451E-2</v>
      </c>
      <c r="AO1360" s="2">
        <f t="shared" si="527"/>
        <v>0</v>
      </c>
      <c r="AP1360" s="2">
        <f t="shared" si="528"/>
        <v>0</v>
      </c>
      <c r="AR1360" t="s">
        <v>2118</v>
      </c>
      <c r="AS1360" t="s">
        <v>1356</v>
      </c>
      <c r="AT1360">
        <v>9</v>
      </c>
      <c r="AV1360">
        <v>3</v>
      </c>
      <c r="AW1360" s="91">
        <v>29</v>
      </c>
      <c r="AX1360" s="93">
        <v>219</v>
      </c>
      <c r="AY1360" s="97">
        <f t="shared" si="524"/>
        <v>29219</v>
      </c>
      <c r="BA1360" s="7" t="s">
        <v>1261</v>
      </c>
    </row>
    <row r="1361" spans="1:53" hidden="1" outlineLevel="1">
      <c r="A1361" t="s">
        <v>2232</v>
      </c>
      <c r="B1361" t="s">
        <v>1356</v>
      </c>
      <c r="C1361" s="1">
        <f t="shared" si="513"/>
        <v>6671</v>
      </c>
      <c r="D1361" s="7">
        <f>IF(N1361&gt;0, RANK(N1361,(N1361:P1361,Q1361:AE1361)),0)</f>
        <v>2</v>
      </c>
      <c r="E1361" s="7">
        <f>IF(O1361&gt;0,RANK(O1361,(N1361:P1361,Q1361:AE1361)),0)</f>
        <v>1</v>
      </c>
      <c r="F1361" s="7">
        <f>IF(P1361&gt;0,RANK(P1361,(N1361:P1361,Q1361:AE1361)),0)</f>
        <v>0</v>
      </c>
      <c r="G1361" s="1">
        <f t="shared" si="514"/>
        <v>598</v>
      </c>
      <c r="H1361" s="2">
        <f t="shared" si="515"/>
        <v>8.9641732873632141E-2</v>
      </c>
      <c r="I1361" s="2"/>
      <c r="J1361" s="2">
        <f t="shared" si="516"/>
        <v>0.41672912606805579</v>
      </c>
      <c r="K1361" s="2">
        <f t="shared" si="517"/>
        <v>0.50637085894168787</v>
      </c>
      <c r="L1361" s="2">
        <f t="shared" si="518"/>
        <v>0</v>
      </c>
      <c r="M1361" s="2">
        <f t="shared" si="519"/>
        <v>7.6900014990256338E-2</v>
      </c>
      <c r="N1361" s="108">
        <v>2780</v>
      </c>
      <c r="O1361" s="108">
        <v>3378</v>
      </c>
      <c r="P1361" s="59"/>
      <c r="Q1361" s="57">
        <v>306</v>
      </c>
      <c r="R1361" s="57">
        <v>207</v>
      </c>
      <c r="Y1361" s="108"/>
      <c r="Z1361" s="108"/>
      <c r="AA1361" s="108">
        <v>0</v>
      </c>
      <c r="AB1361" s="108">
        <v>0</v>
      </c>
      <c r="AC1361" s="108">
        <v>0</v>
      </c>
      <c r="AD1361" s="108">
        <v>0</v>
      </c>
      <c r="AE1361" s="108">
        <v>0</v>
      </c>
      <c r="AF1361" s="108">
        <v>0</v>
      </c>
      <c r="AG1361" s="108"/>
      <c r="AI1361" s="7">
        <f>IF(Q1361&gt;0,RANK(Q1361,(N1361:P1361,Q1361:AE1361)),0)</f>
        <v>3</v>
      </c>
      <c r="AJ1361" s="7">
        <f>IF(R1361&gt;0,RANK(R1361,(N1361:P1361,Q1361:AE1361)),0)</f>
        <v>4</v>
      </c>
      <c r="AK1361" s="7">
        <f>IF(T1361&gt;0,RANK(T1361,(N1361:P1361,Q1361:AE1361)),0)</f>
        <v>0</v>
      </c>
      <c r="AL1361" s="7">
        <f>IF(S1361&gt;0,RANK(S1361,(N1361:P1361,Q1361:AE1361)),0)</f>
        <v>0</v>
      </c>
      <c r="AM1361" s="2">
        <f t="shared" si="525"/>
        <v>4.5870184380152904E-2</v>
      </c>
      <c r="AN1361" s="2">
        <f t="shared" si="526"/>
        <v>3.1029830610103434E-2</v>
      </c>
      <c r="AO1361" s="2">
        <f t="shared" si="527"/>
        <v>0</v>
      </c>
      <c r="AP1361" s="2">
        <f t="shared" si="528"/>
        <v>0</v>
      </c>
      <c r="AR1361" t="s">
        <v>2232</v>
      </c>
      <c r="AS1361" t="s">
        <v>1356</v>
      </c>
      <c r="AT1361">
        <v>8</v>
      </c>
      <c r="AV1361">
        <v>3</v>
      </c>
      <c r="AW1361" s="91">
        <v>29</v>
      </c>
      <c r="AX1361" s="93">
        <v>221</v>
      </c>
      <c r="AY1361" s="97">
        <f t="shared" si="524"/>
        <v>29221</v>
      </c>
      <c r="BA1361" s="7" t="s">
        <v>1261</v>
      </c>
    </row>
    <row r="1362" spans="1:53" hidden="1" outlineLevel="1">
      <c r="A1362" t="s">
        <v>2400</v>
      </c>
      <c r="B1362" t="s">
        <v>1356</v>
      </c>
      <c r="C1362" s="1">
        <f t="shared" si="513"/>
        <v>4226</v>
      </c>
      <c r="D1362" s="7">
        <f>IF(N1362&gt;0, RANK(N1362,(N1362:P1362,Q1362:AE1362)),0)</f>
        <v>2</v>
      </c>
      <c r="E1362" s="7">
        <f>IF(O1362&gt;0,RANK(O1362,(N1362:P1362,Q1362:AE1362)),0)</f>
        <v>1</v>
      </c>
      <c r="F1362" s="7">
        <f>IF(P1362&gt;0,RANK(P1362,(N1362:P1362,Q1362:AE1362)),0)</f>
        <v>0</v>
      </c>
      <c r="G1362" s="1">
        <f t="shared" si="514"/>
        <v>1214</v>
      </c>
      <c r="H1362" s="2">
        <f t="shared" si="515"/>
        <v>0.2872692853762423</v>
      </c>
      <c r="I1362" s="2"/>
      <c r="J1362" s="2">
        <f t="shared" si="516"/>
        <v>0.33388547089446285</v>
      </c>
      <c r="K1362" s="2">
        <f t="shared" si="517"/>
        <v>0.62115475627070516</v>
      </c>
      <c r="L1362" s="2">
        <f t="shared" si="518"/>
        <v>0</v>
      </c>
      <c r="M1362" s="2">
        <f t="shared" si="519"/>
        <v>4.495977283483199E-2</v>
      </c>
      <c r="N1362" s="108">
        <v>1411</v>
      </c>
      <c r="O1362" s="108">
        <v>2625</v>
      </c>
      <c r="P1362" s="59"/>
      <c r="Q1362" s="57">
        <v>112</v>
      </c>
      <c r="R1362" s="57">
        <v>78</v>
      </c>
      <c r="Y1362" s="108"/>
      <c r="Z1362" s="108"/>
      <c r="AA1362" s="108">
        <v>0</v>
      </c>
      <c r="AB1362" s="108">
        <v>0</v>
      </c>
      <c r="AC1362" s="108">
        <v>0</v>
      </c>
      <c r="AD1362" s="108">
        <v>0</v>
      </c>
      <c r="AE1362" s="108">
        <v>0</v>
      </c>
      <c r="AF1362" s="108">
        <v>0</v>
      </c>
      <c r="AG1362" s="108"/>
      <c r="AI1362" s="7">
        <f>IF(Q1362&gt;0,RANK(Q1362,(N1362:P1362,Q1362:AE1362)),0)</f>
        <v>3</v>
      </c>
      <c r="AJ1362" s="7">
        <f>IF(R1362&gt;0,RANK(R1362,(N1362:P1362,Q1362:AE1362)),0)</f>
        <v>4</v>
      </c>
      <c r="AK1362" s="7">
        <f>IF(T1362&gt;0,RANK(T1362,(N1362:P1362,Q1362:AE1362)),0)</f>
        <v>0</v>
      </c>
      <c r="AL1362" s="7">
        <f>IF(S1362&gt;0,RANK(S1362,(N1362:P1362,Q1362:AE1362)),0)</f>
        <v>0</v>
      </c>
      <c r="AM1362" s="2">
        <f t="shared" si="525"/>
        <v>2.6502602934216753E-2</v>
      </c>
      <c r="AN1362" s="2">
        <f t="shared" si="526"/>
        <v>1.8457169900615238E-2</v>
      </c>
      <c r="AO1362" s="2">
        <f t="shared" si="527"/>
        <v>0</v>
      </c>
      <c r="AP1362" s="2">
        <f t="shared" si="528"/>
        <v>0</v>
      </c>
      <c r="AR1362" t="s">
        <v>2400</v>
      </c>
      <c r="AS1362" t="s">
        <v>1356</v>
      </c>
      <c r="AT1362">
        <v>8</v>
      </c>
      <c r="AV1362">
        <v>3</v>
      </c>
      <c r="AW1362" s="91">
        <v>29</v>
      </c>
      <c r="AX1362" s="93">
        <v>223</v>
      </c>
      <c r="AY1362" s="97">
        <f t="shared" si="524"/>
        <v>29223</v>
      </c>
      <c r="BA1362" s="7" t="s">
        <v>1261</v>
      </c>
    </row>
    <row r="1363" spans="1:53" hidden="1" outlineLevel="1">
      <c r="A1363" t="s">
        <v>1593</v>
      </c>
      <c r="B1363" t="s">
        <v>1356</v>
      </c>
      <c r="C1363" s="1">
        <f t="shared" si="513"/>
        <v>12025</v>
      </c>
      <c r="D1363" s="7">
        <f>IF(N1363&gt;0, RANK(N1363,(N1363:P1363,Q1363:AE1363)),0)</f>
        <v>2</v>
      </c>
      <c r="E1363" s="7">
        <f>IF(O1363&gt;0,RANK(O1363,(N1363:P1363,Q1363:AE1363)),0)</f>
        <v>1</v>
      </c>
      <c r="F1363" s="7">
        <f>IF(P1363&gt;0,RANK(P1363,(N1363:P1363,Q1363:AE1363)),0)</f>
        <v>0</v>
      </c>
      <c r="G1363" s="1">
        <f t="shared" si="514"/>
        <v>4860</v>
      </c>
      <c r="H1363" s="2">
        <f t="shared" si="515"/>
        <v>0.40415800415800418</v>
      </c>
      <c r="I1363" s="2"/>
      <c r="J1363" s="2">
        <f t="shared" si="516"/>
        <v>0.26029106029106031</v>
      </c>
      <c r="K1363" s="2">
        <f t="shared" si="517"/>
        <v>0.66444906444906449</v>
      </c>
      <c r="L1363" s="2">
        <f t="shared" si="518"/>
        <v>0</v>
      </c>
      <c r="M1363" s="2">
        <f t="shared" si="519"/>
        <v>7.5259875259875209E-2</v>
      </c>
      <c r="N1363" s="108">
        <v>3130</v>
      </c>
      <c r="O1363" s="108">
        <v>7990</v>
      </c>
      <c r="P1363" s="59"/>
      <c r="Q1363" s="57">
        <v>476</v>
      </c>
      <c r="R1363" s="57">
        <v>429</v>
      </c>
      <c r="Y1363" s="108"/>
      <c r="Z1363" s="108"/>
      <c r="AA1363" s="108">
        <v>0</v>
      </c>
      <c r="AB1363" s="108">
        <v>0</v>
      </c>
      <c r="AC1363" s="108">
        <v>0</v>
      </c>
      <c r="AD1363" s="108">
        <v>0</v>
      </c>
      <c r="AE1363" s="108">
        <v>0</v>
      </c>
      <c r="AF1363" s="108">
        <v>0</v>
      </c>
      <c r="AG1363" s="108"/>
      <c r="AI1363" s="7">
        <f>IF(Q1363&gt;0,RANK(Q1363,(N1363:P1363,Q1363:AE1363)),0)</f>
        <v>3</v>
      </c>
      <c r="AJ1363" s="7">
        <f>IF(R1363&gt;0,RANK(R1363,(N1363:P1363,Q1363:AE1363)),0)</f>
        <v>4</v>
      </c>
      <c r="AK1363" s="7">
        <f>IF(T1363&gt;0,RANK(T1363,(N1363:P1363,Q1363:AE1363)),0)</f>
        <v>0</v>
      </c>
      <c r="AL1363" s="7">
        <f>IF(S1363&gt;0,RANK(S1363,(N1363:P1363,Q1363:AE1363)),0)</f>
        <v>0</v>
      </c>
      <c r="AM1363" s="2">
        <f t="shared" si="525"/>
        <v>3.9584199584199585E-2</v>
      </c>
      <c r="AN1363" s="2">
        <f t="shared" si="526"/>
        <v>3.5675675675675679E-2</v>
      </c>
      <c r="AO1363" s="2">
        <f t="shared" si="527"/>
        <v>0</v>
      </c>
      <c r="AP1363" s="2">
        <f t="shared" si="528"/>
        <v>0</v>
      </c>
      <c r="AR1363" t="s">
        <v>1593</v>
      </c>
      <c r="AS1363" t="s">
        <v>1356</v>
      </c>
      <c r="AT1363">
        <v>4</v>
      </c>
      <c r="AV1363">
        <v>3</v>
      </c>
      <c r="AW1363" s="91">
        <v>29</v>
      </c>
      <c r="AX1363" s="93">
        <v>225</v>
      </c>
      <c r="AY1363" s="97">
        <f t="shared" si="524"/>
        <v>29225</v>
      </c>
      <c r="BA1363" s="7" t="s">
        <v>1261</v>
      </c>
    </row>
    <row r="1364" spans="1:53" hidden="1" outlineLevel="1">
      <c r="A1364" t="s">
        <v>1614</v>
      </c>
      <c r="B1364" t="s">
        <v>1356</v>
      </c>
      <c r="C1364" s="1">
        <f t="shared" si="513"/>
        <v>964</v>
      </c>
      <c r="D1364" s="7">
        <f>IF(N1364&gt;0, RANK(N1364,(N1364:P1364,Q1364:AE1364)),0)</f>
        <v>2</v>
      </c>
      <c r="E1364" s="7">
        <f>IF(O1364&gt;0,RANK(O1364,(N1364:P1364,Q1364:AE1364)),0)</f>
        <v>1</v>
      </c>
      <c r="F1364" s="7">
        <f>IF(P1364&gt;0,RANK(P1364,(N1364:P1364,Q1364:AE1364)),0)</f>
        <v>0</v>
      </c>
      <c r="G1364" s="1">
        <f t="shared" si="514"/>
        <v>261</v>
      </c>
      <c r="H1364" s="2">
        <f t="shared" si="515"/>
        <v>0.27074688796680496</v>
      </c>
      <c r="I1364" s="2"/>
      <c r="J1364" s="2">
        <f t="shared" si="516"/>
        <v>0.32261410788381745</v>
      </c>
      <c r="K1364" s="2">
        <f t="shared" si="517"/>
        <v>0.59336099585062241</v>
      </c>
      <c r="L1364" s="2">
        <f t="shared" si="518"/>
        <v>0</v>
      </c>
      <c r="M1364" s="2">
        <f t="shared" si="519"/>
        <v>8.4024896265560201E-2</v>
      </c>
      <c r="N1364" s="108">
        <v>311</v>
      </c>
      <c r="O1364" s="108">
        <v>572</v>
      </c>
      <c r="P1364" s="59"/>
      <c r="Q1364" s="57">
        <v>46</v>
      </c>
      <c r="R1364" s="57">
        <v>33</v>
      </c>
      <c r="Y1364" s="108"/>
      <c r="Z1364" s="108"/>
      <c r="AA1364" s="108">
        <v>1</v>
      </c>
      <c r="AB1364" s="108">
        <v>0</v>
      </c>
      <c r="AC1364" s="108">
        <v>0</v>
      </c>
      <c r="AD1364" s="108">
        <v>1</v>
      </c>
      <c r="AE1364" s="108">
        <v>0</v>
      </c>
      <c r="AF1364" s="108">
        <v>0</v>
      </c>
      <c r="AG1364" s="108"/>
      <c r="AI1364" s="7">
        <f>IF(Q1364&gt;0,RANK(Q1364,(N1364:P1364,Q1364:AE1364)),0)</f>
        <v>3</v>
      </c>
      <c r="AJ1364" s="7">
        <f>IF(R1364&gt;0,RANK(R1364,(N1364:P1364,Q1364:AE1364)),0)</f>
        <v>4</v>
      </c>
      <c r="AK1364" s="7">
        <f>IF(T1364&gt;0,RANK(T1364,(N1364:P1364,Q1364:AE1364)),0)</f>
        <v>0</v>
      </c>
      <c r="AL1364" s="7">
        <f>IF(S1364&gt;0,RANK(S1364,(N1364:P1364,Q1364:AE1364)),0)</f>
        <v>0</v>
      </c>
      <c r="AM1364" s="2">
        <f t="shared" si="525"/>
        <v>4.7717842323651449E-2</v>
      </c>
      <c r="AN1364" s="2">
        <f t="shared" si="526"/>
        <v>3.4232365145228219E-2</v>
      </c>
      <c r="AO1364" s="2">
        <f t="shared" si="527"/>
        <v>0</v>
      </c>
      <c r="AP1364" s="2">
        <f t="shared" si="528"/>
        <v>0</v>
      </c>
      <c r="AR1364" t="s">
        <v>1614</v>
      </c>
      <c r="AS1364" t="s">
        <v>1356</v>
      </c>
      <c r="AT1364">
        <v>6</v>
      </c>
      <c r="AV1364">
        <v>3</v>
      </c>
      <c r="AW1364" s="91">
        <v>29</v>
      </c>
      <c r="AX1364" s="93">
        <v>227</v>
      </c>
      <c r="AY1364" s="97">
        <f t="shared" si="524"/>
        <v>29227</v>
      </c>
      <c r="BA1364" s="7" t="s">
        <v>1261</v>
      </c>
    </row>
    <row r="1365" spans="1:53" hidden="1" outlineLevel="1">
      <c r="A1365" t="s">
        <v>1781</v>
      </c>
      <c r="B1365" t="s">
        <v>1356</v>
      </c>
      <c r="C1365" s="1">
        <f t="shared" si="513"/>
        <v>6204</v>
      </c>
      <c r="D1365" s="7">
        <f>IF(N1365&gt;0, RANK(N1365,(N1365:P1365,Q1365:AE1365)),0)</f>
        <v>2</v>
      </c>
      <c r="E1365" s="7">
        <f>IF(O1365&gt;0,RANK(O1365,(N1365:P1365,Q1365:AE1365)),0)</f>
        <v>1</v>
      </c>
      <c r="F1365" s="7">
        <f>IF(P1365&gt;0,RANK(P1365,(N1365:P1365,Q1365:AE1365)),0)</f>
        <v>0</v>
      </c>
      <c r="G1365" s="1">
        <f t="shared" si="514"/>
        <v>3033</v>
      </c>
      <c r="H1365" s="2">
        <f t="shared" si="515"/>
        <v>0.48887814313346228</v>
      </c>
      <c r="I1365" s="2"/>
      <c r="J1365" s="2">
        <f t="shared" si="516"/>
        <v>0.22147001934235977</v>
      </c>
      <c r="K1365" s="2">
        <f t="shared" si="517"/>
        <v>0.710348162475822</v>
      </c>
      <c r="L1365" s="2">
        <f t="shared" si="518"/>
        <v>0</v>
      </c>
      <c r="M1365" s="2">
        <f t="shared" si="519"/>
        <v>6.8181818181818232E-2</v>
      </c>
      <c r="N1365" s="108">
        <v>1374</v>
      </c>
      <c r="O1365" s="108">
        <v>4407</v>
      </c>
      <c r="P1365" s="59"/>
      <c r="Q1365" s="57">
        <v>228</v>
      </c>
      <c r="R1365" s="57">
        <v>194</v>
      </c>
      <c r="Y1365" s="108"/>
      <c r="Z1365" s="108"/>
      <c r="AA1365" s="108">
        <v>1</v>
      </c>
      <c r="AB1365" s="108">
        <v>0</v>
      </c>
      <c r="AC1365" s="108">
        <v>0</v>
      </c>
      <c r="AD1365" s="108">
        <v>0</v>
      </c>
      <c r="AE1365" s="108">
        <v>0</v>
      </c>
      <c r="AF1365" s="108">
        <v>0</v>
      </c>
      <c r="AG1365" s="108"/>
      <c r="AI1365" s="7">
        <f>IF(Q1365&gt;0,RANK(Q1365,(N1365:P1365,Q1365:AE1365)),0)</f>
        <v>3</v>
      </c>
      <c r="AJ1365" s="7">
        <f>IF(R1365&gt;0,RANK(R1365,(N1365:P1365,Q1365:AE1365)),0)</f>
        <v>4</v>
      </c>
      <c r="AK1365" s="7">
        <f>IF(T1365&gt;0,RANK(T1365,(N1365:P1365,Q1365:AE1365)),0)</f>
        <v>0</v>
      </c>
      <c r="AL1365" s="7">
        <f>IF(S1365&gt;0,RANK(S1365,(N1365:P1365,Q1365:AE1365)),0)</f>
        <v>0</v>
      </c>
      <c r="AM1365" s="2">
        <f t="shared" si="525"/>
        <v>3.6750483558994199E-2</v>
      </c>
      <c r="AN1365" s="2">
        <f t="shared" si="526"/>
        <v>3.1270148291424889E-2</v>
      </c>
      <c r="AO1365" s="2">
        <f t="shared" si="527"/>
        <v>0</v>
      </c>
      <c r="AP1365" s="2">
        <f t="shared" si="528"/>
        <v>0</v>
      </c>
      <c r="AR1365" t="s">
        <v>1781</v>
      </c>
      <c r="AS1365" t="s">
        <v>1356</v>
      </c>
      <c r="AT1365">
        <v>8</v>
      </c>
      <c r="AV1365">
        <v>3</v>
      </c>
      <c r="AW1365" s="91">
        <v>29</v>
      </c>
      <c r="AX1365" s="93">
        <v>229</v>
      </c>
      <c r="AY1365" s="97">
        <f t="shared" si="524"/>
        <v>29229</v>
      </c>
      <c r="BA1365" s="7" t="s">
        <v>1261</v>
      </c>
    </row>
    <row r="1366" spans="1:53" hidden="1" outlineLevel="1">
      <c r="A1366" t="s">
        <v>1640</v>
      </c>
      <c r="B1366" t="s">
        <v>1356</v>
      </c>
      <c r="C1366" s="1">
        <f t="shared" si="513"/>
        <v>90732</v>
      </c>
      <c r="D1366" s="7">
        <f>IF(N1366&gt;0, RANK(N1366,(N1366:P1366,Q1366:AE1366)),0)</f>
        <v>1</v>
      </c>
      <c r="E1366" s="7">
        <f>IF(O1366&gt;0,RANK(O1366,(N1366:P1366,Q1366:AE1366)),0)</f>
        <v>2</v>
      </c>
      <c r="F1366" s="7">
        <f>IF(P1366&gt;0,RANK(P1366,(N1366:P1366,Q1366:AE1366)),0)</f>
        <v>0</v>
      </c>
      <c r="G1366" s="1">
        <f t="shared" si="514"/>
        <v>55585</v>
      </c>
      <c r="H1366" s="2">
        <f t="shared" si="515"/>
        <v>0.61262840012344044</v>
      </c>
      <c r="I1366" s="2"/>
      <c r="J1366" s="2">
        <f t="shared" si="516"/>
        <v>0.79286249614248561</v>
      </c>
      <c r="K1366" s="2">
        <f t="shared" si="517"/>
        <v>0.18023409601904511</v>
      </c>
      <c r="L1366" s="2">
        <f t="shared" si="518"/>
        <v>0</v>
      </c>
      <c r="M1366" s="2">
        <f t="shared" si="519"/>
        <v>2.6903407838469284E-2</v>
      </c>
      <c r="N1366" s="108">
        <v>71938</v>
      </c>
      <c r="O1366" s="108">
        <v>16353</v>
      </c>
      <c r="P1366" s="59"/>
      <c r="Q1366" s="57">
        <v>1732</v>
      </c>
      <c r="R1366" s="57">
        <v>709</v>
      </c>
      <c r="Y1366" s="108"/>
      <c r="Z1366" s="108"/>
      <c r="AA1366" s="108">
        <v>0</v>
      </c>
      <c r="AB1366" s="108">
        <v>0</v>
      </c>
      <c r="AC1366" s="108">
        <v>0</v>
      </c>
      <c r="AD1366" s="108">
        <v>0</v>
      </c>
      <c r="AE1366" s="108">
        <v>0</v>
      </c>
      <c r="AF1366" s="108">
        <v>0</v>
      </c>
      <c r="AG1366" s="108"/>
      <c r="AI1366" s="7">
        <f>IF(Q1366&gt;0,RANK(Q1366,(N1366:P1366,Q1366:AE1366)),0)</f>
        <v>3</v>
      </c>
      <c r="AJ1366" s="7">
        <f>IF(R1366&gt;0,RANK(R1366,(N1366:P1366,Q1366:AE1366)),0)</f>
        <v>4</v>
      </c>
      <c r="AK1366" s="7">
        <f>IF(T1366&gt;0,RANK(T1366,(N1366:P1366,Q1366:AE1366)),0)</f>
        <v>0</v>
      </c>
      <c r="AL1366" s="7">
        <f>IF(S1366&gt;0,RANK(S1366,(N1366:P1366,Q1366:AE1366)),0)</f>
        <v>0</v>
      </c>
      <c r="AM1366" s="2">
        <f t="shared" si="525"/>
        <v>1.9089185733809459E-2</v>
      </c>
      <c r="AN1366" s="2">
        <f t="shared" si="526"/>
        <v>7.8142221046598771E-3</v>
      </c>
      <c r="AO1366" s="2">
        <f t="shared" si="527"/>
        <v>0</v>
      </c>
      <c r="AP1366" s="2">
        <f t="shared" si="528"/>
        <v>0</v>
      </c>
      <c r="AR1366" t="s">
        <v>1640</v>
      </c>
      <c r="AS1366" t="s">
        <v>1356</v>
      </c>
      <c r="AT1366">
        <v>0</v>
      </c>
      <c r="AV1366">
        <v>3</v>
      </c>
      <c r="AW1366" s="91">
        <v>29</v>
      </c>
      <c r="AX1366" s="93">
        <v>510</v>
      </c>
      <c r="AY1366" s="97">
        <f t="shared" si="524"/>
        <v>29510</v>
      </c>
      <c r="BA1366" s="7" t="s">
        <v>710</v>
      </c>
    </row>
    <row r="1367" spans="1:53" collapsed="1">
      <c r="A1367" t="s">
        <v>865</v>
      </c>
      <c r="B1367" t="s">
        <v>2255</v>
      </c>
      <c r="C1367" s="1">
        <f t="shared" si="513"/>
        <v>1943899</v>
      </c>
      <c r="D1367" s="7">
        <f>IF(N1367&gt;0, RANK(N1367,(N1367:P1367,Q1367:AE1367)),0)</f>
        <v>2</v>
      </c>
      <c r="E1367" s="7">
        <f>IF(O1367&gt;0,RANK(O1367,(N1367:P1367,Q1367:AE1367)),0)</f>
        <v>1</v>
      </c>
      <c r="F1367" s="7">
        <f>IF(P1367&gt;0,RANK(P1367,(N1367:P1367,Q1367:AE1367)),0)</f>
        <v>0</v>
      </c>
      <c r="G1367" s="1">
        <f t="shared" si="514"/>
        <v>264424</v>
      </c>
      <c r="H1367" s="2">
        <f t="shared" si="515"/>
        <v>0.13602764341151469</v>
      </c>
      <c r="I1367" s="2"/>
      <c r="J1367" s="2">
        <f t="shared" si="516"/>
        <v>0.40626390568645798</v>
      </c>
      <c r="K1367" s="2">
        <f t="shared" si="517"/>
        <v>0.54229154909797272</v>
      </c>
      <c r="L1367" s="2">
        <f t="shared" si="518"/>
        <v>0</v>
      </c>
      <c r="M1367" s="2">
        <f t="shared" si="519"/>
        <v>5.1444545215569293E-2</v>
      </c>
      <c r="N1367" s="108">
        <f>SUM(N1252:N1366)</f>
        <v>789736</v>
      </c>
      <c r="O1367" s="108">
        <f>SUM(O1252:O1366)</f>
        <v>1054160</v>
      </c>
      <c r="P1367" s="59"/>
      <c r="Q1367" s="108">
        <f>SUM(Q1252:Q1366)</f>
        <v>58663</v>
      </c>
      <c r="R1367" s="108">
        <f>SUM(R1252:R1366)</f>
        <v>41309</v>
      </c>
      <c r="S1367" s="108"/>
      <c r="Y1367" s="108"/>
      <c r="Z1367" s="108"/>
      <c r="AA1367" s="108">
        <f t="shared" ref="AA1367:AF1367" si="529">SUM(AA1252:AA1366)</f>
        <v>7</v>
      </c>
      <c r="AB1367" s="108">
        <f t="shared" si="529"/>
        <v>1</v>
      </c>
      <c r="AC1367" s="108">
        <f t="shared" si="529"/>
        <v>4</v>
      </c>
      <c r="AD1367" s="108">
        <f t="shared" si="529"/>
        <v>2</v>
      </c>
      <c r="AE1367" s="108">
        <f t="shared" si="529"/>
        <v>3</v>
      </c>
      <c r="AF1367" s="108">
        <f t="shared" si="529"/>
        <v>14</v>
      </c>
      <c r="AG1367" s="108"/>
      <c r="AI1367" s="7">
        <f>IF(Q1367&gt;0,RANK(Q1367,(N1367:P1367,Q1367:AE1367)),0)</f>
        <v>3</v>
      </c>
      <c r="AJ1367" s="7">
        <f>IF(R1367&gt;0,RANK(R1367,(N1367:P1367,Q1367:AE1367)),0)</f>
        <v>4</v>
      </c>
      <c r="AK1367" s="7">
        <f>IF(T1367&gt;0,RANK(T1367,(N1367:P1367,Q1367:AE1367)),0)</f>
        <v>0</v>
      </c>
      <c r="AL1367" s="7">
        <f>IF(S1367&gt;0,RANK(S1367,(N1367:P1367,Q1367:AE1367)),0)</f>
        <v>0</v>
      </c>
      <c r="AM1367" s="2">
        <f t="shared" si="525"/>
        <v>3.0178008219562846E-2</v>
      </c>
      <c r="AN1367" s="2">
        <f t="shared" si="526"/>
        <v>2.1250589665409571E-2</v>
      </c>
      <c r="AO1367" s="2">
        <f t="shared" si="527"/>
        <v>0</v>
      </c>
      <c r="AP1367" s="2">
        <f t="shared" si="528"/>
        <v>0</v>
      </c>
      <c r="AR1367" t="s">
        <v>865</v>
      </c>
      <c r="AS1367" t="s">
        <v>2255</v>
      </c>
      <c r="AV1367">
        <v>3</v>
      </c>
      <c r="AW1367" s="91">
        <v>29</v>
      </c>
      <c r="AX1367" s="93"/>
      <c r="AY1367" s="91">
        <v>29</v>
      </c>
      <c r="BA1367" s="7" t="s">
        <v>1761</v>
      </c>
    </row>
    <row r="1368" spans="1:53">
      <c r="C1368" s="1"/>
      <c r="E1368" s="7"/>
      <c r="F1368" s="7"/>
      <c r="I1368" s="2"/>
      <c r="N1368" s="108"/>
      <c r="O1368" s="108"/>
      <c r="P1368" s="108"/>
      <c r="Y1368" s="108"/>
      <c r="Z1368" s="108"/>
      <c r="AA1368" s="108"/>
      <c r="AB1368" s="108"/>
      <c r="AC1368" s="108"/>
      <c r="AD1368" s="108"/>
      <c r="AE1368" s="108"/>
      <c r="AF1368" s="108"/>
      <c r="AG1368" s="108"/>
      <c r="AI1368" s="7"/>
      <c r="AJ1368" s="7"/>
      <c r="AK1368" s="7"/>
      <c r="AL1368" s="7"/>
      <c r="AW1368" s="91"/>
      <c r="AX1368" s="93"/>
      <c r="AY1368" s="97"/>
    </row>
    <row r="1369" spans="1:53" hidden="1" outlineLevel="1">
      <c r="A1369" t="s">
        <v>0</v>
      </c>
      <c r="B1369" t="s">
        <v>1420</v>
      </c>
      <c r="C1369" s="1">
        <f t="shared" ref="C1369:C1386" si="530">SUM(N1369:AG1369)</f>
        <v>19519</v>
      </c>
      <c r="D1369" s="7">
        <f>IF(N1369&gt;0, RANK(N1369,(N1369:P1369,Q1369:AE1369)),0)</f>
        <v>2</v>
      </c>
      <c r="E1369" s="7">
        <f>IF(O1369&gt;0,RANK(O1369,(N1369:P1369,Q1369:AE1369)),0)</f>
        <v>1</v>
      </c>
      <c r="F1369" s="7">
        <f>IF(P1369&gt;0,RANK(P1369,(N1369:P1369,Q1369:AE1369)),0)</f>
        <v>7</v>
      </c>
      <c r="G1369" s="1">
        <f t="shared" ref="G1369:G1398" si="531">IF(C1369&gt;0,MAX(N1369:P1369)-LARGE(N1369:P1369,2),0)</f>
        <v>648</v>
      </c>
      <c r="H1369" s="2">
        <f t="shared" ref="H1369:H1398" si="532">IF(C1369&gt;0,G1369/C1369,0)</f>
        <v>3.3198422050309956E-2</v>
      </c>
      <c r="I1369" s="2"/>
      <c r="J1369" s="2">
        <f t="shared" ref="J1369:J1386" si="533">IF($C1369=0,"-",N1369/$C1369)</f>
        <v>0.44643680516419898</v>
      </c>
      <c r="K1369" s="2">
        <f t="shared" ref="K1369:K1386" si="534">IF($C1369=0,"-",O1369/$C1369)</f>
        <v>0.47963522721450896</v>
      </c>
      <c r="L1369" s="2">
        <f t="shared" ref="L1369:L1386" si="535">IF($C1369=0,"-",P1369/$C1369)</f>
        <v>4.3034991546698088E-3</v>
      </c>
      <c r="M1369" s="2">
        <f t="shared" ref="M1369:M1386" si="536">IF(C1369=0,"-",(1-J1369-K1369-L1369))</f>
        <v>6.9624468466622305E-2</v>
      </c>
      <c r="N1369" s="108">
        <v>8714</v>
      </c>
      <c r="O1369" s="108">
        <v>9362</v>
      </c>
      <c r="P1369" s="108">
        <v>84</v>
      </c>
      <c r="R1369" s="57">
        <v>172</v>
      </c>
      <c r="Y1369" s="108">
        <v>262</v>
      </c>
      <c r="Z1369" s="108"/>
      <c r="AA1369" s="109">
        <v>702</v>
      </c>
      <c r="AB1369" s="108">
        <v>105</v>
      </c>
      <c r="AC1369" s="108">
        <v>61</v>
      </c>
      <c r="AD1369" s="108">
        <v>57</v>
      </c>
      <c r="AE1369" s="108"/>
      <c r="AF1369" s="108"/>
      <c r="AG1369" s="108"/>
      <c r="AI1369" s="7">
        <f>IF(Q1369&gt;0,RANK(Q1369,(N1369:P1369,Q1369:AE1369)),0)</f>
        <v>0</v>
      </c>
      <c r="AJ1369" s="7">
        <f>IF(R1369&gt;0,RANK(R1369,(N1369:P1369,Q1369:AE1369)),0)</f>
        <v>5</v>
      </c>
      <c r="AK1369" s="7">
        <f>IF(T1369&gt;0,RANK(T1369,(N1369:P1369,Q1369:AE1369)),0)</f>
        <v>0</v>
      </c>
      <c r="AL1369" s="7">
        <f>IF(S1369&gt;0,RANK(S1369,(N1369:P1369,Q1369:AE1369)),0)</f>
        <v>0</v>
      </c>
      <c r="AM1369" s="2">
        <f t="shared" ref="AM1369:AM1386" si="537">IF($C1369=0,"-",Q1369/$C1369)</f>
        <v>0</v>
      </c>
      <c r="AN1369" s="2">
        <f t="shared" ref="AN1369:AN1386" si="538">IF($C1369=0,"-",R1369/$C1369)</f>
        <v>8.8119268405143711E-3</v>
      </c>
      <c r="AO1369" s="2">
        <f t="shared" ref="AO1369:AO1386" si="539">IF($C1369=0,"-",T1369/$C1369)</f>
        <v>0</v>
      </c>
      <c r="AP1369" s="2">
        <f t="shared" ref="AP1369:AP1386" si="540">IF($C1369=0,"-",S1369/$C1369)</f>
        <v>0</v>
      </c>
      <c r="AR1369" t="s">
        <v>0</v>
      </c>
      <c r="AS1369" t="s">
        <v>1420</v>
      </c>
      <c r="AT1369">
        <v>2</v>
      </c>
      <c r="AV1369">
        <v>3</v>
      </c>
      <c r="AW1369" s="91">
        <v>32</v>
      </c>
      <c r="AX1369" s="93">
        <v>510</v>
      </c>
      <c r="AY1369" s="97">
        <f t="shared" ref="AY1369:AY1383" si="541">1000*AW1369+AX1369</f>
        <v>32510</v>
      </c>
      <c r="BA1369" s="7" t="s">
        <v>710</v>
      </c>
    </row>
    <row r="1370" spans="1:53" hidden="1" outlineLevel="1">
      <c r="A1370" t="s">
        <v>1142</v>
      </c>
      <c r="B1370" t="s">
        <v>1420</v>
      </c>
      <c r="C1370" s="1">
        <f t="shared" si="530"/>
        <v>8895</v>
      </c>
      <c r="D1370" s="7">
        <f>IF(N1370&gt;0, RANK(N1370,(N1370:P1370,Q1370:AE1370)),0)</f>
        <v>2</v>
      </c>
      <c r="E1370" s="7">
        <f>IF(O1370&gt;0,RANK(O1370,(N1370:P1370,Q1370:AE1370)),0)</f>
        <v>1</v>
      </c>
      <c r="F1370" s="7">
        <f>IF(P1370&gt;0,RANK(P1370,(N1370:P1370,Q1370:AE1370)),0)</f>
        <v>7</v>
      </c>
      <c r="G1370" s="1">
        <f t="shared" si="531"/>
        <v>3166</v>
      </c>
      <c r="H1370" s="2">
        <f t="shared" si="532"/>
        <v>0.35593029792017988</v>
      </c>
      <c r="I1370" s="2"/>
      <c r="J1370" s="2">
        <f t="shared" si="533"/>
        <v>0.27802136031478358</v>
      </c>
      <c r="K1370" s="2">
        <f t="shared" si="534"/>
        <v>0.63395165823496347</v>
      </c>
      <c r="L1370" s="2">
        <f t="shared" si="535"/>
        <v>5.5087127599775156E-3</v>
      </c>
      <c r="M1370" s="2">
        <f t="shared" si="536"/>
        <v>8.2518268690275384E-2</v>
      </c>
      <c r="N1370" s="59">
        <v>2473</v>
      </c>
      <c r="O1370" s="59">
        <v>5639</v>
      </c>
      <c r="P1370" s="59">
        <v>49</v>
      </c>
      <c r="R1370" s="57">
        <v>101</v>
      </c>
      <c r="V1370" s="119"/>
      <c r="Y1370" s="59">
        <v>163</v>
      </c>
      <c r="Z1370" s="59"/>
      <c r="AA1370" s="103">
        <v>324</v>
      </c>
      <c r="AB1370" s="59">
        <v>69</v>
      </c>
      <c r="AC1370" s="59">
        <v>38</v>
      </c>
      <c r="AD1370" s="59">
        <v>39</v>
      </c>
      <c r="AE1370" s="59"/>
      <c r="AF1370" s="59"/>
      <c r="AG1370" s="59"/>
      <c r="AI1370" s="7">
        <f>IF(Q1370&gt;0,RANK(Q1370,(N1370:P1370,Q1370:AE1370)),0)</f>
        <v>0</v>
      </c>
      <c r="AJ1370" s="7">
        <f>IF(R1370&gt;0,RANK(R1370,(N1370:P1370,Q1370:AE1370)),0)</f>
        <v>5</v>
      </c>
      <c r="AK1370" s="7">
        <f>IF(T1370&gt;0,RANK(T1370,(N1370:P1370,Q1370:AE1370)),0)</f>
        <v>0</v>
      </c>
      <c r="AL1370" s="7">
        <f>IF(S1370&gt;0,RANK(S1370,(N1370:P1370,Q1370:AE1370)),0)</f>
        <v>0</v>
      </c>
      <c r="AM1370" s="2">
        <f t="shared" si="537"/>
        <v>0</v>
      </c>
      <c r="AN1370" s="2">
        <f t="shared" si="538"/>
        <v>1.135469364811692E-2</v>
      </c>
      <c r="AO1370" s="2">
        <f t="shared" si="539"/>
        <v>0</v>
      </c>
      <c r="AP1370" s="2">
        <f t="shared" si="540"/>
        <v>0</v>
      </c>
      <c r="AR1370" t="s">
        <v>1142</v>
      </c>
      <c r="AS1370" t="s">
        <v>1420</v>
      </c>
      <c r="AT1370">
        <v>2</v>
      </c>
      <c r="AV1370">
        <v>3</v>
      </c>
      <c r="AW1370" s="91">
        <v>32</v>
      </c>
      <c r="AX1370" s="93">
        <v>1</v>
      </c>
      <c r="AY1370" s="97">
        <f t="shared" si="541"/>
        <v>32001</v>
      </c>
      <c r="BA1370" s="7" t="s">
        <v>1261</v>
      </c>
    </row>
    <row r="1371" spans="1:53" hidden="1" outlineLevel="1">
      <c r="A1371" t="s">
        <v>513</v>
      </c>
      <c r="B1371" t="s">
        <v>1420</v>
      </c>
      <c r="C1371" s="1">
        <f t="shared" si="530"/>
        <v>466163</v>
      </c>
      <c r="D1371" s="7">
        <f>IF(N1371&gt;0, RANK(N1371,(N1371:P1371,Q1371:AE1371)),0)</f>
        <v>1</v>
      </c>
      <c r="E1371" s="7">
        <f>IF(O1371&gt;0,RANK(O1371,(N1371:P1371,Q1371:AE1371)),0)</f>
        <v>2</v>
      </c>
      <c r="F1371" s="7">
        <f>IF(P1371&gt;0,RANK(P1371,(N1371:P1371,Q1371:AE1371)),0)</f>
        <v>6</v>
      </c>
      <c r="G1371" s="1">
        <f t="shared" si="531"/>
        <v>61101</v>
      </c>
      <c r="H1371" s="2">
        <f t="shared" si="532"/>
        <v>0.13107217861563444</v>
      </c>
      <c r="I1371" s="2"/>
      <c r="J1371" s="2">
        <f t="shared" si="533"/>
        <v>0.54405218775406883</v>
      </c>
      <c r="K1371" s="2">
        <f t="shared" si="534"/>
        <v>0.41298000913843441</v>
      </c>
      <c r="L1371" s="2">
        <f t="shared" si="535"/>
        <v>3.440856524434586E-3</v>
      </c>
      <c r="M1371" s="2">
        <f t="shared" si="536"/>
        <v>3.9526946583062175E-2</v>
      </c>
      <c r="N1371" s="59">
        <v>253617</v>
      </c>
      <c r="O1371" s="59">
        <v>192516</v>
      </c>
      <c r="P1371" s="59">
        <v>1604</v>
      </c>
      <c r="R1371" s="57">
        <v>1422</v>
      </c>
      <c r="V1371" s="119"/>
      <c r="Y1371" s="59">
        <v>2818</v>
      </c>
      <c r="Z1371" s="59"/>
      <c r="AA1371" s="104">
        <v>8699</v>
      </c>
      <c r="AB1371" s="59">
        <v>2721</v>
      </c>
      <c r="AC1371" s="59">
        <v>1558</v>
      </c>
      <c r="AD1371" s="59">
        <v>1208</v>
      </c>
      <c r="AE1371" s="59"/>
      <c r="AF1371" s="59"/>
      <c r="AG1371" s="59"/>
      <c r="AI1371" s="7">
        <f>IF(Q1371&gt;0,RANK(Q1371,(N1371:P1371,Q1371:AE1371)),0)</f>
        <v>0</v>
      </c>
      <c r="AJ1371" s="7">
        <f>IF(R1371&gt;0,RANK(R1371,(N1371:P1371,Q1371:AE1371)),0)</f>
        <v>8</v>
      </c>
      <c r="AK1371" s="7">
        <f>IF(T1371&gt;0,RANK(T1371,(N1371:P1371,Q1371:AE1371)),0)</f>
        <v>0</v>
      </c>
      <c r="AL1371" s="7">
        <f>IF(S1371&gt;0,RANK(S1371,(N1371:P1371,Q1371:AE1371)),0)</f>
        <v>0</v>
      </c>
      <c r="AM1371" s="2">
        <f t="shared" si="537"/>
        <v>0</v>
      </c>
      <c r="AN1371" s="2">
        <f t="shared" si="538"/>
        <v>3.0504351482206868E-3</v>
      </c>
      <c r="AO1371" s="2">
        <f t="shared" si="539"/>
        <v>0</v>
      </c>
      <c r="AP1371" s="2">
        <f t="shared" si="540"/>
        <v>0</v>
      </c>
      <c r="AR1371" t="s">
        <v>513</v>
      </c>
      <c r="AS1371" t="s">
        <v>1420</v>
      </c>
      <c r="AV1371">
        <v>3</v>
      </c>
      <c r="AW1371" s="91">
        <v>32</v>
      </c>
      <c r="AX1371" s="93">
        <v>3</v>
      </c>
      <c r="AY1371" s="97">
        <f t="shared" si="541"/>
        <v>32003</v>
      </c>
      <c r="BA1371" s="7" t="s">
        <v>1261</v>
      </c>
    </row>
    <row r="1372" spans="1:53" hidden="1" outlineLevel="1">
      <c r="A1372" t="s">
        <v>371</v>
      </c>
      <c r="B1372" t="s">
        <v>1420</v>
      </c>
      <c r="C1372" s="1">
        <f t="shared" si="530"/>
        <v>21780</v>
      </c>
      <c r="D1372" s="7">
        <f>IF(N1372&gt;0, RANK(N1372,(N1372:P1372,Q1372:AE1372)),0)</f>
        <v>2</v>
      </c>
      <c r="E1372" s="7">
        <f>IF(O1372&gt;0,RANK(O1372,(N1372:P1372,Q1372:AE1372)),0)</f>
        <v>1</v>
      </c>
      <c r="F1372" s="7">
        <f>IF(P1372&gt;0,RANK(P1372,(N1372:P1372,Q1372:AE1372)),0)</f>
        <v>7</v>
      </c>
      <c r="G1372" s="1">
        <f t="shared" si="531"/>
        <v>5328</v>
      </c>
      <c r="H1372" s="2">
        <f t="shared" si="532"/>
        <v>0.24462809917355371</v>
      </c>
      <c r="I1372" s="2"/>
      <c r="J1372" s="2">
        <f t="shared" si="533"/>
        <v>0.34573002754820936</v>
      </c>
      <c r="K1372" s="2">
        <f t="shared" si="534"/>
        <v>0.59035812672176313</v>
      </c>
      <c r="L1372" s="2">
        <f t="shared" si="535"/>
        <v>3.7190082644628099E-3</v>
      </c>
      <c r="M1372" s="2">
        <f t="shared" si="536"/>
        <v>6.0192837465564697E-2</v>
      </c>
      <c r="N1372" s="59">
        <v>7530</v>
      </c>
      <c r="O1372" s="59">
        <v>12858</v>
      </c>
      <c r="P1372" s="59">
        <v>81</v>
      </c>
      <c r="R1372" s="57">
        <v>190</v>
      </c>
      <c r="V1372" s="119"/>
      <c r="Y1372" s="59">
        <v>282</v>
      </c>
      <c r="Z1372" s="59"/>
      <c r="AA1372" s="103">
        <v>604</v>
      </c>
      <c r="AB1372" s="59">
        <v>119</v>
      </c>
      <c r="AC1372" s="59">
        <v>58</v>
      </c>
      <c r="AD1372" s="59">
        <v>58</v>
      </c>
      <c r="AE1372" s="59"/>
      <c r="AF1372" s="59"/>
      <c r="AG1372" s="59"/>
      <c r="AI1372" s="7">
        <f>IF(Q1372&gt;0,RANK(Q1372,(N1372:P1372,Q1372:AE1372)),0)</f>
        <v>0</v>
      </c>
      <c r="AJ1372" s="7">
        <f>IF(R1372&gt;0,RANK(R1372,(N1372:P1372,Q1372:AE1372)),0)</f>
        <v>5</v>
      </c>
      <c r="AK1372" s="7">
        <f>IF(T1372&gt;0,RANK(T1372,(N1372:P1372,Q1372:AE1372)),0)</f>
        <v>0</v>
      </c>
      <c r="AL1372" s="7">
        <f>IF(S1372&gt;0,RANK(S1372,(N1372:P1372,Q1372:AE1372)),0)</f>
        <v>0</v>
      </c>
      <c r="AM1372" s="2">
        <f t="shared" si="537"/>
        <v>0</v>
      </c>
      <c r="AN1372" s="2">
        <f t="shared" si="538"/>
        <v>8.7235996326905426E-3</v>
      </c>
      <c r="AO1372" s="2">
        <f t="shared" si="539"/>
        <v>0</v>
      </c>
      <c r="AP1372" s="2">
        <f t="shared" si="540"/>
        <v>0</v>
      </c>
      <c r="AR1372" t="s">
        <v>371</v>
      </c>
      <c r="AS1372" t="s">
        <v>1420</v>
      </c>
      <c r="AT1372">
        <v>2</v>
      </c>
      <c r="AV1372">
        <v>3</v>
      </c>
      <c r="AW1372" s="91">
        <v>32</v>
      </c>
      <c r="AX1372" s="93">
        <v>5</v>
      </c>
      <c r="AY1372" s="97">
        <f t="shared" si="541"/>
        <v>32005</v>
      </c>
      <c r="BA1372" s="7" t="s">
        <v>1261</v>
      </c>
    </row>
    <row r="1373" spans="1:53" hidden="1" outlineLevel="1">
      <c r="A1373" t="s">
        <v>1964</v>
      </c>
      <c r="B1373" t="s">
        <v>1420</v>
      </c>
      <c r="C1373" s="1">
        <f t="shared" si="530"/>
        <v>12859</v>
      </c>
      <c r="D1373" s="7">
        <f>IF(N1373&gt;0, RANK(N1373,(N1373:P1373,Q1373:AE1373)),0)</f>
        <v>2</v>
      </c>
      <c r="E1373" s="7">
        <f>IF(O1373&gt;0,RANK(O1373,(N1373:P1373,Q1373:AE1373)),0)</f>
        <v>1</v>
      </c>
      <c r="F1373" s="7">
        <f>IF(P1373&gt;0,RANK(P1373,(N1373:P1373,Q1373:AE1373)),0)</f>
        <v>5</v>
      </c>
      <c r="G1373" s="1">
        <f t="shared" si="531"/>
        <v>4927</v>
      </c>
      <c r="H1373" s="2">
        <f t="shared" si="532"/>
        <v>0.38315576638929932</v>
      </c>
      <c r="I1373" s="2"/>
      <c r="J1373" s="2">
        <f t="shared" si="533"/>
        <v>0.25243020452601289</v>
      </c>
      <c r="K1373" s="2">
        <f t="shared" si="534"/>
        <v>0.63558597091531222</v>
      </c>
      <c r="L1373" s="2">
        <f t="shared" si="535"/>
        <v>2.0452601290924643E-2</v>
      </c>
      <c r="M1373" s="2">
        <f t="shared" si="536"/>
        <v>9.1531223267750192E-2</v>
      </c>
      <c r="N1373" s="59">
        <v>3246</v>
      </c>
      <c r="O1373" s="59">
        <v>8173</v>
      </c>
      <c r="P1373" s="59">
        <v>263</v>
      </c>
      <c r="R1373" s="57">
        <v>177</v>
      </c>
      <c r="Y1373" s="59">
        <v>372</v>
      </c>
      <c r="Z1373" s="59"/>
      <c r="AA1373" s="58">
        <v>392</v>
      </c>
      <c r="AB1373" s="59">
        <v>103</v>
      </c>
      <c r="AC1373" s="59">
        <v>77</v>
      </c>
      <c r="AD1373" s="59">
        <v>56</v>
      </c>
      <c r="AE1373" s="59"/>
      <c r="AF1373" s="59"/>
      <c r="AG1373" s="59"/>
      <c r="AI1373" s="7">
        <f>IF(Q1373&gt;0,RANK(Q1373,(N1373:P1373,Q1373:AE1373)),0)</f>
        <v>0</v>
      </c>
      <c r="AJ1373" s="7">
        <f>IF(R1373&gt;0,RANK(R1373,(N1373:P1373,Q1373:AE1373)),0)</f>
        <v>6</v>
      </c>
      <c r="AK1373" s="7">
        <f>IF(T1373&gt;0,RANK(T1373,(N1373:P1373,Q1373:AE1373)),0)</f>
        <v>0</v>
      </c>
      <c r="AL1373" s="7">
        <f>IF(S1373&gt;0,RANK(S1373,(N1373:P1373,Q1373:AE1373)),0)</f>
        <v>0</v>
      </c>
      <c r="AM1373" s="2">
        <f t="shared" si="537"/>
        <v>0</v>
      </c>
      <c r="AN1373" s="2">
        <f t="shared" si="538"/>
        <v>1.3764678435337118E-2</v>
      </c>
      <c r="AO1373" s="2">
        <f t="shared" si="539"/>
        <v>0</v>
      </c>
      <c r="AP1373" s="2">
        <f t="shared" si="540"/>
        <v>0</v>
      </c>
      <c r="AR1373" t="s">
        <v>1964</v>
      </c>
      <c r="AS1373" t="s">
        <v>1420</v>
      </c>
      <c r="AT1373">
        <v>2</v>
      </c>
      <c r="AV1373">
        <v>3</v>
      </c>
      <c r="AW1373" s="91">
        <v>32</v>
      </c>
      <c r="AX1373" s="93">
        <v>7</v>
      </c>
      <c r="AY1373" s="97">
        <f t="shared" si="541"/>
        <v>32007</v>
      </c>
      <c r="BA1373" s="7" t="s">
        <v>1261</v>
      </c>
    </row>
    <row r="1374" spans="1:53" hidden="1" outlineLevel="1">
      <c r="A1374" t="s">
        <v>1591</v>
      </c>
      <c r="B1374" t="s">
        <v>1420</v>
      </c>
      <c r="C1374" s="1">
        <f t="shared" si="530"/>
        <v>397</v>
      </c>
      <c r="D1374" s="7">
        <f>IF(N1374&gt;0, RANK(N1374,(N1374:P1374,Q1374:AE1374)),0)</f>
        <v>2</v>
      </c>
      <c r="E1374" s="7">
        <f>IF(O1374&gt;0,RANK(O1374,(N1374:P1374,Q1374:AE1374)),0)</f>
        <v>1</v>
      </c>
      <c r="F1374" s="7">
        <f>IF(P1374&gt;0,RANK(P1374,(N1374:P1374,Q1374:AE1374)),0)</f>
        <v>7</v>
      </c>
      <c r="G1374" s="1">
        <f t="shared" si="531"/>
        <v>188</v>
      </c>
      <c r="H1374" s="2">
        <f t="shared" si="532"/>
        <v>0.47355163727959698</v>
      </c>
      <c r="I1374" s="2"/>
      <c r="J1374" s="2">
        <f t="shared" si="533"/>
        <v>0.20151133501259447</v>
      </c>
      <c r="K1374" s="2">
        <f t="shared" si="534"/>
        <v>0.67506297229219148</v>
      </c>
      <c r="L1374" s="2">
        <f t="shared" si="535"/>
        <v>1.0075566750629723E-2</v>
      </c>
      <c r="M1374" s="2">
        <f t="shared" si="536"/>
        <v>0.11335012594458437</v>
      </c>
      <c r="N1374" s="59">
        <v>80</v>
      </c>
      <c r="O1374" s="59">
        <v>268</v>
      </c>
      <c r="P1374" s="59">
        <v>4</v>
      </c>
      <c r="R1374" s="57">
        <v>10</v>
      </c>
      <c r="Y1374" s="59">
        <v>10</v>
      </c>
      <c r="Z1374" s="59"/>
      <c r="AA1374" s="59">
        <v>14</v>
      </c>
      <c r="AB1374" s="59">
        <v>1</v>
      </c>
      <c r="AC1374" s="59">
        <v>3</v>
      </c>
      <c r="AD1374" s="59">
        <v>7</v>
      </c>
      <c r="AE1374" s="59"/>
      <c r="AF1374" s="59"/>
      <c r="AG1374" s="59"/>
      <c r="AI1374" s="7">
        <f>IF(Q1374&gt;0,RANK(Q1374,(N1374:P1374,Q1374:AE1374)),0)</f>
        <v>0</v>
      </c>
      <c r="AJ1374" s="7">
        <f>IF(R1374&gt;0,RANK(R1374,(N1374:P1374,Q1374:AE1374)),0)</f>
        <v>4</v>
      </c>
      <c r="AK1374" s="7">
        <f>IF(T1374&gt;0,RANK(T1374,(N1374:P1374,Q1374:AE1374)),0)</f>
        <v>0</v>
      </c>
      <c r="AL1374" s="7">
        <f>IF(S1374&gt;0,RANK(S1374,(N1374:P1374,Q1374:AE1374)),0)</f>
        <v>0</v>
      </c>
      <c r="AM1374" s="2">
        <f t="shared" si="537"/>
        <v>0</v>
      </c>
      <c r="AN1374" s="2">
        <f t="shared" si="538"/>
        <v>2.5188916876574308E-2</v>
      </c>
      <c r="AO1374" s="2">
        <f t="shared" si="539"/>
        <v>0</v>
      </c>
      <c r="AP1374" s="2">
        <f t="shared" si="540"/>
        <v>0</v>
      </c>
      <c r="AR1374" t="s">
        <v>1591</v>
      </c>
      <c r="AS1374" t="s">
        <v>1420</v>
      </c>
      <c r="AT1374">
        <v>2</v>
      </c>
      <c r="AV1374">
        <v>3</v>
      </c>
      <c r="AW1374" s="91">
        <v>32</v>
      </c>
      <c r="AX1374" s="93">
        <v>9</v>
      </c>
      <c r="AY1374" s="97">
        <f t="shared" si="541"/>
        <v>32009</v>
      </c>
      <c r="BA1374" s="7" t="s">
        <v>1261</v>
      </c>
    </row>
    <row r="1375" spans="1:53" hidden="1" outlineLevel="1">
      <c r="A1375" t="s">
        <v>2244</v>
      </c>
      <c r="B1375" t="s">
        <v>1420</v>
      </c>
      <c r="C1375" s="1">
        <f t="shared" si="530"/>
        <v>759</v>
      </c>
      <c r="D1375" s="7">
        <f>IF(N1375&gt;0, RANK(N1375,(N1375:P1375,Q1375:AE1375)),0)</f>
        <v>2</v>
      </c>
      <c r="E1375" s="7">
        <f>IF(O1375&gt;0,RANK(O1375,(N1375:P1375,Q1375:AE1375)),0)</f>
        <v>1</v>
      </c>
      <c r="F1375" s="7">
        <f>IF(P1375&gt;0,RANK(P1375,(N1375:P1375,Q1375:AE1375)),0)</f>
        <v>7</v>
      </c>
      <c r="G1375" s="1">
        <f t="shared" si="531"/>
        <v>387</v>
      </c>
      <c r="H1375" s="2">
        <f t="shared" si="532"/>
        <v>0.50988142292490124</v>
      </c>
      <c r="I1375" s="2"/>
      <c r="J1375" s="2">
        <f t="shared" si="533"/>
        <v>0.18050065876152832</v>
      </c>
      <c r="K1375" s="2">
        <f t="shared" si="534"/>
        <v>0.69038208168642956</v>
      </c>
      <c r="L1375" s="2">
        <f t="shared" si="535"/>
        <v>6.587615283267457E-3</v>
      </c>
      <c r="M1375" s="2">
        <f t="shared" si="536"/>
        <v>0.12252964426877466</v>
      </c>
      <c r="N1375" s="59">
        <v>137</v>
      </c>
      <c r="O1375" s="59">
        <v>524</v>
      </c>
      <c r="P1375" s="59">
        <v>5</v>
      </c>
      <c r="R1375" s="57">
        <v>18</v>
      </c>
      <c r="Y1375" s="59">
        <v>18</v>
      </c>
      <c r="Z1375" s="59"/>
      <c r="AA1375" s="59">
        <v>43</v>
      </c>
      <c r="AB1375" s="59">
        <v>6</v>
      </c>
      <c r="AC1375" s="59">
        <v>4</v>
      </c>
      <c r="AD1375" s="59">
        <v>4</v>
      </c>
      <c r="AE1375" s="59"/>
      <c r="AF1375" s="59"/>
      <c r="AG1375" s="59"/>
      <c r="AI1375" s="7">
        <f>IF(Q1375&gt;0,RANK(Q1375,(N1375:P1375,Q1375:AE1375)),0)</f>
        <v>0</v>
      </c>
      <c r="AJ1375" s="7">
        <f>IF(R1375&gt;0,RANK(R1375,(N1375:P1375,Q1375:AE1375)),0)</f>
        <v>4</v>
      </c>
      <c r="AK1375" s="7">
        <f>IF(T1375&gt;0,RANK(T1375,(N1375:P1375,Q1375:AE1375)),0)</f>
        <v>0</v>
      </c>
      <c r="AL1375" s="7">
        <f>IF(S1375&gt;0,RANK(S1375,(N1375:P1375,Q1375:AE1375)),0)</f>
        <v>0</v>
      </c>
      <c r="AM1375" s="2">
        <f t="shared" si="537"/>
        <v>0</v>
      </c>
      <c r="AN1375" s="2">
        <f t="shared" si="538"/>
        <v>2.3715415019762844E-2</v>
      </c>
      <c r="AO1375" s="2">
        <f t="shared" si="539"/>
        <v>0</v>
      </c>
      <c r="AP1375" s="2">
        <f t="shared" si="540"/>
        <v>0</v>
      </c>
      <c r="AR1375" t="s">
        <v>2244</v>
      </c>
      <c r="AS1375" t="s">
        <v>1420</v>
      </c>
      <c r="AT1375">
        <v>2</v>
      </c>
      <c r="AV1375">
        <v>3</v>
      </c>
      <c r="AW1375" s="91">
        <v>32</v>
      </c>
      <c r="AX1375" s="93">
        <v>11</v>
      </c>
      <c r="AY1375" s="97">
        <f t="shared" si="541"/>
        <v>32011</v>
      </c>
      <c r="BA1375" s="7" t="s">
        <v>1261</v>
      </c>
    </row>
    <row r="1376" spans="1:53" hidden="1" outlineLevel="1">
      <c r="A1376" t="s">
        <v>27</v>
      </c>
      <c r="B1376" t="s">
        <v>1420</v>
      </c>
      <c r="C1376" s="1">
        <f t="shared" si="530"/>
        <v>4982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>IF(P1376&gt;0,RANK(P1376,(N1376:P1376,Q1376:AE1376)),0)</f>
        <v>5</v>
      </c>
      <c r="G1376" s="1">
        <f t="shared" si="531"/>
        <v>1236</v>
      </c>
      <c r="H1376" s="2">
        <f t="shared" si="532"/>
        <v>0.24809313528703331</v>
      </c>
      <c r="I1376" s="2"/>
      <c r="J1376" s="2">
        <f t="shared" si="533"/>
        <v>0.32115616218386189</v>
      </c>
      <c r="K1376" s="2">
        <f t="shared" si="534"/>
        <v>0.56924929747089525</v>
      </c>
      <c r="L1376" s="2">
        <f t="shared" si="535"/>
        <v>1.2846246487354477E-2</v>
      </c>
      <c r="M1376" s="2">
        <f t="shared" si="536"/>
        <v>9.6748293857888371E-2</v>
      </c>
      <c r="N1376" s="59">
        <v>1600</v>
      </c>
      <c r="O1376" s="59">
        <v>2836</v>
      </c>
      <c r="P1376" s="59">
        <v>64</v>
      </c>
      <c r="R1376" s="57">
        <v>57</v>
      </c>
      <c r="Y1376" s="59">
        <v>131</v>
      </c>
      <c r="Z1376" s="59"/>
      <c r="AA1376" s="58">
        <v>197</v>
      </c>
      <c r="AB1376" s="59">
        <v>40</v>
      </c>
      <c r="AC1376" s="59">
        <v>34</v>
      </c>
      <c r="AD1376" s="59">
        <v>23</v>
      </c>
      <c r="AE1376" s="59"/>
      <c r="AF1376" s="59"/>
      <c r="AG1376" s="59"/>
      <c r="AI1376" s="7">
        <f>IF(Q1376&gt;0,RANK(Q1376,(N1376:P1376,Q1376:AE1376)),0)</f>
        <v>0</v>
      </c>
      <c r="AJ1376" s="7">
        <f>IF(R1376&gt;0,RANK(R1376,(N1376:P1376,Q1376:AE1376)),0)</f>
        <v>6</v>
      </c>
      <c r="AK1376" s="7">
        <f>IF(T1376&gt;0,RANK(T1376,(N1376:P1376,Q1376:AE1376)),0)</f>
        <v>0</v>
      </c>
      <c r="AL1376" s="7">
        <f>IF(S1376&gt;0,RANK(S1376,(N1376:P1376,Q1376:AE1376)),0)</f>
        <v>0</v>
      </c>
      <c r="AM1376" s="2">
        <f t="shared" si="537"/>
        <v>0</v>
      </c>
      <c r="AN1376" s="2">
        <f t="shared" si="538"/>
        <v>1.144118827780008E-2</v>
      </c>
      <c r="AO1376" s="2">
        <f t="shared" si="539"/>
        <v>0</v>
      </c>
      <c r="AP1376" s="2">
        <f t="shared" si="540"/>
        <v>0</v>
      </c>
      <c r="AR1376" t="s">
        <v>27</v>
      </c>
      <c r="AS1376" t="s">
        <v>1420</v>
      </c>
      <c r="AT1376">
        <v>2</v>
      </c>
      <c r="AV1376">
        <v>3</v>
      </c>
      <c r="AW1376" s="91">
        <v>32</v>
      </c>
      <c r="AX1376" s="93">
        <v>13</v>
      </c>
      <c r="AY1376" s="97">
        <f t="shared" si="541"/>
        <v>32013</v>
      </c>
      <c r="BA1376" s="7" t="s">
        <v>1261</v>
      </c>
    </row>
    <row r="1377" spans="1:53" hidden="1" outlineLevel="1">
      <c r="A1377" t="s">
        <v>1564</v>
      </c>
      <c r="B1377" t="s">
        <v>1420</v>
      </c>
      <c r="C1377" s="1">
        <f t="shared" si="530"/>
        <v>1902</v>
      </c>
      <c r="D1377" s="7">
        <f>IF(N1377&gt;0, RANK(N1377,(N1377:P1377,Q1377:AE1377)),0)</f>
        <v>2</v>
      </c>
      <c r="E1377" s="7">
        <f>IF(O1377&gt;0,RANK(O1377,(N1377:P1377,Q1377:AE1377)),0)</f>
        <v>1</v>
      </c>
      <c r="F1377" s="7">
        <f>IF(P1377&gt;0,RANK(P1377,(N1377:P1377,Q1377:AE1377)),0)</f>
        <v>5</v>
      </c>
      <c r="G1377" s="1">
        <f t="shared" si="531"/>
        <v>714</v>
      </c>
      <c r="H1377" s="2">
        <f t="shared" si="532"/>
        <v>0.37539432176656151</v>
      </c>
      <c r="I1377" s="2"/>
      <c r="J1377" s="2">
        <f t="shared" si="533"/>
        <v>0.25604626708727657</v>
      </c>
      <c r="K1377" s="2">
        <f t="shared" si="534"/>
        <v>0.63144058885383803</v>
      </c>
      <c r="L1377" s="2">
        <f t="shared" si="535"/>
        <v>1.6298633017875919E-2</v>
      </c>
      <c r="M1377" s="2">
        <f t="shared" si="536"/>
        <v>9.6214511041009546E-2</v>
      </c>
      <c r="N1377" s="59">
        <v>487</v>
      </c>
      <c r="O1377" s="59">
        <v>1201</v>
      </c>
      <c r="P1377" s="59">
        <v>31</v>
      </c>
      <c r="Q1377" s="120"/>
      <c r="R1377" s="120">
        <v>14</v>
      </c>
      <c r="V1377" s="120"/>
      <c r="W1377" s="120"/>
      <c r="Y1377" s="59">
        <v>50</v>
      </c>
      <c r="Z1377" s="59"/>
      <c r="AA1377" s="111">
        <v>82</v>
      </c>
      <c r="AB1377" s="59">
        <v>15</v>
      </c>
      <c r="AC1377" s="59">
        <v>13</v>
      </c>
      <c r="AD1377" s="59">
        <v>9</v>
      </c>
      <c r="AE1377" s="59"/>
      <c r="AF1377" s="59"/>
      <c r="AG1377" s="59"/>
      <c r="AI1377" s="7">
        <f>IF(Q1377&gt;0,RANK(Q1377,(N1377:P1377,Q1377:AE1377)),0)</f>
        <v>0</v>
      </c>
      <c r="AJ1377" s="7">
        <f>IF(R1377&gt;0,RANK(R1377,(N1377:P1377,Q1377:AE1377)),0)</f>
        <v>7</v>
      </c>
      <c r="AK1377" s="7">
        <f>IF(T1377&gt;0,RANK(T1377,(N1377:P1377,Q1377:AE1377)),0)</f>
        <v>0</v>
      </c>
      <c r="AL1377" s="7">
        <f>IF(S1377&gt;0,RANK(S1377,(N1377:P1377,Q1377:AE1377)),0)</f>
        <v>0</v>
      </c>
      <c r="AM1377" s="2">
        <f t="shared" si="537"/>
        <v>0</v>
      </c>
      <c r="AN1377" s="2">
        <f t="shared" si="538"/>
        <v>7.3606729758149319E-3</v>
      </c>
      <c r="AO1377" s="2">
        <f t="shared" si="539"/>
        <v>0</v>
      </c>
      <c r="AP1377" s="2">
        <f t="shared" si="540"/>
        <v>0</v>
      </c>
      <c r="AR1377" t="s">
        <v>1564</v>
      </c>
      <c r="AS1377" t="s">
        <v>1420</v>
      </c>
      <c r="AT1377">
        <v>2</v>
      </c>
      <c r="AV1377">
        <v>3</v>
      </c>
      <c r="AW1377" s="91">
        <v>32</v>
      </c>
      <c r="AX1377" s="93">
        <v>15</v>
      </c>
      <c r="AY1377" s="97">
        <f t="shared" si="541"/>
        <v>32015</v>
      </c>
      <c r="BA1377" s="7" t="s">
        <v>1261</v>
      </c>
    </row>
    <row r="1378" spans="1:53" hidden="1" outlineLevel="1">
      <c r="A1378" t="s">
        <v>196</v>
      </c>
      <c r="B1378" t="s">
        <v>1420</v>
      </c>
      <c r="C1378" s="1">
        <f t="shared" si="530"/>
        <v>1949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7</v>
      </c>
      <c r="G1378" s="1">
        <f t="shared" si="531"/>
        <v>869</v>
      </c>
      <c r="H1378" s="2">
        <f t="shared" si="532"/>
        <v>0.44586967675731143</v>
      </c>
      <c r="I1378" s="2"/>
      <c r="J1378" s="2">
        <f t="shared" si="533"/>
        <v>0.22678296562339662</v>
      </c>
      <c r="K1378" s="2">
        <f t="shared" si="534"/>
        <v>0.6726526423807081</v>
      </c>
      <c r="L1378" s="2">
        <f t="shared" si="535"/>
        <v>6.6700872242175472E-3</v>
      </c>
      <c r="M1378" s="2">
        <f t="shared" si="536"/>
        <v>9.3894304771677733E-2</v>
      </c>
      <c r="N1378" s="59">
        <v>442</v>
      </c>
      <c r="O1378" s="59">
        <v>1311</v>
      </c>
      <c r="P1378" s="59">
        <v>13</v>
      </c>
      <c r="Q1378" s="120"/>
      <c r="R1378" s="120">
        <v>21</v>
      </c>
      <c r="V1378" s="120"/>
      <c r="W1378" s="120"/>
      <c r="Y1378" s="59">
        <v>33</v>
      </c>
      <c r="Z1378" s="59"/>
      <c r="AA1378" s="111">
        <v>88</v>
      </c>
      <c r="AB1378" s="59">
        <v>10</v>
      </c>
      <c r="AC1378" s="59">
        <v>13</v>
      </c>
      <c r="AD1378" s="59">
        <v>18</v>
      </c>
      <c r="AE1378" s="59"/>
      <c r="AF1378" s="59"/>
      <c r="AG1378" s="59"/>
      <c r="AI1378" s="7">
        <f>IF(Q1378&gt;0,RANK(Q1378,(N1378:P1378,Q1378:AE1378)),0)</f>
        <v>0</v>
      </c>
      <c r="AJ1378" s="7">
        <f>IF(R1378&gt;0,RANK(R1378,(N1378:P1378,Q1378:AE1378)),0)</f>
        <v>5</v>
      </c>
      <c r="AK1378" s="7">
        <f>IF(T1378&gt;0,RANK(T1378,(N1378:P1378,Q1378:AE1378)),0)</f>
        <v>0</v>
      </c>
      <c r="AL1378" s="7">
        <f>IF(S1378&gt;0,RANK(S1378,(N1378:P1378,Q1378:AE1378)),0)</f>
        <v>0</v>
      </c>
      <c r="AM1378" s="2">
        <f t="shared" si="537"/>
        <v>0</v>
      </c>
      <c r="AN1378" s="2">
        <f t="shared" si="538"/>
        <v>1.07747562852745E-2</v>
      </c>
      <c r="AO1378" s="2">
        <f t="shared" si="539"/>
        <v>0</v>
      </c>
      <c r="AP1378" s="2">
        <f t="shared" si="540"/>
        <v>0</v>
      </c>
      <c r="AR1378" t="s">
        <v>196</v>
      </c>
      <c r="AS1378" t="s">
        <v>1420</v>
      </c>
      <c r="AT1378">
        <v>2</v>
      </c>
      <c r="AV1378">
        <v>3</v>
      </c>
      <c r="AW1378" s="91">
        <v>32</v>
      </c>
      <c r="AX1378" s="93">
        <v>17</v>
      </c>
      <c r="AY1378" s="97">
        <f t="shared" si="541"/>
        <v>32017</v>
      </c>
      <c r="BA1378" s="7" t="s">
        <v>1261</v>
      </c>
    </row>
    <row r="1379" spans="1:53" hidden="1" outlineLevel="1">
      <c r="A1379" t="s">
        <v>1205</v>
      </c>
      <c r="B1379" t="s">
        <v>1420</v>
      </c>
      <c r="C1379" s="1">
        <f t="shared" si="530"/>
        <v>17471</v>
      </c>
      <c r="D1379" s="7">
        <f>IF(N1379&gt;0, RANK(N1379,(N1379:P1379,Q1379:AE1379)),0)</f>
        <v>2</v>
      </c>
      <c r="E1379" s="7">
        <f>IF(O1379&gt;0,RANK(O1379,(N1379:P1379,Q1379:AE1379)),0)</f>
        <v>1</v>
      </c>
      <c r="F1379" s="7">
        <f>IF(P1379&gt;0,RANK(P1379,(N1379:P1379,Q1379:AE1379)),0)</f>
        <v>7</v>
      </c>
      <c r="G1379" s="1">
        <f t="shared" si="531"/>
        <v>4814</v>
      </c>
      <c r="H1379" s="2">
        <f t="shared" si="532"/>
        <v>0.27554232728521549</v>
      </c>
      <c r="I1379" s="2"/>
      <c r="J1379" s="2">
        <f t="shared" si="533"/>
        <v>0.32390819071604371</v>
      </c>
      <c r="K1379" s="2">
        <f t="shared" si="534"/>
        <v>0.59945051800125926</v>
      </c>
      <c r="L1379" s="2">
        <f t="shared" si="535"/>
        <v>6.1244347776315032E-3</v>
      </c>
      <c r="M1379" s="2">
        <f t="shared" si="536"/>
        <v>7.0516856505065534E-2</v>
      </c>
      <c r="N1379" s="59">
        <v>5659</v>
      </c>
      <c r="O1379" s="59">
        <v>10473</v>
      </c>
      <c r="P1379" s="59">
        <v>107</v>
      </c>
      <c r="Q1379" s="120"/>
      <c r="R1379" s="120">
        <v>194</v>
      </c>
      <c r="V1379" s="120"/>
      <c r="W1379" s="120"/>
      <c r="Y1379" s="59">
        <v>295</v>
      </c>
      <c r="Z1379" s="59"/>
      <c r="AA1379" s="111">
        <v>455</v>
      </c>
      <c r="AB1379" s="59">
        <v>125</v>
      </c>
      <c r="AC1379" s="59">
        <v>76</v>
      </c>
      <c r="AD1379" s="59">
        <v>87</v>
      </c>
      <c r="AE1379" s="59"/>
      <c r="AF1379" s="59"/>
      <c r="AG1379" s="59"/>
      <c r="AI1379" s="7">
        <f>IF(Q1379&gt;0,RANK(Q1379,(N1379:P1379,Q1379:AE1379)),0)</f>
        <v>0</v>
      </c>
      <c r="AJ1379" s="7">
        <f>IF(R1379&gt;0,RANK(R1379,(N1379:P1379,Q1379:AE1379)),0)</f>
        <v>5</v>
      </c>
      <c r="AK1379" s="7">
        <f>IF(T1379&gt;0,RANK(T1379,(N1379:P1379,Q1379:AE1379)),0)</f>
        <v>0</v>
      </c>
      <c r="AL1379" s="7">
        <f>IF(S1379&gt;0,RANK(S1379,(N1379:P1379,Q1379:AE1379)),0)</f>
        <v>0</v>
      </c>
      <c r="AM1379" s="2">
        <f t="shared" si="537"/>
        <v>0</v>
      </c>
      <c r="AN1379" s="2">
        <f t="shared" si="538"/>
        <v>1.1104115391219735E-2</v>
      </c>
      <c r="AO1379" s="2">
        <f t="shared" si="539"/>
        <v>0</v>
      </c>
      <c r="AP1379" s="2">
        <f t="shared" si="540"/>
        <v>0</v>
      </c>
      <c r="AR1379" t="s">
        <v>1205</v>
      </c>
      <c r="AS1379" t="s">
        <v>1420</v>
      </c>
      <c r="AT1379">
        <v>2</v>
      </c>
      <c r="AV1379">
        <v>3</v>
      </c>
      <c r="AW1379" s="91">
        <v>32</v>
      </c>
      <c r="AX1379" s="93">
        <v>19</v>
      </c>
      <c r="AY1379" s="97">
        <f t="shared" si="541"/>
        <v>32019</v>
      </c>
      <c r="BA1379" s="7" t="s">
        <v>1261</v>
      </c>
    </row>
    <row r="1380" spans="1:53" hidden="1" outlineLevel="1">
      <c r="A1380" t="s">
        <v>943</v>
      </c>
      <c r="B1380" t="s">
        <v>1420</v>
      </c>
      <c r="C1380" s="1">
        <f t="shared" si="530"/>
        <v>1903</v>
      </c>
      <c r="D1380" s="7">
        <f>IF(N1380&gt;0, RANK(N1380,(N1380:P1380,Q1380:AE1380)),0)</f>
        <v>1</v>
      </c>
      <c r="E1380" s="7">
        <f>IF(O1380&gt;0,RANK(O1380,(N1380:P1380,Q1380:AE1380)),0)</f>
        <v>2</v>
      </c>
      <c r="F1380" s="7">
        <f>IF(P1380&gt;0,RANK(P1380,(N1380:P1380,Q1380:AE1380)),0)</f>
        <v>7</v>
      </c>
      <c r="G1380" s="1">
        <f t="shared" si="531"/>
        <v>33</v>
      </c>
      <c r="H1380" s="2">
        <f t="shared" si="532"/>
        <v>1.7341040462427744E-2</v>
      </c>
      <c r="I1380" s="2"/>
      <c r="J1380" s="2">
        <f t="shared" si="533"/>
        <v>0.44929059379926434</v>
      </c>
      <c r="K1380" s="2">
        <f t="shared" si="534"/>
        <v>0.4319495533368366</v>
      </c>
      <c r="L1380" s="2">
        <f t="shared" si="535"/>
        <v>1.0509721492380452E-2</v>
      </c>
      <c r="M1380" s="2">
        <f t="shared" si="536"/>
        <v>0.10825013137151855</v>
      </c>
      <c r="N1380" s="59">
        <v>855</v>
      </c>
      <c r="O1380" s="59">
        <v>822</v>
      </c>
      <c r="P1380" s="59">
        <v>20</v>
      </c>
      <c r="Q1380" s="120"/>
      <c r="R1380" s="120">
        <v>30</v>
      </c>
      <c r="V1380" s="120"/>
      <c r="W1380" s="120"/>
      <c r="Y1380" s="59">
        <v>36</v>
      </c>
      <c r="Z1380" s="59"/>
      <c r="AA1380" s="111">
        <v>86</v>
      </c>
      <c r="AB1380" s="59">
        <v>24</v>
      </c>
      <c r="AC1380" s="59">
        <v>13</v>
      </c>
      <c r="AD1380" s="59">
        <v>17</v>
      </c>
      <c r="AE1380" s="59"/>
      <c r="AF1380" s="59"/>
      <c r="AG1380" s="59"/>
      <c r="AI1380" s="7">
        <f>IF(Q1380&gt;0,RANK(Q1380,(N1380:P1380,Q1380:AE1380)),0)</f>
        <v>0</v>
      </c>
      <c r="AJ1380" s="7">
        <f>IF(R1380&gt;0,RANK(R1380,(N1380:P1380,Q1380:AE1380)),0)</f>
        <v>5</v>
      </c>
      <c r="AK1380" s="7">
        <f>IF(T1380&gt;0,RANK(T1380,(N1380:P1380,Q1380:AE1380)),0)</f>
        <v>0</v>
      </c>
      <c r="AL1380" s="7">
        <f>IF(S1380&gt;0,RANK(S1380,(N1380:P1380,Q1380:AE1380)),0)</f>
        <v>0</v>
      </c>
      <c r="AM1380" s="2">
        <f t="shared" si="537"/>
        <v>0</v>
      </c>
      <c r="AN1380" s="2">
        <f t="shared" si="538"/>
        <v>1.5764582238570676E-2</v>
      </c>
      <c r="AO1380" s="2">
        <f t="shared" si="539"/>
        <v>0</v>
      </c>
      <c r="AP1380" s="2">
        <f t="shared" si="540"/>
        <v>0</v>
      </c>
      <c r="AR1380" t="s">
        <v>943</v>
      </c>
      <c r="AS1380" t="s">
        <v>1420</v>
      </c>
      <c r="AT1380">
        <v>2</v>
      </c>
      <c r="AV1380">
        <v>3</v>
      </c>
      <c r="AW1380" s="91">
        <v>32</v>
      </c>
      <c r="AX1380" s="93">
        <v>21</v>
      </c>
      <c r="AY1380" s="97">
        <f t="shared" si="541"/>
        <v>32021</v>
      </c>
      <c r="BA1380" s="7" t="s">
        <v>1261</v>
      </c>
    </row>
    <row r="1381" spans="1:53" hidden="1" outlineLevel="1">
      <c r="A1381" t="s">
        <v>1192</v>
      </c>
      <c r="B1381" t="s">
        <v>1420</v>
      </c>
      <c r="C1381" s="1">
        <f t="shared" si="530"/>
        <v>14399</v>
      </c>
      <c r="D1381" s="7">
        <f>IF(N1381&gt;0, RANK(N1381,(N1381:P1381,Q1381:AE1381)),0)</f>
        <v>2</v>
      </c>
      <c r="E1381" s="7">
        <f>IF(O1381&gt;0,RANK(O1381,(N1381:P1381,Q1381:AE1381)),0)</f>
        <v>1</v>
      </c>
      <c r="F1381" s="7">
        <f>IF(P1381&gt;0,RANK(P1381,(N1381:P1381,Q1381:AE1381)),0)</f>
        <v>7</v>
      </c>
      <c r="G1381" s="1">
        <f t="shared" si="531"/>
        <v>2543</v>
      </c>
      <c r="H1381" s="2">
        <f t="shared" si="532"/>
        <v>0.17660948676991459</v>
      </c>
      <c r="I1381" s="2"/>
      <c r="J1381" s="2">
        <f t="shared" si="533"/>
        <v>0.36662268213070354</v>
      </c>
      <c r="K1381" s="2">
        <f t="shared" si="534"/>
        <v>0.5432321689006181</v>
      </c>
      <c r="L1381" s="2">
        <f t="shared" si="535"/>
        <v>8.7506076810889653E-3</v>
      </c>
      <c r="M1381" s="2">
        <f t="shared" si="536"/>
        <v>8.1394541287589453E-2</v>
      </c>
      <c r="N1381" s="59">
        <v>5279</v>
      </c>
      <c r="O1381" s="59">
        <v>7822</v>
      </c>
      <c r="P1381" s="59">
        <v>126</v>
      </c>
      <c r="Q1381" s="120"/>
      <c r="R1381" s="120">
        <v>179</v>
      </c>
      <c r="V1381" s="120"/>
      <c r="W1381" s="120"/>
      <c r="Y1381" s="59">
        <v>330</v>
      </c>
      <c r="Z1381" s="59"/>
      <c r="AA1381" s="111">
        <v>372</v>
      </c>
      <c r="AB1381" s="59">
        <v>142</v>
      </c>
      <c r="AC1381" s="59">
        <v>77</v>
      </c>
      <c r="AD1381" s="59">
        <v>72</v>
      </c>
      <c r="AE1381" s="59"/>
      <c r="AF1381" s="59"/>
      <c r="AG1381" s="59"/>
      <c r="AI1381" s="7">
        <f>IF(Q1381&gt;0,RANK(Q1381,(N1381:P1381,Q1381:AE1381)),0)</f>
        <v>0</v>
      </c>
      <c r="AJ1381" s="7">
        <f>IF(R1381&gt;0,RANK(R1381,(N1381:P1381,Q1381:AE1381)),0)</f>
        <v>5</v>
      </c>
      <c r="AK1381" s="7">
        <f>IF(T1381&gt;0,RANK(T1381,(N1381:P1381,Q1381:AE1381)),0)</f>
        <v>0</v>
      </c>
      <c r="AL1381" s="7">
        <f>IF(S1381&gt;0,RANK(S1381,(N1381:P1381,Q1381:AE1381)),0)</f>
        <v>0</v>
      </c>
      <c r="AM1381" s="2">
        <f t="shared" si="537"/>
        <v>0</v>
      </c>
      <c r="AN1381" s="2">
        <f t="shared" si="538"/>
        <v>1.2431418848531148E-2</v>
      </c>
      <c r="AO1381" s="2">
        <f t="shared" si="539"/>
        <v>0</v>
      </c>
      <c r="AP1381" s="2">
        <f t="shared" si="540"/>
        <v>0</v>
      </c>
      <c r="AR1381" t="s">
        <v>1192</v>
      </c>
      <c r="AS1381" t="s">
        <v>1420</v>
      </c>
      <c r="AT1381">
        <v>2</v>
      </c>
      <c r="AV1381">
        <v>3</v>
      </c>
      <c r="AW1381" s="91">
        <v>32</v>
      </c>
      <c r="AX1381" s="93">
        <v>23</v>
      </c>
      <c r="AY1381" s="97">
        <f t="shared" si="541"/>
        <v>32023</v>
      </c>
      <c r="BA1381" s="7" t="s">
        <v>1261</v>
      </c>
    </row>
    <row r="1382" spans="1:53" hidden="1" outlineLevel="1">
      <c r="A1382" t="s">
        <v>2403</v>
      </c>
      <c r="B1382" t="s">
        <v>1420</v>
      </c>
      <c r="C1382" s="1">
        <f t="shared" si="530"/>
        <v>1736</v>
      </c>
      <c r="D1382" s="7">
        <f>IF(N1382&gt;0, RANK(N1382,(N1382:P1382,Q1382:AE1382)),0)</f>
        <v>2</v>
      </c>
      <c r="E1382" s="7">
        <f>IF(O1382&gt;0,RANK(O1382,(N1382:P1382,Q1382:AE1382)),0)</f>
        <v>1</v>
      </c>
      <c r="F1382" s="7">
        <f>IF(P1382&gt;0,RANK(P1382,(N1382:P1382,Q1382:AE1382)),0)</f>
        <v>5</v>
      </c>
      <c r="G1382" s="1">
        <f t="shared" si="531"/>
        <v>318</v>
      </c>
      <c r="H1382" s="2">
        <f t="shared" si="532"/>
        <v>0.18317972350230416</v>
      </c>
      <c r="I1382" s="2"/>
      <c r="J1382" s="2">
        <f t="shared" si="533"/>
        <v>0.34389400921658986</v>
      </c>
      <c r="K1382" s="2">
        <f t="shared" si="534"/>
        <v>0.52707373271889402</v>
      </c>
      <c r="L1382" s="2">
        <f t="shared" si="535"/>
        <v>2.1313364055299541E-2</v>
      </c>
      <c r="M1382" s="2">
        <f t="shared" si="536"/>
        <v>0.10771889400921658</v>
      </c>
      <c r="N1382" s="59">
        <v>597</v>
      </c>
      <c r="O1382" s="59">
        <v>915</v>
      </c>
      <c r="P1382" s="59">
        <v>37</v>
      </c>
      <c r="Q1382" s="120"/>
      <c r="R1382" s="120">
        <v>29</v>
      </c>
      <c r="V1382" s="120"/>
      <c r="W1382" s="120"/>
      <c r="Y1382" s="59">
        <v>41</v>
      </c>
      <c r="Z1382" s="59"/>
      <c r="AA1382" s="111">
        <v>83</v>
      </c>
      <c r="AB1382" s="59">
        <v>15</v>
      </c>
      <c r="AC1382" s="59">
        <v>14</v>
      </c>
      <c r="AD1382" s="59">
        <v>5</v>
      </c>
      <c r="AE1382" s="59"/>
      <c r="AF1382" s="59"/>
      <c r="AG1382" s="59"/>
      <c r="AI1382" s="7">
        <f>IF(Q1382&gt;0,RANK(Q1382,(N1382:P1382,Q1382:AE1382)),0)</f>
        <v>0</v>
      </c>
      <c r="AJ1382" s="7">
        <f>IF(R1382&gt;0,RANK(R1382,(N1382:P1382,Q1382:AE1382)),0)</f>
        <v>6</v>
      </c>
      <c r="AK1382" s="7">
        <f>IF(T1382&gt;0,RANK(T1382,(N1382:P1382,Q1382:AE1382)),0)</f>
        <v>0</v>
      </c>
      <c r="AL1382" s="7">
        <f>IF(S1382&gt;0,RANK(S1382,(N1382:P1382,Q1382:AE1382)),0)</f>
        <v>0</v>
      </c>
      <c r="AM1382" s="2">
        <f t="shared" si="537"/>
        <v>0</v>
      </c>
      <c r="AN1382" s="2">
        <f t="shared" si="538"/>
        <v>1.6705069124423964E-2</v>
      </c>
      <c r="AO1382" s="2">
        <f t="shared" si="539"/>
        <v>0</v>
      </c>
      <c r="AP1382" s="2">
        <f t="shared" si="540"/>
        <v>0</v>
      </c>
      <c r="AR1382" t="s">
        <v>2403</v>
      </c>
      <c r="AS1382" t="s">
        <v>1420</v>
      </c>
      <c r="AT1382">
        <v>2</v>
      </c>
      <c r="AV1382">
        <v>3</v>
      </c>
      <c r="AW1382" s="91">
        <v>32</v>
      </c>
      <c r="AX1382" s="93">
        <v>27</v>
      </c>
      <c r="AY1382" s="97">
        <f t="shared" si="541"/>
        <v>32027</v>
      </c>
      <c r="BA1382" s="7" t="s">
        <v>1261</v>
      </c>
    </row>
    <row r="1383" spans="1:53" hidden="1" outlineLevel="1">
      <c r="A1383" t="s">
        <v>1628</v>
      </c>
      <c r="B1383" t="s">
        <v>1420</v>
      </c>
      <c r="C1383" s="1">
        <f t="shared" si="530"/>
        <v>2134</v>
      </c>
      <c r="D1383" s="7">
        <f>IF(N1383&gt;0, RANK(N1383,(N1383:P1383,Q1383:AE1383)),0)</f>
        <v>2</v>
      </c>
      <c r="E1383" s="7">
        <f>IF(O1383&gt;0,RANK(O1383,(N1383:P1383,Q1383:AE1383)),0)</f>
        <v>1</v>
      </c>
      <c r="F1383" s="7">
        <f>IF(P1383&gt;0,RANK(P1383,(N1383:P1383,Q1383:AE1383)),0)</f>
        <v>8</v>
      </c>
      <c r="G1383" s="1">
        <f t="shared" si="531"/>
        <v>281</v>
      </c>
      <c r="H1383" s="2">
        <f t="shared" si="532"/>
        <v>0.1316776007497657</v>
      </c>
      <c r="I1383" s="2"/>
      <c r="J1383" s="2">
        <f t="shared" si="533"/>
        <v>0.3950328022492971</v>
      </c>
      <c r="K1383" s="2">
        <f t="shared" si="534"/>
        <v>0.5267104029990628</v>
      </c>
      <c r="L1383" s="2">
        <f t="shared" si="535"/>
        <v>5.1546391752577319E-3</v>
      </c>
      <c r="M1383" s="2">
        <f t="shared" si="536"/>
        <v>7.310215557638243E-2</v>
      </c>
      <c r="N1383" s="59">
        <v>843</v>
      </c>
      <c r="O1383" s="59">
        <v>1124</v>
      </c>
      <c r="P1383" s="59">
        <v>11</v>
      </c>
      <c r="Q1383" s="120"/>
      <c r="R1383" s="120">
        <v>19</v>
      </c>
      <c r="V1383" s="120"/>
      <c r="W1383" s="120"/>
      <c r="Y1383" s="59">
        <v>35</v>
      </c>
      <c r="Z1383" s="59"/>
      <c r="AA1383" s="111">
        <v>69</v>
      </c>
      <c r="AB1383" s="59">
        <v>14</v>
      </c>
      <c r="AC1383" s="59">
        <v>6</v>
      </c>
      <c r="AD1383" s="59">
        <v>13</v>
      </c>
      <c r="AE1383" s="59"/>
      <c r="AF1383" s="59"/>
      <c r="AG1383" s="59"/>
      <c r="AI1383" s="7">
        <f>IF(Q1383&gt;0,RANK(Q1383,(N1383:P1383,Q1383:AE1383)),0)</f>
        <v>0</v>
      </c>
      <c r="AJ1383" s="7">
        <f>IF(R1383&gt;0,RANK(R1383,(N1383:P1383,Q1383:AE1383)),0)</f>
        <v>5</v>
      </c>
      <c r="AK1383" s="7">
        <f>IF(T1383&gt;0,RANK(T1383,(N1383:P1383,Q1383:AE1383)),0)</f>
        <v>0</v>
      </c>
      <c r="AL1383" s="7">
        <f>IF(S1383&gt;0,RANK(S1383,(N1383:P1383,Q1383:AE1383)),0)</f>
        <v>0</v>
      </c>
      <c r="AM1383" s="2">
        <f t="shared" si="537"/>
        <v>0</v>
      </c>
      <c r="AN1383" s="2">
        <f t="shared" si="538"/>
        <v>8.9034676663542651E-3</v>
      </c>
      <c r="AO1383" s="2">
        <f t="shared" si="539"/>
        <v>0</v>
      </c>
      <c r="AP1383" s="2">
        <f t="shared" si="540"/>
        <v>0</v>
      </c>
      <c r="AR1383" t="s">
        <v>1628</v>
      </c>
      <c r="AS1383" t="s">
        <v>1420</v>
      </c>
      <c r="AT1383">
        <v>2</v>
      </c>
      <c r="AV1383">
        <v>3</v>
      </c>
      <c r="AW1383" s="91">
        <v>32</v>
      </c>
      <c r="AX1383" s="93">
        <v>29</v>
      </c>
      <c r="AY1383" s="97">
        <f t="shared" si="541"/>
        <v>32029</v>
      </c>
      <c r="BA1383" s="7" t="s">
        <v>1261</v>
      </c>
    </row>
    <row r="1384" spans="1:53" hidden="1" outlineLevel="1">
      <c r="A1384" t="s">
        <v>1634</v>
      </c>
      <c r="B1384" t="s">
        <v>1420</v>
      </c>
      <c r="C1384" s="1">
        <f t="shared" si="530"/>
        <v>141287</v>
      </c>
      <c r="D1384" s="7">
        <f>IF(N1384&gt;0, RANK(N1384,(N1384:P1384,Q1384:AE1384)),0)</f>
        <v>1</v>
      </c>
      <c r="E1384" s="7">
        <f>IF(O1384&gt;0,RANK(O1384,(N1384:P1384,Q1384:AE1384)),0)</f>
        <v>2</v>
      </c>
      <c r="F1384" s="7">
        <f>IF(P1384&gt;0,RANK(P1384,(N1384:P1384,Q1384:AE1384)),0)</f>
        <v>6</v>
      </c>
      <c r="G1384" s="1">
        <f t="shared" si="531"/>
        <v>7207</v>
      </c>
      <c r="H1384" s="2">
        <f t="shared" si="532"/>
        <v>5.1009647030512362E-2</v>
      </c>
      <c r="I1384" s="2"/>
      <c r="J1384" s="2">
        <f t="shared" si="533"/>
        <v>0.49914712606255351</v>
      </c>
      <c r="K1384" s="2">
        <f t="shared" si="534"/>
        <v>0.44813747903204115</v>
      </c>
      <c r="L1384" s="2">
        <f t="shared" si="535"/>
        <v>4.5297868876825187E-3</v>
      </c>
      <c r="M1384" s="2">
        <f t="shared" si="536"/>
        <v>4.8185608017722814E-2</v>
      </c>
      <c r="N1384" s="59">
        <v>70523</v>
      </c>
      <c r="O1384" s="59">
        <v>63316</v>
      </c>
      <c r="P1384" s="59">
        <v>640</v>
      </c>
      <c r="Q1384" s="120"/>
      <c r="R1384" s="120">
        <v>500</v>
      </c>
      <c r="V1384" s="120"/>
      <c r="W1384" s="120"/>
      <c r="Y1384" s="59">
        <v>851</v>
      </c>
      <c r="Z1384" s="59"/>
      <c r="AA1384" s="111">
        <v>3876</v>
      </c>
      <c r="AB1384" s="59">
        <v>716</v>
      </c>
      <c r="AC1384" s="59">
        <v>442</v>
      </c>
      <c r="AD1384" s="59">
        <v>423</v>
      </c>
      <c r="AE1384" s="59"/>
      <c r="AF1384" s="59"/>
      <c r="AG1384" s="59"/>
      <c r="AI1384" s="7">
        <f>IF(Q1384&gt;0,RANK(Q1384,(N1384:P1384,Q1384:AE1384)),0)</f>
        <v>0</v>
      </c>
      <c r="AJ1384" s="7">
        <f>IF(R1384&gt;0,RANK(R1384,(N1384:P1384,Q1384:AE1384)),0)</f>
        <v>7</v>
      </c>
      <c r="AK1384" s="7">
        <f>IF(T1384&gt;0,RANK(T1384,(N1384:P1384,Q1384:AE1384)),0)</f>
        <v>0</v>
      </c>
      <c r="AL1384" s="7">
        <f>IF(S1384&gt;0,RANK(S1384,(N1384:P1384,Q1384:AE1384)),0)</f>
        <v>0</v>
      </c>
      <c r="AM1384" s="2">
        <f t="shared" si="537"/>
        <v>0</v>
      </c>
      <c r="AN1384" s="2">
        <f t="shared" si="538"/>
        <v>3.5388960060019677E-3</v>
      </c>
      <c r="AO1384" s="2">
        <f t="shared" si="539"/>
        <v>0</v>
      </c>
      <c r="AP1384" s="2">
        <f t="shared" si="540"/>
        <v>0</v>
      </c>
      <c r="AR1384" t="s">
        <v>1634</v>
      </c>
      <c r="AS1384" t="s">
        <v>1420</v>
      </c>
      <c r="AT1384">
        <v>2</v>
      </c>
      <c r="AV1384">
        <v>3</v>
      </c>
      <c r="AW1384" s="91">
        <v>32</v>
      </c>
      <c r="AX1384" s="93">
        <v>31</v>
      </c>
      <c r="AY1384" s="97">
        <f t="shared" ref="AY1384:AY1397" si="542">1000*AW1384+AX1384</f>
        <v>32031</v>
      </c>
      <c r="BA1384" s="7" t="s">
        <v>1261</v>
      </c>
    </row>
    <row r="1385" spans="1:53" hidden="1" outlineLevel="1">
      <c r="A1385" t="s">
        <v>1782</v>
      </c>
      <c r="B1385" t="s">
        <v>1420</v>
      </c>
      <c r="C1385" s="1">
        <f t="shared" si="530"/>
        <v>3269</v>
      </c>
      <c r="D1385" s="7">
        <f>IF(N1385&gt;0, RANK(N1385,(N1385:P1385,Q1385:AE1385)),0)</f>
        <v>2</v>
      </c>
      <c r="E1385" s="7">
        <f>IF(O1385&gt;0,RANK(O1385,(N1385:P1385,Q1385:AE1385)),0)</f>
        <v>1</v>
      </c>
      <c r="F1385" s="7">
        <f>IF(P1385&gt;0,RANK(P1385,(N1385:P1385,Q1385:AE1385)),0)</f>
        <v>6</v>
      </c>
      <c r="G1385" s="1">
        <f t="shared" si="531"/>
        <v>1498</v>
      </c>
      <c r="H1385" s="2">
        <f t="shared" si="532"/>
        <v>0.45824411134903642</v>
      </c>
      <c r="I1385" s="2"/>
      <c r="J1385" s="2">
        <f t="shared" si="533"/>
        <v>0.21505047415111656</v>
      </c>
      <c r="K1385" s="2">
        <f t="shared" si="534"/>
        <v>0.67329458550015298</v>
      </c>
      <c r="L1385" s="2">
        <f t="shared" si="535"/>
        <v>1.1012542061792597E-2</v>
      </c>
      <c r="M1385" s="2">
        <f t="shared" si="536"/>
        <v>0.10064239828693787</v>
      </c>
      <c r="N1385" s="59">
        <v>703</v>
      </c>
      <c r="O1385" s="59">
        <v>2201</v>
      </c>
      <c r="P1385" s="59">
        <v>36</v>
      </c>
      <c r="Q1385" s="120"/>
      <c r="R1385" s="120">
        <v>52</v>
      </c>
      <c r="V1385" s="120"/>
      <c r="Y1385" s="59">
        <v>84</v>
      </c>
      <c r="Z1385" s="59"/>
      <c r="AA1385" s="111">
        <v>111</v>
      </c>
      <c r="AB1385" s="59">
        <v>36</v>
      </c>
      <c r="AC1385" s="59">
        <v>23</v>
      </c>
      <c r="AD1385" s="59">
        <v>23</v>
      </c>
      <c r="AE1385" s="59"/>
      <c r="AF1385" s="59"/>
      <c r="AG1385" s="59"/>
      <c r="AI1385" s="7">
        <f>IF(Q1385&gt;0,RANK(Q1385,(N1385:P1385,Q1385:AE1385)),0)</f>
        <v>0</v>
      </c>
      <c r="AJ1385" s="7">
        <f>IF(R1385&gt;0,RANK(R1385,(N1385:P1385,Q1385:AE1385)),0)</f>
        <v>5</v>
      </c>
      <c r="AK1385" s="7">
        <f>IF(T1385&gt;0,RANK(T1385,(N1385:P1385,Q1385:AE1385)),0)</f>
        <v>0</v>
      </c>
      <c r="AL1385" s="7">
        <f>IF(S1385&gt;0,RANK(S1385,(N1385:P1385,Q1385:AE1385)),0)</f>
        <v>0</v>
      </c>
      <c r="AM1385" s="2">
        <f t="shared" si="537"/>
        <v>0</v>
      </c>
      <c r="AN1385" s="2">
        <f t="shared" si="538"/>
        <v>1.5907005200367086E-2</v>
      </c>
      <c r="AO1385" s="2">
        <f t="shared" si="539"/>
        <v>0</v>
      </c>
      <c r="AP1385" s="2">
        <f t="shared" si="540"/>
        <v>0</v>
      </c>
      <c r="AR1385" t="s">
        <v>1782</v>
      </c>
      <c r="AS1385" t="s">
        <v>1420</v>
      </c>
      <c r="AT1385">
        <v>2</v>
      </c>
      <c r="AV1385">
        <v>3</v>
      </c>
      <c r="AW1385" s="91">
        <v>32</v>
      </c>
      <c r="AX1385" s="93">
        <v>33</v>
      </c>
      <c r="AY1385" s="97">
        <f t="shared" si="542"/>
        <v>32033</v>
      </c>
      <c r="BA1385" s="7" t="s">
        <v>1261</v>
      </c>
    </row>
    <row r="1386" spans="1:53" collapsed="1">
      <c r="A1386" t="s">
        <v>1475</v>
      </c>
      <c r="B1386" t="s">
        <v>2255</v>
      </c>
      <c r="C1386" s="1">
        <f t="shared" si="530"/>
        <v>721404</v>
      </c>
      <c r="D1386" s="7">
        <f>IF(N1386&gt;0, RANK(N1386,(N1386:P1386,Q1386:AE1386)),0)</f>
        <v>1</v>
      </c>
      <c r="E1386" s="7">
        <f>IF(O1386&gt;0,RANK(O1386,(N1386:P1386,Q1386:AE1386)),0)</f>
        <v>2</v>
      </c>
      <c r="F1386" s="7">
        <f>IF(P1386&gt;0,RANK(P1386,(N1386:P1386,Q1386:AE1386)),0)</f>
        <v>7</v>
      </c>
      <c r="G1386" s="1">
        <f t="shared" si="531"/>
        <v>41424</v>
      </c>
      <c r="H1386" s="2">
        <f t="shared" si="532"/>
        <v>5.7421361678061111E-2</v>
      </c>
      <c r="I1386" s="2"/>
      <c r="J1386" s="2">
        <f t="shared" si="533"/>
        <v>0.50288742507665607</v>
      </c>
      <c r="K1386" s="2">
        <f t="shared" si="534"/>
        <v>0.44546606339859496</v>
      </c>
      <c r="L1386" s="2">
        <f t="shared" si="535"/>
        <v>4.401139999223736E-3</v>
      </c>
      <c r="M1386" s="2">
        <f t="shared" si="536"/>
        <v>4.7245371525525236E-2</v>
      </c>
      <c r="N1386" s="59">
        <f>SUM(N1369:N1385)</f>
        <v>362785</v>
      </c>
      <c r="O1386" s="59">
        <f>SUM(O1369:O1385)</f>
        <v>321361</v>
      </c>
      <c r="P1386" s="59">
        <f>SUM(P1369:P1385)</f>
        <v>3175</v>
      </c>
      <c r="R1386" s="59">
        <f>SUM(R1369:R1385)</f>
        <v>3185</v>
      </c>
      <c r="Y1386" s="59">
        <f>SUM(Y1369:Y1385)</f>
        <v>5811</v>
      </c>
      <c r="Z1386" s="59"/>
      <c r="AA1386" s="59">
        <f>SUM(AA1369:AA1385)</f>
        <v>16197</v>
      </c>
      <c r="AB1386" s="59">
        <f>SUM(AB1369:AB1385)</f>
        <v>4261</v>
      </c>
      <c r="AC1386" s="59">
        <f>SUM(AC1369:AC1385)</f>
        <v>2510</v>
      </c>
      <c r="AD1386" s="59">
        <f>SUM(AD1369:AD1385)</f>
        <v>2119</v>
      </c>
      <c r="AE1386" s="59"/>
      <c r="AF1386" s="59"/>
      <c r="AG1386" s="59"/>
      <c r="AI1386" s="7">
        <f>IF(Q1386&gt;0,RANK(Q1386,(N1386:P1386,Q1386:AE1386)),0)</f>
        <v>0</v>
      </c>
      <c r="AJ1386" s="7">
        <f>IF(R1386&gt;0,RANK(R1386,(N1386:P1386,Q1386:AE1386)),0)</f>
        <v>6</v>
      </c>
      <c r="AK1386" s="7">
        <f>IF(T1386&gt;0,RANK(T1386,(N1386:P1386,Q1386:AE1386)),0)</f>
        <v>0</v>
      </c>
      <c r="AL1386" s="7">
        <f>IF(S1386&gt;0,RANK(S1386,(N1386:P1386,Q1386:AE1386)),0)</f>
        <v>0</v>
      </c>
      <c r="AM1386" s="2">
        <f t="shared" si="537"/>
        <v>0</v>
      </c>
      <c r="AN1386" s="2">
        <f t="shared" si="538"/>
        <v>4.4150018574890077E-3</v>
      </c>
      <c r="AO1386" s="2">
        <f t="shared" si="539"/>
        <v>0</v>
      </c>
      <c r="AP1386" s="2">
        <f t="shared" si="540"/>
        <v>0</v>
      </c>
      <c r="AR1386" t="s">
        <v>1475</v>
      </c>
      <c r="AS1386" t="s">
        <v>2255</v>
      </c>
      <c r="AV1386">
        <v>3</v>
      </c>
      <c r="AW1386" s="91">
        <v>32</v>
      </c>
      <c r="AX1386" s="93"/>
      <c r="AY1386" s="91">
        <v>32</v>
      </c>
      <c r="BA1386" s="7" t="s">
        <v>1761</v>
      </c>
    </row>
    <row r="1387" spans="1:53">
      <c r="C1387" s="1"/>
      <c r="E1387" s="7"/>
      <c r="F1387" s="7"/>
      <c r="I1387" s="2"/>
      <c r="N1387" s="59"/>
      <c r="O1387" s="59"/>
      <c r="P1387" s="59"/>
      <c r="Q1387" s="59"/>
      <c r="X1387" s="59"/>
      <c r="Y1387" s="59"/>
      <c r="Z1387" s="59"/>
      <c r="AA1387" s="59"/>
      <c r="AB1387" s="59"/>
      <c r="AC1387" s="59"/>
      <c r="AD1387" s="59"/>
      <c r="AE1387" s="59"/>
      <c r="AF1387" s="59"/>
      <c r="AG1387" s="59"/>
      <c r="AI1387" s="7"/>
      <c r="AJ1387" s="7"/>
      <c r="AK1387" s="7"/>
      <c r="AL1387" s="7"/>
      <c r="AW1387" s="91"/>
      <c r="AX1387" s="93"/>
      <c r="AY1387" s="97"/>
    </row>
    <row r="1388" spans="1:53" hidden="1" outlineLevel="1">
      <c r="A1388" t="s">
        <v>1236</v>
      </c>
      <c r="B1388" t="s">
        <v>704</v>
      </c>
      <c r="C1388" s="1">
        <f t="shared" ref="C1388:C1398" si="543">SUM(N1388:AG1388)</f>
        <v>22498</v>
      </c>
      <c r="D1388" s="7">
        <f>IF(N1388&gt;0, RANK(N1388,(N1388:P1388,Q1388:AE1388)),0)</f>
        <v>2</v>
      </c>
      <c r="E1388" s="7">
        <f>IF(O1388&gt;0,RANK(O1388,(N1388:P1388,Q1388:AE1388)),0)</f>
        <v>1</v>
      </c>
      <c r="F1388" s="7">
        <f>IF(P1388&gt;0,RANK(P1388,(N1388:P1388,Q1388:AE1388)),0)</f>
        <v>3</v>
      </c>
      <c r="G1388" s="1">
        <f t="shared" si="531"/>
        <v>7853</v>
      </c>
      <c r="H1388" s="2">
        <f t="shared" si="532"/>
        <v>0.34905324917770469</v>
      </c>
      <c r="I1388" s="2"/>
      <c r="J1388" s="2">
        <f t="shared" ref="J1388:J1398" si="544">IF($C1388=0,"-",N1388/$C1388)</f>
        <v>0.30953862565561385</v>
      </c>
      <c r="K1388" s="2">
        <f t="shared" ref="K1388:K1398" si="545">IF($C1388=0,"-",O1388/$C1388)</f>
        <v>0.65859187483331849</v>
      </c>
      <c r="L1388" s="2">
        <f t="shared" ref="L1388:L1398" si="546">IF($C1388=0,"-",P1388/$C1388)</f>
        <v>2.2357542892701573E-2</v>
      </c>
      <c r="M1388" s="2">
        <f t="shared" ref="M1388:M1398" si="547">IF(C1388=0,"-",(1-J1388-K1388-L1388))</f>
        <v>9.5119566183660825E-3</v>
      </c>
      <c r="N1388" s="59">
        <f>SUMIF(Town!$AQ$174:$AQ$414,$AY1388,Town!N$174:N$414)</f>
        <v>6964</v>
      </c>
      <c r="O1388" s="59">
        <f>SUMIF(Town!$AQ$174:$AQ$414,$AY1388,Town!O$174:O$414)</f>
        <v>14817</v>
      </c>
      <c r="P1388" s="59">
        <f>SUMIF(Town!$AQ$174:$AQ$414,$AY1388,Town!P$174:P$414)</f>
        <v>503</v>
      </c>
      <c r="Q1388" s="59">
        <f>SUMIF(Town!$AQ$174:$AQ$414,$AY1388,Town!Q$174:Q$414)</f>
        <v>191</v>
      </c>
      <c r="X1388" s="59">
        <f>SUMIF(Town!$AQ$174:$AQ$414,$AY1388,Town!X$174:X$414)</f>
        <v>23</v>
      </c>
      <c r="Y1388" s="59"/>
      <c r="Z1388" s="59"/>
      <c r="AA1388" s="59"/>
      <c r="AB1388" s="59"/>
      <c r="AC1388" s="59"/>
      <c r="AD1388" s="59"/>
      <c r="AE1388" s="59"/>
      <c r="AF1388" s="59"/>
      <c r="AG1388" s="59"/>
      <c r="AI1388" s="7">
        <f>IF(Q1388&gt;0,RANK(Q1388,(N1388:P1388,Q1388:AE1388)),0)</f>
        <v>4</v>
      </c>
      <c r="AJ1388" s="7">
        <f>IF(R1388&gt;0,RANK(R1388,(N1388:P1388,Q1388:AE1388)),0)</f>
        <v>0</v>
      </c>
      <c r="AK1388" s="7">
        <f>IF(T1388&gt;0,RANK(T1388,(N1388:P1388,Q1388:AE1388)),0)</f>
        <v>0</v>
      </c>
      <c r="AL1388" s="7">
        <f>IF(S1388&gt;0,RANK(S1388,(N1388:P1388,Q1388:AE1388)),0)</f>
        <v>0</v>
      </c>
      <c r="AM1388" s="2">
        <f t="shared" ref="AM1388:AM1398" si="548">IF($C1388=0,"-",Q1388/$C1388)</f>
        <v>8.4896435238687885E-3</v>
      </c>
      <c r="AN1388" s="2">
        <f t="shared" ref="AN1388:AN1398" si="549">IF($C1388=0,"-",R1388/$C1388)</f>
        <v>0</v>
      </c>
      <c r="AO1388" s="2">
        <f t="shared" ref="AO1388:AO1398" si="550">IF($C1388=0,"-",T1388/$C1388)</f>
        <v>0</v>
      </c>
      <c r="AP1388" s="2">
        <f t="shared" ref="AP1388:AP1398" si="551">IF($C1388=0,"-",S1388/$C1388)</f>
        <v>0</v>
      </c>
      <c r="AR1388" t="s">
        <v>1236</v>
      </c>
      <c r="AS1388" t="s">
        <v>704</v>
      </c>
      <c r="AV1388">
        <v>3</v>
      </c>
      <c r="AW1388" s="91">
        <v>33</v>
      </c>
      <c r="AX1388" s="93">
        <v>1</v>
      </c>
      <c r="AY1388" s="97">
        <f t="shared" si="542"/>
        <v>33001</v>
      </c>
      <c r="BA1388" s="7" t="s">
        <v>1261</v>
      </c>
    </row>
    <row r="1389" spans="1:53" hidden="1" outlineLevel="1">
      <c r="A1389" t="s">
        <v>1199</v>
      </c>
      <c r="B1389" t="s">
        <v>704</v>
      </c>
      <c r="C1389" s="1">
        <f t="shared" si="543"/>
        <v>20215</v>
      </c>
      <c r="D1389" s="7">
        <f>IF(N1389&gt;0, RANK(N1389,(N1389:P1389,Q1389:AE1389)),0)</f>
        <v>2</v>
      </c>
      <c r="E1389" s="7">
        <f>IF(O1389&gt;0,RANK(O1389,(N1389:P1389,Q1389:AE1389)),0)</f>
        <v>1</v>
      </c>
      <c r="F1389" s="7">
        <f>IF(P1389&gt;0,RANK(P1389,(N1389:P1389,Q1389:AE1389)),0)</f>
        <v>3</v>
      </c>
      <c r="G1389" s="1">
        <f t="shared" si="531"/>
        <v>5537</v>
      </c>
      <c r="H1389" s="2">
        <f t="shared" si="532"/>
        <v>0.27390551570615879</v>
      </c>
      <c r="I1389" s="2"/>
      <c r="J1389" s="2">
        <f t="shared" si="544"/>
        <v>0.34692060351224341</v>
      </c>
      <c r="K1389" s="2">
        <f t="shared" si="545"/>
        <v>0.62082611921840214</v>
      </c>
      <c r="L1389" s="2">
        <f t="shared" si="546"/>
        <v>2.3002720751916894E-2</v>
      </c>
      <c r="M1389" s="2">
        <f t="shared" si="547"/>
        <v>9.2505565174375581E-3</v>
      </c>
      <c r="N1389" s="59">
        <f>SUMIF(Town!$AQ$174:$AQ$414,$AY1389,Town!N$174:N$414)</f>
        <v>7013</v>
      </c>
      <c r="O1389" s="59">
        <f>SUMIF(Town!$AQ$174:$AQ$414,$AY1389,Town!O$174:O$414)</f>
        <v>12550</v>
      </c>
      <c r="P1389" s="59">
        <f>SUMIF(Town!$AQ$174:$AQ$414,$AY1389,Town!P$174:P$414)</f>
        <v>465</v>
      </c>
      <c r="Q1389" s="59">
        <f>SUMIF(Town!$AQ$174:$AQ$414,$AY1389,Town!Q$174:Q$414)</f>
        <v>169</v>
      </c>
      <c r="X1389" s="59">
        <f>SUMIF(Town!$AQ$174:$AQ$414,$AY1389,Town!X$174:X$414)</f>
        <v>18</v>
      </c>
      <c r="Y1389" s="59"/>
      <c r="Z1389" s="59"/>
      <c r="AA1389" s="59"/>
      <c r="AB1389" s="59"/>
      <c r="AC1389" s="59"/>
      <c r="AD1389" s="59"/>
      <c r="AE1389" s="59"/>
      <c r="AF1389" s="59"/>
      <c r="AG1389" s="59"/>
      <c r="AI1389" s="7">
        <f>IF(Q1389&gt;0,RANK(Q1389,(N1389:P1389,Q1389:AE1389)),0)</f>
        <v>4</v>
      </c>
      <c r="AJ1389" s="7">
        <f>IF(R1389&gt;0,RANK(R1389,(N1389:P1389,Q1389:AE1389)),0)</f>
        <v>0</v>
      </c>
      <c r="AK1389" s="7">
        <f>IF(T1389&gt;0,RANK(T1389,(N1389:P1389,Q1389:AE1389)),0)</f>
        <v>0</v>
      </c>
      <c r="AL1389" s="7">
        <f>IF(S1389&gt;0,RANK(S1389,(N1389:P1389,Q1389:AE1389)),0)</f>
        <v>0</v>
      </c>
      <c r="AM1389" s="2">
        <f t="shared" si="548"/>
        <v>8.3601286173633441E-3</v>
      </c>
      <c r="AN1389" s="2">
        <f t="shared" si="549"/>
        <v>0</v>
      </c>
      <c r="AO1389" s="2">
        <f t="shared" si="550"/>
        <v>0</v>
      </c>
      <c r="AP1389" s="2">
        <f t="shared" si="551"/>
        <v>0</v>
      </c>
      <c r="AR1389" t="s">
        <v>1199</v>
      </c>
      <c r="AS1389" t="s">
        <v>704</v>
      </c>
      <c r="AT1389">
        <v>1</v>
      </c>
      <c r="AV1389">
        <v>3</v>
      </c>
      <c r="AW1389" s="91">
        <v>33</v>
      </c>
      <c r="AX1389" s="93">
        <v>3</v>
      </c>
      <c r="AY1389" s="97">
        <f t="shared" si="542"/>
        <v>33003</v>
      </c>
      <c r="BA1389" s="7" t="s">
        <v>1261</v>
      </c>
    </row>
    <row r="1390" spans="1:53" hidden="1" outlineLevel="1">
      <c r="A1390" t="s">
        <v>1288</v>
      </c>
      <c r="B1390" t="s">
        <v>704</v>
      </c>
      <c r="C1390" s="1">
        <f t="shared" si="543"/>
        <v>26118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>IF(P1390&gt;0,RANK(P1390,(N1390:P1390,Q1390:AE1390)),0)</f>
        <v>3</v>
      </c>
      <c r="G1390" s="1">
        <f t="shared" si="531"/>
        <v>815</v>
      </c>
      <c r="H1390" s="2">
        <f t="shared" si="532"/>
        <v>3.1204533272072899E-2</v>
      </c>
      <c r="I1390" s="2"/>
      <c r="J1390" s="2">
        <f t="shared" si="544"/>
        <v>0.46940807106210275</v>
      </c>
      <c r="K1390" s="2">
        <f t="shared" si="545"/>
        <v>0.50061260433417565</v>
      </c>
      <c r="L1390" s="2">
        <f t="shared" si="546"/>
        <v>1.906730990121755E-2</v>
      </c>
      <c r="M1390" s="2">
        <f t="shared" si="547"/>
        <v>1.0912014702504108E-2</v>
      </c>
      <c r="N1390" s="59">
        <f>SUMIF(Town!$AQ$174:$AQ$414,$AY1390,Town!N$174:N$414)</f>
        <v>12260</v>
      </c>
      <c r="O1390" s="59">
        <f>SUMIF(Town!$AQ$174:$AQ$414,$AY1390,Town!O$174:O$414)</f>
        <v>13075</v>
      </c>
      <c r="P1390" s="59">
        <f>SUMIF(Town!$AQ$174:$AQ$414,$AY1390,Town!P$174:P$414)</f>
        <v>498</v>
      </c>
      <c r="Q1390" s="59">
        <f>SUMIF(Town!$AQ$174:$AQ$414,$AY1390,Town!Q$174:Q$414)</f>
        <v>260</v>
      </c>
      <c r="X1390" s="59">
        <f>SUMIF(Town!$AQ$174:$AQ$414,$AY1390,Town!X$174:X$414)</f>
        <v>25</v>
      </c>
      <c r="Y1390" s="59"/>
      <c r="Z1390" s="59"/>
      <c r="AA1390" s="59"/>
      <c r="AB1390" s="59"/>
      <c r="AC1390" s="59"/>
      <c r="AD1390" s="59"/>
      <c r="AE1390" s="59"/>
      <c r="AF1390" s="59"/>
      <c r="AG1390" s="59"/>
      <c r="AI1390" s="7">
        <f>IF(Q1390&gt;0,RANK(Q1390,(N1390:P1390,Q1390:AE1390)),0)</f>
        <v>4</v>
      </c>
      <c r="AJ1390" s="7">
        <f>IF(R1390&gt;0,RANK(R1390,(N1390:P1390,Q1390:AE1390)),0)</f>
        <v>0</v>
      </c>
      <c r="AK1390" s="7">
        <f>IF(T1390&gt;0,RANK(T1390,(N1390:P1390,Q1390:AE1390)),0)</f>
        <v>0</v>
      </c>
      <c r="AL1390" s="7">
        <f>IF(S1390&gt;0,RANK(S1390,(N1390:P1390,Q1390:AE1390)),0)</f>
        <v>0</v>
      </c>
      <c r="AM1390" s="2">
        <f t="shared" si="548"/>
        <v>9.954820430354545E-3</v>
      </c>
      <c r="AN1390" s="2">
        <f t="shared" si="549"/>
        <v>0</v>
      </c>
      <c r="AO1390" s="2">
        <f t="shared" si="550"/>
        <v>0</v>
      </c>
      <c r="AP1390" s="2">
        <f t="shared" si="551"/>
        <v>0</v>
      </c>
      <c r="AR1390" t="s">
        <v>1288</v>
      </c>
      <c r="AS1390" t="s">
        <v>704</v>
      </c>
      <c r="AT1390">
        <v>2</v>
      </c>
      <c r="AV1390">
        <v>3</v>
      </c>
      <c r="AW1390" s="91">
        <v>33</v>
      </c>
      <c r="AX1390" s="93">
        <v>5</v>
      </c>
      <c r="AY1390" s="97">
        <f t="shared" si="542"/>
        <v>33005</v>
      </c>
      <c r="BA1390" s="7" t="s">
        <v>1261</v>
      </c>
    </row>
    <row r="1391" spans="1:53" hidden="1" outlineLevel="1">
      <c r="A1391" t="s">
        <v>813</v>
      </c>
      <c r="B1391" t="s">
        <v>704</v>
      </c>
      <c r="C1391" s="1">
        <f t="shared" si="543"/>
        <v>10601</v>
      </c>
      <c r="D1391" s="7">
        <f>IF(N1391&gt;0, RANK(N1391,(N1391:P1391,Q1391:AE1391)),0)</f>
        <v>2</v>
      </c>
      <c r="E1391" s="7">
        <f>IF(O1391&gt;0,RANK(O1391,(N1391:P1391,Q1391:AE1391)),0)</f>
        <v>1</v>
      </c>
      <c r="F1391" s="7">
        <f>IF(P1391&gt;0,RANK(P1391,(N1391:P1391,Q1391:AE1391)),0)</f>
        <v>3</v>
      </c>
      <c r="G1391" s="1">
        <f t="shared" si="531"/>
        <v>2132</v>
      </c>
      <c r="H1391" s="2">
        <f t="shared" si="532"/>
        <v>0.20111310253749645</v>
      </c>
      <c r="I1391" s="2"/>
      <c r="J1391" s="2">
        <f t="shared" si="544"/>
        <v>0.38336006037166304</v>
      </c>
      <c r="K1391" s="2">
        <f t="shared" si="545"/>
        <v>0.58447316290915952</v>
      </c>
      <c r="L1391" s="2">
        <f t="shared" si="546"/>
        <v>2.1696066408829356E-2</v>
      </c>
      <c r="M1391" s="2">
        <f t="shared" si="547"/>
        <v>1.0470710310348092E-2</v>
      </c>
      <c r="N1391" s="59">
        <f>SUMIF(Town!$AQ$174:$AQ$414,$AY1391,Town!N$174:N$414)</f>
        <v>4064</v>
      </c>
      <c r="O1391" s="59">
        <f>SUMIF(Town!$AQ$174:$AQ$414,$AY1391,Town!O$174:O$414)</f>
        <v>6196</v>
      </c>
      <c r="P1391" s="59">
        <f>SUMIF(Town!$AQ$174:$AQ$414,$AY1391,Town!P$174:P$414)</f>
        <v>230</v>
      </c>
      <c r="Q1391" s="59">
        <f>SUMIF(Town!$AQ$174:$AQ$414,$AY1391,Town!Q$174:Q$414)</f>
        <v>101</v>
      </c>
      <c r="X1391" s="59">
        <f>SUMIF(Town!$AQ$174:$AQ$414,$AY1391,Town!X$174:X$414)</f>
        <v>10</v>
      </c>
      <c r="Y1391" s="59"/>
      <c r="Z1391" s="59"/>
      <c r="AA1391" s="59"/>
      <c r="AB1391" s="59"/>
      <c r="AC1391" s="59"/>
      <c r="AD1391" s="59"/>
      <c r="AE1391" s="59"/>
      <c r="AF1391" s="59"/>
      <c r="AG1391" s="59"/>
      <c r="AI1391" s="7">
        <f>IF(Q1391&gt;0,RANK(Q1391,(N1391:P1391,Q1391:AE1391)),0)</f>
        <v>4</v>
      </c>
      <c r="AJ1391" s="7">
        <f>IF(R1391&gt;0,RANK(R1391,(N1391:P1391,Q1391:AE1391)),0)</f>
        <v>0</v>
      </c>
      <c r="AK1391" s="7">
        <f>IF(T1391&gt;0,RANK(T1391,(N1391:P1391,Q1391:AE1391)),0)</f>
        <v>0</v>
      </c>
      <c r="AL1391" s="7">
        <f>IF(S1391&gt;0,RANK(S1391,(N1391:P1391,Q1391:AE1391)),0)</f>
        <v>0</v>
      </c>
      <c r="AM1391" s="2">
        <f t="shared" si="548"/>
        <v>9.5274030751815869E-3</v>
      </c>
      <c r="AN1391" s="2">
        <f t="shared" si="549"/>
        <v>0</v>
      </c>
      <c r="AO1391" s="2">
        <f t="shared" si="550"/>
        <v>0</v>
      </c>
      <c r="AP1391" s="2">
        <f t="shared" si="551"/>
        <v>0</v>
      </c>
      <c r="AR1391" t="s">
        <v>813</v>
      </c>
      <c r="AS1391" t="s">
        <v>704</v>
      </c>
      <c r="AT1391">
        <v>2</v>
      </c>
      <c r="AV1391">
        <v>3</v>
      </c>
      <c r="AW1391" s="91">
        <v>33</v>
      </c>
      <c r="AX1391" s="93">
        <v>7</v>
      </c>
      <c r="AY1391" s="97">
        <f t="shared" si="542"/>
        <v>33007</v>
      </c>
      <c r="BA1391" s="7" t="s">
        <v>1261</v>
      </c>
    </row>
    <row r="1392" spans="1:53" hidden="1" outlineLevel="1">
      <c r="A1392" t="s">
        <v>1738</v>
      </c>
      <c r="B1392" t="s">
        <v>704</v>
      </c>
      <c r="C1392" s="1">
        <f t="shared" si="543"/>
        <v>31352</v>
      </c>
      <c r="D1392" s="7">
        <f>IF(N1392&gt;0, RANK(N1392,(N1392:P1392,Q1392:AE1392)),0)</f>
        <v>2</v>
      </c>
      <c r="E1392" s="7">
        <f>IF(O1392&gt;0,RANK(O1392,(N1392:P1392,Q1392:AE1392)),0)</f>
        <v>1</v>
      </c>
      <c r="F1392" s="7">
        <f>IF(P1392&gt;0,RANK(P1392,(N1392:P1392,Q1392:AE1392)),0)</f>
        <v>3</v>
      </c>
      <c r="G1392" s="1">
        <f t="shared" si="531"/>
        <v>340</v>
      </c>
      <c r="H1392" s="2">
        <f t="shared" si="532"/>
        <v>1.0844603215105894E-2</v>
      </c>
      <c r="I1392" s="2"/>
      <c r="J1392" s="2">
        <f t="shared" si="544"/>
        <v>0.47945904567491709</v>
      </c>
      <c r="K1392" s="2">
        <f t="shared" si="545"/>
        <v>0.49030364889002298</v>
      </c>
      <c r="L1392" s="2">
        <f t="shared" si="546"/>
        <v>1.7766011737688187E-2</v>
      </c>
      <c r="M1392" s="2">
        <f t="shared" si="547"/>
        <v>1.2471293697371794E-2</v>
      </c>
      <c r="N1392" s="59">
        <f>SUMIF(Town!$AQ$174:$AQ$414,$AY1392,Town!N$174:N$414)</f>
        <v>15032</v>
      </c>
      <c r="O1392" s="59">
        <f>SUMIF(Town!$AQ$174:$AQ$414,$AY1392,Town!O$174:O$414)</f>
        <v>15372</v>
      </c>
      <c r="P1392" s="59">
        <f>SUMIF(Town!$AQ$174:$AQ$414,$AY1392,Town!P$174:P$414)</f>
        <v>557</v>
      </c>
      <c r="Q1392" s="59">
        <f>SUMIF(Town!$AQ$174:$AQ$414,$AY1392,Town!Q$174:Q$414)</f>
        <v>372</v>
      </c>
      <c r="X1392" s="59">
        <f>SUMIF(Town!$AQ$174:$AQ$414,$AY1392,Town!X$174:X$414)</f>
        <v>19</v>
      </c>
      <c r="Y1392" s="59"/>
      <c r="Z1392" s="59"/>
      <c r="AA1392" s="59"/>
      <c r="AB1392" s="59"/>
      <c r="AC1392" s="59"/>
      <c r="AD1392" s="59"/>
      <c r="AE1392" s="59"/>
      <c r="AF1392" s="59"/>
      <c r="AG1392" s="59"/>
      <c r="AI1392" s="7">
        <f>IF(Q1392&gt;0,RANK(Q1392,(N1392:P1392,Q1392:AE1392)),0)</f>
        <v>4</v>
      </c>
      <c r="AJ1392" s="7">
        <f>IF(R1392&gt;0,RANK(R1392,(N1392:P1392,Q1392:AE1392)),0)</f>
        <v>0</v>
      </c>
      <c r="AK1392" s="7">
        <f>IF(T1392&gt;0,RANK(T1392,(N1392:P1392,Q1392:AE1392)),0)</f>
        <v>0</v>
      </c>
      <c r="AL1392" s="7">
        <f>IF(S1392&gt;0,RANK(S1392,(N1392:P1392,Q1392:AE1392)),0)</f>
        <v>0</v>
      </c>
      <c r="AM1392" s="2">
        <f t="shared" si="548"/>
        <v>1.1865271752998214E-2</v>
      </c>
      <c r="AN1392" s="2">
        <f t="shared" si="549"/>
        <v>0</v>
      </c>
      <c r="AO1392" s="2">
        <f t="shared" si="550"/>
        <v>0</v>
      </c>
      <c r="AP1392" s="2">
        <f t="shared" si="551"/>
        <v>0</v>
      </c>
      <c r="AR1392" t="s">
        <v>1738</v>
      </c>
      <c r="AS1392" t="s">
        <v>704</v>
      </c>
      <c r="AT1392">
        <v>2</v>
      </c>
      <c r="AV1392">
        <v>3</v>
      </c>
      <c r="AW1392" s="91">
        <v>33</v>
      </c>
      <c r="AX1392" s="93">
        <v>9</v>
      </c>
      <c r="AY1392" s="97">
        <f t="shared" si="542"/>
        <v>33009</v>
      </c>
      <c r="BA1392" s="7" t="s">
        <v>1261</v>
      </c>
    </row>
    <row r="1393" spans="1:64" hidden="1" outlineLevel="1">
      <c r="A1393" t="s">
        <v>349</v>
      </c>
      <c r="B1393" t="s">
        <v>704</v>
      </c>
      <c r="C1393" s="1">
        <f t="shared" si="543"/>
        <v>130296</v>
      </c>
      <c r="D1393" s="7">
        <f>IF(N1393&gt;0, RANK(N1393,(N1393:P1393,Q1393:AE1393)),0)</f>
        <v>2</v>
      </c>
      <c r="E1393" s="7">
        <f>IF(O1393&gt;0,RANK(O1393,(N1393:P1393,Q1393:AE1393)),0)</f>
        <v>1</v>
      </c>
      <c r="F1393" s="7">
        <f>IF(P1393&gt;0,RANK(P1393,(N1393:P1393,Q1393:AE1393)),0)</f>
        <v>3</v>
      </c>
      <c r="G1393" s="1">
        <f t="shared" si="531"/>
        <v>38587</v>
      </c>
      <c r="H1393" s="2">
        <f t="shared" si="532"/>
        <v>0.29614876895683673</v>
      </c>
      <c r="I1393" s="2"/>
      <c r="J1393" s="2">
        <f t="shared" si="544"/>
        <v>0.33710935101614786</v>
      </c>
      <c r="K1393" s="2">
        <f t="shared" si="545"/>
        <v>0.63325811997298453</v>
      </c>
      <c r="L1393" s="2">
        <f t="shared" si="546"/>
        <v>1.785933566648247E-2</v>
      </c>
      <c r="M1393" s="2">
        <f t="shared" si="547"/>
        <v>1.1773193344385188E-2</v>
      </c>
      <c r="N1393" s="59">
        <f>SUMIF(Town!$AQ$174:$AQ$414,$AY1393,Town!N$174:N$414)</f>
        <v>43924</v>
      </c>
      <c r="O1393" s="59">
        <f>SUMIF(Town!$AQ$174:$AQ$414,$AY1393,Town!O$174:O$414)</f>
        <v>82511</v>
      </c>
      <c r="P1393" s="59">
        <f>SUMIF(Town!$AQ$174:$AQ$414,$AY1393,Town!P$174:P$414)</f>
        <v>2327</v>
      </c>
      <c r="Q1393" s="59">
        <f>SUMIF(Town!$AQ$174:$AQ$414,$AY1393,Town!Q$174:Q$414)</f>
        <v>1382</v>
      </c>
      <c r="X1393" s="59">
        <f>SUMIF(Town!$AQ$174:$AQ$414,$AY1393,Town!X$174:X$414)</f>
        <v>152</v>
      </c>
      <c r="Y1393" s="59"/>
      <c r="Z1393" s="59"/>
      <c r="AA1393" s="59"/>
      <c r="AB1393" s="59"/>
      <c r="AC1393" s="59"/>
      <c r="AD1393" s="59"/>
      <c r="AE1393" s="59"/>
      <c r="AF1393" s="59"/>
      <c r="AG1393" s="59"/>
      <c r="AI1393" s="7">
        <f>IF(Q1393&gt;0,RANK(Q1393,(N1393:P1393,Q1393:AE1393)),0)</f>
        <v>4</v>
      </c>
      <c r="AJ1393" s="7">
        <f>IF(R1393&gt;0,RANK(R1393,(N1393:P1393,Q1393:AE1393)),0)</f>
        <v>0</v>
      </c>
      <c r="AK1393" s="7">
        <f>IF(T1393&gt;0,RANK(T1393,(N1393:P1393,Q1393:AE1393)),0)</f>
        <v>0</v>
      </c>
      <c r="AL1393" s="7">
        <f>IF(S1393&gt;0,RANK(S1393,(N1393:P1393,Q1393:AE1393)),0)</f>
        <v>0</v>
      </c>
      <c r="AM1393" s="2">
        <f t="shared" si="548"/>
        <v>1.060661877571069E-2</v>
      </c>
      <c r="AN1393" s="2">
        <f t="shared" si="549"/>
        <v>0</v>
      </c>
      <c r="AO1393" s="2">
        <f t="shared" si="550"/>
        <v>0</v>
      </c>
      <c r="AP1393" s="2">
        <f t="shared" si="551"/>
        <v>0</v>
      </c>
      <c r="AR1393" t="s">
        <v>349</v>
      </c>
      <c r="AS1393" t="s">
        <v>704</v>
      </c>
      <c r="AV1393">
        <v>3</v>
      </c>
      <c r="AW1393" s="91">
        <v>33</v>
      </c>
      <c r="AX1393" s="93">
        <v>11</v>
      </c>
      <c r="AY1393" s="97">
        <f t="shared" si="542"/>
        <v>33011</v>
      </c>
      <c r="BA1393" s="7" t="s">
        <v>1261</v>
      </c>
    </row>
    <row r="1394" spans="1:64" hidden="1" outlineLevel="1">
      <c r="A1394" t="s">
        <v>2298</v>
      </c>
      <c r="B1394" t="s">
        <v>704</v>
      </c>
      <c r="C1394" s="1">
        <f t="shared" si="543"/>
        <v>54895</v>
      </c>
      <c r="D1394" s="7">
        <f>IF(N1394&gt;0, RANK(N1394,(N1394:P1394,Q1394:AE1394)),0)</f>
        <v>2</v>
      </c>
      <c r="E1394" s="7">
        <f>IF(O1394&gt;0,RANK(O1394,(N1394:P1394,Q1394:AE1394)),0)</f>
        <v>1</v>
      </c>
      <c r="F1394" s="7">
        <f>IF(P1394&gt;0,RANK(P1394,(N1394:P1394,Q1394:AE1394)),0)</f>
        <v>3</v>
      </c>
      <c r="G1394" s="1">
        <f t="shared" si="531"/>
        <v>9801</v>
      </c>
      <c r="H1394" s="2">
        <f t="shared" si="532"/>
        <v>0.17854085071500136</v>
      </c>
      <c r="I1394" s="2"/>
      <c r="J1394" s="2">
        <f t="shared" si="544"/>
        <v>0.39448037161854449</v>
      </c>
      <c r="K1394" s="2">
        <f t="shared" si="545"/>
        <v>0.57302122233354591</v>
      </c>
      <c r="L1394" s="2">
        <f t="shared" si="546"/>
        <v>1.921850806084343E-2</v>
      </c>
      <c r="M1394" s="2">
        <f t="shared" si="547"/>
        <v>1.3279897987066115E-2</v>
      </c>
      <c r="N1394" s="59">
        <f>SUMIF(Town!$AQ$174:$AQ$414,$AY1394,Town!N$174:N$414)</f>
        <v>21655</v>
      </c>
      <c r="O1394" s="59">
        <f>SUMIF(Town!$AQ$174:$AQ$414,$AY1394,Town!O$174:O$414)</f>
        <v>31456</v>
      </c>
      <c r="P1394" s="59">
        <f>SUMIF(Town!$AQ$174:$AQ$414,$AY1394,Town!P$174:P$414)</f>
        <v>1055</v>
      </c>
      <c r="Q1394" s="59">
        <f>SUMIF(Town!$AQ$174:$AQ$414,$AY1394,Town!Q$174:Q$414)</f>
        <v>668</v>
      </c>
      <c r="X1394" s="59">
        <f>SUMIF(Town!$AQ$174:$AQ$414,$AY1394,Town!X$174:X$414)</f>
        <v>61</v>
      </c>
      <c r="Y1394" s="59"/>
      <c r="Z1394" s="59"/>
      <c r="AA1394" s="59"/>
      <c r="AB1394" s="59"/>
      <c r="AC1394" s="59"/>
      <c r="AD1394" s="59"/>
      <c r="AE1394" s="59"/>
      <c r="AF1394" s="59"/>
      <c r="AG1394" s="59"/>
      <c r="AI1394" s="7">
        <f>IF(Q1394&gt;0,RANK(Q1394,(N1394:P1394,Q1394:AE1394)),0)</f>
        <v>4</v>
      </c>
      <c r="AJ1394" s="7">
        <f>IF(R1394&gt;0,RANK(R1394,(N1394:P1394,Q1394:AE1394)),0)</f>
        <v>0</v>
      </c>
      <c r="AK1394" s="7">
        <f>IF(T1394&gt;0,RANK(T1394,(N1394:P1394,Q1394:AE1394)),0)</f>
        <v>0</v>
      </c>
      <c r="AL1394" s="7">
        <f>IF(S1394&gt;0,RANK(S1394,(N1394:P1394,Q1394:AE1394)),0)</f>
        <v>0</v>
      </c>
      <c r="AM1394" s="2">
        <f t="shared" si="548"/>
        <v>1.2168685672647781E-2</v>
      </c>
      <c r="AN1394" s="2">
        <f t="shared" si="549"/>
        <v>0</v>
      </c>
      <c r="AO1394" s="2">
        <f t="shared" si="550"/>
        <v>0</v>
      </c>
      <c r="AP1394" s="2">
        <f t="shared" si="551"/>
        <v>0</v>
      </c>
      <c r="AR1394" t="s">
        <v>2298</v>
      </c>
      <c r="AS1394" t="s">
        <v>704</v>
      </c>
      <c r="AV1394">
        <v>3</v>
      </c>
      <c r="AW1394" s="91">
        <v>33</v>
      </c>
      <c r="AX1394" s="93">
        <v>13</v>
      </c>
      <c r="AY1394" s="97">
        <f t="shared" si="542"/>
        <v>33013</v>
      </c>
      <c r="BA1394" s="7" t="s">
        <v>1261</v>
      </c>
    </row>
    <row r="1395" spans="1:64" hidden="1" outlineLevel="1">
      <c r="A1395" t="s">
        <v>241</v>
      </c>
      <c r="B1395" t="s">
        <v>704</v>
      </c>
      <c r="C1395" s="1">
        <f t="shared" si="543"/>
        <v>106502</v>
      </c>
      <c r="D1395" s="7">
        <f>IF(N1395&gt;0, RANK(N1395,(N1395:P1395,Q1395:AE1395)),0)</f>
        <v>2</v>
      </c>
      <c r="E1395" s="7">
        <f>IF(O1395&gt;0,RANK(O1395,(N1395:P1395,Q1395:AE1395)),0)</f>
        <v>1</v>
      </c>
      <c r="F1395" s="7">
        <f>IF(P1395&gt;0,RANK(P1395,(N1395:P1395,Q1395:AE1395)),0)</f>
        <v>3</v>
      </c>
      <c r="G1395" s="1">
        <f t="shared" si="531"/>
        <v>33015</v>
      </c>
      <c r="H1395" s="2">
        <f t="shared" si="532"/>
        <v>0.30999417851307959</v>
      </c>
      <c r="I1395" s="2"/>
      <c r="J1395" s="2">
        <f t="shared" si="544"/>
        <v>0.32865110514356538</v>
      </c>
      <c r="K1395" s="2">
        <f t="shared" si="545"/>
        <v>0.63864528365664497</v>
      </c>
      <c r="L1395" s="2">
        <f t="shared" si="546"/>
        <v>2.2046534337383336E-2</v>
      </c>
      <c r="M1395" s="2">
        <f t="shared" si="547"/>
        <v>1.0657076862406259E-2</v>
      </c>
      <c r="N1395" s="59">
        <f>SUMIF(Town!$AQ$174:$AQ$414,$AY1395,Town!N$174:N$414)</f>
        <v>35002</v>
      </c>
      <c r="O1395" s="59">
        <f>SUMIF(Town!$AQ$174:$AQ$414,$AY1395,Town!O$174:O$414)</f>
        <v>68017</v>
      </c>
      <c r="P1395" s="59">
        <f>SUMIF(Town!$AQ$174:$AQ$414,$AY1395,Town!P$174:P$414)</f>
        <v>2348</v>
      </c>
      <c r="Q1395" s="59">
        <f>SUMIF(Town!$AQ$174:$AQ$414,$AY1395,Town!Q$174:Q$414)</f>
        <v>1046</v>
      </c>
      <c r="X1395" s="59">
        <f>SUMIF(Town!$AQ$174:$AQ$414,$AY1395,Town!X$174:X$414)</f>
        <v>89</v>
      </c>
      <c r="Y1395" s="59"/>
      <c r="Z1395" s="59"/>
      <c r="AA1395" s="59"/>
      <c r="AB1395" s="59"/>
      <c r="AC1395" s="59"/>
      <c r="AD1395" s="59"/>
      <c r="AE1395" s="59"/>
      <c r="AF1395" s="59"/>
      <c r="AG1395" s="59"/>
      <c r="AI1395" s="7">
        <f>IF(Q1395&gt;0,RANK(Q1395,(N1395:P1395,Q1395:AE1395)),0)</f>
        <v>4</v>
      </c>
      <c r="AJ1395" s="7">
        <f>IF(R1395&gt;0,RANK(R1395,(N1395:P1395,Q1395:AE1395)),0)</f>
        <v>0</v>
      </c>
      <c r="AK1395" s="7">
        <f>IF(T1395&gt;0,RANK(T1395,(N1395:P1395,Q1395:AE1395)),0)</f>
        <v>0</v>
      </c>
      <c r="AL1395" s="7">
        <f>IF(S1395&gt;0,RANK(S1395,(N1395:P1395,Q1395:AE1395)),0)</f>
        <v>0</v>
      </c>
      <c r="AM1395" s="2">
        <f t="shared" si="548"/>
        <v>9.8214118044731551E-3</v>
      </c>
      <c r="AN1395" s="2">
        <f t="shared" si="549"/>
        <v>0</v>
      </c>
      <c r="AO1395" s="2">
        <f t="shared" si="550"/>
        <v>0</v>
      </c>
      <c r="AP1395" s="2">
        <f t="shared" si="551"/>
        <v>0</v>
      </c>
      <c r="AR1395" t="s">
        <v>241</v>
      </c>
      <c r="AS1395" t="s">
        <v>704</v>
      </c>
      <c r="AV1395">
        <v>3</v>
      </c>
      <c r="AW1395" s="91">
        <v>33</v>
      </c>
      <c r="AX1395" s="93">
        <v>15</v>
      </c>
      <c r="AY1395" s="97">
        <f t="shared" si="542"/>
        <v>33015</v>
      </c>
      <c r="BA1395" s="7" t="s">
        <v>1261</v>
      </c>
    </row>
    <row r="1396" spans="1:64" hidden="1" outlineLevel="1">
      <c r="A1396" t="s">
        <v>192</v>
      </c>
      <c r="B1396" t="s">
        <v>704</v>
      </c>
      <c r="C1396" s="1">
        <f t="shared" si="543"/>
        <v>38212</v>
      </c>
      <c r="D1396" s="7">
        <f>IF(N1396&gt;0, RANK(N1396,(N1396:P1396,Q1396:AE1396)),0)</f>
        <v>2</v>
      </c>
      <c r="E1396" s="7">
        <f>IF(O1396&gt;0,RANK(O1396,(N1396:P1396,Q1396:AE1396)),0)</f>
        <v>1</v>
      </c>
      <c r="F1396" s="7">
        <f>IF(P1396&gt;0,RANK(P1396,(N1396:P1396,Q1396:AE1396)),0)</f>
        <v>3</v>
      </c>
      <c r="G1396" s="1">
        <f t="shared" si="531"/>
        <v>5509</v>
      </c>
      <c r="H1396" s="2">
        <f t="shared" si="532"/>
        <v>0.14416937087825815</v>
      </c>
      <c r="I1396" s="2"/>
      <c r="J1396" s="2">
        <f t="shared" si="544"/>
        <v>0.41073484769182456</v>
      </c>
      <c r="K1396" s="2">
        <f t="shared" si="545"/>
        <v>0.55490421857008265</v>
      </c>
      <c r="L1396" s="2">
        <f t="shared" si="546"/>
        <v>2.2950905474719983E-2</v>
      </c>
      <c r="M1396" s="2">
        <f t="shared" si="547"/>
        <v>1.1410028263372809E-2</v>
      </c>
      <c r="N1396" s="59">
        <f>SUMIF(Town!$AQ$174:$AQ$414,$AY1396,Town!N$174:N$414)</f>
        <v>15695</v>
      </c>
      <c r="O1396" s="59">
        <f>SUMIF(Town!$AQ$174:$AQ$414,$AY1396,Town!O$174:O$414)</f>
        <v>21204</v>
      </c>
      <c r="P1396" s="59">
        <f>SUMIF(Town!$AQ$174:$AQ$414,$AY1396,Town!P$174:P$414)</f>
        <v>877</v>
      </c>
      <c r="Q1396" s="59">
        <f>SUMIF(Town!$AQ$174:$AQ$414,$AY1396,Town!Q$174:Q$414)</f>
        <v>408</v>
      </c>
      <c r="X1396" s="59">
        <f>SUMIF(Town!$AQ$174:$AQ$414,$AY1396,Town!X$174:X$414)</f>
        <v>28</v>
      </c>
      <c r="Y1396" s="59"/>
      <c r="Z1396" s="59"/>
      <c r="AA1396" s="59"/>
      <c r="AB1396" s="59"/>
      <c r="AC1396" s="59"/>
      <c r="AD1396" s="59"/>
      <c r="AE1396" s="59"/>
      <c r="AF1396" s="59"/>
      <c r="AG1396" s="59"/>
      <c r="AI1396" s="7">
        <f>IF(Q1396&gt;0,RANK(Q1396,(N1396:P1396,Q1396:AE1396)),0)</f>
        <v>4</v>
      </c>
      <c r="AJ1396" s="7">
        <f>IF(R1396&gt;0,RANK(R1396,(N1396:P1396,Q1396:AE1396)),0)</f>
        <v>0</v>
      </c>
      <c r="AK1396" s="7">
        <f>IF(T1396&gt;0,RANK(T1396,(N1396:P1396,Q1396:AE1396)),0)</f>
        <v>0</v>
      </c>
      <c r="AL1396" s="7">
        <f>IF(S1396&gt;0,RANK(S1396,(N1396:P1396,Q1396:AE1396)),0)</f>
        <v>0</v>
      </c>
      <c r="AM1396" s="2">
        <f t="shared" si="548"/>
        <v>1.0677274154715796E-2</v>
      </c>
      <c r="AN1396" s="2">
        <f t="shared" si="549"/>
        <v>0</v>
      </c>
      <c r="AO1396" s="2">
        <f t="shared" si="550"/>
        <v>0</v>
      </c>
      <c r="AP1396" s="2">
        <f t="shared" si="551"/>
        <v>0</v>
      </c>
      <c r="AR1396" t="s">
        <v>192</v>
      </c>
      <c r="AS1396" t="s">
        <v>704</v>
      </c>
      <c r="AT1396">
        <v>1</v>
      </c>
      <c r="AV1396">
        <v>3</v>
      </c>
      <c r="AW1396" s="91">
        <v>33</v>
      </c>
      <c r="AX1396" s="93">
        <v>17</v>
      </c>
      <c r="AY1396" s="97">
        <f t="shared" si="542"/>
        <v>33017</v>
      </c>
      <c r="BA1396" s="7" t="s">
        <v>1261</v>
      </c>
    </row>
    <row r="1397" spans="1:64" hidden="1" outlineLevel="1">
      <c r="A1397" t="s">
        <v>2408</v>
      </c>
      <c r="B1397" t="s">
        <v>704</v>
      </c>
      <c r="C1397" s="1">
        <f t="shared" si="543"/>
        <v>14460</v>
      </c>
      <c r="D1397" s="7">
        <f>IF(N1397&gt;0, RANK(N1397,(N1397:P1397,Q1397:AE1397)),0)</f>
        <v>2</v>
      </c>
      <c r="E1397" s="7">
        <f>IF(O1397&gt;0,RANK(O1397,(N1397:P1397,Q1397:AE1397)),0)</f>
        <v>1</v>
      </c>
      <c r="F1397" s="7">
        <f>IF(P1397&gt;0,RANK(P1397,(N1397:P1397,Q1397:AE1397)),0)</f>
        <v>3</v>
      </c>
      <c r="G1397" s="1">
        <f t="shared" si="531"/>
        <v>2084</v>
      </c>
      <c r="H1397" s="2">
        <f t="shared" si="532"/>
        <v>0.14412171507607191</v>
      </c>
      <c r="I1397" s="2"/>
      <c r="J1397" s="2">
        <f t="shared" si="544"/>
        <v>0.41051175656984784</v>
      </c>
      <c r="K1397" s="2">
        <f t="shared" si="545"/>
        <v>0.55463347164591981</v>
      </c>
      <c r="L1397" s="2">
        <f t="shared" si="546"/>
        <v>2.3098201936376211E-2</v>
      </c>
      <c r="M1397" s="2">
        <f t="shared" si="547"/>
        <v>1.1756569847856141E-2</v>
      </c>
      <c r="N1397" s="59">
        <f>SUMIF(Town!$AQ$174:$AQ$414,$AY1397,Town!N$174:N$414)</f>
        <v>5936</v>
      </c>
      <c r="O1397" s="59">
        <f>SUMIF(Town!$AQ$174:$AQ$414,$AY1397,Town!O$174:O$414)</f>
        <v>8020</v>
      </c>
      <c r="P1397" s="59">
        <f>SUMIF(Town!$AQ$174:$AQ$414,$AY1397,Town!P$174:P$414)</f>
        <v>334</v>
      </c>
      <c r="Q1397" s="59">
        <f>SUMIF(Town!$AQ$174:$AQ$414,$AY1397,Town!Q$174:Q$414)</f>
        <v>156</v>
      </c>
      <c r="X1397" s="59">
        <f>SUMIF(Town!$AQ$174:$AQ$414,$AY1397,Town!X$174:X$414)</f>
        <v>14</v>
      </c>
      <c r="Y1397" s="59"/>
      <c r="Z1397" s="59"/>
      <c r="AA1397" s="59"/>
      <c r="AB1397" s="59"/>
      <c r="AC1397" s="59"/>
      <c r="AD1397" s="59"/>
      <c r="AE1397" s="59"/>
      <c r="AF1397" s="59"/>
      <c r="AG1397" s="59"/>
      <c r="AI1397" s="7">
        <f>IF(Q1397&gt;0,RANK(Q1397,(N1397:P1397,Q1397:AE1397)),0)</f>
        <v>4</v>
      </c>
      <c r="AJ1397" s="7">
        <f>IF(R1397&gt;0,RANK(R1397,(N1397:P1397,Q1397:AE1397)),0)</f>
        <v>0</v>
      </c>
      <c r="AK1397" s="7">
        <f>IF(T1397&gt;0,RANK(T1397,(N1397:P1397,Q1397:AE1397)),0)</f>
        <v>0</v>
      </c>
      <c r="AL1397" s="7">
        <f>IF(S1397&gt;0,RANK(S1397,(N1397:P1397,Q1397:AE1397)),0)</f>
        <v>0</v>
      </c>
      <c r="AM1397" s="2">
        <f t="shared" si="548"/>
        <v>1.0788381742738589E-2</v>
      </c>
      <c r="AN1397" s="2">
        <f t="shared" si="549"/>
        <v>0</v>
      </c>
      <c r="AO1397" s="2">
        <f t="shared" si="550"/>
        <v>0</v>
      </c>
      <c r="AP1397" s="2">
        <f t="shared" si="551"/>
        <v>0</v>
      </c>
      <c r="AR1397" t="s">
        <v>2408</v>
      </c>
      <c r="AS1397" t="s">
        <v>704</v>
      </c>
      <c r="AT1397">
        <v>2</v>
      </c>
      <c r="AV1397">
        <v>3</v>
      </c>
      <c r="AW1397" s="91">
        <v>33</v>
      </c>
      <c r="AX1397" s="93">
        <v>19</v>
      </c>
      <c r="AY1397" s="97">
        <f t="shared" si="542"/>
        <v>33019</v>
      </c>
      <c r="BA1397" s="7" t="s">
        <v>1261</v>
      </c>
    </row>
    <row r="1398" spans="1:64" collapsed="1">
      <c r="A1398" t="s">
        <v>1779</v>
      </c>
      <c r="B1398" t="s">
        <v>2255</v>
      </c>
      <c r="C1398" s="1">
        <f t="shared" si="543"/>
        <v>455149</v>
      </c>
      <c r="D1398" s="7">
        <f>IF(N1398&gt;0, RANK(N1398,(N1398:P1398,Q1398:AE1398)),0)</f>
        <v>2</v>
      </c>
      <c r="E1398" s="7">
        <f>IF(O1398&gt;0,RANK(O1398,(N1398:P1398,Q1398:AE1398)),0)</f>
        <v>1</v>
      </c>
      <c r="F1398" s="7">
        <f>IF(P1398&gt;0,RANK(P1398,(N1398:P1398,Q1398:AE1398)),0)</f>
        <v>3</v>
      </c>
      <c r="G1398" s="1">
        <f t="shared" si="531"/>
        <v>105673</v>
      </c>
      <c r="H1398" s="2">
        <f t="shared" si="532"/>
        <v>0.23217232159139095</v>
      </c>
      <c r="I1398" s="2"/>
      <c r="J1398" s="2">
        <f t="shared" si="544"/>
        <v>0.36811022324557452</v>
      </c>
      <c r="K1398" s="2">
        <f t="shared" si="545"/>
        <v>0.60028254483696553</v>
      </c>
      <c r="L1398" s="2">
        <f t="shared" si="546"/>
        <v>2.0199978468589407E-2</v>
      </c>
      <c r="M1398" s="2">
        <f t="shared" si="547"/>
        <v>1.1407253448870548E-2</v>
      </c>
      <c r="N1398" s="59">
        <f>SUM(N1388:N1397)</f>
        <v>167545</v>
      </c>
      <c r="O1398" s="59">
        <f>SUM(O1388:O1397)</f>
        <v>273218</v>
      </c>
      <c r="P1398" s="59">
        <f>SUM(P1388:P1397)</f>
        <v>9194</v>
      </c>
      <c r="Q1398" s="59">
        <f>SUM(Q1388:Q1397)</f>
        <v>4753</v>
      </c>
      <c r="X1398" s="59">
        <f>SUM(X1388:X1397)</f>
        <v>439</v>
      </c>
      <c r="Y1398" s="59"/>
      <c r="Z1398" s="59"/>
      <c r="AA1398" s="59"/>
      <c r="AB1398" s="59"/>
      <c r="AC1398" s="59"/>
      <c r="AD1398" s="59"/>
      <c r="AE1398" s="59"/>
      <c r="AF1398" s="59"/>
      <c r="AG1398" s="59"/>
      <c r="AI1398" s="7">
        <f>IF(Q1398&gt;0,RANK(Q1398,(N1398:P1398,Q1398:AE1398)),0)</f>
        <v>4</v>
      </c>
      <c r="AJ1398" s="7">
        <f>IF(R1398&gt;0,RANK(R1398,(N1398:P1398,Q1398:AE1398)),0)</f>
        <v>0</v>
      </c>
      <c r="AK1398" s="7">
        <f>IF(T1398&gt;0,RANK(T1398,(N1398:P1398,Q1398:AE1398)),0)</f>
        <v>0</v>
      </c>
      <c r="AL1398" s="7">
        <f>IF(S1398&gt;0,RANK(S1398,(N1398:P1398,Q1398:AE1398)),0)</f>
        <v>0</v>
      </c>
      <c r="AM1398" s="2">
        <f t="shared" si="548"/>
        <v>1.0442734137612078E-2</v>
      </c>
      <c r="AN1398" s="2">
        <f t="shared" si="549"/>
        <v>0</v>
      </c>
      <c r="AO1398" s="2">
        <f t="shared" si="550"/>
        <v>0</v>
      </c>
      <c r="AP1398" s="2">
        <f t="shared" si="551"/>
        <v>0</v>
      </c>
      <c r="AR1398" t="s">
        <v>1779</v>
      </c>
      <c r="AS1398" t="s">
        <v>2255</v>
      </c>
      <c r="AV1398">
        <v>3</v>
      </c>
      <c r="AW1398" s="91">
        <v>33</v>
      </c>
      <c r="AX1398" s="93"/>
      <c r="AY1398" s="91">
        <v>33</v>
      </c>
      <c r="BA1398" s="7" t="s">
        <v>1761</v>
      </c>
    </row>
    <row r="1399" spans="1:64">
      <c r="C1399" s="1"/>
      <c r="E1399" s="7"/>
      <c r="F1399" s="7"/>
      <c r="I1399" s="2"/>
      <c r="N1399" s="59"/>
      <c r="O1399" s="59"/>
      <c r="P1399" s="59"/>
      <c r="Y1399" s="59"/>
      <c r="Z1399" s="59"/>
      <c r="AA1399" s="59"/>
      <c r="AB1399" s="59"/>
      <c r="AC1399" s="59"/>
      <c r="AD1399" s="59"/>
      <c r="AE1399" s="59"/>
      <c r="AF1399" s="59"/>
      <c r="AG1399" s="59"/>
      <c r="AI1399" s="7"/>
      <c r="AJ1399" s="7"/>
      <c r="AK1399" s="7"/>
      <c r="AL1399" s="7"/>
      <c r="AW1399" s="91"/>
      <c r="AX1399" s="93"/>
      <c r="AY1399" s="97"/>
      <c r="BH1399" s="1" t="s">
        <v>2470</v>
      </c>
      <c r="BI1399" s="1" t="s">
        <v>2471</v>
      </c>
      <c r="BJ1399" s="1" t="s">
        <v>2559</v>
      </c>
      <c r="BK1399" s="1" t="s">
        <v>2560</v>
      </c>
      <c r="BL1399" s="1" t="s">
        <v>2342</v>
      </c>
    </row>
    <row r="1400" spans="1:64" hidden="1" outlineLevel="1">
      <c r="A1400" t="s">
        <v>1171</v>
      </c>
      <c r="B1400" t="s">
        <v>1573</v>
      </c>
      <c r="C1400" s="1">
        <f t="shared" ref="C1400:C1431" si="552">SUM(N1400:AG1400)</f>
        <v>100969</v>
      </c>
      <c r="D1400" s="7">
        <f>IF(N1400&gt;0, RANK(N1400,(N1400:P1400,Q1400:AE1400)),0)</f>
        <v>1</v>
      </c>
      <c r="E1400" s="7">
        <f>IF(O1400&gt;0,RANK(O1400,(N1400:P1400,Q1400:AE1400)),0)</f>
        <v>2</v>
      </c>
      <c r="F1400" s="7">
        <f>IF(P1400&gt;0,RANK(P1400,(N1400:P1400,Q1400:AE1400)),0)</f>
        <v>0</v>
      </c>
      <c r="G1400" s="1">
        <f t="shared" ref="G1400:G1420" si="553">IF(C1400&gt;0,MAX(N1400:P1400)-LARGE(N1400:P1400,2),0)</f>
        <v>36223</v>
      </c>
      <c r="H1400" s="2">
        <f t="shared" ref="H1400:H1420" si="554">IF(C1400&gt;0,G1400/C1400,0)</f>
        <v>0.35875367687111887</v>
      </c>
      <c r="I1400" s="2"/>
      <c r="J1400" s="2">
        <f t="shared" ref="J1400:J1431" si="555">IF($C1400=0,"-",N1400/$C1400)</f>
        <v>0.66716516950747262</v>
      </c>
      <c r="K1400" s="2">
        <f t="shared" ref="K1400:K1431" si="556">IF($C1400=0,"-",O1400/$C1400)</f>
        <v>0.30841149263635376</v>
      </c>
      <c r="L1400" s="2">
        <f t="shared" ref="L1400:L1431" si="557">IF($C1400=0,"-",P1400/$C1400)</f>
        <v>0</v>
      </c>
      <c r="M1400" s="2">
        <f t="shared" ref="M1400:M1431" si="558">IF(C1400=0,"-",(1-J1400-K1400-L1400))</f>
        <v>2.4423337856173621E-2</v>
      </c>
      <c r="N1400" s="59">
        <f>BH1400+BJ1400+BL1400</f>
        <v>67363</v>
      </c>
      <c r="O1400" s="59">
        <f>BI1400+BK1400</f>
        <v>31140</v>
      </c>
      <c r="P1400" s="59"/>
      <c r="Q1400" s="57">
        <v>978</v>
      </c>
      <c r="S1400" s="57">
        <v>1439</v>
      </c>
      <c r="T1400" s="120"/>
      <c r="X1400" s="57">
        <v>49</v>
      </c>
      <c r="Y1400" s="59"/>
      <c r="Z1400" s="59"/>
      <c r="AA1400" s="59"/>
      <c r="AB1400" s="59"/>
      <c r="AC1400" s="111"/>
      <c r="AD1400" s="59"/>
      <c r="AE1400" s="59"/>
      <c r="AF1400" s="59"/>
      <c r="AG1400" s="59"/>
      <c r="AI1400" s="7">
        <f>IF(Q1400&gt;0,RANK(Q1400,(N1400:P1400,Q1400:AE1400)),0)</f>
        <v>4</v>
      </c>
      <c r="AJ1400" s="7">
        <f>IF(R1400&gt;0,RANK(R1400,(N1400:P1400,Q1400:AE1400)),0)</f>
        <v>0</v>
      </c>
      <c r="AK1400" s="7">
        <f>IF(T1400&gt;0,RANK(T1400,(N1400:P1400,Q1400:AE1400)),0)</f>
        <v>0</v>
      </c>
      <c r="AL1400" s="7">
        <f>IF(S1400&gt;0,RANK(S1400,(N1400:P1400,Q1400:AE1400)),0)</f>
        <v>3</v>
      </c>
      <c r="AM1400" s="2">
        <f t="shared" ref="AM1400:AM1431" si="559">IF($C1400=0,"-",Q1400/$C1400)</f>
        <v>9.686141290891263E-3</v>
      </c>
      <c r="AN1400" s="2">
        <f t="shared" ref="AN1400:AN1431" si="560">IF($C1400=0,"-",R1400/$C1400)</f>
        <v>0</v>
      </c>
      <c r="AO1400" s="2">
        <f t="shared" ref="AO1400:AO1431" si="561">IF($C1400=0,"-",T1400/$C1400)</f>
        <v>0</v>
      </c>
      <c r="AP1400" s="2">
        <f t="shared" ref="AP1400:AP1431" si="562">IF($C1400=0,"-",S1400/$C1400)</f>
        <v>1.4251899097742871E-2</v>
      </c>
      <c r="AR1400" t="s">
        <v>1171</v>
      </c>
      <c r="AS1400" t="s">
        <v>1573</v>
      </c>
      <c r="AT1400">
        <v>21</v>
      </c>
      <c r="AV1400">
        <v>3</v>
      </c>
      <c r="AW1400" s="91">
        <v>36</v>
      </c>
      <c r="AX1400" s="93">
        <v>1</v>
      </c>
      <c r="AY1400" s="97">
        <f t="shared" ref="AY1400:AY1453" si="563">1000*AW1400+AX1400</f>
        <v>36001</v>
      </c>
      <c r="BA1400" s="7" t="s">
        <v>1261</v>
      </c>
      <c r="BB1400" s="1">
        <v>3381</v>
      </c>
      <c r="BC1400" s="1">
        <v>80</v>
      </c>
      <c r="BH1400" s="1">
        <v>59502</v>
      </c>
      <c r="BI1400" s="1">
        <v>25644</v>
      </c>
      <c r="BJ1400" s="1">
        <v>3954</v>
      </c>
      <c r="BK1400" s="1">
        <v>5496</v>
      </c>
      <c r="BL1400" s="1">
        <v>3907</v>
      </c>
    </row>
    <row r="1401" spans="1:64" hidden="1" outlineLevel="1">
      <c r="A1401" t="s">
        <v>255</v>
      </c>
      <c r="B1401" t="s">
        <v>1573</v>
      </c>
      <c r="C1401" s="1">
        <f t="shared" si="552"/>
        <v>13005</v>
      </c>
      <c r="D1401" s="7">
        <f>IF(N1401&gt;0, RANK(N1401,(N1401:P1401,Q1401:AE1401)),0)</f>
        <v>1</v>
      </c>
      <c r="E1401" s="7">
        <f>IF(O1401&gt;0,RANK(O1401,(N1401:P1401,Q1401:AE1401)),0)</f>
        <v>2</v>
      </c>
      <c r="F1401" s="7">
        <f>IF(P1401&gt;0,RANK(P1401,(N1401:P1401,Q1401:AE1401)),0)</f>
        <v>0</v>
      </c>
      <c r="G1401" s="1">
        <f t="shared" si="553"/>
        <v>78</v>
      </c>
      <c r="H1401" s="2">
        <f t="shared" si="554"/>
        <v>5.9976931949250285E-3</v>
      </c>
      <c r="I1401" s="2"/>
      <c r="J1401" s="2">
        <f t="shared" si="555"/>
        <v>0.49457900807381777</v>
      </c>
      <c r="K1401" s="2">
        <f t="shared" si="556"/>
        <v>0.48858131487889273</v>
      </c>
      <c r="L1401" s="2">
        <f t="shared" si="557"/>
        <v>0</v>
      </c>
      <c r="M1401" s="2">
        <f t="shared" si="558"/>
        <v>1.6839677047289558E-2</v>
      </c>
      <c r="N1401" s="59">
        <f t="shared" ref="N1401:N1461" si="564">BH1401+BJ1401+BL1401</f>
        <v>6432</v>
      </c>
      <c r="O1401" s="59">
        <f t="shared" ref="O1401:O1461" si="565">BI1401+BK1401</f>
        <v>6354</v>
      </c>
      <c r="P1401" s="59"/>
      <c r="Q1401" s="57">
        <v>75</v>
      </c>
      <c r="S1401" s="57">
        <v>136</v>
      </c>
      <c r="T1401" s="120"/>
      <c r="X1401" s="57">
        <v>8</v>
      </c>
      <c r="Y1401" s="59"/>
      <c r="Z1401" s="59"/>
      <c r="AA1401" s="59"/>
      <c r="AB1401" s="59"/>
      <c r="AC1401" s="111"/>
      <c r="AD1401" s="59"/>
      <c r="AE1401" s="59"/>
      <c r="AF1401" s="59"/>
      <c r="AG1401" s="59"/>
      <c r="AI1401" s="7">
        <f>IF(Q1401&gt;0,RANK(Q1401,(N1401:P1401,Q1401:AE1401)),0)</f>
        <v>4</v>
      </c>
      <c r="AJ1401" s="7">
        <f>IF(R1401&gt;0,RANK(R1401,(N1401:P1401,Q1401:AE1401)),0)</f>
        <v>0</v>
      </c>
      <c r="AK1401" s="7">
        <f>IF(T1401&gt;0,RANK(T1401,(N1401:P1401,Q1401:AE1401)),0)</f>
        <v>0</v>
      </c>
      <c r="AL1401" s="7">
        <f>IF(S1401&gt;0,RANK(S1401,(N1401:P1401,Q1401:AE1401)),0)</f>
        <v>3</v>
      </c>
      <c r="AM1401" s="2">
        <f t="shared" si="559"/>
        <v>5.7670126874279125E-3</v>
      </c>
      <c r="AN1401" s="2">
        <f t="shared" si="560"/>
        <v>0</v>
      </c>
      <c r="AO1401" s="2">
        <f t="shared" si="561"/>
        <v>0</v>
      </c>
      <c r="AP1401" s="2">
        <f t="shared" si="562"/>
        <v>1.045751633986928E-2</v>
      </c>
      <c r="AR1401" t="s">
        <v>255</v>
      </c>
      <c r="AS1401" t="s">
        <v>1573</v>
      </c>
      <c r="AT1401">
        <v>29</v>
      </c>
      <c r="AV1401">
        <v>3</v>
      </c>
      <c r="AW1401" s="91">
        <v>36</v>
      </c>
      <c r="AX1401" s="93">
        <v>3</v>
      </c>
      <c r="AY1401" s="97">
        <f t="shared" si="563"/>
        <v>36003</v>
      </c>
      <c r="BA1401" s="7" t="s">
        <v>1261</v>
      </c>
      <c r="BB1401" s="1">
        <v>617</v>
      </c>
      <c r="BC1401" s="1">
        <v>12</v>
      </c>
      <c r="BH1401" s="1">
        <v>5450</v>
      </c>
      <c r="BI1401" s="1">
        <v>5618</v>
      </c>
      <c r="BJ1401" s="1">
        <v>646</v>
      </c>
      <c r="BK1401" s="1">
        <v>736</v>
      </c>
      <c r="BL1401" s="1">
        <v>336</v>
      </c>
    </row>
    <row r="1402" spans="1:64" hidden="1" outlineLevel="1">
      <c r="A1402" t="s">
        <v>309</v>
      </c>
      <c r="B1402" t="s">
        <v>1573</v>
      </c>
      <c r="C1402" s="1">
        <f t="shared" si="552"/>
        <v>60437</v>
      </c>
      <c r="D1402" s="7">
        <f>IF(N1402&gt;0, RANK(N1402,(N1402:P1402,Q1402:AE1402)),0)</f>
        <v>1</v>
      </c>
      <c r="E1402" s="7">
        <f>IF(O1402&gt;0,RANK(O1402,(N1402:P1402,Q1402:AE1402)),0)</f>
        <v>2</v>
      </c>
      <c r="F1402" s="7">
        <f>IF(P1402&gt;0,RANK(P1402,(N1402:P1402,Q1402:AE1402)),0)</f>
        <v>0</v>
      </c>
      <c r="G1402" s="1">
        <f t="shared" si="553"/>
        <v>6199</v>
      </c>
      <c r="H1402" s="2">
        <f t="shared" si="554"/>
        <v>0.10256961794926948</v>
      </c>
      <c r="I1402" s="2"/>
      <c r="J1402" s="2">
        <f t="shared" si="555"/>
        <v>0.54218442344921158</v>
      </c>
      <c r="K1402" s="2">
        <f t="shared" si="556"/>
        <v>0.43961480549994209</v>
      </c>
      <c r="L1402" s="2">
        <f t="shared" si="557"/>
        <v>0</v>
      </c>
      <c r="M1402" s="2">
        <f t="shared" si="558"/>
        <v>1.8200771050846332E-2</v>
      </c>
      <c r="N1402" s="59">
        <f t="shared" si="564"/>
        <v>32768</v>
      </c>
      <c r="O1402" s="59">
        <f t="shared" si="565"/>
        <v>26569</v>
      </c>
      <c r="P1402" s="59"/>
      <c r="Q1402" s="57">
        <v>348</v>
      </c>
      <c r="S1402" s="57">
        <v>743</v>
      </c>
      <c r="X1402" s="57">
        <v>9</v>
      </c>
      <c r="Y1402" s="59"/>
      <c r="Z1402" s="59"/>
      <c r="AA1402" s="59"/>
      <c r="AB1402" s="59"/>
      <c r="AC1402" s="58"/>
      <c r="AD1402" s="59"/>
      <c r="AE1402" s="59"/>
      <c r="AF1402" s="59"/>
      <c r="AG1402" s="59"/>
      <c r="AI1402" s="7">
        <f>IF(Q1402&gt;0,RANK(Q1402,(N1402:P1402,Q1402:AE1402)),0)</f>
        <v>4</v>
      </c>
      <c r="AJ1402" s="7">
        <f>IF(R1402&gt;0,RANK(R1402,(N1402:P1402,Q1402:AE1402)),0)</f>
        <v>0</v>
      </c>
      <c r="AK1402" s="7">
        <f>IF(T1402&gt;0,RANK(T1402,(N1402:P1402,Q1402:AE1402)),0)</f>
        <v>0</v>
      </c>
      <c r="AL1402" s="7">
        <f>IF(S1402&gt;0,RANK(S1402,(N1402:P1402,Q1402:AE1402)),0)</f>
        <v>3</v>
      </c>
      <c r="AM1402" s="2">
        <f t="shared" si="559"/>
        <v>5.7580621142677502E-3</v>
      </c>
      <c r="AN1402" s="2">
        <f t="shared" si="560"/>
        <v>0</v>
      </c>
      <c r="AO1402" s="2">
        <f t="shared" si="561"/>
        <v>0</v>
      </c>
      <c r="AP1402" s="2">
        <f t="shared" si="562"/>
        <v>1.2293793537071662E-2</v>
      </c>
      <c r="AR1402" t="s">
        <v>309</v>
      </c>
      <c r="AS1402" t="s">
        <v>1573</v>
      </c>
      <c r="AT1402">
        <v>0</v>
      </c>
      <c r="AV1402">
        <v>3</v>
      </c>
      <c r="AW1402" s="91">
        <v>36</v>
      </c>
      <c r="AX1402" s="93">
        <v>7</v>
      </c>
      <c r="AY1402" s="97">
        <f t="shared" si="563"/>
        <v>36007</v>
      </c>
      <c r="BA1402" s="7" t="s">
        <v>1261</v>
      </c>
      <c r="BB1402" s="1">
        <v>2042</v>
      </c>
      <c r="BC1402" s="1">
        <v>36</v>
      </c>
      <c r="BH1402" s="1">
        <v>28790</v>
      </c>
      <c r="BI1402" s="1">
        <v>23500</v>
      </c>
      <c r="BJ1402" s="1">
        <v>2175</v>
      </c>
      <c r="BK1402" s="1">
        <v>3069</v>
      </c>
      <c r="BL1402" s="1">
        <v>1803</v>
      </c>
    </row>
    <row r="1403" spans="1:64" hidden="1" outlineLevel="1">
      <c r="A1403" t="s">
        <v>2227</v>
      </c>
      <c r="B1403" t="s">
        <v>1573</v>
      </c>
      <c r="C1403" s="1">
        <f t="shared" si="552"/>
        <v>21796</v>
      </c>
      <c r="D1403" s="7">
        <f>IF(N1403&gt;0, RANK(N1403,(N1403:P1403,Q1403:AE1403)),0)</f>
        <v>1</v>
      </c>
      <c r="E1403" s="7">
        <f>IF(O1403&gt;0,RANK(O1403,(N1403:P1403,Q1403:AE1403)),0)</f>
        <v>2</v>
      </c>
      <c r="F1403" s="7">
        <f>IF(P1403&gt;0,RANK(P1403,(N1403:P1403,Q1403:AE1403)),0)</f>
        <v>0</v>
      </c>
      <c r="G1403" s="1">
        <f t="shared" si="553"/>
        <v>2313</v>
      </c>
      <c r="H1403" s="2">
        <f t="shared" si="554"/>
        <v>0.10612038906221324</v>
      </c>
      <c r="I1403" s="2"/>
      <c r="J1403" s="2">
        <f t="shared" si="555"/>
        <v>0.54477885850614793</v>
      </c>
      <c r="K1403" s="2">
        <f t="shared" si="556"/>
        <v>0.43865846944393466</v>
      </c>
      <c r="L1403" s="2">
        <f t="shared" si="557"/>
        <v>0</v>
      </c>
      <c r="M1403" s="2">
        <f t="shared" si="558"/>
        <v>1.6562672049917404E-2</v>
      </c>
      <c r="N1403" s="59">
        <f t="shared" si="564"/>
        <v>11874</v>
      </c>
      <c r="O1403" s="59">
        <f t="shared" si="565"/>
        <v>9561</v>
      </c>
      <c r="P1403" s="59"/>
      <c r="Q1403" s="57">
        <v>104</v>
      </c>
      <c r="S1403" s="57">
        <v>249</v>
      </c>
      <c r="X1403" s="57">
        <v>8</v>
      </c>
      <c r="Y1403" s="59"/>
      <c r="Z1403" s="59"/>
      <c r="AA1403" s="59"/>
      <c r="AB1403" s="59"/>
      <c r="AC1403" s="58"/>
      <c r="AD1403" s="59"/>
      <c r="AE1403" s="59"/>
      <c r="AF1403" s="59"/>
      <c r="AG1403" s="59"/>
      <c r="AI1403" s="7">
        <f>IF(Q1403&gt;0,RANK(Q1403,(N1403:P1403,Q1403:AE1403)),0)</f>
        <v>4</v>
      </c>
      <c r="AJ1403" s="7">
        <f>IF(R1403&gt;0,RANK(R1403,(N1403:P1403,Q1403:AE1403)),0)</f>
        <v>0</v>
      </c>
      <c r="AK1403" s="7">
        <f>IF(T1403&gt;0,RANK(T1403,(N1403:P1403,Q1403:AE1403)),0)</f>
        <v>0</v>
      </c>
      <c r="AL1403" s="7">
        <f>IF(S1403&gt;0,RANK(S1403,(N1403:P1403,Q1403:AE1403)),0)</f>
        <v>3</v>
      </c>
      <c r="AM1403" s="2">
        <f t="shared" si="559"/>
        <v>4.7715177096714989E-3</v>
      </c>
      <c r="AN1403" s="2">
        <f t="shared" si="560"/>
        <v>0</v>
      </c>
      <c r="AO1403" s="2">
        <f t="shared" si="561"/>
        <v>0</v>
      </c>
      <c r="AP1403" s="2">
        <f t="shared" si="562"/>
        <v>1.1424114516425032E-2</v>
      </c>
      <c r="AR1403" t="s">
        <v>2227</v>
      </c>
      <c r="AS1403" t="s">
        <v>1573</v>
      </c>
      <c r="AT1403">
        <v>29</v>
      </c>
      <c r="AV1403">
        <v>3</v>
      </c>
      <c r="AW1403" s="91">
        <v>36</v>
      </c>
      <c r="AX1403" s="93">
        <v>9</v>
      </c>
      <c r="AY1403" s="97">
        <f t="shared" si="563"/>
        <v>36009</v>
      </c>
      <c r="BA1403" s="7" t="s">
        <v>1261</v>
      </c>
      <c r="BB1403" s="1">
        <v>943</v>
      </c>
      <c r="BC1403" s="1">
        <v>0</v>
      </c>
      <c r="BH1403" s="1">
        <v>9883</v>
      </c>
      <c r="BI1403" s="1">
        <v>8175</v>
      </c>
      <c r="BJ1403" s="1">
        <v>1370</v>
      </c>
      <c r="BK1403" s="1">
        <v>1386</v>
      </c>
      <c r="BL1403" s="1">
        <v>621</v>
      </c>
    </row>
    <row r="1404" spans="1:64" hidden="1" outlineLevel="1">
      <c r="A1404" t="s">
        <v>1196</v>
      </c>
      <c r="B1404" t="s">
        <v>1573</v>
      </c>
      <c r="C1404" s="1">
        <f t="shared" si="552"/>
        <v>22061</v>
      </c>
      <c r="D1404" s="7">
        <f>IF(N1404&gt;0, RANK(N1404,(N1404:P1404,Q1404:AE1404)),0)</f>
        <v>1</v>
      </c>
      <c r="E1404" s="7">
        <f>IF(O1404&gt;0,RANK(O1404,(N1404:P1404,Q1404:AE1404)),0)</f>
        <v>2</v>
      </c>
      <c r="F1404" s="7">
        <f>IF(P1404&gt;0,RANK(P1404,(N1404:P1404,Q1404:AE1404)),0)</f>
        <v>0</v>
      </c>
      <c r="G1404" s="1">
        <f t="shared" si="553"/>
        <v>5602</v>
      </c>
      <c r="H1404" s="2">
        <f t="shared" si="554"/>
        <v>0.25393227868183671</v>
      </c>
      <c r="I1404" s="2"/>
      <c r="J1404" s="2">
        <f t="shared" si="555"/>
        <v>0.61610987715878696</v>
      </c>
      <c r="K1404" s="2">
        <f t="shared" si="556"/>
        <v>0.36217759847695025</v>
      </c>
      <c r="L1404" s="2">
        <f t="shared" si="557"/>
        <v>0</v>
      </c>
      <c r="M1404" s="2">
        <f t="shared" si="558"/>
        <v>2.1712524364262797E-2</v>
      </c>
      <c r="N1404" s="59">
        <f t="shared" si="564"/>
        <v>13592</v>
      </c>
      <c r="O1404" s="59">
        <f t="shared" si="565"/>
        <v>7990</v>
      </c>
      <c r="P1404" s="59"/>
      <c r="Q1404" s="57">
        <v>201</v>
      </c>
      <c r="S1404" s="57">
        <v>271</v>
      </c>
      <c r="X1404" s="57">
        <v>7</v>
      </c>
      <c r="Y1404" s="59"/>
      <c r="Z1404" s="59"/>
      <c r="AA1404" s="59"/>
      <c r="AB1404" s="59"/>
      <c r="AC1404" s="58"/>
      <c r="AD1404" s="59"/>
      <c r="AE1404" s="59"/>
      <c r="AF1404" s="59"/>
      <c r="AG1404" s="59"/>
      <c r="AI1404" s="7">
        <f>IF(Q1404&gt;0,RANK(Q1404,(N1404:P1404,Q1404:AE1404)),0)</f>
        <v>4</v>
      </c>
      <c r="AJ1404" s="7">
        <f>IF(R1404&gt;0,RANK(R1404,(N1404:P1404,Q1404:AE1404)),0)</f>
        <v>0</v>
      </c>
      <c r="AK1404" s="7">
        <f>IF(T1404&gt;0,RANK(T1404,(N1404:P1404,Q1404:AE1404)),0)</f>
        <v>0</v>
      </c>
      <c r="AL1404" s="7">
        <f>IF(S1404&gt;0,RANK(S1404,(N1404:P1404,Q1404:AE1404)),0)</f>
        <v>3</v>
      </c>
      <c r="AM1404" s="2">
        <f t="shared" si="559"/>
        <v>9.1111010380309151E-3</v>
      </c>
      <c r="AN1404" s="2">
        <f t="shared" si="560"/>
        <v>0</v>
      </c>
      <c r="AO1404" s="2">
        <f t="shared" si="561"/>
        <v>0</v>
      </c>
      <c r="AP1404" s="2">
        <f t="shared" si="562"/>
        <v>1.2284121300031731E-2</v>
      </c>
      <c r="AR1404" t="s">
        <v>1196</v>
      </c>
      <c r="AS1404" t="s">
        <v>1573</v>
      </c>
      <c r="AT1404">
        <v>0</v>
      </c>
      <c r="AV1404">
        <v>3</v>
      </c>
      <c r="AW1404" s="91">
        <v>36</v>
      </c>
      <c r="AX1404" s="93">
        <v>11</v>
      </c>
      <c r="AY1404" s="97">
        <f t="shared" si="563"/>
        <v>36011</v>
      </c>
      <c r="BA1404" s="7" t="s">
        <v>1261</v>
      </c>
      <c r="BB1404" s="1">
        <v>753</v>
      </c>
      <c r="BC1404" s="1">
        <v>0</v>
      </c>
      <c r="BH1404" s="1">
        <v>11713</v>
      </c>
      <c r="BI1404" s="1">
        <v>6482</v>
      </c>
      <c r="BJ1404" s="1">
        <v>1232</v>
      </c>
      <c r="BK1404" s="1">
        <v>1508</v>
      </c>
      <c r="BL1404" s="1">
        <v>647</v>
      </c>
    </row>
    <row r="1405" spans="1:64" hidden="1" outlineLevel="1">
      <c r="A1405" t="s">
        <v>2150</v>
      </c>
      <c r="B1405" t="s">
        <v>1573</v>
      </c>
      <c r="C1405" s="1">
        <f t="shared" si="552"/>
        <v>39121</v>
      </c>
      <c r="D1405" s="7">
        <f>IF(N1405&gt;0, RANK(N1405,(N1405:P1405,Q1405:AE1405)),0)</f>
        <v>1</v>
      </c>
      <c r="E1405" s="7">
        <f>IF(O1405&gt;0,RANK(O1405,(N1405:P1405,Q1405:AE1405)),0)</f>
        <v>2</v>
      </c>
      <c r="F1405" s="7">
        <f>IF(P1405&gt;0,RANK(P1405,(N1405:P1405,Q1405:AE1405)),0)</f>
        <v>0</v>
      </c>
      <c r="G1405" s="1">
        <f t="shared" si="553"/>
        <v>5039</v>
      </c>
      <c r="H1405" s="2">
        <f t="shared" si="554"/>
        <v>0.12880550088187931</v>
      </c>
      <c r="I1405" s="2"/>
      <c r="J1405" s="2">
        <f t="shared" si="555"/>
        <v>0.55701541371641827</v>
      </c>
      <c r="K1405" s="2">
        <f t="shared" si="556"/>
        <v>0.42820991283453902</v>
      </c>
      <c r="L1405" s="2">
        <f t="shared" si="557"/>
        <v>0</v>
      </c>
      <c r="M1405" s="2">
        <f t="shared" si="558"/>
        <v>1.4774673449042708E-2</v>
      </c>
      <c r="N1405" s="59">
        <f t="shared" si="564"/>
        <v>21791</v>
      </c>
      <c r="O1405" s="59">
        <f t="shared" si="565"/>
        <v>16752</v>
      </c>
      <c r="P1405" s="59"/>
      <c r="Q1405" s="57">
        <v>194</v>
      </c>
      <c r="S1405" s="57">
        <v>373</v>
      </c>
      <c r="X1405" s="57">
        <v>11</v>
      </c>
      <c r="Y1405" s="59"/>
      <c r="Z1405" s="59"/>
      <c r="AA1405" s="59"/>
      <c r="AB1405" s="59"/>
      <c r="AC1405" s="58"/>
      <c r="AD1405" s="59"/>
      <c r="AE1405" s="59"/>
      <c r="AF1405" s="59"/>
      <c r="AG1405" s="59"/>
      <c r="AI1405" s="7">
        <f>IF(Q1405&gt;0,RANK(Q1405,(N1405:P1405,Q1405:AE1405)),0)</f>
        <v>4</v>
      </c>
      <c r="AJ1405" s="7">
        <f>IF(R1405&gt;0,RANK(R1405,(N1405:P1405,Q1405:AE1405)),0)</f>
        <v>0</v>
      </c>
      <c r="AK1405" s="7">
        <f>IF(T1405&gt;0,RANK(T1405,(N1405:P1405,Q1405:AE1405)),0)</f>
        <v>0</v>
      </c>
      <c r="AL1405" s="7">
        <f>IF(S1405&gt;0,RANK(S1405,(N1405:P1405,Q1405:AE1405)),0)</f>
        <v>3</v>
      </c>
      <c r="AM1405" s="2">
        <f t="shared" si="559"/>
        <v>4.9589734413741978E-3</v>
      </c>
      <c r="AN1405" s="2">
        <f t="shared" si="560"/>
        <v>0</v>
      </c>
      <c r="AO1405" s="2">
        <f t="shared" si="561"/>
        <v>0</v>
      </c>
      <c r="AP1405" s="2">
        <f t="shared" si="562"/>
        <v>9.5345211011988451E-3</v>
      </c>
      <c r="AR1405" t="s">
        <v>2150</v>
      </c>
      <c r="AS1405" t="s">
        <v>1573</v>
      </c>
      <c r="AT1405">
        <v>27</v>
      </c>
      <c r="AV1405">
        <v>3</v>
      </c>
      <c r="AW1405" s="91">
        <v>36</v>
      </c>
      <c r="AX1405" s="93">
        <v>13</v>
      </c>
      <c r="AY1405" s="97">
        <f t="shared" si="563"/>
        <v>36013</v>
      </c>
      <c r="BA1405" s="7" t="s">
        <v>1261</v>
      </c>
      <c r="BB1405" s="1">
        <v>1237</v>
      </c>
      <c r="BC1405" s="1">
        <v>0</v>
      </c>
      <c r="BH1405" s="1">
        <v>18253</v>
      </c>
      <c r="BI1405" s="1">
        <v>14141</v>
      </c>
      <c r="BJ1405" s="1">
        <v>2464</v>
      </c>
      <c r="BK1405" s="1">
        <v>2611</v>
      </c>
      <c r="BL1405" s="1">
        <v>1074</v>
      </c>
    </row>
    <row r="1406" spans="1:64" hidden="1" outlineLevel="1">
      <c r="A1406" t="s">
        <v>193</v>
      </c>
      <c r="B1406" t="s">
        <v>1573</v>
      </c>
      <c r="C1406" s="1">
        <f t="shared" si="552"/>
        <v>24156</v>
      </c>
      <c r="D1406" s="7">
        <f>IF(N1406&gt;0, RANK(N1406,(N1406:P1406,Q1406:AE1406)),0)</f>
        <v>1</v>
      </c>
      <c r="E1406" s="7">
        <f>IF(O1406&gt;0,RANK(O1406,(N1406:P1406,Q1406:AE1406)),0)</f>
        <v>2</v>
      </c>
      <c r="F1406" s="7">
        <f>IF(P1406&gt;0,RANK(P1406,(N1406:P1406,Q1406:AE1406)),0)</f>
        <v>0</v>
      </c>
      <c r="G1406" s="1">
        <f t="shared" si="553"/>
        <v>3976</v>
      </c>
      <c r="H1406" s="2">
        <f t="shared" si="554"/>
        <v>0.16459678754760723</v>
      </c>
      <c r="I1406" s="2"/>
      <c r="J1406" s="2">
        <f t="shared" si="555"/>
        <v>0.57654412982281833</v>
      </c>
      <c r="K1406" s="2">
        <f t="shared" si="556"/>
        <v>0.41194734227521113</v>
      </c>
      <c r="L1406" s="2">
        <f t="shared" si="557"/>
        <v>0</v>
      </c>
      <c r="M1406" s="2">
        <f t="shared" si="558"/>
        <v>1.1508527901970544E-2</v>
      </c>
      <c r="N1406" s="59">
        <f t="shared" si="564"/>
        <v>13927</v>
      </c>
      <c r="O1406" s="59">
        <f t="shared" si="565"/>
        <v>9951</v>
      </c>
      <c r="P1406" s="59"/>
      <c r="Q1406" s="57">
        <v>111</v>
      </c>
      <c r="S1406" s="57">
        <v>167</v>
      </c>
      <c r="X1406" s="57">
        <v>0</v>
      </c>
      <c r="Y1406" s="59"/>
      <c r="Z1406" s="59"/>
      <c r="AA1406" s="59"/>
      <c r="AB1406" s="59"/>
      <c r="AC1406" s="58"/>
      <c r="AD1406" s="59"/>
      <c r="AE1406" s="59"/>
      <c r="AF1406" s="59"/>
      <c r="AG1406" s="59"/>
      <c r="AI1406" s="7">
        <f>IF(Q1406&gt;0,RANK(Q1406,(N1406:P1406,Q1406:AE1406)),0)</f>
        <v>4</v>
      </c>
      <c r="AJ1406" s="7">
        <f>IF(R1406&gt;0,RANK(R1406,(N1406:P1406,Q1406:AE1406)),0)</f>
        <v>0</v>
      </c>
      <c r="AK1406" s="7">
        <f>IF(T1406&gt;0,RANK(T1406,(N1406:P1406,Q1406:AE1406)),0)</f>
        <v>0</v>
      </c>
      <c r="AL1406" s="7">
        <f>IF(S1406&gt;0,RANK(S1406,(N1406:P1406,Q1406:AE1406)),0)</f>
        <v>3</v>
      </c>
      <c r="AM1406" s="2">
        <f t="shared" si="559"/>
        <v>4.5951316443119724E-3</v>
      </c>
      <c r="AN1406" s="2">
        <f t="shared" si="560"/>
        <v>0</v>
      </c>
      <c r="AO1406" s="2">
        <f t="shared" si="561"/>
        <v>0</v>
      </c>
      <c r="AP1406" s="2">
        <f t="shared" si="562"/>
        <v>6.913396257658553E-3</v>
      </c>
      <c r="AR1406" t="s">
        <v>193</v>
      </c>
      <c r="AS1406" t="s">
        <v>1573</v>
      </c>
      <c r="AT1406">
        <v>29</v>
      </c>
      <c r="AV1406">
        <v>3</v>
      </c>
      <c r="AW1406" s="91">
        <v>36</v>
      </c>
      <c r="AX1406" s="93">
        <v>15</v>
      </c>
      <c r="AY1406" s="97">
        <f t="shared" si="563"/>
        <v>36015</v>
      </c>
      <c r="BA1406" s="7" t="s">
        <v>1261</v>
      </c>
      <c r="BB1406" s="1">
        <v>891</v>
      </c>
      <c r="BC1406" s="1">
        <v>0</v>
      </c>
      <c r="BH1406" s="1">
        <v>12418</v>
      </c>
      <c r="BI1406" s="1">
        <v>8932</v>
      </c>
      <c r="BJ1406" s="1">
        <v>1012</v>
      </c>
      <c r="BK1406" s="1">
        <v>1019</v>
      </c>
      <c r="BL1406" s="1">
        <v>497</v>
      </c>
    </row>
    <row r="1407" spans="1:64" hidden="1" outlineLevel="1">
      <c r="A1407" t="s">
        <v>1072</v>
      </c>
      <c r="B1407" t="s">
        <v>1573</v>
      </c>
      <c r="C1407" s="1">
        <f t="shared" si="552"/>
        <v>13908</v>
      </c>
      <c r="D1407" s="7">
        <f>IF(N1407&gt;0, RANK(N1407,(N1407:P1407,Q1407:AE1407)),0)</f>
        <v>1</v>
      </c>
      <c r="E1407" s="7">
        <f>IF(O1407&gt;0,RANK(O1407,(N1407:P1407,Q1407:AE1407)),0)</f>
        <v>2</v>
      </c>
      <c r="F1407" s="7">
        <f>IF(P1407&gt;0,RANK(P1407,(N1407:P1407,Q1407:AE1407)),0)</f>
        <v>0</v>
      </c>
      <c r="G1407" s="1">
        <f t="shared" si="553"/>
        <v>951</v>
      </c>
      <c r="H1407" s="2">
        <f t="shared" si="554"/>
        <v>6.8377911993097493E-2</v>
      </c>
      <c r="I1407" s="2"/>
      <c r="J1407" s="2">
        <f t="shared" si="555"/>
        <v>0.52192982456140347</v>
      </c>
      <c r="K1407" s="2">
        <f t="shared" si="556"/>
        <v>0.45355191256830601</v>
      </c>
      <c r="L1407" s="2">
        <f t="shared" si="557"/>
        <v>0</v>
      </c>
      <c r="M1407" s="2">
        <f t="shared" si="558"/>
        <v>2.4518262870290519E-2</v>
      </c>
      <c r="N1407" s="59">
        <f t="shared" si="564"/>
        <v>7259</v>
      </c>
      <c r="O1407" s="59">
        <f t="shared" si="565"/>
        <v>6308</v>
      </c>
      <c r="P1407" s="59"/>
      <c r="Q1407" s="57">
        <v>116</v>
      </c>
      <c r="S1407" s="57">
        <v>222</v>
      </c>
      <c r="X1407" s="57">
        <v>3</v>
      </c>
      <c r="Y1407" s="59"/>
      <c r="Z1407" s="59"/>
      <c r="AA1407" s="59"/>
      <c r="AB1407" s="59"/>
      <c r="AC1407" s="58"/>
      <c r="AD1407" s="59"/>
      <c r="AE1407" s="59"/>
      <c r="AF1407" s="59"/>
      <c r="AG1407" s="59"/>
      <c r="AI1407" s="7">
        <f>IF(Q1407&gt;0,RANK(Q1407,(N1407:P1407,Q1407:AE1407)),0)</f>
        <v>4</v>
      </c>
      <c r="AJ1407" s="7">
        <f>IF(R1407&gt;0,RANK(R1407,(N1407:P1407,Q1407:AE1407)),0)</f>
        <v>0</v>
      </c>
      <c r="AK1407" s="7">
        <f>IF(T1407&gt;0,RANK(T1407,(N1407:P1407,Q1407:AE1407)),0)</f>
        <v>0</v>
      </c>
      <c r="AL1407" s="7">
        <f>IF(S1407&gt;0,RANK(S1407,(N1407:P1407,Q1407:AE1407)),0)</f>
        <v>3</v>
      </c>
      <c r="AM1407" s="2">
        <f t="shared" si="559"/>
        <v>8.340523439746908E-3</v>
      </c>
      <c r="AN1407" s="2">
        <f t="shared" si="560"/>
        <v>0</v>
      </c>
      <c r="AO1407" s="2">
        <f t="shared" si="561"/>
        <v>0</v>
      </c>
      <c r="AP1407" s="2">
        <f t="shared" si="562"/>
        <v>1.5962036238136326E-2</v>
      </c>
      <c r="AR1407" t="s">
        <v>1072</v>
      </c>
      <c r="AS1407" t="s">
        <v>1573</v>
      </c>
      <c r="AT1407">
        <v>24</v>
      </c>
      <c r="AV1407">
        <v>3</v>
      </c>
      <c r="AW1407" s="91">
        <v>36</v>
      </c>
      <c r="AX1407" s="93">
        <v>17</v>
      </c>
      <c r="AY1407" s="97">
        <f t="shared" si="563"/>
        <v>36017</v>
      </c>
      <c r="BA1407" s="7" t="s">
        <v>1261</v>
      </c>
      <c r="BB1407" s="1">
        <v>386</v>
      </c>
      <c r="BC1407" s="1">
        <v>13</v>
      </c>
      <c r="BH1407" s="1">
        <v>6182</v>
      </c>
      <c r="BI1407" s="1">
        <v>5634</v>
      </c>
      <c r="BJ1407" s="1">
        <v>642</v>
      </c>
      <c r="BK1407" s="1">
        <v>674</v>
      </c>
      <c r="BL1407" s="1">
        <v>435</v>
      </c>
    </row>
    <row r="1408" spans="1:64" hidden="1" outlineLevel="1">
      <c r="A1408" t="s">
        <v>1023</v>
      </c>
      <c r="B1408" t="s">
        <v>1573</v>
      </c>
      <c r="C1408" s="1">
        <f t="shared" si="552"/>
        <v>22307</v>
      </c>
      <c r="D1408" s="7">
        <f>IF(N1408&gt;0, RANK(N1408,(N1408:P1408,Q1408:AE1408)),0)</f>
        <v>1</v>
      </c>
      <c r="E1408" s="7">
        <f>IF(O1408&gt;0,RANK(O1408,(N1408:P1408,Q1408:AE1408)),0)</f>
        <v>2</v>
      </c>
      <c r="F1408" s="7">
        <f>IF(P1408&gt;0,RANK(P1408,(N1408:P1408,Q1408:AE1408)),0)</f>
        <v>0</v>
      </c>
      <c r="G1408" s="1">
        <f t="shared" si="553"/>
        <v>6286</v>
      </c>
      <c r="H1408" s="2">
        <f t="shared" si="554"/>
        <v>0.28179495225713902</v>
      </c>
      <c r="I1408" s="2"/>
      <c r="J1408" s="2">
        <f t="shared" si="555"/>
        <v>0.6333437934280719</v>
      </c>
      <c r="K1408" s="2">
        <f t="shared" si="556"/>
        <v>0.35154884117093288</v>
      </c>
      <c r="L1408" s="2">
        <f t="shared" si="557"/>
        <v>0</v>
      </c>
      <c r="M1408" s="2">
        <f t="shared" si="558"/>
        <v>1.5107365400995221E-2</v>
      </c>
      <c r="N1408" s="59">
        <f t="shared" si="564"/>
        <v>14128</v>
      </c>
      <c r="O1408" s="59">
        <f t="shared" si="565"/>
        <v>7842</v>
      </c>
      <c r="P1408" s="59"/>
      <c r="Q1408" s="57">
        <v>115</v>
      </c>
      <c r="S1408" s="57">
        <v>218</v>
      </c>
      <c r="X1408" s="57">
        <v>4</v>
      </c>
      <c r="Y1408" s="59"/>
      <c r="Z1408" s="59"/>
      <c r="AA1408" s="59"/>
      <c r="AB1408" s="59"/>
      <c r="AC1408" s="58"/>
      <c r="AD1408" s="59"/>
      <c r="AE1408" s="59"/>
      <c r="AF1408" s="59"/>
      <c r="AG1408" s="59"/>
      <c r="AI1408" s="7">
        <f>IF(Q1408&gt;0,RANK(Q1408,(N1408:P1408,Q1408:AE1408)),0)</f>
        <v>4</v>
      </c>
      <c r="AJ1408" s="7">
        <f>IF(R1408&gt;0,RANK(R1408,(N1408:P1408,Q1408:AE1408)),0)</f>
        <v>0</v>
      </c>
      <c r="AK1408" s="7">
        <f>IF(T1408&gt;0,RANK(T1408,(N1408:P1408,Q1408:AE1408)),0)</f>
        <v>0</v>
      </c>
      <c r="AL1408" s="7">
        <f>IF(S1408&gt;0,RANK(S1408,(N1408:P1408,Q1408:AE1408)),0)</f>
        <v>3</v>
      </c>
      <c r="AM1408" s="2">
        <f t="shared" si="559"/>
        <v>5.1553324068677993E-3</v>
      </c>
      <c r="AN1408" s="2">
        <f t="shared" si="560"/>
        <v>0</v>
      </c>
      <c r="AO1408" s="2">
        <f t="shared" si="561"/>
        <v>0</v>
      </c>
      <c r="AP1408" s="2">
        <f t="shared" si="562"/>
        <v>9.7727170843233072E-3</v>
      </c>
      <c r="AR1408" t="s">
        <v>1023</v>
      </c>
      <c r="AS1408" t="s">
        <v>1573</v>
      </c>
      <c r="AT1408">
        <v>23</v>
      </c>
      <c r="AV1408">
        <v>3</v>
      </c>
      <c r="AW1408" s="91">
        <v>36</v>
      </c>
      <c r="AX1408" s="93">
        <v>19</v>
      </c>
      <c r="AY1408" s="97">
        <f t="shared" si="563"/>
        <v>36019</v>
      </c>
      <c r="BA1408" s="7" t="s">
        <v>1261</v>
      </c>
      <c r="BB1408" s="1">
        <v>1277</v>
      </c>
      <c r="BC1408" s="1">
        <v>8</v>
      </c>
      <c r="BH1408" s="1">
        <v>12258</v>
      </c>
      <c r="BI1408" s="1">
        <v>6842</v>
      </c>
      <c r="BJ1408" s="1">
        <v>1166</v>
      </c>
      <c r="BK1408" s="1">
        <v>1000</v>
      </c>
      <c r="BL1408" s="1">
        <v>704</v>
      </c>
    </row>
    <row r="1409" spans="1:64" hidden="1" outlineLevel="1">
      <c r="A1409" t="s">
        <v>848</v>
      </c>
      <c r="B1409" t="s">
        <v>1573</v>
      </c>
      <c r="C1409" s="1">
        <f t="shared" si="552"/>
        <v>23374</v>
      </c>
      <c r="D1409" s="7">
        <f>IF(N1409&gt;0, RANK(N1409,(N1409:P1409,Q1409:AE1409)),0)</f>
        <v>1</v>
      </c>
      <c r="E1409" s="7">
        <f>IF(O1409&gt;0,RANK(O1409,(N1409:P1409,Q1409:AE1409)),0)</f>
        <v>2</v>
      </c>
      <c r="F1409" s="7">
        <f>IF(P1409&gt;0,RANK(P1409,(N1409:P1409,Q1409:AE1409)),0)</f>
        <v>0</v>
      </c>
      <c r="G1409" s="1">
        <f t="shared" si="553"/>
        <v>5486</v>
      </c>
      <c r="H1409" s="2">
        <f t="shared" si="554"/>
        <v>0.23470522803114571</v>
      </c>
      <c r="I1409" s="2"/>
      <c r="J1409" s="2">
        <f t="shared" si="555"/>
        <v>0.60567296996662956</v>
      </c>
      <c r="K1409" s="2">
        <f t="shared" si="556"/>
        <v>0.37096774193548387</v>
      </c>
      <c r="L1409" s="2">
        <f t="shared" si="557"/>
        <v>0</v>
      </c>
      <c r="M1409" s="2">
        <f t="shared" si="558"/>
        <v>2.3359288097886566E-2</v>
      </c>
      <c r="N1409" s="59">
        <f t="shared" si="564"/>
        <v>14157</v>
      </c>
      <c r="O1409" s="59">
        <f t="shared" si="565"/>
        <v>8671</v>
      </c>
      <c r="P1409" s="59"/>
      <c r="Q1409" s="57">
        <v>193</v>
      </c>
      <c r="S1409" s="57">
        <v>339</v>
      </c>
      <c r="X1409" s="57">
        <v>14</v>
      </c>
      <c r="Y1409" s="59"/>
      <c r="Z1409" s="59"/>
      <c r="AA1409" s="59"/>
      <c r="AB1409" s="59"/>
      <c r="AC1409" s="58"/>
      <c r="AD1409" s="59"/>
      <c r="AE1409" s="59"/>
      <c r="AF1409" s="59"/>
      <c r="AG1409" s="59"/>
      <c r="AI1409" s="7">
        <f>IF(Q1409&gt;0,RANK(Q1409,(N1409:P1409,Q1409:AE1409)),0)</f>
        <v>4</v>
      </c>
      <c r="AJ1409" s="7">
        <f>IF(R1409&gt;0,RANK(R1409,(N1409:P1409,Q1409:AE1409)),0)</f>
        <v>0</v>
      </c>
      <c r="AK1409" s="7">
        <f>IF(T1409&gt;0,RANK(T1409,(N1409:P1409,Q1409:AE1409)),0)</f>
        <v>0</v>
      </c>
      <c r="AL1409" s="7">
        <f>IF(S1409&gt;0,RANK(S1409,(N1409:P1409,Q1409:AE1409)),0)</f>
        <v>3</v>
      </c>
      <c r="AM1409" s="2">
        <f t="shared" si="559"/>
        <v>8.2570377342346193E-3</v>
      </c>
      <c r="AN1409" s="2">
        <f t="shared" si="560"/>
        <v>0</v>
      </c>
      <c r="AO1409" s="2">
        <f t="shared" si="561"/>
        <v>0</v>
      </c>
      <c r="AP1409" s="2">
        <f t="shared" si="562"/>
        <v>1.4503294258577907E-2</v>
      </c>
      <c r="AR1409" t="s">
        <v>848</v>
      </c>
      <c r="AS1409" t="s">
        <v>1573</v>
      </c>
      <c r="AT1409">
        <v>20</v>
      </c>
      <c r="AV1409">
        <v>3</v>
      </c>
      <c r="AW1409" s="91">
        <v>36</v>
      </c>
      <c r="AX1409" s="93">
        <v>21</v>
      </c>
      <c r="AY1409" s="97">
        <f t="shared" si="563"/>
        <v>36021</v>
      </c>
      <c r="BA1409" s="7" t="s">
        <v>1261</v>
      </c>
      <c r="BB1409" s="1">
        <v>925</v>
      </c>
      <c r="BC1409" s="1">
        <v>7</v>
      </c>
      <c r="BH1409" s="1">
        <v>11675</v>
      </c>
      <c r="BI1409" s="1">
        <v>7171</v>
      </c>
      <c r="BJ1409" s="1">
        <v>1427</v>
      </c>
      <c r="BK1409" s="1">
        <v>1500</v>
      </c>
      <c r="BL1409" s="1">
        <v>1055</v>
      </c>
    </row>
    <row r="1410" spans="1:64" hidden="1" outlineLevel="1">
      <c r="A1410" t="s">
        <v>258</v>
      </c>
      <c r="B1410" t="s">
        <v>1573</v>
      </c>
      <c r="C1410" s="1">
        <f t="shared" si="552"/>
        <v>13670</v>
      </c>
      <c r="D1410" s="7">
        <f>IF(N1410&gt;0, RANK(N1410,(N1410:P1410,Q1410:AE1410)),0)</f>
        <v>1</v>
      </c>
      <c r="E1410" s="7">
        <f>IF(O1410&gt;0,RANK(O1410,(N1410:P1410,Q1410:AE1410)),0)</f>
        <v>2</v>
      </c>
      <c r="F1410" s="7">
        <f>IF(P1410&gt;0,RANK(P1410,(N1410:P1410,Q1410:AE1410)),0)</f>
        <v>0</v>
      </c>
      <c r="G1410" s="1">
        <f t="shared" si="553"/>
        <v>2677</v>
      </c>
      <c r="H1410" s="2">
        <f t="shared" si="554"/>
        <v>0.1958302852962692</v>
      </c>
      <c r="I1410" s="2"/>
      <c r="J1410" s="2">
        <f t="shared" si="555"/>
        <v>0.58858814923189462</v>
      </c>
      <c r="K1410" s="2">
        <f t="shared" si="556"/>
        <v>0.39275786393562545</v>
      </c>
      <c r="L1410" s="2">
        <f t="shared" si="557"/>
        <v>0</v>
      </c>
      <c r="M1410" s="2">
        <f t="shared" si="558"/>
        <v>1.865398683247993E-2</v>
      </c>
      <c r="N1410" s="59">
        <f t="shared" si="564"/>
        <v>8046</v>
      </c>
      <c r="O1410" s="59">
        <f t="shared" si="565"/>
        <v>5369</v>
      </c>
      <c r="P1410" s="59"/>
      <c r="Q1410" s="57">
        <v>58</v>
      </c>
      <c r="S1410" s="57">
        <v>194</v>
      </c>
      <c r="X1410" s="57">
        <v>3</v>
      </c>
      <c r="Y1410" s="59"/>
      <c r="Z1410" s="59"/>
      <c r="AA1410" s="59"/>
      <c r="AB1410" s="59"/>
      <c r="AC1410" s="58"/>
      <c r="AD1410" s="59"/>
      <c r="AE1410" s="59"/>
      <c r="AF1410" s="59"/>
      <c r="AG1410" s="59"/>
      <c r="AI1410" s="7">
        <f>IF(Q1410&gt;0,RANK(Q1410,(N1410:P1410,Q1410:AE1410)),0)</f>
        <v>4</v>
      </c>
      <c r="AJ1410" s="7">
        <f>IF(R1410&gt;0,RANK(R1410,(N1410:P1410,Q1410:AE1410)),0)</f>
        <v>0</v>
      </c>
      <c r="AK1410" s="7">
        <f>IF(T1410&gt;0,RANK(T1410,(N1410:P1410,Q1410:AE1410)),0)</f>
        <v>0</v>
      </c>
      <c r="AL1410" s="7">
        <f>IF(S1410&gt;0,RANK(S1410,(N1410:P1410,Q1410:AE1410)),0)</f>
        <v>3</v>
      </c>
      <c r="AM1410" s="2">
        <f t="shared" si="559"/>
        <v>4.242867593269934E-3</v>
      </c>
      <c r="AN1410" s="2">
        <f t="shared" si="560"/>
        <v>0</v>
      </c>
      <c r="AO1410" s="2">
        <f t="shared" si="561"/>
        <v>0</v>
      </c>
      <c r="AP1410" s="2">
        <f t="shared" si="562"/>
        <v>1.4191660570592539E-2</v>
      </c>
      <c r="AR1410" t="s">
        <v>258</v>
      </c>
      <c r="AS1410" t="s">
        <v>1573</v>
      </c>
      <c r="AT1410">
        <v>24</v>
      </c>
      <c r="AV1410">
        <v>3</v>
      </c>
      <c r="AW1410" s="91">
        <v>36</v>
      </c>
      <c r="AX1410" s="93">
        <v>23</v>
      </c>
      <c r="AY1410" s="97">
        <f t="shared" si="563"/>
        <v>36023</v>
      </c>
      <c r="BA1410" s="7" t="s">
        <v>1261</v>
      </c>
      <c r="BB1410" s="1">
        <v>462</v>
      </c>
      <c r="BC1410" s="1">
        <v>0</v>
      </c>
      <c r="BH1410" s="1">
        <v>6907</v>
      </c>
      <c r="BI1410" s="1">
        <v>4597</v>
      </c>
      <c r="BJ1410" s="1">
        <v>678</v>
      </c>
      <c r="BK1410" s="1">
        <v>772</v>
      </c>
      <c r="BL1410" s="1">
        <v>461</v>
      </c>
    </row>
    <row r="1411" spans="1:64" hidden="1" outlineLevel="1">
      <c r="A1411" t="s">
        <v>1267</v>
      </c>
      <c r="B1411" t="s">
        <v>1573</v>
      </c>
      <c r="C1411" s="1">
        <f t="shared" si="552"/>
        <v>13601</v>
      </c>
      <c r="D1411" s="7">
        <f>IF(N1411&gt;0, RANK(N1411,(N1411:P1411,Q1411:AE1411)),0)</f>
        <v>1</v>
      </c>
      <c r="E1411" s="7">
        <f>IF(O1411&gt;0,RANK(O1411,(N1411:P1411,Q1411:AE1411)),0)</f>
        <v>2</v>
      </c>
      <c r="F1411" s="7">
        <f>IF(P1411&gt;0,RANK(P1411,(N1411:P1411,Q1411:AE1411)),0)</f>
        <v>0</v>
      </c>
      <c r="G1411" s="1">
        <f t="shared" si="553"/>
        <v>284</v>
      </c>
      <c r="H1411" s="2">
        <f t="shared" si="554"/>
        <v>2.0880817586942137E-2</v>
      </c>
      <c r="I1411" s="2"/>
      <c r="J1411" s="2">
        <f t="shared" si="555"/>
        <v>0.49900742592456437</v>
      </c>
      <c r="K1411" s="2">
        <f t="shared" si="556"/>
        <v>0.47812660833762222</v>
      </c>
      <c r="L1411" s="2">
        <f t="shared" si="557"/>
        <v>0</v>
      </c>
      <c r="M1411" s="2">
        <f t="shared" si="558"/>
        <v>2.286596573781341E-2</v>
      </c>
      <c r="N1411" s="59">
        <f t="shared" si="564"/>
        <v>6787</v>
      </c>
      <c r="O1411" s="59">
        <f t="shared" si="565"/>
        <v>6503</v>
      </c>
      <c r="P1411" s="59"/>
      <c r="Q1411" s="57">
        <v>122</v>
      </c>
      <c r="S1411" s="57">
        <v>189</v>
      </c>
      <c r="X1411" s="57">
        <v>0</v>
      </c>
      <c r="Y1411" s="59"/>
      <c r="Z1411" s="59"/>
      <c r="AA1411" s="59"/>
      <c r="AB1411" s="59"/>
      <c r="AC1411" s="58"/>
      <c r="AD1411" s="59"/>
      <c r="AE1411" s="59"/>
      <c r="AF1411" s="59"/>
      <c r="AG1411" s="59"/>
      <c r="AI1411" s="7">
        <f>IF(Q1411&gt;0,RANK(Q1411,(N1411:P1411,Q1411:AE1411)),0)</f>
        <v>4</v>
      </c>
      <c r="AJ1411" s="7">
        <f>IF(R1411&gt;0,RANK(R1411,(N1411:P1411,Q1411:AE1411)),0)</f>
        <v>0</v>
      </c>
      <c r="AK1411" s="7">
        <f>IF(T1411&gt;0,RANK(T1411,(N1411:P1411,Q1411:AE1411)),0)</f>
        <v>0</v>
      </c>
      <c r="AL1411" s="7">
        <f>IF(S1411&gt;0,RANK(S1411,(N1411:P1411,Q1411:AE1411)),0)</f>
        <v>3</v>
      </c>
      <c r="AM1411" s="2">
        <f t="shared" si="559"/>
        <v>8.9699286817145792E-3</v>
      </c>
      <c r="AN1411" s="2">
        <f t="shared" si="560"/>
        <v>0</v>
      </c>
      <c r="AO1411" s="2">
        <f t="shared" si="561"/>
        <v>0</v>
      </c>
      <c r="AP1411" s="2">
        <f t="shared" si="562"/>
        <v>1.3896037056098817E-2</v>
      </c>
      <c r="AR1411" t="s">
        <v>1267</v>
      </c>
      <c r="AS1411" t="s">
        <v>1573</v>
      </c>
      <c r="AT1411">
        <v>0</v>
      </c>
      <c r="AV1411">
        <v>3</v>
      </c>
      <c r="AW1411" s="91">
        <v>36</v>
      </c>
      <c r="AX1411" s="93">
        <v>25</v>
      </c>
      <c r="AY1411" s="97">
        <f t="shared" si="563"/>
        <v>36025</v>
      </c>
      <c r="BA1411" s="7" t="s">
        <v>1261</v>
      </c>
      <c r="BB1411" s="1">
        <v>457</v>
      </c>
      <c r="BC1411" s="1">
        <v>0</v>
      </c>
      <c r="BH1411" s="1">
        <v>5764</v>
      </c>
      <c r="BI1411" s="1">
        <v>5777</v>
      </c>
      <c r="BJ1411" s="1">
        <v>576</v>
      </c>
      <c r="BK1411" s="1">
        <v>726</v>
      </c>
      <c r="BL1411" s="1">
        <v>447</v>
      </c>
    </row>
    <row r="1412" spans="1:64" hidden="1" outlineLevel="1">
      <c r="A1412" t="s">
        <v>1389</v>
      </c>
      <c r="B1412" t="s">
        <v>1573</v>
      </c>
      <c r="C1412" s="1">
        <f t="shared" si="552"/>
        <v>84185</v>
      </c>
      <c r="D1412" s="7">
        <f>IF(N1412&gt;0, RANK(N1412,(N1412:P1412,Q1412:AE1412)),0)</f>
        <v>1</v>
      </c>
      <c r="E1412" s="7">
        <f>IF(O1412&gt;0,RANK(O1412,(N1412:P1412,Q1412:AE1412)),0)</f>
        <v>2</v>
      </c>
      <c r="F1412" s="7">
        <f>IF(P1412&gt;0,RANK(P1412,(N1412:P1412,Q1412:AE1412)),0)</f>
        <v>0</v>
      </c>
      <c r="G1412" s="1">
        <f t="shared" si="553"/>
        <v>9320</v>
      </c>
      <c r="H1412" s="2">
        <f t="shared" si="554"/>
        <v>0.11070855853180496</v>
      </c>
      <c r="I1412" s="2"/>
      <c r="J1412" s="2">
        <f t="shared" si="555"/>
        <v>0.54785294292332365</v>
      </c>
      <c r="K1412" s="2">
        <f t="shared" si="556"/>
        <v>0.4371443843915187</v>
      </c>
      <c r="L1412" s="2">
        <f t="shared" si="557"/>
        <v>0</v>
      </c>
      <c r="M1412" s="2">
        <f t="shared" si="558"/>
        <v>1.5002672685157648E-2</v>
      </c>
      <c r="N1412" s="59">
        <f t="shared" si="564"/>
        <v>46121</v>
      </c>
      <c r="O1412" s="59">
        <f t="shared" si="565"/>
        <v>36801</v>
      </c>
      <c r="P1412" s="59"/>
      <c r="Q1412" s="57">
        <v>406</v>
      </c>
      <c r="S1412" s="57">
        <v>833</v>
      </c>
      <c r="X1412" s="57">
        <v>24</v>
      </c>
      <c r="Y1412" s="59"/>
      <c r="Z1412" s="59"/>
      <c r="AA1412" s="59"/>
      <c r="AB1412" s="59"/>
      <c r="AC1412" s="58"/>
      <c r="AD1412" s="59"/>
      <c r="AE1412" s="59"/>
      <c r="AF1412" s="59"/>
      <c r="AG1412" s="59"/>
      <c r="AI1412" s="7">
        <f>IF(Q1412&gt;0,RANK(Q1412,(N1412:P1412,Q1412:AE1412)),0)</f>
        <v>4</v>
      </c>
      <c r="AJ1412" s="7">
        <f>IF(R1412&gt;0,RANK(R1412,(N1412:P1412,Q1412:AE1412)),0)</f>
        <v>0</v>
      </c>
      <c r="AK1412" s="7">
        <f>IF(T1412&gt;0,RANK(T1412,(N1412:P1412,Q1412:AE1412)),0)</f>
        <v>0</v>
      </c>
      <c r="AL1412" s="7">
        <f>IF(S1412&gt;0,RANK(S1412,(N1412:P1412,Q1412:AE1412)),0)</f>
        <v>3</v>
      </c>
      <c r="AM1412" s="2">
        <f t="shared" si="559"/>
        <v>4.8227118845400015E-3</v>
      </c>
      <c r="AN1412" s="2">
        <f t="shared" si="560"/>
        <v>0</v>
      </c>
      <c r="AO1412" s="2">
        <f t="shared" si="561"/>
        <v>0</v>
      </c>
      <c r="AP1412" s="2">
        <f t="shared" si="562"/>
        <v>9.8948743837975889E-3</v>
      </c>
      <c r="AR1412" t="s">
        <v>1389</v>
      </c>
      <c r="AS1412" t="s">
        <v>1573</v>
      </c>
      <c r="AT1412">
        <v>0</v>
      </c>
      <c r="AV1412">
        <v>3</v>
      </c>
      <c r="AW1412" s="91">
        <v>36</v>
      </c>
      <c r="AX1412" s="93">
        <v>27</v>
      </c>
      <c r="AY1412" s="97">
        <f t="shared" si="563"/>
        <v>36027</v>
      </c>
      <c r="BA1412" s="7" t="s">
        <v>1261</v>
      </c>
      <c r="BB1412" s="1">
        <v>4190</v>
      </c>
      <c r="BC1412" s="1">
        <v>3</v>
      </c>
      <c r="BH1412" s="1">
        <v>40397</v>
      </c>
      <c r="BI1412" s="1">
        <v>30151</v>
      </c>
      <c r="BJ1412" s="1">
        <v>3199</v>
      </c>
      <c r="BK1412" s="1">
        <v>6650</v>
      </c>
      <c r="BL1412" s="1">
        <v>2525</v>
      </c>
    </row>
    <row r="1413" spans="1:64" hidden="1" outlineLevel="1">
      <c r="A1413" t="s">
        <v>1603</v>
      </c>
      <c r="B1413" t="s">
        <v>1573</v>
      </c>
      <c r="C1413" s="1">
        <f t="shared" si="552"/>
        <v>295534</v>
      </c>
      <c r="D1413" s="7">
        <f>IF(N1413&gt;0, RANK(N1413,(N1413:P1413,Q1413:AE1413)),0)</f>
        <v>1</v>
      </c>
      <c r="E1413" s="7">
        <f>IF(O1413&gt;0,RANK(O1413,(N1413:P1413,Q1413:AE1413)),0)</f>
        <v>2</v>
      </c>
      <c r="F1413" s="7">
        <f>IF(P1413&gt;0,RANK(P1413,(N1413:P1413,Q1413:AE1413)),0)</f>
        <v>0</v>
      </c>
      <c r="G1413" s="1">
        <f t="shared" si="553"/>
        <v>90115</v>
      </c>
      <c r="H1413" s="2">
        <f t="shared" si="554"/>
        <v>0.30492261465685844</v>
      </c>
      <c r="I1413" s="2"/>
      <c r="J1413" s="2">
        <f t="shared" si="555"/>
        <v>0.64431503651018152</v>
      </c>
      <c r="K1413" s="2">
        <f t="shared" si="556"/>
        <v>0.33939242185332313</v>
      </c>
      <c r="L1413" s="2">
        <f t="shared" si="557"/>
        <v>0</v>
      </c>
      <c r="M1413" s="2">
        <f t="shared" si="558"/>
        <v>1.629254163649535E-2</v>
      </c>
      <c r="N1413" s="59">
        <f t="shared" si="564"/>
        <v>190417</v>
      </c>
      <c r="O1413" s="59">
        <f t="shared" si="565"/>
        <v>100302</v>
      </c>
      <c r="P1413" s="59"/>
      <c r="Q1413" s="57">
        <v>1707</v>
      </c>
      <c r="S1413" s="57">
        <v>3108</v>
      </c>
      <c r="X1413" s="57">
        <v>0</v>
      </c>
      <c r="Y1413" s="59"/>
      <c r="Z1413" s="59"/>
      <c r="AA1413" s="59"/>
      <c r="AB1413" s="59"/>
      <c r="AC1413" s="58"/>
      <c r="AD1413" s="59"/>
      <c r="AE1413" s="59"/>
      <c r="AF1413" s="59"/>
      <c r="AG1413" s="59"/>
      <c r="AI1413" s="7">
        <f>IF(Q1413&gt;0,RANK(Q1413,(N1413:P1413,Q1413:AE1413)),0)</f>
        <v>4</v>
      </c>
      <c r="AJ1413" s="7">
        <f>IF(R1413&gt;0,RANK(R1413,(N1413:P1413,Q1413:AE1413)),0)</f>
        <v>0</v>
      </c>
      <c r="AK1413" s="7">
        <f>IF(T1413&gt;0,RANK(T1413,(N1413:P1413,Q1413:AE1413)),0)</f>
        <v>0</v>
      </c>
      <c r="AL1413" s="7">
        <f>IF(S1413&gt;0,RANK(S1413,(N1413:P1413,Q1413:AE1413)),0)</f>
        <v>3</v>
      </c>
      <c r="AM1413" s="2">
        <f t="shared" si="559"/>
        <v>5.7759851658354027E-3</v>
      </c>
      <c r="AN1413" s="2">
        <f t="shared" si="560"/>
        <v>0</v>
      </c>
      <c r="AO1413" s="2">
        <f t="shared" si="561"/>
        <v>0</v>
      </c>
      <c r="AP1413" s="2">
        <f t="shared" si="562"/>
        <v>1.0516556470659891E-2</v>
      </c>
      <c r="AR1413" t="s">
        <v>1603</v>
      </c>
      <c r="AS1413" t="s">
        <v>1573</v>
      </c>
      <c r="AT1413">
        <v>0</v>
      </c>
      <c r="AV1413">
        <v>3</v>
      </c>
      <c r="AW1413" s="91">
        <v>36</v>
      </c>
      <c r="AX1413" s="93">
        <v>29</v>
      </c>
      <c r="AY1413" s="97">
        <f t="shared" si="563"/>
        <v>36029</v>
      </c>
      <c r="BA1413" s="7" t="s">
        <v>1261</v>
      </c>
      <c r="BB1413" s="1">
        <v>12881</v>
      </c>
      <c r="BC1413" s="1">
        <v>0</v>
      </c>
      <c r="BH1413" s="1">
        <v>162342</v>
      </c>
      <c r="BI1413" s="1">
        <v>82270</v>
      </c>
      <c r="BJ1413" s="1">
        <v>15999</v>
      </c>
      <c r="BK1413" s="1">
        <v>18032</v>
      </c>
      <c r="BL1413" s="1">
        <v>12076</v>
      </c>
    </row>
    <row r="1414" spans="1:64" hidden="1" outlineLevel="1">
      <c r="A1414" t="s">
        <v>808</v>
      </c>
      <c r="B1414" t="s">
        <v>1573</v>
      </c>
      <c r="C1414" s="1">
        <f t="shared" si="552"/>
        <v>12255</v>
      </c>
      <c r="D1414" s="7">
        <f>IF(N1414&gt;0, RANK(N1414,(N1414:P1414,Q1414:AE1414)),0)</f>
        <v>1</v>
      </c>
      <c r="E1414" s="7">
        <f>IF(O1414&gt;0,RANK(O1414,(N1414:P1414,Q1414:AE1414)),0)</f>
        <v>2</v>
      </c>
      <c r="F1414" s="7">
        <f>IF(P1414&gt;0,RANK(P1414,(N1414:P1414,Q1414:AE1414)),0)</f>
        <v>0</v>
      </c>
      <c r="G1414" s="1">
        <f t="shared" si="553"/>
        <v>2108</v>
      </c>
      <c r="H1414" s="2">
        <f t="shared" si="554"/>
        <v>0.17201142390860874</v>
      </c>
      <c r="I1414" s="2"/>
      <c r="J1414" s="2">
        <f t="shared" si="555"/>
        <v>0.57584659322725418</v>
      </c>
      <c r="K1414" s="2">
        <f t="shared" si="556"/>
        <v>0.40383516931864544</v>
      </c>
      <c r="L1414" s="2">
        <f t="shared" si="557"/>
        <v>0</v>
      </c>
      <c r="M1414" s="2">
        <f t="shared" si="558"/>
        <v>2.0318237454100385E-2</v>
      </c>
      <c r="N1414" s="59">
        <f t="shared" si="564"/>
        <v>7057</v>
      </c>
      <c r="O1414" s="59">
        <f t="shared" si="565"/>
        <v>4949</v>
      </c>
      <c r="P1414" s="59"/>
      <c r="Q1414" s="57">
        <v>86</v>
      </c>
      <c r="S1414" s="57">
        <v>160</v>
      </c>
      <c r="X1414" s="57">
        <v>3</v>
      </c>
      <c r="Y1414" s="59"/>
      <c r="Z1414" s="59"/>
      <c r="AA1414" s="59"/>
      <c r="AB1414" s="59"/>
      <c r="AC1414" s="58"/>
      <c r="AD1414" s="59"/>
      <c r="AE1414" s="59"/>
      <c r="AF1414" s="59"/>
      <c r="AG1414" s="59"/>
      <c r="AI1414" s="7">
        <f>IF(Q1414&gt;0,RANK(Q1414,(N1414:P1414,Q1414:AE1414)),0)</f>
        <v>4</v>
      </c>
      <c r="AJ1414" s="7">
        <f>IF(R1414&gt;0,RANK(R1414,(N1414:P1414,Q1414:AE1414)),0)</f>
        <v>0</v>
      </c>
      <c r="AK1414" s="7">
        <f>IF(T1414&gt;0,RANK(T1414,(N1414:P1414,Q1414:AE1414)),0)</f>
        <v>0</v>
      </c>
      <c r="AL1414" s="7">
        <f>IF(S1414&gt;0,RANK(S1414,(N1414:P1414,Q1414:AE1414)),0)</f>
        <v>3</v>
      </c>
      <c r="AM1414" s="2">
        <f t="shared" si="559"/>
        <v>7.0175438596491229E-3</v>
      </c>
      <c r="AN1414" s="2">
        <f t="shared" si="560"/>
        <v>0</v>
      </c>
      <c r="AO1414" s="2">
        <f t="shared" si="561"/>
        <v>0</v>
      </c>
      <c r="AP1414" s="2">
        <f t="shared" si="562"/>
        <v>1.3055895552835577E-2</v>
      </c>
      <c r="AR1414" t="s">
        <v>808</v>
      </c>
      <c r="AS1414" t="s">
        <v>1573</v>
      </c>
      <c r="AT1414">
        <v>0</v>
      </c>
      <c r="AV1414">
        <v>3</v>
      </c>
      <c r="AW1414" s="91">
        <v>36</v>
      </c>
      <c r="AX1414" s="93">
        <v>31</v>
      </c>
      <c r="AY1414" s="97">
        <f t="shared" si="563"/>
        <v>36031</v>
      </c>
      <c r="BA1414" s="7" t="s">
        <v>1261</v>
      </c>
      <c r="BB1414" s="1">
        <v>1172</v>
      </c>
      <c r="BC1414" s="1">
        <v>0</v>
      </c>
      <c r="BH1414" s="1">
        <v>6089</v>
      </c>
      <c r="BI1414" s="1">
        <v>4455</v>
      </c>
      <c r="BJ1414" s="1">
        <v>597</v>
      </c>
      <c r="BK1414" s="1">
        <v>494</v>
      </c>
      <c r="BL1414" s="1">
        <v>371</v>
      </c>
    </row>
    <row r="1415" spans="1:64" hidden="1" outlineLevel="1">
      <c r="A1415" t="s">
        <v>2072</v>
      </c>
      <c r="B1415" t="s">
        <v>1573</v>
      </c>
      <c r="C1415" s="1">
        <f t="shared" si="552"/>
        <v>11886</v>
      </c>
      <c r="D1415" s="7">
        <f>IF(N1415&gt;0, RANK(N1415,(N1415:P1415,Q1415:AE1415)),0)</f>
        <v>1</v>
      </c>
      <c r="E1415" s="7">
        <f>IF(O1415&gt;0,RANK(O1415,(N1415:P1415,Q1415:AE1415)),0)</f>
        <v>2</v>
      </c>
      <c r="F1415" s="7">
        <f>IF(P1415&gt;0,RANK(P1415,(N1415:P1415,Q1415:AE1415)),0)</f>
        <v>0</v>
      </c>
      <c r="G1415" s="1">
        <f t="shared" si="553"/>
        <v>3162</v>
      </c>
      <c r="H1415" s="2">
        <f t="shared" si="554"/>
        <v>0.26602725896012114</v>
      </c>
      <c r="I1415" s="2"/>
      <c r="J1415" s="2">
        <f t="shared" si="555"/>
        <v>0.62493690055527507</v>
      </c>
      <c r="K1415" s="2">
        <f t="shared" si="556"/>
        <v>0.35890964159515398</v>
      </c>
      <c r="L1415" s="2">
        <f t="shared" si="557"/>
        <v>0</v>
      </c>
      <c r="M1415" s="2">
        <f t="shared" si="558"/>
        <v>1.6153457849570951E-2</v>
      </c>
      <c r="N1415" s="59">
        <f t="shared" si="564"/>
        <v>7428</v>
      </c>
      <c r="O1415" s="59">
        <f t="shared" si="565"/>
        <v>4266</v>
      </c>
      <c r="P1415" s="59"/>
      <c r="Q1415" s="57">
        <v>61</v>
      </c>
      <c r="S1415" s="57">
        <v>126</v>
      </c>
      <c r="X1415" s="57">
        <v>5</v>
      </c>
      <c r="Y1415" s="59"/>
      <c r="Z1415" s="59"/>
      <c r="AA1415" s="59"/>
      <c r="AB1415" s="59"/>
      <c r="AC1415" s="58"/>
      <c r="AD1415" s="59"/>
      <c r="AE1415" s="59"/>
      <c r="AF1415" s="59"/>
      <c r="AG1415" s="59"/>
      <c r="AI1415" s="7">
        <f>IF(Q1415&gt;0,RANK(Q1415,(N1415:P1415,Q1415:AE1415)),0)</f>
        <v>4</v>
      </c>
      <c r="AJ1415" s="7">
        <f>IF(R1415&gt;0,RANK(R1415,(N1415:P1415,Q1415:AE1415)),0)</f>
        <v>0</v>
      </c>
      <c r="AK1415" s="7">
        <f>IF(T1415&gt;0,RANK(T1415,(N1415:P1415,Q1415:AE1415)),0)</f>
        <v>0</v>
      </c>
      <c r="AL1415" s="7">
        <f>IF(S1415&gt;0,RANK(S1415,(N1415:P1415,Q1415:AE1415)),0)</f>
        <v>3</v>
      </c>
      <c r="AM1415" s="2">
        <f t="shared" si="559"/>
        <v>5.1320881709574287E-3</v>
      </c>
      <c r="AN1415" s="2">
        <f t="shared" si="560"/>
        <v>0</v>
      </c>
      <c r="AO1415" s="2">
        <f t="shared" si="561"/>
        <v>0</v>
      </c>
      <c r="AP1415" s="2">
        <f t="shared" si="562"/>
        <v>1.0600706713780919E-2</v>
      </c>
      <c r="AR1415" t="s">
        <v>2072</v>
      </c>
      <c r="AS1415" t="s">
        <v>1573</v>
      </c>
      <c r="AT1415">
        <v>23</v>
      </c>
      <c r="AV1415">
        <v>3</v>
      </c>
      <c r="AW1415" s="91">
        <v>36</v>
      </c>
      <c r="AX1415" s="93">
        <v>33</v>
      </c>
      <c r="AY1415" s="97">
        <f t="shared" si="563"/>
        <v>36033</v>
      </c>
      <c r="BA1415" s="7" t="s">
        <v>1261</v>
      </c>
      <c r="BB1415" s="1">
        <v>792</v>
      </c>
      <c r="BC1415" s="1">
        <v>7</v>
      </c>
      <c r="BH1415" s="1">
        <v>6572</v>
      </c>
      <c r="BI1415" s="1">
        <v>3842</v>
      </c>
      <c r="BJ1415" s="1">
        <v>546</v>
      </c>
      <c r="BK1415" s="1">
        <v>424</v>
      </c>
      <c r="BL1415" s="1">
        <v>310</v>
      </c>
    </row>
    <row r="1416" spans="1:64" hidden="1" outlineLevel="1">
      <c r="A1416" t="s">
        <v>1683</v>
      </c>
      <c r="B1416" t="s">
        <v>1573</v>
      </c>
      <c r="C1416" s="1">
        <f t="shared" si="552"/>
        <v>14512</v>
      </c>
      <c r="D1416" s="7">
        <f>IF(N1416&gt;0, RANK(N1416,(N1416:P1416,Q1416:AE1416)),0)</f>
        <v>1</v>
      </c>
      <c r="E1416" s="7">
        <f>IF(O1416&gt;0,RANK(O1416,(N1416:P1416,Q1416:AE1416)),0)</f>
        <v>2</v>
      </c>
      <c r="F1416" s="7">
        <f>IF(P1416&gt;0,RANK(P1416,(N1416:P1416,Q1416:AE1416)),0)</f>
        <v>0</v>
      </c>
      <c r="G1416" s="1">
        <f t="shared" si="553"/>
        <v>366</v>
      </c>
      <c r="H1416" s="2">
        <f t="shared" si="554"/>
        <v>2.522050716648291E-2</v>
      </c>
      <c r="I1416" s="2"/>
      <c r="J1416" s="2">
        <f t="shared" si="555"/>
        <v>0.50482359426681367</v>
      </c>
      <c r="K1416" s="2">
        <f t="shared" si="556"/>
        <v>0.47960308710033078</v>
      </c>
      <c r="L1416" s="2">
        <f t="shared" si="557"/>
        <v>0</v>
      </c>
      <c r="M1416" s="2">
        <f t="shared" si="558"/>
        <v>1.5573318632855548E-2</v>
      </c>
      <c r="N1416" s="59">
        <f t="shared" si="564"/>
        <v>7326</v>
      </c>
      <c r="O1416" s="59">
        <f t="shared" si="565"/>
        <v>6960</v>
      </c>
      <c r="P1416" s="59"/>
      <c r="Q1416" s="57">
        <v>100</v>
      </c>
      <c r="S1416" s="57">
        <v>122</v>
      </c>
      <c r="X1416" s="57">
        <v>4</v>
      </c>
      <c r="Y1416" s="59"/>
      <c r="Z1416" s="59"/>
      <c r="AA1416" s="59"/>
      <c r="AB1416" s="59"/>
      <c r="AC1416" s="58"/>
      <c r="AD1416" s="59"/>
      <c r="AE1416" s="59"/>
      <c r="AF1416" s="59"/>
      <c r="AG1416" s="59"/>
      <c r="AI1416" s="7">
        <f>IF(Q1416&gt;0,RANK(Q1416,(N1416:P1416,Q1416:AE1416)),0)</f>
        <v>4</v>
      </c>
      <c r="AJ1416" s="7">
        <f>IF(R1416&gt;0,RANK(R1416,(N1416:P1416,Q1416:AE1416)),0)</f>
        <v>0</v>
      </c>
      <c r="AK1416" s="7">
        <f>IF(T1416&gt;0,RANK(T1416,(N1416:P1416,Q1416:AE1416)),0)</f>
        <v>0</v>
      </c>
      <c r="AL1416" s="7">
        <f>IF(S1416&gt;0,RANK(S1416,(N1416:P1416,Q1416:AE1416)),0)</f>
        <v>3</v>
      </c>
      <c r="AM1416" s="2">
        <f t="shared" si="559"/>
        <v>6.890848952590959E-3</v>
      </c>
      <c r="AN1416" s="2">
        <f t="shared" si="560"/>
        <v>0</v>
      </c>
      <c r="AO1416" s="2">
        <f t="shared" si="561"/>
        <v>0</v>
      </c>
      <c r="AP1416" s="2">
        <f t="shared" si="562"/>
        <v>8.4068357221609696E-3</v>
      </c>
      <c r="AR1416" t="s">
        <v>1683</v>
      </c>
      <c r="AS1416" t="s">
        <v>1573</v>
      </c>
      <c r="AT1416">
        <v>0</v>
      </c>
      <c r="AV1416">
        <v>3</v>
      </c>
      <c r="AW1416" s="91">
        <v>36</v>
      </c>
      <c r="AX1416" s="93">
        <v>35</v>
      </c>
      <c r="AY1416" s="97">
        <f t="shared" si="563"/>
        <v>36035</v>
      </c>
      <c r="BA1416" s="7" t="s">
        <v>1261</v>
      </c>
      <c r="BB1416" s="1">
        <v>912</v>
      </c>
      <c r="BC1416" s="1">
        <v>4</v>
      </c>
      <c r="BH1416" s="1">
        <v>6418</v>
      </c>
      <c r="BI1416" s="1">
        <v>6099</v>
      </c>
      <c r="BJ1416" s="1">
        <v>573</v>
      </c>
      <c r="BK1416" s="1">
        <v>861</v>
      </c>
      <c r="BL1416" s="1">
        <v>335</v>
      </c>
    </row>
    <row r="1417" spans="1:64" hidden="1" outlineLevel="1">
      <c r="A1417" t="s">
        <v>121</v>
      </c>
      <c r="B1417" t="s">
        <v>1573</v>
      </c>
      <c r="C1417" s="1">
        <f t="shared" si="552"/>
        <v>17570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>IF(P1417&gt;0,RANK(P1417,(N1417:P1417,Q1417:AE1417)),0)</f>
        <v>0</v>
      </c>
      <c r="G1417" s="1">
        <f t="shared" si="553"/>
        <v>855</v>
      </c>
      <c r="H1417" s="2">
        <f t="shared" si="554"/>
        <v>4.8662492885600456E-2</v>
      </c>
      <c r="I1417" s="2"/>
      <c r="J1417" s="2">
        <f t="shared" si="555"/>
        <v>0.51616391576550935</v>
      </c>
      <c r="K1417" s="2">
        <f t="shared" si="556"/>
        <v>0.46750142287990892</v>
      </c>
      <c r="L1417" s="2">
        <f t="shared" si="557"/>
        <v>0</v>
      </c>
      <c r="M1417" s="2">
        <f t="shared" si="558"/>
        <v>1.6334661354581725E-2</v>
      </c>
      <c r="N1417" s="59">
        <f t="shared" si="564"/>
        <v>9069</v>
      </c>
      <c r="O1417" s="59">
        <f t="shared" si="565"/>
        <v>8214</v>
      </c>
      <c r="P1417" s="59"/>
      <c r="Q1417" s="57">
        <v>121</v>
      </c>
      <c r="S1417" s="57">
        <v>163</v>
      </c>
      <c r="X1417" s="57">
        <v>3</v>
      </c>
      <c r="Y1417" s="59"/>
      <c r="Z1417" s="59"/>
      <c r="AA1417" s="59"/>
      <c r="AB1417" s="59"/>
      <c r="AC1417" s="58"/>
      <c r="AD1417" s="59"/>
      <c r="AE1417" s="59"/>
      <c r="AF1417" s="59"/>
      <c r="AG1417" s="59"/>
      <c r="AI1417" s="7">
        <f>IF(Q1417&gt;0,RANK(Q1417,(N1417:P1417,Q1417:AE1417)),0)</f>
        <v>4</v>
      </c>
      <c r="AJ1417" s="7">
        <f>IF(R1417&gt;0,RANK(R1417,(N1417:P1417,Q1417:AE1417)),0)</f>
        <v>0</v>
      </c>
      <c r="AK1417" s="7">
        <f>IF(T1417&gt;0,RANK(T1417,(N1417:P1417,Q1417:AE1417)),0)</f>
        <v>0</v>
      </c>
      <c r="AL1417" s="7">
        <f>IF(S1417&gt;0,RANK(S1417,(N1417:P1417,Q1417:AE1417)),0)</f>
        <v>3</v>
      </c>
      <c r="AM1417" s="2">
        <f t="shared" si="559"/>
        <v>6.8867387592487193E-3</v>
      </c>
      <c r="AN1417" s="2">
        <f t="shared" si="560"/>
        <v>0</v>
      </c>
      <c r="AO1417" s="2">
        <f t="shared" si="561"/>
        <v>0</v>
      </c>
      <c r="AP1417" s="2">
        <f t="shared" si="562"/>
        <v>9.2771770062606718E-3</v>
      </c>
      <c r="AR1417" t="s">
        <v>121</v>
      </c>
      <c r="AS1417" t="s">
        <v>1573</v>
      </c>
      <c r="AT1417">
        <v>26</v>
      </c>
      <c r="AV1417">
        <v>3</v>
      </c>
      <c r="AW1417" s="91">
        <v>36</v>
      </c>
      <c r="AX1417" s="93">
        <v>37</v>
      </c>
      <c r="AY1417" s="97">
        <f t="shared" si="563"/>
        <v>36037</v>
      </c>
      <c r="BA1417" s="7" t="s">
        <v>1261</v>
      </c>
      <c r="BB1417" s="1">
        <v>651</v>
      </c>
      <c r="BC1417" s="1">
        <v>10</v>
      </c>
      <c r="BH1417" s="1">
        <v>7396</v>
      </c>
      <c r="BI1417" s="1">
        <v>6614</v>
      </c>
      <c r="BJ1417" s="1">
        <v>1137</v>
      </c>
      <c r="BK1417" s="1">
        <v>1600</v>
      </c>
      <c r="BL1417" s="1">
        <v>536</v>
      </c>
    </row>
    <row r="1418" spans="1:64" hidden="1" outlineLevel="1">
      <c r="A1418" t="s">
        <v>1961</v>
      </c>
      <c r="B1418" t="s">
        <v>1573</v>
      </c>
      <c r="C1418" s="1">
        <f t="shared" si="552"/>
        <v>15895</v>
      </c>
      <c r="D1418" s="7">
        <f>IF(N1418&gt;0, RANK(N1418,(N1418:P1418,Q1418:AE1418)),0)</f>
        <v>1</v>
      </c>
      <c r="E1418" s="7">
        <f>IF(O1418&gt;0,RANK(O1418,(N1418:P1418,Q1418:AE1418)),0)</f>
        <v>2</v>
      </c>
      <c r="F1418" s="7">
        <f>IF(P1418&gt;0,RANK(P1418,(N1418:P1418,Q1418:AE1418)),0)</f>
        <v>0</v>
      </c>
      <c r="G1418" s="1">
        <f t="shared" si="553"/>
        <v>529</v>
      </c>
      <c r="H1418" s="2">
        <f t="shared" si="554"/>
        <v>3.328090594526581E-2</v>
      </c>
      <c r="I1418" s="2"/>
      <c r="J1418" s="2">
        <f t="shared" si="555"/>
        <v>0.50808430324001264</v>
      </c>
      <c r="K1418" s="2">
        <f t="shared" si="556"/>
        <v>0.4748033972947468</v>
      </c>
      <c r="L1418" s="2">
        <f t="shared" si="557"/>
        <v>0</v>
      </c>
      <c r="M1418" s="2">
        <f t="shared" si="558"/>
        <v>1.7112299465240566E-2</v>
      </c>
      <c r="N1418" s="59">
        <f t="shared" si="564"/>
        <v>8076</v>
      </c>
      <c r="O1418" s="59">
        <f t="shared" si="565"/>
        <v>7547</v>
      </c>
      <c r="P1418" s="59"/>
      <c r="Q1418" s="57">
        <v>98</v>
      </c>
      <c r="S1418" s="57">
        <v>173</v>
      </c>
      <c r="X1418" s="57">
        <v>1</v>
      </c>
      <c r="Y1418" s="59"/>
      <c r="Z1418" s="59"/>
      <c r="AA1418" s="59"/>
      <c r="AB1418" s="59"/>
      <c r="AC1418" s="58"/>
      <c r="AD1418" s="59"/>
      <c r="AE1418" s="59"/>
      <c r="AF1418" s="59"/>
      <c r="AG1418" s="59"/>
      <c r="AI1418" s="7">
        <f>IF(Q1418&gt;0,RANK(Q1418,(N1418:P1418,Q1418:AE1418)),0)</f>
        <v>4</v>
      </c>
      <c r="AJ1418" s="7">
        <f>IF(R1418&gt;0,RANK(R1418,(N1418:P1418,Q1418:AE1418)),0)</f>
        <v>0</v>
      </c>
      <c r="AK1418" s="7">
        <f>IF(T1418&gt;0,RANK(T1418,(N1418:P1418,Q1418:AE1418)),0)</f>
        <v>0</v>
      </c>
      <c r="AL1418" s="7">
        <f>IF(S1418&gt;0,RANK(S1418,(N1418:P1418,Q1418:AE1418)),0)</f>
        <v>3</v>
      </c>
      <c r="AM1418" s="2">
        <f t="shared" si="559"/>
        <v>6.1654608367411132E-3</v>
      </c>
      <c r="AN1418" s="2">
        <f t="shared" si="560"/>
        <v>0</v>
      </c>
      <c r="AO1418" s="2">
        <f t="shared" si="561"/>
        <v>0</v>
      </c>
      <c r="AP1418" s="2">
        <f t="shared" si="562"/>
        <v>1.0883925762818497E-2</v>
      </c>
      <c r="AR1418" t="s">
        <v>1961</v>
      </c>
      <c r="AS1418" t="s">
        <v>1573</v>
      </c>
      <c r="AT1418">
        <v>20</v>
      </c>
      <c r="AV1418">
        <v>3</v>
      </c>
      <c r="AW1418" s="91">
        <v>36</v>
      </c>
      <c r="AX1418" s="93">
        <v>39</v>
      </c>
      <c r="AY1418" s="97">
        <f t="shared" si="563"/>
        <v>36039</v>
      </c>
      <c r="BA1418" s="7" t="s">
        <v>1261</v>
      </c>
      <c r="BB1418" s="1">
        <v>956</v>
      </c>
      <c r="BC1418" s="1">
        <v>0</v>
      </c>
      <c r="BH1418" s="1">
        <v>6702</v>
      </c>
      <c r="BI1418" s="1">
        <v>6169</v>
      </c>
      <c r="BJ1418" s="1">
        <v>829</v>
      </c>
      <c r="BK1418" s="1">
        <v>1378</v>
      </c>
      <c r="BL1418" s="1">
        <v>545</v>
      </c>
    </row>
    <row r="1419" spans="1:64" hidden="1" outlineLevel="1">
      <c r="A1419" t="s">
        <v>2458</v>
      </c>
      <c r="B1419" t="s">
        <v>1573</v>
      </c>
      <c r="C1419" s="1">
        <f t="shared" si="552"/>
        <v>2571</v>
      </c>
      <c r="D1419" s="7">
        <f>IF(N1419&gt;0, RANK(N1419,(N1419:P1419,Q1419:AE1419)),0)</f>
        <v>2</v>
      </c>
      <c r="E1419" s="7">
        <f>IF(O1419&gt;0,RANK(O1419,(N1419:P1419,Q1419:AE1419)),0)</f>
        <v>1</v>
      </c>
      <c r="F1419" s="7">
        <f>IF(P1419&gt;0,RANK(P1419,(N1419:P1419,Q1419:AE1419)),0)</f>
        <v>0</v>
      </c>
      <c r="G1419" s="1">
        <f t="shared" si="553"/>
        <v>219</v>
      </c>
      <c r="H1419" s="2">
        <f t="shared" si="554"/>
        <v>8.518086347724621E-2</v>
      </c>
      <c r="I1419" s="2"/>
      <c r="J1419" s="2">
        <f t="shared" si="555"/>
        <v>0.44690781796966161</v>
      </c>
      <c r="K1419" s="2">
        <f t="shared" si="556"/>
        <v>0.5320886814469078</v>
      </c>
      <c r="L1419" s="2">
        <f t="shared" si="557"/>
        <v>0</v>
      </c>
      <c r="M1419" s="2">
        <f t="shared" si="558"/>
        <v>2.100350058343059E-2</v>
      </c>
      <c r="N1419" s="59">
        <f t="shared" si="564"/>
        <v>1149</v>
      </c>
      <c r="O1419" s="59">
        <f t="shared" si="565"/>
        <v>1368</v>
      </c>
      <c r="P1419" s="59"/>
      <c r="Q1419" s="57">
        <v>24</v>
      </c>
      <c r="S1419" s="57">
        <v>29</v>
      </c>
      <c r="X1419" s="57">
        <v>1</v>
      </c>
      <c r="Y1419" s="59"/>
      <c r="Z1419" s="59"/>
      <c r="AA1419" s="59"/>
      <c r="AB1419" s="59"/>
      <c r="AC1419" s="58"/>
      <c r="AD1419" s="59"/>
      <c r="AE1419" s="59"/>
      <c r="AF1419" s="59"/>
      <c r="AG1419" s="59"/>
      <c r="AI1419" s="7">
        <f>IF(Q1419&gt;0,RANK(Q1419,(N1419:P1419,Q1419:AE1419)),0)</f>
        <v>4</v>
      </c>
      <c r="AJ1419" s="7">
        <f>IF(R1419&gt;0,RANK(R1419,(N1419:P1419,Q1419:AE1419)),0)</f>
        <v>0</v>
      </c>
      <c r="AK1419" s="7">
        <f>IF(T1419&gt;0,RANK(T1419,(N1419:P1419,Q1419:AE1419)),0)</f>
        <v>0</v>
      </c>
      <c r="AL1419" s="7">
        <f>IF(S1419&gt;0,RANK(S1419,(N1419:P1419,Q1419:AE1419)),0)</f>
        <v>3</v>
      </c>
      <c r="AM1419" s="2">
        <f t="shared" si="559"/>
        <v>9.3348891481913644E-3</v>
      </c>
      <c r="AN1419" s="2">
        <f t="shared" si="560"/>
        <v>0</v>
      </c>
      <c r="AO1419" s="2">
        <f t="shared" si="561"/>
        <v>0</v>
      </c>
      <c r="AP1419" s="2">
        <f t="shared" si="562"/>
        <v>1.1279657720731234E-2</v>
      </c>
      <c r="AR1419" t="s">
        <v>2458</v>
      </c>
      <c r="AS1419" t="s">
        <v>1573</v>
      </c>
      <c r="AT1419">
        <v>23</v>
      </c>
      <c r="AV1419">
        <v>3</v>
      </c>
      <c r="AW1419" s="91">
        <v>36</v>
      </c>
      <c r="AX1419" s="93">
        <v>41</v>
      </c>
      <c r="AY1419" s="97">
        <f t="shared" si="563"/>
        <v>36041</v>
      </c>
      <c r="BA1419" s="7" t="s">
        <v>1261</v>
      </c>
      <c r="BB1419" s="1">
        <v>0</v>
      </c>
      <c r="BC1419" s="1">
        <v>96</v>
      </c>
      <c r="BH1419" s="1">
        <v>984</v>
      </c>
      <c r="BI1419" s="1">
        <v>1204</v>
      </c>
      <c r="BJ1419" s="1">
        <v>111</v>
      </c>
      <c r="BK1419" s="1">
        <v>164</v>
      </c>
      <c r="BL1419" s="1">
        <v>54</v>
      </c>
    </row>
    <row r="1420" spans="1:64" hidden="1" outlineLevel="1">
      <c r="A1420" t="s">
        <v>1956</v>
      </c>
      <c r="B1420" t="s">
        <v>1573</v>
      </c>
      <c r="C1420" s="1">
        <f t="shared" si="552"/>
        <v>19032</v>
      </c>
      <c r="D1420" s="7">
        <f>IF(N1420&gt;0, RANK(N1420,(N1420:P1420,Q1420:AE1420)),0)</f>
        <v>1</v>
      </c>
      <c r="E1420" s="7">
        <f>IF(O1420&gt;0,RANK(O1420,(N1420:P1420,Q1420:AE1420)),0)</f>
        <v>2</v>
      </c>
      <c r="F1420" s="7">
        <f>IF(P1420&gt;0,RANK(P1420,(N1420:P1420,Q1420:AE1420)),0)</f>
        <v>0</v>
      </c>
      <c r="G1420" s="1">
        <f t="shared" si="553"/>
        <v>2700</v>
      </c>
      <c r="H1420" s="2">
        <f t="shared" si="554"/>
        <v>0.14186633039092056</v>
      </c>
      <c r="I1420" s="2"/>
      <c r="J1420" s="2">
        <f t="shared" si="555"/>
        <v>0.56315678856662466</v>
      </c>
      <c r="K1420" s="2">
        <f t="shared" si="556"/>
        <v>0.4212904581757041</v>
      </c>
      <c r="L1420" s="2">
        <f t="shared" si="557"/>
        <v>0</v>
      </c>
      <c r="M1420" s="2">
        <f t="shared" si="558"/>
        <v>1.5552753257671248E-2</v>
      </c>
      <c r="N1420" s="59">
        <f t="shared" si="564"/>
        <v>10718</v>
      </c>
      <c r="O1420" s="59">
        <f t="shared" si="565"/>
        <v>8018</v>
      </c>
      <c r="P1420" s="59"/>
      <c r="Q1420" s="57">
        <v>114</v>
      </c>
      <c r="S1420" s="57">
        <v>175</v>
      </c>
      <c r="X1420" s="57">
        <v>7</v>
      </c>
      <c r="Y1420" s="59"/>
      <c r="Z1420" s="59"/>
      <c r="AA1420" s="59"/>
      <c r="AB1420" s="59"/>
      <c r="AC1420" s="58"/>
      <c r="AD1420" s="59"/>
      <c r="AE1420" s="59"/>
      <c r="AF1420" s="59"/>
      <c r="AG1420" s="59"/>
      <c r="AI1420" s="7">
        <f>IF(Q1420&gt;0,RANK(Q1420,(N1420:P1420,Q1420:AE1420)),0)</f>
        <v>4</v>
      </c>
      <c r="AJ1420" s="7">
        <f>IF(R1420&gt;0,RANK(R1420,(N1420:P1420,Q1420:AE1420)),0)</f>
        <v>0</v>
      </c>
      <c r="AK1420" s="7">
        <f>IF(T1420&gt;0,RANK(T1420,(N1420:P1420,Q1420:AE1420)),0)</f>
        <v>0</v>
      </c>
      <c r="AL1420" s="7">
        <f>IF(S1420&gt;0,RANK(S1420,(N1420:P1420,Q1420:AE1420)),0)</f>
        <v>3</v>
      </c>
      <c r="AM1420" s="2">
        <f t="shared" si="559"/>
        <v>5.9899117276166454E-3</v>
      </c>
      <c r="AN1420" s="2">
        <f t="shared" si="560"/>
        <v>0</v>
      </c>
      <c r="AO1420" s="2">
        <f t="shared" si="561"/>
        <v>0</v>
      </c>
      <c r="AP1420" s="2">
        <f t="shared" si="562"/>
        <v>9.1950399327448504E-3</v>
      </c>
      <c r="AR1420" t="s">
        <v>1956</v>
      </c>
      <c r="AS1420" t="s">
        <v>1573</v>
      </c>
      <c r="AT1420">
        <v>24</v>
      </c>
      <c r="AV1420">
        <v>3</v>
      </c>
      <c r="AW1420" s="91">
        <v>36</v>
      </c>
      <c r="AX1420" s="93">
        <v>43</v>
      </c>
      <c r="AY1420" s="97">
        <f t="shared" si="563"/>
        <v>36043</v>
      </c>
      <c r="BA1420" s="7" t="s">
        <v>1261</v>
      </c>
      <c r="BB1420" s="1">
        <v>1074</v>
      </c>
      <c r="BC1420" s="1">
        <v>16</v>
      </c>
      <c r="BH1420" s="1">
        <v>9327</v>
      </c>
      <c r="BI1420" s="1">
        <v>6989</v>
      </c>
      <c r="BJ1420" s="1">
        <v>1008</v>
      </c>
      <c r="BK1420" s="1">
        <v>1029</v>
      </c>
      <c r="BL1420" s="1">
        <v>383</v>
      </c>
    </row>
    <row r="1421" spans="1:64" hidden="1" outlineLevel="1">
      <c r="A1421" t="s">
        <v>330</v>
      </c>
      <c r="B1421" t="s">
        <v>1573</v>
      </c>
      <c r="C1421" s="1">
        <f t="shared" si="552"/>
        <v>26492</v>
      </c>
      <c r="D1421" s="7">
        <f>IF(N1421&gt;0, RANK(N1421,(N1421:P1421,Q1421:AE1421)),0)</f>
        <v>1</v>
      </c>
      <c r="E1421" s="7">
        <f>IF(O1421&gt;0,RANK(O1421,(N1421:P1421,Q1421:AE1421)),0)</f>
        <v>2</v>
      </c>
      <c r="F1421" s="7">
        <f>IF(P1421&gt;0,RANK(P1421,(N1421:P1421,Q1421:AE1421)),0)</f>
        <v>0</v>
      </c>
      <c r="G1421" s="1">
        <f t="shared" ref="G1421:G1484" si="566">IF(C1421&gt;0,MAX(N1421:P1421)-LARGE(N1421:P1421,2),0)</f>
        <v>6873</v>
      </c>
      <c r="H1421" s="2">
        <f t="shared" ref="H1421:H1484" si="567">IF(C1421&gt;0,G1421/C1421,0)</f>
        <v>0.25943681111278877</v>
      </c>
      <c r="I1421" s="2"/>
      <c r="J1421" s="2">
        <f t="shared" si="555"/>
        <v>0.62384870904423972</v>
      </c>
      <c r="K1421" s="2">
        <f t="shared" si="556"/>
        <v>0.36441189793145101</v>
      </c>
      <c r="L1421" s="2">
        <f t="shared" si="557"/>
        <v>0</v>
      </c>
      <c r="M1421" s="2">
        <f t="shared" si="558"/>
        <v>1.1739393024309264E-2</v>
      </c>
      <c r="N1421" s="59">
        <f t="shared" si="564"/>
        <v>16527</v>
      </c>
      <c r="O1421" s="59">
        <f t="shared" si="565"/>
        <v>9654</v>
      </c>
      <c r="P1421" s="59"/>
      <c r="Q1421" s="57">
        <v>125</v>
      </c>
      <c r="S1421" s="57">
        <v>181</v>
      </c>
      <c r="X1421" s="57">
        <v>5</v>
      </c>
      <c r="Y1421" s="59"/>
      <c r="Z1421" s="59"/>
      <c r="AA1421" s="59"/>
      <c r="AB1421" s="59"/>
      <c r="AC1421" s="58"/>
      <c r="AD1421" s="59"/>
      <c r="AE1421" s="59"/>
      <c r="AF1421" s="59"/>
      <c r="AG1421" s="59"/>
      <c r="AI1421" s="7">
        <f>IF(Q1421&gt;0,RANK(Q1421,(N1421:P1421,Q1421:AE1421)),0)</f>
        <v>4</v>
      </c>
      <c r="AJ1421" s="7">
        <f>IF(R1421&gt;0,RANK(R1421,(N1421:P1421,Q1421:AE1421)),0)</f>
        <v>0</v>
      </c>
      <c r="AK1421" s="7">
        <f>IF(T1421&gt;0,RANK(T1421,(N1421:P1421,Q1421:AE1421)),0)</f>
        <v>0</v>
      </c>
      <c r="AL1421" s="7">
        <f>IF(S1421&gt;0,RANK(S1421,(N1421:P1421,Q1421:AE1421)),0)</f>
        <v>3</v>
      </c>
      <c r="AM1421" s="2">
        <f t="shared" si="559"/>
        <v>4.718405556394383E-3</v>
      </c>
      <c r="AN1421" s="2">
        <f t="shared" si="560"/>
        <v>0</v>
      </c>
      <c r="AO1421" s="2">
        <f t="shared" si="561"/>
        <v>0</v>
      </c>
      <c r="AP1421" s="2">
        <f t="shared" si="562"/>
        <v>6.832251245659067E-3</v>
      </c>
      <c r="AR1421" t="s">
        <v>330</v>
      </c>
      <c r="AS1421" t="s">
        <v>1573</v>
      </c>
      <c r="AT1421">
        <v>23</v>
      </c>
      <c r="AV1421">
        <v>3</v>
      </c>
      <c r="AW1421" s="91">
        <v>36</v>
      </c>
      <c r="AX1421" s="93">
        <v>45</v>
      </c>
      <c r="AY1421" s="97">
        <f t="shared" si="563"/>
        <v>36045</v>
      </c>
      <c r="BA1421" s="7" t="s">
        <v>1261</v>
      </c>
      <c r="BB1421" s="1">
        <v>1268</v>
      </c>
      <c r="BC1421" s="1">
        <v>0</v>
      </c>
      <c r="BH1421" s="1">
        <v>14199</v>
      </c>
      <c r="BI1421" s="1">
        <v>8508</v>
      </c>
      <c r="BJ1421" s="1">
        <v>1673</v>
      </c>
      <c r="BK1421" s="1">
        <v>1146</v>
      </c>
      <c r="BL1421" s="1">
        <v>655</v>
      </c>
    </row>
    <row r="1422" spans="1:64" hidden="1" outlineLevel="1">
      <c r="A1422" t="s">
        <v>983</v>
      </c>
      <c r="B1422" t="s">
        <v>1573</v>
      </c>
      <c r="C1422" s="1">
        <f t="shared" si="552"/>
        <v>7281</v>
      </c>
      <c r="D1422" s="7">
        <f>IF(N1422&gt;0, RANK(N1422,(N1422:P1422,Q1422:AE1422)),0)</f>
        <v>1</v>
      </c>
      <c r="E1422" s="7">
        <f>IF(O1422&gt;0,RANK(O1422,(N1422:P1422,Q1422:AE1422)),0)</f>
        <v>2</v>
      </c>
      <c r="F1422" s="7">
        <f>IF(P1422&gt;0,RANK(P1422,(N1422:P1422,Q1422:AE1422)),0)</f>
        <v>0</v>
      </c>
      <c r="G1422" s="1">
        <f t="shared" si="566"/>
        <v>1231</v>
      </c>
      <c r="H1422" s="2">
        <f t="shared" si="567"/>
        <v>0.16907018266721605</v>
      </c>
      <c r="I1422" s="2"/>
      <c r="J1422" s="2">
        <f t="shared" si="555"/>
        <v>0.57629446504601012</v>
      </c>
      <c r="K1422" s="2">
        <f t="shared" si="556"/>
        <v>0.4072242823787941</v>
      </c>
      <c r="L1422" s="2">
        <f t="shared" si="557"/>
        <v>0</v>
      </c>
      <c r="M1422" s="2">
        <f t="shared" si="558"/>
        <v>1.6481252575195782E-2</v>
      </c>
      <c r="N1422" s="59">
        <f t="shared" si="564"/>
        <v>4196</v>
      </c>
      <c r="O1422" s="59">
        <f t="shared" si="565"/>
        <v>2965</v>
      </c>
      <c r="P1422" s="59"/>
      <c r="Q1422" s="57">
        <v>36</v>
      </c>
      <c r="S1422" s="57">
        <v>78</v>
      </c>
      <c r="X1422" s="57">
        <v>6</v>
      </c>
      <c r="Y1422" s="59"/>
      <c r="Z1422" s="59"/>
      <c r="AA1422" s="59"/>
      <c r="AB1422" s="59"/>
      <c r="AC1422" s="58"/>
      <c r="AD1422" s="59"/>
      <c r="AE1422" s="59"/>
      <c r="AF1422" s="59"/>
      <c r="AG1422" s="59"/>
      <c r="AI1422" s="7">
        <f>IF(Q1422&gt;0,RANK(Q1422,(N1422:P1422,Q1422:AE1422)),0)</f>
        <v>4</v>
      </c>
      <c r="AJ1422" s="7">
        <f>IF(R1422&gt;0,RANK(R1422,(N1422:P1422,Q1422:AE1422)),0)</f>
        <v>0</v>
      </c>
      <c r="AK1422" s="7">
        <f>IF(T1422&gt;0,RANK(T1422,(N1422:P1422,Q1422:AE1422)),0)</f>
        <v>0</v>
      </c>
      <c r="AL1422" s="7">
        <f>IF(S1422&gt;0,RANK(S1422,(N1422:P1422,Q1422:AE1422)),0)</f>
        <v>3</v>
      </c>
      <c r="AM1422" s="2">
        <f t="shared" si="559"/>
        <v>4.944375772558714E-3</v>
      </c>
      <c r="AN1422" s="2">
        <f t="shared" si="560"/>
        <v>0</v>
      </c>
      <c r="AO1422" s="2">
        <f t="shared" si="561"/>
        <v>0</v>
      </c>
      <c r="AP1422" s="2">
        <f t="shared" si="562"/>
        <v>1.0712814173877214E-2</v>
      </c>
      <c r="AR1422" t="s">
        <v>983</v>
      </c>
      <c r="AS1422" t="s">
        <v>1573</v>
      </c>
      <c r="AT1422">
        <v>23</v>
      </c>
      <c r="AV1422">
        <v>3</v>
      </c>
      <c r="AW1422" s="91">
        <v>36</v>
      </c>
      <c r="AX1422" s="93">
        <v>49</v>
      </c>
      <c r="AY1422" s="97">
        <f t="shared" si="563"/>
        <v>36049</v>
      </c>
      <c r="BA1422" s="7" t="s">
        <v>1261</v>
      </c>
      <c r="BB1422" s="1">
        <v>298</v>
      </c>
      <c r="BC1422" s="1">
        <v>0</v>
      </c>
      <c r="BH1422" s="1">
        <v>3705</v>
      </c>
      <c r="BI1422" s="1">
        <v>2572</v>
      </c>
      <c r="BJ1422" s="1">
        <v>327</v>
      </c>
      <c r="BK1422" s="1">
        <v>393</v>
      </c>
      <c r="BL1422" s="1">
        <v>164</v>
      </c>
    </row>
    <row r="1423" spans="1:64" hidden="1" outlineLevel="1">
      <c r="A1423" t="s">
        <v>934</v>
      </c>
      <c r="B1423" t="s">
        <v>1573</v>
      </c>
      <c r="C1423" s="1">
        <f t="shared" si="552"/>
        <v>19301</v>
      </c>
      <c r="D1423" s="7">
        <f>IF(N1423&gt;0, RANK(N1423,(N1423:P1423,Q1423:AE1423)),0)</f>
        <v>1</v>
      </c>
      <c r="E1423" s="7">
        <f>IF(O1423&gt;0,RANK(O1423,(N1423:P1423,Q1423:AE1423)),0)</f>
        <v>2</v>
      </c>
      <c r="F1423" s="7">
        <f>IF(P1423&gt;0,RANK(P1423,(N1423:P1423,Q1423:AE1423)),0)</f>
        <v>0</v>
      </c>
      <c r="G1423" s="1">
        <f t="shared" si="566"/>
        <v>1522</v>
      </c>
      <c r="H1423" s="2">
        <f t="shared" si="567"/>
        <v>7.8856017822910726E-2</v>
      </c>
      <c r="I1423" s="2"/>
      <c r="J1423" s="2">
        <f t="shared" si="555"/>
        <v>0.53168229625408014</v>
      </c>
      <c r="K1423" s="2">
        <f t="shared" si="556"/>
        <v>0.45282627843116935</v>
      </c>
      <c r="L1423" s="2">
        <f t="shared" si="557"/>
        <v>0</v>
      </c>
      <c r="M1423" s="2">
        <f t="shared" si="558"/>
        <v>1.5491425314750507E-2</v>
      </c>
      <c r="N1423" s="59">
        <f t="shared" si="564"/>
        <v>10262</v>
      </c>
      <c r="O1423" s="59">
        <f t="shared" si="565"/>
        <v>8740</v>
      </c>
      <c r="P1423" s="59"/>
      <c r="Q1423" s="57">
        <v>123</v>
      </c>
      <c r="S1423" s="57">
        <v>175</v>
      </c>
      <c r="X1423" s="57">
        <v>1</v>
      </c>
      <c r="Y1423" s="59"/>
      <c r="Z1423" s="59"/>
      <c r="AA1423" s="59"/>
      <c r="AB1423" s="59"/>
      <c r="AC1423" s="58"/>
      <c r="AD1423" s="59"/>
      <c r="AE1423" s="59"/>
      <c r="AF1423" s="59"/>
      <c r="AG1423" s="59"/>
      <c r="AI1423" s="7">
        <f>IF(Q1423&gt;0,RANK(Q1423,(N1423:P1423,Q1423:AE1423)),0)</f>
        <v>4</v>
      </c>
      <c r="AJ1423" s="7">
        <f>IF(R1423&gt;0,RANK(R1423,(N1423:P1423,Q1423:AE1423)),0)</f>
        <v>0</v>
      </c>
      <c r="AK1423" s="7">
        <f>IF(T1423&gt;0,RANK(T1423,(N1423:P1423,Q1423:AE1423)),0)</f>
        <v>0</v>
      </c>
      <c r="AL1423" s="7">
        <f>IF(S1423&gt;0,RANK(S1423,(N1423:P1423,Q1423:AE1423)),0)</f>
        <v>3</v>
      </c>
      <c r="AM1423" s="2">
        <f t="shared" si="559"/>
        <v>6.3727268017201178E-3</v>
      </c>
      <c r="AN1423" s="2">
        <f t="shared" si="560"/>
        <v>0</v>
      </c>
      <c r="AO1423" s="2">
        <f t="shared" si="561"/>
        <v>0</v>
      </c>
      <c r="AP1423" s="2">
        <f t="shared" si="562"/>
        <v>9.0668877260245591E-3</v>
      </c>
      <c r="AR1423" t="s">
        <v>934</v>
      </c>
      <c r="AS1423" t="s">
        <v>1573</v>
      </c>
      <c r="AT1423">
        <v>26</v>
      </c>
      <c r="AV1423">
        <v>3</v>
      </c>
      <c r="AW1423" s="91">
        <v>36</v>
      </c>
      <c r="AX1423" s="93">
        <v>51</v>
      </c>
      <c r="AY1423" s="97">
        <f t="shared" si="563"/>
        <v>36051</v>
      </c>
      <c r="BA1423" s="7" t="s">
        <v>1261</v>
      </c>
      <c r="BB1423" s="1">
        <v>574</v>
      </c>
      <c r="BC1423" s="1">
        <v>24</v>
      </c>
      <c r="BH1423" s="1">
        <v>8796</v>
      </c>
      <c r="BI1423" s="1">
        <v>7193</v>
      </c>
      <c r="BJ1423" s="1">
        <v>956</v>
      </c>
      <c r="BK1423" s="1">
        <v>1547</v>
      </c>
      <c r="BL1423" s="1">
        <v>510</v>
      </c>
    </row>
    <row r="1424" spans="1:64" hidden="1" outlineLevel="1">
      <c r="A1424" t="s">
        <v>1370</v>
      </c>
      <c r="B1424" t="s">
        <v>1573</v>
      </c>
      <c r="C1424" s="1">
        <f t="shared" si="552"/>
        <v>20956</v>
      </c>
      <c r="D1424" s="7">
        <f>IF(N1424&gt;0, RANK(N1424,(N1424:P1424,Q1424:AE1424)),0)</f>
        <v>1</v>
      </c>
      <c r="E1424" s="7">
        <f>IF(O1424&gt;0,RANK(O1424,(N1424:P1424,Q1424:AE1424)),0)</f>
        <v>2</v>
      </c>
      <c r="F1424" s="7">
        <f>IF(P1424&gt;0,RANK(P1424,(N1424:P1424,Q1424:AE1424)),0)</f>
        <v>0</v>
      </c>
      <c r="G1424" s="1">
        <f t="shared" si="566"/>
        <v>2938</v>
      </c>
      <c r="H1424" s="2">
        <f t="shared" si="567"/>
        <v>0.14019851116625309</v>
      </c>
      <c r="I1424" s="2"/>
      <c r="J1424" s="2">
        <f t="shared" si="555"/>
        <v>0.55859896926894448</v>
      </c>
      <c r="K1424" s="2">
        <f t="shared" si="556"/>
        <v>0.41840045810269133</v>
      </c>
      <c r="L1424" s="2">
        <f t="shared" si="557"/>
        <v>0</v>
      </c>
      <c r="M1424" s="2">
        <f t="shared" si="558"/>
        <v>2.3000572628364191E-2</v>
      </c>
      <c r="N1424" s="59">
        <f t="shared" si="564"/>
        <v>11706</v>
      </c>
      <c r="O1424" s="59">
        <f t="shared" si="565"/>
        <v>8768</v>
      </c>
      <c r="P1424" s="59"/>
      <c r="Q1424" s="57">
        <v>166</v>
      </c>
      <c r="S1424" s="57">
        <v>316</v>
      </c>
      <c r="X1424" s="57">
        <v>0</v>
      </c>
      <c r="Y1424" s="59"/>
      <c r="Z1424" s="59"/>
      <c r="AA1424" s="59"/>
      <c r="AB1424" s="59"/>
      <c r="AC1424" s="58"/>
      <c r="AD1424" s="59"/>
      <c r="AE1424" s="59"/>
      <c r="AF1424" s="59"/>
      <c r="AG1424" s="59"/>
      <c r="AI1424" s="7">
        <f>IF(Q1424&gt;0,RANK(Q1424,(N1424:P1424,Q1424:AE1424)),0)</f>
        <v>4</v>
      </c>
      <c r="AJ1424" s="7">
        <f>IF(R1424&gt;0,RANK(R1424,(N1424:P1424,Q1424:AE1424)),0)</f>
        <v>0</v>
      </c>
      <c r="AK1424" s="7">
        <f>IF(T1424&gt;0,RANK(T1424,(N1424:P1424,Q1424:AE1424)),0)</f>
        <v>0</v>
      </c>
      <c r="AL1424" s="7">
        <f>IF(S1424&gt;0,RANK(S1424,(N1424:P1424,Q1424:AE1424)),0)</f>
        <v>3</v>
      </c>
      <c r="AM1424" s="2">
        <f t="shared" si="559"/>
        <v>7.9213590379843477E-3</v>
      </c>
      <c r="AN1424" s="2">
        <f t="shared" si="560"/>
        <v>0</v>
      </c>
      <c r="AO1424" s="2">
        <f t="shared" si="561"/>
        <v>0</v>
      </c>
      <c r="AP1424" s="2">
        <f t="shared" si="562"/>
        <v>1.5079213590379843E-2</v>
      </c>
      <c r="AR1424" t="s">
        <v>1370</v>
      </c>
      <c r="AS1424" t="s">
        <v>1573</v>
      </c>
      <c r="AT1424">
        <v>23</v>
      </c>
      <c r="AV1424">
        <v>3</v>
      </c>
      <c r="AW1424" s="91">
        <v>36</v>
      </c>
      <c r="AX1424" s="93">
        <v>53</v>
      </c>
      <c r="AY1424" s="97">
        <f t="shared" si="563"/>
        <v>36053</v>
      </c>
      <c r="BA1424" s="7" t="s">
        <v>1261</v>
      </c>
      <c r="BB1424" s="1">
        <v>631</v>
      </c>
      <c r="BC1424" s="1">
        <v>23</v>
      </c>
      <c r="BH1424" s="1">
        <v>9911</v>
      </c>
      <c r="BI1424" s="1">
        <v>7175</v>
      </c>
      <c r="BJ1424" s="1">
        <v>1128</v>
      </c>
      <c r="BK1424" s="1">
        <v>1593</v>
      </c>
      <c r="BL1424" s="1">
        <v>667</v>
      </c>
    </row>
    <row r="1425" spans="1:64" hidden="1" outlineLevel="1">
      <c r="A1425" t="s">
        <v>1570</v>
      </c>
      <c r="B1425" t="s">
        <v>1573</v>
      </c>
      <c r="C1425" s="1">
        <f t="shared" si="552"/>
        <v>227310</v>
      </c>
      <c r="D1425" s="7">
        <f>IF(N1425&gt;0, RANK(N1425,(N1425:P1425,Q1425:AE1425)),0)</f>
        <v>1</v>
      </c>
      <c r="E1425" s="7">
        <f>IF(O1425&gt;0,RANK(O1425,(N1425:P1425,Q1425:AE1425)),0)</f>
        <v>2</v>
      </c>
      <c r="F1425" s="7">
        <f>IF(P1425&gt;0,RANK(P1425,(N1425:P1425,Q1425:AE1425)),0)</f>
        <v>0</v>
      </c>
      <c r="G1425" s="1">
        <f t="shared" si="566"/>
        <v>61866</v>
      </c>
      <c r="H1425" s="2">
        <f t="shared" si="567"/>
        <v>0.27216576481457039</v>
      </c>
      <c r="I1425" s="2"/>
      <c r="J1425" s="2">
        <f t="shared" si="555"/>
        <v>0.62847213057058637</v>
      </c>
      <c r="K1425" s="2">
        <f t="shared" si="556"/>
        <v>0.35630636575601599</v>
      </c>
      <c r="L1425" s="2">
        <f t="shared" si="557"/>
        <v>0</v>
      </c>
      <c r="M1425" s="2">
        <f t="shared" si="558"/>
        <v>1.5221503673397641E-2</v>
      </c>
      <c r="N1425" s="59">
        <f t="shared" si="564"/>
        <v>142858</v>
      </c>
      <c r="O1425" s="59">
        <f t="shared" si="565"/>
        <v>80992</v>
      </c>
      <c r="P1425" s="59"/>
      <c r="Q1425" s="57">
        <v>1470</v>
      </c>
      <c r="S1425" s="57">
        <v>1904</v>
      </c>
      <c r="X1425" s="57">
        <v>86</v>
      </c>
      <c r="Y1425" s="59"/>
      <c r="Z1425" s="59"/>
      <c r="AA1425" s="59"/>
      <c r="AB1425" s="59"/>
      <c r="AC1425" s="58"/>
      <c r="AD1425" s="59"/>
      <c r="AE1425" s="59"/>
      <c r="AF1425" s="59"/>
      <c r="AG1425" s="59"/>
      <c r="AI1425" s="7">
        <f>IF(Q1425&gt;0,RANK(Q1425,(N1425:P1425,Q1425:AE1425)),0)</f>
        <v>4</v>
      </c>
      <c r="AJ1425" s="7">
        <f>IF(R1425&gt;0,RANK(R1425,(N1425:P1425,Q1425:AE1425)),0)</f>
        <v>0</v>
      </c>
      <c r="AK1425" s="7">
        <f>IF(T1425&gt;0,RANK(T1425,(N1425:P1425,Q1425:AE1425)),0)</f>
        <v>0</v>
      </c>
      <c r="AL1425" s="7">
        <f>IF(S1425&gt;0,RANK(S1425,(N1425:P1425,Q1425:AE1425)),0)</f>
        <v>3</v>
      </c>
      <c r="AM1425" s="2">
        <f t="shared" si="559"/>
        <v>6.4669394219348027E-3</v>
      </c>
      <c r="AN1425" s="2">
        <f t="shared" si="560"/>
        <v>0</v>
      </c>
      <c r="AO1425" s="2">
        <f t="shared" si="561"/>
        <v>0</v>
      </c>
      <c r="AP1425" s="2">
        <f t="shared" si="562"/>
        <v>8.3762262988869834E-3</v>
      </c>
      <c r="AR1425" t="s">
        <v>1570</v>
      </c>
      <c r="AS1425" t="s">
        <v>1573</v>
      </c>
      <c r="AT1425">
        <v>0</v>
      </c>
      <c r="AV1425">
        <v>3</v>
      </c>
      <c r="AW1425" s="91">
        <v>36</v>
      </c>
      <c r="AX1425" s="93">
        <v>55</v>
      </c>
      <c r="AY1425" s="97">
        <f t="shared" si="563"/>
        <v>36055</v>
      </c>
      <c r="BA1425" s="7" t="s">
        <v>1261</v>
      </c>
      <c r="BB1425" s="1">
        <v>6492</v>
      </c>
      <c r="BC1425" s="1">
        <v>0</v>
      </c>
      <c r="BH1425" s="1">
        <v>124333</v>
      </c>
      <c r="BI1425" s="1">
        <v>63628</v>
      </c>
      <c r="BJ1425" s="1">
        <v>12321</v>
      </c>
      <c r="BK1425" s="1">
        <v>17364</v>
      </c>
      <c r="BL1425" s="1">
        <v>6204</v>
      </c>
    </row>
    <row r="1426" spans="1:64" hidden="1" outlineLevel="1">
      <c r="A1426" t="s">
        <v>1309</v>
      </c>
      <c r="B1426" t="s">
        <v>1573</v>
      </c>
      <c r="C1426" s="1">
        <f t="shared" si="552"/>
        <v>13670</v>
      </c>
      <c r="D1426" s="7">
        <f>IF(N1426&gt;0, RANK(N1426,(N1426:P1426,Q1426:AE1426)),0)</f>
        <v>1</v>
      </c>
      <c r="E1426" s="7">
        <f>IF(O1426&gt;0,RANK(O1426,(N1426:P1426,Q1426:AE1426)),0)</f>
        <v>2</v>
      </c>
      <c r="F1426" s="7">
        <f>IF(P1426&gt;0,RANK(P1426,(N1426:P1426,Q1426:AE1426)),0)</f>
        <v>0</v>
      </c>
      <c r="G1426" s="1">
        <f t="shared" si="566"/>
        <v>1274</v>
      </c>
      <c r="H1426" s="2">
        <f t="shared" si="567"/>
        <v>9.3196781272860282E-2</v>
      </c>
      <c r="I1426" s="2"/>
      <c r="J1426" s="2">
        <f t="shared" si="555"/>
        <v>0.53584491587417704</v>
      </c>
      <c r="K1426" s="2">
        <f t="shared" si="556"/>
        <v>0.44264813460131675</v>
      </c>
      <c r="L1426" s="2">
        <f t="shared" si="557"/>
        <v>0</v>
      </c>
      <c r="M1426" s="2">
        <f t="shared" si="558"/>
        <v>2.1506949524506214E-2</v>
      </c>
      <c r="N1426" s="59">
        <f t="shared" si="564"/>
        <v>7325</v>
      </c>
      <c r="O1426" s="59">
        <f t="shared" si="565"/>
        <v>6051</v>
      </c>
      <c r="P1426" s="59"/>
      <c r="Q1426" s="57">
        <v>136</v>
      </c>
      <c r="S1426" s="57">
        <v>153</v>
      </c>
      <c r="X1426" s="57">
        <v>5</v>
      </c>
      <c r="Y1426" s="59"/>
      <c r="Z1426" s="59"/>
      <c r="AA1426" s="59"/>
      <c r="AB1426" s="59"/>
      <c r="AC1426" s="58"/>
      <c r="AD1426" s="59"/>
      <c r="AE1426" s="59"/>
      <c r="AF1426" s="59"/>
      <c r="AG1426" s="59"/>
      <c r="AI1426" s="7">
        <f>IF(Q1426&gt;0,RANK(Q1426,(N1426:P1426,Q1426:AE1426)),0)</f>
        <v>4</v>
      </c>
      <c r="AJ1426" s="7">
        <f>IF(R1426&gt;0,RANK(R1426,(N1426:P1426,Q1426:AE1426)),0)</f>
        <v>0</v>
      </c>
      <c r="AK1426" s="7">
        <f>IF(T1426&gt;0,RANK(T1426,(N1426:P1426,Q1426:AE1426)),0)</f>
        <v>0</v>
      </c>
      <c r="AL1426" s="7">
        <f>IF(S1426&gt;0,RANK(S1426,(N1426:P1426,Q1426:AE1426)),0)</f>
        <v>3</v>
      </c>
      <c r="AM1426" s="2">
        <f t="shared" si="559"/>
        <v>9.9487929773226045E-3</v>
      </c>
      <c r="AN1426" s="2">
        <f t="shared" si="560"/>
        <v>0</v>
      </c>
      <c r="AO1426" s="2">
        <f t="shared" si="561"/>
        <v>0</v>
      </c>
      <c r="AP1426" s="2">
        <f t="shared" si="562"/>
        <v>1.1192392099487929E-2</v>
      </c>
      <c r="AR1426" t="s">
        <v>1309</v>
      </c>
      <c r="AS1426" t="s">
        <v>1573</v>
      </c>
      <c r="AT1426">
        <v>21</v>
      </c>
      <c r="AV1426">
        <v>3</v>
      </c>
      <c r="AW1426" s="91">
        <v>36</v>
      </c>
      <c r="AX1426" s="93">
        <v>57</v>
      </c>
      <c r="AY1426" s="97">
        <f t="shared" si="563"/>
        <v>36057</v>
      </c>
      <c r="BA1426" s="7" t="s">
        <v>1261</v>
      </c>
      <c r="BB1426" s="1">
        <v>578</v>
      </c>
      <c r="BC1426" s="1">
        <v>8</v>
      </c>
      <c r="BH1426" s="1">
        <v>6350</v>
      </c>
      <c r="BI1426" s="1">
        <v>4979</v>
      </c>
      <c r="BJ1426" s="1">
        <v>635</v>
      </c>
      <c r="BK1426" s="1">
        <v>1072</v>
      </c>
      <c r="BL1426" s="1">
        <v>340</v>
      </c>
    </row>
    <row r="1427" spans="1:64" hidden="1" outlineLevel="1">
      <c r="A1427" t="s">
        <v>2500</v>
      </c>
      <c r="B1427" t="s">
        <v>1573</v>
      </c>
      <c r="C1427" s="1">
        <f t="shared" si="552"/>
        <v>386220</v>
      </c>
      <c r="D1427" s="7">
        <f>IF(N1427&gt;0, RANK(N1427,(N1427:P1427,Q1427:AE1427)),0)</f>
        <v>1</v>
      </c>
      <c r="E1427" s="7">
        <f>IF(O1427&gt;0,RANK(O1427,(N1427:P1427,Q1427:AE1427)),0)</f>
        <v>2</v>
      </c>
      <c r="F1427" s="7">
        <f>IF(P1427&gt;0,RANK(P1427,(N1427:P1427,Q1427:AE1427)),0)</f>
        <v>0</v>
      </c>
      <c r="G1427" s="1">
        <f t="shared" si="566"/>
        <v>77306</v>
      </c>
      <c r="H1427" s="2">
        <f t="shared" si="567"/>
        <v>0.20016053026772307</v>
      </c>
      <c r="I1427" s="2"/>
      <c r="J1427" s="2">
        <f t="shared" si="555"/>
        <v>0.59578219667546994</v>
      </c>
      <c r="K1427" s="2">
        <f t="shared" si="556"/>
        <v>0.39562166640774687</v>
      </c>
      <c r="L1427" s="2">
        <f t="shared" si="557"/>
        <v>0</v>
      </c>
      <c r="M1427" s="2">
        <f t="shared" si="558"/>
        <v>8.5961369167831814E-3</v>
      </c>
      <c r="N1427" s="59">
        <f t="shared" si="564"/>
        <v>230103</v>
      </c>
      <c r="O1427" s="59">
        <f t="shared" si="565"/>
        <v>152797</v>
      </c>
      <c r="P1427" s="59"/>
      <c r="Q1427" s="57">
        <v>1521</v>
      </c>
      <c r="S1427" s="57">
        <v>1738</v>
      </c>
      <c r="X1427" s="57">
        <v>61</v>
      </c>
      <c r="Y1427" s="59"/>
      <c r="Z1427" s="59"/>
      <c r="AA1427" s="59"/>
      <c r="AB1427" s="59"/>
      <c r="AC1427" s="58"/>
      <c r="AD1427" s="59"/>
      <c r="AE1427" s="59"/>
      <c r="AF1427" s="59"/>
      <c r="AG1427" s="59"/>
      <c r="AI1427" s="7">
        <f>IF(Q1427&gt;0,RANK(Q1427,(N1427:P1427,Q1427:AE1427)),0)</f>
        <v>4</v>
      </c>
      <c r="AJ1427" s="7">
        <f>IF(R1427&gt;0,RANK(R1427,(N1427:P1427,Q1427:AE1427)),0)</f>
        <v>0</v>
      </c>
      <c r="AK1427" s="7">
        <f>IF(T1427&gt;0,RANK(T1427,(N1427:P1427,Q1427:AE1427)),0)</f>
        <v>0</v>
      </c>
      <c r="AL1427" s="7">
        <f>IF(S1427&gt;0,RANK(S1427,(N1427:P1427,Q1427:AE1427)),0)</f>
        <v>3</v>
      </c>
      <c r="AM1427" s="2">
        <f t="shared" si="559"/>
        <v>3.9381699549479567E-3</v>
      </c>
      <c r="AN1427" s="2">
        <f t="shared" si="560"/>
        <v>0</v>
      </c>
      <c r="AO1427" s="2">
        <f t="shared" si="561"/>
        <v>0</v>
      </c>
      <c r="AP1427" s="2">
        <f t="shared" si="562"/>
        <v>4.5000258919786649E-3</v>
      </c>
      <c r="AR1427" t="s">
        <v>2500</v>
      </c>
      <c r="AS1427" t="s">
        <v>1573</v>
      </c>
      <c r="AT1427">
        <v>0</v>
      </c>
      <c r="AV1427">
        <v>3</v>
      </c>
      <c r="AW1427" s="91">
        <v>36</v>
      </c>
      <c r="AX1427" s="93">
        <v>59</v>
      </c>
      <c r="AY1427" s="97">
        <f t="shared" si="563"/>
        <v>36059</v>
      </c>
      <c r="BA1427" s="7" t="s">
        <v>1261</v>
      </c>
      <c r="BB1427" s="1">
        <v>6438</v>
      </c>
      <c r="BC1427" s="1">
        <v>310</v>
      </c>
      <c r="BH1427" s="1">
        <v>209759</v>
      </c>
      <c r="BI1427" s="1">
        <v>131051</v>
      </c>
      <c r="BJ1427" s="1">
        <v>11104</v>
      </c>
      <c r="BK1427" s="1">
        <v>21746</v>
      </c>
      <c r="BL1427" s="1">
        <v>9240</v>
      </c>
    </row>
    <row r="1428" spans="1:64" hidden="1" outlineLevel="1">
      <c r="A1428" t="s">
        <v>2273</v>
      </c>
      <c r="B1428" t="s">
        <v>1573</v>
      </c>
      <c r="C1428" s="1">
        <f t="shared" si="552"/>
        <v>64359</v>
      </c>
      <c r="D1428" s="7">
        <f>IF(N1428&gt;0, RANK(N1428,(N1428:P1428,Q1428:AE1428)),0)</f>
        <v>1</v>
      </c>
      <c r="E1428" s="7">
        <f>IF(O1428&gt;0,RANK(O1428,(N1428:P1428,Q1428:AE1428)),0)</f>
        <v>2</v>
      </c>
      <c r="F1428" s="7">
        <f>IF(P1428&gt;0,RANK(P1428,(N1428:P1428,Q1428:AE1428)),0)</f>
        <v>0</v>
      </c>
      <c r="G1428" s="1">
        <f t="shared" si="566"/>
        <v>10237</v>
      </c>
      <c r="H1428" s="2">
        <f t="shared" si="567"/>
        <v>0.15906089280442517</v>
      </c>
      <c r="I1428" s="2"/>
      <c r="J1428" s="2">
        <f t="shared" si="555"/>
        <v>0.57166829814012021</v>
      </c>
      <c r="K1428" s="2">
        <f t="shared" si="556"/>
        <v>0.41260740533569507</v>
      </c>
      <c r="L1428" s="2">
        <f t="shared" si="557"/>
        <v>0</v>
      </c>
      <c r="M1428" s="2">
        <f t="shared" si="558"/>
        <v>1.5724296524184722E-2</v>
      </c>
      <c r="N1428" s="59">
        <f t="shared" si="564"/>
        <v>36792</v>
      </c>
      <c r="O1428" s="59">
        <f t="shared" si="565"/>
        <v>26555</v>
      </c>
      <c r="P1428" s="59"/>
      <c r="Q1428" s="57">
        <v>363</v>
      </c>
      <c r="S1428" s="57">
        <v>649</v>
      </c>
      <c r="X1428" s="57">
        <v>0</v>
      </c>
      <c r="Y1428" s="59"/>
      <c r="Z1428" s="59"/>
      <c r="AA1428" s="59"/>
      <c r="AB1428" s="59"/>
      <c r="AC1428" s="58"/>
      <c r="AD1428" s="59"/>
      <c r="AE1428" s="59"/>
      <c r="AF1428" s="59"/>
      <c r="AG1428" s="59"/>
      <c r="AI1428" s="7">
        <f>IF(Q1428&gt;0,RANK(Q1428,(N1428:P1428,Q1428:AE1428)),0)</f>
        <v>4</v>
      </c>
      <c r="AJ1428" s="7">
        <f>IF(R1428&gt;0,RANK(R1428,(N1428:P1428,Q1428:AE1428)),0)</f>
        <v>0</v>
      </c>
      <c r="AK1428" s="7">
        <f>IF(T1428&gt;0,RANK(T1428,(N1428:P1428,Q1428:AE1428)),0)</f>
        <v>0</v>
      </c>
      <c r="AL1428" s="7">
        <f>IF(S1428&gt;0,RANK(S1428,(N1428:P1428,Q1428:AE1428)),0)</f>
        <v>3</v>
      </c>
      <c r="AM1428" s="2">
        <f t="shared" si="559"/>
        <v>5.6402367967184073E-3</v>
      </c>
      <c r="AN1428" s="2">
        <f t="shared" si="560"/>
        <v>0</v>
      </c>
      <c r="AO1428" s="2">
        <f t="shared" si="561"/>
        <v>0</v>
      </c>
      <c r="AP1428" s="2">
        <f t="shared" si="562"/>
        <v>1.0084059727466245E-2</v>
      </c>
      <c r="AR1428" t="s">
        <v>2273</v>
      </c>
      <c r="AS1428" t="s">
        <v>1573</v>
      </c>
      <c r="AT1428">
        <v>0</v>
      </c>
      <c r="AV1428">
        <v>3</v>
      </c>
      <c r="AW1428" s="91">
        <v>36</v>
      </c>
      <c r="AX1428" s="93">
        <v>63</v>
      </c>
      <c r="AY1428" s="97">
        <f t="shared" si="563"/>
        <v>36063</v>
      </c>
      <c r="BA1428" s="7" t="s">
        <v>1261</v>
      </c>
      <c r="BB1428" s="1">
        <v>2622</v>
      </c>
      <c r="BC1428" s="1">
        <v>11</v>
      </c>
      <c r="BH1428" s="1">
        <v>31074</v>
      </c>
      <c r="BI1428" s="1">
        <v>22101</v>
      </c>
      <c r="BJ1428" s="1">
        <v>3512</v>
      </c>
      <c r="BK1428" s="1">
        <v>4454</v>
      </c>
      <c r="BL1428" s="1">
        <v>2206</v>
      </c>
    </row>
    <row r="1429" spans="1:64" hidden="1" outlineLevel="1">
      <c r="A1429" t="s">
        <v>1266</v>
      </c>
      <c r="B1429" t="s">
        <v>1573</v>
      </c>
      <c r="C1429" s="1">
        <f t="shared" si="552"/>
        <v>67417</v>
      </c>
      <c r="D1429" s="7">
        <f>IF(N1429&gt;0, RANK(N1429,(N1429:P1429,Q1429:AE1429)),0)</f>
        <v>1</v>
      </c>
      <c r="E1429" s="7">
        <f>IF(O1429&gt;0,RANK(O1429,(N1429:P1429,Q1429:AE1429)),0)</f>
        <v>2</v>
      </c>
      <c r="F1429" s="7">
        <f>IF(P1429&gt;0,RANK(P1429,(N1429:P1429,Q1429:AE1429)),0)</f>
        <v>0</v>
      </c>
      <c r="G1429" s="1">
        <f t="shared" si="566"/>
        <v>13452</v>
      </c>
      <c r="H1429" s="2">
        <f t="shared" si="567"/>
        <v>0.19953424210510701</v>
      </c>
      <c r="I1429" s="2"/>
      <c r="J1429" s="2">
        <f t="shared" si="555"/>
        <v>0.59219484699704827</v>
      </c>
      <c r="K1429" s="2">
        <f t="shared" si="556"/>
        <v>0.39266060489194121</v>
      </c>
      <c r="L1429" s="2">
        <f t="shared" si="557"/>
        <v>0</v>
      </c>
      <c r="M1429" s="2">
        <f t="shared" si="558"/>
        <v>1.5144548111010514E-2</v>
      </c>
      <c r="N1429" s="59">
        <f t="shared" si="564"/>
        <v>39924</v>
      </c>
      <c r="O1429" s="59">
        <f t="shared" si="565"/>
        <v>26472</v>
      </c>
      <c r="P1429" s="59"/>
      <c r="Q1429" s="57">
        <v>396</v>
      </c>
      <c r="S1429" s="57">
        <v>609</v>
      </c>
      <c r="X1429" s="57">
        <v>16</v>
      </c>
      <c r="Y1429" s="59"/>
      <c r="Z1429" s="59"/>
      <c r="AA1429" s="59"/>
      <c r="AB1429" s="59"/>
      <c r="AC1429" s="58"/>
      <c r="AD1429" s="59"/>
      <c r="AE1429" s="59"/>
      <c r="AF1429" s="59"/>
      <c r="AG1429" s="59"/>
      <c r="AI1429" s="7">
        <f>IF(Q1429&gt;0,RANK(Q1429,(N1429:P1429,Q1429:AE1429)),0)</f>
        <v>4</v>
      </c>
      <c r="AJ1429" s="7">
        <f>IF(R1429&gt;0,RANK(R1429,(N1429:P1429,Q1429:AE1429)),0)</f>
        <v>0</v>
      </c>
      <c r="AK1429" s="7">
        <f>IF(T1429&gt;0,RANK(T1429,(N1429:P1429,Q1429:AE1429)),0)</f>
        <v>0</v>
      </c>
      <c r="AL1429" s="7">
        <f>IF(S1429&gt;0,RANK(S1429,(N1429:P1429,Q1429:AE1429)),0)</f>
        <v>3</v>
      </c>
      <c r="AM1429" s="2">
        <f t="shared" si="559"/>
        <v>5.8738893750834359E-3</v>
      </c>
      <c r="AN1429" s="2">
        <f t="shared" si="560"/>
        <v>0</v>
      </c>
      <c r="AO1429" s="2">
        <f t="shared" si="561"/>
        <v>0</v>
      </c>
      <c r="AP1429" s="2">
        <f t="shared" si="562"/>
        <v>9.0333298722874052E-3</v>
      </c>
      <c r="AR1429" t="s">
        <v>1266</v>
      </c>
      <c r="AS1429" t="s">
        <v>1573</v>
      </c>
      <c r="AT1429">
        <v>0</v>
      </c>
      <c r="AV1429">
        <v>3</v>
      </c>
      <c r="AW1429" s="91">
        <v>36</v>
      </c>
      <c r="AX1429" s="93">
        <v>65</v>
      </c>
      <c r="AY1429" s="97">
        <f t="shared" si="563"/>
        <v>36065</v>
      </c>
      <c r="BA1429" s="7" t="s">
        <v>1261</v>
      </c>
      <c r="BB1429" s="1">
        <v>2126</v>
      </c>
      <c r="BC1429" s="1">
        <v>0</v>
      </c>
      <c r="BH1429" s="1">
        <v>34830</v>
      </c>
      <c r="BI1429" s="1">
        <v>22722</v>
      </c>
      <c r="BJ1429" s="1">
        <v>3521</v>
      </c>
      <c r="BK1429" s="1">
        <v>3750</v>
      </c>
      <c r="BL1429" s="1">
        <v>1573</v>
      </c>
    </row>
    <row r="1430" spans="1:64" hidden="1" outlineLevel="1">
      <c r="A1430" t="s">
        <v>1300</v>
      </c>
      <c r="B1430" t="s">
        <v>1573</v>
      </c>
      <c r="C1430" s="1">
        <f t="shared" si="552"/>
        <v>142167</v>
      </c>
      <c r="D1430" s="7">
        <f>IF(N1430&gt;0, RANK(N1430,(N1430:P1430,Q1430:AE1430)),0)</f>
        <v>1</v>
      </c>
      <c r="E1430" s="7">
        <f>IF(O1430&gt;0,RANK(O1430,(N1430:P1430,Q1430:AE1430)),0)</f>
        <v>2</v>
      </c>
      <c r="F1430" s="7">
        <f>IF(P1430&gt;0,RANK(P1430,(N1430:P1430,Q1430:AE1430)),0)</f>
        <v>0</v>
      </c>
      <c r="G1430" s="1">
        <f t="shared" si="566"/>
        <v>44617</v>
      </c>
      <c r="H1430" s="2">
        <f t="shared" si="567"/>
        <v>0.31383513754950165</v>
      </c>
      <c r="I1430" s="2"/>
      <c r="J1430" s="2">
        <f t="shared" si="555"/>
        <v>0.6452481940253364</v>
      </c>
      <c r="K1430" s="2">
        <f t="shared" si="556"/>
        <v>0.33141305647583474</v>
      </c>
      <c r="L1430" s="2">
        <f t="shared" si="557"/>
        <v>0</v>
      </c>
      <c r="M1430" s="2">
        <f t="shared" si="558"/>
        <v>2.3338749498828859E-2</v>
      </c>
      <c r="N1430" s="59">
        <f t="shared" si="564"/>
        <v>91733</v>
      </c>
      <c r="O1430" s="59">
        <f t="shared" si="565"/>
        <v>47116</v>
      </c>
      <c r="P1430" s="59"/>
      <c r="Q1430" s="57">
        <v>1024</v>
      </c>
      <c r="S1430" s="57">
        <v>2238</v>
      </c>
      <c r="X1430" s="57">
        <v>56</v>
      </c>
      <c r="Y1430" s="59"/>
      <c r="Z1430" s="59"/>
      <c r="AA1430" s="59"/>
      <c r="AB1430" s="59"/>
      <c r="AC1430" s="58"/>
      <c r="AD1430" s="59"/>
      <c r="AE1430" s="59"/>
      <c r="AF1430" s="59"/>
      <c r="AG1430" s="59"/>
      <c r="AI1430" s="7">
        <f>IF(Q1430&gt;0,RANK(Q1430,(N1430:P1430,Q1430:AE1430)),0)</f>
        <v>4</v>
      </c>
      <c r="AJ1430" s="7">
        <f>IF(R1430&gt;0,RANK(R1430,(N1430:P1430,Q1430:AE1430)),0)</f>
        <v>0</v>
      </c>
      <c r="AK1430" s="7">
        <f>IF(T1430&gt;0,RANK(T1430,(N1430:P1430,Q1430:AE1430)),0)</f>
        <v>0</v>
      </c>
      <c r="AL1430" s="7">
        <f>IF(S1430&gt;0,RANK(S1430,(N1430:P1430,Q1430:AE1430)),0)</f>
        <v>3</v>
      </c>
      <c r="AM1430" s="2">
        <f t="shared" si="559"/>
        <v>7.2027967109104078E-3</v>
      </c>
      <c r="AN1430" s="2">
        <f t="shared" si="560"/>
        <v>0</v>
      </c>
      <c r="AO1430" s="2">
        <f t="shared" si="561"/>
        <v>0</v>
      </c>
      <c r="AP1430" s="2">
        <f t="shared" si="562"/>
        <v>1.5742049842790522E-2</v>
      </c>
      <c r="AR1430" t="s">
        <v>1300</v>
      </c>
      <c r="AS1430" t="s">
        <v>1573</v>
      </c>
      <c r="AT1430">
        <v>25</v>
      </c>
      <c r="AV1430">
        <v>3</v>
      </c>
      <c r="AW1430" s="91">
        <v>36</v>
      </c>
      <c r="AX1430" s="93">
        <v>67</v>
      </c>
      <c r="AY1430" s="97">
        <f t="shared" si="563"/>
        <v>36067</v>
      </c>
      <c r="BA1430" s="7" t="s">
        <v>1261</v>
      </c>
      <c r="BB1430" s="1">
        <v>3579</v>
      </c>
      <c r="BC1430" s="1">
        <v>0</v>
      </c>
      <c r="BH1430" s="1">
        <v>79137</v>
      </c>
      <c r="BI1430" s="1">
        <v>37391</v>
      </c>
      <c r="BJ1430" s="1">
        <v>7336</v>
      </c>
      <c r="BK1430" s="1">
        <v>9725</v>
      </c>
      <c r="BL1430" s="1">
        <v>5260</v>
      </c>
    </row>
    <row r="1431" spans="1:64" hidden="1" outlineLevel="1">
      <c r="A1431" t="s">
        <v>1626</v>
      </c>
      <c r="B1431" t="s">
        <v>1573</v>
      </c>
      <c r="C1431" s="1">
        <f t="shared" si="552"/>
        <v>33927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>IF(P1431&gt;0,RANK(P1431,(N1431:P1431,Q1431:AE1431)),0)</f>
        <v>0</v>
      </c>
      <c r="G1431" s="1">
        <f t="shared" si="566"/>
        <v>5068</v>
      </c>
      <c r="H1431" s="2">
        <f t="shared" si="567"/>
        <v>0.14937955021074661</v>
      </c>
      <c r="I1431" s="2"/>
      <c r="J1431" s="2">
        <f t="shared" si="555"/>
        <v>0.56715889999115754</v>
      </c>
      <c r="K1431" s="2">
        <f t="shared" si="556"/>
        <v>0.41777934978041087</v>
      </c>
      <c r="L1431" s="2">
        <f t="shared" si="557"/>
        <v>0</v>
      </c>
      <c r="M1431" s="2">
        <f t="shared" si="558"/>
        <v>1.5061750228431592E-2</v>
      </c>
      <c r="N1431" s="59">
        <f t="shared" si="564"/>
        <v>19242</v>
      </c>
      <c r="O1431" s="59">
        <f t="shared" si="565"/>
        <v>14174</v>
      </c>
      <c r="P1431" s="59"/>
      <c r="Q1431" s="57">
        <v>218</v>
      </c>
      <c r="S1431" s="57">
        <v>286</v>
      </c>
      <c r="X1431" s="57">
        <v>7</v>
      </c>
      <c r="Y1431" s="59"/>
      <c r="Z1431" s="59"/>
      <c r="AA1431" s="59"/>
      <c r="AB1431" s="59"/>
      <c r="AC1431" s="58"/>
      <c r="AD1431" s="59"/>
      <c r="AE1431" s="59"/>
      <c r="AF1431" s="59"/>
      <c r="AG1431" s="59"/>
      <c r="AI1431" s="7">
        <f>IF(Q1431&gt;0,RANK(Q1431,(N1431:P1431,Q1431:AE1431)),0)</f>
        <v>4</v>
      </c>
      <c r="AJ1431" s="7">
        <f>IF(R1431&gt;0,RANK(R1431,(N1431:P1431,Q1431:AE1431)),0)</f>
        <v>0</v>
      </c>
      <c r="AK1431" s="7">
        <f>IF(T1431&gt;0,RANK(T1431,(N1431:P1431,Q1431:AE1431)),0)</f>
        <v>0</v>
      </c>
      <c r="AL1431" s="7">
        <f>IF(S1431&gt;0,RANK(S1431,(N1431:P1431,Q1431:AE1431)),0)</f>
        <v>3</v>
      </c>
      <c r="AM1431" s="2">
        <f t="shared" si="559"/>
        <v>6.4255607628142773E-3</v>
      </c>
      <c r="AN1431" s="2">
        <f t="shared" si="560"/>
        <v>0</v>
      </c>
      <c r="AO1431" s="2">
        <f t="shared" si="561"/>
        <v>0</v>
      </c>
      <c r="AP1431" s="2">
        <f t="shared" si="562"/>
        <v>8.4298641200224005E-3</v>
      </c>
      <c r="AR1431" t="s">
        <v>1626</v>
      </c>
      <c r="AS1431" t="s">
        <v>1573</v>
      </c>
      <c r="AT1431">
        <v>0</v>
      </c>
      <c r="AV1431">
        <v>3</v>
      </c>
      <c r="AW1431" s="91">
        <v>36</v>
      </c>
      <c r="AX1431" s="93">
        <v>69</v>
      </c>
      <c r="AY1431" s="97">
        <f t="shared" si="563"/>
        <v>36069</v>
      </c>
      <c r="BA1431" s="7" t="s">
        <v>1261</v>
      </c>
      <c r="BB1431" s="1">
        <v>1047</v>
      </c>
      <c r="BC1431" s="1">
        <v>2</v>
      </c>
      <c r="BH1431" s="1">
        <v>16708</v>
      </c>
      <c r="BI1431" s="1">
        <v>11649</v>
      </c>
      <c r="BJ1431" s="1">
        <v>1750</v>
      </c>
      <c r="BK1431" s="1">
        <v>2525</v>
      </c>
      <c r="BL1431" s="1">
        <v>784</v>
      </c>
    </row>
    <row r="1432" spans="1:64" hidden="1" outlineLevel="1">
      <c r="A1432" t="s">
        <v>1476</v>
      </c>
      <c r="B1432" t="s">
        <v>1573</v>
      </c>
      <c r="C1432" s="1">
        <f t="shared" ref="C1432:C1462" si="568">SUM(N1432:AG1432)</f>
        <v>96718</v>
      </c>
      <c r="D1432" s="7">
        <f>IF(N1432&gt;0, RANK(N1432,(N1432:P1432,Q1432:AE1432)),0)</f>
        <v>1</v>
      </c>
      <c r="E1432" s="7">
        <f>IF(O1432&gt;0,RANK(O1432,(N1432:P1432,Q1432:AE1432)),0)</f>
        <v>2</v>
      </c>
      <c r="F1432" s="7">
        <f>IF(P1432&gt;0,RANK(P1432,(N1432:P1432,Q1432:AE1432)),0)</f>
        <v>0</v>
      </c>
      <c r="G1432" s="1">
        <f t="shared" si="566"/>
        <v>13135</v>
      </c>
      <c r="H1432" s="2">
        <f t="shared" si="567"/>
        <v>0.13580719204284622</v>
      </c>
      <c r="I1432" s="2"/>
      <c r="J1432" s="2">
        <f t="shared" ref="J1432:J1462" si="569">IF($C1432=0,"-",N1432/$C1432)</f>
        <v>0.56051613970512215</v>
      </c>
      <c r="K1432" s="2">
        <f t="shared" ref="K1432:K1462" si="570">IF($C1432=0,"-",O1432/$C1432)</f>
        <v>0.4247089476622759</v>
      </c>
      <c r="L1432" s="2">
        <f t="shared" ref="L1432:L1462" si="571">IF($C1432=0,"-",P1432/$C1432)</f>
        <v>0</v>
      </c>
      <c r="M1432" s="2">
        <f t="shared" ref="M1432:M1462" si="572">IF(C1432=0,"-",(1-J1432-K1432-L1432))</f>
        <v>1.4774912632601944E-2</v>
      </c>
      <c r="N1432" s="59">
        <f t="shared" si="564"/>
        <v>54212</v>
      </c>
      <c r="O1432" s="59">
        <f t="shared" si="565"/>
        <v>41077</v>
      </c>
      <c r="P1432" s="59"/>
      <c r="Q1432" s="57">
        <v>628</v>
      </c>
      <c r="S1432" s="57">
        <v>788</v>
      </c>
      <c r="X1432" s="57">
        <v>13</v>
      </c>
      <c r="Y1432" s="59"/>
      <c r="Z1432" s="59"/>
      <c r="AA1432" s="59"/>
      <c r="AB1432" s="59"/>
      <c r="AC1432" s="58"/>
      <c r="AD1432" s="59"/>
      <c r="AE1432" s="59"/>
      <c r="AF1432" s="59"/>
      <c r="AG1432" s="59"/>
      <c r="AI1432" s="7">
        <f>IF(Q1432&gt;0,RANK(Q1432,(N1432:P1432,Q1432:AE1432)),0)</f>
        <v>4</v>
      </c>
      <c r="AJ1432" s="7">
        <f>IF(R1432&gt;0,RANK(R1432,(N1432:P1432,Q1432:AE1432)),0)</f>
        <v>0</v>
      </c>
      <c r="AK1432" s="7">
        <f>IF(T1432&gt;0,RANK(T1432,(N1432:P1432,Q1432:AE1432)),0)</f>
        <v>0</v>
      </c>
      <c r="AL1432" s="7">
        <f>IF(S1432&gt;0,RANK(S1432,(N1432:P1432,Q1432:AE1432)),0)</f>
        <v>3</v>
      </c>
      <c r="AM1432" s="2">
        <f t="shared" ref="AM1432:AM1462" si="573">IF($C1432=0,"-",Q1432/$C1432)</f>
        <v>6.4931036621931806E-3</v>
      </c>
      <c r="AN1432" s="2">
        <f t="shared" ref="AN1432:AN1462" si="574">IF($C1432=0,"-",R1432/$C1432)</f>
        <v>0</v>
      </c>
      <c r="AO1432" s="2">
        <f t="shared" ref="AO1432:AO1462" si="575">IF($C1432=0,"-",T1432/$C1432)</f>
        <v>0</v>
      </c>
      <c r="AP1432" s="2">
        <f t="shared" ref="AP1432:AP1462" si="576">IF($C1432=0,"-",S1432/$C1432)</f>
        <v>8.147397588866602E-3</v>
      </c>
      <c r="AR1432" t="s">
        <v>1476</v>
      </c>
      <c r="AS1432" t="s">
        <v>1573</v>
      </c>
      <c r="AT1432">
        <v>0</v>
      </c>
      <c r="AV1432">
        <v>3</v>
      </c>
      <c r="AW1432" s="91">
        <v>36</v>
      </c>
      <c r="AX1432" s="93">
        <v>71</v>
      </c>
      <c r="AY1432" s="97">
        <f t="shared" si="563"/>
        <v>36071</v>
      </c>
      <c r="BA1432" s="7" t="s">
        <v>1261</v>
      </c>
      <c r="BB1432" s="1">
        <v>3289</v>
      </c>
      <c r="BC1432" s="1">
        <v>40</v>
      </c>
      <c r="BH1432" s="1">
        <v>48872</v>
      </c>
      <c r="BI1432" s="1">
        <v>33995</v>
      </c>
      <c r="BJ1432" s="1">
        <v>3100</v>
      </c>
      <c r="BK1432" s="1">
        <v>7082</v>
      </c>
      <c r="BL1432" s="1">
        <v>2240</v>
      </c>
    </row>
    <row r="1433" spans="1:64" hidden="1" outlineLevel="1">
      <c r="A1433" t="s">
        <v>2569</v>
      </c>
      <c r="B1433" t="s">
        <v>1573</v>
      </c>
      <c r="C1433" s="1">
        <f t="shared" si="568"/>
        <v>10937</v>
      </c>
      <c r="D1433" s="7">
        <f>IF(N1433&gt;0, RANK(N1433,(N1433:P1433,Q1433:AE1433)),0)</f>
        <v>1</v>
      </c>
      <c r="E1433" s="7">
        <f>IF(O1433&gt;0,RANK(O1433,(N1433:P1433,Q1433:AE1433)),0)</f>
        <v>2</v>
      </c>
      <c r="F1433" s="7">
        <f>IF(P1433&gt;0,RANK(P1433,(N1433:P1433,Q1433:AE1433)),0)</f>
        <v>0</v>
      </c>
      <c r="G1433" s="1">
        <f t="shared" si="566"/>
        <v>439</v>
      </c>
      <c r="H1433" s="2">
        <f t="shared" si="567"/>
        <v>4.0138977781841459E-2</v>
      </c>
      <c r="I1433" s="2"/>
      <c r="J1433" s="2">
        <f t="shared" si="569"/>
        <v>0.51174910853067568</v>
      </c>
      <c r="K1433" s="2">
        <f t="shared" si="570"/>
        <v>0.47161013074883423</v>
      </c>
      <c r="L1433" s="2">
        <f t="shared" si="571"/>
        <v>0</v>
      </c>
      <c r="M1433" s="2">
        <f t="shared" si="572"/>
        <v>1.6640760720490089E-2</v>
      </c>
      <c r="N1433" s="59">
        <f t="shared" si="564"/>
        <v>5597</v>
      </c>
      <c r="O1433" s="59">
        <f t="shared" si="565"/>
        <v>5158</v>
      </c>
      <c r="P1433" s="59"/>
      <c r="Q1433" s="57">
        <v>79</v>
      </c>
      <c r="S1433" s="57">
        <v>99</v>
      </c>
      <c r="X1433" s="57">
        <v>4</v>
      </c>
      <c r="Y1433" s="59"/>
      <c r="Z1433" s="59"/>
      <c r="AA1433" s="59"/>
      <c r="AB1433" s="59"/>
      <c r="AC1433" s="58"/>
      <c r="AD1433" s="59"/>
      <c r="AE1433" s="59"/>
      <c r="AF1433" s="59"/>
      <c r="AG1433" s="59"/>
      <c r="AI1433" s="7">
        <f>IF(Q1433&gt;0,RANK(Q1433,(N1433:P1433,Q1433:AE1433)),0)</f>
        <v>4</v>
      </c>
      <c r="AJ1433" s="7">
        <f>IF(R1433&gt;0,RANK(R1433,(N1433:P1433,Q1433:AE1433)),0)</f>
        <v>0</v>
      </c>
      <c r="AK1433" s="7">
        <f>IF(T1433&gt;0,RANK(T1433,(N1433:P1433,Q1433:AE1433)),0)</f>
        <v>0</v>
      </c>
      <c r="AL1433" s="7">
        <f>IF(S1433&gt;0,RANK(S1433,(N1433:P1433,Q1433:AE1433)),0)</f>
        <v>3</v>
      </c>
      <c r="AM1433" s="2">
        <f t="shared" si="573"/>
        <v>7.2231873457072326E-3</v>
      </c>
      <c r="AN1433" s="2">
        <f t="shared" si="574"/>
        <v>0</v>
      </c>
      <c r="AO1433" s="2">
        <f t="shared" si="575"/>
        <v>0</v>
      </c>
      <c r="AP1433" s="2">
        <f t="shared" si="576"/>
        <v>9.0518423699369119E-3</v>
      </c>
      <c r="AR1433" t="s">
        <v>2569</v>
      </c>
      <c r="AS1433" t="s">
        <v>1573</v>
      </c>
      <c r="AT1433">
        <v>0</v>
      </c>
      <c r="AV1433">
        <v>3</v>
      </c>
      <c r="AW1433" s="91">
        <v>36</v>
      </c>
      <c r="AX1433" s="93">
        <v>73</v>
      </c>
      <c r="AY1433" s="97">
        <f t="shared" si="563"/>
        <v>36073</v>
      </c>
      <c r="BA1433" s="7" t="s">
        <v>1261</v>
      </c>
      <c r="BB1433" s="1">
        <v>519</v>
      </c>
      <c r="BC1433" s="1">
        <v>11</v>
      </c>
      <c r="BH1433" s="1">
        <v>4690</v>
      </c>
      <c r="BI1433" s="1">
        <v>4348</v>
      </c>
      <c r="BJ1433" s="1">
        <v>633</v>
      </c>
      <c r="BK1433" s="1">
        <v>810</v>
      </c>
      <c r="BL1433" s="1">
        <v>274</v>
      </c>
    </row>
    <row r="1434" spans="1:64" hidden="1" outlineLevel="1">
      <c r="A1434" t="s">
        <v>307</v>
      </c>
      <c r="B1434" t="s">
        <v>1573</v>
      </c>
      <c r="C1434" s="1">
        <f t="shared" si="568"/>
        <v>31212</v>
      </c>
      <c r="D1434" s="7">
        <f>IF(N1434&gt;0, RANK(N1434,(N1434:P1434,Q1434:AE1434)),0)</f>
        <v>1</v>
      </c>
      <c r="E1434" s="7">
        <f>IF(O1434&gt;0,RANK(O1434,(N1434:P1434,Q1434:AE1434)),0)</f>
        <v>2</v>
      </c>
      <c r="F1434" s="7">
        <f>IF(P1434&gt;0,RANK(P1434,(N1434:P1434,Q1434:AE1434)),0)</f>
        <v>0</v>
      </c>
      <c r="G1434" s="1">
        <f t="shared" si="566"/>
        <v>6104</v>
      </c>
      <c r="H1434" s="2">
        <f t="shared" si="567"/>
        <v>0.19556580802255544</v>
      </c>
      <c r="I1434" s="2"/>
      <c r="J1434" s="2">
        <f t="shared" si="569"/>
        <v>0.58586441112392673</v>
      </c>
      <c r="K1434" s="2">
        <f t="shared" si="570"/>
        <v>0.39029860310137127</v>
      </c>
      <c r="L1434" s="2">
        <f t="shared" si="571"/>
        <v>0</v>
      </c>
      <c r="M1434" s="2">
        <f t="shared" si="572"/>
        <v>2.3836985774702002E-2</v>
      </c>
      <c r="N1434" s="59">
        <f t="shared" si="564"/>
        <v>18286</v>
      </c>
      <c r="O1434" s="59">
        <f t="shared" si="565"/>
        <v>12182</v>
      </c>
      <c r="P1434" s="59"/>
      <c r="Q1434" s="57">
        <v>303</v>
      </c>
      <c r="S1434" s="57">
        <v>419</v>
      </c>
      <c r="X1434" s="57">
        <v>22</v>
      </c>
      <c r="Y1434" s="59"/>
      <c r="Z1434" s="59"/>
      <c r="AA1434" s="59"/>
      <c r="AB1434" s="59"/>
      <c r="AC1434" s="58"/>
      <c r="AD1434" s="59"/>
      <c r="AE1434" s="59"/>
      <c r="AF1434" s="59"/>
      <c r="AG1434" s="59"/>
      <c r="AI1434" s="7">
        <f>IF(Q1434&gt;0,RANK(Q1434,(N1434:P1434,Q1434:AE1434)),0)</f>
        <v>4</v>
      </c>
      <c r="AJ1434" s="7">
        <f>IF(R1434&gt;0,RANK(R1434,(N1434:P1434,Q1434:AE1434)),0)</f>
        <v>0</v>
      </c>
      <c r="AK1434" s="7">
        <f>IF(T1434&gt;0,RANK(T1434,(N1434:P1434,Q1434:AE1434)),0)</f>
        <v>0</v>
      </c>
      <c r="AL1434" s="7">
        <f>IF(S1434&gt;0,RANK(S1434,(N1434:P1434,Q1434:AE1434)),0)</f>
        <v>3</v>
      </c>
      <c r="AM1434" s="2">
        <f t="shared" si="573"/>
        <v>9.707804690503653E-3</v>
      </c>
      <c r="AN1434" s="2">
        <f t="shared" si="574"/>
        <v>0</v>
      </c>
      <c r="AO1434" s="2">
        <f t="shared" si="575"/>
        <v>0</v>
      </c>
      <c r="AP1434" s="2">
        <f t="shared" si="576"/>
        <v>1.3424323977957196E-2</v>
      </c>
      <c r="AR1434" t="s">
        <v>307</v>
      </c>
      <c r="AS1434" t="s">
        <v>1573</v>
      </c>
      <c r="AT1434">
        <v>23</v>
      </c>
      <c r="AV1434">
        <v>3</v>
      </c>
      <c r="AW1434" s="91">
        <v>36</v>
      </c>
      <c r="AX1434" s="93">
        <v>75</v>
      </c>
      <c r="AY1434" s="97">
        <f t="shared" si="563"/>
        <v>36075</v>
      </c>
      <c r="BA1434" s="7" t="s">
        <v>1261</v>
      </c>
      <c r="BB1434" s="1">
        <v>1129</v>
      </c>
      <c r="BC1434" s="1">
        <v>33</v>
      </c>
      <c r="BH1434" s="1">
        <v>15557</v>
      </c>
      <c r="BI1434" s="1">
        <v>10034</v>
      </c>
      <c r="BJ1434" s="1">
        <v>1835</v>
      </c>
      <c r="BK1434" s="1">
        <v>2148</v>
      </c>
      <c r="BL1434" s="1">
        <v>894</v>
      </c>
    </row>
    <row r="1435" spans="1:64" hidden="1" outlineLevel="1">
      <c r="A1435" t="s">
        <v>29</v>
      </c>
      <c r="B1435" t="s">
        <v>1573</v>
      </c>
      <c r="C1435" s="1">
        <f t="shared" si="568"/>
        <v>17860</v>
      </c>
      <c r="D1435" s="7">
        <f>IF(N1435&gt;0, RANK(N1435,(N1435:P1435,Q1435:AE1435)),0)</f>
        <v>1</v>
      </c>
      <c r="E1435" s="7">
        <f>IF(O1435&gt;0,RANK(O1435,(N1435:P1435,Q1435:AE1435)),0)</f>
        <v>2</v>
      </c>
      <c r="F1435" s="7">
        <f>IF(P1435&gt;0,RANK(P1435,(N1435:P1435,Q1435:AE1435)),0)</f>
        <v>0</v>
      </c>
      <c r="G1435" s="1">
        <f t="shared" si="566"/>
        <v>2451</v>
      </c>
      <c r="H1435" s="2">
        <f t="shared" si="567"/>
        <v>0.13723404255319149</v>
      </c>
      <c r="I1435" s="2"/>
      <c r="J1435" s="2">
        <f t="shared" si="569"/>
        <v>0.55778275475923855</v>
      </c>
      <c r="K1435" s="2">
        <f t="shared" si="570"/>
        <v>0.42054871220604706</v>
      </c>
      <c r="L1435" s="2">
        <f t="shared" si="571"/>
        <v>0</v>
      </c>
      <c r="M1435" s="2">
        <f t="shared" si="572"/>
        <v>2.1668533034714388E-2</v>
      </c>
      <c r="N1435" s="59">
        <f t="shared" si="564"/>
        <v>9962</v>
      </c>
      <c r="O1435" s="59">
        <f t="shared" si="565"/>
        <v>7511</v>
      </c>
      <c r="P1435" s="59"/>
      <c r="Q1435" s="57">
        <v>133</v>
      </c>
      <c r="S1435" s="57">
        <v>244</v>
      </c>
      <c r="X1435" s="57">
        <v>10</v>
      </c>
      <c r="Y1435" s="59"/>
      <c r="Z1435" s="59"/>
      <c r="AA1435" s="59"/>
      <c r="AB1435" s="59"/>
      <c r="AC1435" s="58"/>
      <c r="AD1435" s="59"/>
      <c r="AE1435" s="59"/>
      <c r="AF1435" s="59"/>
      <c r="AG1435" s="59"/>
      <c r="AI1435" s="7">
        <f>IF(Q1435&gt;0,RANK(Q1435,(N1435:P1435,Q1435:AE1435)),0)</f>
        <v>4</v>
      </c>
      <c r="AJ1435" s="7">
        <f>IF(R1435&gt;0,RANK(R1435,(N1435:P1435,Q1435:AE1435)),0)</f>
        <v>0</v>
      </c>
      <c r="AK1435" s="7">
        <f>IF(T1435&gt;0,RANK(T1435,(N1435:P1435,Q1435:AE1435)),0)</f>
        <v>0</v>
      </c>
      <c r="AL1435" s="7">
        <f>IF(S1435&gt;0,RANK(S1435,(N1435:P1435,Q1435:AE1435)),0)</f>
        <v>3</v>
      </c>
      <c r="AM1435" s="2">
        <f t="shared" si="573"/>
        <v>7.4468085106382982E-3</v>
      </c>
      <c r="AN1435" s="2">
        <f t="shared" si="574"/>
        <v>0</v>
      </c>
      <c r="AO1435" s="2">
        <f t="shared" si="575"/>
        <v>0</v>
      </c>
      <c r="AP1435" s="2">
        <f t="shared" si="576"/>
        <v>1.366181410974244E-2</v>
      </c>
      <c r="AR1435" t="s">
        <v>29</v>
      </c>
      <c r="AS1435" t="s">
        <v>1573</v>
      </c>
      <c r="AT1435">
        <v>0</v>
      </c>
      <c r="AV1435">
        <v>3</v>
      </c>
      <c r="AW1435" s="91">
        <v>36</v>
      </c>
      <c r="AX1435" s="93">
        <v>77</v>
      </c>
      <c r="AY1435" s="97">
        <f t="shared" si="563"/>
        <v>36077</v>
      </c>
      <c r="BA1435" s="7" t="s">
        <v>1261</v>
      </c>
      <c r="BB1435" s="1">
        <v>656</v>
      </c>
      <c r="BC1435" s="1">
        <v>1</v>
      </c>
      <c r="BH1435" s="1">
        <v>8537</v>
      </c>
      <c r="BI1435" s="1">
        <v>6592</v>
      </c>
      <c r="BJ1435" s="1">
        <v>845</v>
      </c>
      <c r="BK1435" s="1">
        <v>919</v>
      </c>
      <c r="BL1435" s="1">
        <v>580</v>
      </c>
    </row>
    <row r="1436" spans="1:64" hidden="1" outlineLevel="1">
      <c r="A1436" t="s">
        <v>2154</v>
      </c>
      <c r="B1436" t="s">
        <v>1573</v>
      </c>
      <c r="C1436" s="1">
        <f t="shared" si="568"/>
        <v>31385</v>
      </c>
      <c r="D1436" s="7">
        <f>IF(N1436&gt;0, RANK(N1436,(N1436:P1436,Q1436:AE1436)),0)</f>
        <v>1</v>
      </c>
      <c r="E1436" s="7">
        <f>IF(O1436&gt;0,RANK(O1436,(N1436:P1436,Q1436:AE1436)),0)</f>
        <v>2</v>
      </c>
      <c r="F1436" s="7">
        <f>IF(P1436&gt;0,RANK(P1436,(N1436:P1436,Q1436:AE1436)),0)</f>
        <v>0</v>
      </c>
      <c r="G1436" s="1">
        <f t="shared" si="566"/>
        <v>1898</v>
      </c>
      <c r="H1436" s="2">
        <f t="shared" si="567"/>
        <v>6.0474749083957308E-2</v>
      </c>
      <c r="I1436" s="2"/>
      <c r="J1436" s="2">
        <f t="shared" si="569"/>
        <v>0.52404014656683129</v>
      </c>
      <c r="K1436" s="2">
        <f t="shared" si="570"/>
        <v>0.46356539748287401</v>
      </c>
      <c r="L1436" s="2">
        <f t="shared" si="571"/>
        <v>0</v>
      </c>
      <c r="M1436" s="2">
        <f t="shared" si="572"/>
        <v>1.2394455950294703E-2</v>
      </c>
      <c r="N1436" s="59">
        <f t="shared" si="564"/>
        <v>16447</v>
      </c>
      <c r="O1436" s="59">
        <f t="shared" si="565"/>
        <v>14549</v>
      </c>
      <c r="P1436" s="59"/>
      <c r="Q1436" s="57">
        <v>147</v>
      </c>
      <c r="S1436" s="57">
        <v>229</v>
      </c>
      <c r="X1436" s="57">
        <v>13</v>
      </c>
      <c r="Y1436" s="59"/>
      <c r="Z1436" s="59"/>
      <c r="AA1436" s="59"/>
      <c r="AB1436" s="59"/>
      <c r="AC1436" s="58"/>
      <c r="AD1436" s="59"/>
      <c r="AE1436" s="59"/>
      <c r="AF1436" s="59"/>
      <c r="AG1436" s="59"/>
      <c r="AI1436" s="7">
        <f>IF(Q1436&gt;0,RANK(Q1436,(N1436:P1436,Q1436:AE1436)),0)</f>
        <v>4</v>
      </c>
      <c r="AJ1436" s="7">
        <f>IF(R1436&gt;0,RANK(R1436,(N1436:P1436,Q1436:AE1436)),0)</f>
        <v>0</v>
      </c>
      <c r="AK1436" s="7">
        <f>IF(T1436&gt;0,RANK(T1436,(N1436:P1436,Q1436:AE1436)),0)</f>
        <v>0</v>
      </c>
      <c r="AL1436" s="7">
        <f>IF(S1436&gt;0,RANK(S1436,(N1436:P1436,Q1436:AE1436)),0)</f>
        <v>3</v>
      </c>
      <c r="AM1436" s="2">
        <f t="shared" si="573"/>
        <v>4.6837661303170304E-3</v>
      </c>
      <c r="AN1436" s="2">
        <f t="shared" si="574"/>
        <v>0</v>
      </c>
      <c r="AO1436" s="2">
        <f t="shared" si="575"/>
        <v>0</v>
      </c>
      <c r="AP1436" s="2">
        <f t="shared" si="576"/>
        <v>7.2964792098136055E-3</v>
      </c>
      <c r="AR1436" t="s">
        <v>2154</v>
      </c>
      <c r="AS1436" t="s">
        <v>1573</v>
      </c>
      <c r="AT1436">
        <v>19</v>
      </c>
      <c r="AV1436">
        <v>3</v>
      </c>
      <c r="AW1436" s="91">
        <v>36</v>
      </c>
      <c r="AX1436" s="93">
        <v>79</v>
      </c>
      <c r="AY1436" s="97">
        <f t="shared" si="563"/>
        <v>36079</v>
      </c>
      <c r="BA1436" s="7" t="s">
        <v>1261</v>
      </c>
      <c r="BB1436" s="1">
        <v>1364</v>
      </c>
      <c r="BC1436" s="1">
        <v>0</v>
      </c>
      <c r="BH1436" s="1">
        <v>13544</v>
      </c>
      <c r="BI1436" s="1">
        <v>11561</v>
      </c>
      <c r="BJ1436" s="1">
        <v>1776</v>
      </c>
      <c r="BK1436" s="1">
        <v>2988</v>
      </c>
      <c r="BL1436" s="1">
        <v>1127</v>
      </c>
    </row>
    <row r="1437" spans="1:64" hidden="1" outlineLevel="1">
      <c r="A1437" t="s">
        <v>1512</v>
      </c>
      <c r="B1437" t="s">
        <v>1573</v>
      </c>
      <c r="C1437" s="1">
        <f t="shared" si="568"/>
        <v>53116</v>
      </c>
      <c r="D1437" s="7">
        <f>IF(N1437&gt;0, RANK(N1437,(N1437:P1437,Q1437:AE1437)),0)</f>
        <v>1</v>
      </c>
      <c r="E1437" s="7">
        <f>IF(O1437&gt;0,RANK(O1437,(N1437:P1437,Q1437:AE1437)),0)</f>
        <v>2</v>
      </c>
      <c r="F1437" s="7">
        <f>IF(P1437&gt;0,RANK(P1437,(N1437:P1437,Q1437:AE1437)),0)</f>
        <v>0</v>
      </c>
      <c r="G1437" s="1">
        <f t="shared" si="566"/>
        <v>11343</v>
      </c>
      <c r="H1437" s="2">
        <f t="shared" si="567"/>
        <v>0.21355147224941637</v>
      </c>
      <c r="I1437" s="2"/>
      <c r="J1437" s="2">
        <f t="shared" si="569"/>
        <v>0.59577151893967917</v>
      </c>
      <c r="K1437" s="2">
        <f t="shared" si="570"/>
        <v>0.38222004669026283</v>
      </c>
      <c r="L1437" s="2">
        <f t="shared" si="571"/>
        <v>0</v>
      </c>
      <c r="M1437" s="2">
        <f t="shared" si="572"/>
        <v>2.2008434370058005E-2</v>
      </c>
      <c r="N1437" s="59">
        <f t="shared" si="564"/>
        <v>31645</v>
      </c>
      <c r="O1437" s="59">
        <f t="shared" si="565"/>
        <v>20302</v>
      </c>
      <c r="P1437" s="59"/>
      <c r="Q1437" s="57">
        <v>496</v>
      </c>
      <c r="S1437" s="57">
        <v>673</v>
      </c>
      <c r="X1437" s="57">
        <v>0</v>
      </c>
      <c r="Y1437" s="59"/>
      <c r="Z1437" s="59"/>
      <c r="AA1437" s="59"/>
      <c r="AB1437" s="59"/>
      <c r="AC1437" s="58"/>
      <c r="AD1437" s="59"/>
      <c r="AE1437" s="59"/>
      <c r="AF1437" s="59"/>
      <c r="AG1437" s="59"/>
      <c r="AI1437" s="7">
        <f>IF(Q1437&gt;0,RANK(Q1437,(N1437:P1437,Q1437:AE1437)),0)</f>
        <v>4</v>
      </c>
      <c r="AJ1437" s="7">
        <f>IF(R1437&gt;0,RANK(R1437,(N1437:P1437,Q1437:AE1437)),0)</f>
        <v>0</v>
      </c>
      <c r="AK1437" s="7">
        <f>IF(T1437&gt;0,RANK(T1437,(N1437:P1437,Q1437:AE1437)),0)</f>
        <v>0</v>
      </c>
      <c r="AL1437" s="7">
        <f>IF(S1437&gt;0,RANK(S1437,(N1437:P1437,Q1437:AE1437)),0)</f>
        <v>3</v>
      </c>
      <c r="AM1437" s="2">
        <f t="shared" si="573"/>
        <v>9.3380525641991122E-3</v>
      </c>
      <c r="AN1437" s="2">
        <f t="shared" si="574"/>
        <v>0</v>
      </c>
      <c r="AO1437" s="2">
        <f t="shared" si="575"/>
        <v>0</v>
      </c>
      <c r="AP1437" s="2">
        <f t="shared" si="576"/>
        <v>1.2670381805858874E-2</v>
      </c>
      <c r="AR1437" t="s">
        <v>1512</v>
      </c>
      <c r="AS1437" t="s">
        <v>1573</v>
      </c>
      <c r="AT1437">
        <v>0</v>
      </c>
      <c r="AV1437">
        <v>3</v>
      </c>
      <c r="AW1437" s="91">
        <v>36</v>
      </c>
      <c r="AX1437" s="93">
        <v>83</v>
      </c>
      <c r="AY1437" s="97">
        <f t="shared" si="563"/>
        <v>36083</v>
      </c>
      <c r="BA1437" s="7" t="s">
        <v>1261</v>
      </c>
      <c r="BB1437" s="1">
        <v>1959</v>
      </c>
      <c r="BC1437" s="1">
        <v>23</v>
      </c>
      <c r="BH1437" s="1">
        <v>26266</v>
      </c>
      <c r="BI1437" s="1">
        <v>16142</v>
      </c>
      <c r="BJ1437" s="1">
        <v>3334</v>
      </c>
      <c r="BK1437" s="1">
        <v>4160</v>
      </c>
      <c r="BL1437" s="1">
        <v>2045</v>
      </c>
    </row>
    <row r="1438" spans="1:64" hidden="1" outlineLevel="1">
      <c r="A1438" t="s">
        <v>1788</v>
      </c>
      <c r="B1438" t="s">
        <v>1573</v>
      </c>
      <c r="C1438" s="1">
        <f t="shared" si="568"/>
        <v>84276</v>
      </c>
      <c r="D1438" s="7">
        <f>IF(N1438&gt;0, RANK(N1438,(N1438:P1438,Q1438:AE1438)),0)</f>
        <v>1</v>
      </c>
      <c r="E1438" s="7">
        <f>IF(O1438&gt;0,RANK(O1438,(N1438:P1438,Q1438:AE1438)),0)</f>
        <v>2</v>
      </c>
      <c r="F1438" s="7">
        <f>IF(P1438&gt;0,RANK(P1438,(N1438:P1438,Q1438:AE1438)),0)</f>
        <v>0</v>
      </c>
      <c r="G1438" s="1">
        <f t="shared" si="566"/>
        <v>19805</v>
      </c>
      <c r="H1438" s="2">
        <f t="shared" si="567"/>
        <v>0.23500166120841046</v>
      </c>
      <c r="I1438" s="2"/>
      <c r="J1438" s="2">
        <f t="shared" si="569"/>
        <v>0.61289097726517627</v>
      </c>
      <c r="K1438" s="2">
        <f t="shared" si="570"/>
        <v>0.37788931605676584</v>
      </c>
      <c r="L1438" s="2">
        <f t="shared" si="571"/>
        <v>0</v>
      </c>
      <c r="M1438" s="2">
        <f t="shared" si="572"/>
        <v>9.2197066780578818E-3</v>
      </c>
      <c r="N1438" s="59">
        <f t="shared" si="564"/>
        <v>51652</v>
      </c>
      <c r="O1438" s="59">
        <f t="shared" si="565"/>
        <v>31847</v>
      </c>
      <c r="P1438" s="59"/>
      <c r="Q1438" s="57">
        <v>266</v>
      </c>
      <c r="S1438" s="57">
        <v>487</v>
      </c>
      <c r="X1438" s="57">
        <v>24</v>
      </c>
      <c r="Y1438" s="59"/>
      <c r="Z1438" s="59"/>
      <c r="AA1438" s="59"/>
      <c r="AB1438" s="59"/>
      <c r="AC1438" s="58"/>
      <c r="AD1438" s="59"/>
      <c r="AE1438" s="59"/>
      <c r="AF1438" s="59"/>
      <c r="AG1438" s="59"/>
      <c r="AI1438" s="7">
        <f>IF(Q1438&gt;0,RANK(Q1438,(N1438:P1438,Q1438:AE1438)),0)</f>
        <v>4</v>
      </c>
      <c r="AJ1438" s="7">
        <f>IF(R1438&gt;0,RANK(R1438,(N1438:P1438,Q1438:AE1438)),0)</f>
        <v>0</v>
      </c>
      <c r="AK1438" s="7">
        <f>IF(T1438&gt;0,RANK(T1438,(N1438:P1438,Q1438:AE1438)),0)</f>
        <v>0</v>
      </c>
      <c r="AL1438" s="7">
        <f>IF(S1438&gt;0,RANK(S1438,(N1438:P1438,Q1438:AE1438)),0)</f>
        <v>3</v>
      </c>
      <c r="AM1438" s="2">
        <f t="shared" si="573"/>
        <v>3.1562959798756467E-3</v>
      </c>
      <c r="AN1438" s="2">
        <f t="shared" si="574"/>
        <v>0</v>
      </c>
      <c r="AO1438" s="2">
        <f t="shared" si="575"/>
        <v>0</v>
      </c>
      <c r="AP1438" s="2">
        <f t="shared" si="576"/>
        <v>5.7786321135317288E-3</v>
      </c>
      <c r="AR1438" t="s">
        <v>1788</v>
      </c>
      <c r="AS1438" t="s">
        <v>1573</v>
      </c>
      <c r="AT1438">
        <v>0</v>
      </c>
      <c r="AV1438">
        <v>3</v>
      </c>
      <c r="AW1438" s="91">
        <v>36</v>
      </c>
      <c r="AX1438" s="93">
        <v>87</v>
      </c>
      <c r="AY1438" s="97">
        <f t="shared" si="563"/>
        <v>36087</v>
      </c>
      <c r="BA1438" s="7" t="s">
        <v>1261</v>
      </c>
      <c r="BB1438" s="1">
        <v>4965</v>
      </c>
      <c r="BC1438" s="1">
        <v>49</v>
      </c>
      <c r="BH1438" s="1">
        <v>46381</v>
      </c>
      <c r="BI1438" s="1">
        <v>26186</v>
      </c>
      <c r="BJ1438" s="1">
        <v>3017</v>
      </c>
      <c r="BK1438" s="1">
        <v>5661</v>
      </c>
      <c r="BL1438" s="1">
        <v>2254</v>
      </c>
    </row>
    <row r="1439" spans="1:64" hidden="1" outlineLevel="1">
      <c r="A1439" t="s">
        <v>1172</v>
      </c>
      <c r="B1439" t="s">
        <v>1573</v>
      </c>
      <c r="C1439" s="1">
        <f t="shared" si="568"/>
        <v>28216</v>
      </c>
      <c r="D1439" s="7">
        <f>IF(N1439&gt;0, RANK(N1439,(N1439:P1439,Q1439:AE1439)),0)</f>
        <v>1</v>
      </c>
      <c r="E1439" s="7">
        <f>IF(O1439&gt;0,RANK(O1439,(N1439:P1439,Q1439:AE1439)),0)</f>
        <v>2</v>
      </c>
      <c r="F1439" s="7">
        <f>IF(P1439&gt;0,RANK(P1439,(N1439:P1439,Q1439:AE1439)),0)</f>
        <v>0</v>
      </c>
      <c r="G1439" s="1">
        <f t="shared" si="566"/>
        <v>10095</v>
      </c>
      <c r="H1439" s="2">
        <f t="shared" si="567"/>
        <v>0.35777573008222285</v>
      </c>
      <c r="I1439" s="2"/>
      <c r="J1439" s="2">
        <f t="shared" si="569"/>
        <v>0.67011624610150267</v>
      </c>
      <c r="K1439" s="2">
        <f t="shared" si="570"/>
        <v>0.31234051601927987</v>
      </c>
      <c r="L1439" s="2">
        <f t="shared" si="571"/>
        <v>0</v>
      </c>
      <c r="M1439" s="2">
        <f t="shared" si="572"/>
        <v>1.7543237879217466E-2</v>
      </c>
      <c r="N1439" s="59">
        <f t="shared" si="564"/>
        <v>18908</v>
      </c>
      <c r="O1439" s="59">
        <f t="shared" si="565"/>
        <v>8813</v>
      </c>
      <c r="P1439" s="59"/>
      <c r="Q1439" s="57">
        <v>195</v>
      </c>
      <c r="S1439" s="57">
        <v>292</v>
      </c>
      <c r="X1439" s="57">
        <v>8</v>
      </c>
      <c r="Y1439" s="59"/>
      <c r="Z1439" s="59"/>
      <c r="AA1439" s="59"/>
      <c r="AB1439" s="59"/>
      <c r="AC1439" s="58"/>
      <c r="AD1439" s="59"/>
      <c r="AE1439" s="59"/>
      <c r="AF1439" s="59"/>
      <c r="AG1439" s="59"/>
      <c r="AI1439" s="7">
        <f>IF(Q1439&gt;0,RANK(Q1439,(N1439:P1439,Q1439:AE1439)),0)</f>
        <v>4</v>
      </c>
      <c r="AJ1439" s="7">
        <f>IF(R1439&gt;0,RANK(R1439,(N1439:P1439,Q1439:AE1439)),0)</f>
        <v>0</v>
      </c>
      <c r="AK1439" s="7">
        <f>IF(T1439&gt;0,RANK(T1439,(N1439:P1439,Q1439:AE1439)),0)</f>
        <v>0</v>
      </c>
      <c r="AL1439" s="7">
        <f>IF(S1439&gt;0,RANK(S1439,(N1439:P1439,Q1439:AE1439)),0)</f>
        <v>3</v>
      </c>
      <c r="AM1439" s="2">
        <f t="shared" si="573"/>
        <v>6.9109724978735467E-3</v>
      </c>
      <c r="AN1439" s="2">
        <f t="shared" si="574"/>
        <v>0</v>
      </c>
      <c r="AO1439" s="2">
        <f t="shared" si="575"/>
        <v>0</v>
      </c>
      <c r="AP1439" s="2">
        <f t="shared" si="576"/>
        <v>1.034873830450808E-2</v>
      </c>
      <c r="AR1439" t="s">
        <v>1172</v>
      </c>
      <c r="AS1439" t="s">
        <v>1573</v>
      </c>
      <c r="AT1439">
        <v>23</v>
      </c>
      <c r="AV1439">
        <v>3</v>
      </c>
      <c r="AW1439" s="91">
        <v>36</v>
      </c>
      <c r="AX1439" s="93">
        <v>89</v>
      </c>
      <c r="AY1439" s="97">
        <f t="shared" si="563"/>
        <v>36089</v>
      </c>
      <c r="BA1439" s="7" t="s">
        <v>1261</v>
      </c>
      <c r="BB1439" s="1">
        <v>1848</v>
      </c>
      <c r="BC1439" s="1">
        <v>0</v>
      </c>
      <c r="BH1439" s="1">
        <v>16639</v>
      </c>
      <c r="BI1439" s="1">
        <v>7752</v>
      </c>
      <c r="BJ1439" s="1">
        <v>1456</v>
      </c>
      <c r="BK1439" s="1">
        <v>1061</v>
      </c>
      <c r="BL1439" s="1">
        <v>813</v>
      </c>
    </row>
    <row r="1440" spans="1:64" hidden="1" outlineLevel="1">
      <c r="A1440" t="s">
        <v>609</v>
      </c>
      <c r="B1440" t="s">
        <v>1573</v>
      </c>
      <c r="C1440" s="1">
        <f t="shared" si="568"/>
        <v>80278</v>
      </c>
      <c r="D1440" s="7">
        <f>IF(N1440&gt;0, RANK(N1440,(N1440:P1440,Q1440:AE1440)),0)</f>
        <v>1</v>
      </c>
      <c r="E1440" s="7">
        <f>IF(O1440&gt;0,RANK(O1440,(N1440:P1440,Q1440:AE1440)),0)</f>
        <v>2</v>
      </c>
      <c r="F1440" s="7">
        <f>IF(P1440&gt;0,RANK(P1440,(N1440:P1440,Q1440:AE1440)),0)</f>
        <v>0</v>
      </c>
      <c r="G1440" s="1">
        <f t="shared" si="566"/>
        <v>8850</v>
      </c>
      <c r="H1440" s="2">
        <f t="shared" si="567"/>
        <v>0.11024190936495677</v>
      </c>
      <c r="I1440" s="2"/>
      <c r="J1440" s="2">
        <f t="shared" si="569"/>
        <v>0.54589053040683622</v>
      </c>
      <c r="K1440" s="2">
        <f t="shared" si="570"/>
        <v>0.43564862104187946</v>
      </c>
      <c r="L1440" s="2">
        <f t="shared" si="571"/>
        <v>0</v>
      </c>
      <c r="M1440" s="2">
        <f t="shared" si="572"/>
        <v>1.8460848551284326E-2</v>
      </c>
      <c r="N1440" s="59">
        <f t="shared" si="564"/>
        <v>43823</v>
      </c>
      <c r="O1440" s="59">
        <f t="shared" si="565"/>
        <v>34973</v>
      </c>
      <c r="P1440" s="59"/>
      <c r="Q1440" s="57">
        <v>655</v>
      </c>
      <c r="S1440" s="57">
        <v>806</v>
      </c>
      <c r="X1440" s="57">
        <v>21</v>
      </c>
      <c r="Y1440" s="59"/>
      <c r="Z1440" s="59"/>
      <c r="AA1440" s="59"/>
      <c r="AB1440" s="59"/>
      <c r="AC1440" s="58"/>
      <c r="AD1440" s="59"/>
      <c r="AE1440" s="59"/>
      <c r="AF1440" s="59"/>
      <c r="AG1440" s="59"/>
      <c r="AI1440" s="7">
        <f>IF(Q1440&gt;0,RANK(Q1440,(N1440:P1440,Q1440:AE1440)),0)</f>
        <v>4</v>
      </c>
      <c r="AJ1440" s="7">
        <f>IF(R1440&gt;0,RANK(R1440,(N1440:P1440,Q1440:AE1440)),0)</f>
        <v>0</v>
      </c>
      <c r="AK1440" s="7">
        <f>IF(T1440&gt;0,RANK(T1440,(N1440:P1440,Q1440:AE1440)),0)</f>
        <v>0</v>
      </c>
      <c r="AL1440" s="7">
        <f>IF(S1440&gt;0,RANK(S1440,(N1440:P1440,Q1440:AE1440)),0)</f>
        <v>3</v>
      </c>
      <c r="AM1440" s="2">
        <f t="shared" si="573"/>
        <v>8.1591469642990615E-3</v>
      </c>
      <c r="AN1440" s="2">
        <f t="shared" si="574"/>
        <v>0</v>
      </c>
      <c r="AO1440" s="2">
        <f t="shared" si="575"/>
        <v>0</v>
      </c>
      <c r="AP1440" s="2">
        <f t="shared" si="576"/>
        <v>1.0040110615610753E-2</v>
      </c>
      <c r="AR1440" t="s">
        <v>609</v>
      </c>
      <c r="AS1440" t="s">
        <v>1573</v>
      </c>
      <c r="AT1440">
        <v>0</v>
      </c>
      <c r="AV1440">
        <v>3</v>
      </c>
      <c r="AW1440" s="91">
        <v>36</v>
      </c>
      <c r="AX1440" s="93">
        <v>91</v>
      </c>
      <c r="AY1440" s="97">
        <f t="shared" si="563"/>
        <v>36091</v>
      </c>
      <c r="BA1440" s="7" t="s">
        <v>1261</v>
      </c>
      <c r="BB1440" s="1">
        <v>3165</v>
      </c>
      <c r="BC1440" s="1">
        <v>0</v>
      </c>
      <c r="BH1440" s="1">
        <v>37967</v>
      </c>
      <c r="BI1440" s="1">
        <v>29608</v>
      </c>
      <c r="BJ1440" s="1">
        <v>3852</v>
      </c>
      <c r="BK1440" s="1">
        <v>5365</v>
      </c>
      <c r="BL1440" s="1">
        <v>2004</v>
      </c>
    </row>
    <row r="1441" spans="1:64" hidden="1" outlineLevel="1">
      <c r="A1441" t="s">
        <v>389</v>
      </c>
      <c r="B1441" t="s">
        <v>1573</v>
      </c>
      <c r="C1441" s="1">
        <f t="shared" si="568"/>
        <v>47623</v>
      </c>
      <c r="D1441" s="7">
        <f>IF(N1441&gt;0, RANK(N1441,(N1441:P1441,Q1441:AE1441)),0)</f>
        <v>1</v>
      </c>
      <c r="E1441" s="7">
        <f>IF(O1441&gt;0,RANK(O1441,(N1441:P1441,Q1441:AE1441)),0)</f>
        <v>2</v>
      </c>
      <c r="F1441" s="7">
        <f>IF(P1441&gt;0,RANK(P1441,(N1441:P1441,Q1441:AE1441)),0)</f>
        <v>0</v>
      </c>
      <c r="G1441" s="1">
        <f t="shared" si="566"/>
        <v>10264</v>
      </c>
      <c r="H1441" s="2">
        <f t="shared" si="567"/>
        <v>0.21552611133275937</v>
      </c>
      <c r="I1441" s="2"/>
      <c r="J1441" s="2">
        <f t="shared" si="569"/>
        <v>0.59609852382252271</v>
      </c>
      <c r="K1441" s="2">
        <f t="shared" si="570"/>
        <v>0.38057241248976337</v>
      </c>
      <c r="L1441" s="2">
        <f t="shared" si="571"/>
        <v>0</v>
      </c>
      <c r="M1441" s="2">
        <f t="shared" si="572"/>
        <v>2.3329063687713925E-2</v>
      </c>
      <c r="N1441" s="59">
        <f t="shared" si="564"/>
        <v>28388</v>
      </c>
      <c r="O1441" s="59">
        <f t="shared" si="565"/>
        <v>18124</v>
      </c>
      <c r="P1441" s="59"/>
      <c r="Q1441" s="57">
        <v>501</v>
      </c>
      <c r="S1441" s="57">
        <v>581</v>
      </c>
      <c r="X1441" s="57">
        <v>29</v>
      </c>
      <c r="Y1441" s="59"/>
      <c r="Z1441" s="59"/>
      <c r="AA1441" s="59"/>
      <c r="AB1441" s="59"/>
      <c r="AC1441" s="58"/>
      <c r="AD1441" s="59"/>
      <c r="AE1441" s="59"/>
      <c r="AF1441" s="59"/>
      <c r="AG1441" s="59"/>
      <c r="AI1441" s="7">
        <f>IF(Q1441&gt;0,RANK(Q1441,(N1441:P1441,Q1441:AE1441)),0)</f>
        <v>4</v>
      </c>
      <c r="AJ1441" s="7">
        <f>IF(R1441&gt;0,RANK(R1441,(N1441:P1441,Q1441:AE1441)),0)</f>
        <v>0</v>
      </c>
      <c r="AK1441" s="7">
        <f>IF(T1441&gt;0,RANK(T1441,(N1441:P1441,Q1441:AE1441)),0)</f>
        <v>0</v>
      </c>
      <c r="AL1441" s="7">
        <f>IF(S1441&gt;0,RANK(S1441,(N1441:P1441,Q1441:AE1441)),0)</f>
        <v>3</v>
      </c>
      <c r="AM1441" s="2">
        <f t="shared" si="573"/>
        <v>1.0520126829473155E-2</v>
      </c>
      <c r="AN1441" s="2">
        <f t="shared" si="574"/>
        <v>0</v>
      </c>
      <c r="AO1441" s="2">
        <f t="shared" si="575"/>
        <v>0</v>
      </c>
      <c r="AP1441" s="2">
        <f t="shared" si="576"/>
        <v>1.2199987401045713E-2</v>
      </c>
      <c r="AR1441" t="s">
        <v>389</v>
      </c>
      <c r="AS1441" t="s">
        <v>1573</v>
      </c>
      <c r="AT1441">
        <v>21</v>
      </c>
      <c r="AV1441">
        <v>3</v>
      </c>
      <c r="AW1441" s="91">
        <v>36</v>
      </c>
      <c r="AX1441" s="93">
        <v>93</v>
      </c>
      <c r="AY1441" s="97">
        <f t="shared" si="563"/>
        <v>36093</v>
      </c>
      <c r="BA1441" s="7" t="s">
        <v>1261</v>
      </c>
      <c r="BB1441" s="1">
        <v>1720</v>
      </c>
      <c r="BC1441" s="1">
        <v>0</v>
      </c>
      <c r="BH1441" s="1">
        <v>24389</v>
      </c>
      <c r="BI1441" s="1">
        <v>14542</v>
      </c>
      <c r="BJ1441" s="1">
        <v>2463</v>
      </c>
      <c r="BK1441" s="1">
        <v>3582</v>
      </c>
      <c r="BL1441" s="1">
        <v>1536</v>
      </c>
    </row>
    <row r="1442" spans="1:64" hidden="1" outlineLevel="1">
      <c r="A1442" t="s">
        <v>2174</v>
      </c>
      <c r="B1442" t="s">
        <v>1573</v>
      </c>
      <c r="C1442" s="1">
        <f t="shared" si="568"/>
        <v>10350</v>
      </c>
      <c r="D1442" s="7">
        <f>IF(N1442&gt;0, RANK(N1442,(N1442:P1442,Q1442:AE1442)),0)</f>
        <v>1</v>
      </c>
      <c r="E1442" s="7">
        <f>IF(O1442&gt;0,RANK(O1442,(N1442:P1442,Q1442:AE1442)),0)</f>
        <v>2</v>
      </c>
      <c r="F1442" s="7">
        <f>IF(P1442&gt;0,RANK(P1442,(N1442:P1442,Q1442:AE1442)),0)</f>
        <v>0</v>
      </c>
      <c r="G1442" s="1">
        <f t="shared" si="566"/>
        <v>234</v>
      </c>
      <c r="H1442" s="2">
        <f t="shared" si="567"/>
        <v>2.2608695652173914E-2</v>
      </c>
      <c r="I1442" s="2"/>
      <c r="J1442" s="2">
        <f t="shared" si="569"/>
        <v>0.5006763285024155</v>
      </c>
      <c r="K1442" s="2">
        <f t="shared" si="570"/>
        <v>0.47806763285024156</v>
      </c>
      <c r="L1442" s="2">
        <f t="shared" si="571"/>
        <v>0</v>
      </c>
      <c r="M1442" s="2">
        <f t="shared" si="572"/>
        <v>2.1256038647342934E-2</v>
      </c>
      <c r="N1442" s="59">
        <f t="shared" si="564"/>
        <v>5182</v>
      </c>
      <c r="O1442" s="59">
        <f t="shared" si="565"/>
        <v>4948</v>
      </c>
      <c r="P1442" s="59"/>
      <c r="Q1442" s="57">
        <v>92</v>
      </c>
      <c r="S1442" s="57">
        <v>125</v>
      </c>
      <c r="X1442" s="57">
        <v>3</v>
      </c>
      <c r="Y1442" s="59"/>
      <c r="Z1442" s="59"/>
      <c r="AA1442" s="59"/>
      <c r="AB1442" s="59"/>
      <c r="AC1442" s="58"/>
      <c r="AD1442" s="59"/>
      <c r="AE1442" s="59"/>
      <c r="AF1442" s="59"/>
      <c r="AG1442" s="59"/>
      <c r="AI1442" s="7">
        <f>IF(Q1442&gt;0,RANK(Q1442,(N1442:P1442,Q1442:AE1442)),0)</f>
        <v>4</v>
      </c>
      <c r="AJ1442" s="7">
        <f>IF(R1442&gt;0,RANK(R1442,(N1442:P1442,Q1442:AE1442)),0)</f>
        <v>0</v>
      </c>
      <c r="AK1442" s="7">
        <f>IF(T1442&gt;0,RANK(T1442,(N1442:P1442,Q1442:AE1442)),0)</f>
        <v>0</v>
      </c>
      <c r="AL1442" s="7">
        <f>IF(S1442&gt;0,RANK(S1442,(N1442:P1442,Q1442:AE1442)),0)</f>
        <v>3</v>
      </c>
      <c r="AM1442" s="2">
        <f t="shared" si="573"/>
        <v>8.8888888888888889E-3</v>
      </c>
      <c r="AN1442" s="2">
        <f t="shared" si="574"/>
        <v>0</v>
      </c>
      <c r="AO1442" s="2">
        <f t="shared" si="575"/>
        <v>0</v>
      </c>
      <c r="AP1442" s="2">
        <f t="shared" si="576"/>
        <v>1.2077294685990338E-2</v>
      </c>
      <c r="AR1442" t="s">
        <v>2174</v>
      </c>
      <c r="AS1442" t="s">
        <v>1573</v>
      </c>
      <c r="AT1442">
        <v>21</v>
      </c>
      <c r="AV1442">
        <v>3</v>
      </c>
      <c r="AW1442" s="91">
        <v>36</v>
      </c>
      <c r="AX1442" s="93">
        <v>95</v>
      </c>
      <c r="AY1442" s="97">
        <f t="shared" si="563"/>
        <v>36095</v>
      </c>
      <c r="BA1442" s="7" t="s">
        <v>1261</v>
      </c>
      <c r="BB1442" s="1">
        <v>295</v>
      </c>
      <c r="BC1442" s="1">
        <v>4</v>
      </c>
      <c r="BH1442" s="1">
        <v>4319</v>
      </c>
      <c r="BI1442" s="1">
        <v>4003</v>
      </c>
      <c r="BJ1442" s="1">
        <v>518</v>
      </c>
      <c r="BK1442" s="1">
        <v>945</v>
      </c>
      <c r="BL1442" s="1">
        <v>345</v>
      </c>
    </row>
    <row r="1443" spans="1:64" hidden="1" outlineLevel="1">
      <c r="A1443" t="s">
        <v>2135</v>
      </c>
      <c r="B1443" t="s">
        <v>1573</v>
      </c>
      <c r="C1443" s="1">
        <f t="shared" si="568"/>
        <v>5865</v>
      </c>
      <c r="D1443" s="7">
        <f>IF(N1443&gt;0, RANK(N1443,(N1443:P1443,Q1443:AE1443)),0)</f>
        <v>1</v>
      </c>
      <c r="E1443" s="7">
        <f>IF(O1443&gt;0,RANK(O1443,(N1443:P1443,Q1443:AE1443)),0)</f>
        <v>2</v>
      </c>
      <c r="F1443" s="7">
        <f>IF(P1443&gt;0,RANK(P1443,(N1443:P1443,Q1443:AE1443)),0)</f>
        <v>0</v>
      </c>
      <c r="G1443" s="1">
        <f t="shared" si="566"/>
        <v>506</v>
      </c>
      <c r="H1443" s="2">
        <f t="shared" si="567"/>
        <v>8.6274509803921567E-2</v>
      </c>
      <c r="I1443" s="2"/>
      <c r="J1443" s="2">
        <f t="shared" si="569"/>
        <v>0.53435635123614666</v>
      </c>
      <c r="K1443" s="2">
        <f t="shared" si="570"/>
        <v>0.44808184143222507</v>
      </c>
      <c r="L1443" s="2">
        <f t="shared" si="571"/>
        <v>0</v>
      </c>
      <c r="M1443" s="2">
        <f t="shared" si="572"/>
        <v>1.7561807331628265E-2</v>
      </c>
      <c r="N1443" s="59">
        <f t="shared" si="564"/>
        <v>3134</v>
      </c>
      <c r="O1443" s="59">
        <f t="shared" si="565"/>
        <v>2628</v>
      </c>
      <c r="P1443" s="59"/>
      <c r="Q1443" s="57">
        <v>24</v>
      </c>
      <c r="S1443" s="57">
        <v>78</v>
      </c>
      <c r="X1443" s="57">
        <v>1</v>
      </c>
      <c r="Y1443" s="59"/>
      <c r="Z1443" s="59"/>
      <c r="AA1443" s="59"/>
      <c r="AB1443" s="59"/>
      <c r="AC1443" s="58"/>
      <c r="AD1443" s="59"/>
      <c r="AE1443" s="59"/>
      <c r="AF1443" s="59"/>
      <c r="AG1443" s="59"/>
      <c r="AI1443" s="7">
        <f>IF(Q1443&gt;0,RANK(Q1443,(N1443:P1443,Q1443:AE1443)),0)</f>
        <v>4</v>
      </c>
      <c r="AJ1443" s="7">
        <f>IF(R1443&gt;0,RANK(R1443,(N1443:P1443,Q1443:AE1443)),0)</f>
        <v>0</v>
      </c>
      <c r="AK1443" s="7">
        <f>IF(T1443&gt;0,RANK(T1443,(N1443:P1443,Q1443:AE1443)),0)</f>
        <v>0</v>
      </c>
      <c r="AL1443" s="7">
        <f>IF(S1443&gt;0,RANK(S1443,(N1443:P1443,Q1443:AE1443)),0)</f>
        <v>3</v>
      </c>
      <c r="AM1443" s="2">
        <f t="shared" si="573"/>
        <v>4.0920716112531966E-3</v>
      </c>
      <c r="AN1443" s="2">
        <f t="shared" si="574"/>
        <v>0</v>
      </c>
      <c r="AO1443" s="2">
        <f t="shared" si="575"/>
        <v>0</v>
      </c>
      <c r="AP1443" s="2">
        <f t="shared" si="576"/>
        <v>1.3299232736572891E-2</v>
      </c>
      <c r="AR1443" t="s">
        <v>2135</v>
      </c>
      <c r="AS1443" t="s">
        <v>1573</v>
      </c>
      <c r="AT1443">
        <v>29</v>
      </c>
      <c r="AV1443">
        <v>3</v>
      </c>
      <c r="AW1443" s="91">
        <v>36</v>
      </c>
      <c r="AX1443" s="93">
        <v>97</v>
      </c>
      <c r="AY1443" s="97">
        <f t="shared" si="563"/>
        <v>36097</v>
      </c>
      <c r="BA1443" s="7" t="s">
        <v>1261</v>
      </c>
      <c r="BB1443" s="1">
        <v>175</v>
      </c>
      <c r="BC1443" s="1">
        <v>0</v>
      </c>
      <c r="BH1443" s="1">
        <v>2619</v>
      </c>
      <c r="BI1443" s="1">
        <v>2246</v>
      </c>
      <c r="BJ1443" s="1">
        <v>283</v>
      </c>
      <c r="BK1443" s="1">
        <v>382</v>
      </c>
      <c r="BL1443" s="1">
        <v>232</v>
      </c>
    </row>
    <row r="1444" spans="1:64" hidden="1" outlineLevel="1">
      <c r="A1444" t="s">
        <v>1661</v>
      </c>
      <c r="B1444" t="s">
        <v>1573</v>
      </c>
      <c r="C1444" s="1">
        <f t="shared" si="568"/>
        <v>9908</v>
      </c>
      <c r="D1444" s="7">
        <f>IF(N1444&gt;0, RANK(N1444,(N1444:P1444,Q1444:AE1444)),0)</f>
        <v>1</v>
      </c>
      <c r="E1444" s="7">
        <f>IF(O1444&gt;0,RANK(O1444,(N1444:P1444,Q1444:AE1444)),0)</f>
        <v>2</v>
      </c>
      <c r="F1444" s="7">
        <f>IF(P1444&gt;0,RANK(P1444,(N1444:P1444,Q1444:AE1444)),0)</f>
        <v>0</v>
      </c>
      <c r="G1444" s="1">
        <f t="shared" si="566"/>
        <v>2123</v>
      </c>
      <c r="H1444" s="2">
        <f t="shared" si="567"/>
        <v>0.21427129592248689</v>
      </c>
      <c r="I1444" s="2"/>
      <c r="J1444" s="2">
        <f t="shared" si="569"/>
        <v>0.59769882922890594</v>
      </c>
      <c r="K1444" s="2">
        <f t="shared" si="570"/>
        <v>0.38342753330641904</v>
      </c>
      <c r="L1444" s="2">
        <f t="shared" si="571"/>
        <v>0</v>
      </c>
      <c r="M1444" s="2">
        <f t="shared" si="572"/>
        <v>1.8873637464675019E-2</v>
      </c>
      <c r="N1444" s="59">
        <f t="shared" si="564"/>
        <v>5922</v>
      </c>
      <c r="O1444" s="59">
        <f t="shared" si="565"/>
        <v>3799</v>
      </c>
      <c r="P1444" s="59"/>
      <c r="Q1444" s="57">
        <v>65</v>
      </c>
      <c r="S1444" s="57">
        <v>118</v>
      </c>
      <c r="X1444" s="57">
        <v>4</v>
      </c>
      <c r="Y1444" s="59"/>
      <c r="Z1444" s="59"/>
      <c r="AA1444" s="59"/>
      <c r="AB1444" s="59"/>
      <c r="AC1444" s="58"/>
      <c r="AD1444" s="59"/>
      <c r="AE1444" s="59"/>
      <c r="AF1444" s="59"/>
      <c r="AG1444" s="59"/>
      <c r="AI1444" s="7">
        <f>IF(Q1444&gt;0,RANK(Q1444,(N1444:P1444,Q1444:AE1444)),0)</f>
        <v>4</v>
      </c>
      <c r="AJ1444" s="7">
        <f>IF(R1444&gt;0,RANK(R1444,(N1444:P1444,Q1444:AE1444)),0)</f>
        <v>0</v>
      </c>
      <c r="AK1444" s="7">
        <f>IF(T1444&gt;0,RANK(T1444,(N1444:P1444,Q1444:AE1444)),0)</f>
        <v>0</v>
      </c>
      <c r="AL1444" s="7">
        <f>IF(S1444&gt;0,RANK(S1444,(N1444:P1444,Q1444:AE1444)),0)</f>
        <v>3</v>
      </c>
      <c r="AM1444" s="2">
        <f t="shared" si="573"/>
        <v>6.5603552684699229E-3</v>
      </c>
      <c r="AN1444" s="2">
        <f t="shared" si="574"/>
        <v>0</v>
      </c>
      <c r="AO1444" s="2">
        <f t="shared" si="575"/>
        <v>0</v>
      </c>
      <c r="AP1444" s="2">
        <f t="shared" si="576"/>
        <v>1.1909568025837708E-2</v>
      </c>
      <c r="AR1444" t="s">
        <v>1661</v>
      </c>
      <c r="AS1444" t="s">
        <v>1573</v>
      </c>
      <c r="AT1444">
        <v>24</v>
      </c>
      <c r="AV1444">
        <v>3</v>
      </c>
      <c r="AW1444" s="91">
        <v>36</v>
      </c>
      <c r="AX1444" s="93">
        <v>99</v>
      </c>
      <c r="AY1444" s="97">
        <f t="shared" si="563"/>
        <v>36099</v>
      </c>
      <c r="BA1444" s="7" t="s">
        <v>1261</v>
      </c>
      <c r="BB1444" s="1">
        <v>312</v>
      </c>
      <c r="BC1444" s="1">
        <v>4</v>
      </c>
      <c r="BH1444" s="1">
        <v>5106</v>
      </c>
      <c r="BI1444" s="1">
        <v>3267</v>
      </c>
      <c r="BJ1444" s="1">
        <v>505</v>
      </c>
      <c r="BK1444" s="1">
        <v>532</v>
      </c>
      <c r="BL1444" s="1">
        <v>311</v>
      </c>
    </row>
    <row r="1445" spans="1:64" hidden="1" outlineLevel="1">
      <c r="A1445" t="s">
        <v>2407</v>
      </c>
      <c r="B1445" t="s">
        <v>1573</v>
      </c>
      <c r="C1445" s="1">
        <f t="shared" si="568"/>
        <v>27094</v>
      </c>
      <c r="D1445" s="7">
        <f>IF(N1445&gt;0, RANK(N1445,(N1445:P1445,Q1445:AE1445)),0)</f>
        <v>1</v>
      </c>
      <c r="E1445" s="7">
        <f>IF(O1445&gt;0,RANK(O1445,(N1445:P1445,Q1445:AE1445)),0)</f>
        <v>2</v>
      </c>
      <c r="F1445" s="7">
        <f>IF(P1445&gt;0,RANK(P1445,(N1445:P1445,Q1445:AE1445)),0)</f>
        <v>0</v>
      </c>
      <c r="G1445" s="1">
        <f t="shared" si="566"/>
        <v>1655</v>
      </c>
      <c r="H1445" s="2">
        <f t="shared" si="567"/>
        <v>6.1083634753081865E-2</v>
      </c>
      <c r="I1445" s="2"/>
      <c r="J1445" s="2">
        <f t="shared" si="569"/>
        <v>0.52336310622277993</v>
      </c>
      <c r="K1445" s="2">
        <f t="shared" si="570"/>
        <v>0.46227947146969811</v>
      </c>
      <c r="L1445" s="2">
        <f t="shared" si="571"/>
        <v>0</v>
      </c>
      <c r="M1445" s="2">
        <f t="shared" si="572"/>
        <v>1.4357422307521961E-2</v>
      </c>
      <c r="N1445" s="59">
        <f t="shared" si="564"/>
        <v>14180</v>
      </c>
      <c r="O1445" s="59">
        <f t="shared" si="565"/>
        <v>12525</v>
      </c>
      <c r="P1445" s="59"/>
      <c r="Q1445" s="57">
        <v>130</v>
      </c>
      <c r="S1445" s="57">
        <v>248</v>
      </c>
      <c r="X1445" s="57">
        <v>11</v>
      </c>
      <c r="Y1445" s="59"/>
      <c r="Z1445" s="59"/>
      <c r="AA1445" s="59"/>
      <c r="AB1445" s="59"/>
      <c r="AC1445" s="58"/>
      <c r="AD1445" s="59"/>
      <c r="AE1445" s="59"/>
      <c r="AF1445" s="59"/>
      <c r="AG1445" s="59"/>
      <c r="AI1445" s="7">
        <f>IF(Q1445&gt;0,RANK(Q1445,(N1445:P1445,Q1445:AE1445)),0)</f>
        <v>4</v>
      </c>
      <c r="AJ1445" s="7">
        <f>IF(R1445&gt;0,RANK(R1445,(N1445:P1445,Q1445:AE1445)),0)</f>
        <v>0</v>
      </c>
      <c r="AK1445" s="7">
        <f>IF(T1445&gt;0,RANK(T1445,(N1445:P1445,Q1445:AE1445)),0)</f>
        <v>0</v>
      </c>
      <c r="AL1445" s="7">
        <f>IF(S1445&gt;0,RANK(S1445,(N1445:P1445,Q1445:AE1445)),0)</f>
        <v>3</v>
      </c>
      <c r="AM1445" s="2">
        <f t="shared" si="573"/>
        <v>4.7981102827194212E-3</v>
      </c>
      <c r="AN1445" s="2">
        <f t="shared" si="574"/>
        <v>0</v>
      </c>
      <c r="AO1445" s="2">
        <f t="shared" si="575"/>
        <v>0</v>
      </c>
      <c r="AP1445" s="2">
        <f t="shared" si="576"/>
        <v>9.1533180778032037E-3</v>
      </c>
      <c r="AR1445" t="s">
        <v>2407</v>
      </c>
      <c r="AS1445" t="s">
        <v>1573</v>
      </c>
      <c r="AT1445">
        <v>29</v>
      </c>
      <c r="AV1445">
        <v>3</v>
      </c>
      <c r="AW1445" s="91">
        <v>36</v>
      </c>
      <c r="AX1445" s="93">
        <v>101</v>
      </c>
      <c r="AY1445" s="97">
        <f t="shared" si="563"/>
        <v>36101</v>
      </c>
      <c r="BA1445" s="7" t="s">
        <v>1261</v>
      </c>
      <c r="BB1445" s="1">
        <v>948</v>
      </c>
      <c r="BC1445" s="1">
        <v>40</v>
      </c>
      <c r="BH1445" s="1">
        <v>12317</v>
      </c>
      <c r="BI1445" s="1">
        <v>11173</v>
      </c>
      <c r="BJ1445" s="1">
        <v>1230</v>
      </c>
      <c r="BK1445" s="1">
        <v>1352</v>
      </c>
      <c r="BL1445" s="1">
        <v>633</v>
      </c>
    </row>
    <row r="1446" spans="1:64" hidden="1" outlineLevel="1">
      <c r="A1446" t="s">
        <v>1803</v>
      </c>
      <c r="B1446" t="s">
        <v>1573</v>
      </c>
      <c r="C1446" s="1">
        <f t="shared" si="568"/>
        <v>389794</v>
      </c>
      <c r="D1446" s="7">
        <f>IF(N1446&gt;0, RANK(N1446,(N1446:P1446,Q1446:AE1446)),0)</f>
        <v>1</v>
      </c>
      <c r="E1446" s="7">
        <f>IF(O1446&gt;0,RANK(O1446,(N1446:P1446,Q1446:AE1446)),0)</f>
        <v>2</v>
      </c>
      <c r="F1446" s="7">
        <f>IF(P1446&gt;0,RANK(P1446,(N1446:P1446,Q1446:AE1446)),0)</f>
        <v>0</v>
      </c>
      <c r="G1446" s="1">
        <f t="shared" si="566"/>
        <v>63812</v>
      </c>
      <c r="H1446" s="2">
        <f t="shared" si="567"/>
        <v>0.16370698368882025</v>
      </c>
      <c r="I1446" s="2"/>
      <c r="J1446" s="2">
        <f t="shared" si="569"/>
        <v>0.57639932887627821</v>
      </c>
      <c r="K1446" s="2">
        <f t="shared" si="570"/>
        <v>0.41269234518745801</v>
      </c>
      <c r="L1446" s="2">
        <f t="shared" si="571"/>
        <v>0</v>
      </c>
      <c r="M1446" s="2">
        <f t="shared" si="572"/>
        <v>1.0908325936263785E-2</v>
      </c>
      <c r="N1446" s="59">
        <f t="shared" si="564"/>
        <v>224677</v>
      </c>
      <c r="O1446" s="59">
        <f t="shared" si="565"/>
        <v>160865</v>
      </c>
      <c r="P1446" s="59"/>
      <c r="Q1446" s="57">
        <v>1925</v>
      </c>
      <c r="S1446" s="57">
        <v>2241</v>
      </c>
      <c r="X1446" s="57">
        <v>86</v>
      </c>
      <c r="Y1446" s="59"/>
      <c r="Z1446" s="59"/>
      <c r="AA1446" s="59"/>
      <c r="AB1446" s="59"/>
      <c r="AC1446" s="58"/>
      <c r="AD1446" s="59"/>
      <c r="AE1446" s="59"/>
      <c r="AF1446" s="59"/>
      <c r="AG1446" s="59"/>
      <c r="AI1446" s="7">
        <f>IF(Q1446&gt;0,RANK(Q1446,(N1446:P1446,Q1446:AE1446)),0)</f>
        <v>4</v>
      </c>
      <c r="AJ1446" s="7">
        <f>IF(R1446&gt;0,RANK(R1446,(N1446:P1446,Q1446:AE1446)),0)</f>
        <v>0</v>
      </c>
      <c r="AK1446" s="7">
        <f>IF(T1446&gt;0,RANK(T1446,(N1446:P1446,Q1446:AE1446)),0)</f>
        <v>0</v>
      </c>
      <c r="AL1446" s="7">
        <f>IF(S1446&gt;0,RANK(S1446,(N1446:P1446,Q1446:AE1446)),0)</f>
        <v>3</v>
      </c>
      <c r="AM1446" s="2">
        <f t="shared" si="573"/>
        <v>4.9385059800817867E-3</v>
      </c>
      <c r="AN1446" s="2">
        <f t="shared" si="574"/>
        <v>0</v>
      </c>
      <c r="AO1446" s="2">
        <f t="shared" si="575"/>
        <v>0</v>
      </c>
      <c r="AP1446" s="2">
        <f t="shared" si="576"/>
        <v>5.7491905981107974E-3</v>
      </c>
      <c r="AR1446" t="s">
        <v>1803</v>
      </c>
      <c r="AS1446" t="s">
        <v>1573</v>
      </c>
      <c r="AT1446">
        <v>0</v>
      </c>
      <c r="AV1446">
        <v>3</v>
      </c>
      <c r="AW1446" s="91">
        <v>36</v>
      </c>
      <c r="AX1446" s="93">
        <v>103</v>
      </c>
      <c r="AY1446" s="97">
        <f t="shared" si="563"/>
        <v>36103</v>
      </c>
      <c r="BA1446" s="7" t="s">
        <v>1261</v>
      </c>
      <c r="BB1446" s="1">
        <v>11706</v>
      </c>
      <c r="BC1446" s="1">
        <v>236</v>
      </c>
      <c r="BH1446" s="1">
        <v>194805</v>
      </c>
      <c r="BI1446" s="1">
        <v>128227</v>
      </c>
      <c r="BJ1446" s="1">
        <v>16781</v>
      </c>
      <c r="BK1446" s="1">
        <v>32638</v>
      </c>
      <c r="BL1446" s="1">
        <v>13091</v>
      </c>
    </row>
    <row r="1447" spans="1:64" hidden="1" outlineLevel="1">
      <c r="A1447" t="s">
        <v>2408</v>
      </c>
      <c r="B1447" t="s">
        <v>1573</v>
      </c>
      <c r="C1447" s="1">
        <f t="shared" si="568"/>
        <v>20886</v>
      </c>
      <c r="D1447" s="7">
        <f>IF(N1447&gt;0, RANK(N1447,(N1447:P1447,Q1447:AE1447)),0)</f>
        <v>1</v>
      </c>
      <c r="E1447" s="7">
        <f>IF(O1447&gt;0,RANK(O1447,(N1447:P1447,Q1447:AE1447)),0)</f>
        <v>2</v>
      </c>
      <c r="F1447" s="7">
        <f>IF(P1447&gt;0,RANK(P1447,(N1447:P1447,Q1447:AE1447)),0)</f>
        <v>0</v>
      </c>
      <c r="G1447" s="1">
        <f t="shared" si="566"/>
        <v>3716</v>
      </c>
      <c r="H1447" s="2">
        <f t="shared" si="567"/>
        <v>0.17791822273293115</v>
      </c>
      <c r="I1447" s="2"/>
      <c r="J1447" s="2">
        <f t="shared" si="569"/>
        <v>0.57928756104567658</v>
      </c>
      <c r="K1447" s="2">
        <f t="shared" si="570"/>
        <v>0.40136933831274541</v>
      </c>
      <c r="L1447" s="2">
        <f t="shared" si="571"/>
        <v>0</v>
      </c>
      <c r="M1447" s="2">
        <f t="shared" si="572"/>
        <v>1.9343100641578015E-2</v>
      </c>
      <c r="N1447" s="59">
        <f t="shared" si="564"/>
        <v>12099</v>
      </c>
      <c r="O1447" s="59">
        <f t="shared" si="565"/>
        <v>8383</v>
      </c>
      <c r="P1447" s="59"/>
      <c r="Q1447" s="57">
        <v>154</v>
      </c>
      <c r="S1447" s="57">
        <v>246</v>
      </c>
      <c r="X1447" s="57">
        <v>4</v>
      </c>
      <c r="Y1447" s="59"/>
      <c r="Z1447" s="59"/>
      <c r="AA1447" s="59"/>
      <c r="AB1447" s="59"/>
      <c r="AC1447" s="58"/>
      <c r="AD1447" s="59"/>
      <c r="AE1447" s="59"/>
      <c r="AF1447" s="59"/>
      <c r="AG1447" s="59"/>
      <c r="AI1447" s="7">
        <f>IF(Q1447&gt;0,RANK(Q1447,(N1447:P1447,Q1447:AE1447)),0)</f>
        <v>4</v>
      </c>
      <c r="AJ1447" s="7">
        <f>IF(R1447&gt;0,RANK(R1447,(N1447:P1447,Q1447:AE1447)),0)</f>
        <v>0</v>
      </c>
      <c r="AK1447" s="7">
        <f>IF(T1447&gt;0,RANK(T1447,(N1447:P1447,Q1447:AE1447)),0)</f>
        <v>0</v>
      </c>
      <c r="AL1447" s="7">
        <f>IF(S1447&gt;0,RANK(S1447,(N1447:P1447,Q1447:AE1447)),0)</f>
        <v>3</v>
      </c>
      <c r="AM1447" s="2">
        <f t="shared" si="573"/>
        <v>7.3733601455520442E-3</v>
      </c>
      <c r="AN1447" s="2">
        <f t="shared" si="574"/>
        <v>0</v>
      </c>
      <c r="AO1447" s="2">
        <f t="shared" si="575"/>
        <v>0</v>
      </c>
      <c r="AP1447" s="2">
        <f t="shared" si="576"/>
        <v>1.1778224648089629E-2</v>
      </c>
      <c r="AR1447" t="s">
        <v>2408</v>
      </c>
      <c r="AS1447" t="s">
        <v>1573</v>
      </c>
      <c r="AT1447">
        <v>22</v>
      </c>
      <c r="AV1447">
        <v>3</v>
      </c>
      <c r="AW1447" s="91">
        <v>36</v>
      </c>
      <c r="AX1447" s="93">
        <v>105</v>
      </c>
      <c r="AY1447" s="97">
        <f t="shared" si="563"/>
        <v>36105</v>
      </c>
      <c r="BA1447" s="7" t="s">
        <v>1261</v>
      </c>
      <c r="BB1447" s="1">
        <v>950</v>
      </c>
      <c r="BC1447" s="1">
        <v>15</v>
      </c>
      <c r="BH1447" s="1">
        <v>10420</v>
      </c>
      <c r="BI1447" s="1">
        <v>6880</v>
      </c>
      <c r="BJ1447" s="1">
        <v>960</v>
      </c>
      <c r="BK1447" s="1">
        <v>1503</v>
      </c>
      <c r="BL1447" s="1">
        <v>719</v>
      </c>
    </row>
    <row r="1448" spans="1:64" hidden="1" outlineLevel="1">
      <c r="A1448" t="s">
        <v>1662</v>
      </c>
      <c r="B1448" t="s">
        <v>1573</v>
      </c>
      <c r="C1448" s="1">
        <f t="shared" si="568"/>
        <v>15956</v>
      </c>
      <c r="D1448" s="7">
        <f>IF(N1448&gt;0, RANK(N1448,(N1448:P1448,Q1448:AE1448)),0)</f>
        <v>2</v>
      </c>
      <c r="E1448" s="7">
        <f>IF(O1448&gt;0,RANK(O1448,(N1448:P1448,Q1448:AE1448)),0)</f>
        <v>1</v>
      </c>
      <c r="F1448" s="7">
        <f>IF(P1448&gt;0,RANK(P1448,(N1448:P1448,Q1448:AE1448)),0)</f>
        <v>0</v>
      </c>
      <c r="G1448" s="1">
        <f t="shared" si="566"/>
        <v>1467</v>
      </c>
      <c r="H1448" s="2">
        <f t="shared" si="567"/>
        <v>9.1940335923790417E-2</v>
      </c>
      <c r="I1448" s="2"/>
      <c r="J1448" s="2">
        <f t="shared" si="569"/>
        <v>0.44472298821759837</v>
      </c>
      <c r="K1448" s="2">
        <f t="shared" si="570"/>
        <v>0.53666332414138884</v>
      </c>
      <c r="L1448" s="2">
        <f t="shared" si="571"/>
        <v>0</v>
      </c>
      <c r="M1448" s="2">
        <f t="shared" si="572"/>
        <v>1.8613687641012788E-2</v>
      </c>
      <c r="N1448" s="59">
        <f t="shared" si="564"/>
        <v>7096</v>
      </c>
      <c r="O1448" s="59">
        <f t="shared" si="565"/>
        <v>8563</v>
      </c>
      <c r="P1448" s="59"/>
      <c r="Q1448" s="57">
        <v>91</v>
      </c>
      <c r="S1448" s="57">
        <v>197</v>
      </c>
      <c r="X1448" s="57">
        <v>9</v>
      </c>
      <c r="Y1448" s="59"/>
      <c r="Z1448" s="59"/>
      <c r="AA1448" s="59"/>
      <c r="AB1448" s="59"/>
      <c r="AC1448" s="58"/>
      <c r="AD1448" s="59"/>
      <c r="AE1448" s="59"/>
      <c r="AF1448" s="59"/>
      <c r="AG1448" s="59"/>
      <c r="AI1448" s="7">
        <f>IF(Q1448&gt;0,RANK(Q1448,(N1448:P1448,Q1448:AE1448)),0)</f>
        <v>4</v>
      </c>
      <c r="AJ1448" s="7">
        <f>IF(R1448&gt;0,RANK(R1448,(N1448:P1448,Q1448:AE1448)),0)</f>
        <v>0</v>
      </c>
      <c r="AK1448" s="7">
        <f>IF(T1448&gt;0,RANK(T1448,(N1448:P1448,Q1448:AE1448)),0)</f>
        <v>0</v>
      </c>
      <c r="AL1448" s="7">
        <f>IF(S1448&gt;0,RANK(S1448,(N1448:P1448,Q1448:AE1448)),0)</f>
        <v>3</v>
      </c>
      <c r="AM1448" s="2">
        <f t="shared" si="573"/>
        <v>5.7031837553271495E-3</v>
      </c>
      <c r="AN1448" s="2">
        <f t="shared" si="574"/>
        <v>0</v>
      </c>
      <c r="AO1448" s="2">
        <f t="shared" si="575"/>
        <v>0</v>
      </c>
      <c r="AP1448" s="2">
        <f t="shared" si="576"/>
        <v>1.2346452745048885E-2</v>
      </c>
      <c r="AR1448" t="s">
        <v>1662</v>
      </c>
      <c r="AS1448" t="s">
        <v>1573</v>
      </c>
      <c r="AT1448">
        <v>0</v>
      </c>
      <c r="AV1448">
        <v>3</v>
      </c>
      <c r="AW1448" s="91">
        <v>36</v>
      </c>
      <c r="AX1448" s="93">
        <v>107</v>
      </c>
      <c r="AY1448" s="97">
        <f t="shared" si="563"/>
        <v>36107</v>
      </c>
      <c r="BA1448" s="7" t="s">
        <v>1261</v>
      </c>
      <c r="BB1448" s="1">
        <v>929</v>
      </c>
      <c r="BC1448" s="1">
        <v>0</v>
      </c>
      <c r="BH1448" s="1">
        <v>6142</v>
      </c>
      <c r="BI1448" s="1">
        <v>7618</v>
      </c>
      <c r="BJ1448" s="1">
        <v>549</v>
      </c>
      <c r="BK1448" s="1">
        <v>945</v>
      </c>
      <c r="BL1448" s="1">
        <v>405</v>
      </c>
    </row>
    <row r="1449" spans="1:64" hidden="1" outlineLevel="1">
      <c r="A1449" t="s">
        <v>2133</v>
      </c>
      <c r="B1449" t="s">
        <v>1573</v>
      </c>
      <c r="C1449" s="1">
        <f t="shared" si="568"/>
        <v>29113</v>
      </c>
      <c r="D1449" s="7">
        <f>IF(N1449&gt;0, RANK(N1449,(N1449:P1449,Q1449:AE1449)),0)</f>
        <v>1</v>
      </c>
      <c r="E1449" s="7">
        <f>IF(O1449&gt;0,RANK(O1449,(N1449:P1449,Q1449:AE1449)),0)</f>
        <v>2</v>
      </c>
      <c r="F1449" s="7">
        <f>IF(P1449&gt;0,RANK(P1449,(N1449:P1449,Q1449:AE1449)),0)</f>
        <v>0</v>
      </c>
      <c r="G1449" s="1">
        <f t="shared" si="566"/>
        <v>13129</v>
      </c>
      <c r="H1449" s="2">
        <f t="shared" si="567"/>
        <v>0.4509669219936111</v>
      </c>
      <c r="I1449" s="2"/>
      <c r="J1449" s="2">
        <f t="shared" si="569"/>
        <v>0.71198433689417095</v>
      </c>
      <c r="K1449" s="2">
        <f t="shared" si="570"/>
        <v>0.26101741490055991</v>
      </c>
      <c r="L1449" s="2">
        <f t="shared" si="571"/>
        <v>0</v>
      </c>
      <c r="M1449" s="2">
        <f t="shared" si="572"/>
        <v>2.6998248205269137E-2</v>
      </c>
      <c r="N1449" s="59">
        <f t="shared" si="564"/>
        <v>20728</v>
      </c>
      <c r="O1449" s="59">
        <f t="shared" si="565"/>
        <v>7599</v>
      </c>
      <c r="P1449" s="59"/>
      <c r="Q1449" s="57">
        <v>154</v>
      </c>
      <c r="S1449" s="57">
        <v>618</v>
      </c>
      <c r="X1449" s="57">
        <v>14</v>
      </c>
      <c r="Y1449" s="59"/>
      <c r="Z1449" s="59"/>
      <c r="AA1449" s="59"/>
      <c r="AB1449" s="59"/>
      <c r="AC1449" s="58"/>
      <c r="AD1449" s="59"/>
      <c r="AE1449" s="59"/>
      <c r="AF1449" s="59"/>
      <c r="AG1449" s="59"/>
      <c r="AI1449" s="7">
        <f>IF(Q1449&gt;0,RANK(Q1449,(N1449:P1449,Q1449:AE1449)),0)</f>
        <v>4</v>
      </c>
      <c r="AJ1449" s="7">
        <f>IF(R1449&gt;0,RANK(R1449,(N1449:P1449,Q1449:AE1449)),0)</f>
        <v>0</v>
      </c>
      <c r="AK1449" s="7">
        <f>IF(T1449&gt;0,RANK(T1449,(N1449:P1449,Q1449:AE1449)),0)</f>
        <v>0</v>
      </c>
      <c r="AL1449" s="7">
        <f>IF(S1449&gt;0,RANK(S1449,(N1449:P1449,Q1449:AE1449)),0)</f>
        <v>3</v>
      </c>
      <c r="AM1449" s="2">
        <f t="shared" si="573"/>
        <v>5.2897331089204139E-3</v>
      </c>
      <c r="AN1449" s="2">
        <f t="shared" si="574"/>
        <v>0</v>
      </c>
      <c r="AO1449" s="2">
        <f t="shared" si="575"/>
        <v>0</v>
      </c>
      <c r="AP1449" s="2">
        <f t="shared" si="576"/>
        <v>2.1227630268265036E-2</v>
      </c>
      <c r="AR1449" t="s">
        <v>2133</v>
      </c>
      <c r="AS1449" t="s">
        <v>1573</v>
      </c>
      <c r="AT1449">
        <v>0</v>
      </c>
      <c r="AV1449">
        <v>3</v>
      </c>
      <c r="AW1449" s="91">
        <v>36</v>
      </c>
      <c r="AX1449" s="93">
        <v>109</v>
      </c>
      <c r="AY1449" s="97">
        <f t="shared" si="563"/>
        <v>36109</v>
      </c>
      <c r="BA1449" s="7" t="s">
        <v>1261</v>
      </c>
      <c r="BB1449" s="1">
        <v>820</v>
      </c>
      <c r="BC1449" s="1">
        <v>15</v>
      </c>
      <c r="BH1449" s="1">
        <v>16924</v>
      </c>
      <c r="BI1449" s="1">
        <v>6716</v>
      </c>
      <c r="BJ1449" s="1">
        <v>1154</v>
      </c>
      <c r="BK1449" s="1">
        <v>883</v>
      </c>
      <c r="BL1449" s="1">
        <v>2650</v>
      </c>
    </row>
    <row r="1450" spans="1:64" hidden="1" outlineLevel="1">
      <c r="A1450" t="s">
        <v>499</v>
      </c>
      <c r="B1450" t="s">
        <v>1573</v>
      </c>
      <c r="C1450" s="1">
        <f t="shared" si="568"/>
        <v>59647</v>
      </c>
      <c r="D1450" s="7">
        <f>IF(N1450&gt;0, RANK(N1450,(N1450:P1450,Q1450:AE1450)),0)</f>
        <v>1</v>
      </c>
      <c r="E1450" s="7">
        <f>IF(O1450&gt;0,RANK(O1450,(N1450:P1450,Q1450:AE1450)),0)</f>
        <v>2</v>
      </c>
      <c r="F1450" s="7">
        <f>IF(P1450&gt;0,RANK(P1450,(N1450:P1450,Q1450:AE1450)),0)</f>
        <v>0</v>
      </c>
      <c r="G1450" s="1">
        <f t="shared" si="566"/>
        <v>14480</v>
      </c>
      <c r="H1450" s="2">
        <f t="shared" si="567"/>
        <v>0.24276158063272252</v>
      </c>
      <c r="I1450" s="2"/>
      <c r="J1450" s="2">
        <f t="shared" si="569"/>
        <v>0.60804399215383842</v>
      </c>
      <c r="K1450" s="2">
        <f t="shared" si="570"/>
        <v>0.3652824115211159</v>
      </c>
      <c r="L1450" s="2">
        <f t="shared" si="571"/>
        <v>0</v>
      </c>
      <c r="M1450" s="2">
        <f t="shared" si="572"/>
        <v>2.6673596325045679E-2</v>
      </c>
      <c r="N1450" s="59">
        <f t="shared" si="564"/>
        <v>36268</v>
      </c>
      <c r="O1450" s="59">
        <f t="shared" si="565"/>
        <v>21788</v>
      </c>
      <c r="P1450" s="59"/>
      <c r="Q1450" s="57">
        <v>469</v>
      </c>
      <c r="S1450" s="57">
        <v>1110</v>
      </c>
      <c r="X1450" s="57">
        <v>12</v>
      </c>
      <c r="Y1450" s="59"/>
      <c r="Z1450" s="59"/>
      <c r="AA1450" s="59"/>
      <c r="AB1450" s="59"/>
      <c r="AC1450" s="58"/>
      <c r="AD1450" s="59"/>
      <c r="AE1450" s="59"/>
      <c r="AF1450" s="59"/>
      <c r="AG1450" s="59"/>
      <c r="AI1450" s="7">
        <f>IF(Q1450&gt;0,RANK(Q1450,(N1450:P1450,Q1450:AE1450)),0)</f>
        <v>4</v>
      </c>
      <c r="AJ1450" s="7">
        <f>IF(R1450&gt;0,RANK(R1450,(N1450:P1450,Q1450:AE1450)),0)</f>
        <v>0</v>
      </c>
      <c r="AK1450" s="7">
        <f>IF(T1450&gt;0,RANK(T1450,(N1450:P1450,Q1450:AE1450)),0)</f>
        <v>0</v>
      </c>
      <c r="AL1450" s="7">
        <f>IF(S1450&gt;0,RANK(S1450,(N1450:P1450,Q1450:AE1450)),0)</f>
        <v>3</v>
      </c>
      <c r="AM1450" s="2">
        <f t="shared" si="573"/>
        <v>7.8629268865156674E-3</v>
      </c>
      <c r="AN1450" s="2">
        <f t="shared" si="574"/>
        <v>0</v>
      </c>
      <c r="AO1450" s="2">
        <f t="shared" si="575"/>
        <v>0</v>
      </c>
      <c r="AP1450" s="2">
        <f t="shared" si="576"/>
        <v>1.8609485808171407E-2</v>
      </c>
      <c r="AR1450" t="s">
        <v>499</v>
      </c>
      <c r="AS1450" t="s">
        <v>1573</v>
      </c>
      <c r="AT1450">
        <v>22</v>
      </c>
      <c r="AV1450">
        <v>3</v>
      </c>
      <c r="AW1450" s="91">
        <v>36</v>
      </c>
      <c r="AX1450" s="93">
        <v>111</v>
      </c>
      <c r="AY1450" s="97">
        <f t="shared" si="563"/>
        <v>36111</v>
      </c>
      <c r="BA1450" s="7" t="s">
        <v>1261</v>
      </c>
      <c r="BB1450" s="1">
        <v>1763</v>
      </c>
      <c r="BC1450" s="1">
        <v>18</v>
      </c>
      <c r="BH1450" s="1">
        <v>29720</v>
      </c>
      <c r="BI1450" s="1">
        <v>17556</v>
      </c>
      <c r="BJ1450" s="1">
        <v>2812</v>
      </c>
      <c r="BK1450" s="1">
        <v>4232</v>
      </c>
      <c r="BL1450" s="1">
        <v>3736</v>
      </c>
    </row>
    <row r="1451" spans="1:64" hidden="1" outlineLevel="1">
      <c r="A1451" t="s">
        <v>2118</v>
      </c>
      <c r="B1451" t="s">
        <v>1573</v>
      </c>
      <c r="C1451" s="1">
        <f t="shared" si="568"/>
        <v>22534</v>
      </c>
      <c r="D1451" s="7">
        <f>IF(N1451&gt;0, RANK(N1451,(N1451:P1451,Q1451:AE1451)),0)</f>
        <v>1</v>
      </c>
      <c r="E1451" s="7">
        <f>IF(O1451&gt;0,RANK(O1451,(N1451:P1451,Q1451:AE1451)),0)</f>
        <v>2</v>
      </c>
      <c r="F1451" s="7">
        <f>IF(P1451&gt;0,RANK(P1451,(N1451:P1451,Q1451:AE1451)),0)</f>
        <v>0</v>
      </c>
      <c r="G1451" s="1">
        <f t="shared" si="566"/>
        <v>4568</v>
      </c>
      <c r="H1451" s="2">
        <f t="shared" si="567"/>
        <v>0.20271589597940889</v>
      </c>
      <c r="I1451" s="2"/>
      <c r="J1451" s="2">
        <f t="shared" si="569"/>
        <v>0.59301499955622616</v>
      </c>
      <c r="K1451" s="2">
        <f t="shared" si="570"/>
        <v>0.39029910357681724</v>
      </c>
      <c r="L1451" s="2">
        <f t="shared" si="571"/>
        <v>0</v>
      </c>
      <c r="M1451" s="2">
        <f t="shared" si="572"/>
        <v>1.6685896866956595E-2</v>
      </c>
      <c r="N1451" s="59">
        <f t="shared" si="564"/>
        <v>13363</v>
      </c>
      <c r="O1451" s="59">
        <f t="shared" si="565"/>
        <v>8795</v>
      </c>
      <c r="P1451" s="59"/>
      <c r="Q1451" s="57">
        <v>131</v>
      </c>
      <c r="S1451" s="57">
        <v>240</v>
      </c>
      <c r="X1451" s="57">
        <v>5</v>
      </c>
      <c r="Y1451" s="59"/>
      <c r="Z1451" s="59"/>
      <c r="AA1451" s="59"/>
      <c r="AB1451" s="59"/>
      <c r="AC1451" s="58"/>
      <c r="AD1451" s="59"/>
      <c r="AE1451" s="59"/>
      <c r="AF1451" s="59"/>
      <c r="AG1451" s="59"/>
      <c r="AI1451" s="7">
        <f>IF(Q1451&gt;0,RANK(Q1451,(N1451:P1451,Q1451:AE1451)),0)</f>
        <v>4</v>
      </c>
      <c r="AJ1451" s="7">
        <f>IF(R1451&gt;0,RANK(R1451,(N1451:P1451,Q1451:AE1451)),0)</f>
        <v>0</v>
      </c>
      <c r="AK1451" s="7">
        <f>IF(T1451&gt;0,RANK(T1451,(N1451:P1451,Q1451:AE1451)),0)</f>
        <v>0</v>
      </c>
      <c r="AL1451" s="7">
        <f>IF(S1451&gt;0,RANK(S1451,(N1451:P1451,Q1451:AE1451)),0)</f>
        <v>3</v>
      </c>
      <c r="AM1451" s="2">
        <f t="shared" si="573"/>
        <v>5.8134374722641343E-3</v>
      </c>
      <c r="AN1451" s="2">
        <f t="shared" si="574"/>
        <v>0</v>
      </c>
      <c r="AO1451" s="2">
        <f t="shared" si="575"/>
        <v>0</v>
      </c>
      <c r="AP1451" s="2">
        <f t="shared" si="576"/>
        <v>1.065057246827017E-2</v>
      </c>
      <c r="AR1451" t="s">
        <v>2118</v>
      </c>
      <c r="AS1451" t="s">
        <v>1573</v>
      </c>
      <c r="AT1451">
        <v>20</v>
      </c>
      <c r="AV1451">
        <v>3</v>
      </c>
      <c r="AW1451" s="91">
        <v>36</v>
      </c>
      <c r="AX1451" s="93">
        <v>113</v>
      </c>
      <c r="AY1451" s="97">
        <f t="shared" si="563"/>
        <v>36113</v>
      </c>
      <c r="BA1451" s="7" t="s">
        <v>1261</v>
      </c>
      <c r="BB1451" s="1">
        <v>1030</v>
      </c>
      <c r="BC1451" s="1">
        <v>7</v>
      </c>
      <c r="BH1451" s="1">
        <v>11466</v>
      </c>
      <c r="BI1451" s="1">
        <v>7718</v>
      </c>
      <c r="BJ1451" s="1">
        <v>1366</v>
      </c>
      <c r="BK1451" s="1">
        <v>1077</v>
      </c>
      <c r="BL1451" s="1">
        <v>531</v>
      </c>
    </row>
    <row r="1452" spans="1:64" hidden="1" outlineLevel="1">
      <c r="A1452" t="s">
        <v>2232</v>
      </c>
      <c r="B1452" t="s">
        <v>1573</v>
      </c>
      <c r="C1452" s="1">
        <f t="shared" si="568"/>
        <v>17829</v>
      </c>
      <c r="D1452" s="7">
        <f>IF(N1452&gt;0, RANK(N1452,(N1452:P1452,Q1452:AE1452)),0)</f>
        <v>1</v>
      </c>
      <c r="E1452" s="7">
        <f>IF(O1452&gt;0,RANK(O1452,(N1452:P1452,Q1452:AE1452)),0)</f>
        <v>2</v>
      </c>
      <c r="F1452" s="7">
        <f>IF(P1452&gt;0,RANK(P1452,(N1452:P1452,Q1452:AE1452)),0)</f>
        <v>0</v>
      </c>
      <c r="G1452" s="1">
        <f t="shared" si="566"/>
        <v>3147</v>
      </c>
      <c r="H1452" s="2">
        <f t="shared" si="567"/>
        <v>0.17651018004374894</v>
      </c>
      <c r="I1452" s="2"/>
      <c r="J1452" s="2">
        <f t="shared" si="569"/>
        <v>0.57703741095967243</v>
      </c>
      <c r="K1452" s="2">
        <f t="shared" si="570"/>
        <v>0.40052723091592352</v>
      </c>
      <c r="L1452" s="2">
        <f t="shared" si="571"/>
        <v>0</v>
      </c>
      <c r="M1452" s="2">
        <f t="shared" si="572"/>
        <v>2.2435358124404059E-2</v>
      </c>
      <c r="N1452" s="59">
        <f t="shared" si="564"/>
        <v>10288</v>
      </c>
      <c r="O1452" s="59">
        <f t="shared" si="565"/>
        <v>7141</v>
      </c>
      <c r="P1452" s="59"/>
      <c r="Q1452" s="57">
        <v>144</v>
      </c>
      <c r="S1452" s="57">
        <v>254</v>
      </c>
      <c r="X1452" s="57">
        <v>2</v>
      </c>
      <c r="Y1452" s="59"/>
      <c r="Z1452" s="59"/>
      <c r="AA1452" s="59"/>
      <c r="AB1452" s="59"/>
      <c r="AC1452" s="58"/>
      <c r="AD1452" s="59"/>
      <c r="AE1452" s="59"/>
      <c r="AF1452" s="59"/>
      <c r="AG1452" s="59"/>
      <c r="AI1452" s="7">
        <f>IF(Q1452&gt;0,RANK(Q1452,(N1452:P1452,Q1452:AE1452)),0)</f>
        <v>4</v>
      </c>
      <c r="AJ1452" s="7">
        <f>IF(R1452&gt;0,RANK(R1452,(N1452:P1452,Q1452:AE1452)),0)</f>
        <v>0</v>
      </c>
      <c r="AK1452" s="7">
        <f>IF(T1452&gt;0,RANK(T1452,(N1452:P1452,Q1452:AE1452)),0)</f>
        <v>0</v>
      </c>
      <c r="AL1452" s="7">
        <f>IF(S1452&gt;0,RANK(S1452,(N1452:P1452,Q1452:AE1452)),0)</f>
        <v>3</v>
      </c>
      <c r="AM1452" s="2">
        <f t="shared" si="573"/>
        <v>8.0767289247854618E-3</v>
      </c>
      <c r="AN1452" s="2">
        <f t="shared" si="574"/>
        <v>0</v>
      </c>
      <c r="AO1452" s="2">
        <f t="shared" si="575"/>
        <v>0</v>
      </c>
      <c r="AP1452" s="2">
        <f t="shared" si="576"/>
        <v>1.4246452408996579E-2</v>
      </c>
      <c r="AR1452" t="s">
        <v>2232</v>
      </c>
      <c r="AS1452" t="s">
        <v>1573</v>
      </c>
      <c r="AT1452">
        <v>20</v>
      </c>
      <c r="AV1452">
        <v>3</v>
      </c>
      <c r="AW1452" s="91">
        <v>36</v>
      </c>
      <c r="AX1452" s="93">
        <v>115</v>
      </c>
      <c r="AY1452" s="97">
        <f t="shared" si="563"/>
        <v>36115</v>
      </c>
      <c r="BA1452" s="7" t="s">
        <v>1261</v>
      </c>
      <c r="BB1452" s="1">
        <v>1200</v>
      </c>
      <c r="BC1452" s="1">
        <v>0</v>
      </c>
      <c r="BH1452" s="1">
        <v>8737</v>
      </c>
      <c r="BI1452" s="1">
        <v>6057</v>
      </c>
      <c r="BJ1452" s="1">
        <v>1012</v>
      </c>
      <c r="BK1452" s="1">
        <v>1084</v>
      </c>
      <c r="BL1452" s="1">
        <v>539</v>
      </c>
    </row>
    <row r="1453" spans="1:64" hidden="1" outlineLevel="1">
      <c r="A1453" t="s">
        <v>2400</v>
      </c>
      <c r="B1453" t="s">
        <v>1573</v>
      </c>
      <c r="C1453" s="1">
        <f t="shared" si="568"/>
        <v>26661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>IF(P1453&gt;0,RANK(P1453,(N1453:P1453,Q1453:AE1453)),0)</f>
        <v>0</v>
      </c>
      <c r="G1453" s="1">
        <f t="shared" si="566"/>
        <v>1369</v>
      </c>
      <c r="H1453" s="2">
        <f t="shared" si="567"/>
        <v>5.1348411537451712E-2</v>
      </c>
      <c r="I1453" s="2"/>
      <c r="J1453" s="2">
        <f t="shared" si="569"/>
        <v>0.51689734068489557</v>
      </c>
      <c r="K1453" s="2">
        <f t="shared" si="570"/>
        <v>0.46554892914744384</v>
      </c>
      <c r="L1453" s="2">
        <f t="shared" si="571"/>
        <v>0</v>
      </c>
      <c r="M1453" s="2">
        <f t="shared" si="572"/>
        <v>1.7553730167660597E-2</v>
      </c>
      <c r="N1453" s="59">
        <f t="shared" si="564"/>
        <v>13781</v>
      </c>
      <c r="O1453" s="59">
        <f t="shared" si="565"/>
        <v>12412</v>
      </c>
      <c r="P1453" s="59"/>
      <c r="Q1453" s="57">
        <v>229</v>
      </c>
      <c r="S1453" s="57">
        <v>231</v>
      </c>
      <c r="X1453" s="57">
        <v>8</v>
      </c>
      <c r="Y1453" s="59"/>
      <c r="Z1453" s="59"/>
      <c r="AA1453" s="59"/>
      <c r="AB1453" s="59"/>
      <c r="AC1453" s="58"/>
      <c r="AD1453" s="59"/>
      <c r="AE1453" s="59"/>
      <c r="AF1453" s="59"/>
      <c r="AG1453" s="59"/>
      <c r="AI1453" s="7">
        <f>IF(Q1453&gt;0,RANK(Q1453,(N1453:P1453,Q1453:AE1453)),0)</f>
        <v>4</v>
      </c>
      <c r="AJ1453" s="7">
        <f>IF(R1453&gt;0,RANK(R1453,(N1453:P1453,Q1453:AE1453)),0)</f>
        <v>0</v>
      </c>
      <c r="AK1453" s="7">
        <f>IF(T1453&gt;0,RANK(T1453,(N1453:P1453,Q1453:AE1453)),0)</f>
        <v>0</v>
      </c>
      <c r="AL1453" s="7">
        <f>IF(S1453&gt;0,RANK(S1453,(N1453:P1453,Q1453:AE1453)),0)</f>
        <v>3</v>
      </c>
      <c r="AM1453" s="2">
        <f t="shared" si="573"/>
        <v>8.5893252316117177E-3</v>
      </c>
      <c r="AN1453" s="2">
        <f t="shared" si="574"/>
        <v>0</v>
      </c>
      <c r="AO1453" s="2">
        <f t="shared" si="575"/>
        <v>0</v>
      </c>
      <c r="AP1453" s="2">
        <f t="shared" si="576"/>
        <v>8.6643411724991563E-3</v>
      </c>
      <c r="AR1453" t="s">
        <v>2400</v>
      </c>
      <c r="AS1453" t="s">
        <v>1573</v>
      </c>
      <c r="AT1453">
        <v>25</v>
      </c>
      <c r="AV1453">
        <v>3</v>
      </c>
      <c r="AW1453" s="91">
        <v>36</v>
      </c>
      <c r="AX1453" s="93">
        <v>117</v>
      </c>
      <c r="AY1453" s="97">
        <f t="shared" si="563"/>
        <v>36117</v>
      </c>
      <c r="BA1453" s="7" t="s">
        <v>1261</v>
      </c>
      <c r="BB1453" s="1">
        <v>870</v>
      </c>
      <c r="BC1453" s="1">
        <v>0</v>
      </c>
      <c r="BH1453" s="1">
        <v>11732</v>
      </c>
      <c r="BI1453" s="1">
        <v>9730</v>
      </c>
      <c r="BJ1453" s="1">
        <v>1378</v>
      </c>
      <c r="BK1453" s="1">
        <v>2682</v>
      </c>
      <c r="BL1453" s="1">
        <v>671</v>
      </c>
    </row>
    <row r="1454" spans="1:64" hidden="1" outlineLevel="1">
      <c r="A1454" t="s">
        <v>2501</v>
      </c>
      <c r="B1454" t="s">
        <v>1573</v>
      </c>
      <c r="C1454" s="1">
        <f t="shared" si="568"/>
        <v>260129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>IF(P1454&gt;0,RANK(P1454,(N1454:P1454,Q1454:AE1454)),0)</f>
        <v>0</v>
      </c>
      <c r="G1454" s="1">
        <f t="shared" si="566"/>
        <v>85250</v>
      </c>
      <c r="H1454" s="2">
        <f t="shared" si="567"/>
        <v>0.32772201484648</v>
      </c>
      <c r="I1454" s="2"/>
      <c r="J1454" s="2">
        <f t="shared" si="569"/>
        <v>0.65865013128101824</v>
      </c>
      <c r="K1454" s="2">
        <f t="shared" si="570"/>
        <v>0.33092811643453823</v>
      </c>
      <c r="L1454" s="2">
        <f t="shared" si="571"/>
        <v>0</v>
      </c>
      <c r="M1454" s="2">
        <f t="shared" si="572"/>
        <v>1.0421752284443531E-2</v>
      </c>
      <c r="N1454" s="59">
        <f t="shared" si="564"/>
        <v>171334</v>
      </c>
      <c r="O1454" s="59">
        <f t="shared" si="565"/>
        <v>86084</v>
      </c>
      <c r="P1454" s="59"/>
      <c r="Q1454" s="57">
        <v>1069</v>
      </c>
      <c r="S1454" s="57">
        <v>1586</v>
      </c>
      <c r="X1454" s="57">
        <v>56</v>
      </c>
      <c r="Y1454" s="59"/>
      <c r="Z1454" s="59"/>
      <c r="AA1454" s="59"/>
      <c r="AB1454" s="59"/>
      <c r="AC1454" s="58"/>
      <c r="AD1454" s="59"/>
      <c r="AE1454" s="59"/>
      <c r="AF1454" s="59"/>
      <c r="AG1454" s="59"/>
      <c r="AI1454" s="7">
        <f>IF(Q1454&gt;0,RANK(Q1454,(N1454:P1454,Q1454:AE1454)),0)</f>
        <v>4</v>
      </c>
      <c r="AJ1454" s="7">
        <f>IF(R1454&gt;0,RANK(R1454,(N1454:P1454,Q1454:AE1454)),0)</f>
        <v>0</v>
      </c>
      <c r="AK1454" s="7">
        <f>IF(T1454&gt;0,RANK(T1454,(N1454:P1454,Q1454:AE1454)),0)</f>
        <v>0</v>
      </c>
      <c r="AL1454" s="7">
        <f>IF(S1454&gt;0,RANK(S1454,(N1454:P1454,Q1454:AE1454)),0)</f>
        <v>3</v>
      </c>
      <c r="AM1454" s="2">
        <f t="shared" si="573"/>
        <v>4.1094995175470633E-3</v>
      </c>
      <c r="AN1454" s="2">
        <f t="shared" si="574"/>
        <v>0</v>
      </c>
      <c r="AO1454" s="2">
        <f t="shared" si="575"/>
        <v>0</v>
      </c>
      <c r="AP1454" s="2">
        <f t="shared" si="576"/>
        <v>6.0969749624224905E-3</v>
      </c>
      <c r="AR1454" t="s">
        <v>2501</v>
      </c>
      <c r="AS1454" t="s">
        <v>1573</v>
      </c>
      <c r="AT1454">
        <v>0</v>
      </c>
      <c r="AV1454">
        <v>3</v>
      </c>
      <c r="AW1454" s="91">
        <v>36</v>
      </c>
      <c r="AX1454" s="93">
        <v>119</v>
      </c>
      <c r="AY1454" s="97">
        <f t="shared" ref="AY1454:AY1517" si="577">1000*AW1454+AX1454</f>
        <v>36119</v>
      </c>
      <c r="BA1454" s="7" t="s">
        <v>1261</v>
      </c>
      <c r="BB1454" s="1">
        <v>10987</v>
      </c>
      <c r="BC1454" s="1">
        <v>0</v>
      </c>
      <c r="BH1454" s="1">
        <v>155439</v>
      </c>
      <c r="BI1454" s="1">
        <v>73408</v>
      </c>
      <c r="BJ1454" s="1">
        <v>8584</v>
      </c>
      <c r="BK1454" s="1">
        <v>12676</v>
      </c>
      <c r="BL1454" s="1">
        <v>7311</v>
      </c>
    </row>
    <row r="1455" spans="1:64" hidden="1" outlineLevel="1">
      <c r="A1455" t="s">
        <v>2071</v>
      </c>
      <c r="B1455" t="s">
        <v>1573</v>
      </c>
      <c r="C1455" s="1">
        <f t="shared" si="568"/>
        <v>12405</v>
      </c>
      <c r="D1455" s="7">
        <f>IF(N1455&gt;0, RANK(N1455,(N1455:P1455,Q1455:AE1455)),0)</f>
        <v>2</v>
      </c>
      <c r="E1455" s="7">
        <f>IF(O1455&gt;0,RANK(O1455,(N1455:P1455,Q1455:AE1455)),0)</f>
        <v>1</v>
      </c>
      <c r="F1455" s="7">
        <f>IF(P1455&gt;0,RANK(P1455,(N1455:P1455,Q1455:AE1455)),0)</f>
        <v>0</v>
      </c>
      <c r="G1455" s="1">
        <f t="shared" si="566"/>
        <v>74</v>
      </c>
      <c r="H1455" s="2">
        <f t="shared" si="567"/>
        <v>5.9653365578395809E-3</v>
      </c>
      <c r="I1455" s="2"/>
      <c r="J1455" s="2">
        <f t="shared" si="569"/>
        <v>0.48512696493349455</v>
      </c>
      <c r="K1455" s="2">
        <f t="shared" si="570"/>
        <v>0.49109230149133415</v>
      </c>
      <c r="L1455" s="2">
        <f t="shared" si="571"/>
        <v>0</v>
      </c>
      <c r="M1455" s="2">
        <f t="shared" si="572"/>
        <v>2.3780733575171242E-2</v>
      </c>
      <c r="N1455" s="59">
        <f t="shared" si="564"/>
        <v>6018</v>
      </c>
      <c r="O1455" s="59">
        <f t="shared" si="565"/>
        <v>6092</v>
      </c>
      <c r="P1455" s="59"/>
      <c r="Q1455" s="57">
        <v>135</v>
      </c>
      <c r="S1455" s="57">
        <v>157</v>
      </c>
      <c r="X1455" s="57">
        <v>3</v>
      </c>
      <c r="Y1455" s="59"/>
      <c r="Z1455" s="59"/>
      <c r="AA1455" s="59"/>
      <c r="AB1455" s="59"/>
      <c r="AC1455" s="58"/>
      <c r="AD1455" s="59"/>
      <c r="AE1455" s="59"/>
      <c r="AF1455" s="59"/>
      <c r="AG1455" s="59"/>
      <c r="AI1455" s="7">
        <f>IF(Q1455&gt;0,RANK(Q1455,(N1455:P1455,Q1455:AE1455)),0)</f>
        <v>4</v>
      </c>
      <c r="AJ1455" s="7">
        <f>IF(R1455&gt;0,RANK(R1455,(N1455:P1455,Q1455:AE1455)),0)</f>
        <v>0</v>
      </c>
      <c r="AK1455" s="7">
        <f>IF(T1455&gt;0,RANK(T1455,(N1455:P1455,Q1455:AE1455)),0)</f>
        <v>0</v>
      </c>
      <c r="AL1455" s="7">
        <f>IF(S1455&gt;0,RANK(S1455,(N1455:P1455,Q1455:AE1455)),0)</f>
        <v>3</v>
      </c>
      <c r="AM1455" s="2">
        <f t="shared" si="573"/>
        <v>1.0882708585247884E-2</v>
      </c>
      <c r="AN1455" s="2">
        <f t="shared" si="574"/>
        <v>0</v>
      </c>
      <c r="AO1455" s="2">
        <f t="shared" si="575"/>
        <v>0</v>
      </c>
      <c r="AP1455" s="2">
        <f t="shared" si="576"/>
        <v>1.2656187021362354E-2</v>
      </c>
      <c r="AR1455" t="s">
        <v>2071</v>
      </c>
      <c r="AS1455" t="s">
        <v>1573</v>
      </c>
      <c r="AT1455">
        <v>26</v>
      </c>
      <c r="AV1455">
        <v>3</v>
      </c>
      <c r="AW1455" s="91">
        <v>36</v>
      </c>
      <c r="AX1455" s="93">
        <v>121</v>
      </c>
      <c r="AY1455" s="97">
        <f t="shared" si="577"/>
        <v>36121</v>
      </c>
      <c r="BA1455" s="7" t="s">
        <v>1261</v>
      </c>
      <c r="BB1455" s="1">
        <v>456</v>
      </c>
      <c r="BC1455" s="1">
        <v>0</v>
      </c>
      <c r="BH1455" s="1">
        <v>4882</v>
      </c>
      <c r="BI1455" s="1">
        <v>5124</v>
      </c>
      <c r="BJ1455" s="1">
        <v>712</v>
      </c>
      <c r="BK1455" s="1">
        <v>968</v>
      </c>
      <c r="BL1455" s="1">
        <v>424</v>
      </c>
    </row>
    <row r="1456" spans="1:64" hidden="1" outlineLevel="1">
      <c r="A1456" t="s">
        <v>862</v>
      </c>
      <c r="B1456" t="s">
        <v>1573</v>
      </c>
      <c r="C1456" s="1">
        <f t="shared" si="568"/>
        <v>7034</v>
      </c>
      <c r="D1456" s="7">
        <f>IF(N1456&gt;0, RANK(N1456,(N1456:P1456,Q1456:AE1456)),0)</f>
        <v>1</v>
      </c>
      <c r="E1456" s="7">
        <f>IF(O1456&gt;0,RANK(O1456,(N1456:P1456,Q1456:AE1456)),0)</f>
        <v>2</v>
      </c>
      <c r="F1456" s="7">
        <f>IF(P1456&gt;0,RANK(P1456,(N1456:P1456,Q1456:AE1456)),0)</f>
        <v>0</v>
      </c>
      <c r="G1456" s="1">
        <f t="shared" si="566"/>
        <v>747</v>
      </c>
      <c r="H1456" s="2">
        <f t="shared" si="567"/>
        <v>0.1061984646005118</v>
      </c>
      <c r="I1456" s="2"/>
      <c r="J1456" s="2">
        <f t="shared" si="569"/>
        <v>0.54506681831106052</v>
      </c>
      <c r="K1456" s="2">
        <f t="shared" si="570"/>
        <v>0.43886835371054878</v>
      </c>
      <c r="L1456" s="2">
        <f t="shared" si="571"/>
        <v>0</v>
      </c>
      <c r="M1456" s="2">
        <f t="shared" si="572"/>
        <v>1.6064827978390706E-2</v>
      </c>
      <c r="N1456" s="59">
        <f t="shared" si="564"/>
        <v>3834</v>
      </c>
      <c r="O1456" s="59">
        <f t="shared" si="565"/>
        <v>3087</v>
      </c>
      <c r="P1456" s="59"/>
      <c r="Q1456" s="57">
        <v>47</v>
      </c>
      <c r="S1456" s="57">
        <v>64</v>
      </c>
      <c r="X1456" s="57">
        <v>2</v>
      </c>
      <c r="Y1456" s="59"/>
      <c r="Z1456" s="59"/>
      <c r="AA1456" s="59"/>
      <c r="AB1456" s="59"/>
      <c r="AC1456" s="58"/>
      <c r="AD1456" s="59"/>
      <c r="AE1456" s="59"/>
      <c r="AF1456" s="59"/>
      <c r="AG1456" s="59"/>
      <c r="AI1456" s="7">
        <f>IF(Q1456&gt;0,RANK(Q1456,(N1456:P1456,Q1456:AE1456)),0)</f>
        <v>4</v>
      </c>
      <c r="AJ1456" s="7">
        <f>IF(R1456&gt;0,RANK(R1456,(N1456:P1456,Q1456:AE1456)),0)</f>
        <v>0</v>
      </c>
      <c r="AK1456" s="7">
        <f>IF(T1456&gt;0,RANK(T1456,(N1456:P1456,Q1456:AE1456)),0)</f>
        <v>0</v>
      </c>
      <c r="AL1456" s="7">
        <f>IF(S1456&gt;0,RANK(S1456,(N1456:P1456,Q1456:AE1456)),0)</f>
        <v>3</v>
      </c>
      <c r="AM1456" s="2">
        <f t="shared" si="573"/>
        <v>6.6818311060562983E-3</v>
      </c>
      <c r="AN1456" s="2">
        <f t="shared" si="574"/>
        <v>0</v>
      </c>
      <c r="AO1456" s="2">
        <f t="shared" si="575"/>
        <v>0</v>
      </c>
      <c r="AP1456" s="2">
        <f t="shared" si="576"/>
        <v>9.098663633778788E-3</v>
      </c>
      <c r="AR1456" t="s">
        <v>862</v>
      </c>
      <c r="AS1456" t="s">
        <v>1573</v>
      </c>
      <c r="AT1456">
        <v>29</v>
      </c>
      <c r="AV1456">
        <v>3</v>
      </c>
      <c r="AW1456" s="91">
        <v>36</v>
      </c>
      <c r="AX1456" s="93">
        <v>123</v>
      </c>
      <c r="AY1456" s="97">
        <f t="shared" si="577"/>
        <v>36123</v>
      </c>
      <c r="BA1456" s="7" t="s">
        <v>1261</v>
      </c>
      <c r="BB1456" s="1">
        <v>147</v>
      </c>
      <c r="BC1456" s="1">
        <v>20</v>
      </c>
      <c r="BH1456" s="1">
        <v>3348</v>
      </c>
      <c r="BI1456" s="1">
        <v>2642</v>
      </c>
      <c r="BJ1456" s="1">
        <v>313</v>
      </c>
      <c r="BK1456" s="1">
        <v>445</v>
      </c>
      <c r="BL1456" s="1">
        <v>173</v>
      </c>
    </row>
    <row r="1457" spans="1:64" hidden="1" outlineLevel="1">
      <c r="A1457" t="s">
        <v>2499</v>
      </c>
      <c r="B1457" t="s">
        <v>1573</v>
      </c>
      <c r="C1457" s="1">
        <f t="shared" si="568"/>
        <v>172358</v>
      </c>
      <c r="D1457" s="7">
        <f>IF(N1457&gt;0, RANK(N1457,(N1457:P1457,Q1457:AE1457)),0)</f>
        <v>1</v>
      </c>
      <c r="E1457" s="7">
        <f>IF(O1457&gt;0,RANK(O1457,(N1457:P1457,Q1457:AE1457)),0)</f>
        <v>2</v>
      </c>
      <c r="F1457" s="7">
        <f>IF(P1457&gt;0,RANK(P1457,(N1457:P1457,Q1457:AE1457)),0)</f>
        <v>0</v>
      </c>
      <c r="G1457" s="1">
        <f t="shared" si="566"/>
        <v>139739</v>
      </c>
      <c r="H1457" s="2">
        <f t="shared" si="567"/>
        <v>0.81074855823344438</v>
      </c>
      <c r="I1457" s="2"/>
      <c r="J1457" s="2">
        <f t="shared" si="569"/>
        <v>0.90098515879738683</v>
      </c>
      <c r="K1457" s="2">
        <f t="shared" si="570"/>
        <v>9.023660056394249E-2</v>
      </c>
      <c r="L1457" s="2">
        <f t="shared" si="571"/>
        <v>0</v>
      </c>
      <c r="M1457" s="2">
        <f t="shared" si="572"/>
        <v>8.7782406386706785E-3</v>
      </c>
      <c r="N1457" s="59">
        <f t="shared" si="564"/>
        <v>155292</v>
      </c>
      <c r="O1457" s="59">
        <f t="shared" si="565"/>
        <v>15553</v>
      </c>
      <c r="P1457" s="59"/>
      <c r="Q1457" s="57">
        <v>481</v>
      </c>
      <c r="S1457" s="57">
        <v>978</v>
      </c>
      <c r="X1457" s="57">
        <v>54</v>
      </c>
      <c r="Y1457" s="59"/>
      <c r="Z1457" s="59"/>
      <c r="AA1457" s="59"/>
      <c r="AB1457" s="59"/>
      <c r="AC1457" s="58"/>
      <c r="AD1457" s="59"/>
      <c r="AE1457" s="59"/>
      <c r="AF1457" s="59"/>
      <c r="AG1457" s="59"/>
      <c r="AI1457" s="7">
        <f>IF(Q1457&gt;0,RANK(Q1457,(N1457:P1457,Q1457:AE1457)),0)</f>
        <v>4</v>
      </c>
      <c r="AJ1457" s="7">
        <f>IF(R1457&gt;0,RANK(R1457,(N1457:P1457,Q1457:AE1457)),0)</f>
        <v>0</v>
      </c>
      <c r="AK1457" s="7">
        <f>IF(T1457&gt;0,RANK(T1457,(N1457:P1457,Q1457:AE1457)),0)</f>
        <v>0</v>
      </c>
      <c r="AL1457" s="7">
        <f>IF(S1457&gt;0,RANK(S1457,(N1457:P1457,Q1457:AE1457)),0)</f>
        <v>3</v>
      </c>
      <c r="AM1457" s="2">
        <f t="shared" si="573"/>
        <v>2.7907030715139418E-3</v>
      </c>
      <c r="AN1457" s="2">
        <f t="shared" si="574"/>
        <v>0</v>
      </c>
      <c r="AO1457" s="2">
        <f t="shared" si="575"/>
        <v>0</v>
      </c>
      <c r="AP1457" s="2">
        <f t="shared" si="576"/>
        <v>5.6742361828287635E-3</v>
      </c>
      <c r="AR1457" t="s">
        <v>2499</v>
      </c>
      <c r="AS1457" t="s">
        <v>1573</v>
      </c>
      <c r="AT1457">
        <v>0</v>
      </c>
      <c r="AV1457">
        <v>3</v>
      </c>
      <c r="AW1457" s="91">
        <v>36</v>
      </c>
      <c r="AX1457" s="93">
        <v>5</v>
      </c>
      <c r="AY1457" s="97">
        <f t="shared" si="577"/>
        <v>36005</v>
      </c>
      <c r="BA1457" s="7" t="s">
        <v>1261</v>
      </c>
      <c r="BB1457" s="1">
        <v>9998</v>
      </c>
      <c r="BC1457" s="1">
        <v>0</v>
      </c>
      <c r="BH1457" s="1">
        <v>144213</v>
      </c>
      <c r="BI1457" s="1">
        <v>13021</v>
      </c>
      <c r="BJ1457" s="1">
        <v>2892</v>
      </c>
      <c r="BK1457" s="1">
        <v>2532</v>
      </c>
      <c r="BL1457" s="1">
        <v>8187</v>
      </c>
    </row>
    <row r="1458" spans="1:64" hidden="1" outlineLevel="1">
      <c r="A1458" t="s">
        <v>633</v>
      </c>
      <c r="B1458" t="s">
        <v>1573</v>
      </c>
      <c r="C1458" s="1">
        <f t="shared" si="568"/>
        <v>393120</v>
      </c>
      <c r="D1458" s="7">
        <f>IF(N1458&gt;0, RANK(N1458,(N1458:P1458,Q1458:AE1458)),0)</f>
        <v>1</v>
      </c>
      <c r="E1458" s="7">
        <f>IF(O1458&gt;0,RANK(O1458,(N1458:P1458,Q1458:AE1458)),0)</f>
        <v>2</v>
      </c>
      <c r="F1458" s="7">
        <f>IF(P1458&gt;0,RANK(P1458,(N1458:P1458,Q1458:AE1458)),0)</f>
        <v>0</v>
      </c>
      <c r="G1458" s="1">
        <f t="shared" si="566"/>
        <v>268500</v>
      </c>
      <c r="H1458" s="2">
        <f t="shared" si="567"/>
        <v>0.68299755799755801</v>
      </c>
      <c r="I1458" s="2"/>
      <c r="J1458" s="2">
        <f t="shared" si="569"/>
        <v>0.83402523402523399</v>
      </c>
      <c r="K1458" s="2">
        <f t="shared" si="570"/>
        <v>0.15102767602767603</v>
      </c>
      <c r="L1458" s="2">
        <f t="shared" si="571"/>
        <v>0</v>
      </c>
      <c r="M1458" s="2">
        <f t="shared" si="572"/>
        <v>1.4947089947089987E-2</v>
      </c>
      <c r="N1458" s="59">
        <f t="shared" si="564"/>
        <v>327872</v>
      </c>
      <c r="O1458" s="59">
        <f t="shared" si="565"/>
        <v>59372</v>
      </c>
      <c r="P1458" s="59"/>
      <c r="Q1458" s="57">
        <v>1505</v>
      </c>
      <c r="S1458" s="57">
        <v>4315</v>
      </c>
      <c r="X1458" s="57">
        <v>56</v>
      </c>
      <c r="Y1458" s="59"/>
      <c r="Z1458" s="59"/>
      <c r="AA1458" s="59"/>
      <c r="AB1458" s="59"/>
      <c r="AC1458" s="58"/>
      <c r="AD1458" s="59"/>
      <c r="AE1458" s="59"/>
      <c r="AF1458" s="59"/>
      <c r="AG1458" s="59"/>
      <c r="AI1458" s="7">
        <f>IF(Q1458&gt;0,RANK(Q1458,(N1458:P1458,Q1458:AE1458)),0)</f>
        <v>4</v>
      </c>
      <c r="AJ1458" s="7">
        <f>IF(R1458&gt;0,RANK(R1458,(N1458:P1458,Q1458:AE1458)),0)</f>
        <v>0</v>
      </c>
      <c r="AK1458" s="7">
        <f>IF(T1458&gt;0,RANK(T1458,(N1458:P1458,Q1458:AE1458)),0)</f>
        <v>0</v>
      </c>
      <c r="AL1458" s="7">
        <f>IF(S1458&gt;0,RANK(S1458,(N1458:P1458,Q1458:AE1458)),0)</f>
        <v>3</v>
      </c>
      <c r="AM1458" s="2">
        <f t="shared" si="573"/>
        <v>3.8283475783475783E-3</v>
      </c>
      <c r="AN1458" s="2">
        <f t="shared" si="574"/>
        <v>0</v>
      </c>
      <c r="AO1458" s="2">
        <f t="shared" si="575"/>
        <v>0</v>
      </c>
      <c r="AP1458" s="2">
        <f t="shared" si="576"/>
        <v>1.0976292226292227E-2</v>
      </c>
      <c r="AR1458" t="s">
        <v>633</v>
      </c>
      <c r="AS1458" t="s">
        <v>1573</v>
      </c>
      <c r="AT1458">
        <v>0</v>
      </c>
      <c r="AV1458">
        <v>3</v>
      </c>
      <c r="AW1458" s="91">
        <v>36</v>
      </c>
      <c r="AX1458" s="93">
        <v>47</v>
      </c>
      <c r="AY1458" s="97">
        <f t="shared" si="577"/>
        <v>36047</v>
      </c>
      <c r="BA1458" s="7" t="s">
        <v>1261</v>
      </c>
      <c r="BB1458" s="1">
        <v>18585</v>
      </c>
      <c r="BC1458" s="1">
        <v>0</v>
      </c>
      <c r="BH1458" s="1">
        <v>289702</v>
      </c>
      <c r="BI1458" s="1">
        <v>52003</v>
      </c>
      <c r="BJ1458" s="1">
        <v>7912</v>
      </c>
      <c r="BK1458" s="1">
        <v>7369</v>
      </c>
      <c r="BL1458" s="1">
        <v>30258</v>
      </c>
    </row>
    <row r="1459" spans="1:64" hidden="1" outlineLevel="1">
      <c r="A1459" t="s">
        <v>1647</v>
      </c>
      <c r="B1459" t="s">
        <v>1573</v>
      </c>
      <c r="C1459" s="1">
        <f t="shared" si="568"/>
        <v>351283</v>
      </c>
      <c r="D1459" s="7">
        <f>IF(N1459&gt;0, RANK(N1459,(N1459:P1459,Q1459:AE1459)),0)</f>
        <v>1</v>
      </c>
      <c r="E1459" s="7">
        <f>IF(O1459&gt;0,RANK(O1459,(N1459:P1459,Q1459:AE1459)),0)</f>
        <v>2</v>
      </c>
      <c r="F1459" s="7">
        <f>IF(P1459&gt;0,RANK(P1459,(N1459:P1459,Q1459:AE1459)),0)</f>
        <v>0</v>
      </c>
      <c r="G1459" s="1">
        <f t="shared" si="566"/>
        <v>253103</v>
      </c>
      <c r="H1459" s="2">
        <f t="shared" si="567"/>
        <v>0.72051024387744356</v>
      </c>
      <c r="I1459" s="2"/>
      <c r="J1459" s="2">
        <f t="shared" si="569"/>
        <v>0.85095492807793149</v>
      </c>
      <c r="K1459" s="2">
        <f t="shared" si="570"/>
        <v>0.13044468420048794</v>
      </c>
      <c r="L1459" s="2">
        <f t="shared" si="571"/>
        <v>0</v>
      </c>
      <c r="M1459" s="2">
        <f t="shared" si="572"/>
        <v>1.8600387721580569E-2</v>
      </c>
      <c r="N1459" s="59">
        <f t="shared" si="564"/>
        <v>298926</v>
      </c>
      <c r="O1459" s="59">
        <f t="shared" si="565"/>
        <v>45823</v>
      </c>
      <c r="P1459" s="59"/>
      <c r="Q1459" s="57">
        <v>1974</v>
      </c>
      <c r="S1459" s="57">
        <v>4286</v>
      </c>
      <c r="X1459" s="57">
        <v>274</v>
      </c>
      <c r="Y1459" s="59"/>
      <c r="Z1459" s="59"/>
      <c r="AA1459" s="59"/>
      <c r="AB1459" s="59"/>
      <c r="AC1459" s="58"/>
      <c r="AD1459" s="59"/>
      <c r="AE1459" s="59"/>
      <c r="AF1459" s="59"/>
      <c r="AG1459" s="59"/>
      <c r="AI1459" s="7">
        <f>IF(Q1459&gt;0,RANK(Q1459,(N1459:P1459,Q1459:AE1459)),0)</f>
        <v>4</v>
      </c>
      <c r="AJ1459" s="7">
        <f>IF(R1459&gt;0,RANK(R1459,(N1459:P1459,Q1459:AE1459)),0)</f>
        <v>0</v>
      </c>
      <c r="AK1459" s="7">
        <f>IF(T1459&gt;0,RANK(T1459,(N1459:P1459,Q1459:AE1459)),0)</f>
        <v>0</v>
      </c>
      <c r="AL1459" s="7">
        <f>IF(S1459&gt;0,RANK(S1459,(N1459:P1459,Q1459:AE1459)),0)</f>
        <v>3</v>
      </c>
      <c r="AM1459" s="2">
        <f t="shared" si="573"/>
        <v>5.6194008819100269E-3</v>
      </c>
      <c r="AN1459" s="2">
        <f t="shared" si="574"/>
        <v>0</v>
      </c>
      <c r="AO1459" s="2">
        <f t="shared" si="575"/>
        <v>0</v>
      </c>
      <c r="AP1459" s="2">
        <f t="shared" si="576"/>
        <v>1.2200988946234233E-2</v>
      </c>
      <c r="AR1459" t="s">
        <v>1647</v>
      </c>
      <c r="AS1459" t="s">
        <v>1573</v>
      </c>
      <c r="AT1459">
        <v>0</v>
      </c>
      <c r="AV1459">
        <v>3</v>
      </c>
      <c r="AW1459" s="91">
        <v>36</v>
      </c>
      <c r="AX1459" s="93">
        <v>61</v>
      </c>
      <c r="AY1459" s="97">
        <f t="shared" si="577"/>
        <v>36061</v>
      </c>
      <c r="BA1459" s="7" t="s">
        <v>1261</v>
      </c>
      <c r="BB1459" s="1">
        <v>13336</v>
      </c>
      <c r="BC1459" s="1">
        <v>0</v>
      </c>
      <c r="BH1459" s="1">
        <v>264368</v>
      </c>
      <c r="BI1459" s="1">
        <v>42295</v>
      </c>
      <c r="BJ1459" s="1">
        <v>8479</v>
      </c>
      <c r="BK1459" s="1">
        <v>3528</v>
      </c>
      <c r="BL1459" s="1">
        <v>26079</v>
      </c>
    </row>
    <row r="1460" spans="1:64" hidden="1" outlineLevel="1">
      <c r="A1460" t="s">
        <v>1819</v>
      </c>
      <c r="B1460" t="s">
        <v>1573</v>
      </c>
      <c r="C1460" s="1">
        <f t="shared" si="568"/>
        <v>334565</v>
      </c>
      <c r="D1460" s="7">
        <f>IF(N1460&gt;0, RANK(N1460,(N1460:P1460,Q1460:AE1460)),0)</f>
        <v>1</v>
      </c>
      <c r="E1460" s="7">
        <f>IF(O1460&gt;0,RANK(O1460,(N1460:P1460,Q1460:AE1460)),0)</f>
        <v>2</v>
      </c>
      <c r="F1460" s="7">
        <f>IF(P1460&gt;0,RANK(P1460,(N1460:P1460,Q1460:AE1460)),0)</f>
        <v>0</v>
      </c>
      <c r="G1460" s="1">
        <f t="shared" si="566"/>
        <v>201580</v>
      </c>
      <c r="H1460" s="2">
        <f t="shared" si="567"/>
        <v>0.60251371183477054</v>
      </c>
      <c r="I1460" s="2"/>
      <c r="J1460" s="2">
        <f t="shared" si="569"/>
        <v>0.79550162150852599</v>
      </c>
      <c r="K1460" s="2">
        <f t="shared" si="570"/>
        <v>0.19298790967375548</v>
      </c>
      <c r="L1460" s="2">
        <f t="shared" si="571"/>
        <v>0</v>
      </c>
      <c r="M1460" s="2">
        <f t="shared" si="572"/>
        <v>1.1510468817718528E-2</v>
      </c>
      <c r="N1460" s="59">
        <f t="shared" si="564"/>
        <v>266147</v>
      </c>
      <c r="O1460" s="59">
        <f t="shared" si="565"/>
        <v>64567</v>
      </c>
      <c r="P1460" s="59"/>
      <c r="Q1460" s="57">
        <v>1300</v>
      </c>
      <c r="S1460" s="57">
        <v>2417</v>
      </c>
      <c r="X1460" s="57">
        <v>134</v>
      </c>
      <c r="Y1460" s="59"/>
      <c r="Z1460" s="59"/>
      <c r="AA1460" s="59"/>
      <c r="AB1460" s="59"/>
      <c r="AC1460" s="58"/>
      <c r="AD1460" s="59"/>
      <c r="AE1460" s="59"/>
      <c r="AF1460" s="59"/>
      <c r="AG1460" s="59"/>
      <c r="AI1460" s="7">
        <f>IF(Q1460&gt;0,RANK(Q1460,(N1460:P1460,Q1460:AE1460)),0)</f>
        <v>4</v>
      </c>
      <c r="AJ1460" s="7">
        <f>IF(R1460&gt;0,RANK(R1460,(N1460:P1460,Q1460:AE1460)),0)</f>
        <v>0</v>
      </c>
      <c r="AK1460" s="7">
        <f>IF(T1460&gt;0,RANK(T1460,(N1460:P1460,Q1460:AE1460)),0)</f>
        <v>0</v>
      </c>
      <c r="AL1460" s="7">
        <f>IF(S1460&gt;0,RANK(S1460,(N1460:P1460,Q1460:AE1460)),0)</f>
        <v>3</v>
      </c>
      <c r="AM1460" s="2">
        <f t="shared" si="573"/>
        <v>3.885642550774887E-3</v>
      </c>
      <c r="AN1460" s="2">
        <f t="shared" si="574"/>
        <v>0</v>
      </c>
      <c r="AO1460" s="2">
        <f t="shared" si="575"/>
        <v>0</v>
      </c>
      <c r="AP1460" s="2">
        <f t="shared" si="576"/>
        <v>7.2243061886330014E-3</v>
      </c>
      <c r="AR1460" t="s">
        <v>1819</v>
      </c>
      <c r="AS1460" t="s">
        <v>1573</v>
      </c>
      <c r="AT1460">
        <v>0</v>
      </c>
      <c r="AV1460">
        <v>3</v>
      </c>
      <c r="AW1460" s="91">
        <v>36</v>
      </c>
      <c r="AX1460" s="93">
        <v>81</v>
      </c>
      <c r="AY1460" s="97">
        <f t="shared" si="577"/>
        <v>36081</v>
      </c>
      <c r="BA1460" s="7" t="s">
        <v>1261</v>
      </c>
      <c r="BB1460" s="1">
        <v>16985</v>
      </c>
      <c r="BC1460" s="1">
        <v>0</v>
      </c>
      <c r="BH1460" s="1">
        <v>244616</v>
      </c>
      <c r="BI1460" s="1">
        <v>55985</v>
      </c>
      <c r="BJ1460" s="1">
        <v>7800</v>
      </c>
      <c r="BK1460" s="1">
        <v>8582</v>
      </c>
      <c r="BL1460" s="1">
        <v>13731</v>
      </c>
    </row>
    <row r="1461" spans="1:64" hidden="1" outlineLevel="1">
      <c r="A1461" t="s">
        <v>321</v>
      </c>
      <c r="B1461" t="s">
        <v>1573</v>
      </c>
      <c r="C1461" s="1">
        <f t="shared" si="568"/>
        <v>96278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>IF(P1461&gt;0,RANK(P1461,(N1461:P1461,Q1461:AE1461)),0)</f>
        <v>0</v>
      </c>
      <c r="G1461" s="1">
        <f t="shared" si="566"/>
        <v>16452</v>
      </c>
      <c r="H1461" s="2">
        <f t="shared" si="567"/>
        <v>0.17088015953800453</v>
      </c>
      <c r="I1461" s="2"/>
      <c r="J1461" s="2">
        <f t="shared" si="569"/>
        <v>0.58057915619352296</v>
      </c>
      <c r="K1461" s="2">
        <f t="shared" si="570"/>
        <v>0.4096989966555184</v>
      </c>
      <c r="L1461" s="2">
        <f t="shared" si="571"/>
        <v>0</v>
      </c>
      <c r="M1461" s="2">
        <f t="shared" si="572"/>
        <v>9.7218471509586402E-3</v>
      </c>
      <c r="N1461" s="59">
        <f t="shared" si="564"/>
        <v>55897</v>
      </c>
      <c r="O1461" s="59">
        <f t="shared" si="565"/>
        <v>39445</v>
      </c>
      <c r="P1461" s="59"/>
      <c r="Q1461" s="57">
        <v>431</v>
      </c>
      <c r="S1461" s="57">
        <v>457</v>
      </c>
      <c r="X1461" s="57">
        <v>48</v>
      </c>
      <c r="Y1461" s="59"/>
      <c r="Z1461" s="59"/>
      <c r="AA1461" s="59"/>
      <c r="AB1461" s="59"/>
      <c r="AC1461" s="58"/>
      <c r="AD1461" s="59"/>
      <c r="AE1461" s="59"/>
      <c r="AF1461" s="59"/>
      <c r="AG1461" s="59"/>
      <c r="AI1461" s="7">
        <f>IF(Q1461&gt;0,RANK(Q1461,(N1461:P1461,Q1461:AE1461)),0)</f>
        <v>4</v>
      </c>
      <c r="AJ1461" s="7">
        <f>IF(R1461&gt;0,RANK(R1461,(N1461:P1461,Q1461:AE1461)),0)</f>
        <v>0</v>
      </c>
      <c r="AK1461" s="7">
        <f>IF(T1461&gt;0,RANK(T1461,(N1461:P1461,Q1461:AE1461)),0)</f>
        <v>0</v>
      </c>
      <c r="AL1461" s="7">
        <f>IF(S1461&gt;0,RANK(S1461,(N1461:P1461,Q1461:AE1461)),0)</f>
        <v>3</v>
      </c>
      <c r="AM1461" s="2">
        <f t="shared" si="573"/>
        <v>4.4766197885290513E-3</v>
      </c>
      <c r="AN1461" s="2">
        <f t="shared" si="574"/>
        <v>0</v>
      </c>
      <c r="AO1461" s="2">
        <f t="shared" si="575"/>
        <v>0</v>
      </c>
      <c r="AP1461" s="2">
        <f t="shared" si="576"/>
        <v>4.7466710982779032E-3</v>
      </c>
      <c r="AR1461" t="s">
        <v>321</v>
      </c>
      <c r="AS1461" t="s">
        <v>1573</v>
      </c>
      <c r="AT1461">
        <v>13</v>
      </c>
      <c r="AV1461">
        <v>3</v>
      </c>
      <c r="AW1461" s="91">
        <v>36</v>
      </c>
      <c r="AX1461" s="93">
        <v>85</v>
      </c>
      <c r="AY1461" s="97">
        <f t="shared" si="577"/>
        <v>36085</v>
      </c>
      <c r="BA1461" s="7" t="s">
        <v>1261</v>
      </c>
      <c r="BB1461" s="1">
        <v>3092</v>
      </c>
      <c r="BC1461" s="1">
        <v>0</v>
      </c>
      <c r="BH1461" s="1">
        <v>48502</v>
      </c>
      <c r="BI1461" s="1">
        <v>33243</v>
      </c>
      <c r="BJ1461" s="1">
        <v>4241</v>
      </c>
      <c r="BK1461" s="1">
        <v>6202</v>
      </c>
      <c r="BL1461" s="1">
        <v>3154</v>
      </c>
    </row>
    <row r="1462" spans="1:64" collapsed="1">
      <c r="A1462" t="s">
        <v>1647</v>
      </c>
      <c r="B1462" t="s">
        <v>2255</v>
      </c>
      <c r="C1462" s="1">
        <f t="shared" si="568"/>
        <v>4595375</v>
      </c>
      <c r="D1462" s="7">
        <f>IF(N1462&gt;0, RANK(N1462,(N1462:P1462,Q1462:AE1462)),0)</f>
        <v>1</v>
      </c>
      <c r="E1462" s="7">
        <f>IF(O1462&gt;0,RANK(O1462,(N1462:P1462,Q1462:AE1462)),0)</f>
        <v>2</v>
      </c>
      <c r="F1462" s="7">
        <f>IF(P1462&gt;0,RANK(P1462,(N1462:P1462,Q1462:AE1462)),0)</f>
        <v>0</v>
      </c>
      <c r="G1462" s="1">
        <f t="shared" si="566"/>
        <v>1567387</v>
      </c>
      <c r="H1462" s="2">
        <f t="shared" si="567"/>
        <v>0.34107923727660966</v>
      </c>
      <c r="I1462" s="2"/>
      <c r="J1462" s="2">
        <f t="shared" si="569"/>
        <v>0.66308212061039629</v>
      </c>
      <c r="K1462" s="2">
        <f t="shared" si="570"/>
        <v>0.32200288333378668</v>
      </c>
      <c r="L1462" s="2">
        <f t="shared" si="571"/>
        <v>0</v>
      </c>
      <c r="M1462" s="2">
        <f t="shared" si="572"/>
        <v>1.4914996055817031E-2</v>
      </c>
      <c r="N1462" s="59">
        <f>SUM(N1400:N1461)</f>
        <v>3047111</v>
      </c>
      <c r="O1462" s="59">
        <f>SUM(O1400:O1461)</f>
        <v>1479724</v>
      </c>
      <c r="P1462" s="59"/>
      <c r="Q1462" s="57">
        <f>SUM(Q1400:Q1461)</f>
        <v>24863</v>
      </c>
      <c r="S1462" s="57">
        <f>SUM(S1400:S1461)</f>
        <v>42340</v>
      </c>
      <c r="X1462" s="57">
        <f>SUM(X1400:X1461)</f>
        <v>1337</v>
      </c>
      <c r="Y1462" s="59"/>
      <c r="Z1462" s="59"/>
      <c r="AA1462" s="59"/>
      <c r="AB1462" s="59"/>
      <c r="AC1462" s="59"/>
      <c r="AD1462" s="59"/>
      <c r="AE1462" s="59"/>
      <c r="AF1462" s="59"/>
      <c r="AG1462" s="59"/>
      <c r="AI1462" s="7">
        <f>IF(Q1462&gt;0,RANK(Q1462,(N1462:P1462,Q1462:AE1462)),0)</f>
        <v>4</v>
      </c>
      <c r="AJ1462" s="7">
        <f>IF(R1462&gt;0,RANK(R1462,(N1462:P1462,Q1462:AE1462)),0)</f>
        <v>0</v>
      </c>
      <c r="AK1462" s="7">
        <f>IF(T1462&gt;0,RANK(T1462,(N1462:P1462,Q1462:AE1462)),0)</f>
        <v>0</v>
      </c>
      <c r="AL1462" s="7">
        <f>IF(S1462&gt;0,RANK(S1462,(N1462:P1462,Q1462:AE1462)),0)</f>
        <v>3</v>
      </c>
      <c r="AM1462" s="2">
        <f t="shared" si="573"/>
        <v>5.4104398444087803E-3</v>
      </c>
      <c r="AN1462" s="2">
        <f t="shared" si="574"/>
        <v>0</v>
      </c>
      <c r="AO1462" s="2">
        <f t="shared" si="575"/>
        <v>0</v>
      </c>
      <c r="AP1462" s="2">
        <f t="shared" si="576"/>
        <v>9.2136115115741372E-3</v>
      </c>
      <c r="AR1462" t="s">
        <v>1647</v>
      </c>
      <c r="AS1462" t="s">
        <v>2255</v>
      </c>
      <c r="AV1462">
        <v>3</v>
      </c>
      <c r="AW1462" s="91">
        <v>36</v>
      </c>
      <c r="AX1462" s="93"/>
      <c r="AY1462" s="91">
        <v>36</v>
      </c>
      <c r="BA1462" s="7" t="s">
        <v>1761</v>
      </c>
      <c r="BB1462" s="1">
        <f>SUM(BB1400:BB1461)</f>
        <v>176850</v>
      </c>
      <c r="BC1462" s="1">
        <f>SUM(BC1400:BC1461)</f>
        <v>1186</v>
      </c>
      <c r="BH1462" s="1">
        <f>SUM(BH1400:BH1461)</f>
        <v>2686043</v>
      </c>
      <c r="BI1462" s="1">
        <f>SUM(BI1400:BI1461)</f>
        <v>1238947</v>
      </c>
      <c r="BJ1462" s="1">
        <f>SUM(BJ1400:BJ1461)</f>
        <v>177396</v>
      </c>
      <c r="BK1462" s="1">
        <f>SUM(BK1400:BK1461)</f>
        <v>240777</v>
      </c>
      <c r="BL1462" s="1">
        <f>SUM(BL1400:BL1461)</f>
        <v>183672</v>
      </c>
    </row>
    <row r="1463" spans="1:64">
      <c r="C1463" s="1"/>
      <c r="E1463" s="7"/>
      <c r="F1463" s="7"/>
      <c r="N1463" s="59"/>
      <c r="O1463" s="59"/>
      <c r="P1463" s="59"/>
      <c r="Y1463" s="59"/>
      <c r="Z1463" s="59"/>
      <c r="AA1463" s="59"/>
      <c r="AB1463" s="59"/>
      <c r="AC1463" s="59"/>
      <c r="AD1463" s="59"/>
      <c r="AE1463" s="59"/>
      <c r="AF1463" s="59"/>
      <c r="AG1463" s="59"/>
      <c r="AI1463" s="7"/>
      <c r="AJ1463" s="7"/>
      <c r="AK1463" s="7"/>
      <c r="AL1463" s="7"/>
      <c r="AT1463" s="1"/>
      <c r="AU1463" s="1"/>
      <c r="AW1463" s="91"/>
      <c r="AX1463" s="93"/>
      <c r="AY1463" s="97"/>
      <c r="AZ1463" s="1"/>
    </row>
    <row r="1464" spans="1:64" ht="12.75" hidden="1" customHeight="1" outlineLevel="1">
      <c r="A1464" t="s">
        <v>2258</v>
      </c>
      <c r="B1464" t="s">
        <v>1126</v>
      </c>
      <c r="C1464" s="1">
        <f t="shared" ref="C1464:C1495" si="578">SUM(N1464:AG1464)</f>
        <v>41512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0</v>
      </c>
      <c r="G1464" s="1">
        <f t="shared" si="566"/>
        <v>9566</v>
      </c>
      <c r="H1464" s="2">
        <f t="shared" si="567"/>
        <v>0.23043939101946426</v>
      </c>
      <c r="I1464" s="2"/>
      <c r="J1464" s="2">
        <f t="shared" ref="J1464:J1495" si="579">IF($C1464=0,"-",N1464/$C1464)</f>
        <v>0.37208518018886105</v>
      </c>
      <c r="K1464" s="2">
        <f t="shared" ref="K1464:K1495" si="580">IF($C1464=0,"-",O1464/$C1464)</f>
        <v>0.60252457120832525</v>
      </c>
      <c r="L1464" s="2">
        <f t="shared" ref="L1464:L1495" si="581">IF($C1464=0,"-",P1464/$C1464)</f>
        <v>0</v>
      </c>
      <c r="M1464" s="2">
        <f t="shared" ref="M1464:M1495" si="582">IF(C1464=0,"-",(1-J1464-K1464-L1464))</f>
        <v>2.5390248602813692E-2</v>
      </c>
      <c r="N1464" s="59">
        <v>15446</v>
      </c>
      <c r="O1464" s="59">
        <v>25012</v>
      </c>
      <c r="P1464" s="59"/>
      <c r="Q1464" s="57">
        <v>1029</v>
      </c>
      <c r="X1464" s="120">
        <v>25</v>
      </c>
      <c r="Y1464" s="59"/>
      <c r="Z1464" s="59"/>
      <c r="AA1464" s="59"/>
      <c r="AB1464" s="59"/>
      <c r="AC1464" s="59"/>
      <c r="AD1464" s="59"/>
      <c r="AE1464" s="59"/>
      <c r="AF1464" s="59"/>
      <c r="AG1464" s="59"/>
      <c r="AI1464" s="7">
        <f>IF(Q1464&gt;0,RANK(Q1464,(N1464:P1464,Q1464:AE1464)),0)</f>
        <v>3</v>
      </c>
      <c r="AJ1464" s="7">
        <f>IF(R1464&gt;0,RANK(R1464,(N1464:P1464,Q1464:AE1464)),0)</f>
        <v>0</v>
      </c>
      <c r="AK1464" s="7">
        <f>IF(T1464&gt;0,RANK(T1464,(N1464:P1464,Q1464:AE1464)),0)</f>
        <v>0</v>
      </c>
      <c r="AL1464" s="7">
        <f>IF(S1464&gt;0,RANK(S1464,(N1464:P1464,Q1464:AE1464)),0)</f>
        <v>0</v>
      </c>
      <c r="AM1464" s="2">
        <f t="shared" ref="AM1464:AM1495" si="583">IF($C1464=0,"-",Q1464/$C1464)</f>
        <v>2.478801310464444E-2</v>
      </c>
      <c r="AN1464" s="2">
        <f t="shared" ref="AN1464:AN1495" si="584">IF($C1464=0,"-",R1464/$C1464)</f>
        <v>0</v>
      </c>
      <c r="AO1464" s="2">
        <f t="shared" ref="AO1464:AO1495" si="585">IF($C1464=0,"-",T1464/$C1464)</f>
        <v>0</v>
      </c>
      <c r="AP1464" s="2">
        <f t="shared" ref="AP1464:AP1495" si="586">IF($C1464=0,"-",S1464/$C1464)</f>
        <v>0</v>
      </c>
      <c r="AR1464" t="s">
        <v>2258</v>
      </c>
      <c r="AS1464" t="s">
        <v>1126</v>
      </c>
      <c r="AV1464">
        <v>3</v>
      </c>
      <c r="AW1464" s="91">
        <v>37</v>
      </c>
      <c r="AX1464" s="93">
        <v>1</v>
      </c>
      <c r="AY1464" s="97">
        <f t="shared" si="577"/>
        <v>37001</v>
      </c>
      <c r="BA1464" s="7" t="s">
        <v>1261</v>
      </c>
    </row>
    <row r="1465" spans="1:64" ht="12.75" hidden="1" customHeight="1" outlineLevel="1">
      <c r="A1465" t="s">
        <v>1600</v>
      </c>
      <c r="B1465" t="s">
        <v>1126</v>
      </c>
      <c r="C1465" s="1">
        <f t="shared" si="578"/>
        <v>12456</v>
      </c>
      <c r="D1465" s="7">
        <f>IF(N1465&gt;0, RANK(N1465,(N1465:P1465,Q1465:AE1465)),0)</f>
        <v>2</v>
      </c>
      <c r="E1465" s="7">
        <f>IF(O1465&gt;0,RANK(O1465,(N1465:P1465,Q1465:AE1465)),0)</f>
        <v>1</v>
      </c>
      <c r="F1465" s="7">
        <f>IF(P1465&gt;0,RANK(P1465,(N1465:P1465,Q1465:AE1465)),0)</f>
        <v>0</v>
      </c>
      <c r="G1465" s="1">
        <f t="shared" si="566"/>
        <v>4367</v>
      </c>
      <c r="H1465" s="2">
        <f t="shared" si="567"/>
        <v>0.35059409120102764</v>
      </c>
      <c r="I1465" s="2"/>
      <c r="J1465" s="2">
        <f t="shared" si="579"/>
        <v>0.31197816313423249</v>
      </c>
      <c r="K1465" s="2">
        <f t="shared" si="580"/>
        <v>0.66257225433526012</v>
      </c>
      <c r="L1465" s="2">
        <f t="shared" si="581"/>
        <v>0</v>
      </c>
      <c r="M1465" s="2">
        <f t="shared" si="582"/>
        <v>2.5449582530507442E-2</v>
      </c>
      <c r="N1465" s="59">
        <v>3886</v>
      </c>
      <c r="O1465" s="59">
        <v>8253</v>
      </c>
      <c r="P1465" s="59"/>
      <c r="Q1465" s="120">
        <v>310</v>
      </c>
      <c r="X1465" s="120">
        <v>7</v>
      </c>
      <c r="Y1465" s="59"/>
      <c r="Z1465" s="59"/>
      <c r="AA1465" s="59"/>
      <c r="AB1465" s="59"/>
      <c r="AC1465" s="59"/>
      <c r="AD1465" s="59"/>
      <c r="AE1465" s="59"/>
      <c r="AF1465" s="59"/>
      <c r="AG1465" s="59"/>
      <c r="AI1465" s="7">
        <f>IF(Q1465&gt;0,RANK(Q1465,(N1465:P1465,Q1465:AE1465)),0)</f>
        <v>3</v>
      </c>
      <c r="AJ1465" s="7">
        <f>IF(R1465&gt;0,RANK(R1465,(N1465:P1465,Q1465:AE1465)),0)</f>
        <v>0</v>
      </c>
      <c r="AK1465" s="7">
        <f>IF(T1465&gt;0,RANK(T1465,(N1465:P1465,Q1465:AE1465)),0)</f>
        <v>0</v>
      </c>
      <c r="AL1465" s="7">
        <f>IF(S1465&gt;0,RANK(S1465,(N1465:P1465,Q1465:AE1465)),0)</f>
        <v>0</v>
      </c>
      <c r="AM1465" s="2">
        <f t="shared" si="583"/>
        <v>2.4887604367373153E-2</v>
      </c>
      <c r="AN1465" s="2">
        <f t="shared" si="584"/>
        <v>0</v>
      </c>
      <c r="AO1465" s="2">
        <f t="shared" si="585"/>
        <v>0</v>
      </c>
      <c r="AP1465" s="2">
        <f t="shared" si="586"/>
        <v>0</v>
      </c>
      <c r="AR1465" t="s">
        <v>1600</v>
      </c>
      <c r="AS1465" t="s">
        <v>1126</v>
      </c>
      <c r="AT1465">
        <v>5</v>
      </c>
      <c r="AV1465">
        <v>3</v>
      </c>
      <c r="AW1465" s="91">
        <v>37</v>
      </c>
      <c r="AX1465" s="93">
        <v>3</v>
      </c>
      <c r="AY1465" s="97">
        <f t="shared" si="577"/>
        <v>37003</v>
      </c>
      <c r="BA1465" s="7" t="s">
        <v>1261</v>
      </c>
    </row>
    <row r="1466" spans="1:64" ht="12.75" hidden="1" customHeight="1" outlineLevel="1">
      <c r="A1466" t="s">
        <v>1500</v>
      </c>
      <c r="B1466" t="s">
        <v>1126</v>
      </c>
      <c r="C1466" s="1">
        <f t="shared" si="578"/>
        <v>4042</v>
      </c>
      <c r="D1466" s="7">
        <f>IF(N1466&gt;0, RANK(N1466,(N1466:P1466,Q1466:AE1466)),0)</f>
        <v>2</v>
      </c>
      <c r="E1466" s="7">
        <f>IF(O1466&gt;0,RANK(O1466,(N1466:P1466,Q1466:AE1466)),0)</f>
        <v>1</v>
      </c>
      <c r="F1466" s="7">
        <f>IF(P1466&gt;0,RANK(P1466,(N1466:P1466,Q1466:AE1466)),0)</f>
        <v>0</v>
      </c>
      <c r="G1466" s="1">
        <f t="shared" si="566"/>
        <v>1144</v>
      </c>
      <c r="H1466" s="2">
        <f t="shared" si="567"/>
        <v>0.28302820385947552</v>
      </c>
      <c r="I1466" s="2"/>
      <c r="J1466" s="2">
        <f t="shared" si="579"/>
        <v>0.34562097971301337</v>
      </c>
      <c r="K1466" s="2">
        <f t="shared" si="580"/>
        <v>0.62864918357248889</v>
      </c>
      <c r="L1466" s="2">
        <f t="shared" si="581"/>
        <v>0</v>
      </c>
      <c r="M1466" s="2">
        <f t="shared" si="582"/>
        <v>2.5729836714497689E-2</v>
      </c>
      <c r="N1466" s="59">
        <v>1397</v>
      </c>
      <c r="O1466" s="59">
        <v>2541</v>
      </c>
      <c r="P1466" s="59"/>
      <c r="Q1466" s="120">
        <v>103</v>
      </c>
      <c r="X1466" s="57">
        <v>1</v>
      </c>
      <c r="Y1466" s="59"/>
      <c r="Z1466" s="59"/>
      <c r="AA1466" s="59"/>
      <c r="AB1466" s="59"/>
      <c r="AC1466" s="59"/>
      <c r="AD1466" s="59"/>
      <c r="AE1466" s="59"/>
      <c r="AF1466" s="59"/>
      <c r="AG1466" s="59"/>
      <c r="AI1466" s="7">
        <f>IF(Q1466&gt;0,RANK(Q1466,(N1466:P1466,Q1466:AE1466)),0)</f>
        <v>3</v>
      </c>
      <c r="AJ1466" s="7">
        <f>IF(R1466&gt;0,RANK(R1466,(N1466:P1466,Q1466:AE1466)),0)</f>
        <v>0</v>
      </c>
      <c r="AK1466" s="7">
        <f>IF(T1466&gt;0,RANK(T1466,(N1466:P1466,Q1466:AE1466)),0)</f>
        <v>0</v>
      </c>
      <c r="AL1466" s="7">
        <f>IF(S1466&gt;0,RANK(S1466,(N1466:P1466,Q1466:AE1466)),0)</f>
        <v>0</v>
      </c>
      <c r="AM1466" s="2">
        <f t="shared" si="583"/>
        <v>2.5482434438396834E-2</v>
      </c>
      <c r="AN1466" s="2">
        <f t="shared" si="584"/>
        <v>0</v>
      </c>
      <c r="AO1466" s="2">
        <f t="shared" si="585"/>
        <v>0</v>
      </c>
      <c r="AP1466" s="2">
        <f t="shared" si="586"/>
        <v>0</v>
      </c>
      <c r="AR1466" t="s">
        <v>1500</v>
      </c>
      <c r="AS1466" t="s">
        <v>1126</v>
      </c>
      <c r="AT1466">
        <v>5</v>
      </c>
      <c r="AV1466">
        <v>3</v>
      </c>
      <c r="AW1466" s="91">
        <v>37</v>
      </c>
      <c r="AX1466" s="93">
        <v>5</v>
      </c>
      <c r="AY1466" s="97">
        <f t="shared" si="577"/>
        <v>37005</v>
      </c>
      <c r="BA1466" s="7" t="s">
        <v>1261</v>
      </c>
    </row>
    <row r="1467" spans="1:64" ht="12.75" hidden="1" customHeight="1" outlineLevel="1">
      <c r="A1467" t="s">
        <v>1905</v>
      </c>
      <c r="B1467" t="s">
        <v>1126</v>
      </c>
      <c r="C1467" s="1">
        <f t="shared" si="578"/>
        <v>6732</v>
      </c>
      <c r="D1467" s="7">
        <f>IF(N1467&gt;0, RANK(N1467,(N1467:P1467,Q1467:AE1467)),0)</f>
        <v>1</v>
      </c>
      <c r="E1467" s="7">
        <f>IF(O1467&gt;0,RANK(O1467,(N1467:P1467,Q1467:AE1467)),0)</f>
        <v>2</v>
      </c>
      <c r="F1467" s="7">
        <f>IF(P1467&gt;0,RANK(P1467,(N1467:P1467,Q1467:AE1467)),0)</f>
        <v>0</v>
      </c>
      <c r="G1467" s="1">
        <f t="shared" si="566"/>
        <v>1396</v>
      </c>
      <c r="H1467" s="2">
        <f t="shared" si="567"/>
        <v>0.20736779560308971</v>
      </c>
      <c r="I1467" s="2"/>
      <c r="J1467" s="2">
        <f t="shared" si="579"/>
        <v>0.59774212715389186</v>
      </c>
      <c r="K1467" s="2">
        <f t="shared" si="580"/>
        <v>0.39037433155080214</v>
      </c>
      <c r="L1467" s="2">
        <f t="shared" si="581"/>
        <v>0</v>
      </c>
      <c r="M1467" s="2">
        <f t="shared" si="582"/>
        <v>1.1883541295305999E-2</v>
      </c>
      <c r="N1467" s="59">
        <v>4024</v>
      </c>
      <c r="O1467" s="59">
        <v>2628</v>
      </c>
      <c r="P1467" s="59"/>
      <c r="Q1467" s="120">
        <v>78</v>
      </c>
      <c r="X1467" s="57">
        <v>2</v>
      </c>
      <c r="Y1467" s="59"/>
      <c r="Z1467" s="59"/>
      <c r="AA1467" s="59"/>
      <c r="AB1467" s="59"/>
      <c r="AC1467" s="59"/>
      <c r="AD1467" s="59"/>
      <c r="AE1467" s="59"/>
      <c r="AF1467" s="59"/>
      <c r="AG1467" s="59"/>
      <c r="AI1467" s="7">
        <f>IF(Q1467&gt;0,RANK(Q1467,(N1467:P1467,Q1467:AE1467)),0)</f>
        <v>3</v>
      </c>
      <c r="AJ1467" s="7">
        <f>IF(R1467&gt;0,RANK(R1467,(N1467:P1467,Q1467:AE1467)),0)</f>
        <v>0</v>
      </c>
      <c r="AK1467" s="7">
        <f>IF(T1467&gt;0,RANK(T1467,(N1467:P1467,Q1467:AE1467)),0)</f>
        <v>0</v>
      </c>
      <c r="AL1467" s="7">
        <f>IF(S1467&gt;0,RANK(S1467,(N1467:P1467,Q1467:AE1467)),0)</f>
        <v>0</v>
      </c>
      <c r="AM1467" s="2">
        <f t="shared" si="583"/>
        <v>1.1586452762923352E-2</v>
      </c>
      <c r="AN1467" s="2">
        <f t="shared" si="584"/>
        <v>0</v>
      </c>
      <c r="AO1467" s="2">
        <f t="shared" si="585"/>
        <v>0</v>
      </c>
      <c r="AP1467" s="2">
        <f t="shared" si="586"/>
        <v>0</v>
      </c>
      <c r="AR1467" t="s">
        <v>1905</v>
      </c>
      <c r="AS1467" t="s">
        <v>1126</v>
      </c>
      <c r="AT1467">
        <v>8</v>
      </c>
      <c r="AV1467">
        <v>3</v>
      </c>
      <c r="AW1467" s="91">
        <v>37</v>
      </c>
      <c r="AX1467" s="93">
        <v>7</v>
      </c>
      <c r="AY1467" s="97">
        <f t="shared" si="577"/>
        <v>37007</v>
      </c>
      <c r="BA1467" s="7" t="s">
        <v>1261</v>
      </c>
    </row>
    <row r="1468" spans="1:64" ht="12.75" hidden="1" customHeight="1" outlineLevel="1">
      <c r="A1468" t="s">
        <v>2256</v>
      </c>
      <c r="B1468" t="s">
        <v>1126</v>
      </c>
      <c r="C1468" s="1">
        <f t="shared" si="578"/>
        <v>9588</v>
      </c>
      <c r="D1468" s="7">
        <f>IF(N1468&gt;0, RANK(N1468,(N1468:P1468,Q1468:AE1468)),0)</f>
        <v>2</v>
      </c>
      <c r="E1468" s="7">
        <f>IF(O1468&gt;0,RANK(O1468,(N1468:P1468,Q1468:AE1468)),0)</f>
        <v>1</v>
      </c>
      <c r="F1468" s="7">
        <f>IF(P1468&gt;0,RANK(P1468,(N1468:P1468,Q1468:AE1468)),0)</f>
        <v>0</v>
      </c>
      <c r="G1468" s="1">
        <f t="shared" si="566"/>
        <v>2607</v>
      </c>
      <c r="H1468" s="2">
        <f t="shared" si="567"/>
        <v>0.27190237797246558</v>
      </c>
      <c r="I1468" s="2"/>
      <c r="J1468" s="2">
        <f t="shared" si="579"/>
        <v>0.35210680016687523</v>
      </c>
      <c r="K1468" s="2">
        <f t="shared" si="580"/>
        <v>0.62400917813934087</v>
      </c>
      <c r="L1468" s="2">
        <f t="shared" si="581"/>
        <v>0</v>
      </c>
      <c r="M1468" s="2">
        <f t="shared" si="582"/>
        <v>2.3884021693783897E-2</v>
      </c>
      <c r="N1468" s="59">
        <v>3376</v>
      </c>
      <c r="O1468" s="59">
        <v>5983</v>
      </c>
      <c r="P1468" s="59"/>
      <c r="Q1468" s="57">
        <v>223</v>
      </c>
      <c r="X1468" s="57">
        <v>6</v>
      </c>
      <c r="Y1468" s="59"/>
      <c r="Z1468" s="59"/>
      <c r="AA1468" s="59"/>
      <c r="AB1468" s="59"/>
      <c r="AC1468" s="59"/>
      <c r="AD1468" s="59"/>
      <c r="AE1468" s="59"/>
      <c r="AF1468" s="59"/>
      <c r="AG1468" s="59"/>
      <c r="AI1468" s="7">
        <f>IF(Q1468&gt;0,RANK(Q1468,(N1468:P1468,Q1468:AE1468)),0)</f>
        <v>3</v>
      </c>
      <c r="AJ1468" s="7">
        <f>IF(R1468&gt;0,RANK(R1468,(N1468:P1468,Q1468:AE1468)),0)</f>
        <v>0</v>
      </c>
      <c r="AK1468" s="7">
        <f>IF(T1468&gt;0,RANK(T1468,(N1468:P1468,Q1468:AE1468)),0)</f>
        <v>0</v>
      </c>
      <c r="AL1468" s="7">
        <f>IF(S1468&gt;0,RANK(S1468,(N1468:P1468,Q1468:AE1468)),0)</f>
        <v>0</v>
      </c>
      <c r="AM1468" s="2">
        <f t="shared" si="583"/>
        <v>2.3258239465999166E-2</v>
      </c>
      <c r="AN1468" s="2">
        <f t="shared" si="584"/>
        <v>0</v>
      </c>
      <c r="AO1468" s="2">
        <f t="shared" si="585"/>
        <v>0</v>
      </c>
      <c r="AP1468" s="2">
        <f t="shared" si="586"/>
        <v>0</v>
      </c>
      <c r="AR1468" t="s">
        <v>2256</v>
      </c>
      <c r="AS1468" t="s">
        <v>1126</v>
      </c>
      <c r="AT1468">
        <v>5</v>
      </c>
      <c r="AV1468">
        <v>3</v>
      </c>
      <c r="AW1468" s="91">
        <v>37</v>
      </c>
      <c r="AX1468" s="93">
        <v>9</v>
      </c>
      <c r="AY1468" s="97">
        <f t="shared" si="577"/>
        <v>37009</v>
      </c>
      <c r="BA1468" s="7" t="s">
        <v>1261</v>
      </c>
    </row>
    <row r="1469" spans="1:64" ht="12.75" hidden="1" customHeight="1" outlineLevel="1">
      <c r="A1469" t="s">
        <v>2257</v>
      </c>
      <c r="B1469" t="s">
        <v>1126</v>
      </c>
      <c r="C1469" s="1">
        <f t="shared" si="578"/>
        <v>5003</v>
      </c>
      <c r="D1469" s="7">
        <f>IF(N1469&gt;0, RANK(N1469,(N1469:P1469,Q1469:AE1469)),0)</f>
        <v>2</v>
      </c>
      <c r="E1469" s="7">
        <f>IF(O1469&gt;0,RANK(O1469,(N1469:P1469,Q1469:AE1469)),0)</f>
        <v>1</v>
      </c>
      <c r="F1469" s="7">
        <f>IF(P1469&gt;0,RANK(P1469,(N1469:P1469,Q1469:AE1469)),0)</f>
        <v>0</v>
      </c>
      <c r="G1469" s="1">
        <f t="shared" si="566"/>
        <v>2649</v>
      </c>
      <c r="H1469" s="2">
        <f t="shared" si="567"/>
        <v>0.52948231061363182</v>
      </c>
      <c r="I1469" s="2"/>
      <c r="J1469" s="2">
        <f t="shared" si="579"/>
        <v>0.22246652008794723</v>
      </c>
      <c r="K1469" s="2">
        <f t="shared" si="580"/>
        <v>0.75194883070157903</v>
      </c>
      <c r="L1469" s="2">
        <f t="shared" si="581"/>
        <v>0</v>
      </c>
      <c r="M1469" s="2">
        <f t="shared" si="582"/>
        <v>2.5584649210473764E-2</v>
      </c>
      <c r="N1469" s="59">
        <v>1113</v>
      </c>
      <c r="O1469" s="59">
        <v>3762</v>
      </c>
      <c r="P1469" s="59"/>
      <c r="Q1469" s="57">
        <v>125</v>
      </c>
      <c r="X1469" s="57">
        <v>3</v>
      </c>
      <c r="Y1469" s="59"/>
      <c r="Z1469" s="59"/>
      <c r="AA1469" s="59"/>
      <c r="AB1469" s="59"/>
      <c r="AC1469" s="59"/>
      <c r="AD1469" s="59"/>
      <c r="AE1469" s="59"/>
      <c r="AF1469" s="59"/>
      <c r="AG1469" s="59"/>
      <c r="AI1469" s="7">
        <f>IF(Q1469&gt;0,RANK(Q1469,(N1469:P1469,Q1469:AE1469)),0)</f>
        <v>3</v>
      </c>
      <c r="AJ1469" s="7">
        <f>IF(R1469&gt;0,RANK(R1469,(N1469:P1469,Q1469:AE1469)),0)</f>
        <v>0</v>
      </c>
      <c r="AK1469" s="7">
        <f>IF(T1469&gt;0,RANK(T1469,(N1469:P1469,Q1469:AE1469)),0)</f>
        <v>0</v>
      </c>
      <c r="AL1469" s="7">
        <f>IF(S1469&gt;0,RANK(S1469,(N1469:P1469,Q1469:AE1469)),0)</f>
        <v>0</v>
      </c>
      <c r="AM1469" s="2">
        <f t="shared" si="583"/>
        <v>2.498500899460324E-2</v>
      </c>
      <c r="AN1469" s="2">
        <f t="shared" si="584"/>
        <v>0</v>
      </c>
      <c r="AO1469" s="2">
        <f t="shared" si="585"/>
        <v>0</v>
      </c>
      <c r="AP1469" s="2">
        <f t="shared" si="586"/>
        <v>0</v>
      </c>
      <c r="AR1469" t="s">
        <v>2257</v>
      </c>
      <c r="AS1469" t="s">
        <v>1126</v>
      </c>
      <c r="AT1469">
        <v>10</v>
      </c>
      <c r="AV1469">
        <v>3</v>
      </c>
      <c r="AW1469" s="91">
        <v>37</v>
      </c>
      <c r="AX1469" s="93">
        <v>11</v>
      </c>
      <c r="AY1469" s="97">
        <f t="shared" si="577"/>
        <v>37011</v>
      </c>
      <c r="BA1469" s="7" t="s">
        <v>1261</v>
      </c>
    </row>
    <row r="1470" spans="1:64" ht="12.75" hidden="1" customHeight="1" outlineLevel="1">
      <c r="A1470" t="s">
        <v>1740</v>
      </c>
      <c r="B1470" t="s">
        <v>1126</v>
      </c>
      <c r="C1470" s="1">
        <f t="shared" si="578"/>
        <v>16416</v>
      </c>
      <c r="D1470" s="7">
        <f>IF(N1470&gt;0, RANK(N1470,(N1470:P1470,Q1470:AE1470)),0)</f>
        <v>2</v>
      </c>
      <c r="E1470" s="7">
        <f>IF(O1470&gt;0,RANK(O1470,(N1470:P1470,Q1470:AE1470)),0)</f>
        <v>1</v>
      </c>
      <c r="F1470" s="7">
        <f>IF(P1470&gt;0,RANK(P1470,(N1470:P1470,Q1470:AE1470)),0)</f>
        <v>0</v>
      </c>
      <c r="G1470" s="1">
        <f t="shared" si="566"/>
        <v>4169</v>
      </c>
      <c r="H1470" s="2">
        <f t="shared" si="567"/>
        <v>0.25395955165692008</v>
      </c>
      <c r="I1470" s="2"/>
      <c r="J1470" s="2">
        <f t="shared" si="579"/>
        <v>0.36263401559454189</v>
      </c>
      <c r="K1470" s="2">
        <f t="shared" si="580"/>
        <v>0.61659356725146197</v>
      </c>
      <c r="L1470" s="2">
        <f t="shared" si="581"/>
        <v>0</v>
      </c>
      <c r="M1470" s="2">
        <f t="shared" si="582"/>
        <v>2.0772417153996137E-2</v>
      </c>
      <c r="N1470" s="59">
        <v>5953</v>
      </c>
      <c r="O1470" s="59">
        <v>10122</v>
      </c>
      <c r="P1470" s="59"/>
      <c r="Q1470" s="57">
        <v>329</v>
      </c>
      <c r="X1470" s="57">
        <v>12</v>
      </c>
      <c r="Y1470" s="59"/>
      <c r="Z1470" s="59"/>
      <c r="AA1470" s="59"/>
      <c r="AB1470" s="59"/>
      <c r="AC1470" s="59"/>
      <c r="AD1470" s="59"/>
      <c r="AE1470" s="59"/>
      <c r="AF1470" s="59"/>
      <c r="AG1470" s="59"/>
      <c r="AI1470" s="7">
        <f>IF(Q1470&gt;0,RANK(Q1470,(N1470:P1470,Q1470:AE1470)),0)</f>
        <v>3</v>
      </c>
      <c r="AJ1470" s="7">
        <f>IF(R1470&gt;0,RANK(R1470,(N1470:P1470,Q1470:AE1470)),0)</f>
        <v>0</v>
      </c>
      <c r="AK1470" s="7">
        <f>IF(T1470&gt;0,RANK(T1470,(N1470:P1470,Q1470:AE1470)),0)</f>
        <v>0</v>
      </c>
      <c r="AL1470" s="7">
        <f>IF(S1470&gt;0,RANK(S1470,(N1470:P1470,Q1470:AE1470)),0)</f>
        <v>0</v>
      </c>
      <c r="AM1470" s="2">
        <f t="shared" si="583"/>
        <v>2.0041423001949318E-2</v>
      </c>
      <c r="AN1470" s="2">
        <f t="shared" si="584"/>
        <v>0</v>
      </c>
      <c r="AO1470" s="2">
        <f t="shared" si="585"/>
        <v>0</v>
      </c>
      <c r="AP1470" s="2">
        <f t="shared" si="586"/>
        <v>0</v>
      </c>
      <c r="AR1470" t="s">
        <v>1740</v>
      </c>
      <c r="AS1470" t="s">
        <v>1126</v>
      </c>
      <c r="AV1470">
        <v>3</v>
      </c>
      <c r="AW1470" s="91">
        <v>37</v>
      </c>
      <c r="AX1470" s="93">
        <v>13</v>
      </c>
      <c r="AY1470" s="97">
        <f t="shared" si="577"/>
        <v>37013</v>
      </c>
      <c r="BA1470" s="7" t="s">
        <v>1261</v>
      </c>
    </row>
    <row r="1471" spans="1:64" ht="12.75" hidden="1" customHeight="1" outlineLevel="1">
      <c r="A1471" t="s">
        <v>308</v>
      </c>
      <c r="B1471" t="s">
        <v>1126</v>
      </c>
      <c r="C1471" s="1">
        <f t="shared" si="578"/>
        <v>6463</v>
      </c>
      <c r="D1471" s="7">
        <f>IF(N1471&gt;0, RANK(N1471,(N1471:P1471,Q1471:AE1471)),0)</f>
        <v>1</v>
      </c>
      <c r="E1471" s="7">
        <f>IF(O1471&gt;0,RANK(O1471,(N1471:P1471,Q1471:AE1471)),0)</f>
        <v>2</v>
      </c>
      <c r="F1471" s="7">
        <f>IF(P1471&gt;0,RANK(P1471,(N1471:P1471,Q1471:AE1471)),0)</f>
        <v>0</v>
      </c>
      <c r="G1471" s="1">
        <f t="shared" si="566"/>
        <v>1273</v>
      </c>
      <c r="H1471" s="2">
        <f t="shared" si="567"/>
        <v>0.19696735262262108</v>
      </c>
      <c r="I1471" s="2"/>
      <c r="J1471" s="2">
        <f t="shared" si="579"/>
        <v>0.59353241528701839</v>
      </c>
      <c r="K1471" s="2">
        <f t="shared" si="580"/>
        <v>0.39656506266439734</v>
      </c>
      <c r="L1471" s="2">
        <f t="shared" si="581"/>
        <v>0</v>
      </c>
      <c r="M1471" s="2">
        <f t="shared" si="582"/>
        <v>9.9025220485842724E-3</v>
      </c>
      <c r="N1471" s="59">
        <v>3836</v>
      </c>
      <c r="O1471" s="59">
        <v>2563</v>
      </c>
      <c r="P1471" s="59"/>
      <c r="Q1471" s="57">
        <v>61</v>
      </c>
      <c r="X1471" s="57">
        <v>3</v>
      </c>
      <c r="Y1471" s="59"/>
      <c r="Z1471" s="59"/>
      <c r="AA1471" s="59"/>
      <c r="AB1471" s="59"/>
      <c r="AC1471" s="59"/>
      <c r="AD1471" s="59"/>
      <c r="AE1471" s="59"/>
      <c r="AF1471" s="59"/>
      <c r="AG1471" s="59"/>
      <c r="AI1471" s="7">
        <f>IF(Q1471&gt;0,RANK(Q1471,(N1471:P1471,Q1471:AE1471)),0)</f>
        <v>3</v>
      </c>
      <c r="AJ1471" s="7">
        <f>IF(R1471&gt;0,RANK(R1471,(N1471:P1471,Q1471:AE1471)),0)</f>
        <v>0</v>
      </c>
      <c r="AK1471" s="7">
        <f>IF(T1471&gt;0,RANK(T1471,(N1471:P1471,Q1471:AE1471)),0)</f>
        <v>0</v>
      </c>
      <c r="AL1471" s="7">
        <f>IF(S1471&gt;0,RANK(S1471,(N1471:P1471,Q1471:AE1471)),0)</f>
        <v>0</v>
      </c>
      <c r="AM1471" s="2">
        <f t="shared" si="583"/>
        <v>9.438341327556863E-3</v>
      </c>
      <c r="AN1471" s="2">
        <f t="shared" si="584"/>
        <v>0</v>
      </c>
      <c r="AO1471" s="2">
        <f t="shared" si="585"/>
        <v>0</v>
      </c>
      <c r="AP1471" s="2">
        <f t="shared" si="586"/>
        <v>0</v>
      </c>
      <c r="AR1471" t="s">
        <v>308</v>
      </c>
      <c r="AS1471" t="s">
        <v>1126</v>
      </c>
      <c r="AT1471">
        <v>1</v>
      </c>
      <c r="AV1471">
        <v>3</v>
      </c>
      <c r="AW1471" s="91">
        <v>37</v>
      </c>
      <c r="AX1471" s="93">
        <v>15</v>
      </c>
      <c r="AY1471" s="97">
        <f t="shared" si="577"/>
        <v>37015</v>
      </c>
      <c r="BA1471" s="7" t="s">
        <v>1261</v>
      </c>
    </row>
    <row r="1472" spans="1:64" ht="12.75" hidden="1" customHeight="1" outlineLevel="1">
      <c r="A1472" t="s">
        <v>319</v>
      </c>
      <c r="B1472" t="s">
        <v>1126</v>
      </c>
      <c r="C1472" s="1">
        <f t="shared" si="578"/>
        <v>12302</v>
      </c>
      <c r="D1472" s="7">
        <f>IF(N1472&gt;0, RANK(N1472,(N1472:P1472,Q1472:AE1472)),0)</f>
        <v>1</v>
      </c>
      <c r="E1472" s="7">
        <f>IF(O1472&gt;0,RANK(O1472,(N1472:P1472,Q1472:AE1472)),0)</f>
        <v>2</v>
      </c>
      <c r="F1472" s="7">
        <f>IF(P1472&gt;0,RANK(P1472,(N1472:P1472,Q1472:AE1472)),0)</f>
        <v>0</v>
      </c>
      <c r="G1472" s="1">
        <f t="shared" si="566"/>
        <v>672</v>
      </c>
      <c r="H1472" s="2">
        <f t="shared" si="567"/>
        <v>5.4625264184685419E-2</v>
      </c>
      <c r="I1472" s="2"/>
      <c r="J1472" s="2">
        <f t="shared" si="579"/>
        <v>0.51918387254105025</v>
      </c>
      <c r="K1472" s="2">
        <f t="shared" si="580"/>
        <v>0.46455860835636481</v>
      </c>
      <c r="L1472" s="2">
        <f t="shared" si="581"/>
        <v>0</v>
      </c>
      <c r="M1472" s="2">
        <f t="shared" si="582"/>
        <v>1.6257519102584939E-2</v>
      </c>
      <c r="N1472" s="59">
        <v>6387</v>
      </c>
      <c r="O1472" s="59">
        <v>5715</v>
      </c>
      <c r="P1472" s="59"/>
      <c r="Q1472" s="57">
        <v>194</v>
      </c>
      <c r="X1472" s="57">
        <v>6</v>
      </c>
      <c r="Y1472" s="59"/>
      <c r="Z1472" s="59"/>
      <c r="AA1472" s="59"/>
      <c r="AB1472" s="59"/>
      <c r="AC1472" s="59"/>
      <c r="AD1472" s="59"/>
      <c r="AE1472" s="59"/>
      <c r="AF1472" s="59"/>
      <c r="AG1472" s="59"/>
      <c r="AI1472" s="7">
        <f>IF(Q1472&gt;0,RANK(Q1472,(N1472:P1472,Q1472:AE1472)),0)</f>
        <v>3</v>
      </c>
      <c r="AJ1472" s="7">
        <f>IF(R1472&gt;0,RANK(R1472,(N1472:P1472,Q1472:AE1472)),0)</f>
        <v>0</v>
      </c>
      <c r="AK1472" s="7">
        <f>IF(T1472&gt;0,RANK(T1472,(N1472:P1472,Q1472:AE1472)),0)</f>
        <v>0</v>
      </c>
      <c r="AL1472" s="7">
        <f>IF(S1472&gt;0,RANK(S1472,(N1472:P1472,Q1472:AE1472)),0)</f>
        <v>0</v>
      </c>
      <c r="AM1472" s="2">
        <f t="shared" si="583"/>
        <v>1.5769793529507397E-2</v>
      </c>
      <c r="AN1472" s="2">
        <f t="shared" si="584"/>
        <v>0</v>
      </c>
      <c r="AO1472" s="2">
        <f t="shared" si="585"/>
        <v>0</v>
      </c>
      <c r="AP1472" s="2">
        <f t="shared" si="586"/>
        <v>0</v>
      </c>
      <c r="AR1472" t="s">
        <v>319</v>
      </c>
      <c r="AS1472" t="s">
        <v>1126</v>
      </c>
      <c r="AT1472">
        <v>7</v>
      </c>
      <c r="AV1472">
        <v>3</v>
      </c>
      <c r="AW1472" s="91">
        <v>37</v>
      </c>
      <c r="AX1472" s="93">
        <v>17</v>
      </c>
      <c r="AY1472" s="97">
        <f t="shared" si="577"/>
        <v>37017</v>
      </c>
      <c r="BA1472" s="7" t="s">
        <v>1261</v>
      </c>
    </row>
    <row r="1473" spans="1:53" ht="12.75" hidden="1" customHeight="1" outlineLevel="1">
      <c r="A1473" t="s">
        <v>995</v>
      </c>
      <c r="B1473" t="s">
        <v>1126</v>
      </c>
      <c r="C1473" s="1">
        <f t="shared" si="578"/>
        <v>39830</v>
      </c>
      <c r="D1473" s="7">
        <f>IF(N1473&gt;0, RANK(N1473,(N1473:P1473,Q1473:AE1473)),0)</f>
        <v>2</v>
      </c>
      <c r="E1473" s="7">
        <f>IF(O1473&gt;0,RANK(O1473,(N1473:P1473,Q1473:AE1473)),0)</f>
        <v>1</v>
      </c>
      <c r="F1473" s="7">
        <f>IF(P1473&gt;0,RANK(P1473,(N1473:P1473,Q1473:AE1473)),0)</f>
        <v>0</v>
      </c>
      <c r="G1473" s="1">
        <f t="shared" si="566"/>
        <v>12510</v>
      </c>
      <c r="H1473" s="2">
        <f t="shared" si="567"/>
        <v>0.31408486065779562</v>
      </c>
      <c r="I1473" s="2"/>
      <c r="J1473" s="2">
        <f t="shared" si="579"/>
        <v>0.33248807431584232</v>
      </c>
      <c r="K1473" s="2">
        <f t="shared" si="580"/>
        <v>0.64657293497363799</v>
      </c>
      <c r="L1473" s="2">
        <f t="shared" si="581"/>
        <v>0</v>
      </c>
      <c r="M1473" s="2">
        <f t="shared" si="582"/>
        <v>2.0938990710519745E-2</v>
      </c>
      <c r="N1473" s="59">
        <v>13243</v>
      </c>
      <c r="O1473" s="59">
        <v>25753</v>
      </c>
      <c r="P1473" s="59"/>
      <c r="Q1473" s="57">
        <v>822</v>
      </c>
      <c r="X1473" s="57">
        <v>12</v>
      </c>
      <c r="Y1473" s="59"/>
      <c r="Z1473" s="59"/>
      <c r="AA1473" s="59"/>
      <c r="AB1473" s="59"/>
      <c r="AC1473" s="59"/>
      <c r="AD1473" s="59"/>
      <c r="AE1473" s="59"/>
      <c r="AF1473" s="59"/>
      <c r="AG1473" s="59"/>
      <c r="AI1473" s="7">
        <f>IF(Q1473&gt;0,RANK(Q1473,(N1473:P1473,Q1473:AE1473)),0)</f>
        <v>3</v>
      </c>
      <c r="AJ1473" s="7">
        <f>IF(R1473&gt;0,RANK(R1473,(N1473:P1473,Q1473:AE1473)),0)</f>
        <v>0</v>
      </c>
      <c r="AK1473" s="7">
        <f>IF(T1473&gt;0,RANK(T1473,(N1473:P1473,Q1473:AE1473)),0)</f>
        <v>0</v>
      </c>
      <c r="AL1473" s="7">
        <f>IF(S1473&gt;0,RANK(S1473,(N1473:P1473,Q1473:AE1473)),0)</f>
        <v>0</v>
      </c>
      <c r="AM1473" s="2">
        <f t="shared" si="583"/>
        <v>2.0637710268641727E-2</v>
      </c>
      <c r="AN1473" s="2">
        <f t="shared" si="584"/>
        <v>0</v>
      </c>
      <c r="AO1473" s="2">
        <f t="shared" si="585"/>
        <v>0</v>
      </c>
      <c r="AP1473" s="2">
        <f t="shared" si="586"/>
        <v>0</v>
      </c>
      <c r="AR1473" t="s">
        <v>995</v>
      </c>
      <c r="AS1473" t="s">
        <v>1126</v>
      </c>
      <c r="AT1473">
        <v>7</v>
      </c>
      <c r="AV1473">
        <v>3</v>
      </c>
      <c r="AW1473" s="91">
        <v>37</v>
      </c>
      <c r="AX1473" s="93">
        <v>19</v>
      </c>
      <c r="AY1473" s="97">
        <f t="shared" si="577"/>
        <v>37019</v>
      </c>
      <c r="BA1473" s="7" t="s">
        <v>1261</v>
      </c>
    </row>
    <row r="1474" spans="1:53" ht="12.75" hidden="1" customHeight="1" outlineLevel="1">
      <c r="A1474" t="s">
        <v>646</v>
      </c>
      <c r="B1474" t="s">
        <v>1126</v>
      </c>
      <c r="C1474" s="1">
        <f t="shared" si="578"/>
        <v>77777</v>
      </c>
      <c r="D1474" s="7">
        <f>IF(N1474&gt;0, RANK(N1474,(N1474:P1474,Q1474:AE1474)),0)</f>
        <v>1</v>
      </c>
      <c r="E1474" s="7">
        <f>IF(O1474&gt;0,RANK(O1474,(N1474:P1474,Q1474:AE1474)),0)</f>
        <v>2</v>
      </c>
      <c r="F1474" s="7">
        <f>IF(P1474&gt;0,RANK(P1474,(N1474:P1474,Q1474:AE1474)),0)</f>
        <v>0</v>
      </c>
      <c r="G1474" s="1">
        <f t="shared" si="566"/>
        <v>2385</v>
      </c>
      <c r="H1474" s="2">
        <f t="shared" si="567"/>
        <v>3.0664592360209315E-2</v>
      </c>
      <c r="I1474" s="2"/>
      <c r="J1474" s="2">
        <f t="shared" si="579"/>
        <v>0.50165215937873664</v>
      </c>
      <c r="K1474" s="2">
        <f t="shared" si="580"/>
        <v>0.47098756701852734</v>
      </c>
      <c r="L1474" s="2">
        <f t="shared" si="581"/>
        <v>0</v>
      </c>
      <c r="M1474" s="2">
        <f t="shared" si="582"/>
        <v>2.7360273602736018E-2</v>
      </c>
      <c r="N1474" s="59">
        <v>39017</v>
      </c>
      <c r="O1474" s="59">
        <v>36632</v>
      </c>
      <c r="P1474" s="59"/>
      <c r="Q1474" s="57">
        <v>2077</v>
      </c>
      <c r="X1474" s="57">
        <v>51</v>
      </c>
      <c r="Y1474" s="59"/>
      <c r="Z1474" s="59"/>
      <c r="AA1474" s="59"/>
      <c r="AB1474" s="59"/>
      <c r="AC1474" s="59"/>
      <c r="AD1474" s="59"/>
      <c r="AE1474" s="59"/>
      <c r="AF1474" s="59"/>
      <c r="AG1474" s="59"/>
      <c r="AI1474" s="7">
        <f>IF(Q1474&gt;0,RANK(Q1474,(N1474:P1474,Q1474:AE1474)),0)</f>
        <v>3</v>
      </c>
      <c r="AJ1474" s="7">
        <f>IF(R1474&gt;0,RANK(R1474,(N1474:P1474,Q1474:AE1474)),0)</f>
        <v>0</v>
      </c>
      <c r="AK1474" s="7">
        <f>IF(T1474&gt;0,RANK(T1474,(N1474:P1474,Q1474:AE1474)),0)</f>
        <v>0</v>
      </c>
      <c r="AL1474" s="7">
        <f>IF(S1474&gt;0,RANK(S1474,(N1474:P1474,Q1474:AE1474)),0)</f>
        <v>0</v>
      </c>
      <c r="AM1474" s="2">
        <f t="shared" si="583"/>
        <v>2.6704552759813312E-2</v>
      </c>
      <c r="AN1474" s="2">
        <f t="shared" si="584"/>
        <v>0</v>
      </c>
      <c r="AO1474" s="2">
        <f t="shared" si="585"/>
        <v>0</v>
      </c>
      <c r="AP1474" s="2">
        <f t="shared" si="586"/>
        <v>0</v>
      </c>
      <c r="AR1474" t="s">
        <v>646</v>
      </c>
      <c r="AS1474" t="s">
        <v>1126</v>
      </c>
      <c r="AT1474">
        <v>11</v>
      </c>
      <c r="AV1474">
        <v>3</v>
      </c>
      <c r="AW1474" s="91">
        <v>37</v>
      </c>
      <c r="AX1474" s="93">
        <v>21</v>
      </c>
      <c r="AY1474" s="97">
        <f t="shared" si="577"/>
        <v>37021</v>
      </c>
      <c r="BA1474" s="7" t="s">
        <v>1261</v>
      </c>
    </row>
    <row r="1475" spans="1:53" ht="12.75" hidden="1" customHeight="1" outlineLevel="1">
      <c r="A1475" t="s">
        <v>1932</v>
      </c>
      <c r="B1475" t="s">
        <v>1126</v>
      </c>
      <c r="C1475" s="1">
        <f t="shared" si="578"/>
        <v>22821</v>
      </c>
      <c r="D1475" s="7">
        <f>IF(N1475&gt;0, RANK(N1475,(N1475:P1475,Q1475:AE1475)),0)</f>
        <v>2</v>
      </c>
      <c r="E1475" s="7">
        <f>IF(O1475&gt;0,RANK(O1475,(N1475:P1475,Q1475:AE1475)),0)</f>
        <v>1</v>
      </c>
      <c r="F1475" s="7">
        <f>IF(P1475&gt;0,RANK(P1475,(N1475:P1475,Q1475:AE1475)),0)</f>
        <v>0</v>
      </c>
      <c r="G1475" s="1">
        <f t="shared" si="566"/>
        <v>5286</v>
      </c>
      <c r="H1475" s="2">
        <f t="shared" si="567"/>
        <v>0.23162876298146445</v>
      </c>
      <c r="I1475" s="2"/>
      <c r="J1475" s="2">
        <f t="shared" si="579"/>
        <v>0.37290215152710221</v>
      </c>
      <c r="K1475" s="2">
        <f t="shared" si="580"/>
        <v>0.60453091450856666</v>
      </c>
      <c r="L1475" s="2">
        <f t="shared" si="581"/>
        <v>0</v>
      </c>
      <c r="M1475" s="2">
        <f t="shared" si="582"/>
        <v>2.2566933964331071E-2</v>
      </c>
      <c r="N1475" s="59">
        <v>8510</v>
      </c>
      <c r="O1475" s="59">
        <v>13796</v>
      </c>
      <c r="P1475" s="59"/>
      <c r="Q1475" s="57">
        <v>510</v>
      </c>
      <c r="X1475" s="57">
        <v>5</v>
      </c>
      <c r="Y1475" s="59"/>
      <c r="Z1475" s="59"/>
      <c r="AA1475" s="59"/>
      <c r="AB1475" s="59"/>
      <c r="AC1475" s="59"/>
      <c r="AD1475" s="59"/>
      <c r="AE1475" s="59"/>
      <c r="AF1475" s="59"/>
      <c r="AG1475" s="59"/>
      <c r="AI1475" s="7">
        <f>IF(Q1475&gt;0,RANK(Q1475,(N1475:P1475,Q1475:AE1475)),0)</f>
        <v>3</v>
      </c>
      <c r="AJ1475" s="7">
        <f>IF(R1475&gt;0,RANK(R1475,(N1475:P1475,Q1475:AE1475)),0)</f>
        <v>0</v>
      </c>
      <c r="AK1475" s="7">
        <f>IF(T1475&gt;0,RANK(T1475,(N1475:P1475,Q1475:AE1475)),0)</f>
        <v>0</v>
      </c>
      <c r="AL1475" s="7">
        <f>IF(S1475&gt;0,RANK(S1475,(N1475:P1475,Q1475:AE1475)),0)</f>
        <v>0</v>
      </c>
      <c r="AM1475" s="2">
        <f t="shared" si="583"/>
        <v>2.2347837518075456E-2</v>
      </c>
      <c r="AN1475" s="2">
        <f t="shared" si="584"/>
        <v>0</v>
      </c>
      <c r="AO1475" s="2">
        <f t="shared" si="585"/>
        <v>0</v>
      </c>
      <c r="AP1475" s="2">
        <f t="shared" si="586"/>
        <v>0</v>
      </c>
      <c r="AR1475" t="s">
        <v>1932</v>
      </c>
      <c r="AS1475" t="s">
        <v>1126</v>
      </c>
      <c r="AT1475">
        <v>10</v>
      </c>
      <c r="AV1475">
        <v>3</v>
      </c>
      <c r="AW1475" s="91">
        <v>37</v>
      </c>
      <c r="AX1475" s="93">
        <v>23</v>
      </c>
      <c r="AY1475" s="97">
        <f t="shared" si="577"/>
        <v>37023</v>
      </c>
      <c r="BA1475" s="7" t="s">
        <v>1261</v>
      </c>
    </row>
    <row r="1476" spans="1:53" ht="12.75" hidden="1" customHeight="1" outlineLevel="1">
      <c r="A1476" t="s">
        <v>131</v>
      </c>
      <c r="B1476" t="s">
        <v>1126</v>
      </c>
      <c r="C1476" s="1">
        <f t="shared" si="578"/>
        <v>47736</v>
      </c>
      <c r="D1476" s="7">
        <f>IF(N1476&gt;0, RANK(N1476,(N1476:P1476,Q1476:AE1476)),0)</f>
        <v>2</v>
      </c>
      <c r="E1476" s="7">
        <f>IF(O1476&gt;0,RANK(O1476,(N1476:P1476,Q1476:AE1476)),0)</f>
        <v>1</v>
      </c>
      <c r="F1476" s="7">
        <f>IF(P1476&gt;0,RANK(P1476,(N1476:P1476,Q1476:AE1476)),0)</f>
        <v>0</v>
      </c>
      <c r="G1476" s="1">
        <f t="shared" si="566"/>
        <v>14836</v>
      </c>
      <c r="H1476" s="2">
        <f t="shared" si="567"/>
        <v>0.31079269314563435</v>
      </c>
      <c r="I1476" s="2"/>
      <c r="J1476" s="2">
        <f t="shared" si="579"/>
        <v>0.33354281883693648</v>
      </c>
      <c r="K1476" s="2">
        <f t="shared" si="580"/>
        <v>0.64433551198257077</v>
      </c>
      <c r="L1476" s="2">
        <f t="shared" si="581"/>
        <v>0</v>
      </c>
      <c r="M1476" s="2">
        <f t="shared" si="582"/>
        <v>2.2121669180492742E-2</v>
      </c>
      <c r="N1476" s="59">
        <v>15922</v>
      </c>
      <c r="O1476" s="59">
        <v>30758</v>
      </c>
      <c r="P1476" s="59"/>
      <c r="Q1476" s="57">
        <v>1056</v>
      </c>
      <c r="X1476" s="57">
        <v>0</v>
      </c>
      <c r="Y1476" s="59"/>
      <c r="Z1476" s="59"/>
      <c r="AA1476" s="59"/>
      <c r="AB1476" s="59"/>
      <c r="AC1476" s="59"/>
      <c r="AD1476" s="59"/>
      <c r="AE1476" s="59"/>
      <c r="AF1476" s="59"/>
      <c r="AG1476" s="59"/>
      <c r="AI1476" s="7">
        <f>IF(Q1476&gt;0,RANK(Q1476,(N1476:P1476,Q1476:AE1476)),0)</f>
        <v>3</v>
      </c>
      <c r="AJ1476" s="7">
        <f>IF(R1476&gt;0,RANK(R1476,(N1476:P1476,Q1476:AE1476)),0)</f>
        <v>0</v>
      </c>
      <c r="AK1476" s="7">
        <f>IF(T1476&gt;0,RANK(T1476,(N1476:P1476,Q1476:AE1476)),0)</f>
        <v>0</v>
      </c>
      <c r="AL1476" s="7">
        <f>IF(S1476&gt;0,RANK(S1476,(N1476:P1476,Q1476:AE1476)),0)</f>
        <v>0</v>
      </c>
      <c r="AM1476" s="2">
        <f t="shared" si="583"/>
        <v>2.2121669180492711E-2</v>
      </c>
      <c r="AN1476" s="2">
        <f t="shared" si="584"/>
        <v>0</v>
      </c>
      <c r="AO1476" s="2">
        <f t="shared" si="585"/>
        <v>0</v>
      </c>
      <c r="AP1476" s="2">
        <f t="shared" si="586"/>
        <v>0</v>
      </c>
      <c r="AR1476" t="s">
        <v>131</v>
      </c>
      <c r="AS1476" t="s">
        <v>1126</v>
      </c>
      <c r="AV1476">
        <v>3</v>
      </c>
      <c r="AW1476" s="91">
        <v>37</v>
      </c>
      <c r="AX1476" s="93">
        <v>25</v>
      </c>
      <c r="AY1476" s="97">
        <f t="shared" si="577"/>
        <v>37025</v>
      </c>
      <c r="BA1476" s="7" t="s">
        <v>1261</v>
      </c>
    </row>
    <row r="1477" spans="1:53" ht="12.75" hidden="1" customHeight="1" outlineLevel="1">
      <c r="A1477" t="s">
        <v>2265</v>
      </c>
      <c r="B1477" t="s">
        <v>1126</v>
      </c>
      <c r="C1477" s="1">
        <f t="shared" si="578"/>
        <v>21995</v>
      </c>
      <c r="D1477" s="7">
        <f>IF(N1477&gt;0, RANK(N1477,(N1477:P1477,Q1477:AE1477)),0)</f>
        <v>2</v>
      </c>
      <c r="E1477" s="7">
        <f>IF(O1477&gt;0,RANK(O1477,(N1477:P1477,Q1477:AE1477)),0)</f>
        <v>1</v>
      </c>
      <c r="F1477" s="7">
        <f>IF(P1477&gt;0,RANK(P1477,(N1477:P1477,Q1477:AE1477)),0)</f>
        <v>0</v>
      </c>
      <c r="G1477" s="1">
        <f t="shared" si="566"/>
        <v>7474</v>
      </c>
      <c r="H1477" s="2">
        <f t="shared" si="567"/>
        <v>0.33980450102295978</v>
      </c>
      <c r="I1477" s="2"/>
      <c r="J1477" s="2">
        <f t="shared" si="579"/>
        <v>0.31407137985905886</v>
      </c>
      <c r="K1477" s="2">
        <f t="shared" si="580"/>
        <v>0.65387588088201865</v>
      </c>
      <c r="L1477" s="2">
        <f t="shared" si="581"/>
        <v>0</v>
      </c>
      <c r="M1477" s="2">
        <f t="shared" si="582"/>
        <v>3.2052739258922491E-2</v>
      </c>
      <c r="N1477" s="59">
        <v>6908</v>
      </c>
      <c r="O1477" s="59">
        <v>14382</v>
      </c>
      <c r="P1477" s="59"/>
      <c r="Q1477" s="57">
        <v>690</v>
      </c>
      <c r="X1477" s="57">
        <v>15</v>
      </c>
      <c r="Y1477" s="59"/>
      <c r="Z1477" s="59"/>
      <c r="AA1477" s="59"/>
      <c r="AB1477" s="59"/>
      <c r="AC1477" s="59"/>
      <c r="AD1477" s="59"/>
      <c r="AE1477" s="59"/>
      <c r="AF1477" s="59"/>
      <c r="AG1477" s="59"/>
      <c r="AI1477" s="7">
        <f>IF(Q1477&gt;0,RANK(Q1477,(N1477:P1477,Q1477:AE1477)),0)</f>
        <v>3</v>
      </c>
      <c r="AJ1477" s="7">
        <f>IF(R1477&gt;0,RANK(R1477,(N1477:P1477,Q1477:AE1477)),0)</f>
        <v>0</v>
      </c>
      <c r="AK1477" s="7">
        <f>IF(T1477&gt;0,RANK(T1477,(N1477:P1477,Q1477:AE1477)),0)</f>
        <v>0</v>
      </c>
      <c r="AL1477" s="7">
        <f>IF(S1477&gt;0,RANK(S1477,(N1477:P1477,Q1477:AE1477)),0)</f>
        <v>0</v>
      </c>
      <c r="AM1477" s="2">
        <f t="shared" si="583"/>
        <v>3.1370766083200725E-2</v>
      </c>
      <c r="AN1477" s="2">
        <f t="shared" si="584"/>
        <v>0</v>
      </c>
      <c r="AO1477" s="2">
        <f t="shared" si="585"/>
        <v>0</v>
      </c>
      <c r="AP1477" s="2">
        <f t="shared" si="586"/>
        <v>0</v>
      </c>
      <c r="AR1477" t="s">
        <v>2265</v>
      </c>
      <c r="AS1477" t="s">
        <v>1126</v>
      </c>
      <c r="AT1477">
        <v>10</v>
      </c>
      <c r="AV1477">
        <v>3</v>
      </c>
      <c r="AW1477" s="91">
        <v>37</v>
      </c>
      <c r="AX1477" s="93">
        <v>27</v>
      </c>
      <c r="AY1477" s="97">
        <f t="shared" si="577"/>
        <v>37027</v>
      </c>
      <c r="BA1477" s="7" t="s">
        <v>1261</v>
      </c>
    </row>
    <row r="1478" spans="1:53" ht="12.75" hidden="1" customHeight="1" outlineLevel="1">
      <c r="A1478" t="s">
        <v>1670</v>
      </c>
      <c r="B1478" t="s">
        <v>1126</v>
      </c>
      <c r="C1478" s="1">
        <f t="shared" si="578"/>
        <v>3095</v>
      </c>
      <c r="D1478" s="7">
        <f>IF(N1478&gt;0, RANK(N1478,(N1478:P1478,Q1478:AE1478)),0)</f>
        <v>2</v>
      </c>
      <c r="E1478" s="7">
        <f>IF(O1478&gt;0,RANK(O1478,(N1478:P1478,Q1478:AE1478)),0)</f>
        <v>1</v>
      </c>
      <c r="F1478" s="7">
        <f>IF(P1478&gt;0,RANK(P1478,(N1478:P1478,Q1478:AE1478)),0)</f>
        <v>0</v>
      </c>
      <c r="G1478" s="1">
        <f t="shared" si="566"/>
        <v>991</v>
      </c>
      <c r="H1478" s="2">
        <f t="shared" si="567"/>
        <v>0.32019386106623587</v>
      </c>
      <c r="I1478" s="2"/>
      <c r="J1478" s="2">
        <f t="shared" si="579"/>
        <v>0.32762520193861067</v>
      </c>
      <c r="K1478" s="2">
        <f t="shared" si="580"/>
        <v>0.64781906300484648</v>
      </c>
      <c r="L1478" s="2">
        <f t="shared" si="581"/>
        <v>0</v>
      </c>
      <c r="M1478" s="2">
        <f t="shared" si="582"/>
        <v>2.4555735056542849E-2</v>
      </c>
      <c r="N1478" s="59">
        <v>1014</v>
      </c>
      <c r="O1478" s="59">
        <v>2005</v>
      </c>
      <c r="P1478" s="59"/>
      <c r="Q1478" s="57">
        <v>75</v>
      </c>
      <c r="X1478" s="57">
        <v>1</v>
      </c>
      <c r="Y1478" s="59"/>
      <c r="Z1478" s="59"/>
      <c r="AA1478" s="59"/>
      <c r="AB1478" s="59"/>
      <c r="AC1478" s="59"/>
      <c r="AD1478" s="59"/>
      <c r="AE1478" s="59"/>
      <c r="AF1478" s="59"/>
      <c r="AG1478" s="59"/>
      <c r="AI1478" s="7">
        <f>IF(Q1478&gt;0,RANK(Q1478,(N1478:P1478,Q1478:AE1478)),0)</f>
        <v>3</v>
      </c>
      <c r="AJ1478" s="7">
        <f>IF(R1478&gt;0,RANK(R1478,(N1478:P1478,Q1478:AE1478)),0)</f>
        <v>0</v>
      </c>
      <c r="AK1478" s="7">
        <f>IF(T1478&gt;0,RANK(T1478,(N1478:P1478,Q1478:AE1478)),0)</f>
        <v>0</v>
      </c>
      <c r="AL1478" s="7">
        <f>IF(S1478&gt;0,RANK(S1478,(N1478:P1478,Q1478:AE1478)),0)</f>
        <v>0</v>
      </c>
      <c r="AM1478" s="2">
        <f t="shared" si="583"/>
        <v>2.4232633279483037E-2</v>
      </c>
      <c r="AN1478" s="2">
        <f t="shared" si="584"/>
        <v>0</v>
      </c>
      <c r="AO1478" s="2">
        <f t="shared" si="585"/>
        <v>0</v>
      </c>
      <c r="AP1478" s="2">
        <f t="shared" si="586"/>
        <v>0</v>
      </c>
      <c r="AR1478" t="s">
        <v>1670</v>
      </c>
      <c r="AS1478" t="s">
        <v>1126</v>
      </c>
      <c r="AT1478">
        <v>3</v>
      </c>
      <c r="AV1478">
        <v>3</v>
      </c>
      <c r="AW1478" s="91">
        <v>37</v>
      </c>
      <c r="AX1478" s="93">
        <v>29</v>
      </c>
      <c r="AY1478" s="97">
        <f t="shared" si="577"/>
        <v>37029</v>
      </c>
      <c r="BA1478" s="7" t="s">
        <v>1261</v>
      </c>
    </row>
    <row r="1479" spans="1:53" ht="12.75" hidden="1" customHeight="1" outlineLevel="1">
      <c r="A1479" t="s">
        <v>1416</v>
      </c>
      <c r="B1479" t="s">
        <v>1126</v>
      </c>
      <c r="C1479" s="1">
        <f t="shared" si="578"/>
        <v>23269</v>
      </c>
      <c r="D1479" s="7">
        <f>IF(N1479&gt;0, RANK(N1479,(N1479:P1479,Q1479:AE1479)),0)</f>
        <v>2</v>
      </c>
      <c r="E1479" s="7">
        <f>IF(O1479&gt;0,RANK(O1479,(N1479:P1479,Q1479:AE1479)),0)</f>
        <v>1</v>
      </c>
      <c r="F1479" s="7">
        <f>IF(P1479&gt;0,RANK(P1479,(N1479:P1479,Q1479:AE1479)),0)</f>
        <v>0</v>
      </c>
      <c r="G1479" s="1">
        <f t="shared" si="566"/>
        <v>10613</v>
      </c>
      <c r="H1479" s="2">
        <f t="shared" si="567"/>
        <v>0.45610039107825862</v>
      </c>
      <c r="I1479" s="2"/>
      <c r="J1479" s="2">
        <f t="shared" si="579"/>
        <v>0.26060423739739569</v>
      </c>
      <c r="K1479" s="2">
        <f t="shared" si="580"/>
        <v>0.7167046284756543</v>
      </c>
      <c r="L1479" s="2">
        <f t="shared" si="581"/>
        <v>0</v>
      </c>
      <c r="M1479" s="2">
        <f t="shared" si="582"/>
        <v>2.2691134126950008E-2</v>
      </c>
      <c r="N1479" s="59">
        <v>6064</v>
      </c>
      <c r="O1479" s="59">
        <v>16677</v>
      </c>
      <c r="P1479" s="59"/>
      <c r="Q1479" s="57">
        <v>473</v>
      </c>
      <c r="X1479" s="57">
        <v>55</v>
      </c>
      <c r="Y1479" s="59"/>
      <c r="Z1479" s="59"/>
      <c r="AA1479" s="59"/>
      <c r="AB1479" s="59"/>
      <c r="AC1479" s="59"/>
      <c r="AD1479" s="59"/>
      <c r="AE1479" s="59"/>
      <c r="AF1479" s="59"/>
      <c r="AG1479" s="59"/>
      <c r="AI1479" s="7">
        <f>IF(Q1479&gt;0,RANK(Q1479,(N1479:P1479,Q1479:AE1479)),0)</f>
        <v>3</v>
      </c>
      <c r="AJ1479" s="7">
        <f>IF(R1479&gt;0,RANK(R1479,(N1479:P1479,Q1479:AE1479)),0)</f>
        <v>0</v>
      </c>
      <c r="AK1479" s="7">
        <f>IF(T1479&gt;0,RANK(T1479,(N1479:P1479,Q1479:AE1479)),0)</f>
        <v>0</v>
      </c>
      <c r="AL1479" s="7">
        <f>IF(S1479&gt;0,RANK(S1479,(N1479:P1479,Q1479:AE1479)),0)</f>
        <v>0</v>
      </c>
      <c r="AM1479" s="2">
        <f t="shared" si="583"/>
        <v>2.0327474322059391E-2</v>
      </c>
      <c r="AN1479" s="2">
        <f t="shared" si="584"/>
        <v>0</v>
      </c>
      <c r="AO1479" s="2">
        <f t="shared" si="585"/>
        <v>0</v>
      </c>
      <c r="AP1479" s="2">
        <f t="shared" si="586"/>
        <v>0</v>
      </c>
      <c r="AR1479" t="s">
        <v>1416</v>
      </c>
      <c r="AS1479" t="s">
        <v>1126</v>
      </c>
      <c r="AT1479">
        <v>3</v>
      </c>
      <c r="AV1479">
        <v>3</v>
      </c>
      <c r="AW1479" s="91">
        <v>37</v>
      </c>
      <c r="AX1479" s="93">
        <v>31</v>
      </c>
      <c r="AY1479" s="97">
        <f t="shared" si="577"/>
        <v>37031</v>
      </c>
      <c r="BA1479" s="7" t="s">
        <v>1261</v>
      </c>
    </row>
    <row r="1480" spans="1:53" ht="12.75" hidden="1" customHeight="1" outlineLevel="1">
      <c r="A1480" t="s">
        <v>2060</v>
      </c>
      <c r="B1480" t="s">
        <v>1126</v>
      </c>
      <c r="C1480" s="1">
        <f t="shared" si="578"/>
        <v>7087</v>
      </c>
      <c r="D1480" s="7">
        <f>IF(N1480&gt;0, RANK(N1480,(N1480:P1480,Q1480:AE1480)),0)</f>
        <v>2</v>
      </c>
      <c r="E1480" s="7">
        <f>IF(O1480&gt;0,RANK(O1480,(N1480:P1480,Q1480:AE1480)),0)</f>
        <v>1</v>
      </c>
      <c r="F1480" s="7">
        <f>IF(P1480&gt;0,RANK(P1480,(N1480:P1480,Q1480:AE1480)),0)</f>
        <v>0</v>
      </c>
      <c r="G1480" s="1">
        <f t="shared" si="566"/>
        <v>161</v>
      </c>
      <c r="H1480" s="2">
        <f t="shared" si="567"/>
        <v>2.2717652038944547E-2</v>
      </c>
      <c r="I1480" s="2"/>
      <c r="J1480" s="2">
        <f t="shared" si="579"/>
        <v>0.47946945110766193</v>
      </c>
      <c r="K1480" s="2">
        <f t="shared" si="580"/>
        <v>0.50218710314660642</v>
      </c>
      <c r="L1480" s="2">
        <f t="shared" si="581"/>
        <v>0</v>
      </c>
      <c r="M1480" s="2">
        <f t="shared" si="582"/>
        <v>1.8343445745731657E-2</v>
      </c>
      <c r="N1480" s="59">
        <v>3398</v>
      </c>
      <c r="O1480" s="59">
        <v>3559</v>
      </c>
      <c r="P1480" s="59"/>
      <c r="Q1480" s="57">
        <v>130</v>
      </c>
      <c r="X1480" s="57">
        <v>0</v>
      </c>
      <c r="Y1480" s="59"/>
      <c r="Z1480" s="59"/>
      <c r="AA1480" s="59"/>
      <c r="AB1480" s="59"/>
      <c r="AC1480" s="59"/>
      <c r="AD1480" s="59"/>
      <c r="AE1480" s="59"/>
      <c r="AF1480" s="59"/>
      <c r="AG1480" s="59"/>
      <c r="AI1480" s="7">
        <f>IF(Q1480&gt;0,RANK(Q1480,(N1480:P1480,Q1480:AE1480)),0)</f>
        <v>3</v>
      </c>
      <c r="AJ1480" s="7">
        <f>IF(R1480&gt;0,RANK(R1480,(N1480:P1480,Q1480:AE1480)),0)</f>
        <v>0</v>
      </c>
      <c r="AK1480" s="7">
        <f>IF(T1480&gt;0,RANK(T1480,(N1480:P1480,Q1480:AE1480)),0)</f>
        <v>0</v>
      </c>
      <c r="AL1480" s="7">
        <f>IF(S1480&gt;0,RANK(S1480,(N1480:P1480,Q1480:AE1480)),0)</f>
        <v>0</v>
      </c>
      <c r="AM1480" s="2">
        <f t="shared" si="583"/>
        <v>1.8343445745731622E-2</v>
      </c>
      <c r="AN1480" s="2">
        <f t="shared" si="584"/>
        <v>0</v>
      </c>
      <c r="AO1480" s="2">
        <f t="shared" si="585"/>
        <v>0</v>
      </c>
      <c r="AP1480" s="2">
        <f t="shared" si="586"/>
        <v>0</v>
      </c>
      <c r="AR1480" t="s">
        <v>2060</v>
      </c>
      <c r="AS1480" t="s">
        <v>1126</v>
      </c>
      <c r="AT1480">
        <v>13</v>
      </c>
      <c r="AV1480">
        <v>3</v>
      </c>
      <c r="AW1480" s="91">
        <v>37</v>
      </c>
      <c r="AX1480" s="93">
        <v>33</v>
      </c>
      <c r="AY1480" s="97">
        <f t="shared" si="577"/>
        <v>37033</v>
      </c>
      <c r="BA1480" s="7" t="s">
        <v>1261</v>
      </c>
    </row>
    <row r="1481" spans="1:53" ht="12.75" hidden="1" customHeight="1" outlineLevel="1">
      <c r="A1481" t="s">
        <v>1544</v>
      </c>
      <c r="B1481" t="s">
        <v>1126</v>
      </c>
      <c r="C1481" s="1">
        <f t="shared" si="578"/>
        <v>41410</v>
      </c>
      <c r="D1481" s="7">
        <f>IF(N1481&gt;0, RANK(N1481,(N1481:P1481,Q1481:AE1481)),0)</f>
        <v>2</v>
      </c>
      <c r="E1481" s="7">
        <f>IF(O1481&gt;0,RANK(O1481,(N1481:P1481,Q1481:AE1481)),0)</f>
        <v>1</v>
      </c>
      <c r="F1481" s="7">
        <f>IF(P1481&gt;0,RANK(P1481,(N1481:P1481,Q1481:AE1481)),0)</f>
        <v>0</v>
      </c>
      <c r="G1481" s="1">
        <f t="shared" si="566"/>
        <v>15055</v>
      </c>
      <c r="H1481" s="2">
        <f t="shared" si="567"/>
        <v>0.36355952668437574</v>
      </c>
      <c r="I1481" s="2"/>
      <c r="J1481" s="2">
        <f t="shared" si="579"/>
        <v>0.30550591644530306</v>
      </c>
      <c r="K1481" s="2">
        <f t="shared" si="580"/>
        <v>0.66906544312967886</v>
      </c>
      <c r="L1481" s="2">
        <f t="shared" si="581"/>
        <v>0</v>
      </c>
      <c r="M1481" s="2">
        <f t="shared" si="582"/>
        <v>2.5428640425018023E-2</v>
      </c>
      <c r="N1481" s="59">
        <v>12651</v>
      </c>
      <c r="O1481" s="59">
        <v>27706</v>
      </c>
      <c r="P1481" s="59"/>
      <c r="Q1481" s="57">
        <v>1027</v>
      </c>
      <c r="X1481" s="57">
        <v>26</v>
      </c>
      <c r="Y1481" s="59"/>
      <c r="Z1481" s="59"/>
      <c r="AA1481" s="59"/>
      <c r="AB1481" s="59"/>
      <c r="AC1481" s="59"/>
      <c r="AD1481" s="59"/>
      <c r="AE1481" s="59"/>
      <c r="AF1481" s="59"/>
      <c r="AG1481" s="59"/>
      <c r="AI1481" s="7">
        <f>IF(Q1481&gt;0,RANK(Q1481,(N1481:P1481,Q1481:AE1481)),0)</f>
        <v>3</v>
      </c>
      <c r="AJ1481" s="7">
        <f>IF(R1481&gt;0,RANK(R1481,(N1481:P1481,Q1481:AE1481)),0)</f>
        <v>0</v>
      </c>
      <c r="AK1481" s="7">
        <f>IF(T1481&gt;0,RANK(T1481,(N1481:P1481,Q1481:AE1481)),0)</f>
        <v>0</v>
      </c>
      <c r="AL1481" s="7">
        <f>IF(S1481&gt;0,RANK(S1481,(N1481:P1481,Q1481:AE1481)),0)</f>
        <v>0</v>
      </c>
      <c r="AM1481" s="2">
        <f t="shared" si="583"/>
        <v>2.4800772760202851E-2</v>
      </c>
      <c r="AN1481" s="2">
        <f t="shared" si="584"/>
        <v>0</v>
      </c>
      <c r="AO1481" s="2">
        <f t="shared" si="585"/>
        <v>0</v>
      </c>
      <c r="AP1481" s="2">
        <f t="shared" si="586"/>
        <v>0</v>
      </c>
      <c r="AR1481" t="s">
        <v>1544</v>
      </c>
      <c r="AS1481" t="s">
        <v>1126</v>
      </c>
      <c r="AT1481">
        <v>10</v>
      </c>
      <c r="AV1481">
        <v>3</v>
      </c>
      <c r="AW1481" s="91">
        <v>37</v>
      </c>
      <c r="AX1481" s="93">
        <v>35</v>
      </c>
      <c r="AY1481" s="97">
        <f t="shared" si="577"/>
        <v>37035</v>
      </c>
      <c r="BA1481" s="7" t="s">
        <v>1261</v>
      </c>
    </row>
    <row r="1482" spans="1:53" ht="12.75" hidden="1" customHeight="1" outlineLevel="1">
      <c r="A1482" t="s">
        <v>1866</v>
      </c>
      <c r="B1482" t="s">
        <v>1126</v>
      </c>
      <c r="C1482" s="1">
        <f t="shared" si="578"/>
        <v>24580</v>
      </c>
      <c r="D1482" s="7">
        <f>IF(N1482&gt;0, RANK(N1482,(N1482:P1482,Q1482:AE1482)),0)</f>
        <v>1</v>
      </c>
      <c r="E1482" s="7">
        <f>IF(O1482&gt;0,RANK(O1482,(N1482:P1482,Q1482:AE1482)),0)</f>
        <v>2</v>
      </c>
      <c r="F1482" s="7">
        <f>IF(P1482&gt;0,RANK(P1482,(N1482:P1482,Q1482:AE1482)),0)</f>
        <v>0</v>
      </c>
      <c r="G1482" s="1">
        <f t="shared" si="566"/>
        <v>599</v>
      </c>
      <c r="H1482" s="2">
        <f t="shared" si="567"/>
        <v>2.436940602115541E-2</v>
      </c>
      <c r="I1482" s="2"/>
      <c r="J1482" s="2">
        <f t="shared" si="579"/>
        <v>0.50081366965012208</v>
      </c>
      <c r="K1482" s="2">
        <f t="shared" si="580"/>
        <v>0.47644426362896664</v>
      </c>
      <c r="L1482" s="2">
        <f t="shared" si="581"/>
        <v>0</v>
      </c>
      <c r="M1482" s="2">
        <f t="shared" si="582"/>
        <v>2.274206672091128E-2</v>
      </c>
      <c r="N1482" s="59">
        <v>12310</v>
      </c>
      <c r="O1482" s="59">
        <v>11711</v>
      </c>
      <c r="P1482" s="59"/>
      <c r="Q1482" s="57">
        <v>550</v>
      </c>
      <c r="X1482" s="57">
        <v>9</v>
      </c>
      <c r="Y1482" s="59"/>
      <c r="Z1482" s="59"/>
      <c r="AA1482" s="59"/>
      <c r="AB1482" s="59"/>
      <c r="AC1482" s="59"/>
      <c r="AD1482" s="59"/>
      <c r="AE1482" s="59"/>
      <c r="AF1482" s="59"/>
      <c r="AG1482" s="59"/>
      <c r="AI1482" s="7">
        <f>IF(Q1482&gt;0,RANK(Q1482,(N1482:P1482,Q1482:AE1482)),0)</f>
        <v>3</v>
      </c>
      <c r="AJ1482" s="7">
        <f>IF(R1482&gt;0,RANK(R1482,(N1482:P1482,Q1482:AE1482)),0)</f>
        <v>0</v>
      </c>
      <c r="AK1482" s="7">
        <f>IF(T1482&gt;0,RANK(T1482,(N1482:P1482,Q1482:AE1482)),0)</f>
        <v>0</v>
      </c>
      <c r="AL1482" s="7">
        <f>IF(S1482&gt;0,RANK(S1482,(N1482:P1482,Q1482:AE1482)),0)</f>
        <v>0</v>
      </c>
      <c r="AM1482" s="2">
        <f t="shared" si="583"/>
        <v>2.2375915378356388E-2</v>
      </c>
      <c r="AN1482" s="2">
        <f t="shared" si="584"/>
        <v>0</v>
      </c>
      <c r="AO1482" s="2">
        <f t="shared" si="585"/>
        <v>0</v>
      </c>
      <c r="AP1482" s="2">
        <f t="shared" si="586"/>
        <v>0</v>
      </c>
      <c r="AR1482" t="s">
        <v>1866</v>
      </c>
      <c r="AS1482" t="s">
        <v>1126</v>
      </c>
      <c r="AV1482">
        <v>3</v>
      </c>
      <c r="AW1482" s="91">
        <v>37</v>
      </c>
      <c r="AX1482" s="93">
        <v>37</v>
      </c>
      <c r="AY1482" s="97">
        <f t="shared" si="577"/>
        <v>37037</v>
      </c>
      <c r="BA1482" s="7" t="s">
        <v>1261</v>
      </c>
    </row>
    <row r="1483" spans="1:53" ht="12.75" hidden="1" customHeight="1" outlineLevel="1">
      <c r="A1483" t="s">
        <v>1731</v>
      </c>
      <c r="B1483" t="s">
        <v>1126</v>
      </c>
      <c r="C1483" s="1">
        <f t="shared" si="578"/>
        <v>9573</v>
      </c>
      <c r="D1483" s="7">
        <f>IF(N1483&gt;0, RANK(N1483,(N1483:P1483,Q1483:AE1483)),0)</f>
        <v>2</v>
      </c>
      <c r="E1483" s="7">
        <f>IF(O1483&gt;0,RANK(O1483,(N1483:P1483,Q1483:AE1483)),0)</f>
        <v>1</v>
      </c>
      <c r="F1483" s="7">
        <f>IF(P1483&gt;0,RANK(P1483,(N1483:P1483,Q1483:AE1483)),0)</f>
        <v>0</v>
      </c>
      <c r="G1483" s="1">
        <f t="shared" si="566"/>
        <v>3250</v>
      </c>
      <c r="H1483" s="2">
        <f t="shared" si="567"/>
        <v>0.33949650057453257</v>
      </c>
      <c r="I1483" s="2"/>
      <c r="J1483" s="2">
        <f t="shared" si="579"/>
        <v>0.31014311083254986</v>
      </c>
      <c r="K1483" s="2">
        <f t="shared" si="580"/>
        <v>0.64963961140708237</v>
      </c>
      <c r="L1483" s="2">
        <f t="shared" si="581"/>
        <v>0</v>
      </c>
      <c r="M1483" s="2">
        <f t="shared" si="582"/>
        <v>4.0217277760367764E-2</v>
      </c>
      <c r="N1483" s="59">
        <v>2969</v>
      </c>
      <c r="O1483" s="59">
        <v>6219</v>
      </c>
      <c r="P1483" s="59"/>
      <c r="Q1483" s="57">
        <v>380</v>
      </c>
      <c r="X1483" s="57">
        <v>5</v>
      </c>
      <c r="Y1483" s="59"/>
      <c r="Z1483" s="59"/>
      <c r="AA1483" s="59"/>
      <c r="AB1483" s="59"/>
      <c r="AC1483" s="59"/>
      <c r="AD1483" s="59"/>
      <c r="AE1483" s="59"/>
      <c r="AF1483" s="59"/>
      <c r="AG1483" s="59"/>
      <c r="AI1483" s="7">
        <f>IF(Q1483&gt;0,RANK(Q1483,(N1483:P1483,Q1483:AE1483)),0)</f>
        <v>3</v>
      </c>
      <c r="AJ1483" s="7">
        <f>IF(R1483&gt;0,RANK(R1483,(N1483:P1483,Q1483:AE1483)),0)</f>
        <v>0</v>
      </c>
      <c r="AK1483" s="7">
        <f>IF(T1483&gt;0,RANK(T1483,(N1483:P1483,Q1483:AE1483)),0)</f>
        <v>0</v>
      </c>
      <c r="AL1483" s="7">
        <f>IF(S1483&gt;0,RANK(S1483,(N1483:P1483,Q1483:AE1483)),0)</f>
        <v>0</v>
      </c>
      <c r="AM1483" s="2">
        <f t="shared" si="583"/>
        <v>3.9694975451791494E-2</v>
      </c>
      <c r="AN1483" s="2">
        <f t="shared" si="584"/>
        <v>0</v>
      </c>
      <c r="AO1483" s="2">
        <f t="shared" si="585"/>
        <v>0</v>
      </c>
      <c r="AP1483" s="2">
        <f t="shared" si="586"/>
        <v>0</v>
      </c>
      <c r="AR1483" t="s">
        <v>1731</v>
      </c>
      <c r="AS1483" t="s">
        <v>1126</v>
      </c>
      <c r="AT1483">
        <v>11</v>
      </c>
      <c r="AV1483">
        <v>3</v>
      </c>
      <c r="AW1483" s="91">
        <v>37</v>
      </c>
      <c r="AX1483" s="93">
        <v>39</v>
      </c>
      <c r="AY1483" s="97">
        <f t="shared" si="577"/>
        <v>37039</v>
      </c>
      <c r="BA1483" s="7" t="s">
        <v>1261</v>
      </c>
    </row>
    <row r="1484" spans="1:53" ht="12.75" hidden="1" customHeight="1" outlineLevel="1">
      <c r="A1484" t="s">
        <v>2165</v>
      </c>
      <c r="B1484" t="s">
        <v>1126</v>
      </c>
      <c r="C1484" s="1">
        <f t="shared" si="578"/>
        <v>5251</v>
      </c>
      <c r="D1484" s="7">
        <f>IF(N1484&gt;0, RANK(N1484,(N1484:P1484,Q1484:AE1484)),0)</f>
        <v>2</v>
      </c>
      <c r="E1484" s="7">
        <f>IF(O1484&gt;0,RANK(O1484,(N1484:P1484,Q1484:AE1484)),0)</f>
        <v>1</v>
      </c>
      <c r="F1484" s="7">
        <f>IF(P1484&gt;0,RANK(P1484,(N1484:P1484,Q1484:AE1484)),0)</f>
        <v>0</v>
      </c>
      <c r="G1484" s="1">
        <f t="shared" si="566"/>
        <v>838</v>
      </c>
      <c r="H1484" s="2">
        <f t="shared" si="567"/>
        <v>0.1595886497809941</v>
      </c>
      <c r="I1484" s="2"/>
      <c r="J1484" s="2">
        <f t="shared" si="579"/>
        <v>0.41173109883831649</v>
      </c>
      <c r="K1484" s="2">
        <f t="shared" si="580"/>
        <v>0.57131974861931056</v>
      </c>
      <c r="L1484" s="2">
        <f t="shared" si="581"/>
        <v>0</v>
      </c>
      <c r="M1484" s="2">
        <f t="shared" si="582"/>
        <v>1.6949152542372947E-2</v>
      </c>
      <c r="N1484" s="59">
        <v>2162</v>
      </c>
      <c r="O1484" s="59">
        <v>3000</v>
      </c>
      <c r="P1484" s="59"/>
      <c r="Q1484" s="57">
        <v>89</v>
      </c>
      <c r="X1484" s="57">
        <v>0</v>
      </c>
      <c r="Y1484" s="59"/>
      <c r="Z1484" s="59"/>
      <c r="AA1484" s="59"/>
      <c r="AB1484" s="59"/>
      <c r="AC1484" s="59"/>
      <c r="AD1484" s="59"/>
      <c r="AE1484" s="59"/>
      <c r="AF1484" s="59"/>
      <c r="AG1484" s="59"/>
      <c r="AI1484" s="7">
        <f>IF(Q1484&gt;0,RANK(Q1484,(N1484:P1484,Q1484:AE1484)),0)</f>
        <v>3</v>
      </c>
      <c r="AJ1484" s="7">
        <f>IF(R1484&gt;0,RANK(R1484,(N1484:P1484,Q1484:AE1484)),0)</f>
        <v>0</v>
      </c>
      <c r="AK1484" s="7">
        <f>IF(T1484&gt;0,RANK(T1484,(N1484:P1484,Q1484:AE1484)),0)</f>
        <v>0</v>
      </c>
      <c r="AL1484" s="7">
        <f>IF(S1484&gt;0,RANK(S1484,(N1484:P1484,Q1484:AE1484)),0)</f>
        <v>0</v>
      </c>
      <c r="AM1484" s="2">
        <f t="shared" si="583"/>
        <v>1.6949152542372881E-2</v>
      </c>
      <c r="AN1484" s="2">
        <f t="shared" si="584"/>
        <v>0</v>
      </c>
      <c r="AO1484" s="2">
        <f t="shared" si="585"/>
        <v>0</v>
      </c>
      <c r="AP1484" s="2">
        <f t="shared" si="586"/>
        <v>0</v>
      </c>
      <c r="AR1484" t="s">
        <v>2165</v>
      </c>
      <c r="AS1484" t="s">
        <v>1126</v>
      </c>
      <c r="AT1484">
        <v>1</v>
      </c>
      <c r="AV1484">
        <v>3</v>
      </c>
      <c r="AW1484" s="91">
        <v>37</v>
      </c>
      <c r="AX1484" s="93">
        <v>41</v>
      </c>
      <c r="AY1484" s="97">
        <f t="shared" si="577"/>
        <v>37041</v>
      </c>
      <c r="BA1484" s="7" t="s">
        <v>1261</v>
      </c>
    </row>
    <row r="1485" spans="1:53" ht="12.75" hidden="1" customHeight="1" outlineLevel="1">
      <c r="A1485" t="s">
        <v>1323</v>
      </c>
      <c r="B1485" t="s">
        <v>1126</v>
      </c>
      <c r="C1485" s="1">
        <f t="shared" si="578"/>
        <v>4793</v>
      </c>
      <c r="D1485" s="7">
        <f>IF(N1485&gt;0, RANK(N1485,(N1485:P1485,Q1485:AE1485)),0)</f>
        <v>2</v>
      </c>
      <c r="E1485" s="7">
        <f>IF(O1485&gt;0,RANK(O1485,(N1485:P1485,Q1485:AE1485)),0)</f>
        <v>1</v>
      </c>
      <c r="F1485" s="7">
        <f>IF(P1485&gt;0,RANK(P1485,(N1485:P1485,Q1485:AE1485)),0)</f>
        <v>0</v>
      </c>
      <c r="G1485" s="1">
        <f t="shared" ref="G1485:G1548" si="587">IF(C1485&gt;0,MAX(N1485:P1485)-LARGE(N1485:P1485,2),0)</f>
        <v>1472</v>
      </c>
      <c r="H1485" s="2">
        <f t="shared" ref="H1485:H1548" si="588">IF(C1485&gt;0,G1485/C1485,0)</f>
        <v>0.30711454204047567</v>
      </c>
      <c r="I1485" s="2"/>
      <c r="J1485" s="2">
        <f t="shared" si="579"/>
        <v>0.32484873774254119</v>
      </c>
      <c r="K1485" s="2">
        <f t="shared" si="580"/>
        <v>0.63196327978301692</v>
      </c>
      <c r="L1485" s="2">
        <f t="shared" si="581"/>
        <v>0</v>
      </c>
      <c r="M1485" s="2">
        <f t="shared" si="582"/>
        <v>4.3187982474441888E-2</v>
      </c>
      <c r="N1485" s="59">
        <v>1557</v>
      </c>
      <c r="O1485" s="59">
        <v>3029</v>
      </c>
      <c r="P1485" s="59"/>
      <c r="Q1485" s="57">
        <v>204</v>
      </c>
      <c r="X1485" s="57">
        <v>3</v>
      </c>
      <c r="Y1485" s="59"/>
      <c r="Z1485" s="59"/>
      <c r="AA1485" s="59"/>
      <c r="AB1485" s="59"/>
      <c r="AC1485" s="59"/>
      <c r="AD1485" s="59"/>
      <c r="AE1485" s="59"/>
      <c r="AF1485" s="59"/>
      <c r="AG1485" s="59"/>
      <c r="AI1485" s="7">
        <f>IF(Q1485&gt;0,RANK(Q1485,(N1485:P1485,Q1485:AE1485)),0)</f>
        <v>3</v>
      </c>
      <c r="AJ1485" s="7">
        <f>IF(R1485&gt;0,RANK(R1485,(N1485:P1485,Q1485:AE1485)),0)</f>
        <v>0</v>
      </c>
      <c r="AK1485" s="7">
        <f>IF(T1485&gt;0,RANK(T1485,(N1485:P1485,Q1485:AE1485)),0)</f>
        <v>0</v>
      </c>
      <c r="AL1485" s="7">
        <f>IF(S1485&gt;0,RANK(S1485,(N1485:P1485,Q1485:AE1485)),0)</f>
        <v>0</v>
      </c>
      <c r="AM1485" s="2">
        <f t="shared" si="583"/>
        <v>4.2562069684957231E-2</v>
      </c>
      <c r="AN1485" s="2">
        <f t="shared" si="584"/>
        <v>0</v>
      </c>
      <c r="AO1485" s="2">
        <f t="shared" si="585"/>
        <v>0</v>
      </c>
      <c r="AP1485" s="2">
        <f t="shared" si="586"/>
        <v>0</v>
      </c>
      <c r="AR1485" t="s">
        <v>1323</v>
      </c>
      <c r="AS1485" t="s">
        <v>1126</v>
      </c>
      <c r="AT1485">
        <v>11</v>
      </c>
      <c r="AV1485">
        <v>3</v>
      </c>
      <c r="AW1485" s="91">
        <v>37</v>
      </c>
      <c r="AX1485" s="93">
        <v>43</v>
      </c>
      <c r="AY1485" s="97">
        <f t="shared" si="577"/>
        <v>37043</v>
      </c>
      <c r="BA1485" s="7" t="s">
        <v>1261</v>
      </c>
    </row>
    <row r="1486" spans="1:53" ht="12.75" hidden="1" customHeight="1" outlineLevel="1">
      <c r="A1486" t="s">
        <v>1509</v>
      </c>
      <c r="B1486" t="s">
        <v>1126</v>
      </c>
      <c r="C1486" s="1">
        <f t="shared" si="578"/>
        <v>26520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0</v>
      </c>
      <c r="G1486" s="1">
        <f t="shared" si="587"/>
        <v>5493</v>
      </c>
      <c r="H1486" s="2">
        <f t="shared" si="588"/>
        <v>0.2071266968325792</v>
      </c>
      <c r="I1486" s="2"/>
      <c r="J1486" s="2">
        <f t="shared" si="579"/>
        <v>0.38684012066365009</v>
      </c>
      <c r="K1486" s="2">
        <f t="shared" si="580"/>
        <v>0.59396681749622926</v>
      </c>
      <c r="L1486" s="2">
        <f t="shared" si="581"/>
        <v>0</v>
      </c>
      <c r="M1486" s="2">
        <f t="shared" si="582"/>
        <v>1.9193061840120706E-2</v>
      </c>
      <c r="N1486" s="59">
        <v>10259</v>
      </c>
      <c r="O1486" s="59">
        <v>15752</v>
      </c>
      <c r="P1486" s="59"/>
      <c r="Q1486" s="57">
        <v>498</v>
      </c>
      <c r="X1486" s="57">
        <v>11</v>
      </c>
      <c r="Y1486" s="59"/>
      <c r="Z1486" s="59"/>
      <c r="AA1486" s="59"/>
      <c r="AB1486" s="59"/>
      <c r="AC1486" s="59"/>
      <c r="AD1486" s="59"/>
      <c r="AE1486" s="59"/>
      <c r="AF1486" s="59"/>
      <c r="AG1486" s="59"/>
      <c r="AI1486" s="7">
        <f>IF(Q1486&gt;0,RANK(Q1486,(N1486:P1486,Q1486:AE1486)),0)</f>
        <v>3</v>
      </c>
      <c r="AJ1486" s="7">
        <f>IF(R1486&gt;0,RANK(R1486,(N1486:P1486,Q1486:AE1486)),0)</f>
        <v>0</v>
      </c>
      <c r="AK1486" s="7">
        <f>IF(T1486&gt;0,RANK(T1486,(N1486:P1486,Q1486:AE1486)),0)</f>
        <v>0</v>
      </c>
      <c r="AL1486" s="7">
        <f>IF(S1486&gt;0,RANK(S1486,(N1486:P1486,Q1486:AE1486)),0)</f>
        <v>0</v>
      </c>
      <c r="AM1486" s="2">
        <f t="shared" si="583"/>
        <v>1.8778280542986425E-2</v>
      </c>
      <c r="AN1486" s="2">
        <f t="shared" si="584"/>
        <v>0</v>
      </c>
      <c r="AO1486" s="2">
        <f t="shared" si="585"/>
        <v>0</v>
      </c>
      <c r="AP1486" s="2">
        <f t="shared" si="586"/>
        <v>0</v>
      </c>
      <c r="AR1486" t="s">
        <v>1509</v>
      </c>
      <c r="AS1486" t="s">
        <v>1126</v>
      </c>
      <c r="AT1486">
        <v>10</v>
      </c>
      <c r="AV1486">
        <v>3</v>
      </c>
      <c r="AW1486" s="91">
        <v>37</v>
      </c>
      <c r="AX1486" s="93">
        <v>45</v>
      </c>
      <c r="AY1486" s="97">
        <f t="shared" si="577"/>
        <v>37045</v>
      </c>
      <c r="BA1486" s="7" t="s">
        <v>1261</v>
      </c>
    </row>
    <row r="1487" spans="1:53" ht="12.75" hidden="1" customHeight="1" outlineLevel="1">
      <c r="A1487" t="s">
        <v>1235</v>
      </c>
      <c r="B1487" t="s">
        <v>1126</v>
      </c>
      <c r="C1487" s="1">
        <f t="shared" si="578"/>
        <v>16412</v>
      </c>
      <c r="D1487" s="7">
        <f>IF(N1487&gt;0, RANK(N1487,(N1487:P1487,Q1487:AE1487)),0)</f>
        <v>2</v>
      </c>
      <c r="E1487" s="7">
        <f>IF(O1487&gt;0,RANK(O1487,(N1487:P1487,Q1487:AE1487)),0)</f>
        <v>1</v>
      </c>
      <c r="F1487" s="7">
        <f>IF(P1487&gt;0,RANK(P1487,(N1487:P1487,Q1487:AE1487)),0)</f>
        <v>0</v>
      </c>
      <c r="G1487" s="1">
        <f t="shared" si="587"/>
        <v>1085</v>
      </c>
      <c r="H1487" s="2">
        <f t="shared" si="588"/>
        <v>6.611016329514989E-2</v>
      </c>
      <c r="I1487" s="2"/>
      <c r="J1487" s="2">
        <f t="shared" si="579"/>
        <v>0.45777479892761397</v>
      </c>
      <c r="K1487" s="2">
        <f t="shared" si="580"/>
        <v>0.52388496222276382</v>
      </c>
      <c r="L1487" s="2">
        <f t="shared" si="581"/>
        <v>0</v>
      </c>
      <c r="M1487" s="2">
        <f t="shared" si="582"/>
        <v>1.8340238849622215E-2</v>
      </c>
      <c r="N1487" s="59">
        <v>7513</v>
      </c>
      <c r="O1487" s="59">
        <v>8598</v>
      </c>
      <c r="P1487" s="59"/>
      <c r="Q1487" s="57">
        <v>289</v>
      </c>
      <c r="X1487" s="57">
        <v>12</v>
      </c>
      <c r="Y1487" s="59"/>
      <c r="Z1487" s="59"/>
      <c r="AA1487" s="59"/>
      <c r="AB1487" s="59"/>
      <c r="AC1487" s="59"/>
      <c r="AD1487" s="59"/>
      <c r="AE1487" s="59"/>
      <c r="AF1487" s="59"/>
      <c r="AG1487" s="59"/>
      <c r="AI1487" s="7">
        <f>IF(Q1487&gt;0,RANK(Q1487,(N1487:P1487,Q1487:AE1487)),0)</f>
        <v>3</v>
      </c>
      <c r="AJ1487" s="7">
        <f>IF(R1487&gt;0,RANK(R1487,(N1487:P1487,Q1487:AE1487)),0)</f>
        <v>0</v>
      </c>
      <c r="AK1487" s="7">
        <f>IF(T1487&gt;0,RANK(T1487,(N1487:P1487,Q1487:AE1487)),0)</f>
        <v>0</v>
      </c>
      <c r="AL1487" s="7">
        <f>IF(S1487&gt;0,RANK(S1487,(N1487:P1487,Q1487:AE1487)),0)</f>
        <v>0</v>
      </c>
      <c r="AM1487" s="2">
        <f t="shared" si="583"/>
        <v>1.7609066536680477E-2</v>
      </c>
      <c r="AN1487" s="2">
        <f t="shared" si="584"/>
        <v>0</v>
      </c>
      <c r="AO1487" s="2">
        <f t="shared" si="585"/>
        <v>0</v>
      </c>
      <c r="AP1487" s="2">
        <f t="shared" si="586"/>
        <v>0</v>
      </c>
      <c r="AR1487" t="s">
        <v>1235</v>
      </c>
      <c r="AS1487" t="s">
        <v>1126</v>
      </c>
      <c r="AT1487">
        <v>7</v>
      </c>
      <c r="AV1487">
        <v>3</v>
      </c>
      <c r="AW1487" s="91">
        <v>37</v>
      </c>
      <c r="AX1487" s="93">
        <v>47</v>
      </c>
      <c r="AY1487" s="97">
        <f t="shared" si="577"/>
        <v>37047</v>
      </c>
      <c r="BA1487" s="7" t="s">
        <v>1261</v>
      </c>
    </row>
    <row r="1488" spans="1:53" ht="12.75" hidden="1" customHeight="1" outlineLevel="1">
      <c r="A1488" t="s">
        <v>1292</v>
      </c>
      <c r="B1488" t="s">
        <v>1126</v>
      </c>
      <c r="C1488" s="1">
        <f t="shared" si="578"/>
        <v>27938</v>
      </c>
      <c r="D1488" s="7">
        <f>IF(N1488&gt;0, RANK(N1488,(N1488:P1488,Q1488:AE1488)),0)</f>
        <v>2</v>
      </c>
      <c r="E1488" s="7">
        <f>IF(O1488&gt;0,RANK(O1488,(N1488:P1488,Q1488:AE1488)),0)</f>
        <v>1</v>
      </c>
      <c r="F1488" s="7">
        <f>IF(P1488&gt;0,RANK(P1488,(N1488:P1488,Q1488:AE1488)),0)</f>
        <v>0</v>
      </c>
      <c r="G1488" s="1">
        <f t="shared" si="587"/>
        <v>8142</v>
      </c>
      <c r="H1488" s="2">
        <f t="shared" si="588"/>
        <v>0.29143102584293795</v>
      </c>
      <c r="I1488" s="2"/>
      <c r="J1488" s="2">
        <f t="shared" si="579"/>
        <v>0.34465602405326079</v>
      </c>
      <c r="K1488" s="2">
        <f t="shared" si="580"/>
        <v>0.63608704989619869</v>
      </c>
      <c r="L1488" s="2">
        <f t="shared" si="581"/>
        <v>0</v>
      </c>
      <c r="M1488" s="2">
        <f t="shared" si="582"/>
        <v>1.9256926050540524E-2</v>
      </c>
      <c r="N1488" s="59">
        <v>9629</v>
      </c>
      <c r="O1488" s="59">
        <v>17771</v>
      </c>
      <c r="P1488" s="59"/>
      <c r="Q1488" s="57">
        <v>527</v>
      </c>
      <c r="X1488" s="57">
        <v>11</v>
      </c>
      <c r="Y1488" s="59"/>
      <c r="Z1488" s="59"/>
      <c r="AA1488" s="59"/>
      <c r="AB1488" s="59"/>
      <c r="AC1488" s="59"/>
      <c r="AD1488" s="59"/>
      <c r="AE1488" s="59"/>
      <c r="AF1488" s="59"/>
      <c r="AG1488" s="59"/>
      <c r="AI1488" s="7">
        <f>IF(Q1488&gt;0,RANK(Q1488,(N1488:P1488,Q1488:AE1488)),0)</f>
        <v>3</v>
      </c>
      <c r="AJ1488" s="7">
        <f>IF(R1488&gt;0,RANK(R1488,(N1488:P1488,Q1488:AE1488)),0)</f>
        <v>0</v>
      </c>
      <c r="AK1488" s="7">
        <f>IF(T1488&gt;0,RANK(T1488,(N1488:P1488,Q1488:AE1488)),0)</f>
        <v>0</v>
      </c>
      <c r="AL1488" s="7">
        <f>IF(S1488&gt;0,RANK(S1488,(N1488:P1488,Q1488:AE1488)),0)</f>
        <v>0</v>
      </c>
      <c r="AM1488" s="2">
        <f t="shared" si="583"/>
        <v>1.8863197079246902E-2</v>
      </c>
      <c r="AN1488" s="2">
        <f t="shared" si="584"/>
        <v>0</v>
      </c>
      <c r="AO1488" s="2">
        <f t="shared" si="585"/>
        <v>0</v>
      </c>
      <c r="AP1488" s="2">
        <f t="shared" si="586"/>
        <v>0</v>
      </c>
      <c r="AR1488" t="s">
        <v>1292</v>
      </c>
      <c r="AS1488" t="s">
        <v>1126</v>
      </c>
      <c r="AV1488">
        <v>3</v>
      </c>
      <c r="AW1488" s="91">
        <v>37</v>
      </c>
      <c r="AX1488" s="93">
        <v>49</v>
      </c>
      <c r="AY1488" s="97">
        <f t="shared" si="577"/>
        <v>37049</v>
      </c>
      <c r="BA1488" s="7" t="s">
        <v>1261</v>
      </c>
    </row>
    <row r="1489" spans="1:53" ht="12.75" hidden="1" customHeight="1" outlineLevel="1">
      <c r="A1489" t="s">
        <v>920</v>
      </c>
      <c r="B1489" t="s">
        <v>1126</v>
      </c>
      <c r="C1489" s="1">
        <f t="shared" si="578"/>
        <v>69053</v>
      </c>
      <c r="D1489" s="7">
        <f>IF(N1489&gt;0, RANK(N1489,(N1489:P1489,Q1489:AE1489)),0)</f>
        <v>1</v>
      </c>
      <c r="E1489" s="7">
        <f>IF(O1489&gt;0,RANK(O1489,(N1489:P1489,Q1489:AE1489)),0)</f>
        <v>2</v>
      </c>
      <c r="F1489" s="7">
        <f>IF(P1489&gt;0,RANK(P1489,(N1489:P1489,Q1489:AE1489)),0)</f>
        <v>0</v>
      </c>
      <c r="G1489" s="1">
        <f t="shared" si="587"/>
        <v>5487</v>
      </c>
      <c r="H1489" s="2">
        <f t="shared" si="588"/>
        <v>7.9460704096853144E-2</v>
      </c>
      <c r="I1489" s="2"/>
      <c r="J1489" s="2">
        <f t="shared" si="579"/>
        <v>0.53135996987820944</v>
      </c>
      <c r="K1489" s="2">
        <f t="shared" si="580"/>
        <v>0.45189926578135636</v>
      </c>
      <c r="L1489" s="2">
        <f t="shared" si="581"/>
        <v>0</v>
      </c>
      <c r="M1489" s="2">
        <f t="shared" si="582"/>
        <v>1.67407643404342E-2</v>
      </c>
      <c r="N1489" s="59">
        <v>36692</v>
      </c>
      <c r="O1489" s="59">
        <v>31205</v>
      </c>
      <c r="P1489" s="59"/>
      <c r="Q1489" s="57">
        <v>1121</v>
      </c>
      <c r="X1489" s="57">
        <v>35</v>
      </c>
      <c r="Y1489" s="59"/>
      <c r="Z1489" s="59"/>
      <c r="AA1489" s="59"/>
      <c r="AB1489" s="59"/>
      <c r="AC1489" s="59"/>
      <c r="AD1489" s="59"/>
      <c r="AE1489" s="59"/>
      <c r="AF1489" s="59"/>
      <c r="AG1489" s="59"/>
      <c r="AI1489" s="7">
        <f>IF(Q1489&gt;0,RANK(Q1489,(N1489:P1489,Q1489:AE1489)),0)</f>
        <v>3</v>
      </c>
      <c r="AJ1489" s="7">
        <f>IF(R1489&gt;0,RANK(R1489,(N1489:P1489,Q1489:AE1489)),0)</f>
        <v>0</v>
      </c>
      <c r="AK1489" s="7">
        <f>IF(T1489&gt;0,RANK(T1489,(N1489:P1489,Q1489:AE1489)),0)</f>
        <v>0</v>
      </c>
      <c r="AL1489" s="7">
        <f>IF(S1489&gt;0,RANK(S1489,(N1489:P1489,Q1489:AE1489)),0)</f>
        <v>0</v>
      </c>
      <c r="AM1489" s="2">
        <f t="shared" si="583"/>
        <v>1.6233907288604407E-2</v>
      </c>
      <c r="AN1489" s="2">
        <f t="shared" si="584"/>
        <v>0</v>
      </c>
      <c r="AO1489" s="2">
        <f t="shared" si="585"/>
        <v>0</v>
      </c>
      <c r="AP1489" s="2">
        <f t="shared" si="586"/>
        <v>0</v>
      </c>
      <c r="AR1489" t="s">
        <v>920</v>
      </c>
      <c r="AS1489" t="s">
        <v>1126</v>
      </c>
      <c r="AV1489">
        <v>3</v>
      </c>
      <c r="AW1489" s="91">
        <v>37</v>
      </c>
      <c r="AX1489" s="93">
        <v>51</v>
      </c>
      <c r="AY1489" s="97">
        <f t="shared" si="577"/>
        <v>37051</v>
      </c>
      <c r="BA1489" s="7" t="s">
        <v>1261</v>
      </c>
    </row>
    <row r="1490" spans="1:53" ht="12.75" hidden="1" customHeight="1" outlineLevel="1">
      <c r="A1490" t="s">
        <v>1210</v>
      </c>
      <c r="B1490" t="s">
        <v>1126</v>
      </c>
      <c r="C1490" s="1">
        <f t="shared" si="578"/>
        <v>7493</v>
      </c>
      <c r="D1490" s="7">
        <f>IF(N1490&gt;0, RANK(N1490,(N1490:P1490,Q1490:AE1490)),0)</f>
        <v>2</v>
      </c>
      <c r="E1490" s="7">
        <f>IF(O1490&gt;0,RANK(O1490,(N1490:P1490,Q1490:AE1490)),0)</f>
        <v>1</v>
      </c>
      <c r="F1490" s="7">
        <f>IF(P1490&gt;0,RANK(P1490,(N1490:P1490,Q1490:AE1490)),0)</f>
        <v>0</v>
      </c>
      <c r="G1490" s="1">
        <f t="shared" si="587"/>
        <v>3034</v>
      </c>
      <c r="H1490" s="2">
        <f t="shared" si="588"/>
        <v>0.40491125050046711</v>
      </c>
      <c r="I1490" s="2"/>
      <c r="J1490" s="2">
        <f t="shared" si="579"/>
        <v>0.28172961430668625</v>
      </c>
      <c r="K1490" s="2">
        <f t="shared" si="580"/>
        <v>0.68664086480715336</v>
      </c>
      <c r="L1490" s="2">
        <f t="shared" si="581"/>
        <v>0</v>
      </c>
      <c r="M1490" s="2">
        <f t="shared" si="582"/>
        <v>3.1629520886160334E-2</v>
      </c>
      <c r="N1490" s="59">
        <v>2111</v>
      </c>
      <c r="O1490" s="59">
        <v>5145</v>
      </c>
      <c r="P1490" s="59"/>
      <c r="Q1490" s="57">
        <v>233</v>
      </c>
      <c r="X1490" s="57">
        <v>4</v>
      </c>
      <c r="Y1490" s="59"/>
      <c r="Z1490" s="59"/>
      <c r="AA1490" s="59"/>
      <c r="AB1490" s="59"/>
      <c r="AC1490" s="59"/>
      <c r="AD1490" s="59"/>
      <c r="AE1490" s="59"/>
      <c r="AF1490" s="59"/>
      <c r="AG1490" s="59"/>
      <c r="AI1490" s="7">
        <f>IF(Q1490&gt;0,RANK(Q1490,(N1490:P1490,Q1490:AE1490)),0)</f>
        <v>3</v>
      </c>
      <c r="AJ1490" s="7">
        <f>IF(R1490&gt;0,RANK(R1490,(N1490:P1490,Q1490:AE1490)),0)</f>
        <v>0</v>
      </c>
      <c r="AK1490" s="7">
        <f>IF(T1490&gt;0,RANK(T1490,(N1490:P1490,Q1490:AE1490)),0)</f>
        <v>0</v>
      </c>
      <c r="AL1490" s="7">
        <f>IF(S1490&gt;0,RANK(S1490,(N1490:P1490,Q1490:AE1490)),0)</f>
        <v>0</v>
      </c>
      <c r="AM1490" s="2">
        <f t="shared" si="583"/>
        <v>3.1095689310022687E-2</v>
      </c>
      <c r="AN1490" s="2">
        <f t="shared" si="584"/>
        <v>0</v>
      </c>
      <c r="AO1490" s="2">
        <f t="shared" si="585"/>
        <v>0</v>
      </c>
      <c r="AP1490" s="2">
        <f t="shared" si="586"/>
        <v>0</v>
      </c>
      <c r="AR1490" t="s">
        <v>1210</v>
      </c>
      <c r="AS1490" t="s">
        <v>1126</v>
      </c>
      <c r="AT1490">
        <v>3</v>
      </c>
      <c r="AV1490">
        <v>3</v>
      </c>
      <c r="AW1490" s="91">
        <v>37</v>
      </c>
      <c r="AX1490" s="93">
        <v>53</v>
      </c>
      <c r="AY1490" s="97">
        <f t="shared" si="577"/>
        <v>37053</v>
      </c>
      <c r="BA1490" s="7" t="s">
        <v>1261</v>
      </c>
    </row>
    <row r="1491" spans="1:53" ht="12.75" hidden="1" customHeight="1" outlineLevel="1">
      <c r="A1491" t="s">
        <v>1106</v>
      </c>
      <c r="B1491" t="s">
        <v>1126</v>
      </c>
      <c r="C1491" s="1">
        <f t="shared" si="578"/>
        <v>11884</v>
      </c>
      <c r="D1491" s="7">
        <f>IF(N1491&gt;0, RANK(N1491,(N1491:P1491,Q1491:AE1491)),0)</f>
        <v>2</v>
      </c>
      <c r="E1491" s="7">
        <f>IF(O1491&gt;0,RANK(O1491,(N1491:P1491,Q1491:AE1491)),0)</f>
        <v>1</v>
      </c>
      <c r="F1491" s="7">
        <f>IF(P1491&gt;0,RANK(P1491,(N1491:P1491,Q1491:AE1491)),0)</f>
        <v>0</v>
      </c>
      <c r="G1491" s="1">
        <f t="shared" si="587"/>
        <v>3170</v>
      </c>
      <c r="H1491" s="2">
        <f t="shared" si="588"/>
        <v>0.2667452036351397</v>
      </c>
      <c r="I1491" s="2"/>
      <c r="J1491" s="2">
        <f t="shared" si="579"/>
        <v>0.35341635812857625</v>
      </c>
      <c r="K1491" s="2">
        <f t="shared" si="580"/>
        <v>0.62016156176371595</v>
      </c>
      <c r="L1491" s="2">
        <f t="shared" si="581"/>
        <v>0</v>
      </c>
      <c r="M1491" s="2">
        <f t="shared" si="582"/>
        <v>2.6422080107707746E-2</v>
      </c>
      <c r="N1491" s="59">
        <v>4200</v>
      </c>
      <c r="O1491" s="59">
        <v>7370</v>
      </c>
      <c r="P1491" s="59"/>
      <c r="Q1491" s="57">
        <v>313</v>
      </c>
      <c r="X1491" s="57">
        <v>1</v>
      </c>
      <c r="Y1491" s="59"/>
      <c r="Z1491" s="59"/>
      <c r="AA1491" s="59"/>
      <c r="AB1491" s="59"/>
      <c r="AC1491" s="59"/>
      <c r="AD1491" s="59"/>
      <c r="AE1491" s="59"/>
      <c r="AF1491" s="59"/>
      <c r="AG1491" s="59"/>
      <c r="AI1491" s="7">
        <f>IF(Q1491&gt;0,RANK(Q1491,(N1491:P1491,Q1491:AE1491)),0)</f>
        <v>3</v>
      </c>
      <c r="AJ1491" s="7">
        <f>IF(R1491&gt;0,RANK(R1491,(N1491:P1491,Q1491:AE1491)),0)</f>
        <v>0</v>
      </c>
      <c r="AK1491" s="7">
        <f>IF(T1491&gt;0,RANK(T1491,(N1491:P1491,Q1491:AE1491)),0)</f>
        <v>0</v>
      </c>
      <c r="AL1491" s="7">
        <f>IF(S1491&gt;0,RANK(S1491,(N1491:P1491,Q1491:AE1491)),0)</f>
        <v>0</v>
      </c>
      <c r="AM1491" s="2">
        <f t="shared" si="583"/>
        <v>2.6337933355772468E-2</v>
      </c>
      <c r="AN1491" s="2">
        <f t="shared" si="584"/>
        <v>0</v>
      </c>
      <c r="AO1491" s="2">
        <f t="shared" si="585"/>
        <v>0</v>
      </c>
      <c r="AP1491" s="2">
        <f t="shared" si="586"/>
        <v>0</v>
      </c>
      <c r="AR1491" t="s">
        <v>1106</v>
      </c>
      <c r="AS1491" t="s">
        <v>1126</v>
      </c>
      <c r="AT1491">
        <v>3</v>
      </c>
      <c r="AV1491">
        <v>3</v>
      </c>
      <c r="AW1491" s="91">
        <v>37</v>
      </c>
      <c r="AX1491" s="93">
        <v>55</v>
      </c>
      <c r="AY1491" s="97">
        <f t="shared" si="577"/>
        <v>37055</v>
      </c>
      <c r="BA1491" s="7" t="s">
        <v>1261</v>
      </c>
    </row>
    <row r="1492" spans="1:53" ht="12.75" hidden="1" customHeight="1" outlineLevel="1">
      <c r="A1492" t="s">
        <v>1783</v>
      </c>
      <c r="B1492" t="s">
        <v>1126</v>
      </c>
      <c r="C1492" s="1">
        <f t="shared" si="578"/>
        <v>41566</v>
      </c>
      <c r="D1492" s="7">
        <f>IF(N1492&gt;0, RANK(N1492,(N1492:P1492,Q1492:AE1492)),0)</f>
        <v>2</v>
      </c>
      <c r="E1492" s="7">
        <f>IF(O1492&gt;0,RANK(O1492,(N1492:P1492,Q1492:AE1492)),0)</f>
        <v>1</v>
      </c>
      <c r="F1492" s="7">
        <f>IF(P1492&gt;0,RANK(P1492,(N1492:P1492,Q1492:AE1492)),0)</f>
        <v>0</v>
      </c>
      <c r="G1492" s="1">
        <f t="shared" si="587"/>
        <v>18089</v>
      </c>
      <c r="H1492" s="2">
        <f t="shared" si="588"/>
        <v>0.43518741278929896</v>
      </c>
      <c r="I1492" s="2"/>
      <c r="J1492" s="2">
        <f t="shared" si="579"/>
        <v>0.27058172544868403</v>
      </c>
      <c r="K1492" s="2">
        <f t="shared" si="580"/>
        <v>0.70576913823798293</v>
      </c>
      <c r="L1492" s="2">
        <f t="shared" si="581"/>
        <v>0</v>
      </c>
      <c r="M1492" s="2">
        <f t="shared" si="582"/>
        <v>2.3649136313333097E-2</v>
      </c>
      <c r="N1492" s="59">
        <v>11247</v>
      </c>
      <c r="O1492" s="59">
        <v>29336</v>
      </c>
      <c r="P1492" s="59"/>
      <c r="Q1492" s="57">
        <v>966</v>
      </c>
      <c r="X1492" s="57">
        <v>17</v>
      </c>
      <c r="Y1492" s="59"/>
      <c r="Z1492" s="59"/>
      <c r="AA1492" s="59"/>
      <c r="AB1492" s="59"/>
      <c r="AC1492" s="59"/>
      <c r="AD1492" s="59"/>
      <c r="AE1492" s="59"/>
      <c r="AF1492" s="59"/>
      <c r="AG1492" s="59"/>
      <c r="AI1492" s="7">
        <f>IF(Q1492&gt;0,RANK(Q1492,(N1492:P1492,Q1492:AE1492)),0)</f>
        <v>3</v>
      </c>
      <c r="AJ1492" s="7">
        <f>IF(R1492&gt;0,RANK(R1492,(N1492:P1492,Q1492:AE1492)),0)</f>
        <v>0</v>
      </c>
      <c r="AK1492" s="7">
        <f>IF(T1492&gt;0,RANK(T1492,(N1492:P1492,Q1492:AE1492)),0)</f>
        <v>0</v>
      </c>
      <c r="AL1492" s="7">
        <f>IF(S1492&gt;0,RANK(S1492,(N1492:P1492,Q1492:AE1492)),0)</f>
        <v>0</v>
      </c>
      <c r="AM1492" s="2">
        <f t="shared" si="583"/>
        <v>2.3240148198046481E-2</v>
      </c>
      <c r="AN1492" s="2">
        <f t="shared" si="584"/>
        <v>0</v>
      </c>
      <c r="AO1492" s="2">
        <f t="shared" si="585"/>
        <v>0</v>
      </c>
      <c r="AP1492" s="2">
        <f t="shared" si="586"/>
        <v>0</v>
      </c>
      <c r="AR1492" t="s">
        <v>1783</v>
      </c>
      <c r="AS1492" t="s">
        <v>1126</v>
      </c>
      <c r="AV1492">
        <v>3</v>
      </c>
      <c r="AW1492" s="91">
        <v>37</v>
      </c>
      <c r="AX1492" s="93">
        <v>57</v>
      </c>
      <c r="AY1492" s="97">
        <f t="shared" si="577"/>
        <v>37057</v>
      </c>
      <c r="BA1492" s="7" t="s">
        <v>1261</v>
      </c>
    </row>
    <row r="1493" spans="1:53" ht="12.75" hidden="1" customHeight="1" outlineLevel="1">
      <c r="A1493" t="s">
        <v>1107</v>
      </c>
      <c r="B1493" t="s">
        <v>1126</v>
      </c>
      <c r="C1493" s="1">
        <f t="shared" si="578"/>
        <v>13987</v>
      </c>
      <c r="D1493" s="7">
        <f>IF(N1493&gt;0, RANK(N1493,(N1493:P1493,Q1493:AE1493)),0)</f>
        <v>2</v>
      </c>
      <c r="E1493" s="7">
        <f>IF(O1493&gt;0,RANK(O1493,(N1493:P1493,Q1493:AE1493)),0)</f>
        <v>1</v>
      </c>
      <c r="F1493" s="7">
        <f>IF(P1493&gt;0,RANK(P1493,(N1493:P1493,Q1493:AE1493)),0)</f>
        <v>0</v>
      </c>
      <c r="G1493" s="1">
        <f t="shared" si="587"/>
        <v>6977</v>
      </c>
      <c r="H1493" s="2">
        <f t="shared" si="588"/>
        <v>0.49882033316651175</v>
      </c>
      <c r="I1493" s="2"/>
      <c r="J1493" s="2">
        <f t="shared" si="579"/>
        <v>0.24043754915278473</v>
      </c>
      <c r="K1493" s="2">
        <f t="shared" si="580"/>
        <v>0.73925788231929646</v>
      </c>
      <c r="L1493" s="2">
        <f t="shared" si="581"/>
        <v>0</v>
      </c>
      <c r="M1493" s="2">
        <f t="shared" si="582"/>
        <v>2.0304568527918843E-2</v>
      </c>
      <c r="N1493" s="59">
        <v>3363</v>
      </c>
      <c r="O1493" s="59">
        <v>10340</v>
      </c>
      <c r="P1493" s="59"/>
      <c r="Q1493" s="57">
        <v>278</v>
      </c>
      <c r="X1493" s="57">
        <v>6</v>
      </c>
      <c r="Y1493" s="59"/>
      <c r="Z1493" s="59"/>
      <c r="AA1493" s="59"/>
      <c r="AB1493" s="59"/>
      <c r="AC1493" s="59"/>
      <c r="AD1493" s="59"/>
      <c r="AE1493" s="59"/>
      <c r="AF1493" s="59"/>
      <c r="AG1493" s="59"/>
      <c r="AI1493" s="7">
        <f>IF(Q1493&gt;0,RANK(Q1493,(N1493:P1493,Q1493:AE1493)),0)</f>
        <v>3</v>
      </c>
      <c r="AJ1493" s="7">
        <f>IF(R1493&gt;0,RANK(R1493,(N1493:P1493,Q1493:AE1493)),0)</f>
        <v>0</v>
      </c>
      <c r="AK1493" s="7">
        <f>IF(T1493&gt;0,RANK(T1493,(N1493:P1493,Q1493:AE1493)),0)</f>
        <v>0</v>
      </c>
      <c r="AL1493" s="7">
        <f>IF(S1493&gt;0,RANK(S1493,(N1493:P1493,Q1493:AE1493)),0)</f>
        <v>0</v>
      </c>
      <c r="AM1493" s="2">
        <f t="shared" si="583"/>
        <v>1.9875598770286693E-2</v>
      </c>
      <c r="AN1493" s="2">
        <f t="shared" si="584"/>
        <v>0</v>
      </c>
      <c r="AO1493" s="2">
        <f t="shared" si="585"/>
        <v>0</v>
      </c>
      <c r="AP1493" s="2">
        <f t="shared" si="586"/>
        <v>0</v>
      </c>
      <c r="AR1493" t="s">
        <v>1107</v>
      </c>
      <c r="AS1493" t="s">
        <v>1126</v>
      </c>
      <c r="AT1493">
        <v>5</v>
      </c>
      <c r="AV1493">
        <v>3</v>
      </c>
      <c r="AW1493" s="91">
        <v>37</v>
      </c>
      <c r="AX1493" s="93">
        <v>59</v>
      </c>
      <c r="AY1493" s="97">
        <f t="shared" si="577"/>
        <v>37059</v>
      </c>
      <c r="BA1493" s="7" t="s">
        <v>1261</v>
      </c>
    </row>
    <row r="1494" spans="1:53" ht="12.75" hidden="1" customHeight="1" outlineLevel="1">
      <c r="A1494" t="s">
        <v>1108</v>
      </c>
      <c r="B1494" t="s">
        <v>1126</v>
      </c>
      <c r="C1494" s="1">
        <f t="shared" si="578"/>
        <v>13262</v>
      </c>
      <c r="D1494" s="7">
        <f>IF(N1494&gt;0, RANK(N1494,(N1494:P1494,Q1494:AE1494)),0)</f>
        <v>2</v>
      </c>
      <c r="E1494" s="7">
        <f>IF(O1494&gt;0,RANK(O1494,(N1494:P1494,Q1494:AE1494)),0)</f>
        <v>1</v>
      </c>
      <c r="F1494" s="7">
        <f>IF(P1494&gt;0,RANK(P1494,(N1494:P1494,Q1494:AE1494)),0)</f>
        <v>0</v>
      </c>
      <c r="G1494" s="1">
        <f t="shared" si="587"/>
        <v>1572</v>
      </c>
      <c r="H1494" s="2">
        <f t="shared" si="588"/>
        <v>0.11853415774393003</v>
      </c>
      <c r="I1494" s="2"/>
      <c r="J1494" s="2">
        <f t="shared" si="579"/>
        <v>0.43379580757050218</v>
      </c>
      <c r="K1494" s="2">
        <f t="shared" si="580"/>
        <v>0.55232996531443224</v>
      </c>
      <c r="L1494" s="2">
        <f t="shared" si="581"/>
        <v>0</v>
      </c>
      <c r="M1494" s="2">
        <f t="shared" si="582"/>
        <v>1.3874227115065585E-2</v>
      </c>
      <c r="N1494" s="59">
        <v>5753</v>
      </c>
      <c r="O1494" s="59">
        <v>7325</v>
      </c>
      <c r="P1494" s="59"/>
      <c r="Q1494" s="57">
        <v>180</v>
      </c>
      <c r="X1494" s="57">
        <v>4</v>
      </c>
      <c r="Y1494" s="59"/>
      <c r="Z1494" s="59"/>
      <c r="AA1494" s="59"/>
      <c r="AB1494" s="59"/>
      <c r="AC1494" s="59"/>
      <c r="AD1494" s="59"/>
      <c r="AE1494" s="59"/>
      <c r="AF1494" s="59"/>
      <c r="AG1494" s="59"/>
      <c r="AI1494" s="7">
        <f>IF(Q1494&gt;0,RANK(Q1494,(N1494:P1494,Q1494:AE1494)),0)</f>
        <v>3</v>
      </c>
      <c r="AJ1494" s="7">
        <f>IF(R1494&gt;0,RANK(R1494,(N1494:P1494,Q1494:AE1494)),0)</f>
        <v>0</v>
      </c>
      <c r="AK1494" s="7">
        <f>IF(T1494&gt;0,RANK(T1494,(N1494:P1494,Q1494:AE1494)),0)</f>
        <v>0</v>
      </c>
      <c r="AL1494" s="7">
        <f>IF(S1494&gt;0,RANK(S1494,(N1494:P1494,Q1494:AE1494)),0)</f>
        <v>0</v>
      </c>
      <c r="AM1494" s="2">
        <f t="shared" si="583"/>
        <v>1.3572613482129393E-2</v>
      </c>
      <c r="AN1494" s="2">
        <f t="shared" si="584"/>
        <v>0</v>
      </c>
      <c r="AO1494" s="2">
        <f t="shared" si="585"/>
        <v>0</v>
      </c>
      <c r="AP1494" s="2">
        <f t="shared" si="586"/>
        <v>0</v>
      </c>
      <c r="AR1494" t="s">
        <v>1108</v>
      </c>
      <c r="AS1494" t="s">
        <v>1126</v>
      </c>
      <c r="AV1494">
        <v>3</v>
      </c>
      <c r="AW1494" s="91">
        <v>37</v>
      </c>
      <c r="AX1494" s="93">
        <v>61</v>
      </c>
      <c r="AY1494" s="97">
        <f t="shared" si="577"/>
        <v>37061</v>
      </c>
      <c r="BA1494" s="7" t="s">
        <v>1261</v>
      </c>
    </row>
    <row r="1495" spans="1:53" ht="12.75" hidden="1" customHeight="1" outlineLevel="1">
      <c r="A1495" t="s">
        <v>1109</v>
      </c>
      <c r="B1495" t="s">
        <v>1126</v>
      </c>
      <c r="C1495" s="1">
        <f t="shared" si="578"/>
        <v>81207</v>
      </c>
      <c r="D1495" s="7">
        <f>IF(N1495&gt;0, RANK(N1495,(N1495:P1495,Q1495:AE1495)),0)</f>
        <v>1</v>
      </c>
      <c r="E1495" s="7">
        <f>IF(O1495&gt;0,RANK(O1495,(N1495:P1495,Q1495:AE1495)),0)</f>
        <v>2</v>
      </c>
      <c r="F1495" s="7">
        <f>IF(P1495&gt;0,RANK(P1495,(N1495:P1495,Q1495:AE1495)),0)</f>
        <v>0</v>
      </c>
      <c r="G1495" s="1">
        <f t="shared" si="587"/>
        <v>36157</v>
      </c>
      <c r="H1495" s="2">
        <f t="shared" si="588"/>
        <v>0.44524486805324665</v>
      </c>
      <c r="I1495" s="2"/>
      <c r="J1495" s="2">
        <f t="shared" si="579"/>
        <v>0.71456894110113656</v>
      </c>
      <c r="K1495" s="2">
        <f t="shared" si="580"/>
        <v>0.26932407304788997</v>
      </c>
      <c r="L1495" s="2">
        <f t="shared" si="581"/>
        <v>0</v>
      </c>
      <c r="M1495" s="2">
        <f t="shared" si="582"/>
        <v>1.6106985850973476E-2</v>
      </c>
      <c r="N1495" s="59">
        <v>58028</v>
      </c>
      <c r="O1495" s="59">
        <v>21871</v>
      </c>
      <c r="P1495" s="59"/>
      <c r="Q1495" s="57">
        <v>1271</v>
      </c>
      <c r="X1495" s="57">
        <v>37</v>
      </c>
      <c r="Y1495" s="59"/>
      <c r="Z1495" s="59"/>
      <c r="AA1495" s="59"/>
      <c r="AB1495" s="59"/>
      <c r="AC1495" s="59"/>
      <c r="AD1495" s="59"/>
      <c r="AE1495" s="59"/>
      <c r="AF1495" s="59"/>
      <c r="AG1495" s="59"/>
      <c r="AI1495" s="7">
        <f>IF(Q1495&gt;0,RANK(Q1495,(N1495:P1495,Q1495:AE1495)),0)</f>
        <v>3</v>
      </c>
      <c r="AJ1495" s="7">
        <f>IF(R1495&gt;0,RANK(R1495,(N1495:P1495,Q1495:AE1495)),0)</f>
        <v>0</v>
      </c>
      <c r="AK1495" s="7">
        <f>IF(T1495&gt;0,RANK(T1495,(N1495:P1495,Q1495:AE1495)),0)</f>
        <v>0</v>
      </c>
      <c r="AL1495" s="7">
        <f>IF(S1495&gt;0,RANK(S1495,(N1495:P1495,Q1495:AE1495)),0)</f>
        <v>0</v>
      </c>
      <c r="AM1495" s="2">
        <f t="shared" si="583"/>
        <v>1.5651360104424496E-2</v>
      </c>
      <c r="AN1495" s="2">
        <f t="shared" si="584"/>
        <v>0</v>
      </c>
      <c r="AO1495" s="2">
        <f t="shared" si="585"/>
        <v>0</v>
      </c>
      <c r="AP1495" s="2">
        <f t="shared" si="586"/>
        <v>0</v>
      </c>
      <c r="AR1495" t="s">
        <v>1109</v>
      </c>
      <c r="AS1495" t="s">
        <v>1126</v>
      </c>
      <c r="AT1495">
        <v>4</v>
      </c>
      <c r="AV1495">
        <v>3</v>
      </c>
      <c r="AW1495" s="91">
        <v>37</v>
      </c>
      <c r="AX1495" s="93">
        <v>63</v>
      </c>
      <c r="AY1495" s="97">
        <f t="shared" si="577"/>
        <v>37063</v>
      </c>
      <c r="BA1495" s="7" t="s">
        <v>1261</v>
      </c>
    </row>
    <row r="1496" spans="1:53" ht="12.75" hidden="1" customHeight="1" outlineLevel="1">
      <c r="A1496" t="s">
        <v>823</v>
      </c>
      <c r="B1496" t="s">
        <v>1126</v>
      </c>
      <c r="C1496" s="1">
        <f t="shared" ref="C1496:C1527" si="589">SUM(N1496:AG1496)</f>
        <v>16102</v>
      </c>
      <c r="D1496" s="7">
        <f>IF(N1496&gt;0, RANK(N1496,(N1496:P1496,Q1496:AE1496)),0)</f>
        <v>1</v>
      </c>
      <c r="E1496" s="7">
        <f>IF(O1496&gt;0,RANK(O1496,(N1496:P1496,Q1496:AE1496)),0)</f>
        <v>2</v>
      </c>
      <c r="F1496" s="7">
        <f>IF(P1496&gt;0,RANK(P1496,(N1496:P1496,Q1496:AE1496)),0)</f>
        <v>0</v>
      </c>
      <c r="G1496" s="1">
        <f t="shared" si="587"/>
        <v>4697</v>
      </c>
      <c r="H1496" s="2">
        <f t="shared" si="588"/>
        <v>0.29170289405042854</v>
      </c>
      <c r="I1496" s="2"/>
      <c r="J1496" s="2">
        <f t="shared" ref="J1496:J1527" si="590">IF($C1496=0,"-",N1496/$C1496)</f>
        <v>0.64078996397962984</v>
      </c>
      <c r="K1496" s="2">
        <f t="shared" ref="K1496:K1527" si="591">IF($C1496=0,"-",O1496/$C1496)</f>
        <v>0.34908706992920135</v>
      </c>
      <c r="L1496" s="2">
        <f t="shared" ref="L1496:L1527" si="592">IF($C1496=0,"-",P1496/$C1496)</f>
        <v>0</v>
      </c>
      <c r="M1496" s="2">
        <f t="shared" ref="M1496:M1527" si="593">IF(C1496=0,"-",(1-J1496-K1496-L1496))</f>
        <v>1.0122966091168806E-2</v>
      </c>
      <c r="N1496" s="59">
        <v>10318</v>
      </c>
      <c r="O1496" s="59">
        <v>5621</v>
      </c>
      <c r="P1496" s="59"/>
      <c r="Q1496" s="57">
        <v>159</v>
      </c>
      <c r="X1496" s="57">
        <v>4</v>
      </c>
      <c r="Y1496" s="59"/>
      <c r="Z1496" s="59"/>
      <c r="AA1496" s="59"/>
      <c r="AB1496" s="59"/>
      <c r="AC1496" s="59"/>
      <c r="AD1496" s="59"/>
      <c r="AE1496" s="59"/>
      <c r="AF1496" s="59"/>
      <c r="AG1496" s="59"/>
      <c r="AI1496" s="7">
        <f>IF(Q1496&gt;0,RANK(Q1496,(N1496:P1496,Q1496:AE1496)),0)</f>
        <v>3</v>
      </c>
      <c r="AJ1496" s="7">
        <f>IF(R1496&gt;0,RANK(R1496,(N1496:P1496,Q1496:AE1496)),0)</f>
        <v>0</v>
      </c>
      <c r="AK1496" s="7">
        <f>IF(T1496&gt;0,RANK(T1496,(N1496:P1496,Q1496:AE1496)),0)</f>
        <v>0</v>
      </c>
      <c r="AL1496" s="7">
        <f>IF(S1496&gt;0,RANK(S1496,(N1496:P1496,Q1496:AE1496)),0)</f>
        <v>0</v>
      </c>
      <c r="AM1496" s="2">
        <f t="shared" ref="AM1496:AM1527" si="594">IF($C1496=0,"-",Q1496/$C1496)</f>
        <v>9.8745497453732456E-3</v>
      </c>
      <c r="AN1496" s="2">
        <f t="shared" ref="AN1496:AN1527" si="595">IF($C1496=0,"-",R1496/$C1496)</f>
        <v>0</v>
      </c>
      <c r="AO1496" s="2">
        <f t="shared" ref="AO1496:AO1527" si="596">IF($C1496=0,"-",T1496/$C1496)</f>
        <v>0</v>
      </c>
      <c r="AP1496" s="2">
        <f t="shared" ref="AP1496:AP1527" si="597">IF($C1496=0,"-",S1496/$C1496)</f>
        <v>0</v>
      </c>
      <c r="AR1496" t="s">
        <v>823</v>
      </c>
      <c r="AS1496" t="s">
        <v>1126</v>
      </c>
      <c r="AT1496">
        <v>1</v>
      </c>
      <c r="AV1496">
        <v>3</v>
      </c>
      <c r="AW1496" s="91">
        <v>37</v>
      </c>
      <c r="AX1496" s="93">
        <v>65</v>
      </c>
      <c r="AY1496" s="97">
        <f t="shared" si="577"/>
        <v>37065</v>
      </c>
      <c r="BA1496" s="7" t="s">
        <v>1261</v>
      </c>
    </row>
    <row r="1497" spans="1:53" ht="12.75" hidden="1" customHeight="1" outlineLevel="1">
      <c r="A1497" t="s">
        <v>970</v>
      </c>
      <c r="B1497" t="s">
        <v>1126</v>
      </c>
      <c r="C1497" s="1">
        <f t="shared" si="589"/>
        <v>94839</v>
      </c>
      <c r="D1497" s="7">
        <f>IF(N1497&gt;0, RANK(N1497,(N1497:P1497,Q1497:AE1497)),0)</f>
        <v>2</v>
      </c>
      <c r="E1497" s="7">
        <f>IF(O1497&gt;0,RANK(O1497,(N1497:P1497,Q1497:AE1497)),0)</f>
        <v>1</v>
      </c>
      <c r="F1497" s="7">
        <f>IF(P1497&gt;0,RANK(P1497,(N1497:P1497,Q1497:AE1497)),0)</f>
        <v>0</v>
      </c>
      <c r="G1497" s="1">
        <f t="shared" si="587"/>
        <v>11061</v>
      </c>
      <c r="H1497" s="2">
        <f t="shared" si="588"/>
        <v>0.11662923480846488</v>
      </c>
      <c r="I1497" s="2"/>
      <c r="J1497" s="2">
        <f t="shared" si="590"/>
        <v>0.43244867617752192</v>
      </c>
      <c r="K1497" s="2">
        <f t="shared" si="591"/>
        <v>0.54907791098598679</v>
      </c>
      <c r="L1497" s="2">
        <f t="shared" si="592"/>
        <v>0</v>
      </c>
      <c r="M1497" s="2">
        <f t="shared" si="593"/>
        <v>1.8473412836491288E-2</v>
      </c>
      <c r="N1497" s="59">
        <v>41013</v>
      </c>
      <c r="O1497" s="59">
        <v>52074</v>
      </c>
      <c r="P1497" s="59"/>
      <c r="Q1497" s="57">
        <v>1719</v>
      </c>
      <c r="X1497" s="57">
        <v>33</v>
      </c>
      <c r="Y1497" s="59"/>
      <c r="Z1497" s="59"/>
      <c r="AA1497" s="59"/>
      <c r="AB1497" s="59"/>
      <c r="AC1497" s="59"/>
      <c r="AD1497" s="59"/>
      <c r="AE1497" s="59"/>
      <c r="AF1497" s="59"/>
      <c r="AG1497" s="59"/>
      <c r="AI1497" s="7">
        <f>IF(Q1497&gt;0,RANK(Q1497,(N1497:P1497,Q1497:AE1497)),0)</f>
        <v>3</v>
      </c>
      <c r="AJ1497" s="7">
        <f>IF(R1497&gt;0,RANK(R1497,(N1497:P1497,Q1497:AE1497)),0)</f>
        <v>0</v>
      </c>
      <c r="AK1497" s="7">
        <f>IF(T1497&gt;0,RANK(T1497,(N1497:P1497,Q1497:AE1497)),0)</f>
        <v>0</v>
      </c>
      <c r="AL1497" s="7">
        <f>IF(S1497&gt;0,RANK(S1497,(N1497:P1497,Q1497:AE1497)),0)</f>
        <v>0</v>
      </c>
      <c r="AM1497" s="2">
        <f t="shared" si="594"/>
        <v>1.8125454717995763E-2</v>
      </c>
      <c r="AN1497" s="2">
        <f t="shared" si="595"/>
        <v>0</v>
      </c>
      <c r="AO1497" s="2">
        <f t="shared" si="596"/>
        <v>0</v>
      </c>
      <c r="AP1497" s="2">
        <f t="shared" si="597"/>
        <v>0</v>
      </c>
      <c r="AR1497" t="s">
        <v>970</v>
      </c>
      <c r="AS1497" t="s">
        <v>1126</v>
      </c>
      <c r="AV1497">
        <v>3</v>
      </c>
      <c r="AW1497" s="91">
        <v>37</v>
      </c>
      <c r="AX1497" s="93">
        <v>67</v>
      </c>
      <c r="AY1497" s="97">
        <f t="shared" si="577"/>
        <v>37067</v>
      </c>
      <c r="BA1497" s="7" t="s">
        <v>1261</v>
      </c>
    </row>
    <row r="1498" spans="1:53" ht="12.75" hidden="1" customHeight="1" outlineLevel="1">
      <c r="A1498" t="s">
        <v>2072</v>
      </c>
      <c r="B1498" t="s">
        <v>1126</v>
      </c>
      <c r="C1498" s="1">
        <f t="shared" si="589"/>
        <v>17547</v>
      </c>
      <c r="D1498" s="7">
        <f>IF(N1498&gt;0, RANK(N1498,(N1498:P1498,Q1498:AE1498)),0)</f>
        <v>2</v>
      </c>
      <c r="E1498" s="7">
        <f>IF(O1498&gt;0,RANK(O1498,(N1498:P1498,Q1498:AE1498)),0)</f>
        <v>1</v>
      </c>
      <c r="F1498" s="7">
        <f>IF(P1498&gt;0,RANK(P1498,(N1498:P1498,Q1498:AE1498)),0)</f>
        <v>0</v>
      </c>
      <c r="G1498" s="1">
        <f t="shared" si="587"/>
        <v>1084</v>
      </c>
      <c r="H1498" s="2">
        <f t="shared" si="588"/>
        <v>6.1776941927394996E-2</v>
      </c>
      <c r="I1498" s="2"/>
      <c r="J1498" s="2">
        <f t="shared" si="590"/>
        <v>0.45859691115290363</v>
      </c>
      <c r="K1498" s="2">
        <f t="shared" si="591"/>
        <v>0.5203738530802986</v>
      </c>
      <c r="L1498" s="2">
        <f t="shared" si="592"/>
        <v>0</v>
      </c>
      <c r="M1498" s="2">
        <f t="shared" si="593"/>
        <v>2.1029235766797827E-2</v>
      </c>
      <c r="N1498" s="59">
        <v>8047</v>
      </c>
      <c r="O1498" s="59">
        <v>9131</v>
      </c>
      <c r="P1498" s="59"/>
      <c r="Q1498" s="57">
        <v>362</v>
      </c>
      <c r="X1498" s="57">
        <v>7</v>
      </c>
      <c r="Y1498" s="59"/>
      <c r="Z1498" s="59"/>
      <c r="AA1498" s="59"/>
      <c r="AB1498" s="59"/>
      <c r="AC1498" s="59"/>
      <c r="AD1498" s="59"/>
      <c r="AE1498" s="59"/>
      <c r="AF1498" s="59"/>
      <c r="AG1498" s="59"/>
      <c r="AI1498" s="7">
        <f>IF(Q1498&gt;0,RANK(Q1498,(N1498:P1498,Q1498:AE1498)),0)</f>
        <v>3</v>
      </c>
      <c r="AJ1498" s="7">
        <f>IF(R1498&gt;0,RANK(R1498,(N1498:P1498,Q1498:AE1498)),0)</f>
        <v>0</v>
      </c>
      <c r="AK1498" s="7">
        <f>IF(T1498&gt;0,RANK(T1498,(N1498:P1498,Q1498:AE1498)),0)</f>
        <v>0</v>
      </c>
      <c r="AL1498" s="7">
        <f>IF(S1498&gt;0,RANK(S1498,(N1498:P1498,Q1498:AE1498)),0)</f>
        <v>0</v>
      </c>
      <c r="AM1498" s="2">
        <f t="shared" si="594"/>
        <v>2.0630307175015673E-2</v>
      </c>
      <c r="AN1498" s="2">
        <f t="shared" si="595"/>
        <v>0</v>
      </c>
      <c r="AO1498" s="2">
        <f t="shared" si="596"/>
        <v>0</v>
      </c>
      <c r="AP1498" s="2">
        <f t="shared" si="597"/>
        <v>0</v>
      </c>
      <c r="AR1498" t="s">
        <v>2072</v>
      </c>
      <c r="AS1498" t="s">
        <v>1126</v>
      </c>
      <c r="AT1498">
        <v>2</v>
      </c>
      <c r="AV1498">
        <v>3</v>
      </c>
      <c r="AW1498" s="91">
        <v>37</v>
      </c>
      <c r="AX1498" s="93">
        <v>69</v>
      </c>
      <c r="AY1498" s="97">
        <f t="shared" si="577"/>
        <v>37069</v>
      </c>
      <c r="BA1498" s="7" t="s">
        <v>1261</v>
      </c>
    </row>
    <row r="1499" spans="1:53" ht="12.75" hidden="1" customHeight="1" outlineLevel="1">
      <c r="A1499" t="s">
        <v>163</v>
      </c>
      <c r="B1499" t="s">
        <v>1126</v>
      </c>
      <c r="C1499" s="1">
        <f t="shared" si="589"/>
        <v>49595</v>
      </c>
      <c r="D1499" s="7">
        <f>IF(N1499&gt;0, RANK(N1499,(N1499:P1499,Q1499:AE1499)),0)</f>
        <v>2</v>
      </c>
      <c r="E1499" s="7">
        <f>IF(O1499&gt;0,RANK(O1499,(N1499:P1499,Q1499:AE1499)),0)</f>
        <v>1</v>
      </c>
      <c r="F1499" s="7">
        <f>IF(P1499&gt;0,RANK(P1499,(N1499:P1499,Q1499:AE1499)),0)</f>
        <v>0</v>
      </c>
      <c r="G1499" s="1">
        <f t="shared" si="587"/>
        <v>17335</v>
      </c>
      <c r="H1499" s="2">
        <f t="shared" si="588"/>
        <v>0.34953120274221194</v>
      </c>
      <c r="I1499" s="2"/>
      <c r="J1499" s="2">
        <f t="shared" si="590"/>
        <v>0.31345901804617399</v>
      </c>
      <c r="K1499" s="2">
        <f t="shared" si="591"/>
        <v>0.66299022078838588</v>
      </c>
      <c r="L1499" s="2">
        <f t="shared" si="592"/>
        <v>0</v>
      </c>
      <c r="M1499" s="2">
        <f t="shared" si="593"/>
        <v>2.3550761165440082E-2</v>
      </c>
      <c r="N1499" s="59">
        <v>15546</v>
      </c>
      <c r="O1499" s="59">
        <v>32881</v>
      </c>
      <c r="P1499" s="59"/>
      <c r="Q1499" s="57">
        <v>1168</v>
      </c>
      <c r="X1499" s="57">
        <v>0</v>
      </c>
      <c r="Y1499" s="59"/>
      <c r="Z1499" s="59"/>
      <c r="AA1499" s="59"/>
      <c r="AB1499" s="59"/>
      <c r="AC1499" s="59"/>
      <c r="AD1499" s="59"/>
      <c r="AE1499" s="59"/>
      <c r="AF1499" s="59"/>
      <c r="AG1499" s="59"/>
      <c r="AI1499" s="7">
        <f>IF(Q1499&gt;0,RANK(Q1499,(N1499:P1499,Q1499:AE1499)),0)</f>
        <v>3</v>
      </c>
      <c r="AJ1499" s="7">
        <f>IF(R1499&gt;0,RANK(R1499,(N1499:P1499,Q1499:AE1499)),0)</f>
        <v>0</v>
      </c>
      <c r="AK1499" s="7">
        <f>IF(T1499&gt;0,RANK(T1499,(N1499:P1499,Q1499:AE1499)),0)</f>
        <v>0</v>
      </c>
      <c r="AL1499" s="7">
        <f>IF(S1499&gt;0,RANK(S1499,(N1499:P1499,Q1499:AE1499)),0)</f>
        <v>0</v>
      </c>
      <c r="AM1499" s="2">
        <f t="shared" si="594"/>
        <v>2.3550761165440064E-2</v>
      </c>
      <c r="AN1499" s="2">
        <f t="shared" si="595"/>
        <v>0</v>
      </c>
      <c r="AO1499" s="2">
        <f t="shared" si="596"/>
        <v>0</v>
      </c>
      <c r="AP1499" s="2">
        <f t="shared" si="597"/>
        <v>0</v>
      </c>
      <c r="AR1499" t="s">
        <v>163</v>
      </c>
      <c r="AS1499" t="s">
        <v>1126</v>
      </c>
      <c r="AV1499">
        <v>3</v>
      </c>
      <c r="AW1499" s="91">
        <v>37</v>
      </c>
      <c r="AX1499" s="93">
        <v>71</v>
      </c>
      <c r="AY1499" s="97">
        <f t="shared" si="577"/>
        <v>37071</v>
      </c>
      <c r="BA1499" s="7" t="s">
        <v>1261</v>
      </c>
    </row>
    <row r="1500" spans="1:53" ht="12.75" hidden="1" customHeight="1" outlineLevel="1">
      <c r="A1500" t="s">
        <v>845</v>
      </c>
      <c r="B1500" t="s">
        <v>1126</v>
      </c>
      <c r="C1500" s="1">
        <f t="shared" si="589"/>
        <v>3281</v>
      </c>
      <c r="D1500" s="7">
        <f>IF(N1500&gt;0, RANK(N1500,(N1500:P1500,Q1500:AE1500)),0)</f>
        <v>2</v>
      </c>
      <c r="E1500" s="7">
        <f>IF(O1500&gt;0,RANK(O1500,(N1500:P1500,Q1500:AE1500)),0)</f>
        <v>1</v>
      </c>
      <c r="F1500" s="7">
        <f>IF(P1500&gt;0,RANK(P1500,(N1500:P1500,Q1500:AE1500)),0)</f>
        <v>0</v>
      </c>
      <c r="G1500" s="1">
        <f t="shared" si="587"/>
        <v>127</v>
      </c>
      <c r="H1500" s="2">
        <f t="shared" si="588"/>
        <v>3.8707711063700093E-2</v>
      </c>
      <c r="I1500" s="2"/>
      <c r="J1500" s="2">
        <f t="shared" si="590"/>
        <v>0.47516001219140508</v>
      </c>
      <c r="K1500" s="2">
        <f t="shared" si="591"/>
        <v>0.5138677232551051</v>
      </c>
      <c r="L1500" s="2">
        <f t="shared" si="592"/>
        <v>0</v>
      </c>
      <c r="M1500" s="2">
        <f t="shared" si="593"/>
        <v>1.0972264553489874E-2</v>
      </c>
      <c r="N1500" s="59">
        <v>1559</v>
      </c>
      <c r="O1500" s="59">
        <v>1686</v>
      </c>
      <c r="P1500" s="59"/>
      <c r="Q1500" s="57">
        <v>35</v>
      </c>
      <c r="X1500" s="57">
        <v>1</v>
      </c>
      <c r="Y1500" s="59"/>
      <c r="Z1500" s="59"/>
      <c r="AA1500" s="59"/>
      <c r="AB1500" s="59"/>
      <c r="AC1500" s="59"/>
      <c r="AD1500" s="59"/>
      <c r="AE1500" s="59"/>
      <c r="AF1500" s="59"/>
      <c r="AG1500" s="59"/>
      <c r="AI1500" s="7">
        <f>IF(Q1500&gt;0,RANK(Q1500,(N1500:P1500,Q1500:AE1500)),0)</f>
        <v>3</v>
      </c>
      <c r="AJ1500" s="7">
        <f>IF(R1500&gt;0,RANK(R1500,(N1500:P1500,Q1500:AE1500)),0)</f>
        <v>0</v>
      </c>
      <c r="AK1500" s="7">
        <f>IF(T1500&gt;0,RANK(T1500,(N1500:P1500,Q1500:AE1500)),0)</f>
        <v>0</v>
      </c>
      <c r="AL1500" s="7">
        <f>IF(S1500&gt;0,RANK(S1500,(N1500:P1500,Q1500:AE1500)),0)</f>
        <v>0</v>
      </c>
      <c r="AM1500" s="2">
        <f t="shared" si="594"/>
        <v>1.0667479427003962E-2</v>
      </c>
      <c r="AN1500" s="2">
        <f t="shared" si="595"/>
        <v>0</v>
      </c>
      <c r="AO1500" s="2">
        <f t="shared" si="596"/>
        <v>0</v>
      </c>
      <c r="AP1500" s="2">
        <f t="shared" si="597"/>
        <v>0</v>
      </c>
      <c r="AR1500" t="s">
        <v>845</v>
      </c>
      <c r="AS1500" t="s">
        <v>1126</v>
      </c>
      <c r="AT1500">
        <v>1</v>
      </c>
      <c r="AV1500">
        <v>3</v>
      </c>
      <c r="AW1500" s="91">
        <v>37</v>
      </c>
      <c r="AX1500" s="93">
        <v>73</v>
      </c>
      <c r="AY1500" s="97">
        <f t="shared" si="577"/>
        <v>37073</v>
      </c>
      <c r="BA1500" s="7" t="s">
        <v>1261</v>
      </c>
    </row>
    <row r="1501" spans="1:53" ht="12.75" hidden="1" customHeight="1" outlineLevel="1">
      <c r="A1501" t="s">
        <v>1883</v>
      </c>
      <c r="B1501" t="s">
        <v>1126</v>
      </c>
      <c r="C1501" s="1">
        <f t="shared" si="589"/>
        <v>3469</v>
      </c>
      <c r="D1501" s="7">
        <f>IF(N1501&gt;0, RANK(N1501,(N1501:P1501,Q1501:AE1501)),0)</f>
        <v>2</v>
      </c>
      <c r="E1501" s="7">
        <f>IF(O1501&gt;0,RANK(O1501,(N1501:P1501,Q1501:AE1501)),0)</f>
        <v>1</v>
      </c>
      <c r="F1501" s="7">
        <f>IF(P1501&gt;0,RANK(P1501,(N1501:P1501,Q1501:AE1501)),0)</f>
        <v>0</v>
      </c>
      <c r="G1501" s="1">
        <f t="shared" si="587"/>
        <v>966</v>
      </c>
      <c r="H1501" s="2">
        <f t="shared" si="588"/>
        <v>0.27846641683482271</v>
      </c>
      <c r="I1501" s="2"/>
      <c r="J1501" s="2">
        <f t="shared" si="590"/>
        <v>0.3444796771403863</v>
      </c>
      <c r="K1501" s="2">
        <f t="shared" si="591"/>
        <v>0.62294609397520895</v>
      </c>
      <c r="L1501" s="2">
        <f t="shared" si="592"/>
        <v>0</v>
      </c>
      <c r="M1501" s="2">
        <f t="shared" si="593"/>
        <v>3.2574228884404755E-2</v>
      </c>
      <c r="N1501" s="59">
        <v>1195</v>
      </c>
      <c r="O1501" s="59">
        <v>2161</v>
      </c>
      <c r="P1501" s="59"/>
      <c r="Q1501" s="57">
        <v>111</v>
      </c>
      <c r="X1501" s="57">
        <v>2</v>
      </c>
      <c r="Y1501" s="59"/>
      <c r="Z1501" s="59"/>
      <c r="AA1501" s="59"/>
      <c r="AB1501" s="59"/>
      <c r="AC1501" s="59"/>
      <c r="AD1501" s="59"/>
      <c r="AE1501" s="59"/>
      <c r="AF1501" s="59"/>
      <c r="AG1501" s="59"/>
      <c r="AI1501" s="7">
        <f>IF(Q1501&gt;0,RANK(Q1501,(N1501:P1501,Q1501:AE1501)),0)</f>
        <v>3</v>
      </c>
      <c r="AJ1501" s="7">
        <f>IF(R1501&gt;0,RANK(R1501,(N1501:P1501,Q1501:AE1501)),0)</f>
        <v>0</v>
      </c>
      <c r="AK1501" s="7">
        <f>IF(T1501&gt;0,RANK(T1501,(N1501:P1501,Q1501:AE1501)),0)</f>
        <v>0</v>
      </c>
      <c r="AL1501" s="7">
        <f>IF(S1501&gt;0,RANK(S1501,(N1501:P1501,Q1501:AE1501)),0)</f>
        <v>0</v>
      </c>
      <c r="AM1501" s="2">
        <f t="shared" si="594"/>
        <v>3.1997693859901991E-2</v>
      </c>
      <c r="AN1501" s="2">
        <f t="shared" si="595"/>
        <v>0</v>
      </c>
      <c r="AO1501" s="2">
        <f t="shared" si="596"/>
        <v>0</v>
      </c>
      <c r="AP1501" s="2">
        <f t="shared" si="597"/>
        <v>0</v>
      </c>
      <c r="AR1501" t="s">
        <v>1883</v>
      </c>
      <c r="AS1501" t="s">
        <v>1126</v>
      </c>
      <c r="AT1501">
        <v>11</v>
      </c>
      <c r="AV1501">
        <v>3</v>
      </c>
      <c r="AW1501" s="91">
        <v>37</v>
      </c>
      <c r="AX1501" s="93">
        <v>75</v>
      </c>
      <c r="AY1501" s="97">
        <f t="shared" si="577"/>
        <v>37075</v>
      </c>
      <c r="BA1501" s="7" t="s">
        <v>1261</v>
      </c>
    </row>
    <row r="1502" spans="1:53" ht="12.75" hidden="1" customHeight="1" outlineLevel="1">
      <c r="A1502" t="s">
        <v>681</v>
      </c>
      <c r="B1502" t="s">
        <v>1126</v>
      </c>
      <c r="C1502" s="1">
        <f t="shared" si="589"/>
        <v>14862</v>
      </c>
      <c r="D1502" s="7">
        <f>IF(N1502&gt;0, RANK(N1502,(N1502:P1502,Q1502:AE1502)),0)</f>
        <v>2</v>
      </c>
      <c r="E1502" s="7">
        <f>IF(O1502&gt;0,RANK(O1502,(N1502:P1502,Q1502:AE1502)),0)</f>
        <v>1</v>
      </c>
      <c r="F1502" s="7">
        <f>IF(P1502&gt;0,RANK(P1502,(N1502:P1502,Q1502:AE1502)),0)</f>
        <v>0</v>
      </c>
      <c r="G1502" s="1">
        <f t="shared" si="587"/>
        <v>34</v>
      </c>
      <c r="H1502" s="2">
        <f t="shared" si="588"/>
        <v>2.2877136320818194E-3</v>
      </c>
      <c r="I1502" s="2"/>
      <c r="J1502" s="2">
        <f t="shared" si="590"/>
        <v>0.48829228905934596</v>
      </c>
      <c r="K1502" s="2">
        <f t="shared" si="591"/>
        <v>0.49058000269142782</v>
      </c>
      <c r="L1502" s="2">
        <f t="shared" si="592"/>
        <v>0</v>
      </c>
      <c r="M1502" s="2">
        <f t="shared" si="593"/>
        <v>2.1127708249226218E-2</v>
      </c>
      <c r="N1502" s="59">
        <v>7257</v>
      </c>
      <c r="O1502" s="59">
        <v>7291</v>
      </c>
      <c r="P1502" s="59"/>
      <c r="Q1502" s="57">
        <v>312</v>
      </c>
      <c r="X1502" s="57">
        <v>2</v>
      </c>
      <c r="Y1502" s="59"/>
      <c r="Z1502" s="59"/>
      <c r="AA1502" s="59"/>
      <c r="AB1502" s="59"/>
      <c r="AC1502" s="59"/>
      <c r="AD1502" s="59"/>
      <c r="AE1502" s="59"/>
      <c r="AF1502" s="59"/>
      <c r="AG1502" s="59"/>
      <c r="AI1502" s="7">
        <f>IF(Q1502&gt;0,RANK(Q1502,(N1502:P1502,Q1502:AE1502)),0)</f>
        <v>3</v>
      </c>
      <c r="AJ1502" s="7">
        <f>IF(R1502&gt;0,RANK(R1502,(N1502:P1502,Q1502:AE1502)),0)</f>
        <v>0</v>
      </c>
      <c r="AK1502" s="7">
        <f>IF(T1502&gt;0,RANK(T1502,(N1502:P1502,Q1502:AE1502)),0)</f>
        <v>0</v>
      </c>
      <c r="AL1502" s="7">
        <f>IF(S1502&gt;0,RANK(S1502,(N1502:P1502,Q1502:AE1502)),0)</f>
        <v>0</v>
      </c>
      <c r="AM1502" s="2">
        <f t="shared" si="594"/>
        <v>2.0993136859103756E-2</v>
      </c>
      <c r="AN1502" s="2">
        <f t="shared" si="595"/>
        <v>0</v>
      </c>
      <c r="AO1502" s="2">
        <f t="shared" si="596"/>
        <v>0</v>
      </c>
      <c r="AP1502" s="2">
        <f t="shared" si="597"/>
        <v>0</v>
      </c>
      <c r="AR1502" t="s">
        <v>681</v>
      </c>
      <c r="AS1502" t="s">
        <v>1126</v>
      </c>
      <c r="AV1502">
        <v>3</v>
      </c>
      <c r="AW1502" s="91">
        <v>37</v>
      </c>
      <c r="AX1502" s="93">
        <v>77</v>
      </c>
      <c r="AY1502" s="97">
        <f t="shared" si="577"/>
        <v>37077</v>
      </c>
      <c r="BA1502" s="7" t="s">
        <v>1261</v>
      </c>
    </row>
    <row r="1503" spans="1:53" ht="12.75" hidden="1" customHeight="1" outlineLevel="1">
      <c r="A1503" t="s">
        <v>1961</v>
      </c>
      <c r="B1503" t="s">
        <v>1126</v>
      </c>
      <c r="C1503" s="1">
        <f t="shared" si="589"/>
        <v>5597</v>
      </c>
      <c r="D1503" s="7">
        <f>IF(N1503&gt;0, RANK(N1503,(N1503:P1503,Q1503:AE1503)),0)</f>
        <v>2</v>
      </c>
      <c r="E1503" s="7">
        <f>IF(O1503&gt;0,RANK(O1503,(N1503:P1503,Q1503:AE1503)),0)</f>
        <v>1</v>
      </c>
      <c r="F1503" s="7">
        <f>IF(P1503&gt;0,RANK(P1503,(N1503:P1503,Q1503:AE1503)),0)</f>
        <v>0</v>
      </c>
      <c r="G1503" s="1">
        <f t="shared" si="587"/>
        <v>301</v>
      </c>
      <c r="H1503" s="2">
        <f t="shared" si="588"/>
        <v>5.3778810076826875E-2</v>
      </c>
      <c r="I1503" s="2"/>
      <c r="J1503" s="2">
        <f t="shared" si="590"/>
        <v>0.46685724495265318</v>
      </c>
      <c r="K1503" s="2">
        <f t="shared" si="591"/>
        <v>0.52063605502948007</v>
      </c>
      <c r="L1503" s="2">
        <f t="shared" si="592"/>
        <v>0</v>
      </c>
      <c r="M1503" s="2">
        <f t="shared" si="593"/>
        <v>1.2506700017866801E-2</v>
      </c>
      <c r="N1503" s="59">
        <v>2613</v>
      </c>
      <c r="O1503" s="59">
        <v>2914</v>
      </c>
      <c r="P1503" s="59"/>
      <c r="Q1503" s="57">
        <v>69</v>
      </c>
      <c r="X1503" s="57">
        <v>1</v>
      </c>
      <c r="Y1503" s="59"/>
      <c r="Z1503" s="59"/>
      <c r="AA1503" s="59"/>
      <c r="AB1503" s="59"/>
      <c r="AC1503" s="59"/>
      <c r="AD1503" s="59"/>
      <c r="AE1503" s="59"/>
      <c r="AF1503" s="59"/>
      <c r="AG1503" s="59"/>
      <c r="AI1503" s="7">
        <f>IF(Q1503&gt;0,RANK(Q1503,(N1503:P1503,Q1503:AE1503)),0)</f>
        <v>3</v>
      </c>
      <c r="AJ1503" s="7">
        <f>IF(R1503&gt;0,RANK(R1503,(N1503:P1503,Q1503:AE1503)),0)</f>
        <v>0</v>
      </c>
      <c r="AK1503" s="7">
        <f>IF(T1503&gt;0,RANK(T1503,(N1503:P1503,Q1503:AE1503)),0)</f>
        <v>0</v>
      </c>
      <c r="AL1503" s="7">
        <f>IF(S1503&gt;0,RANK(S1503,(N1503:P1503,Q1503:AE1503)),0)</f>
        <v>0</v>
      </c>
      <c r="AM1503" s="2">
        <f t="shared" si="594"/>
        <v>1.2328032874754332E-2</v>
      </c>
      <c r="AN1503" s="2">
        <f t="shared" si="595"/>
        <v>0</v>
      </c>
      <c r="AO1503" s="2">
        <f t="shared" si="596"/>
        <v>0</v>
      </c>
      <c r="AP1503" s="2">
        <f t="shared" si="597"/>
        <v>0</v>
      </c>
      <c r="AR1503" t="s">
        <v>1961</v>
      </c>
      <c r="AS1503" t="s">
        <v>1126</v>
      </c>
      <c r="AT1503">
        <v>1</v>
      </c>
      <c r="AV1503">
        <v>3</v>
      </c>
      <c r="AW1503" s="91">
        <v>37</v>
      </c>
      <c r="AX1503" s="93">
        <v>79</v>
      </c>
      <c r="AY1503" s="97">
        <f t="shared" si="577"/>
        <v>37079</v>
      </c>
      <c r="BA1503" s="7" t="s">
        <v>1261</v>
      </c>
    </row>
    <row r="1504" spans="1:53" ht="12.75" hidden="1" customHeight="1" outlineLevel="1">
      <c r="A1504" t="s">
        <v>651</v>
      </c>
      <c r="B1504" t="s">
        <v>1126</v>
      </c>
      <c r="C1504" s="1">
        <f t="shared" si="589"/>
        <v>138928</v>
      </c>
      <c r="D1504" s="7">
        <f>IF(N1504&gt;0, RANK(N1504,(N1504:P1504,Q1504:AE1504)),0)</f>
        <v>2</v>
      </c>
      <c r="E1504" s="7">
        <f>IF(O1504&gt;0,RANK(O1504,(N1504:P1504,Q1504:AE1504)),0)</f>
        <v>1</v>
      </c>
      <c r="F1504" s="7">
        <f>IF(P1504&gt;0,RANK(P1504,(N1504:P1504,Q1504:AE1504)),0)</f>
        <v>0</v>
      </c>
      <c r="G1504" s="1">
        <f t="shared" si="587"/>
        <v>3307</v>
      </c>
      <c r="H1504" s="2">
        <f t="shared" si="588"/>
        <v>2.3803696878958884E-2</v>
      </c>
      <c r="I1504" s="2"/>
      <c r="J1504" s="2">
        <f t="shared" si="590"/>
        <v>0.47852124841644594</v>
      </c>
      <c r="K1504" s="2">
        <f t="shared" si="591"/>
        <v>0.50232494529540483</v>
      </c>
      <c r="L1504" s="2">
        <f t="shared" si="592"/>
        <v>0</v>
      </c>
      <c r="M1504" s="2">
        <f t="shared" si="593"/>
        <v>1.9153806288149222E-2</v>
      </c>
      <c r="N1504" s="59">
        <v>66480</v>
      </c>
      <c r="O1504" s="59">
        <v>69787</v>
      </c>
      <c r="P1504" s="59"/>
      <c r="Q1504" s="57">
        <v>2561</v>
      </c>
      <c r="X1504" s="57">
        <v>100</v>
      </c>
      <c r="Y1504" s="59"/>
      <c r="Z1504" s="59"/>
      <c r="AA1504" s="59"/>
      <c r="AB1504" s="59"/>
      <c r="AC1504" s="59"/>
      <c r="AD1504" s="59"/>
      <c r="AE1504" s="59"/>
      <c r="AF1504" s="59"/>
      <c r="AG1504" s="59"/>
      <c r="AI1504" s="7">
        <f>IF(Q1504&gt;0,RANK(Q1504,(N1504:P1504,Q1504:AE1504)),0)</f>
        <v>3</v>
      </c>
      <c r="AJ1504" s="7">
        <f>IF(R1504&gt;0,RANK(R1504,(N1504:P1504,Q1504:AE1504)),0)</f>
        <v>0</v>
      </c>
      <c r="AK1504" s="7">
        <f>IF(T1504&gt;0,RANK(T1504,(N1504:P1504,Q1504:AE1504)),0)</f>
        <v>0</v>
      </c>
      <c r="AL1504" s="7">
        <f>IF(S1504&gt;0,RANK(S1504,(N1504:P1504,Q1504:AE1504)),0)</f>
        <v>0</v>
      </c>
      <c r="AM1504" s="2">
        <f t="shared" si="594"/>
        <v>1.8434008983070366E-2</v>
      </c>
      <c r="AN1504" s="2">
        <f t="shared" si="595"/>
        <v>0</v>
      </c>
      <c r="AO1504" s="2">
        <f t="shared" si="596"/>
        <v>0</v>
      </c>
      <c r="AP1504" s="2">
        <f t="shared" si="597"/>
        <v>0</v>
      </c>
      <c r="AR1504" t="s">
        <v>651</v>
      </c>
      <c r="AS1504" t="s">
        <v>1126</v>
      </c>
      <c r="AV1504">
        <v>3</v>
      </c>
      <c r="AW1504" s="91">
        <v>37</v>
      </c>
      <c r="AX1504" s="93">
        <v>81</v>
      </c>
      <c r="AY1504" s="97">
        <f t="shared" si="577"/>
        <v>37081</v>
      </c>
      <c r="BA1504" s="7" t="s">
        <v>1261</v>
      </c>
    </row>
    <row r="1505" spans="1:53" ht="12.75" hidden="1" customHeight="1" outlineLevel="1">
      <c r="A1505" t="s">
        <v>1152</v>
      </c>
      <c r="B1505" t="s">
        <v>1126</v>
      </c>
      <c r="C1505" s="1">
        <f t="shared" si="589"/>
        <v>14516</v>
      </c>
      <c r="D1505" s="7">
        <f>IF(N1505&gt;0, RANK(N1505,(N1505:P1505,Q1505:AE1505)),0)</f>
        <v>1</v>
      </c>
      <c r="E1505" s="7">
        <f>IF(O1505&gt;0,RANK(O1505,(N1505:P1505,Q1505:AE1505)),0)</f>
        <v>2</v>
      </c>
      <c r="F1505" s="7">
        <f>IF(P1505&gt;0,RANK(P1505,(N1505:P1505,Q1505:AE1505)),0)</f>
        <v>0</v>
      </c>
      <c r="G1505" s="1">
        <f t="shared" si="587"/>
        <v>3518</v>
      </c>
      <c r="H1505" s="2">
        <f t="shared" si="588"/>
        <v>0.24235326536235877</v>
      </c>
      <c r="I1505" s="2"/>
      <c r="J1505" s="2">
        <f t="shared" si="590"/>
        <v>0.61545880407825848</v>
      </c>
      <c r="K1505" s="2">
        <f t="shared" si="591"/>
        <v>0.37310553871589969</v>
      </c>
      <c r="L1505" s="2">
        <f t="shared" si="592"/>
        <v>0</v>
      </c>
      <c r="M1505" s="2">
        <f t="shared" si="593"/>
        <v>1.1435657205841832E-2</v>
      </c>
      <c r="N1505" s="59">
        <v>8934</v>
      </c>
      <c r="O1505" s="59">
        <v>5416</v>
      </c>
      <c r="P1505" s="59"/>
      <c r="Q1505" s="57">
        <v>163</v>
      </c>
      <c r="X1505" s="57">
        <v>3</v>
      </c>
      <c r="Y1505" s="59"/>
      <c r="Z1505" s="59"/>
      <c r="AA1505" s="59"/>
      <c r="AB1505" s="59"/>
      <c r="AC1505" s="59"/>
      <c r="AD1505" s="59"/>
      <c r="AE1505" s="59"/>
      <c r="AF1505" s="59"/>
      <c r="AG1505" s="59"/>
      <c r="AI1505" s="7">
        <f>IF(Q1505&gt;0,RANK(Q1505,(N1505:P1505,Q1505:AE1505)),0)</f>
        <v>3</v>
      </c>
      <c r="AJ1505" s="7">
        <f>IF(R1505&gt;0,RANK(R1505,(N1505:P1505,Q1505:AE1505)),0)</f>
        <v>0</v>
      </c>
      <c r="AK1505" s="7">
        <f>IF(T1505&gt;0,RANK(T1505,(N1505:P1505,Q1505:AE1505)),0)</f>
        <v>0</v>
      </c>
      <c r="AL1505" s="7">
        <f>IF(S1505&gt;0,RANK(S1505,(N1505:P1505,Q1505:AE1505)),0)</f>
        <v>0</v>
      </c>
      <c r="AM1505" s="2">
        <f t="shared" si="594"/>
        <v>1.1228988702121797E-2</v>
      </c>
      <c r="AN1505" s="2">
        <f t="shared" si="595"/>
        <v>0</v>
      </c>
      <c r="AO1505" s="2">
        <f t="shared" si="596"/>
        <v>0</v>
      </c>
      <c r="AP1505" s="2">
        <f t="shared" si="597"/>
        <v>0</v>
      </c>
      <c r="AR1505" t="s">
        <v>1152</v>
      </c>
      <c r="AS1505" t="s">
        <v>1126</v>
      </c>
      <c r="AT1505">
        <v>1</v>
      </c>
      <c r="AV1505">
        <v>3</v>
      </c>
      <c r="AW1505" s="91">
        <v>37</v>
      </c>
      <c r="AX1505" s="93">
        <v>83</v>
      </c>
      <c r="AY1505" s="97">
        <f t="shared" si="577"/>
        <v>37083</v>
      </c>
      <c r="BA1505" s="7" t="s">
        <v>1261</v>
      </c>
    </row>
    <row r="1506" spans="1:53" ht="12.75" hidden="1" customHeight="1" outlineLevel="1">
      <c r="A1506" t="s">
        <v>2021</v>
      </c>
      <c r="B1506" t="s">
        <v>1126</v>
      </c>
      <c r="C1506" s="1">
        <f t="shared" si="589"/>
        <v>26115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0</v>
      </c>
      <c r="G1506" s="1">
        <f t="shared" si="587"/>
        <v>5330</v>
      </c>
      <c r="H1506" s="2">
        <f t="shared" si="588"/>
        <v>0.20409726210989854</v>
      </c>
      <c r="I1506" s="2"/>
      <c r="J1506" s="2">
        <f t="shared" si="590"/>
        <v>0.38812942753206969</v>
      </c>
      <c r="K1506" s="2">
        <f t="shared" si="591"/>
        <v>0.59222668964196823</v>
      </c>
      <c r="L1506" s="2">
        <f t="shared" si="592"/>
        <v>0</v>
      </c>
      <c r="M1506" s="2">
        <f t="shared" si="593"/>
        <v>1.9643882825962078E-2</v>
      </c>
      <c r="N1506" s="59">
        <v>10136</v>
      </c>
      <c r="O1506" s="59">
        <v>15466</v>
      </c>
      <c r="P1506" s="59"/>
      <c r="Q1506" s="57">
        <v>503</v>
      </c>
      <c r="X1506" s="57">
        <v>10</v>
      </c>
      <c r="Y1506" s="59"/>
      <c r="Z1506" s="59"/>
      <c r="AA1506" s="59"/>
      <c r="AB1506" s="59"/>
      <c r="AC1506" s="59"/>
      <c r="AD1506" s="59"/>
      <c r="AE1506" s="59"/>
      <c r="AF1506" s="59"/>
      <c r="AG1506" s="59"/>
      <c r="AI1506" s="7">
        <f>IF(Q1506&gt;0,RANK(Q1506,(N1506:P1506,Q1506:AE1506)),0)</f>
        <v>3</v>
      </c>
      <c r="AJ1506" s="7">
        <f>IF(R1506&gt;0,RANK(R1506,(N1506:P1506,Q1506:AE1506)),0)</f>
        <v>0</v>
      </c>
      <c r="AK1506" s="7">
        <f>IF(T1506&gt;0,RANK(T1506,(N1506:P1506,Q1506:AE1506)),0)</f>
        <v>0</v>
      </c>
      <c r="AL1506" s="7">
        <f>IF(S1506&gt;0,RANK(S1506,(N1506:P1506,Q1506:AE1506)),0)</f>
        <v>0</v>
      </c>
      <c r="AM1506" s="2">
        <f t="shared" si="594"/>
        <v>1.9260961133448211E-2</v>
      </c>
      <c r="AN1506" s="2">
        <f t="shared" si="595"/>
        <v>0</v>
      </c>
      <c r="AO1506" s="2">
        <f t="shared" si="596"/>
        <v>0</v>
      </c>
      <c r="AP1506" s="2">
        <f t="shared" si="597"/>
        <v>0</v>
      </c>
      <c r="AR1506" t="s">
        <v>2021</v>
      </c>
      <c r="AS1506" t="s">
        <v>1126</v>
      </c>
      <c r="AT1506">
        <v>2</v>
      </c>
      <c r="AV1506">
        <v>3</v>
      </c>
      <c r="AW1506" s="91">
        <v>37</v>
      </c>
      <c r="AX1506" s="93">
        <v>85</v>
      </c>
      <c r="AY1506" s="97">
        <f t="shared" si="577"/>
        <v>37085</v>
      </c>
      <c r="BA1506" s="7" t="s">
        <v>1261</v>
      </c>
    </row>
    <row r="1507" spans="1:53" ht="12.75" hidden="1" customHeight="1" outlineLevel="1">
      <c r="A1507" t="s">
        <v>871</v>
      </c>
      <c r="B1507" t="s">
        <v>1126</v>
      </c>
      <c r="C1507" s="1">
        <f t="shared" si="589"/>
        <v>20020</v>
      </c>
      <c r="D1507" s="7">
        <f>IF(N1507&gt;0, RANK(N1507,(N1507:P1507,Q1507:AE1507)),0)</f>
        <v>2</v>
      </c>
      <c r="E1507" s="7">
        <f>IF(O1507&gt;0,RANK(O1507,(N1507:P1507,Q1507:AE1507)),0)</f>
        <v>1</v>
      </c>
      <c r="F1507" s="7">
        <f>IF(P1507&gt;0,RANK(P1507,(N1507:P1507,Q1507:AE1507)),0)</f>
        <v>0</v>
      </c>
      <c r="G1507" s="1">
        <f t="shared" si="587"/>
        <v>3016</v>
      </c>
      <c r="H1507" s="2">
        <f t="shared" si="588"/>
        <v>0.15064935064935064</v>
      </c>
      <c r="I1507" s="2"/>
      <c r="J1507" s="2">
        <f t="shared" si="590"/>
        <v>0.41183816183816185</v>
      </c>
      <c r="K1507" s="2">
        <f t="shared" si="591"/>
        <v>0.5624875124875125</v>
      </c>
      <c r="L1507" s="2">
        <f t="shared" si="592"/>
        <v>0</v>
      </c>
      <c r="M1507" s="2">
        <f t="shared" si="593"/>
        <v>2.5674325674325593E-2</v>
      </c>
      <c r="N1507" s="59">
        <v>8245</v>
      </c>
      <c r="O1507" s="59">
        <v>11261</v>
      </c>
      <c r="P1507" s="59"/>
      <c r="Q1507" s="57">
        <v>505</v>
      </c>
      <c r="X1507" s="57">
        <v>9</v>
      </c>
      <c r="Y1507" s="59"/>
      <c r="Z1507" s="59"/>
      <c r="AA1507" s="59"/>
      <c r="AB1507" s="59"/>
      <c r="AC1507" s="59"/>
      <c r="AD1507" s="59"/>
      <c r="AE1507" s="59"/>
      <c r="AF1507" s="59"/>
      <c r="AG1507" s="59"/>
      <c r="AI1507" s="7">
        <f>IF(Q1507&gt;0,RANK(Q1507,(N1507:P1507,Q1507:AE1507)),0)</f>
        <v>3</v>
      </c>
      <c r="AJ1507" s="7">
        <f>IF(R1507&gt;0,RANK(R1507,(N1507:P1507,Q1507:AE1507)),0)</f>
        <v>0</v>
      </c>
      <c r="AK1507" s="7">
        <f>IF(T1507&gt;0,RANK(T1507,(N1507:P1507,Q1507:AE1507)),0)</f>
        <v>0</v>
      </c>
      <c r="AL1507" s="7">
        <f>IF(S1507&gt;0,RANK(S1507,(N1507:P1507,Q1507:AE1507)),0)</f>
        <v>0</v>
      </c>
      <c r="AM1507" s="2">
        <f t="shared" si="594"/>
        <v>2.5224775224775224E-2</v>
      </c>
      <c r="AN1507" s="2">
        <f t="shared" si="595"/>
        <v>0</v>
      </c>
      <c r="AO1507" s="2">
        <f t="shared" si="596"/>
        <v>0</v>
      </c>
      <c r="AP1507" s="2">
        <f t="shared" si="597"/>
        <v>0</v>
      </c>
      <c r="AR1507" t="s">
        <v>871</v>
      </c>
      <c r="AS1507" t="s">
        <v>1126</v>
      </c>
      <c r="AT1507">
        <v>11</v>
      </c>
      <c r="AV1507">
        <v>3</v>
      </c>
      <c r="AW1507" s="91">
        <v>37</v>
      </c>
      <c r="AX1507" s="93">
        <v>87</v>
      </c>
      <c r="AY1507" s="97">
        <f t="shared" si="577"/>
        <v>37087</v>
      </c>
      <c r="BA1507" s="7" t="s">
        <v>1261</v>
      </c>
    </row>
    <row r="1508" spans="1:53" ht="12.75" hidden="1" customHeight="1" outlineLevel="1">
      <c r="A1508" t="s">
        <v>2268</v>
      </c>
      <c r="B1508" t="s">
        <v>1126</v>
      </c>
      <c r="C1508" s="1">
        <f t="shared" si="589"/>
        <v>36153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0</v>
      </c>
      <c r="G1508" s="1">
        <f t="shared" si="587"/>
        <v>12523</v>
      </c>
      <c r="H1508" s="2">
        <f t="shared" si="588"/>
        <v>0.34638895803944347</v>
      </c>
      <c r="I1508" s="2"/>
      <c r="J1508" s="2">
        <f t="shared" si="590"/>
        <v>0.31513290736591709</v>
      </c>
      <c r="K1508" s="2">
        <f t="shared" si="591"/>
        <v>0.66152186540536051</v>
      </c>
      <c r="L1508" s="2">
        <f t="shared" si="592"/>
        <v>0</v>
      </c>
      <c r="M1508" s="2">
        <f t="shared" si="593"/>
        <v>2.3345227228722454E-2</v>
      </c>
      <c r="N1508" s="59">
        <v>11393</v>
      </c>
      <c r="O1508" s="59">
        <v>23916</v>
      </c>
      <c r="P1508" s="59"/>
      <c r="Q1508" s="57">
        <v>831</v>
      </c>
      <c r="X1508" s="57">
        <v>13</v>
      </c>
      <c r="Y1508" s="59"/>
      <c r="Z1508" s="59"/>
      <c r="AA1508" s="59"/>
      <c r="AB1508" s="59"/>
      <c r="AC1508" s="59"/>
      <c r="AD1508" s="59"/>
      <c r="AE1508" s="59"/>
      <c r="AF1508" s="59"/>
      <c r="AG1508" s="59"/>
      <c r="AI1508" s="7">
        <f>IF(Q1508&gt;0,RANK(Q1508,(N1508:P1508,Q1508:AE1508)),0)</f>
        <v>3</v>
      </c>
      <c r="AJ1508" s="7">
        <f>IF(R1508&gt;0,RANK(R1508,(N1508:P1508,Q1508:AE1508)),0)</f>
        <v>0</v>
      </c>
      <c r="AK1508" s="7">
        <f>IF(T1508&gt;0,RANK(T1508,(N1508:P1508,Q1508:AE1508)),0)</f>
        <v>0</v>
      </c>
      <c r="AL1508" s="7">
        <f>IF(S1508&gt;0,RANK(S1508,(N1508:P1508,Q1508:AE1508)),0)</f>
        <v>0</v>
      </c>
      <c r="AM1508" s="2">
        <f t="shared" si="594"/>
        <v>2.2985644344867644E-2</v>
      </c>
      <c r="AN1508" s="2">
        <f t="shared" si="595"/>
        <v>0</v>
      </c>
      <c r="AO1508" s="2">
        <f t="shared" si="596"/>
        <v>0</v>
      </c>
      <c r="AP1508" s="2">
        <f t="shared" si="597"/>
        <v>0</v>
      </c>
      <c r="AR1508" t="s">
        <v>2268</v>
      </c>
      <c r="AS1508" t="s">
        <v>1126</v>
      </c>
      <c r="AT1508">
        <v>11</v>
      </c>
      <c r="AV1508">
        <v>3</v>
      </c>
      <c r="AW1508" s="91">
        <v>37</v>
      </c>
      <c r="AX1508" s="93">
        <v>89</v>
      </c>
      <c r="AY1508" s="97">
        <f t="shared" si="577"/>
        <v>37089</v>
      </c>
      <c r="BA1508" s="7" t="s">
        <v>1261</v>
      </c>
    </row>
    <row r="1509" spans="1:53" ht="12.75" hidden="1" customHeight="1" outlineLevel="1">
      <c r="A1509" t="s">
        <v>124</v>
      </c>
      <c r="B1509" t="s">
        <v>1126</v>
      </c>
      <c r="C1509" s="1">
        <f t="shared" si="589"/>
        <v>6515</v>
      </c>
      <c r="D1509" s="7">
        <f>IF(N1509&gt;0, RANK(N1509,(N1509:P1509,Q1509:AE1509)),0)</f>
        <v>1</v>
      </c>
      <c r="E1509" s="7">
        <f>IF(O1509&gt;0,RANK(O1509,(N1509:P1509,Q1509:AE1509)),0)</f>
        <v>2</v>
      </c>
      <c r="F1509" s="7">
        <f>IF(P1509&gt;0,RANK(P1509,(N1509:P1509,Q1509:AE1509)),0)</f>
        <v>0</v>
      </c>
      <c r="G1509" s="1">
        <f t="shared" si="587"/>
        <v>2348</v>
      </c>
      <c r="H1509" s="2">
        <f t="shared" si="588"/>
        <v>0.36039907904834995</v>
      </c>
      <c r="I1509" s="2"/>
      <c r="J1509" s="2">
        <f t="shared" si="590"/>
        <v>0.67551803530314658</v>
      </c>
      <c r="K1509" s="2">
        <f t="shared" si="591"/>
        <v>0.31511895625479663</v>
      </c>
      <c r="L1509" s="2">
        <f t="shared" si="592"/>
        <v>0</v>
      </c>
      <c r="M1509" s="2">
        <f t="shared" si="593"/>
        <v>9.3630084420567861E-3</v>
      </c>
      <c r="N1509" s="59">
        <v>4401</v>
      </c>
      <c r="O1509" s="59">
        <v>2053</v>
      </c>
      <c r="P1509" s="59"/>
      <c r="Q1509" s="57">
        <v>60</v>
      </c>
      <c r="X1509" s="57">
        <v>1</v>
      </c>
      <c r="Y1509" s="59"/>
      <c r="Z1509" s="59"/>
      <c r="AA1509" s="59"/>
      <c r="AB1509" s="59"/>
      <c r="AC1509" s="59"/>
      <c r="AD1509" s="59"/>
      <c r="AE1509" s="59"/>
      <c r="AF1509" s="59"/>
      <c r="AG1509" s="59"/>
      <c r="AI1509" s="7">
        <f>IF(Q1509&gt;0,RANK(Q1509,(N1509:P1509,Q1509:AE1509)),0)</f>
        <v>3</v>
      </c>
      <c r="AJ1509" s="7">
        <f>IF(R1509&gt;0,RANK(R1509,(N1509:P1509,Q1509:AE1509)),0)</f>
        <v>0</v>
      </c>
      <c r="AK1509" s="7">
        <f>IF(T1509&gt;0,RANK(T1509,(N1509:P1509,Q1509:AE1509)),0)</f>
        <v>0</v>
      </c>
      <c r="AL1509" s="7">
        <f>IF(S1509&gt;0,RANK(S1509,(N1509:P1509,Q1509:AE1509)),0)</f>
        <v>0</v>
      </c>
      <c r="AM1509" s="2">
        <f t="shared" si="594"/>
        <v>9.2095165003837302E-3</v>
      </c>
      <c r="AN1509" s="2">
        <f t="shared" si="595"/>
        <v>0</v>
      </c>
      <c r="AO1509" s="2">
        <f t="shared" si="596"/>
        <v>0</v>
      </c>
      <c r="AP1509" s="2">
        <f t="shared" si="597"/>
        <v>0</v>
      </c>
      <c r="AR1509" t="s">
        <v>124</v>
      </c>
      <c r="AS1509" t="s">
        <v>1126</v>
      </c>
      <c r="AT1509">
        <v>1</v>
      </c>
      <c r="AV1509">
        <v>3</v>
      </c>
      <c r="AW1509" s="91">
        <v>37</v>
      </c>
      <c r="AX1509" s="93">
        <v>91</v>
      </c>
      <c r="AY1509" s="97">
        <f t="shared" si="577"/>
        <v>37091</v>
      </c>
      <c r="BA1509" s="7" t="s">
        <v>1261</v>
      </c>
    </row>
    <row r="1510" spans="1:53" ht="12.75" hidden="1" customHeight="1" outlineLevel="1">
      <c r="A1510" t="s">
        <v>642</v>
      </c>
      <c r="B1510" t="s">
        <v>1126</v>
      </c>
      <c r="C1510" s="1">
        <f t="shared" si="589"/>
        <v>8379</v>
      </c>
      <c r="D1510" s="7">
        <f>IF(N1510&gt;0, RANK(N1510,(N1510:P1510,Q1510:AE1510)),0)</f>
        <v>1</v>
      </c>
      <c r="E1510" s="7">
        <f>IF(O1510&gt;0,RANK(O1510,(N1510:P1510,Q1510:AE1510)),0)</f>
        <v>2</v>
      </c>
      <c r="F1510" s="7">
        <f>IF(P1510&gt;0,RANK(P1510,(N1510:P1510,Q1510:AE1510)),0)</f>
        <v>0</v>
      </c>
      <c r="G1510" s="1">
        <f t="shared" si="587"/>
        <v>1062</v>
      </c>
      <c r="H1510" s="2">
        <f t="shared" si="588"/>
        <v>0.12674543501611171</v>
      </c>
      <c r="I1510" s="2"/>
      <c r="J1510" s="2">
        <f t="shared" si="590"/>
        <v>0.55495882563551735</v>
      </c>
      <c r="K1510" s="2">
        <f t="shared" si="591"/>
        <v>0.42821339061940566</v>
      </c>
      <c r="L1510" s="2">
        <f t="shared" si="592"/>
        <v>0</v>
      </c>
      <c r="M1510" s="2">
        <f t="shared" si="593"/>
        <v>1.6827783745076985E-2</v>
      </c>
      <c r="N1510" s="59">
        <v>4650</v>
      </c>
      <c r="O1510" s="59">
        <v>3588</v>
      </c>
      <c r="P1510" s="59"/>
      <c r="Q1510" s="57">
        <v>136</v>
      </c>
      <c r="X1510" s="57">
        <v>5</v>
      </c>
      <c r="Y1510" s="59"/>
      <c r="Z1510" s="59"/>
      <c r="AA1510" s="59"/>
      <c r="AB1510" s="59"/>
      <c r="AC1510" s="59"/>
      <c r="AD1510" s="59"/>
      <c r="AE1510" s="59"/>
      <c r="AF1510" s="59"/>
      <c r="AG1510" s="59"/>
      <c r="AI1510" s="7">
        <f>IF(Q1510&gt;0,RANK(Q1510,(N1510:P1510,Q1510:AE1510)),0)</f>
        <v>3</v>
      </c>
      <c r="AJ1510" s="7">
        <f>IF(R1510&gt;0,RANK(R1510,(N1510:P1510,Q1510:AE1510)),0)</f>
        <v>0</v>
      </c>
      <c r="AK1510" s="7">
        <f>IF(T1510&gt;0,RANK(T1510,(N1510:P1510,Q1510:AE1510)),0)</f>
        <v>0</v>
      </c>
      <c r="AL1510" s="7">
        <f>IF(S1510&gt;0,RANK(S1510,(N1510:P1510,Q1510:AE1510)),0)</f>
        <v>0</v>
      </c>
      <c r="AM1510" s="2">
        <f t="shared" si="594"/>
        <v>1.6231053825038786E-2</v>
      </c>
      <c r="AN1510" s="2">
        <f t="shared" si="595"/>
        <v>0</v>
      </c>
      <c r="AO1510" s="2">
        <f t="shared" si="596"/>
        <v>0</v>
      </c>
      <c r="AP1510" s="2">
        <f t="shared" si="597"/>
        <v>0</v>
      </c>
      <c r="AR1510" t="s">
        <v>642</v>
      </c>
      <c r="AS1510" t="s">
        <v>1126</v>
      </c>
      <c r="AT1510">
        <v>8</v>
      </c>
      <c r="AV1510">
        <v>3</v>
      </c>
      <c r="AW1510" s="91">
        <v>37</v>
      </c>
      <c r="AX1510" s="93">
        <v>93</v>
      </c>
      <c r="AY1510" s="97">
        <f t="shared" si="577"/>
        <v>37093</v>
      </c>
      <c r="BA1510" s="7" t="s">
        <v>1261</v>
      </c>
    </row>
    <row r="1511" spans="1:53" ht="12.75" hidden="1" customHeight="1" outlineLevel="1">
      <c r="A1511" t="s">
        <v>750</v>
      </c>
      <c r="B1511" t="s">
        <v>1126</v>
      </c>
      <c r="C1511" s="1">
        <f t="shared" si="589"/>
        <v>1655</v>
      </c>
      <c r="D1511" s="7">
        <f>IF(N1511&gt;0, RANK(N1511,(N1511:P1511,Q1511:AE1511)),0)</f>
        <v>2</v>
      </c>
      <c r="E1511" s="7">
        <f>IF(O1511&gt;0,RANK(O1511,(N1511:P1511,Q1511:AE1511)),0)</f>
        <v>1</v>
      </c>
      <c r="F1511" s="7">
        <f>IF(P1511&gt;0,RANK(P1511,(N1511:P1511,Q1511:AE1511)),0)</f>
        <v>0</v>
      </c>
      <c r="G1511" s="1">
        <f t="shared" si="587"/>
        <v>79</v>
      </c>
      <c r="H1511" s="2">
        <f t="shared" si="588"/>
        <v>4.7734138972809668E-2</v>
      </c>
      <c r="I1511" s="2"/>
      <c r="J1511" s="2">
        <f t="shared" si="590"/>
        <v>0.46404833836858006</v>
      </c>
      <c r="K1511" s="2">
        <f t="shared" si="591"/>
        <v>0.51178247734138971</v>
      </c>
      <c r="L1511" s="2">
        <f t="shared" si="592"/>
        <v>0</v>
      </c>
      <c r="M1511" s="2">
        <f t="shared" si="593"/>
        <v>2.4169184290030232E-2</v>
      </c>
      <c r="N1511" s="59">
        <v>768</v>
      </c>
      <c r="O1511" s="59">
        <v>847</v>
      </c>
      <c r="P1511" s="59"/>
      <c r="Q1511" s="57">
        <v>40</v>
      </c>
      <c r="X1511" s="57">
        <v>0</v>
      </c>
      <c r="Y1511" s="59"/>
      <c r="Z1511" s="59"/>
      <c r="AA1511" s="59"/>
      <c r="AB1511" s="59"/>
      <c r="AC1511" s="59"/>
      <c r="AD1511" s="59"/>
      <c r="AE1511" s="59"/>
      <c r="AF1511" s="59"/>
      <c r="AG1511" s="59"/>
      <c r="AI1511" s="7">
        <f>IF(Q1511&gt;0,RANK(Q1511,(N1511:P1511,Q1511:AE1511)),0)</f>
        <v>3</v>
      </c>
      <c r="AJ1511" s="7">
        <f>IF(R1511&gt;0,RANK(R1511,(N1511:P1511,Q1511:AE1511)),0)</f>
        <v>0</v>
      </c>
      <c r="AK1511" s="7">
        <f>IF(T1511&gt;0,RANK(T1511,(N1511:P1511,Q1511:AE1511)),0)</f>
        <v>0</v>
      </c>
      <c r="AL1511" s="7">
        <f>IF(S1511&gt;0,RANK(S1511,(N1511:P1511,Q1511:AE1511)),0)</f>
        <v>0</v>
      </c>
      <c r="AM1511" s="2">
        <f t="shared" si="594"/>
        <v>2.4169184290030211E-2</v>
      </c>
      <c r="AN1511" s="2">
        <f t="shared" si="595"/>
        <v>0</v>
      </c>
      <c r="AO1511" s="2">
        <f t="shared" si="596"/>
        <v>0</v>
      </c>
      <c r="AP1511" s="2">
        <f t="shared" si="597"/>
        <v>0</v>
      </c>
      <c r="AR1511" t="s">
        <v>750</v>
      </c>
      <c r="AS1511" t="s">
        <v>1126</v>
      </c>
      <c r="AT1511">
        <v>3</v>
      </c>
      <c r="AV1511">
        <v>3</v>
      </c>
      <c r="AW1511" s="91">
        <v>37</v>
      </c>
      <c r="AX1511" s="93">
        <v>95</v>
      </c>
      <c r="AY1511" s="97">
        <f t="shared" si="577"/>
        <v>37095</v>
      </c>
      <c r="BA1511" s="7" t="s">
        <v>1261</v>
      </c>
    </row>
    <row r="1512" spans="1:53" ht="12.75" hidden="1" customHeight="1" outlineLevel="1">
      <c r="A1512" t="s">
        <v>1438</v>
      </c>
      <c r="B1512" t="s">
        <v>1126</v>
      </c>
      <c r="C1512" s="1">
        <f t="shared" si="589"/>
        <v>42971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0</v>
      </c>
      <c r="G1512" s="1">
        <f t="shared" si="587"/>
        <v>15986</v>
      </c>
      <c r="H1512" s="2">
        <f t="shared" si="588"/>
        <v>0.3720183379488492</v>
      </c>
      <c r="I1512" s="2"/>
      <c r="J1512" s="2">
        <f t="shared" si="590"/>
        <v>0.30076097833422538</v>
      </c>
      <c r="K1512" s="2">
        <f t="shared" si="591"/>
        <v>0.67277931628307464</v>
      </c>
      <c r="L1512" s="2">
        <f t="shared" si="592"/>
        <v>0</v>
      </c>
      <c r="M1512" s="2">
        <f t="shared" si="593"/>
        <v>2.6459705382700038E-2</v>
      </c>
      <c r="N1512" s="59">
        <v>12924</v>
      </c>
      <c r="O1512" s="59">
        <v>28910</v>
      </c>
      <c r="P1512" s="59"/>
      <c r="Q1512" s="57">
        <v>1113</v>
      </c>
      <c r="X1512" s="57">
        <v>24</v>
      </c>
      <c r="Y1512" s="59"/>
      <c r="Z1512" s="59"/>
      <c r="AA1512" s="59"/>
      <c r="AB1512" s="59"/>
      <c r="AC1512" s="59"/>
      <c r="AD1512" s="59"/>
      <c r="AE1512" s="59"/>
      <c r="AF1512" s="59"/>
      <c r="AG1512" s="59"/>
      <c r="AI1512" s="7">
        <f>IF(Q1512&gt;0,RANK(Q1512,(N1512:P1512,Q1512:AE1512)),0)</f>
        <v>3</v>
      </c>
      <c r="AJ1512" s="7">
        <f>IF(R1512&gt;0,RANK(R1512,(N1512:P1512,Q1512:AE1512)),0)</f>
        <v>0</v>
      </c>
      <c r="AK1512" s="7">
        <f>IF(T1512&gt;0,RANK(T1512,(N1512:P1512,Q1512:AE1512)),0)</f>
        <v>0</v>
      </c>
      <c r="AL1512" s="7">
        <f>IF(S1512&gt;0,RANK(S1512,(N1512:P1512,Q1512:AE1512)),0)</f>
        <v>0</v>
      </c>
      <c r="AM1512" s="2">
        <f t="shared" si="594"/>
        <v>2.5901189174094157E-2</v>
      </c>
      <c r="AN1512" s="2">
        <f t="shared" si="595"/>
        <v>0</v>
      </c>
      <c r="AO1512" s="2">
        <f t="shared" si="596"/>
        <v>0</v>
      </c>
      <c r="AP1512" s="2">
        <f t="shared" si="597"/>
        <v>0</v>
      </c>
      <c r="AR1512" t="s">
        <v>1438</v>
      </c>
      <c r="AS1512" t="s">
        <v>1126</v>
      </c>
      <c r="AV1512">
        <v>3</v>
      </c>
      <c r="AW1512" s="91">
        <v>37</v>
      </c>
      <c r="AX1512" s="93">
        <v>97</v>
      </c>
      <c r="AY1512" s="97">
        <f t="shared" si="577"/>
        <v>37097</v>
      </c>
      <c r="BA1512" s="7" t="s">
        <v>1261</v>
      </c>
    </row>
    <row r="1513" spans="1:53" ht="12.75" hidden="1" customHeight="1" outlineLevel="1">
      <c r="A1513" t="s">
        <v>666</v>
      </c>
      <c r="B1513" t="s">
        <v>1126</v>
      </c>
      <c r="C1513" s="1">
        <f t="shared" si="589"/>
        <v>11137</v>
      </c>
      <c r="D1513" s="7">
        <f>IF(N1513&gt;0, RANK(N1513,(N1513:P1513,Q1513:AE1513)),0)</f>
        <v>2</v>
      </c>
      <c r="E1513" s="7">
        <f>IF(O1513&gt;0,RANK(O1513,(N1513:P1513,Q1513:AE1513)),0)</f>
        <v>1</v>
      </c>
      <c r="F1513" s="7">
        <f>IF(P1513&gt;0,RANK(P1513,(N1513:P1513,Q1513:AE1513)),0)</f>
        <v>0</v>
      </c>
      <c r="G1513" s="1">
        <f t="shared" si="587"/>
        <v>548</v>
      </c>
      <c r="H1513" s="2">
        <f t="shared" si="588"/>
        <v>4.9205351530932924E-2</v>
      </c>
      <c r="I1513" s="2"/>
      <c r="J1513" s="2">
        <f t="shared" si="590"/>
        <v>0.46089611205890274</v>
      </c>
      <c r="K1513" s="2">
        <f t="shared" si="591"/>
        <v>0.51010146358983566</v>
      </c>
      <c r="L1513" s="2">
        <f t="shared" si="592"/>
        <v>0</v>
      </c>
      <c r="M1513" s="2">
        <f t="shared" si="593"/>
        <v>2.9002424351261546E-2</v>
      </c>
      <c r="N1513" s="59">
        <v>5133</v>
      </c>
      <c r="O1513" s="59">
        <v>5681</v>
      </c>
      <c r="P1513" s="59"/>
      <c r="Q1513" s="57">
        <v>315</v>
      </c>
      <c r="X1513" s="57">
        <v>8</v>
      </c>
      <c r="Y1513" s="59"/>
      <c r="Z1513" s="59"/>
      <c r="AA1513" s="59"/>
      <c r="AB1513" s="59"/>
      <c r="AC1513" s="59"/>
      <c r="AD1513" s="59"/>
      <c r="AE1513" s="59"/>
      <c r="AF1513" s="59"/>
      <c r="AG1513" s="59"/>
      <c r="AI1513" s="7">
        <f>IF(Q1513&gt;0,RANK(Q1513,(N1513:P1513,Q1513:AE1513)),0)</f>
        <v>3</v>
      </c>
      <c r="AJ1513" s="7">
        <f>IF(R1513&gt;0,RANK(R1513,(N1513:P1513,Q1513:AE1513)),0)</f>
        <v>0</v>
      </c>
      <c r="AK1513" s="7">
        <f>IF(T1513&gt;0,RANK(T1513,(N1513:P1513,Q1513:AE1513)),0)</f>
        <v>0</v>
      </c>
      <c r="AL1513" s="7">
        <f>IF(S1513&gt;0,RANK(S1513,(N1513:P1513,Q1513:AE1513)),0)</f>
        <v>0</v>
      </c>
      <c r="AM1513" s="2">
        <f t="shared" si="594"/>
        <v>2.8284098051539912E-2</v>
      </c>
      <c r="AN1513" s="2">
        <f t="shared" si="595"/>
        <v>0</v>
      </c>
      <c r="AO1513" s="2">
        <f t="shared" si="596"/>
        <v>0</v>
      </c>
      <c r="AP1513" s="2">
        <f t="shared" si="597"/>
        <v>0</v>
      </c>
      <c r="AR1513" t="s">
        <v>666</v>
      </c>
      <c r="AS1513" t="s">
        <v>1126</v>
      </c>
      <c r="AT1513">
        <v>11</v>
      </c>
      <c r="AV1513">
        <v>3</v>
      </c>
      <c r="AW1513" s="91">
        <v>37</v>
      </c>
      <c r="AX1513" s="93">
        <v>99</v>
      </c>
      <c r="AY1513" s="97">
        <f t="shared" si="577"/>
        <v>37099</v>
      </c>
      <c r="BA1513" s="7" t="s">
        <v>1261</v>
      </c>
    </row>
    <row r="1514" spans="1:53" ht="12.75" hidden="1" customHeight="1" outlineLevel="1">
      <c r="A1514" t="s">
        <v>1371</v>
      </c>
      <c r="B1514" t="s">
        <v>1126</v>
      </c>
      <c r="C1514" s="1">
        <f t="shared" si="589"/>
        <v>46954</v>
      </c>
      <c r="D1514" s="7">
        <f>IF(N1514&gt;0, RANK(N1514,(N1514:P1514,Q1514:AE1514)),0)</f>
        <v>2</v>
      </c>
      <c r="E1514" s="7">
        <f>IF(O1514&gt;0,RANK(O1514,(N1514:P1514,Q1514:AE1514)),0)</f>
        <v>1</v>
      </c>
      <c r="F1514" s="7">
        <f>IF(P1514&gt;0,RANK(P1514,(N1514:P1514,Q1514:AE1514)),0)</f>
        <v>0</v>
      </c>
      <c r="G1514" s="1">
        <f t="shared" si="587"/>
        <v>15786</v>
      </c>
      <c r="H1514" s="2">
        <f t="shared" si="588"/>
        <v>0.33620138859309112</v>
      </c>
      <c r="I1514" s="2"/>
      <c r="J1514" s="2">
        <f t="shared" si="590"/>
        <v>0.32191080632108021</v>
      </c>
      <c r="K1514" s="2">
        <f t="shared" si="591"/>
        <v>0.65811219491417128</v>
      </c>
      <c r="L1514" s="2">
        <f t="shared" si="592"/>
        <v>0</v>
      </c>
      <c r="M1514" s="2">
        <f t="shared" si="593"/>
        <v>1.9976998764748455E-2</v>
      </c>
      <c r="N1514" s="59">
        <v>15115</v>
      </c>
      <c r="O1514" s="59">
        <v>30901</v>
      </c>
      <c r="P1514" s="59"/>
      <c r="Q1514" s="57">
        <v>918</v>
      </c>
      <c r="X1514" s="57">
        <v>20</v>
      </c>
      <c r="Y1514" s="59"/>
      <c r="Z1514" s="59"/>
      <c r="AA1514" s="59"/>
      <c r="AB1514" s="59"/>
      <c r="AC1514" s="59"/>
      <c r="AD1514" s="59"/>
      <c r="AE1514" s="59"/>
      <c r="AF1514" s="59"/>
      <c r="AG1514" s="59"/>
      <c r="AI1514" s="7">
        <f>IF(Q1514&gt;0,RANK(Q1514,(N1514:P1514,Q1514:AE1514)),0)</f>
        <v>3</v>
      </c>
      <c r="AJ1514" s="7">
        <f>IF(R1514&gt;0,RANK(R1514,(N1514:P1514,Q1514:AE1514)),0)</f>
        <v>0</v>
      </c>
      <c r="AK1514" s="7">
        <f>IF(T1514&gt;0,RANK(T1514,(N1514:P1514,Q1514:AE1514)),0)</f>
        <v>0</v>
      </c>
      <c r="AL1514" s="7">
        <f>IF(S1514&gt;0,RANK(S1514,(N1514:P1514,Q1514:AE1514)),0)</f>
        <v>0</v>
      </c>
      <c r="AM1514" s="2">
        <f t="shared" si="594"/>
        <v>1.9551049963794351E-2</v>
      </c>
      <c r="AN1514" s="2">
        <f t="shared" si="595"/>
        <v>0</v>
      </c>
      <c r="AO1514" s="2">
        <f t="shared" si="596"/>
        <v>0</v>
      </c>
      <c r="AP1514" s="2">
        <f t="shared" si="597"/>
        <v>0</v>
      </c>
      <c r="AR1514" t="s">
        <v>1371</v>
      </c>
      <c r="AS1514" t="s">
        <v>1126</v>
      </c>
      <c r="AT1514">
        <v>2</v>
      </c>
      <c r="AV1514">
        <v>3</v>
      </c>
      <c r="AW1514" s="91">
        <v>37</v>
      </c>
      <c r="AX1514" s="93">
        <v>101</v>
      </c>
      <c r="AY1514" s="97">
        <f t="shared" si="577"/>
        <v>37101</v>
      </c>
      <c r="BA1514" s="7" t="s">
        <v>1261</v>
      </c>
    </row>
    <row r="1515" spans="1:53" ht="12.75" hidden="1" customHeight="1" outlineLevel="1">
      <c r="A1515" t="s">
        <v>2466</v>
      </c>
      <c r="B1515" t="s">
        <v>1126</v>
      </c>
      <c r="C1515" s="1">
        <f t="shared" si="589"/>
        <v>3780</v>
      </c>
      <c r="D1515" s="7">
        <f>IF(N1515&gt;0, RANK(N1515,(N1515:P1515,Q1515:AE1515)),0)</f>
        <v>2</v>
      </c>
      <c r="E1515" s="7">
        <f>IF(O1515&gt;0,RANK(O1515,(N1515:P1515,Q1515:AE1515)),0)</f>
        <v>1</v>
      </c>
      <c r="F1515" s="7">
        <f>IF(P1515&gt;0,RANK(P1515,(N1515:P1515,Q1515:AE1515)),0)</f>
        <v>0</v>
      </c>
      <c r="G1515" s="1">
        <f t="shared" si="587"/>
        <v>394</v>
      </c>
      <c r="H1515" s="2">
        <f t="shared" si="588"/>
        <v>0.10423280423280423</v>
      </c>
      <c r="I1515" s="2"/>
      <c r="J1515" s="2">
        <f t="shared" si="590"/>
        <v>0.43835978835978834</v>
      </c>
      <c r="K1515" s="2">
        <f t="shared" si="591"/>
        <v>0.54259259259259263</v>
      </c>
      <c r="L1515" s="2">
        <f t="shared" si="592"/>
        <v>0</v>
      </c>
      <c r="M1515" s="2">
        <f t="shared" si="593"/>
        <v>1.9047619047619091E-2</v>
      </c>
      <c r="N1515" s="59">
        <v>1657</v>
      </c>
      <c r="O1515" s="59">
        <v>2051</v>
      </c>
      <c r="P1515" s="59"/>
      <c r="Q1515" s="57">
        <v>70</v>
      </c>
      <c r="X1515" s="57">
        <v>2</v>
      </c>
      <c r="Y1515" s="59"/>
      <c r="Z1515" s="59"/>
      <c r="AA1515" s="59"/>
      <c r="AB1515" s="59"/>
      <c r="AC1515" s="59"/>
      <c r="AD1515" s="59"/>
      <c r="AE1515" s="59"/>
      <c r="AF1515" s="59"/>
      <c r="AG1515" s="59"/>
      <c r="AI1515" s="7">
        <f>IF(Q1515&gt;0,RANK(Q1515,(N1515:P1515,Q1515:AE1515)),0)</f>
        <v>3</v>
      </c>
      <c r="AJ1515" s="7">
        <f>IF(R1515&gt;0,RANK(R1515,(N1515:P1515,Q1515:AE1515)),0)</f>
        <v>0</v>
      </c>
      <c r="AK1515" s="7">
        <f>IF(T1515&gt;0,RANK(T1515,(N1515:P1515,Q1515:AE1515)),0)</f>
        <v>0</v>
      </c>
      <c r="AL1515" s="7">
        <f>IF(S1515&gt;0,RANK(S1515,(N1515:P1515,Q1515:AE1515)),0)</f>
        <v>0</v>
      </c>
      <c r="AM1515" s="2">
        <f t="shared" si="594"/>
        <v>1.8518518518518517E-2</v>
      </c>
      <c r="AN1515" s="2">
        <f t="shared" si="595"/>
        <v>0</v>
      </c>
      <c r="AO1515" s="2">
        <f t="shared" si="596"/>
        <v>0</v>
      </c>
      <c r="AP1515" s="2">
        <f t="shared" si="597"/>
        <v>0</v>
      </c>
      <c r="AR1515" t="s">
        <v>2466</v>
      </c>
      <c r="AS1515" t="s">
        <v>1126</v>
      </c>
      <c r="AV1515">
        <v>3</v>
      </c>
      <c r="AW1515" s="91">
        <v>37</v>
      </c>
      <c r="AX1515" s="93">
        <v>103</v>
      </c>
      <c r="AY1515" s="97">
        <f t="shared" si="577"/>
        <v>37103</v>
      </c>
      <c r="BA1515" s="7" t="s">
        <v>1261</v>
      </c>
    </row>
    <row r="1516" spans="1:53" ht="12.75" hidden="1" customHeight="1" outlineLevel="1">
      <c r="A1516" t="s">
        <v>738</v>
      </c>
      <c r="B1516" t="s">
        <v>1126</v>
      </c>
      <c r="C1516" s="1">
        <f t="shared" si="589"/>
        <v>14692</v>
      </c>
      <c r="D1516" s="7">
        <f>IF(N1516&gt;0, RANK(N1516,(N1516:P1516,Q1516:AE1516)),0)</f>
        <v>2</v>
      </c>
      <c r="E1516" s="7">
        <f>IF(O1516&gt;0,RANK(O1516,(N1516:P1516,Q1516:AE1516)),0)</f>
        <v>1</v>
      </c>
      <c r="F1516" s="7">
        <f>IF(P1516&gt;0,RANK(P1516,(N1516:P1516,Q1516:AE1516)),0)</f>
        <v>0</v>
      </c>
      <c r="G1516" s="1">
        <f t="shared" si="587"/>
        <v>2251</v>
      </c>
      <c r="H1516" s="2">
        <f t="shared" si="588"/>
        <v>0.15321263272529267</v>
      </c>
      <c r="I1516" s="2"/>
      <c r="J1516" s="2">
        <f t="shared" si="590"/>
        <v>0.4142390416553226</v>
      </c>
      <c r="K1516" s="2">
        <f t="shared" si="591"/>
        <v>0.56745167438061528</v>
      </c>
      <c r="L1516" s="2">
        <f t="shared" si="592"/>
        <v>0</v>
      </c>
      <c r="M1516" s="2">
        <f t="shared" si="593"/>
        <v>1.8309283964062173E-2</v>
      </c>
      <c r="N1516" s="59">
        <v>6086</v>
      </c>
      <c r="O1516" s="59">
        <v>8337</v>
      </c>
      <c r="P1516" s="59"/>
      <c r="Q1516" s="57">
        <v>265</v>
      </c>
      <c r="X1516" s="57">
        <v>4</v>
      </c>
      <c r="Y1516" s="59"/>
      <c r="Z1516" s="59"/>
      <c r="AA1516" s="59"/>
      <c r="AB1516" s="59"/>
      <c r="AC1516" s="59"/>
      <c r="AD1516" s="59"/>
      <c r="AE1516" s="59"/>
      <c r="AF1516" s="59"/>
      <c r="AG1516" s="59"/>
      <c r="AI1516" s="7">
        <f>IF(Q1516&gt;0,RANK(Q1516,(N1516:P1516,Q1516:AE1516)),0)</f>
        <v>3</v>
      </c>
      <c r="AJ1516" s="7">
        <f>IF(R1516&gt;0,RANK(R1516,(N1516:P1516,Q1516:AE1516)),0)</f>
        <v>0</v>
      </c>
      <c r="AK1516" s="7">
        <f>IF(T1516&gt;0,RANK(T1516,(N1516:P1516,Q1516:AE1516)),0)</f>
        <v>0</v>
      </c>
      <c r="AL1516" s="7">
        <f>IF(S1516&gt;0,RANK(S1516,(N1516:P1516,Q1516:AE1516)),0)</f>
        <v>0</v>
      </c>
      <c r="AM1516" s="2">
        <f t="shared" si="594"/>
        <v>1.8037026953444051E-2</v>
      </c>
      <c r="AN1516" s="2">
        <f t="shared" si="595"/>
        <v>0</v>
      </c>
      <c r="AO1516" s="2">
        <f t="shared" si="596"/>
        <v>0</v>
      </c>
      <c r="AP1516" s="2">
        <f t="shared" si="597"/>
        <v>0</v>
      </c>
      <c r="AR1516" t="s">
        <v>738</v>
      </c>
      <c r="AS1516" t="s">
        <v>1126</v>
      </c>
      <c r="AT1516">
        <v>2</v>
      </c>
      <c r="AV1516">
        <v>3</v>
      </c>
      <c r="AW1516" s="91">
        <v>37</v>
      </c>
      <c r="AX1516" s="93">
        <v>105</v>
      </c>
      <c r="AY1516" s="97">
        <f t="shared" si="577"/>
        <v>37105</v>
      </c>
      <c r="BA1516" s="7" t="s">
        <v>1261</v>
      </c>
    </row>
    <row r="1517" spans="1:53" ht="12.75" hidden="1" customHeight="1" outlineLevel="1">
      <c r="A1517" t="s">
        <v>2172</v>
      </c>
      <c r="B1517" t="s">
        <v>1126</v>
      </c>
      <c r="C1517" s="1">
        <f t="shared" si="589"/>
        <v>17738</v>
      </c>
      <c r="D1517" s="7">
        <f>IF(N1517&gt;0, RANK(N1517,(N1517:P1517,Q1517:AE1517)),0)</f>
        <v>2</v>
      </c>
      <c r="E1517" s="7">
        <f>IF(O1517&gt;0,RANK(O1517,(N1517:P1517,Q1517:AE1517)),0)</f>
        <v>1</v>
      </c>
      <c r="F1517" s="7">
        <f>IF(P1517&gt;0,RANK(P1517,(N1517:P1517,Q1517:AE1517)),0)</f>
        <v>0</v>
      </c>
      <c r="G1517" s="1">
        <f t="shared" si="587"/>
        <v>948</v>
      </c>
      <c r="H1517" s="2">
        <f t="shared" si="588"/>
        <v>5.3444582252790619E-2</v>
      </c>
      <c r="I1517" s="2"/>
      <c r="J1517" s="2">
        <f t="shared" si="590"/>
        <v>0.46741459014545045</v>
      </c>
      <c r="K1517" s="2">
        <f t="shared" si="591"/>
        <v>0.52085917239824109</v>
      </c>
      <c r="L1517" s="2">
        <f t="shared" si="592"/>
        <v>0</v>
      </c>
      <c r="M1517" s="2">
        <f t="shared" si="593"/>
        <v>1.1726237456308408E-2</v>
      </c>
      <c r="N1517" s="59">
        <v>8291</v>
      </c>
      <c r="O1517" s="59">
        <v>9239</v>
      </c>
      <c r="P1517" s="59"/>
      <c r="Q1517" s="57">
        <v>200</v>
      </c>
      <c r="X1517" s="57">
        <v>8</v>
      </c>
      <c r="Y1517" s="59"/>
      <c r="Z1517" s="59"/>
      <c r="AA1517" s="59"/>
      <c r="AB1517" s="59"/>
      <c r="AC1517" s="59"/>
      <c r="AD1517" s="59"/>
      <c r="AE1517" s="59"/>
      <c r="AF1517" s="59"/>
      <c r="AG1517" s="59"/>
      <c r="AI1517" s="7">
        <f>IF(Q1517&gt;0,RANK(Q1517,(N1517:P1517,Q1517:AE1517)),0)</f>
        <v>3</v>
      </c>
      <c r="AJ1517" s="7">
        <f>IF(R1517&gt;0,RANK(R1517,(N1517:P1517,Q1517:AE1517)),0)</f>
        <v>0</v>
      </c>
      <c r="AK1517" s="7">
        <f>IF(T1517&gt;0,RANK(T1517,(N1517:P1517,Q1517:AE1517)),0)</f>
        <v>0</v>
      </c>
      <c r="AL1517" s="7">
        <f>IF(S1517&gt;0,RANK(S1517,(N1517:P1517,Q1517:AE1517)),0)</f>
        <v>0</v>
      </c>
      <c r="AM1517" s="2">
        <f t="shared" si="594"/>
        <v>1.1275228323373548E-2</v>
      </c>
      <c r="AN1517" s="2">
        <f t="shared" si="595"/>
        <v>0</v>
      </c>
      <c r="AO1517" s="2">
        <f t="shared" si="596"/>
        <v>0</v>
      </c>
      <c r="AP1517" s="2">
        <f t="shared" si="597"/>
        <v>0</v>
      </c>
      <c r="AR1517" t="s">
        <v>2172</v>
      </c>
      <c r="AS1517" t="s">
        <v>1126</v>
      </c>
      <c r="AV1517">
        <v>3</v>
      </c>
      <c r="AW1517" s="91">
        <v>37</v>
      </c>
      <c r="AX1517" s="93">
        <v>107</v>
      </c>
      <c r="AY1517" s="97">
        <f t="shared" si="577"/>
        <v>37107</v>
      </c>
      <c r="BA1517" s="7" t="s">
        <v>1261</v>
      </c>
    </row>
    <row r="1518" spans="1:53" ht="12.75" hidden="1" customHeight="1" outlineLevel="1">
      <c r="A1518" t="s">
        <v>196</v>
      </c>
      <c r="B1518" t="s">
        <v>1126</v>
      </c>
      <c r="C1518" s="1">
        <f t="shared" si="589"/>
        <v>23186</v>
      </c>
      <c r="D1518" s="7">
        <f>IF(N1518&gt;0, RANK(N1518,(N1518:P1518,Q1518:AE1518)),0)</f>
        <v>2</v>
      </c>
      <c r="E1518" s="7">
        <f>IF(O1518&gt;0,RANK(O1518,(N1518:P1518,Q1518:AE1518)),0)</f>
        <v>1</v>
      </c>
      <c r="F1518" s="7">
        <f>IF(P1518&gt;0,RANK(P1518,(N1518:P1518,Q1518:AE1518)),0)</f>
        <v>0</v>
      </c>
      <c r="G1518" s="1">
        <f t="shared" si="587"/>
        <v>8695</v>
      </c>
      <c r="H1518" s="2">
        <f t="shared" si="588"/>
        <v>0.37501078236867075</v>
      </c>
      <c r="I1518" s="2"/>
      <c r="J1518" s="2">
        <f t="shared" si="590"/>
        <v>0.30009488484430258</v>
      </c>
      <c r="K1518" s="2">
        <f t="shared" si="591"/>
        <v>0.67510566721297338</v>
      </c>
      <c r="L1518" s="2">
        <f t="shared" si="592"/>
        <v>0</v>
      </c>
      <c r="M1518" s="2">
        <f t="shared" si="593"/>
        <v>2.479944794272404E-2</v>
      </c>
      <c r="N1518" s="59">
        <v>6958</v>
      </c>
      <c r="O1518" s="59">
        <v>15653</v>
      </c>
      <c r="P1518" s="59"/>
      <c r="Q1518" s="57">
        <v>564</v>
      </c>
      <c r="X1518" s="57">
        <v>11</v>
      </c>
      <c r="Y1518" s="59"/>
      <c r="Z1518" s="59"/>
      <c r="AA1518" s="59"/>
      <c r="AB1518" s="59"/>
      <c r="AC1518" s="59"/>
      <c r="AD1518" s="59"/>
      <c r="AE1518" s="59"/>
      <c r="AF1518" s="59"/>
      <c r="AG1518" s="59"/>
      <c r="AI1518" s="7">
        <f>IF(Q1518&gt;0,RANK(Q1518,(N1518:P1518,Q1518:AE1518)),0)</f>
        <v>3</v>
      </c>
      <c r="AJ1518" s="7">
        <f>IF(R1518&gt;0,RANK(R1518,(N1518:P1518,Q1518:AE1518)),0)</f>
        <v>0</v>
      </c>
      <c r="AK1518" s="7">
        <f>IF(T1518&gt;0,RANK(T1518,(N1518:P1518,Q1518:AE1518)),0)</f>
        <v>0</v>
      </c>
      <c r="AL1518" s="7">
        <f>IF(S1518&gt;0,RANK(S1518,(N1518:P1518,Q1518:AE1518)),0)</f>
        <v>0</v>
      </c>
      <c r="AM1518" s="2">
        <f t="shared" si="594"/>
        <v>2.4325023721211075E-2</v>
      </c>
      <c r="AN1518" s="2">
        <f t="shared" si="595"/>
        <v>0</v>
      </c>
      <c r="AO1518" s="2">
        <f t="shared" si="596"/>
        <v>0</v>
      </c>
      <c r="AP1518" s="2">
        <f t="shared" si="597"/>
        <v>0</v>
      </c>
      <c r="AR1518" t="s">
        <v>196</v>
      </c>
      <c r="AS1518" t="s">
        <v>1126</v>
      </c>
      <c r="AT1518">
        <v>10</v>
      </c>
      <c r="AV1518">
        <v>3</v>
      </c>
      <c r="AW1518" s="91">
        <v>37</v>
      </c>
      <c r="AX1518" s="93">
        <v>109</v>
      </c>
      <c r="AY1518" s="97">
        <f t="shared" ref="AY1518:AY1581" si="598">1000*AW1518+AX1518</f>
        <v>37109</v>
      </c>
      <c r="BA1518" s="7" t="s">
        <v>1261</v>
      </c>
    </row>
    <row r="1519" spans="1:53" ht="12.75" hidden="1" customHeight="1" outlineLevel="1">
      <c r="A1519" t="s">
        <v>733</v>
      </c>
      <c r="B1519" t="s">
        <v>1126</v>
      </c>
      <c r="C1519" s="1">
        <f t="shared" si="589"/>
        <v>12234</v>
      </c>
      <c r="D1519" s="7">
        <f>IF(N1519&gt;0, RANK(N1519,(N1519:P1519,Q1519:AE1519)),0)</f>
        <v>2</v>
      </c>
      <c r="E1519" s="7">
        <f>IF(O1519&gt;0,RANK(O1519,(N1519:P1519,Q1519:AE1519)),0)</f>
        <v>1</v>
      </c>
      <c r="F1519" s="7">
        <f>IF(P1519&gt;0,RANK(P1519,(N1519:P1519,Q1519:AE1519)),0)</f>
        <v>0</v>
      </c>
      <c r="G1519" s="1">
        <f t="shared" si="587"/>
        <v>4310</v>
      </c>
      <c r="H1519" s="2">
        <f t="shared" si="588"/>
        <v>0.35229687755435674</v>
      </c>
      <c r="I1519" s="2"/>
      <c r="J1519" s="2">
        <f t="shared" si="590"/>
        <v>0.31011933954552884</v>
      </c>
      <c r="K1519" s="2">
        <f t="shared" si="591"/>
        <v>0.66241621709988552</v>
      </c>
      <c r="L1519" s="2">
        <f t="shared" si="592"/>
        <v>0</v>
      </c>
      <c r="M1519" s="2">
        <f t="shared" si="593"/>
        <v>2.7464443354585644E-2</v>
      </c>
      <c r="N1519" s="59">
        <v>3794</v>
      </c>
      <c r="O1519" s="59">
        <v>8104</v>
      </c>
      <c r="P1519" s="59"/>
      <c r="Q1519" s="57">
        <v>325</v>
      </c>
      <c r="X1519" s="57">
        <v>11</v>
      </c>
      <c r="Y1519" s="59"/>
      <c r="Z1519" s="59"/>
      <c r="AA1519" s="59"/>
      <c r="AB1519" s="59"/>
      <c r="AC1519" s="59"/>
      <c r="AD1519" s="59"/>
      <c r="AE1519" s="59"/>
      <c r="AF1519" s="59"/>
      <c r="AG1519" s="59"/>
      <c r="AI1519" s="7">
        <f>IF(Q1519&gt;0,RANK(Q1519,(N1519:P1519,Q1519:AE1519)),0)</f>
        <v>3</v>
      </c>
      <c r="AJ1519" s="7">
        <f>IF(R1519&gt;0,RANK(R1519,(N1519:P1519,Q1519:AE1519)),0)</f>
        <v>0</v>
      </c>
      <c r="AK1519" s="7">
        <f>IF(T1519&gt;0,RANK(T1519,(N1519:P1519,Q1519:AE1519)),0)</f>
        <v>0</v>
      </c>
      <c r="AL1519" s="7">
        <f>IF(S1519&gt;0,RANK(S1519,(N1519:P1519,Q1519:AE1519)),0)</f>
        <v>0</v>
      </c>
      <c r="AM1519" s="2">
        <f t="shared" si="594"/>
        <v>2.6565309792381888E-2</v>
      </c>
      <c r="AN1519" s="2">
        <f t="shared" si="595"/>
        <v>0</v>
      </c>
      <c r="AO1519" s="2">
        <f t="shared" si="596"/>
        <v>0</v>
      </c>
      <c r="AP1519" s="2">
        <f t="shared" si="597"/>
        <v>0</v>
      </c>
      <c r="AR1519" t="s">
        <v>733</v>
      </c>
      <c r="AS1519" t="s">
        <v>1126</v>
      </c>
      <c r="AT1519">
        <v>11</v>
      </c>
      <c r="AV1519">
        <v>3</v>
      </c>
      <c r="AW1519" s="91">
        <v>37</v>
      </c>
      <c r="AX1519" s="93">
        <v>111</v>
      </c>
      <c r="AY1519" s="97">
        <f t="shared" si="598"/>
        <v>37111</v>
      </c>
      <c r="BA1519" s="7" t="s">
        <v>1261</v>
      </c>
    </row>
    <row r="1520" spans="1:53" ht="12.75" hidden="1" customHeight="1" outlineLevel="1">
      <c r="A1520" t="s">
        <v>1369</v>
      </c>
      <c r="B1520" t="s">
        <v>1126</v>
      </c>
      <c r="C1520" s="1">
        <f t="shared" si="589"/>
        <v>12316</v>
      </c>
      <c r="D1520" s="7">
        <f>IF(N1520&gt;0, RANK(N1520,(N1520:P1520,Q1520:AE1520)),0)</f>
        <v>2</v>
      </c>
      <c r="E1520" s="7">
        <f>IF(O1520&gt;0,RANK(O1520,(N1520:P1520,Q1520:AE1520)),0)</f>
        <v>1</v>
      </c>
      <c r="F1520" s="7">
        <f>IF(P1520&gt;0,RANK(P1520,(N1520:P1520,Q1520:AE1520)),0)</f>
        <v>0</v>
      </c>
      <c r="G1520" s="1">
        <f t="shared" si="587"/>
        <v>3484</v>
      </c>
      <c r="H1520" s="2">
        <f t="shared" si="588"/>
        <v>0.28288405326404675</v>
      </c>
      <c r="I1520" s="2"/>
      <c r="J1520" s="2">
        <f t="shared" si="590"/>
        <v>0.34004546930821694</v>
      </c>
      <c r="K1520" s="2">
        <f t="shared" si="591"/>
        <v>0.62292952257226375</v>
      </c>
      <c r="L1520" s="2">
        <f t="shared" si="592"/>
        <v>0</v>
      </c>
      <c r="M1520" s="2">
        <f t="shared" si="593"/>
        <v>3.7025008119519365E-2</v>
      </c>
      <c r="N1520" s="59">
        <v>4188</v>
      </c>
      <c r="O1520" s="59">
        <v>7672</v>
      </c>
      <c r="P1520" s="59"/>
      <c r="Q1520" s="57">
        <v>448</v>
      </c>
      <c r="X1520" s="57">
        <v>8</v>
      </c>
      <c r="Y1520" s="59"/>
      <c r="Z1520" s="59"/>
      <c r="AA1520" s="59"/>
      <c r="AB1520" s="59"/>
      <c r="AC1520" s="59"/>
      <c r="AD1520" s="59"/>
      <c r="AE1520" s="59"/>
      <c r="AF1520" s="59"/>
      <c r="AG1520" s="59"/>
      <c r="AI1520" s="7">
        <f>IF(Q1520&gt;0,RANK(Q1520,(N1520:P1520,Q1520:AE1520)),0)</f>
        <v>3</v>
      </c>
      <c r="AJ1520" s="7">
        <f>IF(R1520&gt;0,RANK(R1520,(N1520:P1520,Q1520:AE1520)),0)</f>
        <v>0</v>
      </c>
      <c r="AK1520" s="7">
        <f>IF(T1520&gt;0,RANK(T1520,(N1520:P1520,Q1520:AE1520)),0)</f>
        <v>0</v>
      </c>
      <c r="AL1520" s="7">
        <f>IF(S1520&gt;0,RANK(S1520,(N1520:P1520,Q1520:AE1520)),0)</f>
        <v>0</v>
      </c>
      <c r="AM1520" s="2">
        <f t="shared" si="594"/>
        <v>3.6375446573562842E-2</v>
      </c>
      <c r="AN1520" s="2">
        <f t="shared" si="595"/>
        <v>0</v>
      </c>
      <c r="AO1520" s="2">
        <f t="shared" si="596"/>
        <v>0</v>
      </c>
      <c r="AP1520" s="2">
        <f t="shared" si="597"/>
        <v>0</v>
      </c>
      <c r="AR1520" t="s">
        <v>1369</v>
      </c>
      <c r="AS1520" t="s">
        <v>1126</v>
      </c>
      <c r="AT1520">
        <v>11</v>
      </c>
      <c r="AV1520">
        <v>3</v>
      </c>
      <c r="AW1520" s="91">
        <v>37</v>
      </c>
      <c r="AX1520" s="93">
        <v>113</v>
      </c>
      <c r="AY1520" s="97">
        <f t="shared" si="598"/>
        <v>37113</v>
      </c>
      <c r="BA1520" s="7" t="s">
        <v>1261</v>
      </c>
    </row>
    <row r="1521" spans="1:53" ht="12.75" hidden="1" customHeight="1" outlineLevel="1">
      <c r="A1521" t="s">
        <v>1370</v>
      </c>
      <c r="B1521" t="s">
        <v>1126</v>
      </c>
      <c r="C1521" s="1">
        <f t="shared" si="589"/>
        <v>8031</v>
      </c>
      <c r="D1521" s="7">
        <f>IF(N1521&gt;0, RANK(N1521,(N1521:P1521,Q1521:AE1521)),0)</f>
        <v>2</v>
      </c>
      <c r="E1521" s="7">
        <f>IF(O1521&gt;0,RANK(O1521,(N1521:P1521,Q1521:AE1521)),0)</f>
        <v>1</v>
      </c>
      <c r="F1521" s="7">
        <f>IF(P1521&gt;0,RANK(P1521,(N1521:P1521,Q1521:AE1521)),0)</f>
        <v>0</v>
      </c>
      <c r="G1521" s="1">
        <f t="shared" si="587"/>
        <v>251</v>
      </c>
      <c r="H1521" s="2">
        <f t="shared" si="588"/>
        <v>3.1253891171709625E-2</v>
      </c>
      <c r="I1521" s="2"/>
      <c r="J1521" s="2">
        <f t="shared" si="590"/>
        <v>0.47030257751214044</v>
      </c>
      <c r="K1521" s="2">
        <f t="shared" si="591"/>
        <v>0.50155646868385007</v>
      </c>
      <c r="L1521" s="2">
        <f t="shared" si="592"/>
        <v>0</v>
      </c>
      <c r="M1521" s="2">
        <f t="shared" si="593"/>
        <v>2.8140953804009494E-2</v>
      </c>
      <c r="N1521" s="59">
        <v>3777</v>
      </c>
      <c r="O1521" s="59">
        <v>4028</v>
      </c>
      <c r="P1521" s="59"/>
      <c r="Q1521" s="57">
        <v>226</v>
      </c>
      <c r="X1521" s="57">
        <v>0</v>
      </c>
      <c r="Y1521" s="59"/>
      <c r="Z1521" s="59"/>
      <c r="AA1521" s="59"/>
      <c r="AB1521" s="59"/>
      <c r="AC1521" s="59"/>
      <c r="AD1521" s="59"/>
      <c r="AE1521" s="59"/>
      <c r="AF1521" s="59"/>
      <c r="AG1521" s="59"/>
      <c r="AI1521" s="7">
        <f>IF(Q1521&gt;0,RANK(Q1521,(N1521:P1521,Q1521:AE1521)),0)</f>
        <v>3</v>
      </c>
      <c r="AJ1521" s="7">
        <f>IF(R1521&gt;0,RANK(R1521,(N1521:P1521,Q1521:AE1521)),0)</f>
        <v>0</v>
      </c>
      <c r="AK1521" s="7">
        <f>IF(T1521&gt;0,RANK(T1521,(N1521:P1521,Q1521:AE1521)),0)</f>
        <v>0</v>
      </c>
      <c r="AL1521" s="7">
        <f>IF(S1521&gt;0,RANK(S1521,(N1521:P1521,Q1521:AE1521)),0)</f>
        <v>0</v>
      </c>
      <c r="AM1521" s="2">
        <f t="shared" si="594"/>
        <v>2.8140953804009463E-2</v>
      </c>
      <c r="AN1521" s="2">
        <f t="shared" si="595"/>
        <v>0</v>
      </c>
      <c r="AO1521" s="2">
        <f t="shared" si="596"/>
        <v>0</v>
      </c>
      <c r="AP1521" s="2">
        <f t="shared" si="597"/>
        <v>0</v>
      </c>
      <c r="AR1521" t="s">
        <v>1370</v>
      </c>
      <c r="AS1521" t="s">
        <v>1126</v>
      </c>
      <c r="AT1521">
        <v>11</v>
      </c>
      <c r="AV1521">
        <v>3</v>
      </c>
      <c r="AW1521" s="91">
        <v>37</v>
      </c>
      <c r="AX1521" s="93">
        <v>115</v>
      </c>
      <c r="AY1521" s="97">
        <f t="shared" si="598"/>
        <v>37115</v>
      </c>
      <c r="BA1521" s="7" t="s">
        <v>1261</v>
      </c>
    </row>
    <row r="1522" spans="1:53" ht="12.75" hidden="1" customHeight="1" outlineLevel="1">
      <c r="A1522" t="s">
        <v>1656</v>
      </c>
      <c r="B1522" t="s">
        <v>1126</v>
      </c>
      <c r="C1522" s="1">
        <f t="shared" si="589"/>
        <v>8365</v>
      </c>
      <c r="D1522" s="7">
        <f>IF(N1522&gt;0, RANK(N1522,(N1522:P1522,Q1522:AE1522)),0)</f>
        <v>1</v>
      </c>
      <c r="E1522" s="7">
        <f>IF(O1522&gt;0,RANK(O1522,(N1522:P1522,Q1522:AE1522)),0)</f>
        <v>2</v>
      </c>
      <c r="F1522" s="7">
        <f>IF(P1522&gt;0,RANK(P1522,(N1522:P1522,Q1522:AE1522)),0)</f>
        <v>0</v>
      </c>
      <c r="G1522" s="1">
        <f t="shared" si="587"/>
        <v>455</v>
      </c>
      <c r="H1522" s="2">
        <f t="shared" si="588"/>
        <v>5.4393305439330547E-2</v>
      </c>
      <c r="I1522" s="2"/>
      <c r="J1522" s="2">
        <f t="shared" si="590"/>
        <v>0.52038254632396896</v>
      </c>
      <c r="K1522" s="2">
        <f t="shared" si="591"/>
        <v>0.46598924088463839</v>
      </c>
      <c r="L1522" s="2">
        <f t="shared" si="592"/>
        <v>0</v>
      </c>
      <c r="M1522" s="2">
        <f t="shared" si="593"/>
        <v>1.3628212791392647E-2</v>
      </c>
      <c r="N1522" s="59">
        <v>4353</v>
      </c>
      <c r="O1522" s="59">
        <v>3898</v>
      </c>
      <c r="P1522" s="59"/>
      <c r="Q1522" s="57">
        <v>110</v>
      </c>
      <c r="X1522" s="57">
        <v>4</v>
      </c>
      <c r="Y1522" s="59"/>
      <c r="Z1522" s="59"/>
      <c r="AA1522" s="59"/>
      <c r="AB1522" s="59"/>
      <c r="AC1522" s="59"/>
      <c r="AD1522" s="59"/>
      <c r="AE1522" s="59"/>
      <c r="AF1522" s="59"/>
      <c r="AG1522" s="59"/>
      <c r="AI1522" s="7">
        <f>IF(Q1522&gt;0,RANK(Q1522,(N1522:P1522,Q1522:AE1522)),0)</f>
        <v>3</v>
      </c>
      <c r="AJ1522" s="7">
        <f>IF(R1522&gt;0,RANK(R1522,(N1522:P1522,Q1522:AE1522)),0)</f>
        <v>0</v>
      </c>
      <c r="AK1522" s="7">
        <f>IF(T1522&gt;0,RANK(T1522,(N1522:P1522,Q1522:AE1522)),0)</f>
        <v>0</v>
      </c>
      <c r="AL1522" s="7">
        <f>IF(S1522&gt;0,RANK(S1522,(N1522:P1522,Q1522:AE1522)),0)</f>
        <v>0</v>
      </c>
      <c r="AM1522" s="2">
        <f t="shared" si="594"/>
        <v>1.3150029886431561E-2</v>
      </c>
      <c r="AN1522" s="2">
        <f t="shared" si="595"/>
        <v>0</v>
      </c>
      <c r="AO1522" s="2">
        <f t="shared" si="596"/>
        <v>0</v>
      </c>
      <c r="AP1522" s="2">
        <f t="shared" si="597"/>
        <v>0</v>
      </c>
      <c r="AR1522" t="s">
        <v>1656</v>
      </c>
      <c r="AS1522" t="s">
        <v>1126</v>
      </c>
      <c r="AT1522">
        <v>1</v>
      </c>
      <c r="AV1522">
        <v>3</v>
      </c>
      <c r="AW1522" s="91">
        <v>37</v>
      </c>
      <c r="AX1522" s="93">
        <v>117</v>
      </c>
      <c r="AY1522" s="97">
        <f t="shared" si="598"/>
        <v>37117</v>
      </c>
      <c r="BA1522" s="7" t="s">
        <v>1261</v>
      </c>
    </row>
    <row r="1523" spans="1:53" ht="12.75" hidden="1" customHeight="1" outlineLevel="1">
      <c r="A1523" t="s">
        <v>1085</v>
      </c>
      <c r="B1523" t="s">
        <v>1126</v>
      </c>
      <c r="C1523" s="1">
        <f t="shared" si="589"/>
        <v>227203</v>
      </c>
      <c r="D1523" s="7">
        <f>IF(N1523&gt;0, RANK(N1523,(N1523:P1523,Q1523:AE1523)),0)</f>
        <v>1</v>
      </c>
      <c r="E1523" s="7">
        <f>IF(O1523&gt;0,RANK(O1523,(N1523:P1523,Q1523:AE1523)),0)</f>
        <v>2</v>
      </c>
      <c r="F1523" s="7">
        <f>IF(P1523&gt;0,RANK(P1523,(N1523:P1523,Q1523:AE1523)),0)</f>
        <v>0</v>
      </c>
      <c r="G1523" s="1">
        <f t="shared" si="587"/>
        <v>14708</v>
      </c>
      <c r="H1523" s="2">
        <f t="shared" si="588"/>
        <v>6.4735060716627865E-2</v>
      </c>
      <c r="I1523" s="2"/>
      <c r="J1523" s="2">
        <f t="shared" si="590"/>
        <v>0.52321492233817335</v>
      </c>
      <c r="K1523" s="2">
        <f t="shared" si="591"/>
        <v>0.45847986162154547</v>
      </c>
      <c r="L1523" s="2">
        <f t="shared" si="592"/>
        <v>0</v>
      </c>
      <c r="M1523" s="2">
        <f t="shared" si="593"/>
        <v>1.830521604028118E-2</v>
      </c>
      <c r="N1523" s="59">
        <v>118876</v>
      </c>
      <c r="O1523" s="59">
        <v>104168</v>
      </c>
      <c r="P1523" s="59"/>
      <c r="Q1523" s="57">
        <v>4044</v>
      </c>
      <c r="X1523" s="57">
        <v>115</v>
      </c>
      <c r="Y1523" s="59"/>
      <c r="Z1523" s="59"/>
      <c r="AA1523" s="59"/>
      <c r="AB1523" s="59"/>
      <c r="AC1523" s="59"/>
      <c r="AD1523" s="59"/>
      <c r="AE1523" s="59"/>
      <c r="AF1523" s="59"/>
      <c r="AG1523" s="59"/>
      <c r="AI1523" s="7">
        <f>IF(Q1523&gt;0,RANK(Q1523,(N1523:P1523,Q1523:AE1523)),0)</f>
        <v>3</v>
      </c>
      <c r="AJ1523" s="7">
        <f>IF(R1523&gt;0,RANK(R1523,(N1523:P1523,Q1523:AE1523)),0)</f>
        <v>0</v>
      </c>
      <c r="AK1523" s="7">
        <f>IF(T1523&gt;0,RANK(T1523,(N1523:P1523,Q1523:AE1523)),0)</f>
        <v>0</v>
      </c>
      <c r="AL1523" s="7">
        <f>IF(S1523&gt;0,RANK(S1523,(N1523:P1523,Q1523:AE1523)),0)</f>
        <v>0</v>
      </c>
      <c r="AM1523" s="2">
        <f t="shared" si="594"/>
        <v>1.7799060751838663E-2</v>
      </c>
      <c r="AN1523" s="2">
        <f t="shared" si="595"/>
        <v>0</v>
      </c>
      <c r="AO1523" s="2">
        <f t="shared" si="596"/>
        <v>0</v>
      </c>
      <c r="AP1523" s="2">
        <f t="shared" si="597"/>
        <v>0</v>
      </c>
      <c r="AR1523" t="s">
        <v>1085</v>
      </c>
      <c r="AS1523" t="s">
        <v>1126</v>
      </c>
      <c r="AV1523">
        <v>3</v>
      </c>
      <c r="AW1523" s="91">
        <v>37</v>
      </c>
      <c r="AX1523" s="93">
        <v>119</v>
      </c>
      <c r="AY1523" s="97">
        <f t="shared" si="598"/>
        <v>37119</v>
      </c>
      <c r="BA1523" s="7" t="s">
        <v>1261</v>
      </c>
    </row>
    <row r="1524" spans="1:53" ht="12.75" hidden="1" customHeight="1" outlineLevel="1">
      <c r="A1524" t="s">
        <v>2076</v>
      </c>
      <c r="B1524" t="s">
        <v>1126</v>
      </c>
      <c r="C1524" s="1">
        <f t="shared" si="589"/>
        <v>5265</v>
      </c>
      <c r="D1524" s="7">
        <f>IF(N1524&gt;0, RANK(N1524,(N1524:P1524,Q1524:AE1524)),0)</f>
        <v>2</v>
      </c>
      <c r="E1524" s="7">
        <f>IF(O1524&gt;0,RANK(O1524,(N1524:P1524,Q1524:AE1524)),0)</f>
        <v>1</v>
      </c>
      <c r="F1524" s="7">
        <f>IF(P1524&gt;0,RANK(P1524,(N1524:P1524,Q1524:AE1524)),0)</f>
        <v>0</v>
      </c>
      <c r="G1524" s="1">
        <f t="shared" si="587"/>
        <v>2900</v>
      </c>
      <c r="H1524" s="2">
        <f t="shared" si="588"/>
        <v>0.55080721747388417</v>
      </c>
      <c r="I1524" s="2"/>
      <c r="J1524" s="2">
        <f t="shared" si="590"/>
        <v>0.21025641025641026</v>
      </c>
      <c r="K1524" s="2">
        <f t="shared" si="591"/>
        <v>0.76106362773029435</v>
      </c>
      <c r="L1524" s="2">
        <f t="shared" si="592"/>
        <v>0</v>
      </c>
      <c r="M1524" s="2">
        <f t="shared" si="593"/>
        <v>2.8679962013295368E-2</v>
      </c>
      <c r="N1524" s="59">
        <v>1107</v>
      </c>
      <c r="O1524" s="59">
        <v>4007</v>
      </c>
      <c r="P1524" s="59"/>
      <c r="Q1524" s="57">
        <v>145</v>
      </c>
      <c r="X1524" s="57">
        <v>6</v>
      </c>
      <c r="Y1524" s="59"/>
      <c r="Z1524" s="59"/>
      <c r="AA1524" s="59"/>
      <c r="AB1524" s="59"/>
      <c r="AC1524" s="59"/>
      <c r="AD1524" s="59"/>
      <c r="AE1524" s="59"/>
      <c r="AF1524" s="59"/>
      <c r="AG1524" s="59"/>
      <c r="AI1524" s="7">
        <f>IF(Q1524&gt;0,RANK(Q1524,(N1524:P1524,Q1524:AE1524)),0)</f>
        <v>3</v>
      </c>
      <c r="AJ1524" s="7">
        <f>IF(R1524&gt;0,RANK(R1524,(N1524:P1524,Q1524:AE1524)),0)</f>
        <v>0</v>
      </c>
      <c r="AK1524" s="7">
        <f>IF(T1524&gt;0,RANK(T1524,(N1524:P1524,Q1524:AE1524)),0)</f>
        <v>0</v>
      </c>
      <c r="AL1524" s="7">
        <f>IF(S1524&gt;0,RANK(S1524,(N1524:P1524,Q1524:AE1524)),0)</f>
        <v>0</v>
      </c>
      <c r="AM1524" s="2">
        <f t="shared" si="594"/>
        <v>2.7540360873694207E-2</v>
      </c>
      <c r="AN1524" s="2">
        <f t="shared" si="595"/>
        <v>0</v>
      </c>
      <c r="AO1524" s="2">
        <f t="shared" si="596"/>
        <v>0</v>
      </c>
      <c r="AP1524" s="2">
        <f t="shared" si="597"/>
        <v>0</v>
      </c>
      <c r="AR1524" t="s">
        <v>2076</v>
      </c>
      <c r="AS1524" t="s">
        <v>1126</v>
      </c>
      <c r="AT1524">
        <v>10</v>
      </c>
      <c r="AV1524">
        <v>3</v>
      </c>
      <c r="AW1524" s="91">
        <v>37</v>
      </c>
      <c r="AX1524" s="93">
        <v>121</v>
      </c>
      <c r="AY1524" s="97">
        <f t="shared" si="598"/>
        <v>37121</v>
      </c>
      <c r="BA1524" s="7" t="s">
        <v>1261</v>
      </c>
    </row>
    <row r="1525" spans="1:53" ht="12.75" hidden="1" customHeight="1" outlineLevel="1">
      <c r="A1525" t="s">
        <v>1309</v>
      </c>
      <c r="B1525" t="s">
        <v>1126</v>
      </c>
      <c r="C1525" s="1">
        <f t="shared" si="589"/>
        <v>7709</v>
      </c>
      <c r="D1525" s="7">
        <f>IF(N1525&gt;0, RANK(N1525,(N1525:P1525,Q1525:AE1525)),0)</f>
        <v>2</v>
      </c>
      <c r="E1525" s="7">
        <f>IF(O1525&gt;0,RANK(O1525,(N1525:P1525,Q1525:AE1525)),0)</f>
        <v>1</v>
      </c>
      <c r="F1525" s="7">
        <f>IF(P1525&gt;0,RANK(P1525,(N1525:P1525,Q1525:AE1525)),0)</f>
        <v>0</v>
      </c>
      <c r="G1525" s="1">
        <f t="shared" si="587"/>
        <v>1029</v>
      </c>
      <c r="H1525" s="2">
        <f t="shared" si="588"/>
        <v>0.13348034764560904</v>
      </c>
      <c r="I1525" s="2"/>
      <c r="J1525" s="2">
        <f t="shared" si="590"/>
        <v>0.42314178233233884</v>
      </c>
      <c r="K1525" s="2">
        <f t="shared" si="591"/>
        <v>0.5566221299779478</v>
      </c>
      <c r="L1525" s="2">
        <f t="shared" si="592"/>
        <v>0</v>
      </c>
      <c r="M1525" s="2">
        <f t="shared" si="593"/>
        <v>2.02360876897133E-2</v>
      </c>
      <c r="N1525" s="59">
        <v>3262</v>
      </c>
      <c r="O1525" s="59">
        <v>4291</v>
      </c>
      <c r="P1525" s="59"/>
      <c r="Q1525" s="57">
        <v>153</v>
      </c>
      <c r="X1525" s="57">
        <v>3</v>
      </c>
      <c r="Y1525" s="59"/>
      <c r="Z1525" s="59"/>
      <c r="AA1525" s="59"/>
      <c r="AB1525" s="59"/>
      <c r="AC1525" s="59"/>
      <c r="AD1525" s="59"/>
      <c r="AE1525" s="59"/>
      <c r="AF1525" s="59"/>
      <c r="AG1525" s="59"/>
      <c r="AI1525" s="7">
        <f>IF(Q1525&gt;0,RANK(Q1525,(N1525:P1525,Q1525:AE1525)),0)</f>
        <v>3</v>
      </c>
      <c r="AJ1525" s="7">
        <f>IF(R1525&gt;0,RANK(R1525,(N1525:P1525,Q1525:AE1525)),0)</f>
        <v>0</v>
      </c>
      <c r="AK1525" s="7">
        <f>IF(T1525&gt;0,RANK(T1525,(N1525:P1525,Q1525:AE1525)),0)</f>
        <v>0</v>
      </c>
      <c r="AL1525" s="7">
        <f>IF(S1525&gt;0,RANK(S1525,(N1525:P1525,Q1525:AE1525)),0)</f>
        <v>0</v>
      </c>
      <c r="AM1525" s="2">
        <f t="shared" si="594"/>
        <v>1.9846932157218836E-2</v>
      </c>
      <c r="AN1525" s="2">
        <f t="shared" si="595"/>
        <v>0</v>
      </c>
      <c r="AO1525" s="2">
        <f t="shared" si="596"/>
        <v>0</v>
      </c>
      <c r="AP1525" s="2">
        <f t="shared" si="597"/>
        <v>0</v>
      </c>
      <c r="AR1525" t="s">
        <v>1309</v>
      </c>
      <c r="AS1525" t="s">
        <v>1126</v>
      </c>
      <c r="AT1525">
        <v>8</v>
      </c>
      <c r="AV1525">
        <v>3</v>
      </c>
      <c r="AW1525" s="91">
        <v>37</v>
      </c>
      <c r="AX1525" s="93">
        <v>123</v>
      </c>
      <c r="AY1525" s="97">
        <f t="shared" si="598"/>
        <v>37123</v>
      </c>
      <c r="BA1525" s="7" t="s">
        <v>1261</v>
      </c>
    </row>
    <row r="1526" spans="1:53" ht="12.75" hidden="1" customHeight="1" outlineLevel="1">
      <c r="A1526" t="s">
        <v>1074</v>
      </c>
      <c r="B1526" t="s">
        <v>1126</v>
      </c>
      <c r="C1526" s="1">
        <f t="shared" si="589"/>
        <v>28462</v>
      </c>
      <c r="D1526" s="7">
        <f>IF(N1526&gt;0, RANK(N1526,(N1526:P1526,Q1526:AE1526)),0)</f>
        <v>2</v>
      </c>
      <c r="E1526" s="7">
        <f>IF(O1526&gt;0,RANK(O1526,(N1526:P1526,Q1526:AE1526)),0)</f>
        <v>1</v>
      </c>
      <c r="F1526" s="7">
        <f>IF(P1526&gt;0,RANK(P1526,(N1526:P1526,Q1526:AE1526)),0)</f>
        <v>0</v>
      </c>
      <c r="G1526" s="1">
        <f t="shared" si="587"/>
        <v>9735</v>
      </c>
      <c r="H1526" s="2">
        <f t="shared" si="588"/>
        <v>0.3420349940271239</v>
      </c>
      <c r="I1526" s="2"/>
      <c r="J1526" s="2">
        <f t="shared" si="590"/>
        <v>0.31870564261120088</v>
      </c>
      <c r="K1526" s="2">
        <f t="shared" si="591"/>
        <v>0.66074063663832483</v>
      </c>
      <c r="L1526" s="2">
        <f t="shared" si="592"/>
        <v>0</v>
      </c>
      <c r="M1526" s="2">
        <f t="shared" si="593"/>
        <v>2.0553720750474236E-2</v>
      </c>
      <c r="N1526" s="59">
        <v>9071</v>
      </c>
      <c r="O1526" s="59">
        <v>18806</v>
      </c>
      <c r="P1526" s="59"/>
      <c r="Q1526" s="57">
        <v>576</v>
      </c>
      <c r="X1526" s="57">
        <v>9</v>
      </c>
      <c r="Y1526" s="59"/>
      <c r="Z1526" s="59"/>
      <c r="AA1526" s="59"/>
      <c r="AB1526" s="59"/>
      <c r="AC1526" s="59"/>
      <c r="AD1526" s="59"/>
      <c r="AE1526" s="59"/>
      <c r="AF1526" s="59"/>
      <c r="AG1526" s="59"/>
      <c r="AI1526" s="7">
        <f>IF(Q1526&gt;0,RANK(Q1526,(N1526:P1526,Q1526:AE1526)),0)</f>
        <v>3</v>
      </c>
      <c r="AJ1526" s="7">
        <f>IF(R1526&gt;0,RANK(R1526,(N1526:P1526,Q1526:AE1526)),0)</f>
        <v>0</v>
      </c>
      <c r="AK1526" s="7">
        <f>IF(T1526&gt;0,RANK(T1526,(N1526:P1526,Q1526:AE1526)),0)</f>
        <v>0</v>
      </c>
      <c r="AL1526" s="7">
        <f>IF(S1526&gt;0,RANK(S1526,(N1526:P1526,Q1526:AE1526)),0)</f>
        <v>0</v>
      </c>
      <c r="AM1526" s="2">
        <f t="shared" si="594"/>
        <v>2.0237509662005482E-2</v>
      </c>
      <c r="AN1526" s="2">
        <f t="shared" si="595"/>
        <v>0</v>
      </c>
      <c r="AO1526" s="2">
        <f t="shared" si="596"/>
        <v>0</v>
      </c>
      <c r="AP1526" s="2">
        <f t="shared" si="597"/>
        <v>0</v>
      </c>
      <c r="AR1526" t="s">
        <v>1074</v>
      </c>
      <c r="AS1526" t="s">
        <v>1126</v>
      </c>
      <c r="AT1526">
        <v>6</v>
      </c>
      <c r="AV1526">
        <v>3</v>
      </c>
      <c r="AW1526" s="91">
        <v>37</v>
      </c>
      <c r="AX1526" s="93">
        <v>125</v>
      </c>
      <c r="AY1526" s="97">
        <f t="shared" si="598"/>
        <v>37125</v>
      </c>
      <c r="BA1526" s="7" t="s">
        <v>1261</v>
      </c>
    </row>
    <row r="1527" spans="1:53" ht="12.75" hidden="1" customHeight="1" outlineLevel="1">
      <c r="A1527" t="s">
        <v>2173</v>
      </c>
      <c r="B1527" t="s">
        <v>1126</v>
      </c>
      <c r="C1527" s="1">
        <f t="shared" si="589"/>
        <v>31037</v>
      </c>
      <c r="D1527" s="7">
        <f>IF(N1527&gt;0, RANK(N1527,(N1527:P1527,Q1527:AE1527)),0)</f>
        <v>2</v>
      </c>
      <c r="E1527" s="7">
        <f>IF(O1527&gt;0,RANK(O1527,(N1527:P1527,Q1527:AE1527)),0)</f>
        <v>1</v>
      </c>
      <c r="F1527" s="7">
        <f>IF(P1527&gt;0,RANK(P1527,(N1527:P1527,Q1527:AE1527)),0)</f>
        <v>0</v>
      </c>
      <c r="G1527" s="1">
        <f t="shared" si="587"/>
        <v>1841</v>
      </c>
      <c r="H1527" s="2">
        <f t="shared" si="588"/>
        <v>5.9316299900119211E-2</v>
      </c>
      <c r="I1527" s="2"/>
      <c r="J1527" s="2">
        <f t="shared" si="590"/>
        <v>0.46405902632342044</v>
      </c>
      <c r="K1527" s="2">
        <f t="shared" si="591"/>
        <v>0.52337532622353966</v>
      </c>
      <c r="L1527" s="2">
        <f t="shared" si="592"/>
        <v>0</v>
      </c>
      <c r="M1527" s="2">
        <f t="shared" si="593"/>
        <v>1.2565647453039896E-2</v>
      </c>
      <c r="N1527" s="59">
        <v>14403</v>
      </c>
      <c r="O1527" s="59">
        <v>16244</v>
      </c>
      <c r="P1527" s="59"/>
      <c r="Q1527" s="57">
        <v>381</v>
      </c>
      <c r="X1527" s="57">
        <v>9</v>
      </c>
      <c r="Y1527" s="59"/>
      <c r="Z1527" s="59"/>
      <c r="AA1527" s="59"/>
      <c r="AB1527" s="59"/>
      <c r="AC1527" s="59"/>
      <c r="AD1527" s="59"/>
      <c r="AE1527" s="59"/>
      <c r="AF1527" s="59"/>
      <c r="AG1527" s="59"/>
      <c r="AI1527" s="7">
        <f>IF(Q1527&gt;0,RANK(Q1527,(N1527:P1527,Q1527:AE1527)),0)</f>
        <v>3</v>
      </c>
      <c r="AJ1527" s="7">
        <f>IF(R1527&gt;0,RANK(R1527,(N1527:P1527,Q1527:AE1527)),0)</f>
        <v>0</v>
      </c>
      <c r="AK1527" s="7">
        <f>IF(T1527&gt;0,RANK(T1527,(N1527:P1527,Q1527:AE1527)),0)</f>
        <v>0</v>
      </c>
      <c r="AL1527" s="7">
        <f>IF(S1527&gt;0,RANK(S1527,(N1527:P1527,Q1527:AE1527)),0)</f>
        <v>0</v>
      </c>
      <c r="AM1527" s="2">
        <f t="shared" si="594"/>
        <v>1.2275670973354384E-2</v>
      </c>
      <c r="AN1527" s="2">
        <f t="shared" si="595"/>
        <v>0</v>
      </c>
      <c r="AO1527" s="2">
        <f t="shared" si="596"/>
        <v>0</v>
      </c>
      <c r="AP1527" s="2">
        <f t="shared" si="597"/>
        <v>0</v>
      </c>
      <c r="AR1527" t="s">
        <v>2173</v>
      </c>
      <c r="AS1527" t="s">
        <v>1126</v>
      </c>
      <c r="AV1527">
        <v>3</v>
      </c>
      <c r="AW1527" s="91">
        <v>37</v>
      </c>
      <c r="AX1527" s="93">
        <v>127</v>
      </c>
      <c r="AY1527" s="97">
        <f t="shared" si="598"/>
        <v>37127</v>
      </c>
      <c r="BA1527" s="7" t="s">
        <v>1261</v>
      </c>
    </row>
    <row r="1528" spans="1:53" ht="12.75" hidden="1" customHeight="1" outlineLevel="1">
      <c r="A1528" t="s">
        <v>1897</v>
      </c>
      <c r="B1528" t="s">
        <v>1126</v>
      </c>
      <c r="C1528" s="1">
        <f t="shared" ref="C1528:C1564" si="599">SUM(N1528:AG1528)</f>
        <v>64009</v>
      </c>
      <c r="D1528" s="7">
        <f>IF(N1528&gt;0, RANK(N1528,(N1528:P1528,Q1528:AE1528)),0)</f>
        <v>2</v>
      </c>
      <c r="E1528" s="7">
        <f>IF(O1528&gt;0,RANK(O1528,(N1528:P1528,Q1528:AE1528)),0)</f>
        <v>1</v>
      </c>
      <c r="F1528" s="7">
        <f>IF(P1528&gt;0,RANK(P1528,(N1528:P1528,Q1528:AE1528)),0)</f>
        <v>0</v>
      </c>
      <c r="G1528" s="1">
        <f t="shared" si="587"/>
        <v>12383</v>
      </c>
      <c r="H1528" s="2">
        <f t="shared" si="588"/>
        <v>0.19345717008545674</v>
      </c>
      <c r="I1528" s="2"/>
      <c r="J1528" s="2">
        <f t="shared" ref="J1528:J1564" si="600">IF($C1528=0,"-",N1528/$C1528)</f>
        <v>0.39196050555390649</v>
      </c>
      <c r="K1528" s="2">
        <f t="shared" ref="K1528:K1564" si="601">IF($C1528=0,"-",O1528/$C1528)</f>
        <v>0.5854176756393632</v>
      </c>
      <c r="L1528" s="2">
        <f t="shared" ref="L1528:L1564" si="602">IF($C1528=0,"-",P1528/$C1528)</f>
        <v>0</v>
      </c>
      <c r="M1528" s="2">
        <f t="shared" ref="M1528:M1559" si="603">IF(C1528=0,"-",(1-J1528-K1528-L1528))</f>
        <v>2.2621818806730309E-2</v>
      </c>
      <c r="N1528" s="59">
        <v>25089</v>
      </c>
      <c r="O1528" s="59">
        <v>37472</v>
      </c>
      <c r="P1528" s="59"/>
      <c r="Q1528" s="57">
        <v>1416</v>
      </c>
      <c r="X1528" s="57">
        <v>32</v>
      </c>
      <c r="Y1528" s="59"/>
      <c r="Z1528" s="59"/>
      <c r="AA1528" s="59"/>
      <c r="AB1528" s="59"/>
      <c r="AC1528" s="59"/>
      <c r="AD1528" s="59"/>
      <c r="AE1528" s="59"/>
      <c r="AF1528" s="59"/>
      <c r="AG1528" s="59"/>
      <c r="AI1528" s="7">
        <f>IF(Q1528&gt;0,RANK(Q1528,(N1528:P1528,Q1528:AE1528)),0)</f>
        <v>3</v>
      </c>
      <c r="AJ1528" s="7">
        <f>IF(R1528&gt;0,RANK(R1528,(N1528:P1528,Q1528:AE1528)),0)</f>
        <v>0</v>
      </c>
      <c r="AK1528" s="7">
        <f>IF(T1528&gt;0,RANK(T1528,(N1528:P1528,Q1528:AE1528)),0)</f>
        <v>0</v>
      </c>
      <c r="AL1528" s="7">
        <f>IF(S1528&gt;0,RANK(S1528,(N1528:P1528,Q1528:AE1528)),0)</f>
        <v>0</v>
      </c>
      <c r="AM1528" s="2">
        <f t="shared" ref="AM1528:AM1564" si="604">IF($C1528=0,"-",Q1528/$C1528)</f>
        <v>2.2121889109343998E-2</v>
      </c>
      <c r="AN1528" s="2">
        <f t="shared" ref="AN1528:AN1564" si="605">IF($C1528=0,"-",R1528/$C1528)</f>
        <v>0</v>
      </c>
      <c r="AO1528" s="2">
        <f t="shared" ref="AO1528:AO1564" si="606">IF($C1528=0,"-",T1528/$C1528)</f>
        <v>0</v>
      </c>
      <c r="AP1528" s="2">
        <f t="shared" ref="AP1528:AP1564" si="607">IF($C1528=0,"-",S1528/$C1528)</f>
        <v>0</v>
      </c>
      <c r="AR1528" t="s">
        <v>1897</v>
      </c>
      <c r="AS1528" t="s">
        <v>1126</v>
      </c>
      <c r="AT1528">
        <v>7</v>
      </c>
      <c r="AV1528">
        <v>3</v>
      </c>
      <c r="AW1528" s="91">
        <v>37</v>
      </c>
      <c r="AX1528" s="93">
        <v>129</v>
      </c>
      <c r="AY1528" s="97">
        <f t="shared" si="598"/>
        <v>37129</v>
      </c>
      <c r="BA1528" s="7" t="s">
        <v>1261</v>
      </c>
    </row>
    <row r="1529" spans="1:53" ht="12.75" hidden="1" customHeight="1" outlineLevel="1">
      <c r="A1529" t="s">
        <v>1937</v>
      </c>
      <c r="B1529" t="s">
        <v>1126</v>
      </c>
      <c r="C1529" s="1">
        <f t="shared" si="599"/>
        <v>7550</v>
      </c>
      <c r="D1529" s="7">
        <f>IF(N1529&gt;0, RANK(N1529,(N1529:P1529,Q1529:AE1529)),0)</f>
        <v>1</v>
      </c>
      <c r="E1529" s="7">
        <f>IF(O1529&gt;0,RANK(O1529,(N1529:P1529,Q1529:AE1529)),0)</f>
        <v>2</v>
      </c>
      <c r="F1529" s="7">
        <f>IF(P1529&gt;0,RANK(P1529,(N1529:P1529,Q1529:AE1529)),0)</f>
        <v>0</v>
      </c>
      <c r="G1529" s="1">
        <f t="shared" si="587"/>
        <v>1889</v>
      </c>
      <c r="H1529" s="2">
        <f t="shared" si="588"/>
        <v>0.25019867549668873</v>
      </c>
      <c r="I1529" s="2"/>
      <c r="J1529" s="2">
        <f t="shared" si="600"/>
        <v>0.61841059602649007</v>
      </c>
      <c r="K1529" s="2">
        <f t="shared" si="601"/>
        <v>0.36821192052980134</v>
      </c>
      <c r="L1529" s="2">
        <f t="shared" si="602"/>
        <v>0</v>
      </c>
      <c r="M1529" s="2">
        <f t="shared" si="603"/>
        <v>1.3377483443708593E-2</v>
      </c>
      <c r="N1529" s="59">
        <v>4669</v>
      </c>
      <c r="O1529" s="59">
        <v>2780</v>
      </c>
      <c r="P1529" s="59"/>
      <c r="Q1529" s="57">
        <v>98</v>
      </c>
      <c r="X1529" s="57">
        <v>3</v>
      </c>
      <c r="Y1529" s="59"/>
      <c r="Z1529" s="59"/>
      <c r="AA1529" s="59"/>
      <c r="AB1529" s="59"/>
      <c r="AC1529" s="59"/>
      <c r="AD1529" s="59"/>
      <c r="AE1529" s="59"/>
      <c r="AF1529" s="59"/>
      <c r="AG1529" s="59"/>
      <c r="AI1529" s="7">
        <f>IF(Q1529&gt;0,RANK(Q1529,(N1529:P1529,Q1529:AE1529)),0)</f>
        <v>3</v>
      </c>
      <c r="AJ1529" s="7">
        <f>IF(R1529&gt;0,RANK(R1529,(N1529:P1529,Q1529:AE1529)),0)</f>
        <v>0</v>
      </c>
      <c r="AK1529" s="7">
        <f>IF(T1529&gt;0,RANK(T1529,(N1529:P1529,Q1529:AE1529)),0)</f>
        <v>0</v>
      </c>
      <c r="AL1529" s="7">
        <f>IF(S1529&gt;0,RANK(S1529,(N1529:P1529,Q1529:AE1529)),0)</f>
        <v>0</v>
      </c>
      <c r="AM1529" s="2">
        <f t="shared" si="604"/>
        <v>1.2980132450331127E-2</v>
      </c>
      <c r="AN1529" s="2">
        <f t="shared" si="605"/>
        <v>0</v>
      </c>
      <c r="AO1529" s="2">
        <f t="shared" si="606"/>
        <v>0</v>
      </c>
      <c r="AP1529" s="2">
        <f t="shared" si="607"/>
        <v>0</v>
      </c>
      <c r="AR1529" t="s">
        <v>1937</v>
      </c>
      <c r="AS1529" t="s">
        <v>1126</v>
      </c>
      <c r="AT1529">
        <v>1</v>
      </c>
      <c r="AV1529">
        <v>3</v>
      </c>
      <c r="AW1529" s="91">
        <v>37</v>
      </c>
      <c r="AX1529" s="93">
        <v>131</v>
      </c>
      <c r="AY1529" s="97">
        <f t="shared" si="598"/>
        <v>37131</v>
      </c>
      <c r="BA1529" s="7" t="s">
        <v>1261</v>
      </c>
    </row>
    <row r="1530" spans="1:53" ht="12.75" hidden="1" customHeight="1" outlineLevel="1">
      <c r="A1530" t="s">
        <v>2380</v>
      </c>
      <c r="B1530" t="s">
        <v>1126</v>
      </c>
      <c r="C1530" s="1">
        <f t="shared" si="599"/>
        <v>26382</v>
      </c>
      <c r="D1530" s="7">
        <f>IF(N1530&gt;0, RANK(N1530,(N1530:P1530,Q1530:AE1530)),0)</f>
        <v>2</v>
      </c>
      <c r="E1530" s="7">
        <f>IF(O1530&gt;0,RANK(O1530,(N1530:P1530,Q1530:AE1530)),0)</f>
        <v>1</v>
      </c>
      <c r="F1530" s="7">
        <f>IF(P1530&gt;0,RANK(P1530,(N1530:P1530,Q1530:AE1530)),0)</f>
        <v>0</v>
      </c>
      <c r="G1530" s="1">
        <f t="shared" si="587"/>
        <v>8953</v>
      </c>
      <c r="H1530" s="2">
        <f t="shared" si="588"/>
        <v>0.33936016981275113</v>
      </c>
      <c r="I1530" s="2"/>
      <c r="J1530" s="2">
        <f t="shared" si="600"/>
        <v>0.31680691380486697</v>
      </c>
      <c r="K1530" s="2">
        <f t="shared" si="601"/>
        <v>0.65616708361761811</v>
      </c>
      <c r="L1530" s="2">
        <f t="shared" si="602"/>
        <v>0</v>
      </c>
      <c r="M1530" s="2">
        <f t="shared" si="603"/>
        <v>2.7026002577514863E-2</v>
      </c>
      <c r="N1530" s="59">
        <v>8358</v>
      </c>
      <c r="O1530" s="59">
        <v>17311</v>
      </c>
      <c r="P1530" s="59"/>
      <c r="Q1530" s="57">
        <v>699</v>
      </c>
      <c r="X1530" s="57">
        <v>14</v>
      </c>
      <c r="Y1530" s="59"/>
      <c r="Z1530" s="59"/>
      <c r="AA1530" s="59"/>
      <c r="AB1530" s="59"/>
      <c r="AC1530" s="59"/>
      <c r="AD1530" s="59"/>
      <c r="AE1530" s="59"/>
      <c r="AF1530" s="59"/>
      <c r="AG1530" s="59"/>
      <c r="AI1530" s="7">
        <f>IF(Q1530&gt;0,RANK(Q1530,(N1530:P1530,Q1530:AE1530)),0)</f>
        <v>3</v>
      </c>
      <c r="AJ1530" s="7">
        <f>IF(R1530&gt;0,RANK(R1530,(N1530:P1530,Q1530:AE1530)),0)</f>
        <v>0</v>
      </c>
      <c r="AK1530" s="7">
        <f>IF(T1530&gt;0,RANK(T1530,(N1530:P1530,Q1530:AE1530)),0)</f>
        <v>0</v>
      </c>
      <c r="AL1530" s="7">
        <f>IF(S1530&gt;0,RANK(S1530,(N1530:P1530,Q1530:AE1530)),0)</f>
        <v>0</v>
      </c>
      <c r="AM1530" s="2">
        <f t="shared" si="604"/>
        <v>2.649533773027064E-2</v>
      </c>
      <c r="AN1530" s="2">
        <f t="shared" si="605"/>
        <v>0</v>
      </c>
      <c r="AO1530" s="2">
        <f t="shared" si="606"/>
        <v>0</v>
      </c>
      <c r="AP1530" s="2">
        <f t="shared" si="607"/>
        <v>0</v>
      </c>
      <c r="AR1530" t="s">
        <v>2380</v>
      </c>
      <c r="AS1530" t="s">
        <v>1126</v>
      </c>
      <c r="AT1530">
        <v>3</v>
      </c>
      <c r="AV1530">
        <v>3</v>
      </c>
      <c r="AW1530" s="91">
        <v>37</v>
      </c>
      <c r="AX1530" s="93">
        <v>133</v>
      </c>
      <c r="AY1530" s="97">
        <f t="shared" si="598"/>
        <v>37133</v>
      </c>
      <c r="BA1530" s="7" t="s">
        <v>1261</v>
      </c>
    </row>
    <row r="1531" spans="1:53" ht="12.75" hidden="1" customHeight="1" outlineLevel="1">
      <c r="A1531" t="s">
        <v>1476</v>
      </c>
      <c r="B1531" t="s">
        <v>1126</v>
      </c>
      <c r="C1531" s="1">
        <f t="shared" si="599"/>
        <v>45958</v>
      </c>
      <c r="D1531" s="7">
        <f>IF(N1531&gt;0, RANK(N1531,(N1531:P1531,Q1531:AE1531)),0)</f>
        <v>1</v>
      </c>
      <c r="E1531" s="7">
        <f>IF(O1531&gt;0,RANK(O1531,(N1531:P1531,Q1531:AE1531)),0)</f>
        <v>2</v>
      </c>
      <c r="F1531" s="7">
        <f>IF(P1531&gt;0,RANK(P1531,(N1531:P1531,Q1531:AE1531)),0)</f>
        <v>0</v>
      </c>
      <c r="G1531" s="1">
        <f t="shared" si="587"/>
        <v>17301</v>
      </c>
      <c r="H1531" s="2">
        <f t="shared" si="588"/>
        <v>0.37645241307280558</v>
      </c>
      <c r="I1531" s="2"/>
      <c r="J1531" s="2">
        <f t="shared" si="600"/>
        <v>0.67653074546324909</v>
      </c>
      <c r="K1531" s="2">
        <f t="shared" si="601"/>
        <v>0.30007833239044346</v>
      </c>
      <c r="L1531" s="2">
        <f t="shared" si="602"/>
        <v>0</v>
      </c>
      <c r="M1531" s="2">
        <f t="shared" si="603"/>
        <v>2.3390922146307447E-2</v>
      </c>
      <c r="N1531" s="59">
        <v>31092</v>
      </c>
      <c r="O1531" s="59">
        <v>13791</v>
      </c>
      <c r="P1531" s="59"/>
      <c r="Q1531" s="57">
        <v>1049</v>
      </c>
      <c r="X1531" s="57">
        <v>26</v>
      </c>
      <c r="Y1531" s="59"/>
      <c r="Z1531" s="59"/>
      <c r="AA1531" s="59"/>
      <c r="AB1531" s="59"/>
      <c r="AC1531" s="59"/>
      <c r="AD1531" s="59"/>
      <c r="AE1531" s="59"/>
      <c r="AF1531" s="59"/>
      <c r="AG1531" s="59"/>
      <c r="AI1531" s="7">
        <f>IF(Q1531&gt;0,RANK(Q1531,(N1531:P1531,Q1531:AE1531)),0)</f>
        <v>3</v>
      </c>
      <c r="AJ1531" s="7">
        <f>IF(R1531&gt;0,RANK(R1531,(N1531:P1531,Q1531:AE1531)),0)</f>
        <v>0</v>
      </c>
      <c r="AK1531" s="7">
        <f>IF(T1531&gt;0,RANK(T1531,(N1531:P1531,Q1531:AE1531)),0)</f>
        <v>0</v>
      </c>
      <c r="AL1531" s="7">
        <f>IF(S1531&gt;0,RANK(S1531,(N1531:P1531,Q1531:AE1531)),0)</f>
        <v>0</v>
      </c>
      <c r="AM1531" s="2">
        <f t="shared" si="604"/>
        <v>2.2825188215327037E-2</v>
      </c>
      <c r="AN1531" s="2">
        <f t="shared" si="605"/>
        <v>0</v>
      </c>
      <c r="AO1531" s="2">
        <f t="shared" si="606"/>
        <v>0</v>
      </c>
      <c r="AP1531" s="2">
        <f t="shared" si="607"/>
        <v>0</v>
      </c>
      <c r="AR1531" t="s">
        <v>1476</v>
      </c>
      <c r="AS1531" t="s">
        <v>1126</v>
      </c>
      <c r="AT1531">
        <v>4</v>
      </c>
      <c r="AV1531">
        <v>3</v>
      </c>
      <c r="AW1531" s="91">
        <v>37</v>
      </c>
      <c r="AX1531" s="93">
        <v>135</v>
      </c>
      <c r="AY1531" s="97">
        <f t="shared" si="598"/>
        <v>37135</v>
      </c>
      <c r="BA1531" s="7" t="s">
        <v>1261</v>
      </c>
    </row>
    <row r="1532" spans="1:53" ht="12.75" hidden="1" customHeight="1" outlineLevel="1">
      <c r="A1532" t="s">
        <v>753</v>
      </c>
      <c r="B1532" t="s">
        <v>1126</v>
      </c>
      <c r="C1532" s="1">
        <f t="shared" si="599"/>
        <v>4682</v>
      </c>
      <c r="D1532" s="7">
        <f>IF(N1532&gt;0, RANK(N1532,(N1532:P1532,Q1532:AE1532)),0)</f>
        <v>2</v>
      </c>
      <c r="E1532" s="7">
        <f>IF(O1532&gt;0,RANK(O1532,(N1532:P1532,Q1532:AE1532)),0)</f>
        <v>1</v>
      </c>
      <c r="F1532" s="7">
        <f>IF(P1532&gt;0,RANK(P1532,(N1532:P1532,Q1532:AE1532)),0)</f>
        <v>0</v>
      </c>
      <c r="G1532" s="1">
        <f t="shared" si="587"/>
        <v>1019</v>
      </c>
      <c r="H1532" s="2">
        <f t="shared" si="588"/>
        <v>0.2176420333190944</v>
      </c>
      <c r="I1532" s="2"/>
      <c r="J1532" s="2">
        <f t="shared" si="600"/>
        <v>0.3829560017086715</v>
      </c>
      <c r="K1532" s="2">
        <f t="shared" si="601"/>
        <v>0.60059803502776588</v>
      </c>
      <c r="L1532" s="2">
        <f t="shared" si="602"/>
        <v>0</v>
      </c>
      <c r="M1532" s="2">
        <f t="shared" si="603"/>
        <v>1.6445963263562624E-2</v>
      </c>
      <c r="N1532" s="59">
        <v>1793</v>
      </c>
      <c r="O1532" s="59">
        <v>2812</v>
      </c>
      <c r="P1532" s="59"/>
      <c r="Q1532" s="57">
        <v>75</v>
      </c>
      <c r="X1532" s="57">
        <v>2</v>
      </c>
      <c r="Y1532" s="59"/>
      <c r="Z1532" s="59"/>
      <c r="AA1532" s="59"/>
      <c r="AB1532" s="59"/>
      <c r="AC1532" s="59"/>
      <c r="AD1532" s="59"/>
      <c r="AE1532" s="59"/>
      <c r="AF1532" s="59"/>
      <c r="AG1532" s="59"/>
      <c r="AI1532" s="7">
        <f>IF(Q1532&gt;0,RANK(Q1532,(N1532:P1532,Q1532:AE1532)),0)</f>
        <v>3</v>
      </c>
      <c r="AJ1532" s="7">
        <f>IF(R1532&gt;0,RANK(R1532,(N1532:P1532,Q1532:AE1532)),0)</f>
        <v>0</v>
      </c>
      <c r="AK1532" s="7">
        <f>IF(T1532&gt;0,RANK(T1532,(N1532:P1532,Q1532:AE1532)),0)</f>
        <v>0</v>
      </c>
      <c r="AL1532" s="7">
        <f>IF(S1532&gt;0,RANK(S1532,(N1532:P1532,Q1532:AE1532)),0)</f>
        <v>0</v>
      </c>
      <c r="AM1532" s="2">
        <f t="shared" si="604"/>
        <v>1.6018795386586928E-2</v>
      </c>
      <c r="AN1532" s="2">
        <f t="shared" si="605"/>
        <v>0</v>
      </c>
      <c r="AO1532" s="2">
        <f t="shared" si="606"/>
        <v>0</v>
      </c>
      <c r="AP1532" s="2">
        <f t="shared" si="607"/>
        <v>0</v>
      </c>
      <c r="AR1532" t="s">
        <v>753</v>
      </c>
      <c r="AS1532" t="s">
        <v>1126</v>
      </c>
      <c r="AT1532">
        <v>3</v>
      </c>
      <c r="AV1532">
        <v>3</v>
      </c>
      <c r="AW1532" s="91">
        <v>37</v>
      </c>
      <c r="AX1532" s="93">
        <v>137</v>
      </c>
      <c r="AY1532" s="97">
        <f t="shared" si="598"/>
        <v>37137</v>
      </c>
      <c r="BA1532" s="7" t="s">
        <v>1261</v>
      </c>
    </row>
    <row r="1533" spans="1:53" ht="12.75" hidden="1" customHeight="1" outlineLevel="1">
      <c r="A1533" t="s">
        <v>1750</v>
      </c>
      <c r="B1533" t="s">
        <v>1126</v>
      </c>
      <c r="C1533" s="1">
        <f t="shared" si="599"/>
        <v>9604</v>
      </c>
      <c r="D1533" s="7">
        <f>IF(N1533&gt;0, RANK(N1533,(N1533:P1533,Q1533:AE1533)),0)</f>
        <v>1</v>
      </c>
      <c r="E1533" s="7">
        <f>IF(O1533&gt;0,RANK(O1533,(N1533:P1533,Q1533:AE1533)),0)</f>
        <v>2</v>
      </c>
      <c r="F1533" s="7">
        <f>IF(P1533&gt;0,RANK(P1533,(N1533:P1533,Q1533:AE1533)),0)</f>
        <v>0</v>
      </c>
      <c r="G1533" s="1">
        <f t="shared" si="587"/>
        <v>265</v>
      </c>
      <c r="H1533" s="2">
        <f t="shared" si="588"/>
        <v>2.7592669720949606E-2</v>
      </c>
      <c r="I1533" s="2"/>
      <c r="J1533" s="2">
        <f t="shared" si="600"/>
        <v>0.50406080799666808</v>
      </c>
      <c r="K1533" s="2">
        <f t="shared" si="601"/>
        <v>0.47646813827571843</v>
      </c>
      <c r="L1533" s="2">
        <f t="shared" si="602"/>
        <v>0</v>
      </c>
      <c r="M1533" s="2">
        <f t="shared" si="603"/>
        <v>1.9471053727613485E-2</v>
      </c>
      <c r="N1533" s="59">
        <v>4841</v>
      </c>
      <c r="O1533" s="59">
        <v>4576</v>
      </c>
      <c r="P1533" s="59"/>
      <c r="Q1533" s="57">
        <v>178</v>
      </c>
      <c r="X1533" s="57">
        <v>9</v>
      </c>
      <c r="Y1533" s="59"/>
      <c r="Z1533" s="59"/>
      <c r="AA1533" s="59"/>
      <c r="AB1533" s="59"/>
      <c r="AC1533" s="59"/>
      <c r="AD1533" s="59"/>
      <c r="AE1533" s="59"/>
      <c r="AF1533" s="59"/>
      <c r="AG1533" s="59"/>
      <c r="AI1533" s="7">
        <f>IF(Q1533&gt;0,RANK(Q1533,(N1533:P1533,Q1533:AE1533)),0)</f>
        <v>3</v>
      </c>
      <c r="AJ1533" s="7">
        <f>IF(R1533&gt;0,RANK(R1533,(N1533:P1533,Q1533:AE1533)),0)</f>
        <v>0</v>
      </c>
      <c r="AK1533" s="7">
        <f>IF(T1533&gt;0,RANK(T1533,(N1533:P1533,Q1533:AE1533)),0)</f>
        <v>0</v>
      </c>
      <c r="AL1533" s="7">
        <f>IF(S1533&gt;0,RANK(S1533,(N1533:P1533,Q1533:AE1533)),0)</f>
        <v>0</v>
      </c>
      <c r="AM1533" s="2">
        <f t="shared" si="604"/>
        <v>1.8533944189920867E-2</v>
      </c>
      <c r="AN1533" s="2">
        <f t="shared" si="605"/>
        <v>0</v>
      </c>
      <c r="AO1533" s="2">
        <f t="shared" si="606"/>
        <v>0</v>
      </c>
      <c r="AP1533" s="2">
        <f t="shared" si="607"/>
        <v>0</v>
      </c>
      <c r="AR1533" t="s">
        <v>1750</v>
      </c>
      <c r="AS1533" t="s">
        <v>1126</v>
      </c>
      <c r="AT1533">
        <v>1</v>
      </c>
      <c r="AV1533">
        <v>3</v>
      </c>
      <c r="AW1533" s="91">
        <v>37</v>
      </c>
      <c r="AX1533" s="93">
        <v>139</v>
      </c>
      <c r="AY1533" s="97">
        <f t="shared" si="598"/>
        <v>37139</v>
      </c>
      <c r="BA1533" s="7" t="s">
        <v>1261</v>
      </c>
    </row>
    <row r="1534" spans="1:53" ht="12.75" hidden="1" customHeight="1" outlineLevel="1">
      <c r="A1534" t="s">
        <v>955</v>
      </c>
      <c r="B1534" t="s">
        <v>1126</v>
      </c>
      <c r="C1534" s="1">
        <f t="shared" si="599"/>
        <v>16520</v>
      </c>
      <c r="D1534" s="7">
        <f>IF(N1534&gt;0, RANK(N1534,(N1534:P1534,Q1534:AE1534)),0)</f>
        <v>2</v>
      </c>
      <c r="E1534" s="7">
        <f>IF(O1534&gt;0,RANK(O1534,(N1534:P1534,Q1534:AE1534)),0)</f>
        <v>1</v>
      </c>
      <c r="F1534" s="7">
        <f>IF(P1534&gt;0,RANK(P1534,(N1534:P1534,Q1534:AE1534)),0)</f>
        <v>0</v>
      </c>
      <c r="G1534" s="1">
        <f t="shared" si="587"/>
        <v>4359</v>
      </c>
      <c r="H1534" s="2">
        <f t="shared" si="588"/>
        <v>0.26386198547215495</v>
      </c>
      <c r="I1534" s="2"/>
      <c r="J1534" s="2">
        <f t="shared" si="600"/>
        <v>0.35799031476997578</v>
      </c>
      <c r="K1534" s="2">
        <f t="shared" si="601"/>
        <v>0.62185230024213078</v>
      </c>
      <c r="L1534" s="2">
        <f t="shared" si="602"/>
        <v>0</v>
      </c>
      <c r="M1534" s="2">
        <f t="shared" si="603"/>
        <v>2.0157384987893434E-2</v>
      </c>
      <c r="N1534" s="59">
        <v>5914</v>
      </c>
      <c r="O1534" s="59">
        <v>10273</v>
      </c>
      <c r="P1534" s="59"/>
      <c r="Q1534" s="57">
        <v>326</v>
      </c>
      <c r="X1534" s="57">
        <v>7</v>
      </c>
      <c r="Y1534" s="59"/>
      <c r="Z1534" s="59"/>
      <c r="AA1534" s="59"/>
      <c r="AB1534" s="59"/>
      <c r="AC1534" s="59"/>
      <c r="AD1534" s="59"/>
      <c r="AE1534" s="59"/>
      <c r="AF1534" s="59"/>
      <c r="AG1534" s="59"/>
      <c r="AI1534" s="7">
        <f>IF(Q1534&gt;0,RANK(Q1534,(N1534:P1534,Q1534:AE1534)),0)</f>
        <v>3</v>
      </c>
      <c r="AJ1534" s="7">
        <f>IF(R1534&gt;0,RANK(R1534,(N1534:P1534,Q1534:AE1534)),0)</f>
        <v>0</v>
      </c>
      <c r="AK1534" s="7">
        <f>IF(T1534&gt;0,RANK(T1534,(N1534:P1534,Q1534:AE1534)),0)</f>
        <v>0</v>
      </c>
      <c r="AL1534" s="7">
        <f>IF(S1534&gt;0,RANK(S1534,(N1534:P1534,Q1534:AE1534)),0)</f>
        <v>0</v>
      </c>
      <c r="AM1534" s="2">
        <f t="shared" si="604"/>
        <v>1.973365617433414E-2</v>
      </c>
      <c r="AN1534" s="2">
        <f t="shared" si="605"/>
        <v>0</v>
      </c>
      <c r="AO1534" s="2">
        <f t="shared" si="606"/>
        <v>0</v>
      </c>
      <c r="AP1534" s="2">
        <f t="shared" si="607"/>
        <v>0</v>
      </c>
      <c r="AR1534" t="s">
        <v>955</v>
      </c>
      <c r="AS1534" t="s">
        <v>1126</v>
      </c>
      <c r="AT1534">
        <v>7</v>
      </c>
      <c r="AV1534">
        <v>3</v>
      </c>
      <c r="AW1534" s="91">
        <v>37</v>
      </c>
      <c r="AX1534" s="93">
        <v>141</v>
      </c>
      <c r="AY1534" s="97">
        <f t="shared" si="598"/>
        <v>37141</v>
      </c>
      <c r="BA1534" s="7" t="s">
        <v>1261</v>
      </c>
    </row>
    <row r="1535" spans="1:53" ht="12.75" hidden="1" customHeight="1" outlineLevel="1">
      <c r="A1535" t="s">
        <v>23</v>
      </c>
      <c r="B1535" t="s">
        <v>1126</v>
      </c>
      <c r="C1535" s="1">
        <f t="shared" si="599"/>
        <v>4109</v>
      </c>
      <c r="D1535" s="7">
        <f>IF(N1535&gt;0, RANK(N1535,(N1535:P1535,Q1535:AE1535)),0)</f>
        <v>2</v>
      </c>
      <c r="E1535" s="7">
        <f>IF(O1535&gt;0,RANK(O1535,(N1535:P1535,Q1535:AE1535)),0)</f>
        <v>1</v>
      </c>
      <c r="F1535" s="7">
        <f>IF(P1535&gt;0,RANK(P1535,(N1535:P1535,Q1535:AE1535)),0)</f>
        <v>0</v>
      </c>
      <c r="G1535" s="1">
        <f t="shared" si="587"/>
        <v>1082</v>
      </c>
      <c r="H1535" s="2">
        <f t="shared" si="588"/>
        <v>0.26332440983207595</v>
      </c>
      <c r="I1535" s="2"/>
      <c r="J1535" s="2">
        <f t="shared" si="600"/>
        <v>0.35921148697980043</v>
      </c>
      <c r="K1535" s="2">
        <f t="shared" si="601"/>
        <v>0.62253589681187638</v>
      </c>
      <c r="L1535" s="2">
        <f t="shared" si="602"/>
        <v>0</v>
      </c>
      <c r="M1535" s="2">
        <f t="shared" si="603"/>
        <v>1.8252616208323191E-2</v>
      </c>
      <c r="N1535" s="59">
        <v>1476</v>
      </c>
      <c r="O1535" s="59">
        <v>2558</v>
      </c>
      <c r="P1535" s="59"/>
      <c r="Q1535" s="57">
        <v>75</v>
      </c>
      <c r="X1535" s="57">
        <v>0</v>
      </c>
      <c r="Y1535" s="59"/>
      <c r="Z1535" s="59"/>
      <c r="AA1535" s="59"/>
      <c r="AB1535" s="59"/>
      <c r="AC1535" s="59"/>
      <c r="AD1535" s="59"/>
      <c r="AE1535" s="59"/>
      <c r="AF1535" s="59"/>
      <c r="AG1535" s="59"/>
      <c r="AI1535" s="7">
        <f>IF(Q1535&gt;0,RANK(Q1535,(N1535:P1535,Q1535:AE1535)),0)</f>
        <v>3</v>
      </c>
      <c r="AJ1535" s="7">
        <f>IF(R1535&gt;0,RANK(R1535,(N1535:P1535,Q1535:AE1535)),0)</f>
        <v>0</v>
      </c>
      <c r="AK1535" s="7">
        <f>IF(T1535&gt;0,RANK(T1535,(N1535:P1535,Q1535:AE1535)),0)</f>
        <v>0</v>
      </c>
      <c r="AL1535" s="7">
        <f>IF(S1535&gt;0,RANK(S1535,(N1535:P1535,Q1535:AE1535)),0)</f>
        <v>0</v>
      </c>
      <c r="AM1535" s="2">
        <f t="shared" si="604"/>
        <v>1.8252616208323191E-2</v>
      </c>
      <c r="AN1535" s="2">
        <f t="shared" si="605"/>
        <v>0</v>
      </c>
      <c r="AO1535" s="2">
        <f t="shared" si="606"/>
        <v>0</v>
      </c>
      <c r="AP1535" s="2">
        <f t="shared" si="607"/>
        <v>0</v>
      </c>
      <c r="AR1535" t="s">
        <v>23</v>
      </c>
      <c r="AS1535" t="s">
        <v>1126</v>
      </c>
      <c r="AT1535">
        <v>1</v>
      </c>
      <c r="AV1535">
        <v>3</v>
      </c>
      <c r="AW1535" s="91">
        <v>37</v>
      </c>
      <c r="AX1535" s="93">
        <v>143</v>
      </c>
      <c r="AY1535" s="97">
        <f t="shared" si="598"/>
        <v>37143</v>
      </c>
      <c r="BA1535" s="7" t="s">
        <v>1261</v>
      </c>
    </row>
    <row r="1536" spans="1:53" ht="12.75" hidden="1" customHeight="1" outlineLevel="1">
      <c r="A1536" t="s">
        <v>230</v>
      </c>
      <c r="B1536" t="s">
        <v>1126</v>
      </c>
      <c r="C1536" s="1">
        <f t="shared" si="599"/>
        <v>11592</v>
      </c>
      <c r="D1536" s="7">
        <f>IF(N1536&gt;0, RANK(N1536,(N1536:P1536,Q1536:AE1536)),0)</f>
        <v>2</v>
      </c>
      <c r="E1536" s="7">
        <f>IF(O1536&gt;0,RANK(O1536,(N1536:P1536,Q1536:AE1536)),0)</f>
        <v>1</v>
      </c>
      <c r="F1536" s="7">
        <f>IF(P1536&gt;0,RANK(P1536,(N1536:P1536,Q1536:AE1536)),0)</f>
        <v>0</v>
      </c>
      <c r="G1536" s="1">
        <f t="shared" si="587"/>
        <v>1276</v>
      </c>
      <c r="H1536" s="2">
        <f t="shared" si="588"/>
        <v>0.11007591442374051</v>
      </c>
      <c r="I1536" s="2"/>
      <c r="J1536" s="2">
        <f t="shared" si="600"/>
        <v>0.43409247757073843</v>
      </c>
      <c r="K1536" s="2">
        <f t="shared" si="601"/>
        <v>0.54416839199447897</v>
      </c>
      <c r="L1536" s="2">
        <f t="shared" si="602"/>
        <v>0</v>
      </c>
      <c r="M1536" s="2">
        <f t="shared" si="603"/>
        <v>2.1739130434782594E-2</v>
      </c>
      <c r="N1536" s="59">
        <v>5032</v>
      </c>
      <c r="O1536" s="59">
        <v>6308</v>
      </c>
      <c r="P1536" s="59"/>
      <c r="Q1536" s="57">
        <v>250</v>
      </c>
      <c r="X1536" s="57">
        <v>2</v>
      </c>
      <c r="Y1536" s="59"/>
      <c r="Z1536" s="59"/>
      <c r="AA1536" s="59"/>
      <c r="AB1536" s="59"/>
      <c r="AC1536" s="59"/>
      <c r="AD1536" s="59"/>
      <c r="AE1536" s="59"/>
      <c r="AF1536" s="59"/>
      <c r="AG1536" s="59"/>
      <c r="AI1536" s="7">
        <f>IF(Q1536&gt;0,RANK(Q1536,(N1536:P1536,Q1536:AE1536)),0)</f>
        <v>3</v>
      </c>
      <c r="AJ1536" s="7">
        <f>IF(R1536&gt;0,RANK(R1536,(N1536:P1536,Q1536:AE1536)),0)</f>
        <v>0</v>
      </c>
      <c r="AK1536" s="7">
        <f>IF(T1536&gt;0,RANK(T1536,(N1536:P1536,Q1536:AE1536)),0)</f>
        <v>0</v>
      </c>
      <c r="AL1536" s="7">
        <f>IF(S1536&gt;0,RANK(S1536,(N1536:P1536,Q1536:AE1536)),0)</f>
        <v>0</v>
      </c>
      <c r="AM1536" s="2">
        <f t="shared" si="604"/>
        <v>2.1566597653554176E-2</v>
      </c>
      <c r="AN1536" s="2">
        <f t="shared" si="605"/>
        <v>0</v>
      </c>
      <c r="AO1536" s="2">
        <f t="shared" si="606"/>
        <v>0</v>
      </c>
      <c r="AP1536" s="2">
        <f t="shared" si="607"/>
        <v>0</v>
      </c>
      <c r="AR1536" t="s">
        <v>230</v>
      </c>
      <c r="AS1536" t="s">
        <v>1126</v>
      </c>
      <c r="AT1536">
        <v>13</v>
      </c>
      <c r="AV1536">
        <v>3</v>
      </c>
      <c r="AW1536" s="91">
        <v>37</v>
      </c>
      <c r="AX1536" s="93">
        <v>145</v>
      </c>
      <c r="AY1536" s="97">
        <f t="shared" si="598"/>
        <v>37145</v>
      </c>
      <c r="BA1536" s="7" t="s">
        <v>1261</v>
      </c>
    </row>
    <row r="1537" spans="1:53" ht="12.75" hidden="1" customHeight="1" outlineLevel="1">
      <c r="A1537" t="s">
        <v>1328</v>
      </c>
      <c r="B1537" t="s">
        <v>1126</v>
      </c>
      <c r="C1537" s="1">
        <f t="shared" si="599"/>
        <v>41627</v>
      </c>
      <c r="D1537" s="7">
        <f>IF(N1537&gt;0, RANK(N1537,(N1537:P1537,Q1537:AE1537)),0)</f>
        <v>2</v>
      </c>
      <c r="E1537" s="7">
        <f>IF(O1537&gt;0,RANK(O1537,(N1537:P1537,Q1537:AE1537)),0)</f>
        <v>1</v>
      </c>
      <c r="F1537" s="7">
        <f>IF(P1537&gt;0,RANK(P1537,(N1537:P1537,Q1537:AE1537)),0)</f>
        <v>0</v>
      </c>
      <c r="G1537" s="1">
        <f t="shared" si="587"/>
        <v>1463</v>
      </c>
      <c r="H1537" s="2">
        <f t="shared" si="588"/>
        <v>3.5145458476469597E-2</v>
      </c>
      <c r="I1537" s="2"/>
      <c r="J1537" s="2">
        <f t="shared" si="600"/>
        <v>0.47632546183967139</v>
      </c>
      <c r="K1537" s="2">
        <f t="shared" si="601"/>
        <v>0.51147092031614094</v>
      </c>
      <c r="L1537" s="2">
        <f t="shared" si="602"/>
        <v>0</v>
      </c>
      <c r="M1537" s="2">
        <f t="shared" si="603"/>
        <v>1.2203617844187664E-2</v>
      </c>
      <c r="N1537" s="59">
        <v>19828</v>
      </c>
      <c r="O1537" s="59">
        <v>21291</v>
      </c>
      <c r="P1537" s="59"/>
      <c r="Q1537" s="57">
        <v>489</v>
      </c>
      <c r="X1537" s="57">
        <v>19</v>
      </c>
      <c r="Y1537" s="59"/>
      <c r="Z1537" s="59"/>
      <c r="AA1537" s="59"/>
      <c r="AB1537" s="59"/>
      <c r="AC1537" s="59"/>
      <c r="AD1537" s="59"/>
      <c r="AE1537" s="59"/>
      <c r="AF1537" s="59"/>
      <c r="AG1537" s="59"/>
      <c r="AI1537" s="7">
        <f>IF(Q1537&gt;0,RANK(Q1537,(N1537:P1537,Q1537:AE1537)),0)</f>
        <v>3</v>
      </c>
      <c r="AJ1537" s="7">
        <f>IF(R1537&gt;0,RANK(R1537,(N1537:P1537,Q1537:AE1537)),0)</f>
        <v>0</v>
      </c>
      <c r="AK1537" s="7">
        <f>IF(T1537&gt;0,RANK(T1537,(N1537:P1537,Q1537:AE1537)),0)</f>
        <v>0</v>
      </c>
      <c r="AL1537" s="7">
        <f>IF(S1537&gt;0,RANK(S1537,(N1537:P1537,Q1537:AE1537)),0)</f>
        <v>0</v>
      </c>
      <c r="AM1537" s="2">
        <f t="shared" si="604"/>
        <v>1.174718331851923E-2</v>
      </c>
      <c r="AN1537" s="2">
        <f t="shared" si="605"/>
        <v>0</v>
      </c>
      <c r="AO1537" s="2">
        <f t="shared" si="606"/>
        <v>0</v>
      </c>
      <c r="AP1537" s="2">
        <f t="shared" si="607"/>
        <v>0</v>
      </c>
      <c r="AR1537" t="s">
        <v>1328</v>
      </c>
      <c r="AS1537" t="s">
        <v>1126</v>
      </c>
      <c r="AV1537">
        <v>3</v>
      </c>
      <c r="AW1537" s="91">
        <v>37</v>
      </c>
      <c r="AX1537" s="93">
        <v>147</v>
      </c>
      <c r="AY1537" s="97">
        <f t="shared" si="598"/>
        <v>37147</v>
      </c>
      <c r="BA1537" s="7" t="s">
        <v>1261</v>
      </c>
    </row>
    <row r="1538" spans="1:53" ht="12.75" hidden="1" customHeight="1" outlineLevel="1">
      <c r="A1538" t="s">
        <v>2180</v>
      </c>
      <c r="B1538" t="s">
        <v>1126</v>
      </c>
      <c r="C1538" s="1">
        <f t="shared" si="599"/>
        <v>7676</v>
      </c>
      <c r="D1538" s="7">
        <f>IF(N1538&gt;0, RANK(N1538,(N1538:P1538,Q1538:AE1538)),0)</f>
        <v>2</v>
      </c>
      <c r="E1538" s="7">
        <f>IF(O1538&gt;0,RANK(O1538,(N1538:P1538,Q1538:AE1538)),0)</f>
        <v>1</v>
      </c>
      <c r="F1538" s="7">
        <f>IF(P1538&gt;0,RANK(P1538,(N1538:P1538,Q1538:AE1538)),0)</f>
        <v>0</v>
      </c>
      <c r="G1538" s="1">
        <f t="shared" si="587"/>
        <v>1367</v>
      </c>
      <c r="H1538" s="2">
        <f t="shared" si="588"/>
        <v>0.17808754559666493</v>
      </c>
      <c r="I1538" s="2"/>
      <c r="J1538" s="2">
        <f t="shared" si="600"/>
        <v>0.39747264200104221</v>
      </c>
      <c r="K1538" s="2">
        <f t="shared" si="601"/>
        <v>0.57556018759770711</v>
      </c>
      <c r="L1538" s="2">
        <f t="shared" si="602"/>
        <v>0</v>
      </c>
      <c r="M1538" s="2">
        <f t="shared" si="603"/>
        <v>2.696717040125074E-2</v>
      </c>
      <c r="N1538" s="59">
        <v>3051</v>
      </c>
      <c r="O1538" s="59">
        <v>4418</v>
      </c>
      <c r="P1538" s="59"/>
      <c r="Q1538" s="57">
        <v>204</v>
      </c>
      <c r="X1538" s="57">
        <v>3</v>
      </c>
      <c r="Y1538" s="59"/>
      <c r="Z1538" s="59"/>
      <c r="AA1538" s="59"/>
      <c r="AB1538" s="59"/>
      <c r="AC1538" s="59"/>
      <c r="AD1538" s="59"/>
      <c r="AE1538" s="59"/>
      <c r="AF1538" s="59"/>
      <c r="AG1538" s="59"/>
      <c r="AI1538" s="7">
        <f>IF(Q1538&gt;0,RANK(Q1538,(N1538:P1538,Q1538:AE1538)),0)</f>
        <v>3</v>
      </c>
      <c r="AJ1538" s="7">
        <f>IF(R1538&gt;0,RANK(R1538,(N1538:P1538,Q1538:AE1538)),0)</f>
        <v>0</v>
      </c>
      <c r="AK1538" s="7">
        <f>IF(T1538&gt;0,RANK(T1538,(N1538:P1538,Q1538:AE1538)),0)</f>
        <v>0</v>
      </c>
      <c r="AL1538" s="7">
        <f>IF(S1538&gt;0,RANK(S1538,(N1538:P1538,Q1538:AE1538)),0)</f>
        <v>0</v>
      </c>
      <c r="AM1538" s="2">
        <f t="shared" si="604"/>
        <v>2.6576341844710787E-2</v>
      </c>
      <c r="AN1538" s="2">
        <f t="shared" si="605"/>
        <v>0</v>
      </c>
      <c r="AO1538" s="2">
        <f t="shared" si="606"/>
        <v>0</v>
      </c>
      <c r="AP1538" s="2">
        <f t="shared" si="607"/>
        <v>0</v>
      </c>
      <c r="AR1538" t="s">
        <v>2180</v>
      </c>
      <c r="AS1538" t="s">
        <v>1126</v>
      </c>
      <c r="AT1538">
        <v>11</v>
      </c>
      <c r="AV1538">
        <v>3</v>
      </c>
      <c r="AW1538" s="91">
        <v>37</v>
      </c>
      <c r="AX1538" s="93">
        <v>149</v>
      </c>
      <c r="AY1538" s="97">
        <f t="shared" si="598"/>
        <v>37149</v>
      </c>
      <c r="BA1538" s="7" t="s">
        <v>1261</v>
      </c>
    </row>
    <row r="1539" spans="1:53" ht="12.75" hidden="1" customHeight="1" outlineLevel="1">
      <c r="A1539" t="s">
        <v>1215</v>
      </c>
      <c r="B1539" t="s">
        <v>1126</v>
      </c>
      <c r="C1539" s="1">
        <f t="shared" si="599"/>
        <v>32757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0</v>
      </c>
      <c r="G1539" s="1">
        <f t="shared" si="587"/>
        <v>18400</v>
      </c>
      <c r="H1539" s="2">
        <f t="shared" si="588"/>
        <v>0.56171200048844527</v>
      </c>
      <c r="I1539" s="2"/>
      <c r="J1539" s="2">
        <f t="shared" si="600"/>
        <v>0.20352901669872089</v>
      </c>
      <c r="K1539" s="2">
        <f t="shared" si="601"/>
        <v>0.76524101718716608</v>
      </c>
      <c r="L1539" s="2">
        <f t="shared" si="602"/>
        <v>0</v>
      </c>
      <c r="M1539" s="2">
        <f t="shared" si="603"/>
        <v>3.1229966114112995E-2</v>
      </c>
      <c r="N1539" s="59">
        <v>6667</v>
      </c>
      <c r="O1539" s="59">
        <v>25067</v>
      </c>
      <c r="P1539" s="59"/>
      <c r="Q1539" s="57">
        <v>999</v>
      </c>
      <c r="X1539" s="57">
        <v>24</v>
      </c>
      <c r="Y1539" s="59"/>
      <c r="Z1539" s="59"/>
      <c r="AA1539" s="59"/>
      <c r="AB1539" s="59"/>
      <c r="AC1539" s="59"/>
      <c r="AD1539" s="59"/>
      <c r="AE1539" s="59"/>
      <c r="AF1539" s="59"/>
      <c r="AG1539" s="59"/>
      <c r="AI1539" s="7">
        <f>IF(Q1539&gt;0,RANK(Q1539,(N1539:P1539,Q1539:AE1539)),0)</f>
        <v>3</v>
      </c>
      <c r="AJ1539" s="7">
        <f>IF(R1539&gt;0,RANK(R1539,(N1539:P1539,Q1539:AE1539)),0)</f>
        <v>0</v>
      </c>
      <c r="AK1539" s="7">
        <f>IF(T1539&gt;0,RANK(T1539,(N1539:P1539,Q1539:AE1539)),0)</f>
        <v>0</v>
      </c>
      <c r="AL1539" s="7">
        <f>IF(S1539&gt;0,RANK(S1539,(N1539:P1539,Q1539:AE1539)),0)</f>
        <v>0</v>
      </c>
      <c r="AM1539" s="2">
        <f t="shared" si="604"/>
        <v>3.0497298287388955E-2</v>
      </c>
      <c r="AN1539" s="2">
        <f t="shared" si="605"/>
        <v>0</v>
      </c>
      <c r="AO1539" s="2">
        <f t="shared" si="606"/>
        <v>0</v>
      </c>
      <c r="AP1539" s="2">
        <f t="shared" si="607"/>
        <v>0</v>
      </c>
      <c r="AR1539" t="s">
        <v>1215</v>
      </c>
      <c r="AS1539" t="s">
        <v>1126</v>
      </c>
      <c r="AT1539">
        <v>6</v>
      </c>
      <c r="AV1539">
        <v>3</v>
      </c>
      <c r="AW1539" s="91">
        <v>37</v>
      </c>
      <c r="AX1539" s="93">
        <v>151</v>
      </c>
      <c r="AY1539" s="97">
        <f t="shared" si="598"/>
        <v>37151</v>
      </c>
      <c r="BA1539" s="7" t="s">
        <v>1261</v>
      </c>
    </row>
    <row r="1540" spans="1:53" ht="12.75" hidden="1" customHeight="1" outlineLevel="1">
      <c r="A1540" t="s">
        <v>321</v>
      </c>
      <c r="B1540" t="s">
        <v>1126</v>
      </c>
      <c r="C1540" s="1">
        <f t="shared" si="599"/>
        <v>12188</v>
      </c>
      <c r="D1540" s="7">
        <f>IF(N1540&gt;0, RANK(N1540,(N1540:P1540,Q1540:AE1540)),0)</f>
        <v>1</v>
      </c>
      <c r="E1540" s="7">
        <f>IF(O1540&gt;0,RANK(O1540,(N1540:P1540,Q1540:AE1540)),0)</f>
        <v>2</v>
      </c>
      <c r="F1540" s="7">
        <f>IF(P1540&gt;0,RANK(P1540,(N1540:P1540,Q1540:AE1540)),0)</f>
        <v>0</v>
      </c>
      <c r="G1540" s="1">
        <f t="shared" si="587"/>
        <v>947</v>
      </c>
      <c r="H1540" s="2">
        <f t="shared" si="588"/>
        <v>7.7699376435838532E-2</v>
      </c>
      <c r="I1540" s="2"/>
      <c r="J1540" s="2">
        <f t="shared" si="600"/>
        <v>0.5295372497538563</v>
      </c>
      <c r="K1540" s="2">
        <f t="shared" si="601"/>
        <v>0.45183787331801772</v>
      </c>
      <c r="L1540" s="2">
        <f t="shared" si="602"/>
        <v>0</v>
      </c>
      <c r="M1540" s="2">
        <f t="shared" si="603"/>
        <v>1.8624876928125977E-2</v>
      </c>
      <c r="N1540" s="59">
        <v>6454</v>
      </c>
      <c r="O1540" s="59">
        <v>5507</v>
      </c>
      <c r="P1540" s="59"/>
      <c r="Q1540" s="57">
        <v>219</v>
      </c>
      <c r="X1540" s="57">
        <v>8</v>
      </c>
      <c r="Y1540" s="59"/>
      <c r="Z1540" s="59"/>
      <c r="AA1540" s="59"/>
      <c r="AB1540" s="59"/>
      <c r="AC1540" s="59"/>
      <c r="AD1540" s="59"/>
      <c r="AE1540" s="59"/>
      <c r="AF1540" s="59"/>
      <c r="AG1540" s="59"/>
      <c r="AI1540" s="7">
        <f>IF(Q1540&gt;0,RANK(Q1540,(N1540:P1540,Q1540:AE1540)),0)</f>
        <v>3</v>
      </c>
      <c r="AJ1540" s="7">
        <f>IF(R1540&gt;0,RANK(R1540,(N1540:P1540,Q1540:AE1540)),0)</f>
        <v>0</v>
      </c>
      <c r="AK1540" s="7">
        <f>IF(T1540&gt;0,RANK(T1540,(N1540:P1540,Q1540:AE1540)),0)</f>
        <v>0</v>
      </c>
      <c r="AL1540" s="7">
        <f>IF(S1540&gt;0,RANK(S1540,(N1540:P1540,Q1540:AE1540)),0)</f>
        <v>0</v>
      </c>
      <c r="AM1540" s="2">
        <f t="shared" si="604"/>
        <v>1.7968493600262554E-2</v>
      </c>
      <c r="AN1540" s="2">
        <f t="shared" si="605"/>
        <v>0</v>
      </c>
      <c r="AO1540" s="2">
        <f t="shared" si="606"/>
        <v>0</v>
      </c>
      <c r="AP1540" s="2">
        <f t="shared" si="607"/>
        <v>0</v>
      </c>
      <c r="AR1540" t="s">
        <v>321</v>
      </c>
      <c r="AS1540" t="s">
        <v>1126</v>
      </c>
      <c r="AT1540">
        <v>8</v>
      </c>
      <c r="AV1540">
        <v>3</v>
      </c>
      <c r="AW1540" s="91">
        <v>37</v>
      </c>
      <c r="AX1540" s="93">
        <v>153</v>
      </c>
      <c r="AY1540" s="97">
        <f t="shared" si="598"/>
        <v>37153</v>
      </c>
      <c r="BA1540" s="7" t="s">
        <v>1261</v>
      </c>
    </row>
    <row r="1541" spans="1:53" ht="12.75" hidden="1" customHeight="1" outlineLevel="1">
      <c r="A1541" t="s">
        <v>673</v>
      </c>
      <c r="B1541" t="s">
        <v>1126</v>
      </c>
      <c r="C1541" s="1">
        <f t="shared" si="599"/>
        <v>22878</v>
      </c>
      <c r="D1541" s="7">
        <f>IF(N1541&gt;0, RANK(N1541,(N1541:P1541,Q1541:AE1541)),0)</f>
        <v>1</v>
      </c>
      <c r="E1541" s="7">
        <f>IF(O1541&gt;0,RANK(O1541,(N1541:P1541,Q1541:AE1541)),0)</f>
        <v>2</v>
      </c>
      <c r="F1541" s="7">
        <f>IF(P1541&gt;0,RANK(P1541,(N1541:P1541,Q1541:AE1541)),0)</f>
        <v>0</v>
      </c>
      <c r="G1541" s="1">
        <f t="shared" si="587"/>
        <v>1453</v>
      </c>
      <c r="H1541" s="2">
        <f t="shared" si="588"/>
        <v>6.3510796398286565E-2</v>
      </c>
      <c r="I1541" s="2"/>
      <c r="J1541" s="2">
        <f t="shared" si="600"/>
        <v>0.52456508436052107</v>
      </c>
      <c r="K1541" s="2">
        <f t="shared" si="601"/>
        <v>0.46105428796223447</v>
      </c>
      <c r="L1541" s="2">
        <f t="shared" si="602"/>
        <v>0</v>
      </c>
      <c r="M1541" s="2">
        <f t="shared" si="603"/>
        <v>1.4380627677244462E-2</v>
      </c>
      <c r="N1541" s="59">
        <v>12001</v>
      </c>
      <c r="O1541" s="59">
        <v>10548</v>
      </c>
      <c r="P1541" s="59"/>
      <c r="Q1541" s="57">
        <v>316</v>
      </c>
      <c r="X1541" s="57">
        <v>13</v>
      </c>
      <c r="Y1541" s="59"/>
      <c r="Z1541" s="59"/>
      <c r="AA1541" s="59"/>
      <c r="AB1541" s="59"/>
      <c r="AC1541" s="59"/>
      <c r="AD1541" s="59"/>
      <c r="AE1541" s="59"/>
      <c r="AF1541" s="59"/>
      <c r="AG1541" s="59"/>
      <c r="AI1541" s="7">
        <f>IF(Q1541&gt;0,RANK(Q1541,(N1541:P1541,Q1541:AE1541)),0)</f>
        <v>3</v>
      </c>
      <c r="AJ1541" s="7">
        <f>IF(R1541&gt;0,RANK(R1541,(N1541:P1541,Q1541:AE1541)),0)</f>
        <v>0</v>
      </c>
      <c r="AK1541" s="7">
        <f>IF(T1541&gt;0,RANK(T1541,(N1541:P1541,Q1541:AE1541)),0)</f>
        <v>0</v>
      </c>
      <c r="AL1541" s="7">
        <f>IF(S1541&gt;0,RANK(S1541,(N1541:P1541,Q1541:AE1541)),0)</f>
        <v>0</v>
      </c>
      <c r="AM1541" s="2">
        <f t="shared" si="604"/>
        <v>1.3812396188478014E-2</v>
      </c>
      <c r="AN1541" s="2">
        <f t="shared" si="605"/>
        <v>0</v>
      </c>
      <c r="AO1541" s="2">
        <f t="shared" si="606"/>
        <v>0</v>
      </c>
      <c r="AP1541" s="2">
        <f t="shared" si="607"/>
        <v>0</v>
      </c>
      <c r="AR1541" t="s">
        <v>673</v>
      </c>
      <c r="AS1541" t="s">
        <v>1126</v>
      </c>
      <c r="AT1541">
        <v>7</v>
      </c>
      <c r="AV1541">
        <v>3</v>
      </c>
      <c r="AW1541" s="91">
        <v>37</v>
      </c>
      <c r="AX1541" s="93">
        <v>155</v>
      </c>
      <c r="AY1541" s="97">
        <f t="shared" si="598"/>
        <v>37155</v>
      </c>
      <c r="BA1541" s="7" t="s">
        <v>1261</v>
      </c>
    </row>
    <row r="1542" spans="1:53" ht="12.75" hidden="1" customHeight="1" outlineLevel="1">
      <c r="A1542" t="s">
        <v>241</v>
      </c>
      <c r="B1542" t="s">
        <v>1126</v>
      </c>
      <c r="C1542" s="1">
        <f t="shared" si="599"/>
        <v>25194</v>
      </c>
      <c r="D1542" s="7">
        <f>IF(N1542&gt;0, RANK(N1542,(N1542:P1542,Q1542:AE1542)),0)</f>
        <v>2</v>
      </c>
      <c r="E1542" s="7">
        <f>IF(O1542&gt;0,RANK(O1542,(N1542:P1542,Q1542:AE1542)),0)</f>
        <v>1</v>
      </c>
      <c r="F1542" s="7">
        <f>IF(P1542&gt;0,RANK(P1542,(N1542:P1542,Q1542:AE1542)),0)</f>
        <v>0</v>
      </c>
      <c r="G1542" s="1">
        <f t="shared" si="587"/>
        <v>7563</v>
      </c>
      <c r="H1542" s="2">
        <f t="shared" si="588"/>
        <v>0.30019052155275067</v>
      </c>
      <c r="I1542" s="2"/>
      <c r="J1542" s="2">
        <f t="shared" si="600"/>
        <v>0.3340477891561483</v>
      </c>
      <c r="K1542" s="2">
        <f t="shared" si="601"/>
        <v>0.63423831070889891</v>
      </c>
      <c r="L1542" s="2">
        <f t="shared" si="602"/>
        <v>0</v>
      </c>
      <c r="M1542" s="2">
        <f t="shared" si="603"/>
        <v>3.1713900134952788E-2</v>
      </c>
      <c r="N1542" s="59">
        <v>8416</v>
      </c>
      <c r="O1542" s="59">
        <v>15979</v>
      </c>
      <c r="P1542" s="59"/>
      <c r="Q1542" s="57">
        <v>779</v>
      </c>
      <c r="X1542" s="57">
        <v>20</v>
      </c>
      <c r="Y1542" s="59"/>
      <c r="Z1542" s="59"/>
      <c r="AA1542" s="59"/>
      <c r="AB1542" s="59"/>
      <c r="AC1542" s="59"/>
      <c r="AD1542" s="59"/>
      <c r="AE1542" s="59"/>
      <c r="AF1542" s="59"/>
      <c r="AG1542" s="59"/>
      <c r="AI1542" s="7">
        <f>IF(Q1542&gt;0,RANK(Q1542,(N1542:P1542,Q1542:AE1542)),0)</f>
        <v>3</v>
      </c>
      <c r="AJ1542" s="7">
        <f>IF(R1542&gt;0,RANK(R1542,(N1542:P1542,Q1542:AE1542)),0)</f>
        <v>0</v>
      </c>
      <c r="AK1542" s="7">
        <f>IF(T1542&gt;0,RANK(T1542,(N1542:P1542,Q1542:AE1542)),0)</f>
        <v>0</v>
      </c>
      <c r="AL1542" s="7">
        <f>IF(S1542&gt;0,RANK(S1542,(N1542:P1542,Q1542:AE1542)),0)</f>
        <v>0</v>
      </c>
      <c r="AM1542" s="2">
        <f t="shared" si="604"/>
        <v>3.0920060331825039E-2</v>
      </c>
      <c r="AN1542" s="2">
        <f t="shared" si="605"/>
        <v>0</v>
      </c>
      <c r="AO1542" s="2">
        <f t="shared" si="606"/>
        <v>0</v>
      </c>
      <c r="AP1542" s="2">
        <f t="shared" si="607"/>
        <v>0</v>
      </c>
      <c r="AR1542" t="s">
        <v>241</v>
      </c>
      <c r="AS1542" t="s">
        <v>1126</v>
      </c>
      <c r="AV1542">
        <v>3</v>
      </c>
      <c r="AW1542" s="91">
        <v>37</v>
      </c>
      <c r="AX1542" s="93">
        <v>157</v>
      </c>
      <c r="AY1542" s="97">
        <f t="shared" si="598"/>
        <v>37157</v>
      </c>
      <c r="BA1542" s="7" t="s">
        <v>1261</v>
      </c>
    </row>
    <row r="1543" spans="1:53" ht="12.75" hidden="1" customHeight="1" outlineLevel="1">
      <c r="A1543" t="s">
        <v>842</v>
      </c>
      <c r="B1543" t="s">
        <v>1126</v>
      </c>
      <c r="C1543" s="1">
        <f t="shared" si="599"/>
        <v>36044</v>
      </c>
      <c r="D1543" s="7">
        <f>IF(N1543&gt;0, RANK(N1543,(N1543:P1543,Q1543:AE1543)),0)</f>
        <v>2</v>
      </c>
      <c r="E1543" s="7">
        <f>IF(O1543&gt;0,RANK(O1543,(N1543:P1543,Q1543:AE1543)),0)</f>
        <v>1</v>
      </c>
      <c r="F1543" s="7">
        <f>IF(P1543&gt;0,RANK(P1543,(N1543:P1543,Q1543:AE1543)),0)</f>
        <v>0</v>
      </c>
      <c r="G1543" s="1">
        <f t="shared" si="587"/>
        <v>11207</v>
      </c>
      <c r="H1543" s="2">
        <f t="shared" si="588"/>
        <v>0.31092553545666407</v>
      </c>
      <c r="I1543" s="2"/>
      <c r="J1543" s="2">
        <f t="shared" si="600"/>
        <v>0.33123404727555211</v>
      </c>
      <c r="K1543" s="2">
        <f t="shared" si="601"/>
        <v>0.64215958273221618</v>
      </c>
      <c r="L1543" s="2">
        <f t="shared" si="602"/>
        <v>0</v>
      </c>
      <c r="M1543" s="2">
        <f t="shared" si="603"/>
        <v>2.6606369992231649E-2</v>
      </c>
      <c r="N1543" s="59">
        <v>11939</v>
      </c>
      <c r="O1543" s="59">
        <v>23146</v>
      </c>
      <c r="P1543" s="59"/>
      <c r="Q1543" s="57">
        <v>937</v>
      </c>
      <c r="X1543" s="57">
        <v>22</v>
      </c>
      <c r="Y1543" s="59"/>
      <c r="Z1543" s="59"/>
      <c r="AA1543" s="59"/>
      <c r="AB1543" s="59"/>
      <c r="AC1543" s="59"/>
      <c r="AD1543" s="59"/>
      <c r="AE1543" s="59"/>
      <c r="AF1543" s="59"/>
      <c r="AG1543" s="59"/>
      <c r="AI1543" s="7">
        <f>IF(Q1543&gt;0,RANK(Q1543,(N1543:P1543,Q1543:AE1543)),0)</f>
        <v>3</v>
      </c>
      <c r="AJ1543" s="7">
        <f>IF(R1543&gt;0,RANK(R1543,(N1543:P1543,Q1543:AE1543)),0)</f>
        <v>0</v>
      </c>
      <c r="AK1543" s="7">
        <f>IF(T1543&gt;0,RANK(T1543,(N1543:P1543,Q1543:AE1543)),0)</f>
        <v>0</v>
      </c>
      <c r="AL1543" s="7">
        <f>IF(S1543&gt;0,RANK(S1543,(N1543:P1543,Q1543:AE1543)),0)</f>
        <v>0</v>
      </c>
      <c r="AM1543" s="2">
        <f t="shared" si="604"/>
        <v>2.5996004882920875E-2</v>
      </c>
      <c r="AN1543" s="2">
        <f t="shared" si="605"/>
        <v>0</v>
      </c>
      <c r="AO1543" s="2">
        <f t="shared" si="606"/>
        <v>0</v>
      </c>
      <c r="AP1543" s="2">
        <f t="shared" si="607"/>
        <v>0</v>
      </c>
      <c r="AR1543" t="s">
        <v>842</v>
      </c>
      <c r="AS1543" t="s">
        <v>1126</v>
      </c>
      <c r="AV1543">
        <v>3</v>
      </c>
      <c r="AW1543" s="91">
        <v>37</v>
      </c>
      <c r="AX1543" s="93">
        <v>159</v>
      </c>
      <c r="AY1543" s="97">
        <f t="shared" si="598"/>
        <v>37159</v>
      </c>
      <c r="BA1543" s="7" t="s">
        <v>1261</v>
      </c>
    </row>
    <row r="1544" spans="1:53" ht="12.75" hidden="1" customHeight="1" outlineLevel="1">
      <c r="A1544" t="s">
        <v>1078</v>
      </c>
      <c r="B1544" t="s">
        <v>1126</v>
      </c>
      <c r="C1544" s="1">
        <f t="shared" si="599"/>
        <v>18703</v>
      </c>
      <c r="D1544" s="7">
        <f>IF(N1544&gt;0, RANK(N1544,(N1544:P1544,Q1544:AE1544)),0)</f>
        <v>2</v>
      </c>
      <c r="E1544" s="7">
        <f>IF(O1544&gt;0,RANK(O1544,(N1544:P1544,Q1544:AE1544)),0)</f>
        <v>1</v>
      </c>
      <c r="F1544" s="7">
        <f>IF(P1544&gt;0,RANK(P1544,(N1544:P1544,Q1544:AE1544)),0)</f>
        <v>0</v>
      </c>
      <c r="G1544" s="1">
        <f t="shared" si="587"/>
        <v>6997</v>
      </c>
      <c r="H1544" s="2">
        <f t="shared" si="588"/>
        <v>0.37411110517029356</v>
      </c>
      <c r="I1544" s="2"/>
      <c r="J1544" s="2">
        <f t="shared" si="600"/>
        <v>0.30070042239212963</v>
      </c>
      <c r="K1544" s="2">
        <f t="shared" si="601"/>
        <v>0.67481152756242313</v>
      </c>
      <c r="L1544" s="2">
        <f t="shared" si="602"/>
        <v>0</v>
      </c>
      <c r="M1544" s="2">
        <f t="shared" si="603"/>
        <v>2.4488050045447185E-2</v>
      </c>
      <c r="N1544" s="59">
        <v>5624</v>
      </c>
      <c r="O1544" s="59">
        <v>12621</v>
      </c>
      <c r="P1544" s="59"/>
      <c r="Q1544" s="57">
        <v>449</v>
      </c>
      <c r="X1544" s="57">
        <v>9</v>
      </c>
      <c r="Y1544" s="59"/>
      <c r="Z1544" s="59"/>
      <c r="AA1544" s="59"/>
      <c r="AB1544" s="59"/>
      <c r="AC1544" s="59"/>
      <c r="AD1544" s="59"/>
      <c r="AE1544" s="59"/>
      <c r="AF1544" s="59"/>
      <c r="AG1544" s="59"/>
      <c r="AI1544" s="7">
        <f>IF(Q1544&gt;0,RANK(Q1544,(N1544:P1544,Q1544:AE1544)),0)</f>
        <v>3</v>
      </c>
      <c r="AJ1544" s="7">
        <f>IF(R1544&gt;0,RANK(R1544,(N1544:P1544,Q1544:AE1544)),0)</f>
        <v>0</v>
      </c>
      <c r="AK1544" s="7">
        <f>IF(T1544&gt;0,RANK(T1544,(N1544:P1544,Q1544:AE1544)),0)</f>
        <v>0</v>
      </c>
      <c r="AL1544" s="7">
        <f>IF(S1544&gt;0,RANK(S1544,(N1544:P1544,Q1544:AE1544)),0)</f>
        <v>0</v>
      </c>
      <c r="AM1544" s="2">
        <f t="shared" si="604"/>
        <v>2.4006843821846764E-2</v>
      </c>
      <c r="AN1544" s="2">
        <f t="shared" si="605"/>
        <v>0</v>
      </c>
      <c r="AO1544" s="2">
        <f t="shared" si="606"/>
        <v>0</v>
      </c>
      <c r="AP1544" s="2">
        <f t="shared" si="607"/>
        <v>0</v>
      </c>
      <c r="AR1544" t="s">
        <v>1078</v>
      </c>
      <c r="AS1544" t="s">
        <v>1126</v>
      </c>
      <c r="AV1544">
        <v>3</v>
      </c>
      <c r="AW1544" s="91">
        <v>37</v>
      </c>
      <c r="AX1544" s="93">
        <v>161</v>
      </c>
      <c r="AY1544" s="97">
        <f t="shared" si="598"/>
        <v>37161</v>
      </c>
      <c r="BA1544" s="7" t="s">
        <v>1261</v>
      </c>
    </row>
    <row r="1545" spans="1:53" ht="12.75" hidden="1" customHeight="1" outlineLevel="1">
      <c r="A1545" t="s">
        <v>541</v>
      </c>
      <c r="B1545" t="s">
        <v>1126</v>
      </c>
      <c r="C1545" s="1">
        <f t="shared" si="599"/>
        <v>17704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0</v>
      </c>
      <c r="G1545" s="1">
        <f t="shared" si="587"/>
        <v>2315</v>
      </c>
      <c r="H1545" s="2">
        <f t="shared" si="588"/>
        <v>0.13076140985088117</v>
      </c>
      <c r="I1545" s="2"/>
      <c r="J1545" s="2">
        <f t="shared" si="600"/>
        <v>0.42849073655671033</v>
      </c>
      <c r="K1545" s="2">
        <f t="shared" si="601"/>
        <v>0.55925214640759147</v>
      </c>
      <c r="L1545" s="2">
        <f t="shared" si="602"/>
        <v>0</v>
      </c>
      <c r="M1545" s="2">
        <f t="shared" si="603"/>
        <v>1.2257117035698206E-2</v>
      </c>
      <c r="N1545" s="59">
        <v>7586</v>
      </c>
      <c r="O1545" s="59">
        <v>9901</v>
      </c>
      <c r="P1545" s="59"/>
      <c r="Q1545" s="57">
        <v>214</v>
      </c>
      <c r="X1545" s="57">
        <v>3</v>
      </c>
      <c r="Y1545" s="59"/>
      <c r="Z1545" s="59"/>
      <c r="AA1545" s="59"/>
      <c r="AB1545" s="59"/>
      <c r="AC1545" s="59"/>
      <c r="AD1545" s="59"/>
      <c r="AE1545" s="59"/>
      <c r="AF1545" s="59"/>
      <c r="AG1545" s="59"/>
      <c r="AI1545" s="7">
        <f>IF(Q1545&gt;0,RANK(Q1545,(N1545:P1545,Q1545:AE1545)),0)</f>
        <v>3</v>
      </c>
      <c r="AJ1545" s="7">
        <f>IF(R1545&gt;0,RANK(R1545,(N1545:P1545,Q1545:AE1545)),0)</f>
        <v>0</v>
      </c>
      <c r="AK1545" s="7">
        <f>IF(T1545&gt;0,RANK(T1545,(N1545:P1545,Q1545:AE1545)),0)</f>
        <v>0</v>
      </c>
      <c r="AL1545" s="7">
        <f>IF(S1545&gt;0,RANK(S1545,(N1545:P1545,Q1545:AE1545)),0)</f>
        <v>0</v>
      </c>
      <c r="AM1545" s="2">
        <f t="shared" si="604"/>
        <v>1.2087663804789877E-2</v>
      </c>
      <c r="AN1545" s="2">
        <f t="shared" si="605"/>
        <v>0</v>
      </c>
      <c r="AO1545" s="2">
        <f t="shared" si="606"/>
        <v>0</v>
      </c>
      <c r="AP1545" s="2">
        <f t="shared" si="607"/>
        <v>0</v>
      </c>
      <c r="AR1545" t="s">
        <v>541</v>
      </c>
      <c r="AS1545" t="s">
        <v>1126</v>
      </c>
      <c r="AV1545">
        <v>3</v>
      </c>
      <c r="AW1545" s="91">
        <v>37</v>
      </c>
      <c r="AX1545" s="93">
        <v>163</v>
      </c>
      <c r="AY1545" s="97">
        <f t="shared" si="598"/>
        <v>37163</v>
      </c>
      <c r="BA1545" s="7" t="s">
        <v>1261</v>
      </c>
    </row>
    <row r="1546" spans="1:53" ht="12.75" hidden="1" customHeight="1" outlineLevel="1">
      <c r="A1546" t="s">
        <v>1327</v>
      </c>
      <c r="B1546" t="s">
        <v>1126</v>
      </c>
      <c r="C1546" s="1">
        <f t="shared" si="599"/>
        <v>8355</v>
      </c>
      <c r="D1546" s="7">
        <f>IF(N1546&gt;0, RANK(N1546,(N1546:P1546,Q1546:AE1546)),0)</f>
        <v>1</v>
      </c>
      <c r="E1546" s="7">
        <f>IF(O1546&gt;0,RANK(O1546,(N1546:P1546,Q1546:AE1546)),0)</f>
        <v>2</v>
      </c>
      <c r="F1546" s="7">
        <f>IF(P1546&gt;0,RANK(P1546,(N1546:P1546,Q1546:AE1546)),0)</f>
        <v>0</v>
      </c>
      <c r="G1546" s="1">
        <f t="shared" si="587"/>
        <v>988</v>
      </c>
      <c r="H1546" s="2">
        <f t="shared" si="588"/>
        <v>0.11825254338719329</v>
      </c>
      <c r="I1546" s="2"/>
      <c r="J1546" s="2">
        <f t="shared" si="600"/>
        <v>0.55020945541591859</v>
      </c>
      <c r="K1546" s="2">
        <f t="shared" si="601"/>
        <v>0.43195691202872533</v>
      </c>
      <c r="L1546" s="2">
        <f t="shared" si="602"/>
        <v>0</v>
      </c>
      <c r="M1546" s="2">
        <f t="shared" si="603"/>
        <v>1.7833632555356083E-2</v>
      </c>
      <c r="N1546" s="59">
        <v>4597</v>
      </c>
      <c r="O1546" s="59">
        <v>3609</v>
      </c>
      <c r="P1546" s="59"/>
      <c r="Q1546" s="57">
        <v>145</v>
      </c>
      <c r="X1546" s="57">
        <v>4</v>
      </c>
      <c r="Y1546" s="59"/>
      <c r="Z1546" s="59"/>
      <c r="AA1546" s="59"/>
      <c r="AB1546" s="59"/>
      <c r="AC1546" s="59"/>
      <c r="AD1546" s="59"/>
      <c r="AE1546" s="59"/>
      <c r="AF1546" s="59"/>
      <c r="AG1546" s="59"/>
      <c r="AI1546" s="7">
        <f>IF(Q1546&gt;0,RANK(Q1546,(N1546:P1546,Q1546:AE1546)),0)</f>
        <v>3</v>
      </c>
      <c r="AJ1546" s="7">
        <f>IF(R1546&gt;0,RANK(R1546,(N1546:P1546,Q1546:AE1546)),0)</f>
        <v>0</v>
      </c>
      <c r="AK1546" s="7">
        <f>IF(T1546&gt;0,RANK(T1546,(N1546:P1546,Q1546:AE1546)),0)</f>
        <v>0</v>
      </c>
      <c r="AL1546" s="7">
        <f>IF(S1546&gt;0,RANK(S1546,(N1546:P1546,Q1546:AE1546)),0)</f>
        <v>0</v>
      </c>
      <c r="AM1546" s="2">
        <f t="shared" si="604"/>
        <v>1.7354877318970677E-2</v>
      </c>
      <c r="AN1546" s="2">
        <f t="shared" si="605"/>
        <v>0</v>
      </c>
      <c r="AO1546" s="2">
        <f t="shared" si="606"/>
        <v>0</v>
      </c>
      <c r="AP1546" s="2">
        <f t="shared" si="607"/>
        <v>0</v>
      </c>
      <c r="AR1546" t="s">
        <v>1327</v>
      </c>
      <c r="AS1546" t="s">
        <v>1126</v>
      </c>
      <c r="AV1546">
        <v>3</v>
      </c>
      <c r="AW1546" s="91">
        <v>37</v>
      </c>
      <c r="AX1546" s="93">
        <v>165</v>
      </c>
      <c r="AY1546" s="97">
        <f t="shared" si="598"/>
        <v>37165</v>
      </c>
      <c r="BA1546" s="7" t="s">
        <v>1261</v>
      </c>
    </row>
    <row r="1547" spans="1:53" ht="12.75" hidden="1" customHeight="1" outlineLevel="1">
      <c r="A1547" t="s">
        <v>1946</v>
      </c>
      <c r="B1547" t="s">
        <v>1126</v>
      </c>
      <c r="C1547" s="1">
        <f t="shared" si="599"/>
        <v>18643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0</v>
      </c>
      <c r="G1547" s="1">
        <f t="shared" si="587"/>
        <v>7743</v>
      </c>
      <c r="H1547" s="2">
        <f t="shared" si="588"/>
        <v>0.41533015072681434</v>
      </c>
      <c r="I1547" s="2"/>
      <c r="J1547" s="2">
        <f t="shared" si="600"/>
        <v>0.28273346564394142</v>
      </c>
      <c r="K1547" s="2">
        <f t="shared" si="601"/>
        <v>0.69806361637075576</v>
      </c>
      <c r="L1547" s="2">
        <f t="shared" si="602"/>
        <v>0</v>
      </c>
      <c r="M1547" s="2">
        <f t="shared" si="603"/>
        <v>1.9202917985302825E-2</v>
      </c>
      <c r="N1547" s="59">
        <v>5271</v>
      </c>
      <c r="O1547" s="59">
        <v>13014</v>
      </c>
      <c r="P1547" s="59"/>
      <c r="Q1547" s="57">
        <v>348</v>
      </c>
      <c r="X1547" s="57">
        <v>10</v>
      </c>
      <c r="Y1547" s="59"/>
      <c r="Z1547" s="59"/>
      <c r="AA1547" s="59"/>
      <c r="AB1547" s="59"/>
      <c r="AC1547" s="59"/>
      <c r="AD1547" s="59"/>
      <c r="AE1547" s="59"/>
      <c r="AF1547" s="59"/>
      <c r="AG1547" s="59"/>
      <c r="AI1547" s="7">
        <f>IF(Q1547&gt;0,RANK(Q1547,(N1547:P1547,Q1547:AE1547)),0)</f>
        <v>3</v>
      </c>
      <c r="AJ1547" s="7">
        <f>IF(R1547&gt;0,RANK(R1547,(N1547:P1547,Q1547:AE1547)),0)</f>
        <v>0</v>
      </c>
      <c r="AK1547" s="7">
        <f>IF(T1547&gt;0,RANK(T1547,(N1547:P1547,Q1547:AE1547)),0)</f>
        <v>0</v>
      </c>
      <c r="AL1547" s="7">
        <f>IF(S1547&gt;0,RANK(S1547,(N1547:P1547,Q1547:AE1547)),0)</f>
        <v>0</v>
      </c>
      <c r="AM1547" s="2">
        <f t="shared" si="604"/>
        <v>1.8666523628171432E-2</v>
      </c>
      <c r="AN1547" s="2">
        <f t="shared" si="605"/>
        <v>0</v>
      </c>
      <c r="AO1547" s="2">
        <f t="shared" si="606"/>
        <v>0</v>
      </c>
      <c r="AP1547" s="2">
        <f t="shared" si="607"/>
        <v>0</v>
      </c>
      <c r="AR1547" t="s">
        <v>1946</v>
      </c>
      <c r="AS1547" t="s">
        <v>1126</v>
      </c>
      <c r="AT1547">
        <v>8</v>
      </c>
      <c r="AV1547">
        <v>3</v>
      </c>
      <c r="AW1547" s="91">
        <v>37</v>
      </c>
      <c r="AX1547" s="93">
        <v>167</v>
      </c>
      <c r="AY1547" s="97">
        <f t="shared" si="598"/>
        <v>37167</v>
      </c>
      <c r="BA1547" s="7" t="s">
        <v>1261</v>
      </c>
    </row>
    <row r="1548" spans="1:53" ht="12.75" hidden="1" customHeight="1" outlineLevel="1">
      <c r="A1548" t="s">
        <v>1947</v>
      </c>
      <c r="B1548" t="s">
        <v>1126</v>
      </c>
      <c r="C1548" s="1">
        <f t="shared" si="599"/>
        <v>14161</v>
      </c>
      <c r="D1548" s="7">
        <f>IF(N1548&gt;0, RANK(N1548,(N1548:P1548,Q1548:AE1548)),0)</f>
        <v>2</v>
      </c>
      <c r="E1548" s="7">
        <f>IF(O1548&gt;0,RANK(O1548,(N1548:P1548,Q1548:AE1548)),0)</f>
        <v>1</v>
      </c>
      <c r="F1548" s="7">
        <f>IF(P1548&gt;0,RANK(P1548,(N1548:P1548,Q1548:AE1548)),0)</f>
        <v>0</v>
      </c>
      <c r="G1548" s="1">
        <f t="shared" si="587"/>
        <v>6537</v>
      </c>
      <c r="H1548" s="2">
        <f t="shared" si="588"/>
        <v>0.46161994209448487</v>
      </c>
      <c r="I1548" s="2"/>
      <c r="J1548" s="2">
        <f t="shared" si="600"/>
        <v>0.2554904314667043</v>
      </c>
      <c r="K1548" s="2">
        <f t="shared" si="601"/>
        <v>0.71711037356118923</v>
      </c>
      <c r="L1548" s="2">
        <f t="shared" si="602"/>
        <v>0</v>
      </c>
      <c r="M1548" s="2">
        <f t="shared" si="603"/>
        <v>2.7399194972106411E-2</v>
      </c>
      <c r="N1548" s="59">
        <v>3618</v>
      </c>
      <c r="O1548" s="59">
        <v>10155</v>
      </c>
      <c r="P1548" s="59"/>
      <c r="Q1548" s="57">
        <v>384</v>
      </c>
      <c r="X1548" s="57">
        <v>4</v>
      </c>
      <c r="Y1548" s="59"/>
      <c r="Z1548" s="59"/>
      <c r="AA1548" s="59"/>
      <c r="AB1548" s="59"/>
      <c r="AC1548" s="59"/>
      <c r="AD1548" s="59"/>
      <c r="AE1548" s="59"/>
      <c r="AF1548" s="59"/>
      <c r="AG1548" s="59"/>
      <c r="AI1548" s="7">
        <f>IF(Q1548&gt;0,RANK(Q1548,(N1548:P1548,Q1548:AE1548)),0)</f>
        <v>3</v>
      </c>
      <c r="AJ1548" s="7">
        <f>IF(R1548&gt;0,RANK(R1548,(N1548:P1548,Q1548:AE1548)),0)</f>
        <v>0</v>
      </c>
      <c r="AK1548" s="7">
        <f>IF(T1548&gt;0,RANK(T1548,(N1548:P1548,Q1548:AE1548)),0)</f>
        <v>0</v>
      </c>
      <c r="AL1548" s="7">
        <f>IF(S1548&gt;0,RANK(S1548,(N1548:P1548,Q1548:AE1548)),0)</f>
        <v>0</v>
      </c>
      <c r="AM1548" s="2">
        <f t="shared" si="604"/>
        <v>2.7116729044559001E-2</v>
      </c>
      <c r="AN1548" s="2">
        <f t="shared" si="605"/>
        <v>0</v>
      </c>
      <c r="AO1548" s="2">
        <f t="shared" si="606"/>
        <v>0</v>
      </c>
      <c r="AP1548" s="2">
        <f t="shared" si="607"/>
        <v>0</v>
      </c>
      <c r="AR1548" t="s">
        <v>1947</v>
      </c>
      <c r="AS1548" t="s">
        <v>1126</v>
      </c>
      <c r="AT1548">
        <v>5</v>
      </c>
      <c r="AV1548">
        <v>3</v>
      </c>
      <c r="AW1548" s="91">
        <v>37</v>
      </c>
      <c r="AX1548" s="93">
        <v>169</v>
      </c>
      <c r="AY1548" s="97">
        <f t="shared" si="598"/>
        <v>37169</v>
      </c>
      <c r="BA1548" s="7" t="s">
        <v>1261</v>
      </c>
    </row>
    <row r="1549" spans="1:53" ht="12.75" hidden="1" customHeight="1" outlineLevel="1">
      <c r="A1549" t="s">
        <v>847</v>
      </c>
      <c r="B1549" t="s">
        <v>1126</v>
      </c>
      <c r="C1549" s="1">
        <f t="shared" si="599"/>
        <v>18879</v>
      </c>
      <c r="D1549" s="7">
        <f>IF(N1549&gt;0, RANK(N1549,(N1549:P1549,Q1549:AE1549)),0)</f>
        <v>2</v>
      </c>
      <c r="E1549" s="7">
        <f>IF(O1549&gt;0,RANK(O1549,(N1549:P1549,Q1549:AE1549)),0)</f>
        <v>1</v>
      </c>
      <c r="F1549" s="7">
        <f>IF(P1549&gt;0,RANK(P1549,(N1549:P1549,Q1549:AE1549)),0)</f>
        <v>0</v>
      </c>
      <c r="G1549" s="1">
        <f t="shared" ref="G1549:G1612" si="608">IF(C1549&gt;0,MAX(N1549:P1549)-LARGE(N1549:P1549,2),0)</f>
        <v>6938</v>
      </c>
      <c r="H1549" s="2">
        <f t="shared" ref="H1549:H1612" si="609">IF(C1549&gt;0,G1549/C1549,0)</f>
        <v>0.36749827851051431</v>
      </c>
      <c r="I1549" s="2"/>
      <c r="J1549" s="2">
        <f t="shared" si="600"/>
        <v>0.30684887970761165</v>
      </c>
      <c r="K1549" s="2">
        <f t="shared" si="601"/>
        <v>0.67434715821812596</v>
      </c>
      <c r="L1549" s="2">
        <f t="shared" si="602"/>
        <v>0</v>
      </c>
      <c r="M1549" s="2">
        <f t="shared" si="603"/>
        <v>1.8803962074262381E-2</v>
      </c>
      <c r="N1549" s="59">
        <v>5793</v>
      </c>
      <c r="O1549" s="59">
        <v>12731</v>
      </c>
      <c r="P1549" s="59"/>
      <c r="Q1549" s="57">
        <v>353</v>
      </c>
      <c r="X1549" s="57">
        <v>2</v>
      </c>
      <c r="Y1549" s="59"/>
      <c r="Z1549" s="59"/>
      <c r="AA1549" s="59"/>
      <c r="AB1549" s="59"/>
      <c r="AC1549" s="59"/>
      <c r="AD1549" s="59"/>
      <c r="AE1549" s="59"/>
      <c r="AF1549" s="59"/>
      <c r="AG1549" s="59"/>
      <c r="AI1549" s="7">
        <f>IF(Q1549&gt;0,RANK(Q1549,(N1549:P1549,Q1549:AE1549)),0)</f>
        <v>3</v>
      </c>
      <c r="AJ1549" s="7">
        <f>IF(R1549&gt;0,RANK(R1549,(N1549:P1549,Q1549:AE1549)),0)</f>
        <v>0</v>
      </c>
      <c r="AK1549" s="7">
        <f>IF(T1549&gt;0,RANK(T1549,(N1549:P1549,Q1549:AE1549)),0)</f>
        <v>0</v>
      </c>
      <c r="AL1549" s="7">
        <f>IF(S1549&gt;0,RANK(S1549,(N1549:P1549,Q1549:AE1549)),0)</f>
        <v>0</v>
      </c>
      <c r="AM1549" s="2">
        <f t="shared" si="604"/>
        <v>1.869802425975952E-2</v>
      </c>
      <c r="AN1549" s="2">
        <f t="shared" si="605"/>
        <v>0</v>
      </c>
      <c r="AO1549" s="2">
        <f t="shared" si="606"/>
        <v>0</v>
      </c>
      <c r="AP1549" s="2">
        <f t="shared" si="607"/>
        <v>0</v>
      </c>
      <c r="AR1549" t="s">
        <v>847</v>
      </c>
      <c r="AS1549" t="s">
        <v>1126</v>
      </c>
      <c r="AT1549">
        <v>5</v>
      </c>
      <c r="AV1549">
        <v>3</v>
      </c>
      <c r="AW1549" s="91">
        <v>37</v>
      </c>
      <c r="AX1549" s="93">
        <v>171</v>
      </c>
      <c r="AY1549" s="97">
        <f t="shared" si="598"/>
        <v>37171</v>
      </c>
      <c r="BA1549" s="7" t="s">
        <v>1261</v>
      </c>
    </row>
    <row r="1550" spans="1:53" ht="12.75" hidden="1" customHeight="1" outlineLevel="1">
      <c r="A1550" t="s">
        <v>4</v>
      </c>
      <c r="B1550" t="s">
        <v>1126</v>
      </c>
      <c r="C1550" s="1">
        <f t="shared" si="599"/>
        <v>4172</v>
      </c>
      <c r="D1550" s="7">
        <f>IF(N1550&gt;0, RANK(N1550,(N1550:P1550,Q1550:AE1550)),0)</f>
        <v>2</v>
      </c>
      <c r="E1550" s="7">
        <f>IF(O1550&gt;0,RANK(O1550,(N1550:P1550,Q1550:AE1550)),0)</f>
        <v>1</v>
      </c>
      <c r="F1550" s="7">
        <f>IF(P1550&gt;0,RANK(P1550,(N1550:P1550,Q1550:AE1550)),0)</f>
        <v>0</v>
      </c>
      <c r="G1550" s="1">
        <f t="shared" si="608"/>
        <v>264</v>
      </c>
      <c r="H1550" s="2">
        <f t="shared" si="609"/>
        <v>6.327900287631831E-2</v>
      </c>
      <c r="I1550" s="2"/>
      <c r="J1550" s="2">
        <f t="shared" si="600"/>
        <v>0.45014381591562802</v>
      </c>
      <c r="K1550" s="2">
        <f t="shared" si="601"/>
        <v>0.51342281879194629</v>
      </c>
      <c r="L1550" s="2">
        <f t="shared" si="602"/>
        <v>0</v>
      </c>
      <c r="M1550" s="2">
        <f t="shared" si="603"/>
        <v>3.643336529242569E-2</v>
      </c>
      <c r="N1550" s="59">
        <v>1878</v>
      </c>
      <c r="O1550" s="59">
        <v>2142</v>
      </c>
      <c r="P1550" s="59"/>
      <c r="Q1550" s="57">
        <v>149</v>
      </c>
      <c r="X1550" s="57">
        <v>3</v>
      </c>
      <c r="Y1550" s="59"/>
      <c r="Z1550" s="59"/>
      <c r="AA1550" s="59"/>
      <c r="AB1550" s="59"/>
      <c r="AC1550" s="59"/>
      <c r="AD1550" s="59"/>
      <c r="AE1550" s="59"/>
      <c r="AF1550" s="59"/>
      <c r="AG1550" s="59"/>
      <c r="AI1550" s="7">
        <f>IF(Q1550&gt;0,RANK(Q1550,(N1550:P1550,Q1550:AE1550)),0)</f>
        <v>3</v>
      </c>
      <c r="AJ1550" s="7">
        <f>IF(R1550&gt;0,RANK(R1550,(N1550:P1550,Q1550:AE1550)),0)</f>
        <v>0</v>
      </c>
      <c r="AK1550" s="7">
        <f>IF(T1550&gt;0,RANK(T1550,(N1550:P1550,Q1550:AE1550)),0)</f>
        <v>0</v>
      </c>
      <c r="AL1550" s="7">
        <f>IF(S1550&gt;0,RANK(S1550,(N1550:P1550,Q1550:AE1550)),0)</f>
        <v>0</v>
      </c>
      <c r="AM1550" s="2">
        <f t="shared" si="604"/>
        <v>3.5714285714285712E-2</v>
      </c>
      <c r="AN1550" s="2">
        <f t="shared" si="605"/>
        <v>0</v>
      </c>
      <c r="AO1550" s="2">
        <f t="shared" si="606"/>
        <v>0</v>
      </c>
      <c r="AP1550" s="2">
        <f t="shared" si="607"/>
        <v>0</v>
      </c>
      <c r="AR1550" t="s">
        <v>4</v>
      </c>
      <c r="AS1550" t="s">
        <v>1126</v>
      </c>
      <c r="AT1550">
        <v>11</v>
      </c>
      <c r="AV1550">
        <v>3</v>
      </c>
      <c r="AW1550" s="91">
        <v>37</v>
      </c>
      <c r="AX1550" s="93">
        <v>173</v>
      </c>
      <c r="AY1550" s="97">
        <f t="shared" si="598"/>
        <v>37173</v>
      </c>
      <c r="BA1550" s="7" t="s">
        <v>1261</v>
      </c>
    </row>
    <row r="1551" spans="1:53" ht="12.75" hidden="1" customHeight="1" outlineLevel="1">
      <c r="A1551" t="s">
        <v>881</v>
      </c>
      <c r="B1551" t="s">
        <v>1126</v>
      </c>
      <c r="C1551" s="1">
        <f t="shared" si="599"/>
        <v>12364</v>
      </c>
      <c r="D1551" s="7">
        <f>IF(N1551&gt;0, RANK(N1551,(N1551:P1551,Q1551:AE1551)),0)</f>
        <v>2</v>
      </c>
      <c r="E1551" s="7">
        <f>IF(O1551&gt;0,RANK(O1551,(N1551:P1551,Q1551:AE1551)),0)</f>
        <v>1</v>
      </c>
      <c r="F1551" s="7">
        <f>IF(P1551&gt;0,RANK(P1551,(N1551:P1551,Q1551:AE1551)),0)</f>
        <v>0</v>
      </c>
      <c r="G1551" s="1">
        <f t="shared" si="608"/>
        <v>2314</v>
      </c>
      <c r="H1551" s="2">
        <f t="shared" si="609"/>
        <v>0.18715626010999675</v>
      </c>
      <c r="I1551" s="2"/>
      <c r="J1551" s="2">
        <f t="shared" si="600"/>
        <v>0.39364283403429312</v>
      </c>
      <c r="K1551" s="2">
        <f t="shared" si="601"/>
        <v>0.58079909414428987</v>
      </c>
      <c r="L1551" s="2">
        <f t="shared" si="602"/>
        <v>0</v>
      </c>
      <c r="M1551" s="2">
        <f t="shared" si="603"/>
        <v>2.5558071821417006E-2</v>
      </c>
      <c r="N1551" s="59">
        <v>4867</v>
      </c>
      <c r="O1551" s="59">
        <v>7181</v>
      </c>
      <c r="P1551" s="59"/>
      <c r="Q1551" s="57">
        <v>315</v>
      </c>
      <c r="X1551" s="57">
        <v>1</v>
      </c>
      <c r="Y1551" s="59"/>
      <c r="Z1551" s="59"/>
      <c r="AA1551" s="59"/>
      <c r="AB1551" s="59"/>
      <c r="AC1551" s="59"/>
      <c r="AD1551" s="59"/>
      <c r="AE1551" s="59"/>
      <c r="AF1551" s="59"/>
      <c r="AG1551" s="59"/>
      <c r="AI1551" s="7">
        <f>IF(Q1551&gt;0,RANK(Q1551,(N1551:P1551,Q1551:AE1551)),0)</f>
        <v>3</v>
      </c>
      <c r="AJ1551" s="7">
        <f>IF(R1551&gt;0,RANK(R1551,(N1551:P1551,Q1551:AE1551)),0)</f>
        <v>0</v>
      </c>
      <c r="AK1551" s="7">
        <f>IF(T1551&gt;0,RANK(T1551,(N1551:P1551,Q1551:AE1551)),0)</f>
        <v>0</v>
      </c>
      <c r="AL1551" s="7">
        <f>IF(S1551&gt;0,RANK(S1551,(N1551:P1551,Q1551:AE1551)),0)</f>
        <v>0</v>
      </c>
      <c r="AM1551" s="2">
        <f t="shared" si="604"/>
        <v>2.5477191847298609E-2</v>
      </c>
      <c r="AN1551" s="2">
        <f t="shared" si="605"/>
        <v>0</v>
      </c>
      <c r="AO1551" s="2">
        <f t="shared" si="606"/>
        <v>0</v>
      </c>
      <c r="AP1551" s="2">
        <f t="shared" si="607"/>
        <v>0</v>
      </c>
      <c r="AR1551" t="s">
        <v>881</v>
      </c>
      <c r="AS1551" t="s">
        <v>1126</v>
      </c>
      <c r="AT1551">
        <v>11</v>
      </c>
      <c r="AV1551">
        <v>3</v>
      </c>
      <c r="AW1551" s="91">
        <v>37</v>
      </c>
      <c r="AX1551" s="93">
        <v>175</v>
      </c>
      <c r="AY1551" s="97">
        <f t="shared" si="598"/>
        <v>37175</v>
      </c>
      <c r="BA1551" s="7" t="s">
        <v>1261</v>
      </c>
    </row>
    <row r="1552" spans="1:53" ht="12.75" hidden="1" customHeight="1" outlineLevel="1">
      <c r="A1552" t="s">
        <v>1280</v>
      </c>
      <c r="B1552" t="s">
        <v>1126</v>
      </c>
      <c r="C1552" s="1">
        <f t="shared" si="599"/>
        <v>1328</v>
      </c>
      <c r="D1552" s="7">
        <f>IF(N1552&gt;0, RANK(N1552,(N1552:P1552,Q1552:AE1552)),0)</f>
        <v>2</v>
      </c>
      <c r="E1552" s="7">
        <f>IF(O1552&gt;0,RANK(O1552,(N1552:P1552,Q1552:AE1552)),0)</f>
        <v>1</v>
      </c>
      <c r="F1552" s="7">
        <f>IF(P1552&gt;0,RANK(P1552,(N1552:P1552,Q1552:AE1552)),0)</f>
        <v>0</v>
      </c>
      <c r="G1552" s="1">
        <f t="shared" si="608"/>
        <v>83</v>
      </c>
      <c r="H1552" s="2">
        <f t="shared" si="609"/>
        <v>6.25E-2</v>
      </c>
      <c r="I1552" s="2"/>
      <c r="J1552" s="2">
        <f t="shared" si="600"/>
        <v>0.45858433734939757</v>
      </c>
      <c r="K1552" s="2">
        <f t="shared" si="601"/>
        <v>0.52108433734939763</v>
      </c>
      <c r="L1552" s="2">
        <f t="shared" si="602"/>
        <v>0</v>
      </c>
      <c r="M1552" s="2">
        <f t="shared" si="603"/>
        <v>2.0331325301204739E-2</v>
      </c>
      <c r="N1552" s="59">
        <v>609</v>
      </c>
      <c r="O1552" s="59">
        <v>692</v>
      </c>
      <c r="P1552" s="59"/>
      <c r="Q1552" s="57">
        <v>27</v>
      </c>
      <c r="X1552" s="57">
        <v>0</v>
      </c>
      <c r="Y1552" s="59"/>
      <c r="Z1552" s="59"/>
      <c r="AA1552" s="59"/>
      <c r="AB1552" s="59"/>
      <c r="AC1552" s="59"/>
      <c r="AD1552" s="59"/>
      <c r="AE1552" s="59"/>
      <c r="AF1552" s="59"/>
      <c r="AG1552" s="59"/>
      <c r="AI1552" s="7">
        <f>IF(Q1552&gt;0,RANK(Q1552,(N1552:P1552,Q1552:AE1552)),0)</f>
        <v>3</v>
      </c>
      <c r="AJ1552" s="7">
        <f>IF(R1552&gt;0,RANK(R1552,(N1552:P1552,Q1552:AE1552)),0)</f>
        <v>0</v>
      </c>
      <c r="AK1552" s="7">
        <f>IF(T1552&gt;0,RANK(T1552,(N1552:P1552,Q1552:AE1552)),0)</f>
        <v>0</v>
      </c>
      <c r="AL1552" s="7">
        <f>IF(S1552&gt;0,RANK(S1552,(N1552:P1552,Q1552:AE1552)),0)</f>
        <v>0</v>
      </c>
      <c r="AM1552" s="2">
        <f t="shared" si="604"/>
        <v>2.0331325301204819E-2</v>
      </c>
      <c r="AN1552" s="2">
        <f t="shared" si="605"/>
        <v>0</v>
      </c>
      <c r="AO1552" s="2">
        <f t="shared" si="606"/>
        <v>0</v>
      </c>
      <c r="AP1552" s="2">
        <f t="shared" si="607"/>
        <v>0</v>
      </c>
      <c r="AR1552" t="s">
        <v>1280</v>
      </c>
      <c r="AS1552" t="s">
        <v>1126</v>
      </c>
      <c r="AT1552">
        <v>3</v>
      </c>
      <c r="AV1552">
        <v>3</v>
      </c>
      <c r="AW1552" s="91">
        <v>37</v>
      </c>
      <c r="AX1552" s="93">
        <v>177</v>
      </c>
      <c r="AY1552" s="97">
        <f t="shared" si="598"/>
        <v>37177</v>
      </c>
      <c r="BA1552" s="7" t="s">
        <v>1261</v>
      </c>
    </row>
    <row r="1553" spans="1:53" ht="12.75" hidden="1" customHeight="1" outlineLevel="1">
      <c r="A1553" t="s">
        <v>2105</v>
      </c>
      <c r="B1553" t="s">
        <v>1126</v>
      </c>
      <c r="C1553" s="1">
        <f t="shared" si="599"/>
        <v>49963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>IF(P1553&gt;0,RANK(P1553,(N1553:P1553,Q1553:AE1553)),0)</f>
        <v>0</v>
      </c>
      <c r="G1553" s="1">
        <f t="shared" si="608"/>
        <v>20472</v>
      </c>
      <c r="H1553" s="2">
        <f t="shared" si="609"/>
        <v>0.40974320997538177</v>
      </c>
      <c r="I1553" s="2"/>
      <c r="J1553" s="2">
        <f t="shared" si="600"/>
        <v>0.28389007865820709</v>
      </c>
      <c r="K1553" s="2">
        <f t="shared" si="601"/>
        <v>0.69363328863358886</v>
      </c>
      <c r="L1553" s="2">
        <f t="shared" si="602"/>
        <v>0</v>
      </c>
      <c r="M1553" s="2">
        <f t="shared" si="603"/>
        <v>2.2476632708204103E-2</v>
      </c>
      <c r="N1553" s="59">
        <v>14184</v>
      </c>
      <c r="O1553" s="59">
        <v>34656</v>
      </c>
      <c r="P1553" s="59"/>
      <c r="Q1553" s="57">
        <v>1093</v>
      </c>
      <c r="X1553" s="57">
        <v>30</v>
      </c>
      <c r="Y1553" s="59"/>
      <c r="Z1553" s="59"/>
      <c r="AA1553" s="59"/>
      <c r="AB1553" s="59"/>
      <c r="AC1553" s="59"/>
      <c r="AD1553" s="59"/>
      <c r="AE1553" s="59"/>
      <c r="AF1553" s="59"/>
      <c r="AG1553" s="59"/>
      <c r="AI1553" s="7">
        <f>IF(Q1553&gt;0,RANK(Q1553,(N1553:P1553,Q1553:AE1553)),0)</f>
        <v>3</v>
      </c>
      <c r="AJ1553" s="7">
        <f>IF(R1553&gt;0,RANK(R1553,(N1553:P1553,Q1553:AE1553)),0)</f>
        <v>0</v>
      </c>
      <c r="AK1553" s="7">
        <f>IF(T1553&gt;0,RANK(T1553,(N1553:P1553,Q1553:AE1553)),0)</f>
        <v>0</v>
      </c>
      <c r="AL1553" s="7">
        <f>IF(S1553&gt;0,RANK(S1553,(N1553:P1553,Q1553:AE1553)),0)</f>
        <v>0</v>
      </c>
      <c r="AM1553" s="2">
        <f t="shared" si="604"/>
        <v>2.1876188379400755E-2</v>
      </c>
      <c r="AN1553" s="2">
        <f t="shared" si="605"/>
        <v>0</v>
      </c>
      <c r="AO1553" s="2">
        <f t="shared" si="606"/>
        <v>0</v>
      </c>
      <c r="AP1553" s="2">
        <f t="shared" si="607"/>
        <v>0</v>
      </c>
      <c r="AR1553" t="s">
        <v>2105</v>
      </c>
      <c r="AS1553" t="s">
        <v>1126</v>
      </c>
      <c r="AV1553">
        <v>3</v>
      </c>
      <c r="AW1553" s="91">
        <v>37</v>
      </c>
      <c r="AX1553" s="93">
        <v>179</v>
      </c>
      <c r="AY1553" s="97">
        <f t="shared" si="598"/>
        <v>37179</v>
      </c>
      <c r="BA1553" s="7" t="s">
        <v>1261</v>
      </c>
    </row>
    <row r="1554" spans="1:53" ht="12.75" hidden="1" customHeight="1" outlineLevel="1">
      <c r="A1554" t="s">
        <v>1428</v>
      </c>
      <c r="B1554" t="s">
        <v>1126</v>
      </c>
      <c r="C1554" s="1">
        <f t="shared" si="599"/>
        <v>13920</v>
      </c>
      <c r="D1554" s="7">
        <f>IF(N1554&gt;0, RANK(N1554,(N1554:P1554,Q1554:AE1554)),0)</f>
        <v>1</v>
      </c>
      <c r="E1554" s="7">
        <f>IF(O1554&gt;0,RANK(O1554,(N1554:P1554,Q1554:AE1554)),0)</f>
        <v>2</v>
      </c>
      <c r="F1554" s="7">
        <f>IF(P1554&gt;0,RANK(P1554,(N1554:P1554,Q1554:AE1554)),0)</f>
        <v>0</v>
      </c>
      <c r="G1554" s="1">
        <f t="shared" si="608"/>
        <v>2613</v>
      </c>
      <c r="H1554" s="2">
        <f t="shared" si="609"/>
        <v>0.1877155172413793</v>
      </c>
      <c r="I1554" s="2"/>
      <c r="J1554" s="2">
        <f t="shared" si="600"/>
        <v>0.58455459770114937</v>
      </c>
      <c r="K1554" s="2">
        <f t="shared" si="601"/>
        <v>0.39683908045977012</v>
      </c>
      <c r="L1554" s="2">
        <f t="shared" si="602"/>
        <v>0</v>
      </c>
      <c r="M1554" s="2">
        <f t="shared" si="603"/>
        <v>1.8606321839080509E-2</v>
      </c>
      <c r="N1554" s="59">
        <v>8137</v>
      </c>
      <c r="O1554" s="59">
        <v>5524</v>
      </c>
      <c r="P1554" s="59"/>
      <c r="Q1554" s="57">
        <v>253</v>
      </c>
      <c r="X1554" s="57">
        <v>6</v>
      </c>
      <c r="Y1554" s="59"/>
      <c r="Z1554" s="59"/>
      <c r="AA1554" s="59"/>
      <c r="AB1554" s="59"/>
      <c r="AC1554" s="59"/>
      <c r="AD1554" s="59"/>
      <c r="AE1554" s="59"/>
      <c r="AF1554" s="59"/>
      <c r="AG1554" s="59"/>
      <c r="AI1554" s="7">
        <f>IF(Q1554&gt;0,RANK(Q1554,(N1554:P1554,Q1554:AE1554)),0)</f>
        <v>3</v>
      </c>
      <c r="AJ1554" s="7">
        <f>IF(R1554&gt;0,RANK(R1554,(N1554:P1554,Q1554:AE1554)),0)</f>
        <v>0</v>
      </c>
      <c r="AK1554" s="7">
        <f>IF(T1554&gt;0,RANK(T1554,(N1554:P1554,Q1554:AE1554)),0)</f>
        <v>0</v>
      </c>
      <c r="AL1554" s="7">
        <f>IF(S1554&gt;0,RANK(S1554,(N1554:P1554,Q1554:AE1554)),0)</f>
        <v>0</v>
      </c>
      <c r="AM1554" s="2">
        <f t="shared" si="604"/>
        <v>1.8175287356321838E-2</v>
      </c>
      <c r="AN1554" s="2">
        <f t="shared" si="605"/>
        <v>0</v>
      </c>
      <c r="AO1554" s="2">
        <f t="shared" si="606"/>
        <v>0</v>
      </c>
      <c r="AP1554" s="2">
        <f t="shared" si="607"/>
        <v>0</v>
      </c>
      <c r="AR1554" t="s">
        <v>1428</v>
      </c>
      <c r="AS1554" t="s">
        <v>1126</v>
      </c>
      <c r="AV1554">
        <v>3</v>
      </c>
      <c r="AW1554" s="91">
        <v>37</v>
      </c>
      <c r="AX1554" s="93">
        <v>181</v>
      </c>
      <c r="AY1554" s="97">
        <f t="shared" si="598"/>
        <v>37181</v>
      </c>
      <c r="BA1554" s="7" t="s">
        <v>1261</v>
      </c>
    </row>
    <row r="1555" spans="1:53" ht="12.75" hidden="1" customHeight="1" outlineLevel="1">
      <c r="A1555" t="s">
        <v>716</v>
      </c>
      <c r="B1555" t="s">
        <v>1126</v>
      </c>
      <c r="C1555" s="1">
        <f t="shared" si="599"/>
        <v>276082</v>
      </c>
      <c r="D1555" s="7">
        <f>IF(N1555&gt;0, RANK(N1555,(N1555:P1555,Q1555:AE1555)),0)</f>
        <v>2</v>
      </c>
      <c r="E1555" s="7">
        <f>IF(O1555&gt;0,RANK(O1555,(N1555:P1555,Q1555:AE1555)),0)</f>
        <v>1</v>
      </c>
      <c r="F1555" s="7">
        <f>IF(P1555&gt;0,RANK(P1555,(N1555:P1555,Q1555:AE1555)),0)</f>
        <v>0</v>
      </c>
      <c r="G1555" s="1">
        <f t="shared" si="608"/>
        <v>2808</v>
      </c>
      <c r="H1555" s="2">
        <f t="shared" si="609"/>
        <v>1.01708912569454E-2</v>
      </c>
      <c r="I1555" s="2"/>
      <c r="J1555" s="2">
        <f t="shared" si="600"/>
        <v>0.48291449641773099</v>
      </c>
      <c r="K1555" s="2">
        <f t="shared" si="601"/>
        <v>0.49308538767467636</v>
      </c>
      <c r="L1555" s="2">
        <f t="shared" si="602"/>
        <v>0</v>
      </c>
      <c r="M1555" s="2">
        <f t="shared" si="603"/>
        <v>2.4000115907592656E-2</v>
      </c>
      <c r="N1555" s="59">
        <v>133324</v>
      </c>
      <c r="O1555" s="59">
        <v>136132</v>
      </c>
      <c r="P1555" s="59"/>
      <c r="Q1555" s="57">
        <v>6487</v>
      </c>
      <c r="X1555" s="57">
        <v>139</v>
      </c>
      <c r="Y1555" s="59"/>
      <c r="Z1555" s="59"/>
      <c r="AA1555" s="59"/>
      <c r="AB1555" s="59"/>
      <c r="AC1555" s="59"/>
      <c r="AD1555" s="59"/>
      <c r="AE1555" s="59"/>
      <c r="AF1555" s="59"/>
      <c r="AG1555" s="59"/>
      <c r="AI1555" s="7">
        <f>IF(Q1555&gt;0,RANK(Q1555,(N1555:P1555,Q1555:AE1555)),0)</f>
        <v>3</v>
      </c>
      <c r="AJ1555" s="7">
        <f>IF(R1555&gt;0,RANK(R1555,(N1555:P1555,Q1555:AE1555)),0)</f>
        <v>0</v>
      </c>
      <c r="AK1555" s="7">
        <f>IF(T1555&gt;0,RANK(T1555,(N1555:P1555,Q1555:AE1555)),0)</f>
        <v>0</v>
      </c>
      <c r="AL1555" s="7">
        <f>IF(S1555&gt;0,RANK(S1555,(N1555:P1555,Q1555:AE1555)),0)</f>
        <v>0</v>
      </c>
      <c r="AM1555" s="2">
        <f t="shared" si="604"/>
        <v>2.3496642301924789E-2</v>
      </c>
      <c r="AN1555" s="2">
        <f t="shared" si="605"/>
        <v>0</v>
      </c>
      <c r="AO1555" s="2">
        <f t="shared" si="606"/>
        <v>0</v>
      </c>
      <c r="AP1555" s="2">
        <f t="shared" si="607"/>
        <v>0</v>
      </c>
      <c r="AR1555" t="s">
        <v>716</v>
      </c>
      <c r="AS1555" t="s">
        <v>1126</v>
      </c>
      <c r="AV1555">
        <v>3</v>
      </c>
      <c r="AW1555" s="91">
        <v>37</v>
      </c>
      <c r="AX1555" s="93">
        <v>183</v>
      </c>
      <c r="AY1555" s="97">
        <f t="shared" si="598"/>
        <v>37183</v>
      </c>
      <c r="BA1555" s="7" t="s">
        <v>1261</v>
      </c>
    </row>
    <row r="1556" spans="1:53" ht="12.75" hidden="1" customHeight="1" outlineLevel="1">
      <c r="A1556" t="s">
        <v>2118</v>
      </c>
      <c r="B1556" t="s">
        <v>1126</v>
      </c>
      <c r="C1556" s="1">
        <f t="shared" si="599"/>
        <v>6448</v>
      </c>
      <c r="D1556" s="7">
        <f>IF(N1556&gt;0, RANK(N1556,(N1556:P1556,Q1556:AE1556)),0)</f>
        <v>1</v>
      </c>
      <c r="E1556" s="7">
        <f>IF(O1556&gt;0,RANK(O1556,(N1556:P1556,Q1556:AE1556)),0)</f>
        <v>2</v>
      </c>
      <c r="F1556" s="7">
        <f>IF(P1556&gt;0,RANK(P1556,(N1556:P1556,Q1556:AE1556)),0)</f>
        <v>0</v>
      </c>
      <c r="G1556" s="1">
        <f t="shared" si="608"/>
        <v>2005</v>
      </c>
      <c r="H1556" s="2">
        <f t="shared" si="609"/>
        <v>0.31094913151364767</v>
      </c>
      <c r="I1556" s="2"/>
      <c r="J1556" s="2">
        <f t="shared" si="600"/>
        <v>0.64950372208436724</v>
      </c>
      <c r="K1556" s="2">
        <f t="shared" si="601"/>
        <v>0.33855459057071963</v>
      </c>
      <c r="L1556" s="2">
        <f t="shared" si="602"/>
        <v>0</v>
      </c>
      <c r="M1556" s="2">
        <f t="shared" si="603"/>
        <v>1.1941687344913132E-2</v>
      </c>
      <c r="N1556" s="59">
        <v>4188</v>
      </c>
      <c r="O1556" s="59">
        <v>2183</v>
      </c>
      <c r="P1556" s="59"/>
      <c r="Q1556" s="57">
        <v>75</v>
      </c>
      <c r="X1556" s="57">
        <v>2</v>
      </c>
      <c r="Y1556" s="59"/>
      <c r="Z1556" s="59"/>
      <c r="AA1556" s="59"/>
      <c r="AB1556" s="59"/>
      <c r="AC1556" s="59"/>
      <c r="AD1556" s="59"/>
      <c r="AE1556" s="59"/>
      <c r="AF1556" s="59"/>
      <c r="AG1556" s="59"/>
      <c r="AI1556" s="7">
        <f>IF(Q1556&gt;0,RANK(Q1556,(N1556:P1556,Q1556:AE1556)),0)</f>
        <v>3</v>
      </c>
      <c r="AJ1556" s="7">
        <f>IF(R1556&gt;0,RANK(R1556,(N1556:P1556,Q1556:AE1556)),0)</f>
        <v>0</v>
      </c>
      <c r="AK1556" s="7">
        <f>IF(T1556&gt;0,RANK(T1556,(N1556:P1556,Q1556:AE1556)),0)</f>
        <v>0</v>
      </c>
      <c r="AL1556" s="7">
        <f>IF(S1556&gt;0,RANK(S1556,(N1556:P1556,Q1556:AE1556)),0)</f>
        <v>0</v>
      </c>
      <c r="AM1556" s="2">
        <f t="shared" si="604"/>
        <v>1.163151364764268E-2</v>
      </c>
      <c r="AN1556" s="2">
        <f t="shared" si="605"/>
        <v>0</v>
      </c>
      <c r="AO1556" s="2">
        <f t="shared" si="606"/>
        <v>0</v>
      </c>
      <c r="AP1556" s="2">
        <f t="shared" si="607"/>
        <v>0</v>
      </c>
      <c r="AR1556" t="s">
        <v>2118</v>
      </c>
      <c r="AS1556" t="s">
        <v>1126</v>
      </c>
      <c r="AT1556">
        <v>1</v>
      </c>
      <c r="AV1556">
        <v>3</v>
      </c>
      <c r="AW1556" s="91">
        <v>37</v>
      </c>
      <c r="AX1556" s="93">
        <v>185</v>
      </c>
      <c r="AY1556" s="97">
        <f t="shared" si="598"/>
        <v>37185</v>
      </c>
      <c r="BA1556" s="7" t="s">
        <v>1261</v>
      </c>
    </row>
    <row r="1557" spans="1:53" ht="12.75" hidden="1" customHeight="1" outlineLevel="1">
      <c r="A1557" t="s">
        <v>2232</v>
      </c>
      <c r="B1557" t="s">
        <v>1126</v>
      </c>
      <c r="C1557" s="1">
        <f t="shared" si="599"/>
        <v>4528</v>
      </c>
      <c r="D1557" s="7">
        <f>IF(N1557&gt;0, RANK(N1557,(N1557:P1557,Q1557:AE1557)),0)</f>
        <v>1</v>
      </c>
      <c r="E1557" s="7">
        <f>IF(O1557&gt;0,RANK(O1557,(N1557:P1557,Q1557:AE1557)),0)</f>
        <v>2</v>
      </c>
      <c r="F1557" s="7">
        <f>IF(P1557&gt;0,RANK(P1557,(N1557:P1557,Q1557:AE1557)),0)</f>
        <v>0</v>
      </c>
      <c r="G1557" s="1">
        <f t="shared" si="608"/>
        <v>495</v>
      </c>
      <c r="H1557" s="2">
        <f t="shared" si="609"/>
        <v>0.10931978798586572</v>
      </c>
      <c r="I1557" s="2"/>
      <c r="J1557" s="2">
        <f t="shared" si="600"/>
        <v>0.54659893992932862</v>
      </c>
      <c r="K1557" s="2">
        <f t="shared" si="601"/>
        <v>0.4372791519434629</v>
      </c>
      <c r="L1557" s="2">
        <f t="shared" si="602"/>
        <v>0</v>
      </c>
      <c r="M1557" s="2">
        <f t="shared" si="603"/>
        <v>1.6121908127208484E-2</v>
      </c>
      <c r="N1557" s="59">
        <v>2475</v>
      </c>
      <c r="O1557" s="59">
        <v>1980</v>
      </c>
      <c r="P1557" s="59"/>
      <c r="Q1557" s="57">
        <v>71</v>
      </c>
      <c r="X1557" s="57">
        <v>2</v>
      </c>
      <c r="Y1557" s="59"/>
      <c r="Z1557" s="59"/>
      <c r="AA1557" s="59"/>
      <c r="AB1557" s="59"/>
      <c r="AC1557" s="59"/>
      <c r="AD1557" s="59"/>
      <c r="AE1557" s="59"/>
      <c r="AF1557" s="59"/>
      <c r="AG1557" s="59"/>
      <c r="AI1557" s="7">
        <f>IF(Q1557&gt;0,RANK(Q1557,(N1557:P1557,Q1557:AE1557)),0)</f>
        <v>3</v>
      </c>
      <c r="AJ1557" s="7">
        <f>IF(R1557&gt;0,RANK(R1557,(N1557:P1557,Q1557:AE1557)),0)</f>
        <v>0</v>
      </c>
      <c r="AK1557" s="7">
        <f>IF(T1557&gt;0,RANK(T1557,(N1557:P1557,Q1557:AE1557)),0)</f>
        <v>0</v>
      </c>
      <c r="AL1557" s="7">
        <f>IF(S1557&gt;0,RANK(S1557,(N1557:P1557,Q1557:AE1557)),0)</f>
        <v>0</v>
      </c>
      <c r="AM1557" s="2">
        <f t="shared" si="604"/>
        <v>1.5680212014134276E-2</v>
      </c>
      <c r="AN1557" s="2">
        <f t="shared" si="605"/>
        <v>0</v>
      </c>
      <c r="AO1557" s="2">
        <f t="shared" si="606"/>
        <v>0</v>
      </c>
      <c r="AP1557" s="2">
        <f t="shared" si="607"/>
        <v>0</v>
      </c>
      <c r="AR1557" t="s">
        <v>2232</v>
      </c>
      <c r="AS1557" t="s">
        <v>1126</v>
      </c>
      <c r="AT1557">
        <v>1</v>
      </c>
      <c r="AV1557">
        <v>3</v>
      </c>
      <c r="AW1557" s="91">
        <v>37</v>
      </c>
      <c r="AX1557" s="93">
        <v>187</v>
      </c>
      <c r="AY1557" s="97">
        <f t="shared" si="598"/>
        <v>37187</v>
      </c>
      <c r="BA1557" s="7" t="s">
        <v>1261</v>
      </c>
    </row>
    <row r="1558" spans="1:53" ht="12.75" hidden="1" customHeight="1" outlineLevel="1">
      <c r="A1558" t="s">
        <v>515</v>
      </c>
      <c r="B1558" t="s">
        <v>1126</v>
      </c>
      <c r="C1558" s="1">
        <f t="shared" si="599"/>
        <v>16804</v>
      </c>
      <c r="D1558" s="7">
        <f>IF(N1558&gt;0, RANK(N1558,(N1558:P1558,Q1558:AE1558)),0)</f>
        <v>2</v>
      </c>
      <c r="E1558" s="7">
        <f>IF(O1558&gt;0,RANK(O1558,(N1558:P1558,Q1558:AE1558)),0)</f>
        <v>1</v>
      </c>
      <c r="F1558" s="7">
        <f>IF(P1558&gt;0,RANK(P1558,(N1558:P1558,Q1558:AE1558)),0)</f>
        <v>0</v>
      </c>
      <c r="G1558" s="1">
        <f t="shared" si="608"/>
        <v>2272</v>
      </c>
      <c r="H1558" s="2">
        <f t="shared" si="609"/>
        <v>0.13520590335634372</v>
      </c>
      <c r="I1558" s="2"/>
      <c r="J1558" s="2">
        <f t="shared" si="600"/>
        <v>0.41698405141632944</v>
      </c>
      <c r="K1558" s="2">
        <f t="shared" si="601"/>
        <v>0.55218995477267319</v>
      </c>
      <c r="L1558" s="2">
        <f t="shared" si="602"/>
        <v>0</v>
      </c>
      <c r="M1558" s="2">
        <f t="shared" si="603"/>
        <v>3.0825993810997376E-2</v>
      </c>
      <c r="N1558" s="59">
        <v>7007</v>
      </c>
      <c r="O1558" s="59">
        <v>9279</v>
      </c>
      <c r="P1558" s="59"/>
      <c r="Q1558" s="57">
        <v>506</v>
      </c>
      <c r="X1558" s="57">
        <v>12</v>
      </c>
      <c r="Y1558" s="59"/>
      <c r="Z1558" s="59"/>
      <c r="AA1558" s="59"/>
      <c r="AB1558" s="59"/>
      <c r="AC1558" s="59"/>
      <c r="AD1558" s="59"/>
      <c r="AE1558" s="59"/>
      <c r="AF1558" s="59"/>
      <c r="AG1558" s="59"/>
      <c r="AI1558" s="7">
        <f>IF(Q1558&gt;0,RANK(Q1558,(N1558:P1558,Q1558:AE1558)),0)</f>
        <v>3</v>
      </c>
      <c r="AJ1558" s="7">
        <f>IF(R1558&gt;0,RANK(R1558,(N1558:P1558,Q1558:AE1558)),0)</f>
        <v>0</v>
      </c>
      <c r="AK1558" s="7">
        <f>IF(T1558&gt;0,RANK(T1558,(N1558:P1558,Q1558:AE1558)),0)</f>
        <v>0</v>
      </c>
      <c r="AL1558" s="7">
        <f>IF(S1558&gt;0,RANK(S1558,(N1558:P1558,Q1558:AE1558)),0)</f>
        <v>0</v>
      </c>
      <c r="AM1558" s="2">
        <f t="shared" si="604"/>
        <v>3.0111878124256128E-2</v>
      </c>
      <c r="AN1558" s="2">
        <f t="shared" si="605"/>
        <v>0</v>
      </c>
      <c r="AO1558" s="2">
        <f t="shared" si="606"/>
        <v>0</v>
      </c>
      <c r="AP1558" s="2">
        <f t="shared" si="607"/>
        <v>0</v>
      </c>
      <c r="AR1558" t="s">
        <v>515</v>
      </c>
      <c r="AS1558" t="s">
        <v>1126</v>
      </c>
      <c r="AT1558">
        <v>5</v>
      </c>
      <c r="AV1558">
        <v>3</v>
      </c>
      <c r="AW1558" s="91">
        <v>37</v>
      </c>
      <c r="AX1558" s="93">
        <v>189</v>
      </c>
      <c r="AY1558" s="97">
        <f t="shared" si="598"/>
        <v>37189</v>
      </c>
      <c r="BA1558" s="7" t="s">
        <v>1261</v>
      </c>
    </row>
    <row r="1559" spans="1:53" ht="12.75" hidden="1" customHeight="1" outlineLevel="1">
      <c r="A1559" t="s">
        <v>2400</v>
      </c>
      <c r="B1559" t="s">
        <v>1126</v>
      </c>
      <c r="C1559" s="1">
        <f t="shared" si="599"/>
        <v>30931</v>
      </c>
      <c r="D1559" s="7">
        <f>IF(N1559&gt;0, RANK(N1559,(N1559:P1559,Q1559:AE1559)),0)</f>
        <v>2</v>
      </c>
      <c r="E1559" s="7">
        <f>IF(O1559&gt;0,RANK(O1559,(N1559:P1559,Q1559:AE1559)),0)</f>
        <v>1</v>
      </c>
      <c r="F1559" s="7">
        <f>IF(P1559&gt;0,RANK(P1559,(N1559:P1559,Q1559:AE1559)),0)</f>
        <v>0</v>
      </c>
      <c r="G1559" s="1">
        <f t="shared" si="608"/>
        <v>6130</v>
      </c>
      <c r="H1559" s="2">
        <f t="shared" si="609"/>
        <v>0.19818305260095051</v>
      </c>
      <c r="I1559" s="2"/>
      <c r="J1559" s="2">
        <f t="shared" si="600"/>
        <v>0.39462028385761855</v>
      </c>
      <c r="K1559" s="2">
        <f t="shared" si="601"/>
        <v>0.59280333645856909</v>
      </c>
      <c r="L1559" s="2">
        <f t="shared" si="602"/>
        <v>0</v>
      </c>
      <c r="M1559" s="2">
        <f t="shared" si="603"/>
        <v>1.2576379683812422E-2</v>
      </c>
      <c r="N1559" s="59">
        <v>12206</v>
      </c>
      <c r="O1559" s="59">
        <v>18336</v>
      </c>
      <c r="P1559" s="59"/>
      <c r="Q1559" s="57">
        <v>383</v>
      </c>
      <c r="X1559" s="57">
        <v>6</v>
      </c>
      <c r="Y1559" s="59"/>
      <c r="Z1559" s="59"/>
      <c r="AA1559" s="59"/>
      <c r="AB1559" s="59"/>
      <c r="AC1559" s="59"/>
      <c r="AD1559" s="59"/>
      <c r="AE1559" s="59"/>
      <c r="AF1559" s="59"/>
      <c r="AG1559" s="59"/>
      <c r="AI1559" s="7">
        <f>IF(Q1559&gt;0,RANK(Q1559,(N1559:P1559,Q1559:AE1559)),0)</f>
        <v>3</v>
      </c>
      <c r="AJ1559" s="7">
        <f>IF(R1559&gt;0,RANK(R1559,(N1559:P1559,Q1559:AE1559)),0)</f>
        <v>0</v>
      </c>
      <c r="AK1559" s="7">
        <f>IF(T1559&gt;0,RANK(T1559,(N1559:P1559,Q1559:AE1559)),0)</f>
        <v>0</v>
      </c>
      <c r="AL1559" s="7">
        <f>IF(S1559&gt;0,RANK(S1559,(N1559:P1559,Q1559:AE1559)),0)</f>
        <v>0</v>
      </c>
      <c r="AM1559" s="2">
        <f t="shared" si="604"/>
        <v>1.2382399534447641E-2</v>
      </c>
      <c r="AN1559" s="2">
        <f t="shared" si="605"/>
        <v>0</v>
      </c>
      <c r="AO1559" s="2">
        <f t="shared" si="606"/>
        <v>0</v>
      </c>
      <c r="AP1559" s="2">
        <f t="shared" si="607"/>
        <v>0</v>
      </c>
      <c r="AR1559" t="s">
        <v>2400</v>
      </c>
      <c r="AS1559" t="s">
        <v>1126</v>
      </c>
      <c r="AV1559">
        <v>3</v>
      </c>
      <c r="AW1559" s="91">
        <v>37</v>
      </c>
      <c r="AX1559" s="93">
        <v>191</v>
      </c>
      <c r="AY1559" s="97">
        <f t="shared" si="598"/>
        <v>37191</v>
      </c>
      <c r="BA1559" s="7" t="s">
        <v>1261</v>
      </c>
    </row>
    <row r="1560" spans="1:53" ht="12.75" hidden="1" customHeight="1" outlineLevel="1">
      <c r="A1560" t="s">
        <v>1497</v>
      </c>
      <c r="B1560" t="s">
        <v>1126</v>
      </c>
      <c r="C1560" s="1">
        <f t="shared" si="599"/>
        <v>19506</v>
      </c>
      <c r="D1560" s="7">
        <f>IF(N1560&gt;0, RANK(N1560,(N1560:P1560,Q1560:AE1560)),0)</f>
        <v>2</v>
      </c>
      <c r="E1560" s="7">
        <f>IF(O1560&gt;0,RANK(O1560,(N1560:P1560,Q1560:AE1560)),0)</f>
        <v>1</v>
      </c>
      <c r="F1560" s="7">
        <f>IF(P1560&gt;0,RANK(P1560,(N1560:P1560,Q1560:AE1560)),0)</f>
        <v>0</v>
      </c>
      <c r="G1560" s="1">
        <f t="shared" si="608"/>
        <v>7624</v>
      </c>
      <c r="H1560" s="2">
        <f t="shared" si="609"/>
        <v>0.39085409617553574</v>
      </c>
      <c r="I1560" s="2"/>
      <c r="J1560" s="2">
        <f t="shared" si="600"/>
        <v>0.28837280836665641</v>
      </c>
      <c r="K1560" s="2">
        <f t="shared" si="601"/>
        <v>0.67922690454219214</v>
      </c>
      <c r="L1560" s="2">
        <f t="shared" si="602"/>
        <v>0</v>
      </c>
      <c r="M1560" s="2">
        <f>IF(C1560=0,"-",(1-J1560-K1560-L1560))</f>
        <v>3.2400287091151503E-2</v>
      </c>
      <c r="N1560" s="59">
        <v>5625</v>
      </c>
      <c r="O1560" s="59">
        <v>13249</v>
      </c>
      <c r="P1560" s="59"/>
      <c r="Q1560" s="57">
        <v>624</v>
      </c>
      <c r="X1560" s="57">
        <v>8</v>
      </c>
      <c r="Y1560" s="59"/>
      <c r="Z1560" s="59"/>
      <c r="AA1560" s="59"/>
      <c r="AB1560" s="59"/>
      <c r="AC1560" s="59"/>
      <c r="AD1560" s="59"/>
      <c r="AE1560" s="59"/>
      <c r="AF1560" s="59"/>
      <c r="AG1560" s="59"/>
      <c r="AI1560" s="7">
        <f>IF(Q1560&gt;0,RANK(Q1560,(N1560:P1560,Q1560:AE1560)),0)</f>
        <v>3</v>
      </c>
      <c r="AJ1560" s="7">
        <f>IF(R1560&gt;0,RANK(R1560,(N1560:P1560,Q1560:AE1560)),0)</f>
        <v>0</v>
      </c>
      <c r="AK1560" s="7">
        <f>IF(T1560&gt;0,RANK(T1560,(N1560:P1560,Q1560:AE1560)),0)</f>
        <v>0</v>
      </c>
      <c r="AL1560" s="7">
        <f>IF(S1560&gt;0,RANK(S1560,(N1560:P1560,Q1560:AE1560)),0)</f>
        <v>0</v>
      </c>
      <c r="AM1560" s="2">
        <f t="shared" si="604"/>
        <v>3.1990156874807753E-2</v>
      </c>
      <c r="AN1560" s="2">
        <f t="shared" si="605"/>
        <v>0</v>
      </c>
      <c r="AO1560" s="2">
        <f t="shared" si="606"/>
        <v>0</v>
      </c>
      <c r="AP1560" s="2">
        <f t="shared" si="607"/>
        <v>0</v>
      </c>
      <c r="AR1560" t="s">
        <v>1497</v>
      </c>
      <c r="AS1560" t="s">
        <v>1126</v>
      </c>
      <c r="AT1560">
        <v>5</v>
      </c>
      <c r="AV1560">
        <v>3</v>
      </c>
      <c r="AW1560" s="91">
        <v>37</v>
      </c>
      <c r="AX1560" s="93">
        <v>193</v>
      </c>
      <c r="AY1560" s="97">
        <f t="shared" si="598"/>
        <v>37193</v>
      </c>
      <c r="BA1560" s="7" t="s">
        <v>1261</v>
      </c>
    </row>
    <row r="1561" spans="1:53" ht="12.75" hidden="1" customHeight="1" outlineLevel="1">
      <c r="A1561" t="s">
        <v>1861</v>
      </c>
      <c r="B1561" t="s">
        <v>1126</v>
      </c>
      <c r="C1561" s="1">
        <f t="shared" si="599"/>
        <v>26482</v>
      </c>
      <c r="D1561" s="7">
        <f>IF(N1561&gt;0, RANK(N1561,(N1561:P1561,Q1561:AE1561)),0)</f>
        <v>1</v>
      </c>
      <c r="E1561" s="7">
        <f>IF(O1561&gt;0,RANK(O1561,(N1561:P1561,Q1561:AE1561)),0)</f>
        <v>2</v>
      </c>
      <c r="F1561" s="7">
        <f>IF(P1561&gt;0,RANK(P1561,(N1561:P1561,Q1561:AE1561)),0)</f>
        <v>0</v>
      </c>
      <c r="G1561" s="1">
        <f t="shared" si="608"/>
        <v>1211</v>
      </c>
      <c r="H1561" s="2">
        <f t="shared" si="609"/>
        <v>4.5729174533645493E-2</v>
      </c>
      <c r="I1561" s="2"/>
      <c r="J1561" s="2">
        <f t="shared" si="600"/>
        <v>0.51472698436673969</v>
      </c>
      <c r="K1561" s="2">
        <f t="shared" si="601"/>
        <v>0.46899780983309419</v>
      </c>
      <c r="L1561" s="2">
        <f t="shared" si="602"/>
        <v>0</v>
      </c>
      <c r="M1561" s="2">
        <f>IF(C1561=0,"-",(1-J1561-K1561-L1561))</f>
        <v>1.6275205800166115E-2</v>
      </c>
      <c r="N1561" s="59">
        <v>13631</v>
      </c>
      <c r="O1561" s="59">
        <v>12420</v>
      </c>
      <c r="P1561" s="59"/>
      <c r="Q1561" s="57">
        <v>428</v>
      </c>
      <c r="X1561" s="57">
        <v>3</v>
      </c>
      <c r="Y1561" s="59"/>
      <c r="Z1561" s="59"/>
      <c r="AA1561" s="59"/>
      <c r="AB1561" s="59"/>
      <c r="AC1561" s="59"/>
      <c r="AD1561" s="59"/>
      <c r="AE1561" s="59"/>
      <c r="AF1561" s="59"/>
      <c r="AG1561" s="59"/>
      <c r="AI1561" s="7">
        <f>IF(Q1561&gt;0,RANK(Q1561,(N1561:P1561,Q1561:AE1561)),0)</f>
        <v>3</v>
      </c>
      <c r="AJ1561" s="7">
        <f>IF(R1561&gt;0,RANK(R1561,(N1561:P1561,Q1561:AE1561)),0)</f>
        <v>0</v>
      </c>
      <c r="AK1561" s="7">
        <f>IF(T1561&gt;0,RANK(T1561,(N1561:P1561,Q1561:AE1561)),0)</f>
        <v>0</v>
      </c>
      <c r="AL1561" s="7">
        <f>IF(S1561&gt;0,RANK(S1561,(N1561:P1561,Q1561:AE1561)),0)</f>
        <v>0</v>
      </c>
      <c r="AM1561" s="2">
        <f t="shared" si="604"/>
        <v>1.6161921305037383E-2</v>
      </c>
      <c r="AN1561" s="2">
        <f t="shared" si="605"/>
        <v>0</v>
      </c>
      <c r="AO1561" s="2">
        <f t="shared" si="606"/>
        <v>0</v>
      </c>
      <c r="AP1561" s="2">
        <f t="shared" si="607"/>
        <v>0</v>
      </c>
      <c r="AR1561" t="s">
        <v>1861</v>
      </c>
      <c r="AS1561" t="s">
        <v>1126</v>
      </c>
      <c r="AV1561">
        <v>3</v>
      </c>
      <c r="AW1561" s="91">
        <v>37</v>
      </c>
      <c r="AX1561" s="93">
        <v>195</v>
      </c>
      <c r="AY1561" s="97">
        <f t="shared" si="598"/>
        <v>37195</v>
      </c>
      <c r="BA1561" s="7" t="s">
        <v>1261</v>
      </c>
    </row>
    <row r="1562" spans="1:53" ht="12.75" hidden="1" customHeight="1" outlineLevel="1">
      <c r="A1562" t="s">
        <v>549</v>
      </c>
      <c r="B1562" t="s">
        <v>1126</v>
      </c>
      <c r="C1562" s="1">
        <f t="shared" si="599"/>
        <v>11584</v>
      </c>
      <c r="D1562" s="7">
        <f>IF(N1562&gt;0, RANK(N1562,(N1562:P1562,Q1562:AE1562)),0)</f>
        <v>2</v>
      </c>
      <c r="E1562" s="7">
        <f>IF(O1562&gt;0,RANK(O1562,(N1562:P1562,Q1562:AE1562)),0)</f>
        <v>1</v>
      </c>
      <c r="F1562" s="7">
        <f>IF(P1562&gt;0,RANK(P1562,(N1562:P1562,Q1562:AE1562)),0)</f>
        <v>0</v>
      </c>
      <c r="G1562" s="1">
        <f t="shared" si="608"/>
        <v>6550</v>
      </c>
      <c r="H1562" s="2">
        <f t="shared" si="609"/>
        <v>0.56543508287292821</v>
      </c>
      <c r="I1562" s="2"/>
      <c r="J1562" s="2">
        <f t="shared" si="600"/>
        <v>0.20493784530386741</v>
      </c>
      <c r="K1562" s="2">
        <f t="shared" si="601"/>
        <v>0.77037292817679559</v>
      </c>
      <c r="L1562" s="2">
        <f t="shared" si="602"/>
        <v>0</v>
      </c>
      <c r="M1562" s="2">
        <f>IF(C1562=0,"-",(1-J1562-K1562-L1562))</f>
        <v>2.4689226519337026E-2</v>
      </c>
      <c r="N1562" s="59">
        <v>2374</v>
      </c>
      <c r="O1562" s="59">
        <v>8924</v>
      </c>
      <c r="P1562" s="59"/>
      <c r="Q1562" s="57">
        <v>284</v>
      </c>
      <c r="X1562" s="57">
        <v>2</v>
      </c>
      <c r="Y1562" s="59"/>
      <c r="Z1562" s="59"/>
      <c r="AA1562" s="59"/>
      <c r="AB1562" s="59"/>
      <c r="AC1562" s="59"/>
      <c r="AD1562" s="59"/>
      <c r="AE1562" s="59"/>
      <c r="AF1562" s="59"/>
      <c r="AG1562" s="59"/>
      <c r="AI1562" s="7">
        <f>IF(Q1562&gt;0,RANK(Q1562,(N1562:P1562,Q1562:AE1562)),0)</f>
        <v>3</v>
      </c>
      <c r="AJ1562" s="7">
        <f>IF(R1562&gt;0,RANK(R1562,(N1562:P1562,Q1562:AE1562)),0)</f>
        <v>0</v>
      </c>
      <c r="AK1562" s="7">
        <f>IF(T1562&gt;0,RANK(T1562,(N1562:P1562,Q1562:AE1562)),0)</f>
        <v>0</v>
      </c>
      <c r="AL1562" s="7">
        <f>IF(S1562&gt;0,RANK(S1562,(N1562:P1562,Q1562:AE1562)),0)</f>
        <v>0</v>
      </c>
      <c r="AM1562" s="2">
        <f t="shared" si="604"/>
        <v>2.4516574585635359E-2</v>
      </c>
      <c r="AN1562" s="2">
        <f t="shared" si="605"/>
        <v>0</v>
      </c>
      <c r="AO1562" s="2">
        <f t="shared" si="606"/>
        <v>0</v>
      </c>
      <c r="AP1562" s="2">
        <f t="shared" si="607"/>
        <v>0</v>
      </c>
      <c r="AR1562" t="s">
        <v>549</v>
      </c>
      <c r="AS1562" t="s">
        <v>1126</v>
      </c>
      <c r="AT1562">
        <v>5</v>
      </c>
      <c r="AV1562">
        <v>3</v>
      </c>
      <c r="AW1562" s="91">
        <v>37</v>
      </c>
      <c r="AX1562" s="93">
        <v>197</v>
      </c>
      <c r="AY1562" s="97">
        <f t="shared" si="598"/>
        <v>37197</v>
      </c>
      <c r="BA1562" s="7" t="s">
        <v>1261</v>
      </c>
    </row>
    <row r="1563" spans="1:53" ht="12.75" hidden="1" customHeight="1" outlineLevel="1">
      <c r="A1563" t="s">
        <v>1756</v>
      </c>
      <c r="B1563" t="s">
        <v>1126</v>
      </c>
      <c r="C1563" s="1">
        <f t="shared" si="599"/>
        <v>9046</v>
      </c>
      <c r="D1563" s="7">
        <f>IF(N1563&gt;0, RANK(N1563,(N1563:P1563,Q1563:AE1563)),0)</f>
        <v>2</v>
      </c>
      <c r="E1563" s="7">
        <f>IF(O1563&gt;0,RANK(O1563,(N1563:P1563,Q1563:AE1563)),0)</f>
        <v>1</v>
      </c>
      <c r="F1563" s="7">
        <f>IF(P1563&gt;0,RANK(P1563,(N1563:P1563,Q1563:AE1563)),0)</f>
        <v>0</v>
      </c>
      <c r="G1563" s="1">
        <f t="shared" si="608"/>
        <v>906</v>
      </c>
      <c r="H1563" s="2">
        <f t="shared" si="609"/>
        <v>0.10015476453681185</v>
      </c>
      <c r="I1563" s="2"/>
      <c r="J1563" s="2">
        <f t="shared" si="600"/>
        <v>0.43908910015476454</v>
      </c>
      <c r="K1563" s="2">
        <f t="shared" si="601"/>
        <v>0.53924386469157637</v>
      </c>
      <c r="L1563" s="2">
        <f t="shared" si="602"/>
        <v>0</v>
      </c>
      <c r="M1563" s="2">
        <f>IF(C1563=0,"-",(1-J1563-K1563-L1563))</f>
        <v>2.1667035153659087E-2</v>
      </c>
      <c r="N1563" s="59">
        <v>3972</v>
      </c>
      <c r="O1563" s="59">
        <v>4878</v>
      </c>
      <c r="P1563" s="59"/>
      <c r="Q1563" s="57">
        <v>192</v>
      </c>
      <c r="X1563" s="57">
        <v>4</v>
      </c>
      <c r="Y1563" s="59"/>
      <c r="Z1563" s="59"/>
      <c r="AA1563" s="59"/>
      <c r="AB1563" s="59"/>
      <c r="AC1563" s="59"/>
      <c r="AD1563" s="59"/>
      <c r="AE1563" s="59"/>
      <c r="AF1563" s="59"/>
      <c r="AG1563" s="59"/>
      <c r="AI1563" s="7">
        <f>IF(Q1563&gt;0,RANK(Q1563,(N1563:P1563,Q1563:AE1563)),0)</f>
        <v>3</v>
      </c>
      <c r="AJ1563" s="7">
        <f>IF(R1563&gt;0,RANK(R1563,(N1563:P1563,Q1563:AE1563)),0)</f>
        <v>0</v>
      </c>
      <c r="AK1563" s="7">
        <f>IF(T1563&gt;0,RANK(T1563,(N1563:P1563,Q1563:AE1563)),0)</f>
        <v>0</v>
      </c>
      <c r="AL1563" s="7">
        <f>IF(S1563&gt;0,RANK(S1563,(N1563:P1563,Q1563:AE1563)),0)</f>
        <v>0</v>
      </c>
      <c r="AM1563" s="2">
        <f t="shared" si="604"/>
        <v>2.1224850762768074E-2</v>
      </c>
      <c r="AN1563" s="2">
        <f t="shared" si="605"/>
        <v>0</v>
      </c>
      <c r="AO1563" s="2">
        <f t="shared" si="606"/>
        <v>0</v>
      </c>
      <c r="AP1563" s="2">
        <f t="shared" si="607"/>
        <v>0</v>
      </c>
      <c r="AR1563" t="s">
        <v>1756</v>
      </c>
      <c r="AS1563" t="s">
        <v>1126</v>
      </c>
      <c r="AT1563">
        <v>11</v>
      </c>
      <c r="AV1563">
        <v>3</v>
      </c>
      <c r="AW1563" s="91">
        <v>37</v>
      </c>
      <c r="AX1563" s="93">
        <v>199</v>
      </c>
      <c r="AY1563" s="97">
        <f t="shared" si="598"/>
        <v>37199</v>
      </c>
      <c r="BA1563" s="7" t="s">
        <v>1261</v>
      </c>
    </row>
    <row r="1564" spans="1:53" collapsed="1">
      <c r="A1564" t="s">
        <v>487</v>
      </c>
      <c r="B1564" t="s">
        <v>2255</v>
      </c>
      <c r="C1564" s="1">
        <f t="shared" si="599"/>
        <v>2660079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>IF(P1564&gt;0,RANK(P1564,(N1564:P1564,Q1564:AE1564)),0)</f>
        <v>0</v>
      </c>
      <c r="G1564" s="1">
        <f t="shared" si="608"/>
        <v>312972</v>
      </c>
      <c r="H1564" s="2">
        <f t="shared" si="609"/>
        <v>0.11765515234697917</v>
      </c>
      <c r="I1564" s="2"/>
      <c r="J1564" s="2">
        <f t="shared" si="600"/>
        <v>0.43046616284704325</v>
      </c>
      <c r="K1564" s="2">
        <f t="shared" si="601"/>
        <v>0.54812131519402241</v>
      </c>
      <c r="L1564" s="2">
        <f t="shared" si="602"/>
        <v>0</v>
      </c>
      <c r="M1564" s="2">
        <f>IF(C1564=0,"-",(1-J1564-K1564-L1564))</f>
        <v>2.1412521958934394E-2</v>
      </c>
      <c r="N1564" s="59">
        <f>SUM(N1464:N1563)</f>
        <v>1145074</v>
      </c>
      <c r="O1564" s="59">
        <f>SUM(O1464:O1563)</f>
        <v>1458046</v>
      </c>
      <c r="P1564" s="59"/>
      <c r="Q1564" s="59">
        <f>SUM(Q1464:Q1563)</f>
        <v>55687</v>
      </c>
      <c r="X1564" s="59">
        <f>SUM(X1464:X1563)</f>
        <v>1272</v>
      </c>
      <c r="Y1564" s="59"/>
      <c r="Z1564" s="59"/>
      <c r="AA1564" s="59"/>
      <c r="AB1564" s="59"/>
      <c r="AC1564" s="59"/>
      <c r="AD1564" s="59"/>
      <c r="AE1564" s="59"/>
      <c r="AF1564" s="59"/>
      <c r="AG1564" s="59"/>
      <c r="AI1564" s="7">
        <f>IF(Q1564&gt;0,RANK(Q1564,(N1564:P1564,Q1564:AE1564)),0)</f>
        <v>3</v>
      </c>
      <c r="AJ1564" s="7">
        <f>IF(R1564&gt;0,RANK(R1564,(N1564:P1564,Q1564:AE1564)),0)</f>
        <v>0</v>
      </c>
      <c r="AK1564" s="7">
        <f>IF(T1564&gt;0,RANK(T1564,(N1564:P1564,Q1564:AE1564)),0)</f>
        <v>0</v>
      </c>
      <c r="AL1564" s="7">
        <f>IF(S1564&gt;0,RANK(S1564,(N1564:P1564,Q1564:AE1564)),0)</f>
        <v>0</v>
      </c>
      <c r="AM1564" s="2">
        <f t="shared" si="604"/>
        <v>2.0934340671837189E-2</v>
      </c>
      <c r="AN1564" s="2">
        <f t="shared" si="605"/>
        <v>0</v>
      </c>
      <c r="AO1564" s="2">
        <f t="shared" si="606"/>
        <v>0</v>
      </c>
      <c r="AP1564" s="2">
        <f t="shared" si="607"/>
        <v>0</v>
      </c>
      <c r="AR1564" t="s">
        <v>487</v>
      </c>
      <c r="AS1564" t="s">
        <v>2255</v>
      </c>
      <c r="AV1564">
        <v>3</v>
      </c>
      <c r="AW1564" s="91">
        <v>37</v>
      </c>
      <c r="AX1564" s="93"/>
      <c r="AY1564" s="91">
        <v>37</v>
      </c>
      <c r="BA1564" s="7" t="s">
        <v>1761</v>
      </c>
    </row>
    <row r="1565" spans="1:53">
      <c r="C1565" s="1"/>
      <c r="E1565" s="7"/>
      <c r="F1565" s="7"/>
      <c r="I1565" s="2"/>
      <c r="N1565" s="59"/>
      <c r="O1565" s="59"/>
      <c r="P1565" s="59"/>
      <c r="Y1565" s="59"/>
      <c r="Z1565" s="59"/>
      <c r="AA1565" s="59"/>
      <c r="AB1565" s="59"/>
      <c r="AC1565" s="59"/>
      <c r="AD1565" s="59"/>
      <c r="AE1565" s="59"/>
      <c r="AF1565" s="59"/>
      <c r="AG1565" s="59"/>
      <c r="AI1565" s="7"/>
      <c r="AJ1565" s="7"/>
      <c r="AK1565" s="7"/>
      <c r="AL1565" s="7"/>
      <c r="AW1565" s="91"/>
      <c r="AX1565" s="93"/>
      <c r="AY1565" s="97"/>
    </row>
    <row r="1566" spans="1:53" hidden="1" outlineLevel="1">
      <c r="A1566" t="s">
        <v>853</v>
      </c>
      <c r="B1566" t="s">
        <v>2115</v>
      </c>
      <c r="C1566" s="1">
        <f t="shared" ref="C1566:C1597" si="610">SUM(N1566:AG1566)</f>
        <v>1189</v>
      </c>
      <c r="D1566" s="7">
        <f>IF(N1566&gt;0, RANK(N1566,(N1566:P1566,Q1566:AE1566)),0)</f>
        <v>2</v>
      </c>
      <c r="E1566" s="7">
        <f>IF(O1566&gt;0,RANK(O1566,(N1566:P1566,Q1566:AE1566)),0)</f>
        <v>1</v>
      </c>
      <c r="F1566" s="7">
        <f>IF(P1566&gt;0,RANK(P1566,(N1566:P1566,Q1566:AE1566)),0)</f>
        <v>0</v>
      </c>
      <c r="G1566" s="1">
        <f t="shared" si="608"/>
        <v>762</v>
      </c>
      <c r="H1566" s="2">
        <f t="shared" si="609"/>
        <v>0.64087468460891506</v>
      </c>
      <c r="I1566" s="2"/>
      <c r="J1566" s="2">
        <f t="shared" ref="J1566:J1597" si="611">IF($C1566=0,"-",N1566/$C1566)</f>
        <v>0.16904962153069805</v>
      </c>
      <c r="K1566" s="2">
        <f t="shared" ref="K1566:K1597" si="612">IF($C1566=0,"-",O1566/$C1566)</f>
        <v>0.80992430613961308</v>
      </c>
      <c r="L1566" s="2">
        <f t="shared" ref="L1566:L1597" si="613">IF($C1566=0,"-",P1566/$C1566)</f>
        <v>0</v>
      </c>
      <c r="M1566" s="2">
        <f t="shared" ref="M1566:M1597" si="614">IF(C1566=0,"-",(1-J1566-K1566-L1566))</f>
        <v>2.1026072329688894E-2</v>
      </c>
      <c r="N1566" s="59">
        <v>201</v>
      </c>
      <c r="O1566" s="59">
        <v>963</v>
      </c>
      <c r="P1566" s="59"/>
      <c r="Q1566" s="57">
        <v>24</v>
      </c>
      <c r="X1566" s="57">
        <v>1</v>
      </c>
      <c r="Y1566" s="59"/>
      <c r="Z1566" s="59"/>
      <c r="AA1566" s="59"/>
      <c r="AB1566" s="59"/>
      <c r="AC1566" s="59"/>
      <c r="AD1566" s="59"/>
      <c r="AE1566" s="59"/>
      <c r="AF1566" s="59"/>
      <c r="AG1566" s="59"/>
      <c r="AI1566" s="7">
        <f>IF(Q1566&gt;0,RANK(Q1566,(N1566:P1566,Q1566:AE1566)),0)</f>
        <v>3</v>
      </c>
      <c r="AJ1566" s="7">
        <f>IF(R1566&gt;0,RANK(R1566,(N1566:P1566,Q1566:AE1566)),0)</f>
        <v>0</v>
      </c>
      <c r="AK1566" s="7">
        <f>IF(T1566&gt;0,RANK(T1566,(N1566:P1566,Q1566:AE1566)),0)</f>
        <v>0</v>
      </c>
      <c r="AL1566" s="7">
        <f>IF(S1566&gt;0,RANK(S1566,(N1566:P1566,Q1566:AE1566)),0)</f>
        <v>0</v>
      </c>
      <c r="AM1566" s="2">
        <f t="shared" ref="AM1566:AM1597" si="615">IF($C1566=0,"-",Q1566/$C1566)</f>
        <v>2.0185029436501262E-2</v>
      </c>
      <c r="AN1566" s="2">
        <f t="shared" ref="AN1566:AN1597" si="616">IF($C1566=0,"-",R1566/$C1566)</f>
        <v>0</v>
      </c>
      <c r="AO1566" s="2">
        <f t="shared" ref="AO1566:AO1597" si="617">IF($C1566=0,"-",T1566/$C1566)</f>
        <v>0</v>
      </c>
      <c r="AP1566" s="2">
        <f t="shared" ref="AP1566:AP1597" si="618">IF($C1566=0,"-",S1566/$C1566)</f>
        <v>0</v>
      </c>
      <c r="AR1566" t="s">
        <v>853</v>
      </c>
      <c r="AS1566" t="s">
        <v>2115</v>
      </c>
      <c r="AT1566">
        <v>1</v>
      </c>
      <c r="AV1566">
        <v>3</v>
      </c>
      <c r="AW1566" s="91">
        <v>38</v>
      </c>
      <c r="AX1566" s="93">
        <v>1</v>
      </c>
      <c r="AY1566" s="97">
        <f t="shared" si="598"/>
        <v>38001</v>
      </c>
      <c r="BA1566" s="7" t="s">
        <v>1261</v>
      </c>
    </row>
    <row r="1567" spans="1:53" hidden="1" outlineLevel="1">
      <c r="A1567" t="s">
        <v>610</v>
      </c>
      <c r="B1567" t="s">
        <v>2115</v>
      </c>
      <c r="C1567" s="1">
        <f t="shared" si="610"/>
        <v>4765</v>
      </c>
      <c r="D1567" s="7">
        <f>IF(N1567&gt;0, RANK(N1567,(N1567:P1567,Q1567:AE1567)),0)</f>
        <v>2</v>
      </c>
      <c r="E1567" s="7">
        <f>IF(O1567&gt;0,RANK(O1567,(N1567:P1567,Q1567:AE1567)),0)</f>
        <v>1</v>
      </c>
      <c r="F1567" s="7">
        <f>IF(P1567&gt;0,RANK(P1567,(N1567:P1567,Q1567:AE1567)),0)</f>
        <v>0</v>
      </c>
      <c r="G1567" s="1">
        <f t="shared" si="608"/>
        <v>2398</v>
      </c>
      <c r="H1567" s="2">
        <f t="shared" si="609"/>
        <v>0.50325288562434423</v>
      </c>
      <c r="I1567" s="2"/>
      <c r="J1567" s="2">
        <f t="shared" si="611"/>
        <v>0.23924449108079748</v>
      </c>
      <c r="K1567" s="2">
        <f t="shared" si="612"/>
        <v>0.74249737670514171</v>
      </c>
      <c r="L1567" s="2">
        <f t="shared" si="613"/>
        <v>0</v>
      </c>
      <c r="M1567" s="2">
        <f t="shared" si="614"/>
        <v>1.8258132214060807E-2</v>
      </c>
      <c r="N1567" s="59">
        <v>1140</v>
      </c>
      <c r="O1567" s="59">
        <v>3538</v>
      </c>
      <c r="P1567" s="59"/>
      <c r="Q1567" s="57">
        <v>83</v>
      </c>
      <c r="X1567" s="57">
        <v>4</v>
      </c>
      <c r="Y1567" s="59"/>
      <c r="Z1567" s="59"/>
      <c r="AA1567" s="59"/>
      <c r="AB1567" s="59"/>
      <c r="AC1567" s="59"/>
      <c r="AD1567" s="59"/>
      <c r="AE1567" s="59"/>
      <c r="AF1567" s="59"/>
      <c r="AG1567" s="59"/>
      <c r="AI1567" s="7">
        <f>IF(Q1567&gt;0,RANK(Q1567,(N1567:P1567,Q1567:AE1567)),0)</f>
        <v>3</v>
      </c>
      <c r="AJ1567" s="7">
        <f>IF(R1567&gt;0,RANK(R1567,(N1567:P1567,Q1567:AE1567)),0)</f>
        <v>0</v>
      </c>
      <c r="AK1567" s="7">
        <f>IF(T1567&gt;0,RANK(T1567,(N1567:P1567,Q1567:AE1567)),0)</f>
        <v>0</v>
      </c>
      <c r="AL1567" s="7">
        <f>IF(S1567&gt;0,RANK(S1567,(N1567:P1567,Q1567:AE1567)),0)</f>
        <v>0</v>
      </c>
      <c r="AM1567" s="2">
        <f t="shared" si="615"/>
        <v>1.7418677859391395E-2</v>
      </c>
      <c r="AN1567" s="2">
        <f t="shared" si="616"/>
        <v>0</v>
      </c>
      <c r="AO1567" s="2">
        <f t="shared" si="617"/>
        <v>0</v>
      </c>
      <c r="AP1567" s="2">
        <f t="shared" si="618"/>
        <v>0</v>
      </c>
      <c r="AR1567" t="s">
        <v>610</v>
      </c>
      <c r="AS1567" t="s">
        <v>2115</v>
      </c>
      <c r="AT1567">
        <v>1</v>
      </c>
      <c r="AV1567">
        <v>3</v>
      </c>
      <c r="AW1567" s="91">
        <v>38</v>
      </c>
      <c r="AX1567" s="93">
        <v>3</v>
      </c>
      <c r="AY1567" s="97">
        <f t="shared" si="598"/>
        <v>38003</v>
      </c>
      <c r="BA1567" s="7" t="s">
        <v>1261</v>
      </c>
    </row>
    <row r="1568" spans="1:53" hidden="1" outlineLevel="1">
      <c r="A1568" t="s">
        <v>1014</v>
      </c>
      <c r="B1568" t="s">
        <v>2115</v>
      </c>
      <c r="C1568" s="1">
        <f t="shared" si="610"/>
        <v>1779</v>
      </c>
      <c r="D1568" s="7">
        <f>IF(N1568&gt;0, RANK(N1568,(N1568:P1568,Q1568:AE1568)),0)</f>
        <v>2</v>
      </c>
      <c r="E1568" s="7">
        <f>IF(O1568&gt;0,RANK(O1568,(N1568:P1568,Q1568:AE1568)),0)</f>
        <v>1</v>
      </c>
      <c r="F1568" s="7">
        <f>IF(P1568&gt;0,RANK(P1568,(N1568:P1568,Q1568:AE1568)),0)</f>
        <v>0</v>
      </c>
      <c r="G1568" s="1">
        <f t="shared" si="608"/>
        <v>494</v>
      </c>
      <c r="H1568" s="2">
        <f t="shared" si="609"/>
        <v>0.27768409218662171</v>
      </c>
      <c r="I1568" s="2"/>
      <c r="J1568" s="2">
        <f t="shared" si="611"/>
        <v>0.34907251264755479</v>
      </c>
      <c r="K1568" s="2">
        <f t="shared" si="612"/>
        <v>0.6267566048341765</v>
      </c>
      <c r="L1568" s="2">
        <f t="shared" si="613"/>
        <v>0</v>
      </c>
      <c r="M1568" s="2">
        <f t="shared" si="614"/>
        <v>2.417088251826871E-2</v>
      </c>
      <c r="N1568" s="59">
        <v>621</v>
      </c>
      <c r="O1568" s="59">
        <v>1115</v>
      </c>
      <c r="P1568" s="59"/>
      <c r="Q1568" s="57">
        <v>39</v>
      </c>
      <c r="X1568" s="57">
        <v>4</v>
      </c>
      <c r="Y1568" s="59"/>
      <c r="Z1568" s="59"/>
      <c r="AA1568" s="59"/>
      <c r="AB1568" s="59"/>
      <c r="AC1568" s="59"/>
      <c r="AD1568" s="59"/>
      <c r="AE1568" s="59"/>
      <c r="AF1568" s="59"/>
      <c r="AG1568" s="59"/>
      <c r="AI1568" s="7">
        <f>IF(Q1568&gt;0,RANK(Q1568,(N1568:P1568,Q1568:AE1568)),0)</f>
        <v>3</v>
      </c>
      <c r="AJ1568" s="7">
        <f>IF(R1568&gt;0,RANK(R1568,(N1568:P1568,Q1568:AE1568)),0)</f>
        <v>0</v>
      </c>
      <c r="AK1568" s="7">
        <f>IF(T1568&gt;0,RANK(T1568,(N1568:P1568,Q1568:AE1568)),0)</f>
        <v>0</v>
      </c>
      <c r="AL1568" s="7">
        <f>IF(S1568&gt;0,RANK(S1568,(N1568:P1568,Q1568:AE1568)),0)</f>
        <v>0</v>
      </c>
      <c r="AM1568" s="2">
        <f t="shared" si="615"/>
        <v>2.1922428330522766E-2</v>
      </c>
      <c r="AN1568" s="2">
        <f t="shared" si="616"/>
        <v>0</v>
      </c>
      <c r="AO1568" s="2">
        <f t="shared" si="617"/>
        <v>0</v>
      </c>
      <c r="AP1568" s="2">
        <f t="shared" si="618"/>
        <v>0</v>
      </c>
      <c r="AR1568" t="s">
        <v>1014</v>
      </c>
      <c r="AS1568" t="s">
        <v>2115</v>
      </c>
      <c r="AT1568">
        <v>1</v>
      </c>
      <c r="AV1568">
        <v>3</v>
      </c>
      <c r="AW1568" s="91">
        <v>38</v>
      </c>
      <c r="AX1568" s="93">
        <v>5</v>
      </c>
      <c r="AY1568" s="97">
        <f t="shared" si="598"/>
        <v>38005</v>
      </c>
      <c r="BA1568" s="7" t="s">
        <v>1261</v>
      </c>
    </row>
    <row r="1569" spans="1:53" hidden="1" outlineLevel="1">
      <c r="A1569" t="s">
        <v>855</v>
      </c>
      <c r="B1569" t="s">
        <v>2115</v>
      </c>
      <c r="C1569" s="1">
        <f t="shared" si="610"/>
        <v>501</v>
      </c>
      <c r="D1569" s="7">
        <f>IF(N1569&gt;0, RANK(N1569,(N1569:P1569,Q1569:AE1569)),0)</f>
        <v>2</v>
      </c>
      <c r="E1569" s="7">
        <f>IF(O1569&gt;0,RANK(O1569,(N1569:P1569,Q1569:AE1569)),0)</f>
        <v>1</v>
      </c>
      <c r="F1569" s="7">
        <f>IF(P1569&gt;0,RANK(P1569,(N1569:P1569,Q1569:AE1569)),0)</f>
        <v>0</v>
      </c>
      <c r="G1569" s="1">
        <f t="shared" si="608"/>
        <v>395</v>
      </c>
      <c r="H1569" s="2">
        <f t="shared" si="609"/>
        <v>0.78842315369261473</v>
      </c>
      <c r="I1569" s="2"/>
      <c r="J1569" s="2">
        <f t="shared" si="611"/>
        <v>9.580838323353294E-2</v>
      </c>
      <c r="K1569" s="2">
        <f t="shared" si="612"/>
        <v>0.88423153692614775</v>
      </c>
      <c r="L1569" s="2">
        <f t="shared" si="613"/>
        <v>0</v>
      </c>
      <c r="M1569" s="2">
        <f t="shared" si="614"/>
        <v>1.9960079840319334E-2</v>
      </c>
      <c r="N1569" s="59">
        <v>48</v>
      </c>
      <c r="O1569" s="59">
        <v>443</v>
      </c>
      <c r="P1569" s="59"/>
      <c r="Q1569" s="57">
        <v>8</v>
      </c>
      <c r="X1569" s="57">
        <v>2</v>
      </c>
      <c r="Y1569" s="59"/>
      <c r="Z1569" s="59"/>
      <c r="AA1569" s="59"/>
      <c r="AB1569" s="59"/>
      <c r="AC1569" s="59"/>
      <c r="AD1569" s="59"/>
      <c r="AE1569" s="59"/>
      <c r="AF1569" s="59"/>
      <c r="AG1569" s="59"/>
      <c r="AI1569" s="7">
        <f>IF(Q1569&gt;0,RANK(Q1569,(N1569:P1569,Q1569:AE1569)),0)</f>
        <v>3</v>
      </c>
      <c r="AJ1569" s="7">
        <f>IF(R1569&gt;0,RANK(R1569,(N1569:P1569,Q1569:AE1569)),0)</f>
        <v>0</v>
      </c>
      <c r="AK1569" s="7">
        <f>IF(T1569&gt;0,RANK(T1569,(N1569:P1569,Q1569:AE1569)),0)</f>
        <v>0</v>
      </c>
      <c r="AL1569" s="7">
        <f>IF(S1569&gt;0,RANK(S1569,(N1569:P1569,Q1569:AE1569)),0)</f>
        <v>0</v>
      </c>
      <c r="AM1569" s="2">
        <f t="shared" si="615"/>
        <v>1.5968063872255488E-2</v>
      </c>
      <c r="AN1569" s="2">
        <f t="shared" si="616"/>
        <v>0</v>
      </c>
      <c r="AO1569" s="2">
        <f t="shared" si="617"/>
        <v>0</v>
      </c>
      <c r="AP1569" s="2">
        <f t="shared" si="618"/>
        <v>0</v>
      </c>
      <c r="AR1569" t="s">
        <v>855</v>
      </c>
      <c r="AS1569" t="s">
        <v>2115</v>
      </c>
      <c r="AT1569">
        <v>1</v>
      </c>
      <c r="AV1569">
        <v>3</v>
      </c>
      <c r="AW1569" s="91">
        <v>38</v>
      </c>
      <c r="AX1569" s="93">
        <v>7</v>
      </c>
      <c r="AY1569" s="97">
        <f t="shared" si="598"/>
        <v>38007</v>
      </c>
      <c r="BA1569" s="7" t="s">
        <v>1261</v>
      </c>
    </row>
    <row r="1570" spans="1:53" hidden="1" outlineLevel="1">
      <c r="A1570" t="s">
        <v>1180</v>
      </c>
      <c r="B1570" t="s">
        <v>2115</v>
      </c>
      <c r="C1570" s="1">
        <f t="shared" si="610"/>
        <v>2971</v>
      </c>
      <c r="D1570" s="7">
        <f>IF(N1570&gt;0, RANK(N1570,(N1570:P1570,Q1570:AE1570)),0)</f>
        <v>2</v>
      </c>
      <c r="E1570" s="7">
        <f>IF(O1570&gt;0,RANK(O1570,(N1570:P1570,Q1570:AE1570)),0)</f>
        <v>1</v>
      </c>
      <c r="F1570" s="7">
        <f>IF(P1570&gt;0,RANK(P1570,(N1570:P1570,Q1570:AE1570)),0)</f>
        <v>0</v>
      </c>
      <c r="G1570" s="1">
        <f t="shared" si="608"/>
        <v>1929</v>
      </c>
      <c r="H1570" s="2">
        <f t="shared" si="609"/>
        <v>0.64927633793335582</v>
      </c>
      <c r="I1570" s="2"/>
      <c r="J1570" s="2">
        <f t="shared" si="611"/>
        <v>0.16728374284752609</v>
      </c>
      <c r="K1570" s="2">
        <f t="shared" si="612"/>
        <v>0.81656008078088183</v>
      </c>
      <c r="L1570" s="2">
        <f t="shared" si="613"/>
        <v>0</v>
      </c>
      <c r="M1570" s="2">
        <f t="shared" si="614"/>
        <v>1.6156176371592057E-2</v>
      </c>
      <c r="N1570" s="59">
        <v>497</v>
      </c>
      <c r="O1570" s="59">
        <v>2426</v>
      </c>
      <c r="P1570" s="59"/>
      <c r="Q1570" s="57">
        <v>45</v>
      </c>
      <c r="X1570" s="57">
        <v>3</v>
      </c>
      <c r="Y1570" s="59"/>
      <c r="Z1570" s="59"/>
      <c r="AA1570" s="59"/>
      <c r="AB1570" s="59"/>
      <c r="AC1570" s="59"/>
      <c r="AD1570" s="59"/>
      <c r="AE1570" s="59"/>
      <c r="AF1570" s="59"/>
      <c r="AG1570" s="59"/>
      <c r="AI1570" s="7">
        <f>IF(Q1570&gt;0,RANK(Q1570,(N1570:P1570,Q1570:AE1570)),0)</f>
        <v>3</v>
      </c>
      <c r="AJ1570" s="7">
        <f>IF(R1570&gt;0,RANK(R1570,(N1570:P1570,Q1570:AE1570)),0)</f>
        <v>0</v>
      </c>
      <c r="AK1570" s="7">
        <f>IF(T1570&gt;0,RANK(T1570,(N1570:P1570,Q1570:AE1570)),0)</f>
        <v>0</v>
      </c>
      <c r="AL1570" s="7">
        <f>IF(S1570&gt;0,RANK(S1570,(N1570:P1570,Q1570:AE1570)),0)</f>
        <v>0</v>
      </c>
      <c r="AM1570" s="2">
        <f t="shared" si="615"/>
        <v>1.5146415348367553E-2</v>
      </c>
      <c r="AN1570" s="2">
        <f t="shared" si="616"/>
        <v>0</v>
      </c>
      <c r="AO1570" s="2">
        <f t="shared" si="617"/>
        <v>0</v>
      </c>
      <c r="AP1570" s="2">
        <f t="shared" si="618"/>
        <v>0</v>
      </c>
      <c r="AR1570" t="s">
        <v>1180</v>
      </c>
      <c r="AS1570" t="s">
        <v>2115</v>
      </c>
      <c r="AT1570">
        <v>1</v>
      </c>
      <c r="AV1570">
        <v>3</v>
      </c>
      <c r="AW1570" s="91">
        <v>38</v>
      </c>
      <c r="AX1570" s="93">
        <v>9</v>
      </c>
      <c r="AY1570" s="97">
        <f t="shared" si="598"/>
        <v>38009</v>
      </c>
      <c r="BA1570" s="7" t="s">
        <v>1261</v>
      </c>
    </row>
    <row r="1571" spans="1:53" hidden="1" outlineLevel="1">
      <c r="A1571" t="s">
        <v>980</v>
      </c>
      <c r="B1571" t="s">
        <v>2115</v>
      </c>
      <c r="C1571" s="1">
        <f t="shared" si="610"/>
        <v>1457</v>
      </c>
      <c r="D1571" s="7">
        <f>IF(N1571&gt;0, RANK(N1571,(N1571:P1571,Q1571:AE1571)),0)</f>
        <v>2</v>
      </c>
      <c r="E1571" s="7">
        <f>IF(O1571&gt;0,RANK(O1571,(N1571:P1571,Q1571:AE1571)),0)</f>
        <v>1</v>
      </c>
      <c r="F1571" s="7">
        <f>IF(P1571&gt;0,RANK(P1571,(N1571:P1571,Q1571:AE1571)),0)</f>
        <v>0</v>
      </c>
      <c r="G1571" s="1">
        <f t="shared" si="608"/>
        <v>1050</v>
      </c>
      <c r="H1571" s="2">
        <f t="shared" si="609"/>
        <v>0.72065888812628687</v>
      </c>
      <c r="I1571" s="2"/>
      <c r="J1571" s="2">
        <f t="shared" si="611"/>
        <v>0.12628689087165409</v>
      </c>
      <c r="K1571" s="2">
        <f t="shared" si="612"/>
        <v>0.84694577899794099</v>
      </c>
      <c r="L1571" s="2">
        <f t="shared" si="613"/>
        <v>0</v>
      </c>
      <c r="M1571" s="2">
        <f t="shared" si="614"/>
        <v>2.6767330130404887E-2</v>
      </c>
      <c r="N1571" s="59">
        <v>184</v>
      </c>
      <c r="O1571" s="59">
        <v>1234</v>
      </c>
      <c r="P1571" s="59"/>
      <c r="Q1571" s="57">
        <v>38</v>
      </c>
      <c r="X1571" s="57">
        <v>1</v>
      </c>
      <c r="Y1571" s="59"/>
      <c r="Z1571" s="59"/>
      <c r="AA1571" s="59"/>
      <c r="AB1571" s="59"/>
      <c r="AC1571" s="59"/>
      <c r="AD1571" s="59"/>
      <c r="AE1571" s="59"/>
      <c r="AF1571" s="59"/>
      <c r="AG1571" s="59"/>
      <c r="AI1571" s="7">
        <f>IF(Q1571&gt;0,RANK(Q1571,(N1571:P1571,Q1571:AE1571)),0)</f>
        <v>3</v>
      </c>
      <c r="AJ1571" s="7">
        <f>IF(R1571&gt;0,RANK(R1571,(N1571:P1571,Q1571:AE1571)),0)</f>
        <v>0</v>
      </c>
      <c r="AK1571" s="7">
        <f>IF(T1571&gt;0,RANK(T1571,(N1571:P1571,Q1571:AE1571)),0)</f>
        <v>0</v>
      </c>
      <c r="AL1571" s="7">
        <f>IF(S1571&gt;0,RANK(S1571,(N1571:P1571,Q1571:AE1571)),0)</f>
        <v>0</v>
      </c>
      <c r="AM1571" s="2">
        <f t="shared" si="615"/>
        <v>2.6080988332189432E-2</v>
      </c>
      <c r="AN1571" s="2">
        <f t="shared" si="616"/>
        <v>0</v>
      </c>
      <c r="AO1571" s="2">
        <f t="shared" si="617"/>
        <v>0</v>
      </c>
      <c r="AP1571" s="2">
        <f t="shared" si="618"/>
        <v>0</v>
      </c>
      <c r="AR1571" t="s">
        <v>980</v>
      </c>
      <c r="AS1571" t="s">
        <v>2115</v>
      </c>
      <c r="AT1571">
        <v>1</v>
      </c>
      <c r="AV1571">
        <v>3</v>
      </c>
      <c r="AW1571" s="91">
        <v>38</v>
      </c>
      <c r="AX1571" s="93">
        <v>11</v>
      </c>
      <c r="AY1571" s="97">
        <f t="shared" si="598"/>
        <v>38011</v>
      </c>
      <c r="BA1571" s="7" t="s">
        <v>1261</v>
      </c>
    </row>
    <row r="1572" spans="1:53" hidden="1" outlineLevel="1">
      <c r="A1572" t="s">
        <v>1932</v>
      </c>
      <c r="B1572" t="s">
        <v>2115</v>
      </c>
      <c r="C1572" s="1">
        <f t="shared" si="610"/>
        <v>790</v>
      </c>
      <c r="D1572" s="7">
        <f>IF(N1572&gt;0, RANK(N1572,(N1572:P1572,Q1572:AE1572)),0)</f>
        <v>2</v>
      </c>
      <c r="E1572" s="7">
        <f>IF(O1572&gt;0,RANK(O1572,(N1572:P1572,Q1572:AE1572)),0)</f>
        <v>1</v>
      </c>
      <c r="F1572" s="7">
        <f>IF(P1572&gt;0,RANK(P1572,(N1572:P1572,Q1572:AE1572)),0)</f>
        <v>0</v>
      </c>
      <c r="G1572" s="1">
        <f t="shared" si="608"/>
        <v>555</v>
      </c>
      <c r="H1572" s="2">
        <f t="shared" si="609"/>
        <v>0.70253164556962022</v>
      </c>
      <c r="I1572" s="2"/>
      <c r="J1572" s="2">
        <f t="shared" si="611"/>
        <v>0.14177215189873418</v>
      </c>
      <c r="K1572" s="2">
        <f t="shared" si="612"/>
        <v>0.84430379746835438</v>
      </c>
      <c r="L1572" s="2">
        <f t="shared" si="613"/>
        <v>0</v>
      </c>
      <c r="M1572" s="2">
        <f t="shared" si="614"/>
        <v>1.3924050632911467E-2</v>
      </c>
      <c r="N1572" s="59">
        <v>112</v>
      </c>
      <c r="O1572" s="59">
        <v>667</v>
      </c>
      <c r="P1572" s="59"/>
      <c r="Q1572" s="57">
        <v>11</v>
      </c>
      <c r="X1572" s="57">
        <v>0</v>
      </c>
      <c r="Y1572" s="59"/>
      <c r="Z1572" s="59"/>
      <c r="AA1572" s="59"/>
      <c r="AB1572" s="59"/>
      <c r="AC1572" s="59"/>
      <c r="AD1572" s="59"/>
      <c r="AE1572" s="59"/>
      <c r="AF1572" s="59"/>
      <c r="AG1572" s="59"/>
      <c r="AI1572" s="7">
        <f>IF(Q1572&gt;0,RANK(Q1572,(N1572:P1572,Q1572:AE1572)),0)</f>
        <v>3</v>
      </c>
      <c r="AJ1572" s="7">
        <f>IF(R1572&gt;0,RANK(R1572,(N1572:P1572,Q1572:AE1572)),0)</f>
        <v>0</v>
      </c>
      <c r="AK1572" s="7">
        <f>IF(T1572&gt;0,RANK(T1572,(N1572:P1572,Q1572:AE1572)),0)</f>
        <v>0</v>
      </c>
      <c r="AL1572" s="7">
        <f>IF(S1572&gt;0,RANK(S1572,(N1572:P1572,Q1572:AE1572)),0)</f>
        <v>0</v>
      </c>
      <c r="AM1572" s="2">
        <f t="shared" si="615"/>
        <v>1.3924050632911392E-2</v>
      </c>
      <c r="AN1572" s="2">
        <f t="shared" si="616"/>
        <v>0</v>
      </c>
      <c r="AO1572" s="2">
        <f t="shared" si="617"/>
        <v>0</v>
      </c>
      <c r="AP1572" s="2">
        <f t="shared" si="618"/>
        <v>0</v>
      </c>
      <c r="AR1572" t="s">
        <v>1932</v>
      </c>
      <c r="AS1572" t="s">
        <v>2115</v>
      </c>
      <c r="AT1572">
        <v>1</v>
      </c>
      <c r="AV1572">
        <v>3</v>
      </c>
      <c r="AW1572" s="91">
        <v>38</v>
      </c>
      <c r="AX1572" s="93">
        <v>13</v>
      </c>
      <c r="AY1572" s="97">
        <f t="shared" si="598"/>
        <v>38013</v>
      </c>
      <c r="BA1572" s="7" t="s">
        <v>1261</v>
      </c>
    </row>
    <row r="1573" spans="1:53" hidden="1" outlineLevel="1">
      <c r="A1573" t="s">
        <v>2264</v>
      </c>
      <c r="B1573" t="s">
        <v>2115</v>
      </c>
      <c r="C1573" s="1">
        <f t="shared" si="610"/>
        <v>32650</v>
      </c>
      <c r="D1573" s="7">
        <f>IF(N1573&gt;0, RANK(N1573,(N1573:P1573,Q1573:AE1573)),0)</f>
        <v>2</v>
      </c>
      <c r="E1573" s="7">
        <f>IF(O1573&gt;0,RANK(O1573,(N1573:P1573,Q1573:AE1573)),0)</f>
        <v>1</v>
      </c>
      <c r="F1573" s="7">
        <f>IF(P1573&gt;0,RANK(P1573,(N1573:P1573,Q1573:AE1573)),0)</f>
        <v>0</v>
      </c>
      <c r="G1573" s="1">
        <f t="shared" si="608"/>
        <v>18715</v>
      </c>
      <c r="H1573" s="2">
        <f t="shared" si="609"/>
        <v>0.57320061255742727</v>
      </c>
      <c r="I1573" s="2"/>
      <c r="J1573" s="2">
        <f t="shared" si="611"/>
        <v>0.20535987748851456</v>
      </c>
      <c r="K1573" s="2">
        <f t="shared" si="612"/>
        <v>0.77856049004594186</v>
      </c>
      <c r="L1573" s="2">
        <f t="shared" si="613"/>
        <v>0</v>
      </c>
      <c r="M1573" s="2">
        <f t="shared" si="614"/>
        <v>1.6079632465543559E-2</v>
      </c>
      <c r="N1573" s="59">
        <v>6705</v>
      </c>
      <c r="O1573" s="59">
        <v>25420</v>
      </c>
      <c r="P1573" s="59"/>
      <c r="Q1573" s="57">
        <v>481</v>
      </c>
      <c r="X1573" s="57">
        <v>44</v>
      </c>
      <c r="Y1573" s="59"/>
      <c r="Z1573" s="59"/>
      <c r="AA1573" s="59"/>
      <c r="AB1573" s="59"/>
      <c r="AC1573" s="59"/>
      <c r="AD1573" s="59"/>
      <c r="AE1573" s="59"/>
      <c r="AF1573" s="59"/>
      <c r="AG1573" s="59"/>
      <c r="AI1573" s="7">
        <f>IF(Q1573&gt;0,RANK(Q1573,(N1573:P1573,Q1573:AE1573)),0)</f>
        <v>3</v>
      </c>
      <c r="AJ1573" s="7">
        <f>IF(R1573&gt;0,RANK(R1573,(N1573:P1573,Q1573:AE1573)),0)</f>
        <v>0</v>
      </c>
      <c r="AK1573" s="7">
        <f>IF(T1573&gt;0,RANK(T1573,(N1573:P1573,Q1573:AE1573)),0)</f>
        <v>0</v>
      </c>
      <c r="AL1573" s="7">
        <f>IF(S1573&gt;0,RANK(S1573,(N1573:P1573,Q1573:AE1573)),0)</f>
        <v>0</v>
      </c>
      <c r="AM1573" s="2">
        <f t="shared" si="615"/>
        <v>1.4732006125574272E-2</v>
      </c>
      <c r="AN1573" s="2">
        <f t="shared" si="616"/>
        <v>0</v>
      </c>
      <c r="AO1573" s="2">
        <f t="shared" si="617"/>
        <v>0</v>
      </c>
      <c r="AP1573" s="2">
        <f t="shared" si="618"/>
        <v>0</v>
      </c>
      <c r="AR1573" t="s">
        <v>2264</v>
      </c>
      <c r="AS1573" t="s">
        <v>2115</v>
      </c>
      <c r="AT1573">
        <v>1</v>
      </c>
      <c r="AV1573">
        <v>3</v>
      </c>
      <c r="AW1573" s="91">
        <v>38</v>
      </c>
      <c r="AX1573" s="93">
        <v>15</v>
      </c>
      <c r="AY1573" s="97">
        <f t="shared" si="598"/>
        <v>38015</v>
      </c>
      <c r="BA1573" s="7" t="s">
        <v>1261</v>
      </c>
    </row>
    <row r="1574" spans="1:53" hidden="1" outlineLevel="1">
      <c r="A1574" t="s">
        <v>2081</v>
      </c>
      <c r="B1574" t="s">
        <v>2115</v>
      </c>
      <c r="C1574" s="1">
        <f t="shared" si="610"/>
        <v>48468</v>
      </c>
      <c r="D1574" s="7">
        <f>IF(N1574&gt;0, RANK(N1574,(N1574:P1574,Q1574:AE1574)),0)</f>
        <v>2</v>
      </c>
      <c r="E1574" s="7">
        <f>IF(O1574&gt;0,RANK(O1574,(N1574:P1574,Q1574:AE1574)),0)</f>
        <v>1</v>
      </c>
      <c r="F1574" s="7">
        <f>IF(P1574&gt;0,RANK(P1574,(N1574:P1574,Q1574:AE1574)),0)</f>
        <v>0</v>
      </c>
      <c r="G1574" s="1">
        <f t="shared" si="608"/>
        <v>22139</v>
      </c>
      <c r="H1574" s="2">
        <f t="shared" si="609"/>
        <v>0.4567756045225716</v>
      </c>
      <c r="I1574" s="2"/>
      <c r="J1574" s="2">
        <f t="shared" si="611"/>
        <v>0.26291573821903114</v>
      </c>
      <c r="K1574" s="2">
        <f t="shared" si="612"/>
        <v>0.71969134274160274</v>
      </c>
      <c r="L1574" s="2">
        <f t="shared" si="613"/>
        <v>0</v>
      </c>
      <c r="M1574" s="2">
        <f t="shared" si="614"/>
        <v>1.7392919039366128E-2</v>
      </c>
      <c r="N1574" s="59">
        <v>12743</v>
      </c>
      <c r="O1574" s="59">
        <v>34882</v>
      </c>
      <c r="P1574" s="59"/>
      <c r="Q1574" s="57">
        <v>786</v>
      </c>
      <c r="X1574" s="57">
        <v>57</v>
      </c>
      <c r="Y1574" s="59"/>
      <c r="Z1574" s="59"/>
      <c r="AA1574" s="59"/>
      <c r="AB1574" s="59"/>
      <c r="AC1574" s="59"/>
      <c r="AD1574" s="59"/>
      <c r="AE1574" s="59"/>
      <c r="AF1574" s="59"/>
      <c r="AG1574" s="59"/>
      <c r="AI1574" s="7">
        <f>IF(Q1574&gt;0,RANK(Q1574,(N1574:P1574,Q1574:AE1574)),0)</f>
        <v>3</v>
      </c>
      <c r="AJ1574" s="7">
        <f>IF(R1574&gt;0,RANK(R1574,(N1574:P1574,Q1574:AE1574)),0)</f>
        <v>0</v>
      </c>
      <c r="AK1574" s="7">
        <f>IF(T1574&gt;0,RANK(T1574,(N1574:P1574,Q1574:AE1574)),0)</f>
        <v>0</v>
      </c>
      <c r="AL1574" s="7">
        <f>IF(S1574&gt;0,RANK(S1574,(N1574:P1574,Q1574:AE1574)),0)</f>
        <v>0</v>
      </c>
      <c r="AM1574" s="2">
        <f t="shared" si="615"/>
        <v>1.6216885367665263E-2</v>
      </c>
      <c r="AN1574" s="2">
        <f t="shared" si="616"/>
        <v>0</v>
      </c>
      <c r="AO1574" s="2">
        <f t="shared" si="617"/>
        <v>0</v>
      </c>
      <c r="AP1574" s="2">
        <f t="shared" si="618"/>
        <v>0</v>
      </c>
      <c r="AR1574" t="s">
        <v>2081</v>
      </c>
      <c r="AS1574" t="s">
        <v>2115</v>
      </c>
      <c r="AT1574">
        <v>1</v>
      </c>
      <c r="AV1574">
        <v>3</v>
      </c>
      <c r="AW1574" s="91">
        <v>38</v>
      </c>
      <c r="AX1574" s="93">
        <v>17</v>
      </c>
      <c r="AY1574" s="97">
        <f t="shared" si="598"/>
        <v>38017</v>
      </c>
      <c r="BA1574" s="7" t="s">
        <v>1261</v>
      </c>
    </row>
    <row r="1575" spans="1:53" hidden="1" outlineLevel="1">
      <c r="A1575" t="s">
        <v>2235</v>
      </c>
      <c r="B1575" t="s">
        <v>2115</v>
      </c>
      <c r="C1575" s="1">
        <f t="shared" si="610"/>
        <v>1841</v>
      </c>
      <c r="D1575" s="7">
        <f>IF(N1575&gt;0, RANK(N1575,(N1575:P1575,Q1575:AE1575)),0)</f>
        <v>2</v>
      </c>
      <c r="E1575" s="7">
        <f>IF(O1575&gt;0,RANK(O1575,(N1575:P1575,Q1575:AE1575)),0)</f>
        <v>1</v>
      </c>
      <c r="F1575" s="7">
        <f>IF(P1575&gt;0,RANK(P1575,(N1575:P1575,Q1575:AE1575)),0)</f>
        <v>0</v>
      </c>
      <c r="G1575" s="1">
        <f t="shared" si="608"/>
        <v>1181</v>
      </c>
      <c r="H1575" s="2">
        <f t="shared" si="609"/>
        <v>0.64149918522542093</v>
      </c>
      <c r="I1575" s="2"/>
      <c r="J1575" s="2">
        <f t="shared" si="611"/>
        <v>0.17490494296577946</v>
      </c>
      <c r="K1575" s="2">
        <f t="shared" si="612"/>
        <v>0.81640412819120045</v>
      </c>
      <c r="L1575" s="2">
        <f t="shared" si="613"/>
        <v>0</v>
      </c>
      <c r="M1575" s="2">
        <f t="shared" si="614"/>
        <v>8.6909288430201403E-3</v>
      </c>
      <c r="N1575" s="59">
        <v>322</v>
      </c>
      <c r="O1575" s="59">
        <v>1503</v>
      </c>
      <c r="P1575" s="59"/>
      <c r="Q1575" s="57">
        <v>16</v>
      </c>
      <c r="X1575" s="57">
        <v>0</v>
      </c>
      <c r="Y1575" s="59"/>
      <c r="Z1575" s="59"/>
      <c r="AA1575" s="59"/>
      <c r="AB1575" s="59"/>
      <c r="AC1575" s="59"/>
      <c r="AD1575" s="59"/>
      <c r="AE1575" s="59"/>
      <c r="AF1575" s="59"/>
      <c r="AG1575" s="59"/>
      <c r="AI1575" s="7">
        <f>IF(Q1575&gt;0,RANK(Q1575,(N1575:P1575,Q1575:AE1575)),0)</f>
        <v>3</v>
      </c>
      <c r="AJ1575" s="7">
        <f>IF(R1575&gt;0,RANK(R1575,(N1575:P1575,Q1575:AE1575)),0)</f>
        <v>0</v>
      </c>
      <c r="AK1575" s="7">
        <f>IF(T1575&gt;0,RANK(T1575,(N1575:P1575,Q1575:AE1575)),0)</f>
        <v>0</v>
      </c>
      <c r="AL1575" s="7">
        <f>IF(S1575&gt;0,RANK(S1575,(N1575:P1575,Q1575:AE1575)),0)</f>
        <v>0</v>
      </c>
      <c r="AM1575" s="2">
        <f t="shared" si="615"/>
        <v>8.690928843020097E-3</v>
      </c>
      <c r="AN1575" s="2">
        <f t="shared" si="616"/>
        <v>0</v>
      </c>
      <c r="AO1575" s="2">
        <f t="shared" si="617"/>
        <v>0</v>
      </c>
      <c r="AP1575" s="2">
        <f t="shared" si="618"/>
        <v>0</v>
      </c>
      <c r="AR1575" t="s">
        <v>2235</v>
      </c>
      <c r="AS1575" t="s">
        <v>2115</v>
      </c>
      <c r="AT1575">
        <v>1</v>
      </c>
      <c r="AV1575">
        <v>3</v>
      </c>
      <c r="AW1575" s="91">
        <v>38</v>
      </c>
      <c r="AX1575" s="93">
        <v>19</v>
      </c>
      <c r="AY1575" s="97">
        <f t="shared" si="598"/>
        <v>38019</v>
      </c>
      <c r="BA1575" s="7" t="s">
        <v>1261</v>
      </c>
    </row>
    <row r="1576" spans="1:53" hidden="1" outlineLevel="1">
      <c r="A1576" t="s">
        <v>906</v>
      </c>
      <c r="B1576" t="s">
        <v>2115</v>
      </c>
      <c r="C1576" s="1">
        <f t="shared" si="610"/>
        <v>2027</v>
      </c>
      <c r="D1576" s="7">
        <f>IF(N1576&gt;0, RANK(N1576,(N1576:P1576,Q1576:AE1576)),0)</f>
        <v>2</v>
      </c>
      <c r="E1576" s="7">
        <f>IF(O1576&gt;0,RANK(O1576,(N1576:P1576,Q1576:AE1576)),0)</f>
        <v>1</v>
      </c>
      <c r="F1576" s="7">
        <f>IF(P1576&gt;0,RANK(P1576,(N1576:P1576,Q1576:AE1576)),0)</f>
        <v>0</v>
      </c>
      <c r="G1576" s="1">
        <f t="shared" si="608"/>
        <v>1271</v>
      </c>
      <c r="H1576" s="2">
        <f t="shared" si="609"/>
        <v>0.62703502713369508</v>
      </c>
      <c r="I1576" s="2"/>
      <c r="J1576" s="2">
        <f t="shared" si="611"/>
        <v>0.17957572767636901</v>
      </c>
      <c r="K1576" s="2">
        <f t="shared" si="612"/>
        <v>0.80661075481006417</v>
      </c>
      <c r="L1576" s="2">
        <f t="shared" si="613"/>
        <v>0</v>
      </c>
      <c r="M1576" s="2">
        <f t="shared" si="614"/>
        <v>1.3813517513566853E-2</v>
      </c>
      <c r="N1576" s="59">
        <v>364</v>
      </c>
      <c r="O1576" s="59">
        <v>1635</v>
      </c>
      <c r="P1576" s="59"/>
      <c r="Q1576" s="57">
        <v>26</v>
      </c>
      <c r="X1576" s="57">
        <v>2</v>
      </c>
      <c r="Y1576" s="59"/>
      <c r="Z1576" s="59"/>
      <c r="AA1576" s="59"/>
      <c r="AB1576" s="59"/>
      <c r="AC1576" s="59"/>
      <c r="AD1576" s="59"/>
      <c r="AE1576" s="59"/>
      <c r="AF1576" s="59"/>
      <c r="AG1576" s="59"/>
      <c r="AI1576" s="7">
        <f>IF(Q1576&gt;0,RANK(Q1576,(N1576:P1576,Q1576:AE1576)),0)</f>
        <v>3</v>
      </c>
      <c r="AJ1576" s="7">
        <f>IF(R1576&gt;0,RANK(R1576,(N1576:P1576,Q1576:AE1576)),0)</f>
        <v>0</v>
      </c>
      <c r="AK1576" s="7">
        <f>IF(T1576&gt;0,RANK(T1576,(N1576:P1576,Q1576:AE1576)),0)</f>
        <v>0</v>
      </c>
      <c r="AL1576" s="7">
        <f>IF(S1576&gt;0,RANK(S1576,(N1576:P1576,Q1576:AE1576)),0)</f>
        <v>0</v>
      </c>
      <c r="AM1576" s="2">
        <f t="shared" si="615"/>
        <v>1.2826837691169216E-2</v>
      </c>
      <c r="AN1576" s="2">
        <f t="shared" si="616"/>
        <v>0</v>
      </c>
      <c r="AO1576" s="2">
        <f t="shared" si="617"/>
        <v>0</v>
      </c>
      <c r="AP1576" s="2">
        <f t="shared" si="618"/>
        <v>0</v>
      </c>
      <c r="AR1576" t="s">
        <v>906</v>
      </c>
      <c r="AS1576" t="s">
        <v>2115</v>
      </c>
      <c r="AT1576">
        <v>1</v>
      </c>
      <c r="AV1576">
        <v>3</v>
      </c>
      <c r="AW1576" s="91">
        <v>38</v>
      </c>
      <c r="AX1576" s="93">
        <v>21</v>
      </c>
      <c r="AY1576" s="97">
        <f t="shared" si="598"/>
        <v>38021</v>
      </c>
      <c r="BA1576" s="7" t="s">
        <v>1261</v>
      </c>
    </row>
    <row r="1577" spans="1:53" hidden="1" outlineLevel="1">
      <c r="A1577" t="s">
        <v>1144</v>
      </c>
      <c r="B1577" t="s">
        <v>2115</v>
      </c>
      <c r="C1577" s="1">
        <f t="shared" si="610"/>
        <v>902</v>
      </c>
      <c r="D1577" s="7">
        <f>IF(N1577&gt;0, RANK(N1577,(N1577:P1577,Q1577:AE1577)),0)</f>
        <v>2</v>
      </c>
      <c r="E1577" s="7">
        <f>IF(O1577&gt;0,RANK(O1577,(N1577:P1577,Q1577:AE1577)),0)</f>
        <v>1</v>
      </c>
      <c r="F1577" s="7">
        <f>IF(P1577&gt;0,RANK(P1577,(N1577:P1577,Q1577:AE1577)),0)</f>
        <v>0</v>
      </c>
      <c r="G1577" s="1">
        <f t="shared" si="608"/>
        <v>466</v>
      </c>
      <c r="H1577" s="2">
        <f t="shared" si="609"/>
        <v>0.51662971175166295</v>
      </c>
      <c r="I1577" s="2"/>
      <c r="J1577" s="2">
        <f t="shared" si="611"/>
        <v>0.2328159645232816</v>
      </c>
      <c r="K1577" s="2">
        <f t="shared" si="612"/>
        <v>0.74944567627494452</v>
      </c>
      <c r="L1577" s="2">
        <f t="shared" si="613"/>
        <v>0</v>
      </c>
      <c r="M1577" s="2">
        <f t="shared" si="614"/>
        <v>1.7738359201773912E-2</v>
      </c>
      <c r="N1577" s="59">
        <v>210</v>
      </c>
      <c r="O1577" s="59">
        <v>676</v>
      </c>
      <c r="P1577" s="59"/>
      <c r="Q1577" s="57">
        <v>14</v>
      </c>
      <c r="X1577" s="57">
        <v>2</v>
      </c>
      <c r="Y1577" s="59"/>
      <c r="Z1577" s="59"/>
      <c r="AA1577" s="59"/>
      <c r="AB1577" s="59"/>
      <c r="AC1577" s="59"/>
      <c r="AD1577" s="59"/>
      <c r="AE1577" s="59"/>
      <c r="AF1577" s="59"/>
      <c r="AG1577" s="59"/>
      <c r="AI1577" s="7">
        <f>IF(Q1577&gt;0,RANK(Q1577,(N1577:P1577,Q1577:AE1577)),0)</f>
        <v>3</v>
      </c>
      <c r="AJ1577" s="7">
        <f>IF(R1577&gt;0,RANK(R1577,(N1577:P1577,Q1577:AE1577)),0)</f>
        <v>0</v>
      </c>
      <c r="AK1577" s="7">
        <f>IF(T1577&gt;0,RANK(T1577,(N1577:P1577,Q1577:AE1577)),0)</f>
        <v>0</v>
      </c>
      <c r="AL1577" s="7">
        <f>IF(S1577&gt;0,RANK(S1577,(N1577:P1577,Q1577:AE1577)),0)</f>
        <v>0</v>
      </c>
      <c r="AM1577" s="2">
        <f t="shared" si="615"/>
        <v>1.5521064301552107E-2</v>
      </c>
      <c r="AN1577" s="2">
        <f t="shared" si="616"/>
        <v>0</v>
      </c>
      <c r="AO1577" s="2">
        <f t="shared" si="617"/>
        <v>0</v>
      </c>
      <c r="AP1577" s="2">
        <f t="shared" si="618"/>
        <v>0</v>
      </c>
      <c r="AR1577" t="s">
        <v>1144</v>
      </c>
      <c r="AS1577" t="s">
        <v>2115</v>
      </c>
      <c r="AT1577">
        <v>1</v>
      </c>
      <c r="AV1577">
        <v>3</v>
      </c>
      <c r="AW1577" s="91">
        <v>38</v>
      </c>
      <c r="AX1577" s="93">
        <v>23</v>
      </c>
      <c r="AY1577" s="97">
        <f t="shared" si="598"/>
        <v>38023</v>
      </c>
      <c r="BA1577" s="7" t="s">
        <v>1261</v>
      </c>
    </row>
    <row r="1578" spans="1:53" hidden="1" outlineLevel="1">
      <c r="A1578" t="s">
        <v>21</v>
      </c>
      <c r="B1578" t="s">
        <v>2115</v>
      </c>
      <c r="C1578" s="1">
        <f t="shared" si="610"/>
        <v>1554</v>
      </c>
      <c r="D1578" s="7">
        <f>IF(N1578&gt;0, RANK(N1578,(N1578:P1578,Q1578:AE1578)),0)</f>
        <v>2</v>
      </c>
      <c r="E1578" s="7">
        <f>IF(O1578&gt;0,RANK(O1578,(N1578:P1578,Q1578:AE1578)),0)</f>
        <v>1</v>
      </c>
      <c r="F1578" s="7">
        <f>IF(P1578&gt;0,RANK(P1578,(N1578:P1578,Q1578:AE1578)),0)</f>
        <v>0</v>
      </c>
      <c r="G1578" s="1">
        <f t="shared" si="608"/>
        <v>940</v>
      </c>
      <c r="H1578" s="2">
        <f t="shared" si="609"/>
        <v>0.60489060489060487</v>
      </c>
      <c r="I1578" s="2"/>
      <c r="J1578" s="2">
        <f t="shared" si="611"/>
        <v>0.19047619047619047</v>
      </c>
      <c r="K1578" s="2">
        <f t="shared" si="612"/>
        <v>0.79536679536679533</v>
      </c>
      <c r="L1578" s="2">
        <f t="shared" si="613"/>
        <v>0</v>
      </c>
      <c r="M1578" s="2">
        <f t="shared" si="614"/>
        <v>1.4157014157014203E-2</v>
      </c>
      <c r="N1578" s="59">
        <v>296</v>
      </c>
      <c r="O1578" s="59">
        <v>1236</v>
      </c>
      <c r="P1578" s="59"/>
      <c r="Q1578" s="57">
        <v>20</v>
      </c>
      <c r="X1578" s="57">
        <v>2</v>
      </c>
      <c r="Y1578" s="59"/>
      <c r="Z1578" s="59"/>
      <c r="AA1578" s="59"/>
      <c r="AB1578" s="59"/>
      <c r="AC1578" s="59"/>
      <c r="AD1578" s="59"/>
      <c r="AE1578" s="59"/>
      <c r="AF1578" s="59"/>
      <c r="AG1578" s="59"/>
      <c r="AI1578" s="7">
        <f>IF(Q1578&gt;0,RANK(Q1578,(N1578:P1578,Q1578:AE1578)),0)</f>
        <v>3</v>
      </c>
      <c r="AJ1578" s="7">
        <f>IF(R1578&gt;0,RANK(R1578,(N1578:P1578,Q1578:AE1578)),0)</f>
        <v>0</v>
      </c>
      <c r="AK1578" s="7">
        <f>IF(T1578&gt;0,RANK(T1578,(N1578:P1578,Q1578:AE1578)),0)</f>
        <v>0</v>
      </c>
      <c r="AL1578" s="7">
        <f>IF(S1578&gt;0,RANK(S1578,(N1578:P1578,Q1578:AE1578)),0)</f>
        <v>0</v>
      </c>
      <c r="AM1578" s="2">
        <f t="shared" si="615"/>
        <v>1.2870012870012869E-2</v>
      </c>
      <c r="AN1578" s="2">
        <f t="shared" si="616"/>
        <v>0</v>
      </c>
      <c r="AO1578" s="2">
        <f t="shared" si="617"/>
        <v>0</v>
      </c>
      <c r="AP1578" s="2">
        <f t="shared" si="618"/>
        <v>0</v>
      </c>
      <c r="AR1578" t="s">
        <v>21</v>
      </c>
      <c r="AS1578" t="s">
        <v>2115</v>
      </c>
      <c r="AT1578">
        <v>1</v>
      </c>
      <c r="AV1578">
        <v>3</v>
      </c>
      <c r="AW1578" s="91">
        <v>38</v>
      </c>
      <c r="AX1578" s="93">
        <v>25</v>
      </c>
      <c r="AY1578" s="97">
        <f t="shared" si="598"/>
        <v>38025</v>
      </c>
      <c r="BA1578" s="7" t="s">
        <v>1261</v>
      </c>
    </row>
    <row r="1579" spans="1:53" hidden="1" outlineLevel="1">
      <c r="A1579" t="s">
        <v>386</v>
      </c>
      <c r="B1579" t="s">
        <v>2115</v>
      </c>
      <c r="C1579" s="1">
        <f t="shared" si="610"/>
        <v>1008</v>
      </c>
      <c r="D1579" s="7">
        <f>IF(N1579&gt;0, RANK(N1579,(N1579:P1579,Q1579:AE1579)),0)</f>
        <v>2</v>
      </c>
      <c r="E1579" s="7">
        <f>IF(O1579&gt;0,RANK(O1579,(N1579:P1579,Q1579:AE1579)),0)</f>
        <v>1</v>
      </c>
      <c r="F1579" s="7">
        <f>IF(P1579&gt;0,RANK(P1579,(N1579:P1579,Q1579:AE1579)),0)</f>
        <v>0</v>
      </c>
      <c r="G1579" s="1">
        <f t="shared" si="608"/>
        <v>414</v>
      </c>
      <c r="H1579" s="2">
        <f t="shared" si="609"/>
        <v>0.4107142857142857</v>
      </c>
      <c r="I1579" s="2"/>
      <c r="J1579" s="2">
        <f t="shared" si="611"/>
        <v>0.27876984126984128</v>
      </c>
      <c r="K1579" s="2">
        <f t="shared" si="612"/>
        <v>0.68948412698412698</v>
      </c>
      <c r="L1579" s="2">
        <f t="shared" si="613"/>
        <v>0</v>
      </c>
      <c r="M1579" s="2">
        <f t="shared" si="614"/>
        <v>3.1746031746031744E-2</v>
      </c>
      <c r="N1579" s="59">
        <v>281</v>
      </c>
      <c r="O1579" s="59">
        <v>695</v>
      </c>
      <c r="P1579" s="59"/>
      <c r="Q1579" s="57">
        <v>31</v>
      </c>
      <c r="X1579" s="57">
        <v>1</v>
      </c>
      <c r="Y1579" s="59"/>
      <c r="Z1579" s="59"/>
      <c r="AA1579" s="59"/>
      <c r="AB1579" s="59"/>
      <c r="AC1579" s="59"/>
      <c r="AD1579" s="59"/>
      <c r="AE1579" s="59"/>
      <c r="AF1579" s="59"/>
      <c r="AG1579" s="59"/>
      <c r="AI1579" s="7">
        <f>IF(Q1579&gt;0,RANK(Q1579,(N1579:P1579,Q1579:AE1579)),0)</f>
        <v>3</v>
      </c>
      <c r="AJ1579" s="7">
        <f>IF(R1579&gt;0,RANK(R1579,(N1579:P1579,Q1579:AE1579)),0)</f>
        <v>0</v>
      </c>
      <c r="AK1579" s="7">
        <f>IF(T1579&gt;0,RANK(T1579,(N1579:P1579,Q1579:AE1579)),0)</f>
        <v>0</v>
      </c>
      <c r="AL1579" s="7">
        <f>IF(S1579&gt;0,RANK(S1579,(N1579:P1579,Q1579:AE1579)),0)</f>
        <v>0</v>
      </c>
      <c r="AM1579" s="2">
        <f t="shared" si="615"/>
        <v>3.0753968253968252E-2</v>
      </c>
      <c r="AN1579" s="2">
        <f t="shared" si="616"/>
        <v>0</v>
      </c>
      <c r="AO1579" s="2">
        <f t="shared" si="617"/>
        <v>0</v>
      </c>
      <c r="AP1579" s="2">
        <f t="shared" si="618"/>
        <v>0</v>
      </c>
      <c r="AR1579" t="s">
        <v>386</v>
      </c>
      <c r="AS1579" t="s">
        <v>2115</v>
      </c>
      <c r="AT1579">
        <v>1</v>
      </c>
      <c r="AV1579">
        <v>3</v>
      </c>
      <c r="AW1579" s="91">
        <v>38</v>
      </c>
      <c r="AX1579" s="93">
        <v>27</v>
      </c>
      <c r="AY1579" s="97">
        <f t="shared" si="598"/>
        <v>38027</v>
      </c>
      <c r="BA1579" s="7" t="s">
        <v>1261</v>
      </c>
    </row>
    <row r="1580" spans="1:53" hidden="1" outlineLevel="1">
      <c r="A1580" t="s">
        <v>1145</v>
      </c>
      <c r="B1580" t="s">
        <v>2115</v>
      </c>
      <c r="C1580" s="1">
        <f t="shared" si="610"/>
        <v>1562</v>
      </c>
      <c r="D1580" s="7">
        <f>IF(N1580&gt;0, RANK(N1580,(N1580:P1580,Q1580:AE1580)),0)</f>
        <v>2</v>
      </c>
      <c r="E1580" s="7">
        <f>IF(O1580&gt;0,RANK(O1580,(N1580:P1580,Q1580:AE1580)),0)</f>
        <v>1</v>
      </c>
      <c r="F1580" s="7">
        <f>IF(P1580&gt;0,RANK(P1580,(N1580:P1580,Q1580:AE1580)),0)</f>
        <v>0</v>
      </c>
      <c r="G1580" s="1">
        <f t="shared" si="608"/>
        <v>1005</v>
      </c>
      <c r="H1580" s="2">
        <f t="shared" si="609"/>
        <v>0.6434058898847631</v>
      </c>
      <c r="I1580" s="2"/>
      <c r="J1580" s="2">
        <f t="shared" si="611"/>
        <v>0.16453265044814341</v>
      </c>
      <c r="K1580" s="2">
        <f t="shared" si="612"/>
        <v>0.80793854033290657</v>
      </c>
      <c r="L1580" s="2">
        <f t="shared" si="613"/>
        <v>0</v>
      </c>
      <c r="M1580" s="2">
        <f t="shared" si="614"/>
        <v>2.7528809218949957E-2</v>
      </c>
      <c r="N1580" s="59">
        <v>257</v>
      </c>
      <c r="O1580" s="59">
        <v>1262</v>
      </c>
      <c r="P1580" s="59"/>
      <c r="Q1580" s="57">
        <v>41</v>
      </c>
      <c r="X1580" s="57">
        <v>2</v>
      </c>
      <c r="Y1580" s="59"/>
      <c r="Z1580" s="59"/>
      <c r="AA1580" s="59"/>
      <c r="AB1580" s="59"/>
      <c r="AC1580" s="59"/>
      <c r="AD1580" s="59"/>
      <c r="AE1580" s="59"/>
      <c r="AF1580" s="59"/>
      <c r="AG1580" s="59"/>
      <c r="AI1580" s="7">
        <f>IF(Q1580&gt;0,RANK(Q1580,(N1580:P1580,Q1580:AE1580)),0)</f>
        <v>3</v>
      </c>
      <c r="AJ1580" s="7">
        <f>IF(R1580&gt;0,RANK(R1580,(N1580:P1580,Q1580:AE1580)),0)</f>
        <v>0</v>
      </c>
      <c r="AK1580" s="7">
        <f>IF(T1580&gt;0,RANK(T1580,(N1580:P1580,Q1580:AE1580)),0)</f>
        <v>0</v>
      </c>
      <c r="AL1580" s="7">
        <f>IF(S1580&gt;0,RANK(S1580,(N1580:P1580,Q1580:AE1580)),0)</f>
        <v>0</v>
      </c>
      <c r="AM1580" s="2">
        <f t="shared" si="615"/>
        <v>2.6248399487836107E-2</v>
      </c>
      <c r="AN1580" s="2">
        <f t="shared" si="616"/>
        <v>0</v>
      </c>
      <c r="AO1580" s="2">
        <f t="shared" si="617"/>
        <v>0</v>
      </c>
      <c r="AP1580" s="2">
        <f t="shared" si="618"/>
        <v>0</v>
      </c>
      <c r="AR1580" t="s">
        <v>1145</v>
      </c>
      <c r="AS1580" t="s">
        <v>2115</v>
      </c>
      <c r="AT1580">
        <v>1</v>
      </c>
      <c r="AV1580">
        <v>3</v>
      </c>
      <c r="AW1580" s="91">
        <v>38</v>
      </c>
      <c r="AX1580" s="93">
        <v>29</v>
      </c>
      <c r="AY1580" s="97">
        <f t="shared" si="598"/>
        <v>38029</v>
      </c>
      <c r="BA1580" s="7" t="s">
        <v>1261</v>
      </c>
    </row>
    <row r="1581" spans="1:53" hidden="1" outlineLevel="1">
      <c r="A1581" t="s">
        <v>1766</v>
      </c>
      <c r="B1581" t="s">
        <v>2115</v>
      </c>
      <c r="C1581" s="1">
        <f t="shared" si="610"/>
        <v>1460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0</v>
      </c>
      <c r="G1581" s="1">
        <f t="shared" si="608"/>
        <v>900</v>
      </c>
      <c r="H1581" s="2">
        <f t="shared" si="609"/>
        <v>0.61643835616438358</v>
      </c>
      <c r="I1581" s="2"/>
      <c r="J1581" s="2">
        <f t="shared" si="611"/>
        <v>0.1815068493150685</v>
      </c>
      <c r="K1581" s="2">
        <f t="shared" si="612"/>
        <v>0.79794520547945202</v>
      </c>
      <c r="L1581" s="2">
        <f t="shared" si="613"/>
        <v>0</v>
      </c>
      <c r="M1581" s="2">
        <f t="shared" si="614"/>
        <v>2.0547945205479534E-2</v>
      </c>
      <c r="N1581" s="59">
        <v>265</v>
      </c>
      <c r="O1581" s="59">
        <v>1165</v>
      </c>
      <c r="P1581" s="59"/>
      <c r="Q1581" s="57">
        <v>29</v>
      </c>
      <c r="X1581" s="57">
        <v>1</v>
      </c>
      <c r="Y1581" s="59"/>
      <c r="Z1581" s="59"/>
      <c r="AA1581" s="59"/>
      <c r="AB1581" s="59"/>
      <c r="AC1581" s="59"/>
      <c r="AD1581" s="59"/>
      <c r="AE1581" s="59"/>
      <c r="AF1581" s="59"/>
      <c r="AG1581" s="59"/>
      <c r="AI1581" s="7">
        <f>IF(Q1581&gt;0,RANK(Q1581,(N1581:P1581,Q1581:AE1581)),0)</f>
        <v>3</v>
      </c>
      <c r="AJ1581" s="7">
        <f>IF(R1581&gt;0,RANK(R1581,(N1581:P1581,Q1581:AE1581)),0)</f>
        <v>0</v>
      </c>
      <c r="AK1581" s="7">
        <f>IF(T1581&gt;0,RANK(T1581,(N1581:P1581,Q1581:AE1581)),0)</f>
        <v>0</v>
      </c>
      <c r="AL1581" s="7">
        <f>IF(S1581&gt;0,RANK(S1581,(N1581:P1581,Q1581:AE1581)),0)</f>
        <v>0</v>
      </c>
      <c r="AM1581" s="2">
        <f t="shared" si="615"/>
        <v>1.9863013698630139E-2</v>
      </c>
      <c r="AN1581" s="2">
        <f t="shared" si="616"/>
        <v>0</v>
      </c>
      <c r="AO1581" s="2">
        <f t="shared" si="617"/>
        <v>0</v>
      </c>
      <c r="AP1581" s="2">
        <f t="shared" si="618"/>
        <v>0</v>
      </c>
      <c r="AR1581" t="s">
        <v>1766</v>
      </c>
      <c r="AS1581" t="s">
        <v>2115</v>
      </c>
      <c r="AT1581">
        <v>1</v>
      </c>
      <c r="AV1581">
        <v>3</v>
      </c>
      <c r="AW1581" s="91">
        <v>38</v>
      </c>
      <c r="AX1581" s="93">
        <v>31</v>
      </c>
      <c r="AY1581" s="97">
        <f t="shared" si="598"/>
        <v>38031</v>
      </c>
      <c r="BA1581" s="7" t="s">
        <v>1261</v>
      </c>
    </row>
    <row r="1582" spans="1:53" hidden="1" outlineLevel="1">
      <c r="A1582" t="s">
        <v>1882</v>
      </c>
      <c r="B1582" t="s">
        <v>2115</v>
      </c>
      <c r="C1582" s="1">
        <f t="shared" si="610"/>
        <v>743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0</v>
      </c>
      <c r="G1582" s="1">
        <f t="shared" si="608"/>
        <v>549</v>
      </c>
      <c r="H1582" s="2">
        <f t="shared" si="609"/>
        <v>0.73889636608344544</v>
      </c>
      <c r="I1582" s="2"/>
      <c r="J1582" s="2">
        <f t="shared" si="611"/>
        <v>0.1224764468371467</v>
      </c>
      <c r="K1582" s="2">
        <f t="shared" si="612"/>
        <v>0.8613728129205922</v>
      </c>
      <c r="L1582" s="2">
        <f t="shared" si="613"/>
        <v>0</v>
      </c>
      <c r="M1582" s="2">
        <f t="shared" si="614"/>
        <v>1.6150740242261152E-2</v>
      </c>
      <c r="N1582" s="59">
        <v>91</v>
      </c>
      <c r="O1582" s="59">
        <v>640</v>
      </c>
      <c r="P1582" s="59"/>
      <c r="Q1582" s="57">
        <v>11</v>
      </c>
      <c r="X1582" s="57">
        <v>1</v>
      </c>
      <c r="Y1582" s="59"/>
      <c r="Z1582" s="59"/>
      <c r="AA1582" s="59"/>
      <c r="AB1582" s="59"/>
      <c r="AC1582" s="59"/>
      <c r="AD1582" s="59"/>
      <c r="AE1582" s="59"/>
      <c r="AF1582" s="59"/>
      <c r="AG1582" s="59"/>
      <c r="AI1582" s="7">
        <f>IF(Q1582&gt;0,RANK(Q1582,(N1582:P1582,Q1582:AE1582)),0)</f>
        <v>3</v>
      </c>
      <c r="AJ1582" s="7">
        <f>IF(R1582&gt;0,RANK(R1582,(N1582:P1582,Q1582:AE1582)),0)</f>
        <v>0</v>
      </c>
      <c r="AK1582" s="7">
        <f>IF(T1582&gt;0,RANK(T1582,(N1582:P1582,Q1582:AE1582)),0)</f>
        <v>0</v>
      </c>
      <c r="AL1582" s="7">
        <f>IF(S1582&gt;0,RANK(S1582,(N1582:P1582,Q1582:AE1582)),0)</f>
        <v>0</v>
      </c>
      <c r="AM1582" s="2">
        <f t="shared" si="615"/>
        <v>1.4804845222072678E-2</v>
      </c>
      <c r="AN1582" s="2">
        <f t="shared" si="616"/>
        <v>0</v>
      </c>
      <c r="AO1582" s="2">
        <f t="shared" si="617"/>
        <v>0</v>
      </c>
      <c r="AP1582" s="2">
        <f t="shared" si="618"/>
        <v>0</v>
      </c>
      <c r="AR1582" t="s">
        <v>1882</v>
      </c>
      <c r="AS1582" t="s">
        <v>2115</v>
      </c>
      <c r="AT1582">
        <v>1</v>
      </c>
      <c r="AV1582">
        <v>3</v>
      </c>
      <c r="AW1582" s="91">
        <v>38</v>
      </c>
      <c r="AX1582" s="93">
        <v>33</v>
      </c>
      <c r="AY1582" s="97">
        <f t="shared" ref="AY1582:AY1645" si="619">1000*AW1582+AX1582</f>
        <v>38033</v>
      </c>
      <c r="BA1582" s="7" t="s">
        <v>1261</v>
      </c>
    </row>
    <row r="1583" spans="1:53" hidden="1" outlineLevel="1">
      <c r="A1583" t="s">
        <v>2013</v>
      </c>
      <c r="B1583" t="s">
        <v>2115</v>
      </c>
      <c r="C1583" s="1">
        <f t="shared" si="610"/>
        <v>20328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0</v>
      </c>
      <c r="G1583" s="1">
        <f t="shared" si="608"/>
        <v>9935</v>
      </c>
      <c r="H1583" s="2">
        <f t="shared" si="609"/>
        <v>0.48873475009838646</v>
      </c>
      <c r="I1583" s="2"/>
      <c r="J1583" s="2">
        <f t="shared" si="611"/>
        <v>0.24837662337662339</v>
      </c>
      <c r="K1583" s="2">
        <f t="shared" si="612"/>
        <v>0.73711137347500988</v>
      </c>
      <c r="L1583" s="2">
        <f t="shared" si="613"/>
        <v>0</v>
      </c>
      <c r="M1583" s="2">
        <f t="shared" si="614"/>
        <v>1.4512003148366759E-2</v>
      </c>
      <c r="N1583" s="59">
        <v>5049</v>
      </c>
      <c r="O1583" s="59">
        <v>14984</v>
      </c>
      <c r="P1583" s="59"/>
      <c r="Q1583" s="57">
        <v>267</v>
      </c>
      <c r="X1583" s="57">
        <v>28</v>
      </c>
      <c r="Y1583" s="59"/>
      <c r="Z1583" s="59"/>
      <c r="AA1583" s="59"/>
      <c r="AB1583" s="59"/>
      <c r="AC1583" s="59"/>
      <c r="AD1583" s="59"/>
      <c r="AE1583" s="59"/>
      <c r="AF1583" s="59"/>
      <c r="AG1583" s="59"/>
      <c r="AI1583" s="7">
        <f>IF(Q1583&gt;0,RANK(Q1583,(N1583:P1583,Q1583:AE1583)),0)</f>
        <v>3</v>
      </c>
      <c r="AJ1583" s="7">
        <f>IF(R1583&gt;0,RANK(R1583,(N1583:P1583,Q1583:AE1583)),0)</f>
        <v>0</v>
      </c>
      <c r="AK1583" s="7">
        <f>IF(T1583&gt;0,RANK(T1583,(N1583:P1583,Q1583:AE1583)),0)</f>
        <v>0</v>
      </c>
      <c r="AL1583" s="7">
        <f>IF(S1583&gt;0,RANK(S1583,(N1583:P1583,Q1583:AE1583)),0)</f>
        <v>0</v>
      </c>
      <c r="AM1583" s="2">
        <f t="shared" si="615"/>
        <v>1.3134592680047226E-2</v>
      </c>
      <c r="AN1583" s="2">
        <f t="shared" si="616"/>
        <v>0</v>
      </c>
      <c r="AO1583" s="2">
        <f t="shared" si="617"/>
        <v>0</v>
      </c>
      <c r="AP1583" s="2">
        <f t="shared" si="618"/>
        <v>0</v>
      </c>
      <c r="AR1583" t="s">
        <v>2013</v>
      </c>
      <c r="AS1583" t="s">
        <v>2115</v>
      </c>
      <c r="AT1583">
        <v>1</v>
      </c>
      <c r="AV1583">
        <v>3</v>
      </c>
      <c r="AW1583" s="91">
        <v>38</v>
      </c>
      <c r="AX1583" s="93">
        <v>35</v>
      </c>
      <c r="AY1583" s="97">
        <f t="shared" si="619"/>
        <v>38035</v>
      </c>
      <c r="BA1583" s="7" t="s">
        <v>1261</v>
      </c>
    </row>
    <row r="1584" spans="1:53" hidden="1" outlineLevel="1">
      <c r="A1584" t="s">
        <v>1340</v>
      </c>
      <c r="B1584" t="s">
        <v>2115</v>
      </c>
      <c r="C1584" s="1">
        <f t="shared" si="610"/>
        <v>1161</v>
      </c>
      <c r="D1584" s="7">
        <f>IF(N1584&gt;0, RANK(N1584,(N1584:P1584,Q1584:AE1584)),0)</f>
        <v>2</v>
      </c>
      <c r="E1584" s="7">
        <f>IF(O1584&gt;0,RANK(O1584,(N1584:P1584,Q1584:AE1584)),0)</f>
        <v>1</v>
      </c>
      <c r="F1584" s="7">
        <f>IF(P1584&gt;0,RANK(P1584,(N1584:P1584,Q1584:AE1584)),0)</f>
        <v>0</v>
      </c>
      <c r="G1584" s="1">
        <f t="shared" si="608"/>
        <v>754</v>
      </c>
      <c r="H1584" s="2">
        <f t="shared" si="609"/>
        <v>0.64944013781223087</v>
      </c>
      <c r="I1584" s="2"/>
      <c r="J1584" s="2">
        <f t="shared" si="611"/>
        <v>0.16795865633074936</v>
      </c>
      <c r="K1584" s="2">
        <f t="shared" si="612"/>
        <v>0.81739879414298022</v>
      </c>
      <c r="L1584" s="2">
        <f t="shared" si="613"/>
        <v>0</v>
      </c>
      <c r="M1584" s="2">
        <f t="shared" si="614"/>
        <v>1.4642549526270421E-2</v>
      </c>
      <c r="N1584" s="59">
        <v>195</v>
      </c>
      <c r="O1584" s="59">
        <v>949</v>
      </c>
      <c r="P1584" s="59"/>
      <c r="Q1584" s="57">
        <v>17</v>
      </c>
      <c r="X1584" s="57">
        <v>0</v>
      </c>
      <c r="Y1584" s="59"/>
      <c r="Z1584" s="59"/>
      <c r="AA1584" s="59"/>
      <c r="AB1584" s="59"/>
      <c r="AC1584" s="59"/>
      <c r="AD1584" s="59"/>
      <c r="AE1584" s="59"/>
      <c r="AF1584" s="59"/>
      <c r="AG1584" s="59"/>
      <c r="AI1584" s="7">
        <f>IF(Q1584&gt;0,RANK(Q1584,(N1584:P1584,Q1584:AE1584)),0)</f>
        <v>3</v>
      </c>
      <c r="AJ1584" s="7">
        <f>IF(R1584&gt;0,RANK(R1584,(N1584:P1584,Q1584:AE1584)),0)</f>
        <v>0</v>
      </c>
      <c r="AK1584" s="7">
        <f>IF(T1584&gt;0,RANK(T1584,(N1584:P1584,Q1584:AE1584)),0)</f>
        <v>0</v>
      </c>
      <c r="AL1584" s="7">
        <f>IF(S1584&gt;0,RANK(S1584,(N1584:P1584,Q1584:AE1584)),0)</f>
        <v>0</v>
      </c>
      <c r="AM1584" s="2">
        <f t="shared" si="615"/>
        <v>1.4642549526270457E-2</v>
      </c>
      <c r="AN1584" s="2">
        <f t="shared" si="616"/>
        <v>0</v>
      </c>
      <c r="AO1584" s="2">
        <f t="shared" si="617"/>
        <v>0</v>
      </c>
      <c r="AP1584" s="2">
        <f t="shared" si="618"/>
        <v>0</v>
      </c>
      <c r="AR1584" t="s">
        <v>1340</v>
      </c>
      <c r="AS1584" t="s">
        <v>2115</v>
      </c>
      <c r="AT1584">
        <v>1</v>
      </c>
      <c r="AV1584">
        <v>3</v>
      </c>
      <c r="AW1584" s="91">
        <v>38</v>
      </c>
      <c r="AX1584" s="93">
        <v>37</v>
      </c>
      <c r="AY1584" s="97">
        <f t="shared" si="619"/>
        <v>38037</v>
      </c>
      <c r="BA1584" s="7" t="s">
        <v>1261</v>
      </c>
    </row>
    <row r="1585" spans="1:53" hidden="1" outlineLevel="1">
      <c r="A1585" t="s">
        <v>762</v>
      </c>
      <c r="B1585" t="s">
        <v>2115</v>
      </c>
      <c r="C1585" s="1">
        <f t="shared" si="610"/>
        <v>1138</v>
      </c>
      <c r="D1585" s="7">
        <f>IF(N1585&gt;0, RANK(N1585,(N1585:P1585,Q1585:AE1585)),0)</f>
        <v>2</v>
      </c>
      <c r="E1585" s="7">
        <f>IF(O1585&gt;0,RANK(O1585,(N1585:P1585,Q1585:AE1585)),0)</f>
        <v>1</v>
      </c>
      <c r="F1585" s="7">
        <f>IF(P1585&gt;0,RANK(P1585,(N1585:P1585,Q1585:AE1585)),0)</f>
        <v>0</v>
      </c>
      <c r="G1585" s="1">
        <f t="shared" si="608"/>
        <v>571</v>
      </c>
      <c r="H1585" s="2">
        <f t="shared" si="609"/>
        <v>0.50175746924428821</v>
      </c>
      <c r="I1585" s="2"/>
      <c r="J1585" s="2">
        <f t="shared" si="611"/>
        <v>0.24077328646748683</v>
      </c>
      <c r="K1585" s="2">
        <f t="shared" si="612"/>
        <v>0.74253075571177507</v>
      </c>
      <c r="L1585" s="2">
        <f t="shared" si="613"/>
        <v>0</v>
      </c>
      <c r="M1585" s="2">
        <f t="shared" si="614"/>
        <v>1.6695957820738072E-2</v>
      </c>
      <c r="N1585" s="59">
        <v>274</v>
      </c>
      <c r="O1585" s="59">
        <v>845</v>
      </c>
      <c r="P1585" s="59"/>
      <c r="Q1585" s="57">
        <v>19</v>
      </c>
      <c r="X1585" s="57">
        <v>0</v>
      </c>
      <c r="Y1585" s="59"/>
      <c r="Z1585" s="59"/>
      <c r="AA1585" s="59"/>
      <c r="AB1585" s="59"/>
      <c r="AC1585" s="59"/>
      <c r="AD1585" s="59"/>
      <c r="AE1585" s="59"/>
      <c r="AF1585" s="59"/>
      <c r="AG1585" s="59"/>
      <c r="AI1585" s="7">
        <f>IF(Q1585&gt;0,RANK(Q1585,(N1585:P1585,Q1585:AE1585)),0)</f>
        <v>3</v>
      </c>
      <c r="AJ1585" s="7">
        <f>IF(R1585&gt;0,RANK(R1585,(N1585:P1585,Q1585:AE1585)),0)</f>
        <v>0</v>
      </c>
      <c r="AK1585" s="7">
        <f>IF(T1585&gt;0,RANK(T1585,(N1585:P1585,Q1585:AE1585)),0)</f>
        <v>0</v>
      </c>
      <c r="AL1585" s="7">
        <f>IF(S1585&gt;0,RANK(S1585,(N1585:P1585,Q1585:AE1585)),0)</f>
        <v>0</v>
      </c>
      <c r="AM1585" s="2">
        <f t="shared" si="615"/>
        <v>1.6695957820738138E-2</v>
      </c>
      <c r="AN1585" s="2">
        <f t="shared" si="616"/>
        <v>0</v>
      </c>
      <c r="AO1585" s="2">
        <f t="shared" si="617"/>
        <v>0</v>
      </c>
      <c r="AP1585" s="2">
        <f t="shared" si="618"/>
        <v>0</v>
      </c>
      <c r="AR1585" t="s">
        <v>762</v>
      </c>
      <c r="AS1585" t="s">
        <v>2115</v>
      </c>
      <c r="AT1585">
        <v>1</v>
      </c>
      <c r="AV1585">
        <v>3</v>
      </c>
      <c r="AW1585" s="91">
        <v>38</v>
      </c>
      <c r="AX1585" s="93">
        <v>39</v>
      </c>
      <c r="AY1585" s="97">
        <f t="shared" si="619"/>
        <v>38039</v>
      </c>
      <c r="BA1585" s="7" t="s">
        <v>1261</v>
      </c>
    </row>
    <row r="1586" spans="1:53" hidden="1" outlineLevel="1">
      <c r="A1586" t="s">
        <v>1317</v>
      </c>
      <c r="B1586" t="s">
        <v>2115</v>
      </c>
      <c r="C1586" s="1">
        <f t="shared" si="610"/>
        <v>1166</v>
      </c>
      <c r="D1586" s="7">
        <f>IF(N1586&gt;0, RANK(N1586,(N1586:P1586,Q1586:AE1586)),0)</f>
        <v>2</v>
      </c>
      <c r="E1586" s="7">
        <f>IF(O1586&gt;0,RANK(O1586,(N1586:P1586,Q1586:AE1586)),0)</f>
        <v>1</v>
      </c>
      <c r="F1586" s="7">
        <f>IF(P1586&gt;0,RANK(P1586,(N1586:P1586,Q1586:AE1586)),0)</f>
        <v>0</v>
      </c>
      <c r="G1586" s="1">
        <f t="shared" si="608"/>
        <v>729</v>
      </c>
      <c r="H1586" s="2">
        <f t="shared" si="609"/>
        <v>0.62521440823327612</v>
      </c>
      <c r="I1586" s="2"/>
      <c r="J1586" s="2">
        <f t="shared" si="611"/>
        <v>0.17581475128644941</v>
      </c>
      <c r="K1586" s="2">
        <f t="shared" si="612"/>
        <v>0.80102915951972553</v>
      </c>
      <c r="L1586" s="2">
        <f t="shared" si="613"/>
        <v>0</v>
      </c>
      <c r="M1586" s="2">
        <f t="shared" si="614"/>
        <v>2.3156089193825058E-2</v>
      </c>
      <c r="N1586" s="59">
        <v>205</v>
      </c>
      <c r="O1586" s="59">
        <v>934</v>
      </c>
      <c r="P1586" s="59"/>
      <c r="Q1586" s="57">
        <v>25</v>
      </c>
      <c r="X1586" s="57">
        <v>2</v>
      </c>
      <c r="Y1586" s="59"/>
      <c r="Z1586" s="59"/>
      <c r="AA1586" s="59"/>
      <c r="AB1586" s="59"/>
      <c r="AC1586" s="59"/>
      <c r="AD1586" s="59"/>
      <c r="AE1586" s="59"/>
      <c r="AF1586" s="59"/>
      <c r="AG1586" s="59"/>
      <c r="AI1586" s="7">
        <f>IF(Q1586&gt;0,RANK(Q1586,(N1586:P1586,Q1586:AE1586)),0)</f>
        <v>3</v>
      </c>
      <c r="AJ1586" s="7">
        <f>IF(R1586&gt;0,RANK(R1586,(N1586:P1586,Q1586:AE1586)),0)</f>
        <v>0</v>
      </c>
      <c r="AK1586" s="7">
        <f>IF(T1586&gt;0,RANK(T1586,(N1586:P1586,Q1586:AE1586)),0)</f>
        <v>0</v>
      </c>
      <c r="AL1586" s="7">
        <f>IF(S1586&gt;0,RANK(S1586,(N1586:P1586,Q1586:AE1586)),0)</f>
        <v>0</v>
      </c>
      <c r="AM1586" s="2">
        <f t="shared" si="615"/>
        <v>2.1440823327615779E-2</v>
      </c>
      <c r="AN1586" s="2">
        <f t="shared" si="616"/>
        <v>0</v>
      </c>
      <c r="AO1586" s="2">
        <f t="shared" si="617"/>
        <v>0</v>
      </c>
      <c r="AP1586" s="2">
        <f t="shared" si="618"/>
        <v>0</v>
      </c>
      <c r="AR1586" t="s">
        <v>1317</v>
      </c>
      <c r="AS1586" t="s">
        <v>2115</v>
      </c>
      <c r="AT1586">
        <v>1</v>
      </c>
      <c r="AV1586">
        <v>3</v>
      </c>
      <c r="AW1586" s="91">
        <v>38</v>
      </c>
      <c r="AX1586" s="93">
        <v>41</v>
      </c>
      <c r="AY1586" s="97">
        <f t="shared" si="619"/>
        <v>38041</v>
      </c>
      <c r="BA1586" s="7" t="s">
        <v>1261</v>
      </c>
    </row>
    <row r="1587" spans="1:53" hidden="1" outlineLevel="1">
      <c r="A1587" t="s">
        <v>1464</v>
      </c>
      <c r="B1587" t="s">
        <v>2115</v>
      </c>
      <c r="C1587" s="1">
        <f t="shared" si="610"/>
        <v>1156</v>
      </c>
      <c r="D1587" s="7">
        <f>IF(N1587&gt;0, RANK(N1587,(N1587:P1587,Q1587:AE1587)),0)</f>
        <v>2</v>
      </c>
      <c r="E1587" s="7">
        <f>IF(O1587&gt;0,RANK(O1587,(N1587:P1587,Q1587:AE1587)),0)</f>
        <v>1</v>
      </c>
      <c r="F1587" s="7">
        <f>IF(P1587&gt;0,RANK(P1587,(N1587:P1587,Q1587:AE1587)),0)</f>
        <v>0</v>
      </c>
      <c r="G1587" s="1">
        <f t="shared" si="608"/>
        <v>596</v>
      </c>
      <c r="H1587" s="2">
        <f t="shared" si="609"/>
        <v>0.51557093425605538</v>
      </c>
      <c r="I1587" s="2"/>
      <c r="J1587" s="2">
        <f t="shared" si="611"/>
        <v>0.22577854671280276</v>
      </c>
      <c r="K1587" s="2">
        <f t="shared" si="612"/>
        <v>0.74134948096885811</v>
      </c>
      <c r="L1587" s="2">
        <f t="shared" si="613"/>
        <v>0</v>
      </c>
      <c r="M1587" s="2">
        <f t="shared" si="614"/>
        <v>3.287197231833916E-2</v>
      </c>
      <c r="N1587" s="59">
        <v>261</v>
      </c>
      <c r="O1587" s="59">
        <v>857</v>
      </c>
      <c r="P1587" s="59"/>
      <c r="Q1587" s="57">
        <v>37</v>
      </c>
      <c r="X1587" s="57">
        <v>1</v>
      </c>
      <c r="Y1587" s="59"/>
      <c r="Z1587" s="59"/>
      <c r="AA1587" s="59"/>
      <c r="AB1587" s="59"/>
      <c r="AC1587" s="59"/>
      <c r="AD1587" s="59"/>
      <c r="AE1587" s="59"/>
      <c r="AF1587" s="59"/>
      <c r="AG1587" s="59"/>
      <c r="AI1587" s="7">
        <f>IF(Q1587&gt;0,RANK(Q1587,(N1587:P1587,Q1587:AE1587)),0)</f>
        <v>3</v>
      </c>
      <c r="AJ1587" s="7">
        <f>IF(R1587&gt;0,RANK(R1587,(N1587:P1587,Q1587:AE1587)),0)</f>
        <v>0</v>
      </c>
      <c r="AK1587" s="7">
        <f>IF(T1587&gt;0,RANK(T1587,(N1587:P1587,Q1587:AE1587)),0)</f>
        <v>0</v>
      </c>
      <c r="AL1587" s="7">
        <f>IF(S1587&gt;0,RANK(S1587,(N1587:P1587,Q1587:AE1587)),0)</f>
        <v>0</v>
      </c>
      <c r="AM1587" s="2">
        <f t="shared" si="615"/>
        <v>3.2006920415224911E-2</v>
      </c>
      <c r="AN1587" s="2">
        <f t="shared" si="616"/>
        <v>0</v>
      </c>
      <c r="AO1587" s="2">
        <f t="shared" si="617"/>
        <v>0</v>
      </c>
      <c r="AP1587" s="2">
        <f t="shared" si="618"/>
        <v>0</v>
      </c>
      <c r="AR1587" t="s">
        <v>1464</v>
      </c>
      <c r="AS1587" t="s">
        <v>2115</v>
      </c>
      <c r="AT1587">
        <v>1</v>
      </c>
      <c r="AV1587">
        <v>3</v>
      </c>
      <c r="AW1587" s="91">
        <v>38</v>
      </c>
      <c r="AX1587" s="93">
        <v>43</v>
      </c>
      <c r="AY1587" s="97">
        <f t="shared" si="619"/>
        <v>38043</v>
      </c>
      <c r="BA1587" s="7" t="s">
        <v>1261</v>
      </c>
    </row>
    <row r="1588" spans="1:53" hidden="1" outlineLevel="1">
      <c r="A1588" t="s">
        <v>2014</v>
      </c>
      <c r="B1588" t="s">
        <v>2115</v>
      </c>
      <c r="C1588" s="1">
        <f t="shared" si="610"/>
        <v>2086</v>
      </c>
      <c r="D1588" s="7">
        <f>IF(N1588&gt;0, RANK(N1588,(N1588:P1588,Q1588:AE1588)),0)</f>
        <v>2</v>
      </c>
      <c r="E1588" s="7">
        <f>IF(O1588&gt;0,RANK(O1588,(N1588:P1588,Q1588:AE1588)),0)</f>
        <v>1</v>
      </c>
      <c r="F1588" s="7">
        <f>IF(P1588&gt;0,RANK(P1588,(N1588:P1588,Q1588:AE1588)),0)</f>
        <v>0</v>
      </c>
      <c r="G1588" s="1">
        <f t="shared" si="608"/>
        <v>1190</v>
      </c>
      <c r="H1588" s="2">
        <f t="shared" si="609"/>
        <v>0.57046979865771807</v>
      </c>
      <c r="I1588" s="2"/>
      <c r="J1588" s="2">
        <f t="shared" si="611"/>
        <v>0.20421860019175456</v>
      </c>
      <c r="K1588" s="2">
        <f t="shared" si="612"/>
        <v>0.77468839884947271</v>
      </c>
      <c r="L1588" s="2">
        <f t="shared" si="613"/>
        <v>0</v>
      </c>
      <c r="M1588" s="2">
        <f t="shared" si="614"/>
        <v>2.1093000958772756E-2</v>
      </c>
      <c r="N1588" s="59">
        <v>426</v>
      </c>
      <c r="O1588" s="59">
        <v>1616</v>
      </c>
      <c r="P1588" s="59"/>
      <c r="Q1588" s="57">
        <v>41</v>
      </c>
      <c r="X1588" s="57">
        <v>3</v>
      </c>
      <c r="Y1588" s="59"/>
      <c r="Z1588" s="59"/>
      <c r="AA1588" s="59"/>
      <c r="AB1588" s="59"/>
      <c r="AC1588" s="59"/>
      <c r="AD1588" s="59"/>
      <c r="AE1588" s="59"/>
      <c r="AF1588" s="59"/>
      <c r="AG1588" s="59"/>
      <c r="AI1588" s="7">
        <f>IF(Q1588&gt;0,RANK(Q1588,(N1588:P1588,Q1588:AE1588)),0)</f>
        <v>3</v>
      </c>
      <c r="AJ1588" s="7">
        <f>IF(R1588&gt;0,RANK(R1588,(N1588:P1588,Q1588:AE1588)),0)</f>
        <v>0</v>
      </c>
      <c r="AK1588" s="7">
        <f>IF(T1588&gt;0,RANK(T1588,(N1588:P1588,Q1588:AE1588)),0)</f>
        <v>0</v>
      </c>
      <c r="AL1588" s="7">
        <f>IF(S1588&gt;0,RANK(S1588,(N1588:P1588,Q1588:AE1588)),0)</f>
        <v>0</v>
      </c>
      <c r="AM1588" s="2">
        <f t="shared" si="615"/>
        <v>1.9654841802492808E-2</v>
      </c>
      <c r="AN1588" s="2">
        <f t="shared" si="616"/>
        <v>0</v>
      </c>
      <c r="AO1588" s="2">
        <f t="shared" si="617"/>
        <v>0</v>
      </c>
      <c r="AP1588" s="2">
        <f t="shared" si="618"/>
        <v>0</v>
      </c>
      <c r="AR1588" t="s">
        <v>2014</v>
      </c>
      <c r="AS1588" t="s">
        <v>2115</v>
      </c>
      <c r="AT1588">
        <v>1</v>
      </c>
      <c r="AV1588">
        <v>3</v>
      </c>
      <c r="AW1588" s="91">
        <v>38</v>
      </c>
      <c r="AX1588" s="93">
        <v>45</v>
      </c>
      <c r="AY1588" s="97">
        <f t="shared" si="619"/>
        <v>38045</v>
      </c>
      <c r="BA1588" s="7" t="s">
        <v>1261</v>
      </c>
    </row>
    <row r="1589" spans="1:53" hidden="1" outlineLevel="1">
      <c r="A1589" t="s">
        <v>726</v>
      </c>
      <c r="B1589" t="s">
        <v>2115</v>
      </c>
      <c r="C1589" s="1">
        <f t="shared" si="610"/>
        <v>967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0</v>
      </c>
      <c r="G1589" s="1">
        <f t="shared" si="608"/>
        <v>654</v>
      </c>
      <c r="H1589" s="2">
        <f t="shared" si="609"/>
        <v>0.67631851085832473</v>
      </c>
      <c r="I1589" s="2"/>
      <c r="J1589" s="2">
        <f t="shared" si="611"/>
        <v>0.15098241985522234</v>
      </c>
      <c r="K1589" s="2">
        <f t="shared" si="612"/>
        <v>0.82730093071354704</v>
      </c>
      <c r="L1589" s="2">
        <f t="shared" si="613"/>
        <v>0</v>
      </c>
      <c r="M1589" s="2">
        <f t="shared" si="614"/>
        <v>2.1716649431230639E-2</v>
      </c>
      <c r="N1589" s="59">
        <v>146</v>
      </c>
      <c r="O1589" s="59">
        <v>800</v>
      </c>
      <c r="P1589" s="59"/>
      <c r="Q1589" s="57">
        <v>19</v>
      </c>
      <c r="X1589" s="57">
        <v>2</v>
      </c>
      <c r="Y1589" s="59"/>
      <c r="Z1589" s="59"/>
      <c r="AA1589" s="59"/>
      <c r="AB1589" s="59"/>
      <c r="AC1589" s="59"/>
      <c r="AD1589" s="59"/>
      <c r="AE1589" s="59"/>
      <c r="AF1589" s="59"/>
      <c r="AG1589" s="59"/>
      <c r="AI1589" s="7">
        <f>IF(Q1589&gt;0,RANK(Q1589,(N1589:P1589,Q1589:AE1589)),0)</f>
        <v>3</v>
      </c>
      <c r="AJ1589" s="7">
        <f>IF(R1589&gt;0,RANK(R1589,(N1589:P1589,Q1589:AE1589)),0)</f>
        <v>0</v>
      </c>
      <c r="AK1589" s="7">
        <f>IF(T1589&gt;0,RANK(T1589,(N1589:P1589,Q1589:AE1589)),0)</f>
        <v>0</v>
      </c>
      <c r="AL1589" s="7">
        <f>IF(S1589&gt;0,RANK(S1589,(N1589:P1589,Q1589:AE1589)),0)</f>
        <v>0</v>
      </c>
      <c r="AM1589" s="2">
        <f t="shared" si="615"/>
        <v>1.9648397104446741E-2</v>
      </c>
      <c r="AN1589" s="2">
        <f t="shared" si="616"/>
        <v>0</v>
      </c>
      <c r="AO1589" s="2">
        <f t="shared" si="617"/>
        <v>0</v>
      </c>
      <c r="AP1589" s="2">
        <f t="shared" si="618"/>
        <v>0</v>
      </c>
      <c r="AR1589" t="s">
        <v>726</v>
      </c>
      <c r="AS1589" t="s">
        <v>2115</v>
      </c>
      <c r="AT1589">
        <v>1</v>
      </c>
      <c r="AV1589">
        <v>3</v>
      </c>
      <c r="AW1589" s="91">
        <v>38</v>
      </c>
      <c r="AX1589" s="93">
        <v>47</v>
      </c>
      <c r="AY1589" s="97">
        <f t="shared" si="619"/>
        <v>38047</v>
      </c>
      <c r="BA1589" s="7" t="s">
        <v>1261</v>
      </c>
    </row>
    <row r="1590" spans="1:53" hidden="1" outlineLevel="1">
      <c r="A1590" t="s">
        <v>1344</v>
      </c>
      <c r="B1590" t="s">
        <v>2115</v>
      </c>
      <c r="C1590" s="1">
        <f t="shared" si="610"/>
        <v>2336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0</v>
      </c>
      <c r="G1590" s="1">
        <f t="shared" si="608"/>
        <v>1258</v>
      </c>
      <c r="H1590" s="2">
        <f t="shared" si="609"/>
        <v>0.53852739726027399</v>
      </c>
      <c r="I1590" s="2"/>
      <c r="J1590" s="2">
        <f t="shared" si="611"/>
        <v>0.2208904109589041</v>
      </c>
      <c r="K1590" s="2">
        <f t="shared" si="612"/>
        <v>0.75941780821917804</v>
      </c>
      <c r="L1590" s="2">
        <f t="shared" si="613"/>
        <v>0</v>
      </c>
      <c r="M1590" s="2">
        <f t="shared" si="614"/>
        <v>1.9691780821917915E-2</v>
      </c>
      <c r="N1590" s="59">
        <v>516</v>
      </c>
      <c r="O1590" s="59">
        <v>1774</v>
      </c>
      <c r="P1590" s="59"/>
      <c r="Q1590" s="57">
        <v>45</v>
      </c>
      <c r="X1590" s="57">
        <v>1</v>
      </c>
      <c r="Y1590" s="59"/>
      <c r="Z1590" s="59"/>
      <c r="AA1590" s="59"/>
      <c r="AB1590" s="59"/>
      <c r="AC1590" s="59"/>
      <c r="AD1590" s="59"/>
      <c r="AE1590" s="59"/>
      <c r="AF1590" s="59"/>
      <c r="AG1590" s="59"/>
      <c r="AI1590" s="7">
        <f>IF(Q1590&gt;0,RANK(Q1590,(N1590:P1590,Q1590:AE1590)),0)</f>
        <v>3</v>
      </c>
      <c r="AJ1590" s="7">
        <f>IF(R1590&gt;0,RANK(R1590,(N1590:P1590,Q1590:AE1590)),0)</f>
        <v>0</v>
      </c>
      <c r="AK1590" s="7">
        <f>IF(T1590&gt;0,RANK(T1590,(N1590:P1590,Q1590:AE1590)),0)</f>
        <v>0</v>
      </c>
      <c r="AL1590" s="7">
        <f>IF(S1590&gt;0,RANK(S1590,(N1590:P1590,Q1590:AE1590)),0)</f>
        <v>0</v>
      </c>
      <c r="AM1590" s="2">
        <f t="shared" si="615"/>
        <v>1.9263698630136987E-2</v>
      </c>
      <c r="AN1590" s="2">
        <f t="shared" si="616"/>
        <v>0</v>
      </c>
      <c r="AO1590" s="2">
        <f t="shared" si="617"/>
        <v>0</v>
      </c>
      <c r="AP1590" s="2">
        <f t="shared" si="618"/>
        <v>0</v>
      </c>
      <c r="AR1590" t="s">
        <v>1344</v>
      </c>
      <c r="AS1590" t="s">
        <v>2115</v>
      </c>
      <c r="AT1590">
        <v>1</v>
      </c>
      <c r="AV1590">
        <v>3</v>
      </c>
      <c r="AW1590" s="91">
        <v>38</v>
      </c>
      <c r="AX1590" s="93">
        <v>49</v>
      </c>
      <c r="AY1590" s="97">
        <f t="shared" si="619"/>
        <v>38049</v>
      </c>
      <c r="BA1590" s="7" t="s">
        <v>1261</v>
      </c>
    </row>
    <row r="1591" spans="1:53" hidden="1" outlineLevel="1">
      <c r="A1591" t="s">
        <v>525</v>
      </c>
      <c r="B1591" t="s">
        <v>2115</v>
      </c>
      <c r="C1591" s="1">
        <f t="shared" si="610"/>
        <v>1389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0</v>
      </c>
      <c r="G1591" s="1">
        <f t="shared" si="608"/>
        <v>971</v>
      </c>
      <c r="H1591" s="2">
        <f t="shared" si="609"/>
        <v>0.69906407487401012</v>
      </c>
      <c r="I1591" s="2"/>
      <c r="J1591" s="2">
        <f t="shared" si="611"/>
        <v>0.14182865370770339</v>
      </c>
      <c r="K1591" s="2">
        <f t="shared" si="612"/>
        <v>0.84089272858171349</v>
      </c>
      <c r="L1591" s="2">
        <f t="shared" si="613"/>
        <v>0</v>
      </c>
      <c r="M1591" s="2">
        <f t="shared" si="614"/>
        <v>1.7278617710583144E-2</v>
      </c>
      <c r="N1591" s="59">
        <v>197</v>
      </c>
      <c r="O1591" s="59">
        <v>1168</v>
      </c>
      <c r="P1591" s="59"/>
      <c r="Q1591" s="57">
        <v>23</v>
      </c>
      <c r="X1591" s="57">
        <v>1</v>
      </c>
      <c r="Y1591" s="59"/>
      <c r="Z1591" s="59"/>
      <c r="AA1591" s="59"/>
      <c r="AB1591" s="59"/>
      <c r="AC1591" s="59"/>
      <c r="AD1591" s="59"/>
      <c r="AE1591" s="59"/>
      <c r="AF1591" s="59"/>
      <c r="AG1591" s="59"/>
      <c r="AI1591" s="7">
        <f>IF(Q1591&gt;0,RANK(Q1591,(N1591:P1591,Q1591:AE1591)),0)</f>
        <v>3</v>
      </c>
      <c r="AJ1591" s="7">
        <f>IF(R1591&gt;0,RANK(R1591,(N1591:P1591,Q1591:AE1591)),0)</f>
        <v>0</v>
      </c>
      <c r="AK1591" s="7">
        <f>IF(T1591&gt;0,RANK(T1591,(N1591:P1591,Q1591:AE1591)),0)</f>
        <v>0</v>
      </c>
      <c r="AL1591" s="7">
        <f>IF(S1591&gt;0,RANK(S1591,(N1591:P1591,Q1591:AE1591)),0)</f>
        <v>0</v>
      </c>
      <c r="AM1591" s="2">
        <f t="shared" si="615"/>
        <v>1.6558675305975521E-2</v>
      </c>
      <c r="AN1591" s="2">
        <f t="shared" si="616"/>
        <v>0</v>
      </c>
      <c r="AO1591" s="2">
        <f t="shared" si="617"/>
        <v>0</v>
      </c>
      <c r="AP1591" s="2">
        <f t="shared" si="618"/>
        <v>0</v>
      </c>
      <c r="AR1591" t="s">
        <v>525</v>
      </c>
      <c r="AS1591" t="s">
        <v>2115</v>
      </c>
      <c r="AT1591">
        <v>1</v>
      </c>
      <c r="AV1591">
        <v>3</v>
      </c>
      <c r="AW1591" s="91">
        <v>38</v>
      </c>
      <c r="AX1591" s="93">
        <v>51</v>
      </c>
      <c r="AY1591" s="97">
        <f t="shared" si="619"/>
        <v>38051</v>
      </c>
      <c r="BA1591" s="7" t="s">
        <v>1261</v>
      </c>
    </row>
    <row r="1592" spans="1:53" hidden="1" outlineLevel="1">
      <c r="A1592" t="s">
        <v>400</v>
      </c>
      <c r="B1592" t="s">
        <v>2115</v>
      </c>
      <c r="C1592" s="1">
        <f t="shared" si="610"/>
        <v>2176</v>
      </c>
      <c r="D1592" s="7">
        <f>IF(N1592&gt;0, RANK(N1592,(N1592:P1592,Q1592:AE1592)),0)</f>
        <v>2</v>
      </c>
      <c r="E1592" s="7">
        <f>IF(O1592&gt;0,RANK(O1592,(N1592:P1592,Q1592:AE1592)),0)</f>
        <v>1</v>
      </c>
      <c r="F1592" s="7">
        <f>IF(P1592&gt;0,RANK(P1592,(N1592:P1592,Q1592:AE1592)),0)</f>
        <v>0</v>
      </c>
      <c r="G1592" s="1">
        <f t="shared" si="608"/>
        <v>1458</v>
      </c>
      <c r="H1592" s="2">
        <f t="shared" si="609"/>
        <v>0.67003676470588236</v>
      </c>
      <c r="I1592" s="2"/>
      <c r="J1592" s="2">
        <f t="shared" si="611"/>
        <v>0.15854779411764705</v>
      </c>
      <c r="K1592" s="2">
        <f t="shared" si="612"/>
        <v>0.82858455882352944</v>
      </c>
      <c r="L1592" s="2">
        <f t="shared" si="613"/>
        <v>0</v>
      </c>
      <c r="M1592" s="2">
        <f t="shared" si="614"/>
        <v>1.2867647058823484E-2</v>
      </c>
      <c r="N1592" s="59">
        <v>345</v>
      </c>
      <c r="O1592" s="59">
        <v>1803</v>
      </c>
      <c r="P1592" s="59"/>
      <c r="Q1592" s="57">
        <v>27</v>
      </c>
      <c r="X1592" s="57">
        <v>1</v>
      </c>
      <c r="Y1592" s="59"/>
      <c r="Z1592" s="59"/>
      <c r="AA1592" s="59"/>
      <c r="AB1592" s="59"/>
      <c r="AC1592" s="59"/>
      <c r="AD1592" s="59"/>
      <c r="AE1592" s="59"/>
      <c r="AF1592" s="59"/>
      <c r="AG1592" s="59"/>
      <c r="AI1592" s="7">
        <f>IF(Q1592&gt;0,RANK(Q1592,(N1592:P1592,Q1592:AE1592)),0)</f>
        <v>3</v>
      </c>
      <c r="AJ1592" s="7">
        <f>IF(R1592&gt;0,RANK(R1592,(N1592:P1592,Q1592:AE1592)),0)</f>
        <v>0</v>
      </c>
      <c r="AK1592" s="7">
        <f>IF(T1592&gt;0,RANK(T1592,(N1592:P1592,Q1592:AE1592)),0)</f>
        <v>0</v>
      </c>
      <c r="AL1592" s="7">
        <f>IF(S1592&gt;0,RANK(S1592,(N1592:P1592,Q1592:AE1592)),0)</f>
        <v>0</v>
      </c>
      <c r="AM1592" s="2">
        <f t="shared" si="615"/>
        <v>1.2408088235294117E-2</v>
      </c>
      <c r="AN1592" s="2">
        <f t="shared" si="616"/>
        <v>0</v>
      </c>
      <c r="AO1592" s="2">
        <f t="shared" si="617"/>
        <v>0</v>
      </c>
      <c r="AP1592" s="2">
        <f t="shared" si="618"/>
        <v>0</v>
      </c>
      <c r="AR1592" t="s">
        <v>400</v>
      </c>
      <c r="AS1592" t="s">
        <v>2115</v>
      </c>
      <c r="AT1592">
        <v>1</v>
      </c>
      <c r="AV1592">
        <v>3</v>
      </c>
      <c r="AW1592" s="91">
        <v>38</v>
      </c>
      <c r="AX1592" s="93">
        <v>53</v>
      </c>
      <c r="AY1592" s="97">
        <f t="shared" si="619"/>
        <v>38053</v>
      </c>
      <c r="BA1592" s="7" t="s">
        <v>1261</v>
      </c>
    </row>
    <row r="1593" spans="1:53" hidden="1" outlineLevel="1">
      <c r="A1593" t="s">
        <v>1417</v>
      </c>
      <c r="B1593" t="s">
        <v>2115</v>
      </c>
      <c r="C1593" s="1">
        <f t="shared" si="610"/>
        <v>3957</v>
      </c>
      <c r="D1593" s="7">
        <f>IF(N1593&gt;0, RANK(N1593,(N1593:P1593,Q1593:AE1593)),0)</f>
        <v>2</v>
      </c>
      <c r="E1593" s="7">
        <f>IF(O1593&gt;0,RANK(O1593,(N1593:P1593,Q1593:AE1593)),0)</f>
        <v>1</v>
      </c>
      <c r="F1593" s="7">
        <f>IF(P1593&gt;0,RANK(P1593,(N1593:P1593,Q1593:AE1593)),0)</f>
        <v>0</v>
      </c>
      <c r="G1593" s="1">
        <f t="shared" si="608"/>
        <v>2171</v>
      </c>
      <c r="H1593" s="2">
        <f t="shared" si="609"/>
        <v>0.5486479656305282</v>
      </c>
      <c r="I1593" s="2"/>
      <c r="J1593" s="2">
        <f t="shared" si="611"/>
        <v>0.21708364922921405</v>
      </c>
      <c r="K1593" s="2">
        <f t="shared" si="612"/>
        <v>0.76573161485974228</v>
      </c>
      <c r="L1593" s="2">
        <f t="shared" si="613"/>
        <v>0</v>
      </c>
      <c r="M1593" s="2">
        <f t="shared" si="614"/>
        <v>1.7184735911043636E-2</v>
      </c>
      <c r="N1593" s="59">
        <v>859</v>
      </c>
      <c r="O1593" s="59">
        <v>3030</v>
      </c>
      <c r="P1593" s="59"/>
      <c r="Q1593" s="57">
        <v>63</v>
      </c>
      <c r="X1593" s="57">
        <v>5</v>
      </c>
      <c r="Y1593" s="59"/>
      <c r="Z1593" s="59"/>
      <c r="AA1593" s="59"/>
      <c r="AB1593" s="59"/>
      <c r="AC1593" s="59"/>
      <c r="AD1593" s="59"/>
      <c r="AE1593" s="59"/>
      <c r="AF1593" s="59"/>
      <c r="AG1593" s="59"/>
      <c r="AI1593" s="7">
        <f>IF(Q1593&gt;0,RANK(Q1593,(N1593:P1593,Q1593:AE1593)),0)</f>
        <v>3</v>
      </c>
      <c r="AJ1593" s="7">
        <f>IF(R1593&gt;0,RANK(R1593,(N1593:P1593,Q1593:AE1593)),0)</f>
        <v>0</v>
      </c>
      <c r="AK1593" s="7">
        <f>IF(T1593&gt;0,RANK(T1593,(N1593:P1593,Q1593:AE1593)),0)</f>
        <v>0</v>
      </c>
      <c r="AL1593" s="7">
        <f>IF(S1593&gt;0,RANK(S1593,(N1593:P1593,Q1593:AE1593)),0)</f>
        <v>0</v>
      </c>
      <c r="AM1593" s="2">
        <f t="shared" si="615"/>
        <v>1.5921152388172859E-2</v>
      </c>
      <c r="AN1593" s="2">
        <f t="shared" si="616"/>
        <v>0</v>
      </c>
      <c r="AO1593" s="2">
        <f t="shared" si="617"/>
        <v>0</v>
      </c>
      <c r="AP1593" s="2">
        <f t="shared" si="618"/>
        <v>0</v>
      </c>
      <c r="AR1593" t="s">
        <v>1417</v>
      </c>
      <c r="AS1593" t="s">
        <v>2115</v>
      </c>
      <c r="AT1593">
        <v>1</v>
      </c>
      <c r="AV1593">
        <v>3</v>
      </c>
      <c r="AW1593" s="91">
        <v>38</v>
      </c>
      <c r="AX1593" s="93">
        <v>55</v>
      </c>
      <c r="AY1593" s="97">
        <f t="shared" si="619"/>
        <v>38055</v>
      </c>
      <c r="BA1593" s="7" t="s">
        <v>1261</v>
      </c>
    </row>
    <row r="1594" spans="1:53" hidden="1" outlineLevel="1">
      <c r="A1594" t="s">
        <v>1712</v>
      </c>
      <c r="B1594" t="s">
        <v>2115</v>
      </c>
      <c r="C1594" s="1">
        <f t="shared" si="610"/>
        <v>3646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0</v>
      </c>
      <c r="G1594" s="1">
        <f t="shared" si="608"/>
        <v>2204</v>
      </c>
      <c r="H1594" s="2">
        <f t="shared" si="609"/>
        <v>0.6044980800877674</v>
      </c>
      <c r="I1594" s="2"/>
      <c r="J1594" s="2">
        <f t="shared" si="611"/>
        <v>0.18952276467361492</v>
      </c>
      <c r="K1594" s="2">
        <f t="shared" si="612"/>
        <v>0.79402084476138235</v>
      </c>
      <c r="L1594" s="2">
        <f t="shared" si="613"/>
        <v>0</v>
      </c>
      <c r="M1594" s="2">
        <f t="shared" si="614"/>
        <v>1.6456390565002699E-2</v>
      </c>
      <c r="N1594" s="59">
        <v>691</v>
      </c>
      <c r="O1594" s="59">
        <v>2895</v>
      </c>
      <c r="P1594" s="59"/>
      <c r="Q1594" s="57">
        <v>57</v>
      </c>
      <c r="X1594" s="57">
        <v>3</v>
      </c>
      <c r="Y1594" s="59"/>
      <c r="Z1594" s="59"/>
      <c r="AA1594" s="59"/>
      <c r="AB1594" s="59"/>
      <c r="AC1594" s="59"/>
      <c r="AD1594" s="59"/>
      <c r="AE1594" s="59"/>
      <c r="AF1594" s="59"/>
      <c r="AG1594" s="59"/>
      <c r="AI1594" s="7">
        <f>IF(Q1594&gt;0,RANK(Q1594,(N1594:P1594,Q1594:AE1594)),0)</f>
        <v>3</v>
      </c>
      <c r="AJ1594" s="7">
        <f>IF(R1594&gt;0,RANK(R1594,(N1594:P1594,Q1594:AE1594)),0)</f>
        <v>0</v>
      </c>
      <c r="AK1594" s="7">
        <f>IF(T1594&gt;0,RANK(T1594,(N1594:P1594,Q1594:AE1594)),0)</f>
        <v>0</v>
      </c>
      <c r="AL1594" s="7">
        <f>IF(S1594&gt;0,RANK(S1594,(N1594:P1594,Q1594:AE1594)),0)</f>
        <v>0</v>
      </c>
      <c r="AM1594" s="2">
        <f t="shared" si="615"/>
        <v>1.5633571036752607E-2</v>
      </c>
      <c r="AN1594" s="2">
        <f t="shared" si="616"/>
        <v>0</v>
      </c>
      <c r="AO1594" s="2">
        <f t="shared" si="617"/>
        <v>0</v>
      </c>
      <c r="AP1594" s="2">
        <f t="shared" si="618"/>
        <v>0</v>
      </c>
      <c r="AR1594" t="s">
        <v>1712</v>
      </c>
      <c r="AS1594" t="s">
        <v>2115</v>
      </c>
      <c r="AT1594">
        <v>1</v>
      </c>
      <c r="AV1594">
        <v>3</v>
      </c>
      <c r="AW1594" s="91">
        <v>38</v>
      </c>
      <c r="AX1594" s="93">
        <v>57</v>
      </c>
      <c r="AY1594" s="97">
        <f t="shared" si="619"/>
        <v>38057</v>
      </c>
      <c r="BA1594" s="7" t="s">
        <v>1261</v>
      </c>
    </row>
    <row r="1595" spans="1:53" hidden="1" outlineLevel="1">
      <c r="A1595" t="s">
        <v>1132</v>
      </c>
      <c r="B1595" t="s">
        <v>2115</v>
      </c>
      <c r="C1595" s="1">
        <f t="shared" si="610"/>
        <v>9860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0</v>
      </c>
      <c r="G1595" s="1">
        <f t="shared" si="608"/>
        <v>5180</v>
      </c>
      <c r="H1595" s="2">
        <f t="shared" si="609"/>
        <v>0.52535496957403649</v>
      </c>
      <c r="I1595" s="2"/>
      <c r="J1595" s="2">
        <f t="shared" si="611"/>
        <v>0.22738336713995944</v>
      </c>
      <c r="K1595" s="2">
        <f t="shared" si="612"/>
        <v>0.75273833671399593</v>
      </c>
      <c r="L1595" s="2">
        <f t="shared" si="613"/>
        <v>0</v>
      </c>
      <c r="M1595" s="2">
        <f t="shared" si="614"/>
        <v>1.9878296146044638E-2</v>
      </c>
      <c r="N1595" s="59">
        <v>2242</v>
      </c>
      <c r="O1595" s="59">
        <v>7422</v>
      </c>
      <c r="P1595" s="59"/>
      <c r="Q1595" s="57">
        <v>182</v>
      </c>
      <c r="X1595" s="57">
        <v>14</v>
      </c>
      <c r="Y1595" s="59"/>
      <c r="Z1595" s="59"/>
      <c r="AA1595" s="59"/>
      <c r="AB1595" s="59"/>
      <c r="AC1595" s="59"/>
      <c r="AD1595" s="59"/>
      <c r="AE1595" s="59"/>
      <c r="AF1595" s="59"/>
      <c r="AG1595" s="59"/>
      <c r="AI1595" s="7">
        <f>IF(Q1595&gt;0,RANK(Q1595,(N1595:P1595,Q1595:AE1595)),0)</f>
        <v>3</v>
      </c>
      <c r="AJ1595" s="7">
        <f>IF(R1595&gt;0,RANK(R1595,(N1595:P1595,Q1595:AE1595)),0)</f>
        <v>0</v>
      </c>
      <c r="AK1595" s="7">
        <f>IF(T1595&gt;0,RANK(T1595,(N1595:P1595,Q1595:AE1595)),0)</f>
        <v>0</v>
      </c>
      <c r="AL1595" s="7">
        <f>IF(S1595&gt;0,RANK(S1595,(N1595:P1595,Q1595:AE1595)),0)</f>
        <v>0</v>
      </c>
      <c r="AM1595" s="2">
        <f t="shared" si="615"/>
        <v>1.845841784989858E-2</v>
      </c>
      <c r="AN1595" s="2">
        <f t="shared" si="616"/>
        <v>0</v>
      </c>
      <c r="AO1595" s="2">
        <f t="shared" si="617"/>
        <v>0</v>
      </c>
      <c r="AP1595" s="2">
        <f t="shared" si="618"/>
        <v>0</v>
      </c>
      <c r="AR1595" t="s">
        <v>1132</v>
      </c>
      <c r="AS1595" t="s">
        <v>2115</v>
      </c>
      <c r="AT1595">
        <v>1</v>
      </c>
      <c r="AV1595">
        <v>3</v>
      </c>
      <c r="AW1595" s="91">
        <v>38</v>
      </c>
      <c r="AX1595" s="93">
        <v>59</v>
      </c>
      <c r="AY1595" s="97">
        <f t="shared" si="619"/>
        <v>38059</v>
      </c>
      <c r="BA1595" s="7" t="s">
        <v>1261</v>
      </c>
    </row>
    <row r="1596" spans="1:53" hidden="1" outlineLevel="1">
      <c r="A1596" t="s">
        <v>668</v>
      </c>
      <c r="B1596" t="s">
        <v>2115</v>
      </c>
      <c r="C1596" s="1">
        <f t="shared" si="610"/>
        <v>2167</v>
      </c>
      <c r="D1596" s="7">
        <f>IF(N1596&gt;0, RANK(N1596,(N1596:P1596,Q1596:AE1596)),0)</f>
        <v>2</v>
      </c>
      <c r="E1596" s="7">
        <f>IF(O1596&gt;0,RANK(O1596,(N1596:P1596,Q1596:AE1596)),0)</f>
        <v>1</v>
      </c>
      <c r="F1596" s="7">
        <f>IF(P1596&gt;0,RANK(P1596,(N1596:P1596,Q1596:AE1596)),0)</f>
        <v>0</v>
      </c>
      <c r="G1596" s="1">
        <f t="shared" si="608"/>
        <v>786</v>
      </c>
      <c r="H1596" s="2">
        <f t="shared" si="609"/>
        <v>0.36271342870327644</v>
      </c>
      <c r="I1596" s="2"/>
      <c r="J1596" s="2">
        <f t="shared" si="611"/>
        <v>0.30641439778495616</v>
      </c>
      <c r="K1596" s="2">
        <f t="shared" si="612"/>
        <v>0.66912782648823255</v>
      </c>
      <c r="L1596" s="2">
        <f t="shared" si="613"/>
        <v>0</v>
      </c>
      <c r="M1596" s="2">
        <f t="shared" si="614"/>
        <v>2.4457775726811293E-2</v>
      </c>
      <c r="N1596" s="59">
        <v>664</v>
      </c>
      <c r="O1596" s="59">
        <v>1450</v>
      </c>
      <c r="P1596" s="59"/>
      <c r="Q1596" s="57">
        <v>51</v>
      </c>
      <c r="X1596" s="57">
        <v>2</v>
      </c>
      <c r="Y1596" s="59"/>
      <c r="Z1596" s="59"/>
      <c r="AA1596" s="59"/>
      <c r="AB1596" s="59"/>
      <c r="AC1596" s="59"/>
      <c r="AD1596" s="59"/>
      <c r="AE1596" s="59"/>
      <c r="AF1596" s="59"/>
      <c r="AG1596" s="59"/>
      <c r="AI1596" s="7">
        <f>IF(Q1596&gt;0,RANK(Q1596,(N1596:P1596,Q1596:AE1596)),0)</f>
        <v>3</v>
      </c>
      <c r="AJ1596" s="7">
        <f>IF(R1596&gt;0,RANK(R1596,(N1596:P1596,Q1596:AE1596)),0)</f>
        <v>0</v>
      </c>
      <c r="AK1596" s="7">
        <f>IF(T1596&gt;0,RANK(T1596,(N1596:P1596,Q1596:AE1596)),0)</f>
        <v>0</v>
      </c>
      <c r="AL1596" s="7">
        <f>IF(S1596&gt;0,RANK(S1596,(N1596:P1596,Q1596:AE1596)),0)</f>
        <v>0</v>
      </c>
      <c r="AM1596" s="2">
        <f t="shared" si="615"/>
        <v>2.3534840793724043E-2</v>
      </c>
      <c r="AN1596" s="2">
        <f t="shared" si="616"/>
        <v>0</v>
      </c>
      <c r="AO1596" s="2">
        <f t="shared" si="617"/>
        <v>0</v>
      </c>
      <c r="AP1596" s="2">
        <f t="shared" si="618"/>
        <v>0</v>
      </c>
      <c r="AR1596" t="s">
        <v>668</v>
      </c>
      <c r="AS1596" t="s">
        <v>2115</v>
      </c>
      <c r="AT1596">
        <v>1</v>
      </c>
      <c r="AV1596">
        <v>3</v>
      </c>
      <c r="AW1596" s="91">
        <v>38</v>
      </c>
      <c r="AX1596" s="93">
        <v>61</v>
      </c>
      <c r="AY1596" s="97">
        <f t="shared" si="619"/>
        <v>38061</v>
      </c>
      <c r="BA1596" s="7" t="s">
        <v>1261</v>
      </c>
    </row>
    <row r="1597" spans="1:53" hidden="1" outlineLevel="1">
      <c r="A1597" t="s">
        <v>2375</v>
      </c>
      <c r="B1597" t="s">
        <v>2115</v>
      </c>
      <c r="C1597" s="1">
        <f t="shared" si="610"/>
        <v>1572</v>
      </c>
      <c r="D1597" s="7">
        <f>IF(N1597&gt;0, RANK(N1597,(N1597:P1597,Q1597:AE1597)),0)</f>
        <v>2</v>
      </c>
      <c r="E1597" s="7">
        <f>IF(O1597&gt;0,RANK(O1597,(N1597:P1597,Q1597:AE1597)),0)</f>
        <v>1</v>
      </c>
      <c r="F1597" s="7">
        <f>IF(P1597&gt;0,RANK(P1597,(N1597:P1597,Q1597:AE1597)),0)</f>
        <v>0</v>
      </c>
      <c r="G1597" s="1">
        <f t="shared" si="608"/>
        <v>779</v>
      </c>
      <c r="H1597" s="2">
        <f t="shared" si="609"/>
        <v>0.4955470737913486</v>
      </c>
      <c r="I1597" s="2"/>
      <c r="J1597" s="2">
        <f t="shared" si="611"/>
        <v>0.24236641221374045</v>
      </c>
      <c r="K1597" s="2">
        <f t="shared" si="612"/>
        <v>0.7379134860050891</v>
      </c>
      <c r="L1597" s="2">
        <f t="shared" si="613"/>
        <v>0</v>
      </c>
      <c r="M1597" s="2">
        <f t="shared" si="614"/>
        <v>1.9720101781170452E-2</v>
      </c>
      <c r="N1597" s="59">
        <v>381</v>
      </c>
      <c r="O1597" s="59">
        <v>1160</v>
      </c>
      <c r="P1597" s="59"/>
      <c r="Q1597" s="57">
        <v>30</v>
      </c>
      <c r="X1597" s="57">
        <v>1</v>
      </c>
      <c r="Y1597" s="59"/>
      <c r="Z1597" s="59"/>
      <c r="AA1597" s="59"/>
      <c r="AB1597" s="59"/>
      <c r="AC1597" s="59"/>
      <c r="AD1597" s="59"/>
      <c r="AE1597" s="59"/>
      <c r="AF1597" s="59"/>
      <c r="AG1597" s="59"/>
      <c r="AI1597" s="7">
        <f>IF(Q1597&gt;0,RANK(Q1597,(N1597:P1597,Q1597:AE1597)),0)</f>
        <v>3</v>
      </c>
      <c r="AJ1597" s="7">
        <f>IF(R1597&gt;0,RANK(R1597,(N1597:P1597,Q1597:AE1597)),0)</f>
        <v>0</v>
      </c>
      <c r="AK1597" s="7">
        <f>IF(T1597&gt;0,RANK(T1597,(N1597:P1597,Q1597:AE1597)),0)</f>
        <v>0</v>
      </c>
      <c r="AL1597" s="7">
        <f>IF(S1597&gt;0,RANK(S1597,(N1597:P1597,Q1597:AE1597)),0)</f>
        <v>0</v>
      </c>
      <c r="AM1597" s="2">
        <f t="shared" si="615"/>
        <v>1.9083969465648856E-2</v>
      </c>
      <c r="AN1597" s="2">
        <f t="shared" si="616"/>
        <v>0</v>
      </c>
      <c r="AO1597" s="2">
        <f t="shared" si="617"/>
        <v>0</v>
      </c>
      <c r="AP1597" s="2">
        <f t="shared" si="618"/>
        <v>0</v>
      </c>
      <c r="AR1597" t="s">
        <v>2375</v>
      </c>
      <c r="AS1597" t="s">
        <v>2115</v>
      </c>
      <c r="AT1597">
        <v>1</v>
      </c>
      <c r="AV1597">
        <v>3</v>
      </c>
      <c r="AW1597" s="91">
        <v>38</v>
      </c>
      <c r="AX1597" s="93">
        <v>63</v>
      </c>
      <c r="AY1597" s="97">
        <f t="shared" si="619"/>
        <v>38063</v>
      </c>
      <c r="BA1597" s="7" t="s">
        <v>1261</v>
      </c>
    </row>
    <row r="1598" spans="1:53" hidden="1" outlineLevel="1">
      <c r="A1598" t="s">
        <v>992</v>
      </c>
      <c r="B1598" t="s">
        <v>2115</v>
      </c>
      <c r="C1598" s="1">
        <f t="shared" ref="C1598:C1619" si="620">SUM(N1598:AG1598)</f>
        <v>905</v>
      </c>
      <c r="D1598" s="7">
        <f>IF(N1598&gt;0, RANK(N1598,(N1598:P1598,Q1598:AE1598)),0)</f>
        <v>2</v>
      </c>
      <c r="E1598" s="7">
        <f>IF(O1598&gt;0,RANK(O1598,(N1598:P1598,Q1598:AE1598)),0)</f>
        <v>1</v>
      </c>
      <c r="F1598" s="7">
        <f>IF(P1598&gt;0,RANK(P1598,(N1598:P1598,Q1598:AE1598)),0)</f>
        <v>0</v>
      </c>
      <c r="G1598" s="1">
        <f t="shared" si="608"/>
        <v>572</v>
      </c>
      <c r="H1598" s="2">
        <f t="shared" si="609"/>
        <v>0.63204419889502761</v>
      </c>
      <c r="I1598" s="2"/>
      <c r="J1598" s="2">
        <f t="shared" ref="J1598:J1619" si="621">IF($C1598=0,"-",N1598/$C1598)</f>
        <v>0.17016574585635358</v>
      </c>
      <c r="K1598" s="2">
        <f t="shared" ref="K1598:K1619" si="622">IF($C1598=0,"-",O1598/$C1598)</f>
        <v>0.80220994475138119</v>
      </c>
      <c r="L1598" s="2">
        <f t="shared" ref="L1598:L1619" si="623">IF($C1598=0,"-",P1598/$C1598)</f>
        <v>0</v>
      </c>
      <c r="M1598" s="2">
        <f t="shared" ref="M1598:M1619" si="624">IF(C1598=0,"-",(1-J1598-K1598-L1598))</f>
        <v>2.7624309392265234E-2</v>
      </c>
      <c r="N1598" s="59">
        <v>154</v>
      </c>
      <c r="O1598" s="59">
        <v>726</v>
      </c>
      <c r="P1598" s="59"/>
      <c r="Q1598" s="57">
        <v>25</v>
      </c>
      <c r="X1598" s="57">
        <v>0</v>
      </c>
      <c r="Y1598" s="59"/>
      <c r="Z1598" s="59"/>
      <c r="AA1598" s="59"/>
      <c r="AB1598" s="59"/>
      <c r="AC1598" s="59"/>
      <c r="AD1598" s="59"/>
      <c r="AE1598" s="59"/>
      <c r="AF1598" s="59"/>
      <c r="AG1598" s="59"/>
      <c r="AI1598" s="7">
        <f>IF(Q1598&gt;0,RANK(Q1598,(N1598:P1598,Q1598:AE1598)),0)</f>
        <v>3</v>
      </c>
      <c r="AJ1598" s="7">
        <f>IF(R1598&gt;0,RANK(R1598,(N1598:P1598,Q1598:AE1598)),0)</f>
        <v>0</v>
      </c>
      <c r="AK1598" s="7">
        <f>IF(T1598&gt;0,RANK(T1598,(N1598:P1598,Q1598:AE1598)),0)</f>
        <v>0</v>
      </c>
      <c r="AL1598" s="7">
        <f>IF(S1598&gt;0,RANK(S1598,(N1598:P1598,Q1598:AE1598)),0)</f>
        <v>0</v>
      </c>
      <c r="AM1598" s="2">
        <f t="shared" ref="AM1598:AM1619" si="625">IF($C1598=0,"-",Q1598/$C1598)</f>
        <v>2.7624309392265192E-2</v>
      </c>
      <c r="AN1598" s="2">
        <f t="shared" ref="AN1598:AN1619" si="626">IF($C1598=0,"-",R1598/$C1598)</f>
        <v>0</v>
      </c>
      <c r="AO1598" s="2">
        <f t="shared" ref="AO1598:AO1619" si="627">IF($C1598=0,"-",T1598/$C1598)</f>
        <v>0</v>
      </c>
      <c r="AP1598" s="2">
        <f t="shared" ref="AP1598:AP1619" si="628">IF($C1598=0,"-",S1598/$C1598)</f>
        <v>0</v>
      </c>
      <c r="AR1598" t="s">
        <v>992</v>
      </c>
      <c r="AS1598" t="s">
        <v>2115</v>
      </c>
      <c r="AT1598">
        <v>1</v>
      </c>
      <c r="AV1598">
        <v>3</v>
      </c>
      <c r="AW1598" s="91">
        <v>38</v>
      </c>
      <c r="AX1598" s="93">
        <v>65</v>
      </c>
      <c r="AY1598" s="97">
        <f t="shared" si="619"/>
        <v>38065</v>
      </c>
      <c r="BA1598" s="7" t="s">
        <v>1261</v>
      </c>
    </row>
    <row r="1599" spans="1:53" hidden="1" outlineLevel="1">
      <c r="A1599" t="s">
        <v>907</v>
      </c>
      <c r="B1599" t="s">
        <v>2115</v>
      </c>
      <c r="C1599" s="1">
        <f t="shared" si="620"/>
        <v>2672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0</v>
      </c>
      <c r="G1599" s="1">
        <f t="shared" si="608"/>
        <v>1734</v>
      </c>
      <c r="H1599" s="2">
        <f t="shared" si="609"/>
        <v>0.6489520958083832</v>
      </c>
      <c r="I1599" s="2"/>
      <c r="J1599" s="2">
        <f t="shared" si="621"/>
        <v>0.16729041916167664</v>
      </c>
      <c r="K1599" s="2">
        <f t="shared" si="622"/>
        <v>0.81624251497005984</v>
      </c>
      <c r="L1599" s="2">
        <f t="shared" si="623"/>
        <v>0</v>
      </c>
      <c r="M1599" s="2">
        <f t="shared" si="624"/>
        <v>1.646706586826352E-2</v>
      </c>
      <c r="N1599" s="59">
        <v>447</v>
      </c>
      <c r="O1599" s="59">
        <v>2181</v>
      </c>
      <c r="P1599" s="59"/>
      <c r="Q1599" s="57">
        <v>41</v>
      </c>
      <c r="X1599" s="57">
        <v>3</v>
      </c>
      <c r="Y1599" s="59"/>
      <c r="Z1599" s="59"/>
      <c r="AA1599" s="59"/>
      <c r="AB1599" s="59"/>
      <c r="AC1599" s="59"/>
      <c r="AD1599" s="59"/>
      <c r="AE1599" s="59"/>
      <c r="AF1599" s="59"/>
      <c r="AG1599" s="59"/>
      <c r="AI1599" s="7">
        <f>IF(Q1599&gt;0,RANK(Q1599,(N1599:P1599,Q1599:AE1599)),0)</f>
        <v>3</v>
      </c>
      <c r="AJ1599" s="7">
        <f>IF(R1599&gt;0,RANK(R1599,(N1599:P1599,Q1599:AE1599)),0)</f>
        <v>0</v>
      </c>
      <c r="AK1599" s="7">
        <f>IF(T1599&gt;0,RANK(T1599,(N1599:P1599,Q1599:AE1599)),0)</f>
        <v>0</v>
      </c>
      <c r="AL1599" s="7">
        <f>IF(S1599&gt;0,RANK(S1599,(N1599:P1599,Q1599:AE1599)),0)</f>
        <v>0</v>
      </c>
      <c r="AM1599" s="2">
        <f t="shared" si="625"/>
        <v>1.5344311377245509E-2</v>
      </c>
      <c r="AN1599" s="2">
        <f t="shared" si="626"/>
        <v>0</v>
      </c>
      <c r="AO1599" s="2">
        <f t="shared" si="627"/>
        <v>0</v>
      </c>
      <c r="AP1599" s="2">
        <f t="shared" si="628"/>
        <v>0</v>
      </c>
      <c r="AR1599" t="s">
        <v>907</v>
      </c>
      <c r="AS1599" t="s">
        <v>2115</v>
      </c>
      <c r="AT1599">
        <v>1</v>
      </c>
      <c r="AV1599">
        <v>3</v>
      </c>
      <c r="AW1599" s="91">
        <v>38</v>
      </c>
      <c r="AX1599" s="93">
        <v>67</v>
      </c>
      <c r="AY1599" s="97">
        <f t="shared" si="619"/>
        <v>38067</v>
      </c>
      <c r="BA1599" s="7" t="s">
        <v>1261</v>
      </c>
    </row>
    <row r="1600" spans="1:53" hidden="1" outlineLevel="1">
      <c r="A1600" t="s">
        <v>1736</v>
      </c>
      <c r="B1600" t="s">
        <v>2115</v>
      </c>
      <c r="C1600" s="1">
        <f t="shared" si="620"/>
        <v>1939</v>
      </c>
      <c r="D1600" s="7">
        <f>IF(N1600&gt;0, RANK(N1600,(N1600:P1600,Q1600:AE1600)),0)</f>
        <v>2</v>
      </c>
      <c r="E1600" s="7">
        <f>IF(O1600&gt;0,RANK(O1600,(N1600:P1600,Q1600:AE1600)),0)</f>
        <v>1</v>
      </c>
      <c r="F1600" s="7">
        <f>IF(P1600&gt;0,RANK(P1600,(N1600:P1600,Q1600:AE1600)),0)</f>
        <v>0</v>
      </c>
      <c r="G1600" s="1">
        <f t="shared" si="608"/>
        <v>1232</v>
      </c>
      <c r="H1600" s="2">
        <f t="shared" si="609"/>
        <v>0.63537906137184119</v>
      </c>
      <c r="I1600" s="2"/>
      <c r="J1600" s="2">
        <f t="shared" si="621"/>
        <v>0.17483238782877772</v>
      </c>
      <c r="K1600" s="2">
        <f t="shared" si="622"/>
        <v>0.81021144920061883</v>
      </c>
      <c r="L1600" s="2">
        <f t="shared" si="623"/>
        <v>0</v>
      </c>
      <c r="M1600" s="2">
        <f t="shared" si="624"/>
        <v>1.4956162970603426E-2</v>
      </c>
      <c r="N1600" s="59">
        <v>339</v>
      </c>
      <c r="O1600" s="59">
        <v>1571</v>
      </c>
      <c r="P1600" s="59"/>
      <c r="Q1600" s="57">
        <v>29</v>
      </c>
      <c r="X1600" s="57">
        <v>0</v>
      </c>
      <c r="Y1600" s="59"/>
      <c r="Z1600" s="59"/>
      <c r="AA1600" s="59"/>
      <c r="AB1600" s="59"/>
      <c r="AC1600" s="59"/>
      <c r="AD1600" s="59"/>
      <c r="AE1600" s="59"/>
      <c r="AF1600" s="59"/>
      <c r="AG1600" s="59"/>
      <c r="AI1600" s="7">
        <f>IF(Q1600&gt;0,RANK(Q1600,(N1600:P1600,Q1600:AE1600)),0)</f>
        <v>3</v>
      </c>
      <c r="AJ1600" s="7">
        <f>IF(R1600&gt;0,RANK(R1600,(N1600:P1600,Q1600:AE1600)),0)</f>
        <v>0</v>
      </c>
      <c r="AK1600" s="7">
        <f>IF(T1600&gt;0,RANK(T1600,(N1600:P1600,Q1600:AE1600)),0)</f>
        <v>0</v>
      </c>
      <c r="AL1600" s="7">
        <f>IF(S1600&gt;0,RANK(S1600,(N1600:P1600,Q1600:AE1600)),0)</f>
        <v>0</v>
      </c>
      <c r="AM1600" s="2">
        <f t="shared" si="625"/>
        <v>1.4956162970603403E-2</v>
      </c>
      <c r="AN1600" s="2">
        <f t="shared" si="626"/>
        <v>0</v>
      </c>
      <c r="AO1600" s="2">
        <f t="shared" si="627"/>
        <v>0</v>
      </c>
      <c r="AP1600" s="2">
        <f t="shared" si="628"/>
        <v>0</v>
      </c>
      <c r="AR1600" t="s">
        <v>1736</v>
      </c>
      <c r="AS1600" t="s">
        <v>2115</v>
      </c>
      <c r="AT1600">
        <v>1</v>
      </c>
      <c r="AV1600">
        <v>3</v>
      </c>
      <c r="AW1600" s="91">
        <v>38</v>
      </c>
      <c r="AX1600" s="93">
        <v>69</v>
      </c>
      <c r="AY1600" s="97">
        <f t="shared" si="619"/>
        <v>38069</v>
      </c>
      <c r="BA1600" s="7" t="s">
        <v>1261</v>
      </c>
    </row>
    <row r="1601" spans="1:53" hidden="1" outlineLevel="1">
      <c r="A1601" t="s">
        <v>2589</v>
      </c>
      <c r="B1601" t="s">
        <v>2115</v>
      </c>
      <c r="C1601" s="1">
        <f t="shared" si="620"/>
        <v>4187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0</v>
      </c>
      <c r="G1601" s="1">
        <f t="shared" si="608"/>
        <v>2391</v>
      </c>
      <c r="H1601" s="2">
        <f t="shared" si="609"/>
        <v>0.57105326009075708</v>
      </c>
      <c r="I1601" s="2"/>
      <c r="J1601" s="2">
        <f t="shared" si="621"/>
        <v>0.20587532839742059</v>
      </c>
      <c r="K1601" s="2">
        <f t="shared" si="622"/>
        <v>0.7769285884881777</v>
      </c>
      <c r="L1601" s="2">
        <f t="shared" si="623"/>
        <v>0</v>
      </c>
      <c r="M1601" s="2">
        <f t="shared" si="624"/>
        <v>1.7196083114401683E-2</v>
      </c>
      <c r="N1601" s="59">
        <v>862</v>
      </c>
      <c r="O1601" s="59">
        <v>3253</v>
      </c>
      <c r="P1601" s="59"/>
      <c r="Q1601" s="57">
        <v>68</v>
      </c>
      <c r="X1601" s="57">
        <v>4</v>
      </c>
      <c r="Y1601" s="59"/>
      <c r="Z1601" s="59"/>
      <c r="AA1601" s="59"/>
      <c r="AB1601" s="59"/>
      <c r="AC1601" s="59"/>
      <c r="AD1601" s="59"/>
      <c r="AE1601" s="59"/>
      <c r="AF1601" s="59"/>
      <c r="AG1601" s="59"/>
      <c r="AI1601" s="7">
        <f>IF(Q1601&gt;0,RANK(Q1601,(N1601:P1601,Q1601:AE1601)),0)</f>
        <v>3</v>
      </c>
      <c r="AJ1601" s="7">
        <f>IF(R1601&gt;0,RANK(R1601,(N1601:P1601,Q1601:AE1601)),0)</f>
        <v>0</v>
      </c>
      <c r="AK1601" s="7">
        <f>IF(T1601&gt;0,RANK(T1601,(N1601:P1601,Q1601:AE1601)),0)</f>
        <v>0</v>
      </c>
      <c r="AL1601" s="7">
        <f>IF(S1601&gt;0,RANK(S1601,(N1601:P1601,Q1601:AE1601)),0)</f>
        <v>0</v>
      </c>
      <c r="AM1601" s="2">
        <f t="shared" si="625"/>
        <v>1.6240745163601623E-2</v>
      </c>
      <c r="AN1601" s="2">
        <f t="shared" si="626"/>
        <v>0</v>
      </c>
      <c r="AO1601" s="2">
        <f t="shared" si="627"/>
        <v>0</v>
      </c>
      <c r="AP1601" s="2">
        <f t="shared" si="628"/>
        <v>0</v>
      </c>
      <c r="AR1601" t="s">
        <v>2589</v>
      </c>
      <c r="AS1601" t="s">
        <v>2115</v>
      </c>
      <c r="AT1601">
        <v>1</v>
      </c>
      <c r="AV1601">
        <v>3</v>
      </c>
      <c r="AW1601" s="91">
        <v>38</v>
      </c>
      <c r="AX1601" s="93">
        <v>71</v>
      </c>
      <c r="AY1601" s="97">
        <f t="shared" si="619"/>
        <v>38071</v>
      </c>
      <c r="BA1601" s="7" t="s">
        <v>1261</v>
      </c>
    </row>
    <row r="1602" spans="1:53" hidden="1" outlineLevel="1">
      <c r="A1602" t="s">
        <v>1346</v>
      </c>
      <c r="B1602" t="s">
        <v>2115</v>
      </c>
      <c r="C1602" s="1">
        <f t="shared" si="620"/>
        <v>1881</v>
      </c>
      <c r="D1602" s="7">
        <f>IF(N1602&gt;0, RANK(N1602,(N1602:P1602,Q1602:AE1602)),0)</f>
        <v>2</v>
      </c>
      <c r="E1602" s="7">
        <f>IF(O1602&gt;0,RANK(O1602,(N1602:P1602,Q1602:AE1602)),0)</f>
        <v>1</v>
      </c>
      <c r="F1602" s="7">
        <f>IF(P1602&gt;0,RANK(P1602,(N1602:P1602,Q1602:AE1602)),0)</f>
        <v>0</v>
      </c>
      <c r="G1602" s="1">
        <f t="shared" si="608"/>
        <v>775</v>
      </c>
      <c r="H1602" s="2">
        <f t="shared" si="609"/>
        <v>0.41201488569909622</v>
      </c>
      <c r="I1602" s="2"/>
      <c r="J1602" s="2">
        <f t="shared" si="621"/>
        <v>0.28601807549175973</v>
      </c>
      <c r="K1602" s="2">
        <f t="shared" si="622"/>
        <v>0.69803296119085589</v>
      </c>
      <c r="L1602" s="2">
        <f t="shared" si="623"/>
        <v>0</v>
      </c>
      <c r="M1602" s="2">
        <f t="shared" si="624"/>
        <v>1.5948963317384379E-2</v>
      </c>
      <c r="N1602" s="59">
        <v>538</v>
      </c>
      <c r="O1602" s="59">
        <v>1313</v>
      </c>
      <c r="P1602" s="59"/>
      <c r="Q1602" s="57">
        <v>28</v>
      </c>
      <c r="X1602" s="57">
        <v>2</v>
      </c>
      <c r="Y1602" s="59"/>
      <c r="Z1602" s="59"/>
      <c r="AA1602" s="59"/>
      <c r="AB1602" s="59"/>
      <c r="AC1602" s="59"/>
      <c r="AD1602" s="59"/>
      <c r="AE1602" s="59"/>
      <c r="AF1602" s="59"/>
      <c r="AG1602" s="59"/>
      <c r="AI1602" s="7">
        <f>IF(Q1602&gt;0,RANK(Q1602,(N1602:P1602,Q1602:AE1602)),0)</f>
        <v>3</v>
      </c>
      <c r="AJ1602" s="7">
        <f>IF(R1602&gt;0,RANK(R1602,(N1602:P1602,Q1602:AE1602)),0)</f>
        <v>0</v>
      </c>
      <c r="AK1602" s="7">
        <f>IF(T1602&gt;0,RANK(T1602,(N1602:P1602,Q1602:AE1602)),0)</f>
        <v>0</v>
      </c>
      <c r="AL1602" s="7">
        <f>IF(S1602&gt;0,RANK(S1602,(N1602:P1602,Q1602:AE1602)),0)</f>
        <v>0</v>
      </c>
      <c r="AM1602" s="2">
        <f t="shared" si="625"/>
        <v>1.4885699096225412E-2</v>
      </c>
      <c r="AN1602" s="2">
        <f t="shared" si="626"/>
        <v>0</v>
      </c>
      <c r="AO1602" s="2">
        <f t="shared" si="627"/>
        <v>0</v>
      </c>
      <c r="AP1602" s="2">
        <f t="shared" si="628"/>
        <v>0</v>
      </c>
      <c r="AR1602" t="s">
        <v>1346</v>
      </c>
      <c r="AS1602" t="s">
        <v>2115</v>
      </c>
      <c r="AT1602">
        <v>1</v>
      </c>
      <c r="AV1602">
        <v>3</v>
      </c>
      <c r="AW1602" s="91">
        <v>38</v>
      </c>
      <c r="AX1602" s="93">
        <v>73</v>
      </c>
      <c r="AY1602" s="97">
        <f t="shared" si="619"/>
        <v>38073</v>
      </c>
      <c r="BA1602" s="7" t="s">
        <v>1261</v>
      </c>
    </row>
    <row r="1603" spans="1:53" hidden="1" outlineLevel="1">
      <c r="A1603" t="s">
        <v>1623</v>
      </c>
      <c r="B1603" t="s">
        <v>2115</v>
      </c>
      <c r="C1603" s="1">
        <f t="shared" si="620"/>
        <v>1060</v>
      </c>
      <c r="D1603" s="7">
        <f>IF(N1603&gt;0, RANK(N1603,(N1603:P1603,Q1603:AE1603)),0)</f>
        <v>2</v>
      </c>
      <c r="E1603" s="7">
        <f>IF(O1603&gt;0,RANK(O1603,(N1603:P1603,Q1603:AE1603)),0)</f>
        <v>1</v>
      </c>
      <c r="F1603" s="7">
        <f>IF(P1603&gt;0,RANK(P1603,(N1603:P1603,Q1603:AE1603)),0)</f>
        <v>0</v>
      </c>
      <c r="G1603" s="1">
        <f t="shared" si="608"/>
        <v>623</v>
      </c>
      <c r="H1603" s="2">
        <f t="shared" si="609"/>
        <v>0.58773584905660381</v>
      </c>
      <c r="I1603" s="2"/>
      <c r="J1603" s="2">
        <f t="shared" si="621"/>
        <v>0.19716981132075473</v>
      </c>
      <c r="K1603" s="2">
        <f t="shared" si="622"/>
        <v>0.78490566037735854</v>
      </c>
      <c r="L1603" s="2">
        <f t="shared" si="623"/>
        <v>0</v>
      </c>
      <c r="M1603" s="2">
        <f t="shared" si="624"/>
        <v>1.7924528301886733E-2</v>
      </c>
      <c r="N1603" s="59">
        <v>209</v>
      </c>
      <c r="O1603" s="59">
        <v>832</v>
      </c>
      <c r="P1603" s="59"/>
      <c r="Q1603" s="57">
        <v>18</v>
      </c>
      <c r="X1603" s="57">
        <v>1</v>
      </c>
      <c r="Y1603" s="59"/>
      <c r="Z1603" s="59"/>
      <c r="AA1603" s="59"/>
      <c r="AB1603" s="59"/>
      <c r="AC1603" s="59"/>
      <c r="AD1603" s="59"/>
      <c r="AE1603" s="59"/>
      <c r="AF1603" s="59"/>
      <c r="AG1603" s="59"/>
      <c r="AI1603" s="7">
        <f>IF(Q1603&gt;0,RANK(Q1603,(N1603:P1603,Q1603:AE1603)),0)</f>
        <v>3</v>
      </c>
      <c r="AJ1603" s="7">
        <f>IF(R1603&gt;0,RANK(R1603,(N1603:P1603,Q1603:AE1603)),0)</f>
        <v>0</v>
      </c>
      <c r="AK1603" s="7">
        <f>IF(T1603&gt;0,RANK(T1603,(N1603:P1603,Q1603:AE1603)),0)</f>
        <v>0</v>
      </c>
      <c r="AL1603" s="7">
        <f>IF(S1603&gt;0,RANK(S1603,(N1603:P1603,Q1603:AE1603)),0)</f>
        <v>0</v>
      </c>
      <c r="AM1603" s="2">
        <f t="shared" si="625"/>
        <v>1.6981132075471698E-2</v>
      </c>
      <c r="AN1603" s="2">
        <f t="shared" si="626"/>
        <v>0</v>
      </c>
      <c r="AO1603" s="2">
        <f t="shared" si="627"/>
        <v>0</v>
      </c>
      <c r="AP1603" s="2">
        <f t="shared" si="628"/>
        <v>0</v>
      </c>
      <c r="AR1603" t="s">
        <v>1623</v>
      </c>
      <c r="AS1603" t="s">
        <v>2115</v>
      </c>
      <c r="AT1603">
        <v>1</v>
      </c>
      <c r="AV1603">
        <v>3</v>
      </c>
      <c r="AW1603" s="91">
        <v>38</v>
      </c>
      <c r="AX1603" s="93">
        <v>75</v>
      </c>
      <c r="AY1603" s="97">
        <f t="shared" si="619"/>
        <v>38075</v>
      </c>
      <c r="BA1603" s="7" t="s">
        <v>1261</v>
      </c>
    </row>
    <row r="1604" spans="1:53" hidden="1" outlineLevel="1">
      <c r="A1604" t="s">
        <v>2153</v>
      </c>
      <c r="B1604" t="s">
        <v>2115</v>
      </c>
      <c r="C1604" s="1">
        <f t="shared" si="620"/>
        <v>5631</v>
      </c>
      <c r="D1604" s="7">
        <f>IF(N1604&gt;0, RANK(N1604,(N1604:P1604,Q1604:AE1604)),0)</f>
        <v>2</v>
      </c>
      <c r="E1604" s="7">
        <f>IF(O1604&gt;0,RANK(O1604,(N1604:P1604,Q1604:AE1604)),0)</f>
        <v>1</v>
      </c>
      <c r="F1604" s="7">
        <f>IF(P1604&gt;0,RANK(P1604,(N1604:P1604,Q1604:AE1604)),0)</f>
        <v>0</v>
      </c>
      <c r="G1604" s="1">
        <f t="shared" si="608"/>
        <v>3117</v>
      </c>
      <c r="H1604" s="2">
        <f t="shared" si="609"/>
        <v>0.55354288758657433</v>
      </c>
      <c r="I1604" s="2"/>
      <c r="J1604" s="2">
        <f t="shared" si="621"/>
        <v>0.21399396199609305</v>
      </c>
      <c r="K1604" s="2">
        <f t="shared" si="622"/>
        <v>0.76753684958266732</v>
      </c>
      <c r="L1604" s="2">
        <f t="shared" si="623"/>
        <v>0</v>
      </c>
      <c r="M1604" s="2">
        <f t="shared" si="624"/>
        <v>1.8469188421239568E-2</v>
      </c>
      <c r="N1604" s="59">
        <v>1205</v>
      </c>
      <c r="O1604" s="59">
        <v>4322</v>
      </c>
      <c r="P1604" s="59"/>
      <c r="Q1604" s="57">
        <v>98</v>
      </c>
      <c r="X1604" s="57">
        <v>6</v>
      </c>
      <c r="Y1604" s="59"/>
      <c r="Z1604" s="59"/>
      <c r="AA1604" s="59"/>
      <c r="AB1604" s="59"/>
      <c r="AC1604" s="59"/>
      <c r="AD1604" s="59"/>
      <c r="AE1604" s="59"/>
      <c r="AF1604" s="59"/>
      <c r="AG1604" s="59"/>
      <c r="AI1604" s="7">
        <f>IF(Q1604&gt;0,RANK(Q1604,(N1604:P1604,Q1604:AE1604)),0)</f>
        <v>3</v>
      </c>
      <c r="AJ1604" s="7">
        <f>IF(R1604&gt;0,RANK(R1604,(N1604:P1604,Q1604:AE1604)),0)</f>
        <v>0</v>
      </c>
      <c r="AK1604" s="7">
        <f>IF(T1604&gt;0,RANK(T1604,(N1604:P1604,Q1604:AE1604)),0)</f>
        <v>0</v>
      </c>
      <c r="AL1604" s="7">
        <f>IF(S1604&gt;0,RANK(S1604,(N1604:P1604,Q1604:AE1604)),0)</f>
        <v>0</v>
      </c>
      <c r="AM1604" s="2">
        <f t="shared" si="625"/>
        <v>1.7403658320014209E-2</v>
      </c>
      <c r="AN1604" s="2">
        <f t="shared" si="626"/>
        <v>0</v>
      </c>
      <c r="AO1604" s="2">
        <f t="shared" si="627"/>
        <v>0</v>
      </c>
      <c r="AP1604" s="2">
        <f t="shared" si="628"/>
        <v>0</v>
      </c>
      <c r="AR1604" t="s">
        <v>2153</v>
      </c>
      <c r="AS1604" t="s">
        <v>2115</v>
      </c>
      <c r="AT1604">
        <v>1</v>
      </c>
      <c r="AV1604">
        <v>3</v>
      </c>
      <c r="AW1604" s="91">
        <v>38</v>
      </c>
      <c r="AX1604" s="93">
        <v>77</v>
      </c>
      <c r="AY1604" s="97">
        <f t="shared" si="619"/>
        <v>38077</v>
      </c>
      <c r="BA1604" s="7" t="s">
        <v>1261</v>
      </c>
    </row>
    <row r="1605" spans="1:53" hidden="1" outlineLevel="1">
      <c r="A1605" t="s">
        <v>162</v>
      </c>
      <c r="B1605" t="s">
        <v>2115</v>
      </c>
      <c r="C1605" s="1">
        <f t="shared" si="620"/>
        <v>3966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0</v>
      </c>
      <c r="G1605" s="1">
        <f t="shared" si="608"/>
        <v>335</v>
      </c>
      <c r="H1605" s="2">
        <f t="shared" si="609"/>
        <v>8.446797781139688E-2</v>
      </c>
      <c r="I1605" s="2"/>
      <c r="J1605" s="2">
        <f t="shared" si="621"/>
        <v>0.44225920322743317</v>
      </c>
      <c r="K1605" s="2">
        <f t="shared" si="622"/>
        <v>0.52672718103883009</v>
      </c>
      <c r="L1605" s="2">
        <f t="shared" si="623"/>
        <v>0</v>
      </c>
      <c r="M1605" s="2">
        <f t="shared" si="624"/>
        <v>3.1013615733736732E-2</v>
      </c>
      <c r="N1605" s="59">
        <v>1754</v>
      </c>
      <c r="O1605" s="59">
        <v>2089</v>
      </c>
      <c r="P1605" s="59"/>
      <c r="Q1605" s="57">
        <v>113</v>
      </c>
      <c r="X1605" s="57">
        <v>10</v>
      </c>
      <c r="Y1605" s="59"/>
      <c r="Z1605" s="59"/>
      <c r="AA1605" s="59"/>
      <c r="AB1605" s="59"/>
      <c r="AC1605" s="59"/>
      <c r="AD1605" s="59"/>
      <c r="AE1605" s="59"/>
      <c r="AF1605" s="59"/>
      <c r="AG1605" s="59"/>
      <c r="AI1605" s="7">
        <f>IF(Q1605&gt;0,RANK(Q1605,(N1605:P1605,Q1605:AE1605)),0)</f>
        <v>3</v>
      </c>
      <c r="AJ1605" s="7">
        <f>IF(R1605&gt;0,RANK(R1605,(N1605:P1605,Q1605:AE1605)),0)</f>
        <v>0</v>
      </c>
      <c r="AK1605" s="7">
        <f>IF(T1605&gt;0,RANK(T1605,(N1605:P1605,Q1605:AE1605)),0)</f>
        <v>0</v>
      </c>
      <c r="AL1605" s="7">
        <f>IF(S1605&gt;0,RANK(S1605,(N1605:P1605,Q1605:AE1605)),0)</f>
        <v>0</v>
      </c>
      <c r="AM1605" s="2">
        <f t="shared" si="625"/>
        <v>2.849218356026223E-2</v>
      </c>
      <c r="AN1605" s="2">
        <f t="shared" si="626"/>
        <v>0</v>
      </c>
      <c r="AO1605" s="2">
        <f t="shared" si="627"/>
        <v>0</v>
      </c>
      <c r="AP1605" s="2">
        <f t="shared" si="628"/>
        <v>0</v>
      </c>
      <c r="AR1605" t="s">
        <v>162</v>
      </c>
      <c r="AS1605" t="s">
        <v>2115</v>
      </c>
      <c r="AT1605">
        <v>1</v>
      </c>
      <c r="AV1605">
        <v>3</v>
      </c>
      <c r="AW1605" s="91">
        <v>38</v>
      </c>
      <c r="AX1605" s="93">
        <v>79</v>
      </c>
      <c r="AY1605" s="97">
        <f t="shared" si="619"/>
        <v>38079</v>
      </c>
      <c r="BA1605" s="7" t="s">
        <v>1261</v>
      </c>
    </row>
    <row r="1606" spans="1:53" hidden="1" outlineLevel="1">
      <c r="A1606" t="s">
        <v>1832</v>
      </c>
      <c r="B1606" t="s">
        <v>2115</v>
      </c>
      <c r="C1606" s="1">
        <f t="shared" si="620"/>
        <v>1601</v>
      </c>
      <c r="D1606" s="7">
        <f>IF(N1606&gt;0, RANK(N1606,(N1606:P1606,Q1606:AE1606)),0)</f>
        <v>2</v>
      </c>
      <c r="E1606" s="7">
        <f>IF(O1606&gt;0,RANK(O1606,(N1606:P1606,Q1606:AE1606)),0)</f>
        <v>1</v>
      </c>
      <c r="F1606" s="7">
        <f>IF(P1606&gt;0,RANK(P1606,(N1606:P1606,Q1606:AE1606)),0)</f>
        <v>0</v>
      </c>
      <c r="G1606" s="1">
        <f t="shared" si="608"/>
        <v>492</v>
      </c>
      <c r="H1606" s="2">
        <f t="shared" si="609"/>
        <v>0.30730793254216116</v>
      </c>
      <c r="I1606" s="2"/>
      <c r="J1606" s="2">
        <f t="shared" si="621"/>
        <v>0.34103685196752032</v>
      </c>
      <c r="K1606" s="2">
        <f t="shared" si="622"/>
        <v>0.64834478450968147</v>
      </c>
      <c r="L1606" s="2">
        <f t="shared" si="623"/>
        <v>0</v>
      </c>
      <c r="M1606" s="2">
        <f t="shared" si="624"/>
        <v>1.0618363522798213E-2</v>
      </c>
      <c r="N1606" s="59">
        <v>546</v>
      </c>
      <c r="O1606" s="59">
        <v>1038</v>
      </c>
      <c r="P1606" s="59"/>
      <c r="Q1606" s="57">
        <v>15</v>
      </c>
      <c r="X1606" s="57">
        <v>2</v>
      </c>
      <c r="Y1606" s="59"/>
      <c r="Z1606" s="59"/>
      <c r="AA1606" s="59"/>
      <c r="AB1606" s="59"/>
      <c r="AC1606" s="59"/>
      <c r="AD1606" s="59"/>
      <c r="AE1606" s="59"/>
      <c r="AF1606" s="59"/>
      <c r="AG1606" s="59"/>
      <c r="AI1606" s="7">
        <f>IF(Q1606&gt;0,RANK(Q1606,(N1606:P1606,Q1606:AE1606)),0)</f>
        <v>3</v>
      </c>
      <c r="AJ1606" s="7">
        <f>IF(R1606&gt;0,RANK(R1606,(N1606:P1606,Q1606:AE1606)),0)</f>
        <v>0</v>
      </c>
      <c r="AK1606" s="7">
        <f>IF(T1606&gt;0,RANK(T1606,(N1606:P1606,Q1606:AE1606)),0)</f>
        <v>0</v>
      </c>
      <c r="AL1606" s="7">
        <f>IF(S1606&gt;0,RANK(S1606,(N1606:P1606,Q1606:AE1606)),0)</f>
        <v>0</v>
      </c>
      <c r="AM1606" s="2">
        <f t="shared" si="625"/>
        <v>9.3691442848219866E-3</v>
      </c>
      <c r="AN1606" s="2">
        <f t="shared" si="626"/>
        <v>0</v>
      </c>
      <c r="AO1606" s="2">
        <f t="shared" si="627"/>
        <v>0</v>
      </c>
      <c r="AP1606" s="2">
        <f t="shared" si="628"/>
        <v>0</v>
      </c>
      <c r="AR1606" t="s">
        <v>1832</v>
      </c>
      <c r="AS1606" t="s">
        <v>2115</v>
      </c>
      <c r="AT1606">
        <v>1</v>
      </c>
      <c r="AV1606">
        <v>3</v>
      </c>
      <c r="AW1606" s="91">
        <v>38</v>
      </c>
      <c r="AX1606" s="93">
        <v>81</v>
      </c>
      <c r="AY1606" s="97">
        <f t="shared" si="619"/>
        <v>38081</v>
      </c>
      <c r="BA1606" s="7" t="s">
        <v>1261</v>
      </c>
    </row>
    <row r="1607" spans="1:53" hidden="1" outlineLevel="1">
      <c r="A1607" t="s">
        <v>1004</v>
      </c>
      <c r="B1607" t="s">
        <v>2115</v>
      </c>
      <c r="C1607" s="1">
        <f t="shared" si="620"/>
        <v>781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0</v>
      </c>
      <c r="G1607" s="1">
        <f t="shared" si="608"/>
        <v>550</v>
      </c>
      <c r="H1607" s="2">
        <f t="shared" si="609"/>
        <v>0.70422535211267601</v>
      </c>
      <c r="I1607" s="2"/>
      <c r="J1607" s="2">
        <f t="shared" si="621"/>
        <v>0.14212548015364918</v>
      </c>
      <c r="K1607" s="2">
        <f t="shared" si="622"/>
        <v>0.84635083226632524</v>
      </c>
      <c r="L1607" s="2">
        <f t="shared" si="623"/>
        <v>0</v>
      </c>
      <c r="M1607" s="2">
        <f t="shared" si="624"/>
        <v>1.1523687580025643E-2</v>
      </c>
      <c r="N1607" s="59">
        <v>111</v>
      </c>
      <c r="O1607" s="59">
        <v>661</v>
      </c>
      <c r="P1607" s="59"/>
      <c r="Q1607" s="57">
        <v>8</v>
      </c>
      <c r="X1607" s="57">
        <v>1</v>
      </c>
      <c r="Y1607" s="59"/>
      <c r="Z1607" s="59"/>
      <c r="AA1607" s="59"/>
      <c r="AB1607" s="59"/>
      <c r="AC1607" s="59"/>
      <c r="AD1607" s="59"/>
      <c r="AE1607" s="59"/>
      <c r="AF1607" s="59"/>
      <c r="AG1607" s="59"/>
      <c r="AI1607" s="7">
        <f>IF(Q1607&gt;0,RANK(Q1607,(N1607:P1607,Q1607:AE1607)),0)</f>
        <v>3</v>
      </c>
      <c r="AJ1607" s="7">
        <f>IF(R1607&gt;0,RANK(R1607,(N1607:P1607,Q1607:AE1607)),0)</f>
        <v>0</v>
      </c>
      <c r="AK1607" s="7">
        <f>IF(T1607&gt;0,RANK(T1607,(N1607:P1607,Q1607:AE1607)),0)</f>
        <v>0</v>
      </c>
      <c r="AL1607" s="7">
        <f>IF(S1607&gt;0,RANK(S1607,(N1607:P1607,Q1607:AE1607)),0)</f>
        <v>0</v>
      </c>
      <c r="AM1607" s="2">
        <f t="shared" si="625"/>
        <v>1.0243277848911651E-2</v>
      </c>
      <c r="AN1607" s="2">
        <f t="shared" si="626"/>
        <v>0</v>
      </c>
      <c r="AO1607" s="2">
        <f t="shared" si="627"/>
        <v>0</v>
      </c>
      <c r="AP1607" s="2">
        <f t="shared" si="628"/>
        <v>0</v>
      </c>
      <c r="AR1607" t="s">
        <v>1004</v>
      </c>
      <c r="AS1607" t="s">
        <v>2115</v>
      </c>
      <c r="AT1607">
        <v>1</v>
      </c>
      <c r="AV1607">
        <v>3</v>
      </c>
      <c r="AW1607" s="91">
        <v>38</v>
      </c>
      <c r="AX1607" s="93">
        <v>83</v>
      </c>
      <c r="AY1607" s="97">
        <f t="shared" si="619"/>
        <v>38083</v>
      </c>
      <c r="BA1607" s="7" t="s">
        <v>1261</v>
      </c>
    </row>
    <row r="1608" spans="1:53" hidden="1" outlineLevel="1">
      <c r="A1608" t="s">
        <v>1707</v>
      </c>
      <c r="B1608" t="s">
        <v>2115</v>
      </c>
      <c r="C1608" s="1">
        <f t="shared" si="620"/>
        <v>781</v>
      </c>
      <c r="D1608" s="7">
        <f>IF(N1608&gt;0, RANK(N1608,(N1608:P1608,Q1608:AE1608)),0)</f>
        <v>2</v>
      </c>
      <c r="E1608" s="7">
        <f>IF(O1608&gt;0,RANK(O1608,(N1608:P1608,Q1608:AE1608)),0)</f>
        <v>1</v>
      </c>
      <c r="F1608" s="7">
        <f>IF(P1608&gt;0,RANK(P1608,(N1608:P1608,Q1608:AE1608)),0)</f>
        <v>0</v>
      </c>
      <c r="G1608" s="1">
        <f t="shared" si="608"/>
        <v>99</v>
      </c>
      <c r="H1608" s="2">
        <f t="shared" si="609"/>
        <v>0.12676056338028169</v>
      </c>
      <c r="I1608" s="2"/>
      <c r="J1608" s="2">
        <f t="shared" si="621"/>
        <v>0.41869398207426378</v>
      </c>
      <c r="K1608" s="2">
        <f t="shared" si="622"/>
        <v>0.54545454545454541</v>
      </c>
      <c r="L1608" s="2">
        <f t="shared" si="623"/>
        <v>0</v>
      </c>
      <c r="M1608" s="2">
        <f t="shared" si="624"/>
        <v>3.5851472471190804E-2</v>
      </c>
      <c r="N1608" s="59">
        <v>327</v>
      </c>
      <c r="O1608" s="59">
        <v>426</v>
      </c>
      <c r="P1608" s="59"/>
      <c r="Q1608" s="57">
        <v>25</v>
      </c>
      <c r="X1608" s="57">
        <v>3</v>
      </c>
      <c r="Y1608" s="59"/>
      <c r="Z1608" s="59"/>
      <c r="AA1608" s="59"/>
      <c r="AB1608" s="59"/>
      <c r="AC1608" s="59"/>
      <c r="AD1608" s="59"/>
      <c r="AE1608" s="59"/>
      <c r="AF1608" s="59"/>
      <c r="AG1608" s="59"/>
      <c r="AI1608" s="7">
        <f>IF(Q1608&gt;0,RANK(Q1608,(N1608:P1608,Q1608:AE1608)),0)</f>
        <v>3</v>
      </c>
      <c r="AJ1608" s="7">
        <f>IF(R1608&gt;0,RANK(R1608,(N1608:P1608,Q1608:AE1608)),0)</f>
        <v>0</v>
      </c>
      <c r="AK1608" s="7">
        <f>IF(T1608&gt;0,RANK(T1608,(N1608:P1608,Q1608:AE1608)),0)</f>
        <v>0</v>
      </c>
      <c r="AL1608" s="7">
        <f>IF(S1608&gt;0,RANK(S1608,(N1608:P1608,Q1608:AE1608)),0)</f>
        <v>0</v>
      </c>
      <c r="AM1608" s="2">
        <f t="shared" si="625"/>
        <v>3.2010243277848911E-2</v>
      </c>
      <c r="AN1608" s="2">
        <f t="shared" si="626"/>
        <v>0</v>
      </c>
      <c r="AO1608" s="2">
        <f t="shared" si="627"/>
        <v>0</v>
      </c>
      <c r="AP1608" s="2">
        <f t="shared" si="628"/>
        <v>0</v>
      </c>
      <c r="AR1608" t="s">
        <v>1707</v>
      </c>
      <c r="AS1608" t="s">
        <v>2115</v>
      </c>
      <c r="AT1608">
        <v>1</v>
      </c>
      <c r="AV1608">
        <v>3</v>
      </c>
      <c r="AW1608" s="91">
        <v>38</v>
      </c>
      <c r="AX1608" s="93">
        <v>85</v>
      </c>
      <c r="AY1608" s="97">
        <f t="shared" si="619"/>
        <v>38085</v>
      </c>
      <c r="BA1608" s="7" t="s">
        <v>1261</v>
      </c>
    </row>
    <row r="1609" spans="1:53" hidden="1" outlineLevel="1">
      <c r="A1609" t="s">
        <v>1833</v>
      </c>
      <c r="B1609" t="s">
        <v>2115</v>
      </c>
      <c r="C1609" s="1">
        <f t="shared" si="620"/>
        <v>338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0</v>
      </c>
      <c r="G1609" s="1">
        <f t="shared" si="608"/>
        <v>230</v>
      </c>
      <c r="H1609" s="2">
        <f t="shared" si="609"/>
        <v>0.68047337278106512</v>
      </c>
      <c r="I1609" s="2"/>
      <c r="J1609" s="2">
        <f t="shared" si="621"/>
        <v>0.14497041420118342</v>
      </c>
      <c r="K1609" s="2">
        <f t="shared" si="622"/>
        <v>0.82544378698224852</v>
      </c>
      <c r="L1609" s="2">
        <f t="shared" si="623"/>
        <v>0</v>
      </c>
      <c r="M1609" s="2">
        <f t="shared" si="624"/>
        <v>2.9585798816568087E-2</v>
      </c>
      <c r="N1609" s="59">
        <v>49</v>
      </c>
      <c r="O1609" s="59">
        <v>279</v>
      </c>
      <c r="P1609" s="59"/>
      <c r="Q1609" s="57">
        <v>10</v>
      </c>
      <c r="X1609" s="57">
        <v>0</v>
      </c>
      <c r="Y1609" s="59"/>
      <c r="Z1609" s="59"/>
      <c r="AA1609" s="59"/>
      <c r="AB1609" s="59"/>
      <c r="AC1609" s="59"/>
      <c r="AD1609" s="59"/>
      <c r="AE1609" s="59"/>
      <c r="AF1609" s="59"/>
      <c r="AG1609" s="59"/>
      <c r="AI1609" s="7">
        <f>IF(Q1609&gt;0,RANK(Q1609,(N1609:P1609,Q1609:AE1609)),0)</f>
        <v>3</v>
      </c>
      <c r="AJ1609" s="7">
        <f>IF(R1609&gt;0,RANK(R1609,(N1609:P1609,Q1609:AE1609)),0)</f>
        <v>0</v>
      </c>
      <c r="AK1609" s="7">
        <f>IF(T1609&gt;0,RANK(T1609,(N1609:P1609,Q1609:AE1609)),0)</f>
        <v>0</v>
      </c>
      <c r="AL1609" s="7">
        <f>IF(S1609&gt;0,RANK(S1609,(N1609:P1609,Q1609:AE1609)),0)</f>
        <v>0</v>
      </c>
      <c r="AM1609" s="2">
        <f t="shared" si="625"/>
        <v>2.9585798816568046E-2</v>
      </c>
      <c r="AN1609" s="2">
        <f t="shared" si="626"/>
        <v>0</v>
      </c>
      <c r="AO1609" s="2">
        <f t="shared" si="627"/>
        <v>0</v>
      </c>
      <c r="AP1609" s="2">
        <f t="shared" si="628"/>
        <v>0</v>
      </c>
      <c r="AR1609" t="s">
        <v>1833</v>
      </c>
      <c r="AS1609" t="s">
        <v>2115</v>
      </c>
      <c r="AT1609">
        <v>1</v>
      </c>
      <c r="AV1609">
        <v>3</v>
      </c>
      <c r="AW1609" s="91">
        <v>38</v>
      </c>
      <c r="AX1609" s="93">
        <v>87</v>
      </c>
      <c r="AY1609" s="97">
        <f t="shared" si="619"/>
        <v>38087</v>
      </c>
      <c r="BA1609" s="7" t="s">
        <v>1261</v>
      </c>
    </row>
    <row r="1610" spans="1:53" hidden="1" outlineLevel="1">
      <c r="A1610" t="s">
        <v>1547</v>
      </c>
      <c r="B1610" t="s">
        <v>2115</v>
      </c>
      <c r="C1610" s="1">
        <f t="shared" si="620"/>
        <v>7748</v>
      </c>
      <c r="D1610" s="7">
        <f>IF(N1610&gt;0, RANK(N1610,(N1610:P1610,Q1610:AE1610)),0)</f>
        <v>2</v>
      </c>
      <c r="E1610" s="7">
        <f>IF(O1610&gt;0,RANK(O1610,(N1610:P1610,Q1610:AE1610)),0)</f>
        <v>1</v>
      </c>
      <c r="F1610" s="7">
        <f>IF(P1610&gt;0,RANK(P1610,(N1610:P1610,Q1610:AE1610)),0)</f>
        <v>0</v>
      </c>
      <c r="G1610" s="1">
        <f t="shared" si="608"/>
        <v>5242</v>
      </c>
      <c r="H1610" s="2">
        <f t="shared" si="609"/>
        <v>0.67656169334021687</v>
      </c>
      <c r="I1610" s="2"/>
      <c r="J1610" s="2">
        <f t="shared" si="621"/>
        <v>0.15216830149716057</v>
      </c>
      <c r="K1610" s="2">
        <f t="shared" si="622"/>
        <v>0.82872999483737741</v>
      </c>
      <c r="L1610" s="2">
        <f t="shared" si="623"/>
        <v>0</v>
      </c>
      <c r="M1610" s="2">
        <f t="shared" si="624"/>
        <v>1.9101703665462044E-2</v>
      </c>
      <c r="N1610" s="59">
        <v>1179</v>
      </c>
      <c r="O1610" s="59">
        <v>6421</v>
      </c>
      <c r="P1610" s="59"/>
      <c r="Q1610" s="57">
        <v>141</v>
      </c>
      <c r="X1610" s="57">
        <v>7</v>
      </c>
      <c r="Y1610" s="59"/>
      <c r="Z1610" s="59"/>
      <c r="AA1610" s="59"/>
      <c r="AB1610" s="59"/>
      <c r="AC1610" s="59"/>
      <c r="AD1610" s="59"/>
      <c r="AE1610" s="59"/>
      <c r="AF1610" s="59"/>
      <c r="AG1610" s="59"/>
      <c r="AI1610" s="7">
        <f>IF(Q1610&gt;0,RANK(Q1610,(N1610:P1610,Q1610:AE1610)),0)</f>
        <v>3</v>
      </c>
      <c r="AJ1610" s="7">
        <f>IF(R1610&gt;0,RANK(R1610,(N1610:P1610,Q1610:AE1610)),0)</f>
        <v>0</v>
      </c>
      <c r="AK1610" s="7">
        <f>IF(T1610&gt;0,RANK(T1610,(N1610:P1610,Q1610:AE1610)),0)</f>
        <v>0</v>
      </c>
      <c r="AL1610" s="7">
        <f>IF(S1610&gt;0,RANK(S1610,(N1610:P1610,Q1610:AE1610)),0)</f>
        <v>0</v>
      </c>
      <c r="AM1610" s="2">
        <f t="shared" si="625"/>
        <v>1.8198244708311821E-2</v>
      </c>
      <c r="AN1610" s="2">
        <f t="shared" si="626"/>
        <v>0</v>
      </c>
      <c r="AO1610" s="2">
        <f t="shared" si="627"/>
        <v>0</v>
      </c>
      <c r="AP1610" s="2">
        <f t="shared" si="628"/>
        <v>0</v>
      </c>
      <c r="AR1610" t="s">
        <v>1547</v>
      </c>
      <c r="AS1610" t="s">
        <v>2115</v>
      </c>
      <c r="AT1610">
        <v>1</v>
      </c>
      <c r="AV1610">
        <v>3</v>
      </c>
      <c r="AW1610" s="91">
        <v>38</v>
      </c>
      <c r="AX1610" s="93">
        <v>89</v>
      </c>
      <c r="AY1610" s="97">
        <f t="shared" si="619"/>
        <v>38089</v>
      </c>
      <c r="BA1610" s="7" t="s">
        <v>1261</v>
      </c>
    </row>
    <row r="1611" spans="1:53" hidden="1" outlineLevel="1">
      <c r="A1611" t="s">
        <v>1083</v>
      </c>
      <c r="B1611" t="s">
        <v>2115</v>
      </c>
      <c r="C1611" s="1">
        <f t="shared" si="620"/>
        <v>905</v>
      </c>
      <c r="D1611" s="7">
        <f>IF(N1611&gt;0, RANK(N1611,(N1611:P1611,Q1611:AE1611)),0)</f>
        <v>2</v>
      </c>
      <c r="E1611" s="7">
        <f>IF(O1611&gt;0,RANK(O1611,(N1611:P1611,Q1611:AE1611)),0)</f>
        <v>1</v>
      </c>
      <c r="F1611" s="7">
        <f>IF(P1611&gt;0,RANK(P1611,(N1611:P1611,Q1611:AE1611)),0)</f>
        <v>0</v>
      </c>
      <c r="G1611" s="1">
        <f t="shared" si="608"/>
        <v>309</v>
      </c>
      <c r="H1611" s="2">
        <f t="shared" si="609"/>
        <v>0.34143646408839778</v>
      </c>
      <c r="I1611" s="2"/>
      <c r="J1611" s="2">
        <f t="shared" si="621"/>
        <v>0.32375690607734808</v>
      </c>
      <c r="K1611" s="2">
        <f t="shared" si="622"/>
        <v>0.66519337016574587</v>
      </c>
      <c r="L1611" s="2">
        <f t="shared" si="623"/>
        <v>0</v>
      </c>
      <c r="M1611" s="2">
        <f t="shared" si="624"/>
        <v>1.1049723756906049E-2</v>
      </c>
      <c r="N1611" s="59">
        <v>293</v>
      </c>
      <c r="O1611" s="59">
        <v>602</v>
      </c>
      <c r="P1611" s="59"/>
      <c r="Q1611" s="57">
        <v>9</v>
      </c>
      <c r="X1611" s="57">
        <v>1</v>
      </c>
      <c r="Y1611" s="59"/>
      <c r="Z1611" s="59"/>
      <c r="AA1611" s="59"/>
      <c r="AB1611" s="59"/>
      <c r="AC1611" s="59"/>
      <c r="AD1611" s="59"/>
      <c r="AE1611" s="59"/>
      <c r="AF1611" s="59"/>
      <c r="AG1611" s="59"/>
      <c r="AI1611" s="7">
        <f>IF(Q1611&gt;0,RANK(Q1611,(N1611:P1611,Q1611:AE1611)),0)</f>
        <v>3</v>
      </c>
      <c r="AJ1611" s="7">
        <f>IF(R1611&gt;0,RANK(R1611,(N1611:P1611,Q1611:AE1611)),0)</f>
        <v>0</v>
      </c>
      <c r="AK1611" s="7">
        <f>IF(T1611&gt;0,RANK(T1611,(N1611:P1611,Q1611:AE1611)),0)</f>
        <v>0</v>
      </c>
      <c r="AL1611" s="7">
        <f>IF(S1611&gt;0,RANK(S1611,(N1611:P1611,Q1611:AE1611)),0)</f>
        <v>0</v>
      </c>
      <c r="AM1611" s="2">
        <f t="shared" si="625"/>
        <v>9.9447513812154689E-3</v>
      </c>
      <c r="AN1611" s="2">
        <f t="shared" si="626"/>
        <v>0</v>
      </c>
      <c r="AO1611" s="2">
        <f t="shared" si="627"/>
        <v>0</v>
      </c>
      <c r="AP1611" s="2">
        <f t="shared" si="628"/>
        <v>0</v>
      </c>
      <c r="AR1611" t="s">
        <v>1083</v>
      </c>
      <c r="AS1611" t="s">
        <v>2115</v>
      </c>
      <c r="AT1611">
        <v>1</v>
      </c>
      <c r="AV1611">
        <v>3</v>
      </c>
      <c r="AW1611" s="91">
        <v>38</v>
      </c>
      <c r="AX1611" s="93">
        <v>91</v>
      </c>
      <c r="AY1611" s="97">
        <f t="shared" si="619"/>
        <v>38091</v>
      </c>
      <c r="BA1611" s="7" t="s">
        <v>1261</v>
      </c>
    </row>
    <row r="1612" spans="1:53" hidden="1" outlineLevel="1">
      <c r="A1612" t="s">
        <v>1347</v>
      </c>
      <c r="B1612" t="s">
        <v>2115</v>
      </c>
      <c r="C1612" s="1">
        <f t="shared" si="620"/>
        <v>7763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0</v>
      </c>
      <c r="G1612" s="1">
        <f t="shared" si="608"/>
        <v>4415</v>
      </c>
      <c r="H1612" s="2">
        <f t="shared" si="609"/>
        <v>0.56872343166301687</v>
      </c>
      <c r="I1612" s="2"/>
      <c r="J1612" s="2">
        <f t="shared" si="621"/>
        <v>0.20559062218214608</v>
      </c>
      <c r="K1612" s="2">
        <f t="shared" si="622"/>
        <v>0.77431405384516294</v>
      </c>
      <c r="L1612" s="2">
        <f t="shared" si="623"/>
        <v>0</v>
      </c>
      <c r="M1612" s="2">
        <f t="shared" si="624"/>
        <v>2.0095323972690982E-2</v>
      </c>
      <c r="N1612" s="59">
        <v>1596</v>
      </c>
      <c r="O1612" s="59">
        <v>6011</v>
      </c>
      <c r="P1612" s="59"/>
      <c r="Q1612" s="57">
        <v>143</v>
      </c>
      <c r="X1612" s="57">
        <v>13</v>
      </c>
      <c r="Y1612" s="59"/>
      <c r="Z1612" s="59"/>
      <c r="AA1612" s="59"/>
      <c r="AB1612" s="59"/>
      <c r="AC1612" s="59"/>
      <c r="AD1612" s="59"/>
      <c r="AE1612" s="59"/>
      <c r="AF1612" s="59"/>
      <c r="AG1612" s="59"/>
      <c r="AI1612" s="7">
        <f>IF(Q1612&gt;0,RANK(Q1612,(N1612:P1612,Q1612:AE1612)),0)</f>
        <v>3</v>
      </c>
      <c r="AJ1612" s="7">
        <f>IF(R1612&gt;0,RANK(R1612,(N1612:P1612,Q1612:AE1612)),0)</f>
        <v>0</v>
      </c>
      <c r="AK1612" s="7">
        <f>IF(T1612&gt;0,RANK(T1612,(N1612:P1612,Q1612:AE1612)),0)</f>
        <v>0</v>
      </c>
      <c r="AL1612" s="7">
        <f>IF(S1612&gt;0,RANK(S1612,(N1612:P1612,Q1612:AE1612)),0)</f>
        <v>0</v>
      </c>
      <c r="AM1612" s="2">
        <f t="shared" si="625"/>
        <v>1.8420713641633391E-2</v>
      </c>
      <c r="AN1612" s="2">
        <f t="shared" si="626"/>
        <v>0</v>
      </c>
      <c r="AO1612" s="2">
        <f t="shared" si="627"/>
        <v>0</v>
      </c>
      <c r="AP1612" s="2">
        <f t="shared" si="628"/>
        <v>0</v>
      </c>
      <c r="AR1612" t="s">
        <v>1347</v>
      </c>
      <c r="AS1612" t="s">
        <v>2115</v>
      </c>
      <c r="AT1612">
        <v>1</v>
      </c>
      <c r="AV1612">
        <v>3</v>
      </c>
      <c r="AW1612" s="91">
        <v>38</v>
      </c>
      <c r="AX1612" s="93">
        <v>93</v>
      </c>
      <c r="AY1612" s="97">
        <f t="shared" si="619"/>
        <v>38093</v>
      </c>
      <c r="BA1612" s="7" t="s">
        <v>1261</v>
      </c>
    </row>
    <row r="1613" spans="1:53" hidden="1" outlineLevel="1">
      <c r="A1613" t="s">
        <v>1137</v>
      </c>
      <c r="B1613" t="s">
        <v>2115</v>
      </c>
      <c r="C1613" s="1">
        <f t="shared" si="620"/>
        <v>1030</v>
      </c>
      <c r="D1613" s="7">
        <f>IF(N1613&gt;0, RANK(N1613,(N1613:P1613,Q1613:AE1613)),0)</f>
        <v>2</v>
      </c>
      <c r="E1613" s="7">
        <f>IF(O1613&gt;0,RANK(O1613,(N1613:P1613,Q1613:AE1613)),0)</f>
        <v>1</v>
      </c>
      <c r="F1613" s="7">
        <f>IF(P1613&gt;0,RANK(P1613,(N1613:P1613,Q1613:AE1613)),0)</f>
        <v>0</v>
      </c>
      <c r="G1613" s="1">
        <f t="shared" ref="G1613:G1676" si="629">IF(C1613&gt;0,MAX(N1613:P1613)-LARGE(N1613:P1613,2),0)</f>
        <v>520</v>
      </c>
      <c r="H1613" s="2">
        <f t="shared" ref="H1613:H1676" si="630">IF(C1613&gt;0,G1613/C1613,0)</f>
        <v>0.50485436893203883</v>
      </c>
      <c r="I1613" s="2"/>
      <c r="J1613" s="2">
        <f t="shared" si="621"/>
        <v>0.23980582524271846</v>
      </c>
      <c r="K1613" s="2">
        <f t="shared" si="622"/>
        <v>0.74466019417475726</v>
      </c>
      <c r="L1613" s="2">
        <f t="shared" si="623"/>
        <v>0</v>
      </c>
      <c r="M1613" s="2">
        <f t="shared" si="624"/>
        <v>1.5533980582524309E-2</v>
      </c>
      <c r="N1613" s="59">
        <v>247</v>
      </c>
      <c r="O1613" s="59">
        <v>767</v>
      </c>
      <c r="P1613" s="59"/>
      <c r="Q1613" s="57">
        <v>15</v>
      </c>
      <c r="X1613" s="57">
        <v>1</v>
      </c>
      <c r="Y1613" s="59"/>
      <c r="Z1613" s="59"/>
      <c r="AA1613" s="59"/>
      <c r="AB1613" s="59"/>
      <c r="AC1613" s="59"/>
      <c r="AD1613" s="59"/>
      <c r="AE1613" s="59"/>
      <c r="AF1613" s="59"/>
      <c r="AG1613" s="59"/>
      <c r="AI1613" s="7">
        <f>IF(Q1613&gt;0,RANK(Q1613,(N1613:P1613,Q1613:AE1613)),0)</f>
        <v>3</v>
      </c>
      <c r="AJ1613" s="7">
        <f>IF(R1613&gt;0,RANK(R1613,(N1613:P1613,Q1613:AE1613)),0)</f>
        <v>0</v>
      </c>
      <c r="AK1613" s="7">
        <f>IF(T1613&gt;0,RANK(T1613,(N1613:P1613,Q1613:AE1613)),0)</f>
        <v>0</v>
      </c>
      <c r="AL1613" s="7">
        <f>IF(S1613&gt;0,RANK(S1613,(N1613:P1613,Q1613:AE1613)),0)</f>
        <v>0</v>
      </c>
      <c r="AM1613" s="2">
        <f t="shared" si="625"/>
        <v>1.4563106796116505E-2</v>
      </c>
      <c r="AN1613" s="2">
        <f t="shared" si="626"/>
        <v>0</v>
      </c>
      <c r="AO1613" s="2">
        <f t="shared" si="627"/>
        <v>0</v>
      </c>
      <c r="AP1613" s="2">
        <f t="shared" si="628"/>
        <v>0</v>
      </c>
      <c r="AR1613" t="s">
        <v>1137</v>
      </c>
      <c r="AS1613" t="s">
        <v>2115</v>
      </c>
      <c r="AT1613">
        <v>1</v>
      </c>
      <c r="AV1613">
        <v>3</v>
      </c>
      <c r="AW1613" s="91">
        <v>38</v>
      </c>
      <c r="AX1613" s="93">
        <v>95</v>
      </c>
      <c r="AY1613" s="97">
        <f t="shared" si="619"/>
        <v>38095</v>
      </c>
      <c r="BA1613" s="7" t="s">
        <v>1261</v>
      </c>
    </row>
    <row r="1614" spans="1:53" hidden="1" outlineLevel="1">
      <c r="A1614" t="s">
        <v>233</v>
      </c>
      <c r="B1614" t="s">
        <v>2115</v>
      </c>
      <c r="C1614" s="1">
        <f t="shared" si="620"/>
        <v>3075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0</v>
      </c>
      <c r="G1614" s="1">
        <f t="shared" si="629"/>
        <v>1497</v>
      </c>
      <c r="H1614" s="2">
        <f t="shared" si="630"/>
        <v>0.48682926829268292</v>
      </c>
      <c r="I1614" s="2"/>
      <c r="J1614" s="2">
        <f t="shared" si="621"/>
        <v>0.24878048780487805</v>
      </c>
      <c r="K1614" s="2">
        <f t="shared" si="622"/>
        <v>0.73560975609756096</v>
      </c>
      <c r="L1614" s="2">
        <f t="shared" si="623"/>
        <v>0</v>
      </c>
      <c r="M1614" s="2">
        <f t="shared" si="624"/>
        <v>1.5609756097560989E-2</v>
      </c>
      <c r="N1614" s="59">
        <v>765</v>
      </c>
      <c r="O1614" s="59">
        <v>2262</v>
      </c>
      <c r="P1614" s="59"/>
      <c r="Q1614" s="57">
        <v>45</v>
      </c>
      <c r="X1614" s="57">
        <v>3</v>
      </c>
      <c r="Y1614" s="59"/>
      <c r="Z1614" s="59"/>
      <c r="AA1614" s="59"/>
      <c r="AB1614" s="59"/>
      <c r="AC1614" s="59"/>
      <c r="AD1614" s="59"/>
      <c r="AE1614" s="59"/>
      <c r="AF1614" s="59"/>
      <c r="AG1614" s="59"/>
      <c r="AI1614" s="7">
        <f>IF(Q1614&gt;0,RANK(Q1614,(N1614:P1614,Q1614:AE1614)),0)</f>
        <v>3</v>
      </c>
      <c r="AJ1614" s="7">
        <f>IF(R1614&gt;0,RANK(R1614,(N1614:P1614,Q1614:AE1614)),0)</f>
        <v>0</v>
      </c>
      <c r="AK1614" s="7">
        <f>IF(T1614&gt;0,RANK(T1614,(N1614:P1614,Q1614:AE1614)),0)</f>
        <v>0</v>
      </c>
      <c r="AL1614" s="7">
        <f>IF(S1614&gt;0,RANK(S1614,(N1614:P1614,Q1614:AE1614)),0)</f>
        <v>0</v>
      </c>
      <c r="AM1614" s="2">
        <f t="shared" si="625"/>
        <v>1.4634146341463415E-2</v>
      </c>
      <c r="AN1614" s="2">
        <f t="shared" si="626"/>
        <v>0</v>
      </c>
      <c r="AO1614" s="2">
        <f t="shared" si="627"/>
        <v>0</v>
      </c>
      <c r="AP1614" s="2">
        <f t="shared" si="628"/>
        <v>0</v>
      </c>
      <c r="AR1614" t="s">
        <v>233</v>
      </c>
      <c r="AS1614" t="s">
        <v>2115</v>
      </c>
      <c r="AT1614">
        <v>1</v>
      </c>
      <c r="AV1614">
        <v>3</v>
      </c>
      <c r="AW1614" s="91">
        <v>38</v>
      </c>
      <c r="AX1614" s="93">
        <v>97</v>
      </c>
      <c r="AY1614" s="97">
        <f t="shared" si="619"/>
        <v>38097</v>
      </c>
      <c r="BA1614" s="7" t="s">
        <v>1261</v>
      </c>
    </row>
    <row r="1615" spans="1:53" hidden="1" outlineLevel="1">
      <c r="A1615" t="s">
        <v>1945</v>
      </c>
      <c r="B1615" t="s">
        <v>2115</v>
      </c>
      <c r="C1615" s="1">
        <f t="shared" si="620"/>
        <v>4057</v>
      </c>
      <c r="D1615" s="7">
        <f>IF(N1615&gt;0, RANK(N1615,(N1615:P1615,Q1615:AE1615)),0)</f>
        <v>2</v>
      </c>
      <c r="E1615" s="7">
        <f>IF(O1615&gt;0,RANK(O1615,(N1615:P1615,Q1615:AE1615)),0)</f>
        <v>1</v>
      </c>
      <c r="F1615" s="7">
        <f>IF(P1615&gt;0,RANK(P1615,(N1615:P1615,Q1615:AE1615)),0)</f>
        <v>0</v>
      </c>
      <c r="G1615" s="1">
        <f t="shared" si="629"/>
        <v>2468</v>
      </c>
      <c r="H1615" s="2">
        <f t="shared" si="630"/>
        <v>0.60833127927039687</v>
      </c>
      <c r="I1615" s="2"/>
      <c r="J1615" s="2">
        <f t="shared" si="621"/>
        <v>0.18905595267438993</v>
      </c>
      <c r="K1615" s="2">
        <f t="shared" si="622"/>
        <v>0.79738723194478678</v>
      </c>
      <c r="L1615" s="2">
        <f t="shared" si="623"/>
        <v>0</v>
      </c>
      <c r="M1615" s="2">
        <f t="shared" si="624"/>
        <v>1.3556815380823317E-2</v>
      </c>
      <c r="N1615" s="59">
        <v>767</v>
      </c>
      <c r="O1615" s="59">
        <v>3235</v>
      </c>
      <c r="P1615" s="59"/>
      <c r="Q1615" s="57">
        <v>46</v>
      </c>
      <c r="X1615" s="57">
        <v>9</v>
      </c>
      <c r="Y1615" s="59"/>
      <c r="Z1615" s="59"/>
      <c r="AA1615" s="59"/>
      <c r="AB1615" s="59"/>
      <c r="AC1615" s="59"/>
      <c r="AD1615" s="59"/>
      <c r="AE1615" s="59"/>
      <c r="AF1615" s="59"/>
      <c r="AG1615" s="59"/>
      <c r="AI1615" s="7">
        <f>IF(Q1615&gt;0,RANK(Q1615,(N1615:P1615,Q1615:AE1615)),0)</f>
        <v>3</v>
      </c>
      <c r="AJ1615" s="7">
        <f>IF(R1615&gt;0,RANK(R1615,(N1615:P1615,Q1615:AE1615)),0)</f>
        <v>0</v>
      </c>
      <c r="AK1615" s="7">
        <f>IF(T1615&gt;0,RANK(T1615,(N1615:P1615,Q1615:AE1615)),0)</f>
        <v>0</v>
      </c>
      <c r="AL1615" s="7">
        <f>IF(S1615&gt;0,RANK(S1615,(N1615:P1615,Q1615:AE1615)),0)</f>
        <v>0</v>
      </c>
      <c r="AM1615" s="2">
        <f t="shared" si="625"/>
        <v>1.1338427409415824E-2</v>
      </c>
      <c r="AN1615" s="2">
        <f t="shared" si="626"/>
        <v>0</v>
      </c>
      <c r="AO1615" s="2">
        <f t="shared" si="627"/>
        <v>0</v>
      </c>
      <c r="AP1615" s="2">
        <f t="shared" si="628"/>
        <v>0</v>
      </c>
      <c r="AR1615" t="s">
        <v>1945</v>
      </c>
      <c r="AS1615" t="s">
        <v>2115</v>
      </c>
      <c r="AT1615">
        <v>1</v>
      </c>
      <c r="AV1615">
        <v>3</v>
      </c>
      <c r="AW1615" s="91">
        <v>38</v>
      </c>
      <c r="AX1615" s="93">
        <v>99</v>
      </c>
      <c r="AY1615" s="97">
        <f t="shared" si="619"/>
        <v>38099</v>
      </c>
      <c r="BA1615" s="7" t="s">
        <v>1261</v>
      </c>
    </row>
    <row r="1616" spans="1:53" hidden="1" outlineLevel="1">
      <c r="A1616" t="s">
        <v>342</v>
      </c>
      <c r="B1616" t="s">
        <v>2115</v>
      </c>
      <c r="C1616" s="1">
        <f t="shared" si="620"/>
        <v>19193</v>
      </c>
      <c r="D1616" s="7">
        <f>IF(N1616&gt;0, RANK(N1616,(N1616:P1616,Q1616:AE1616)),0)</f>
        <v>2</v>
      </c>
      <c r="E1616" s="7">
        <f>IF(O1616&gt;0,RANK(O1616,(N1616:P1616,Q1616:AE1616)),0)</f>
        <v>1</v>
      </c>
      <c r="F1616" s="7">
        <f>IF(P1616&gt;0,RANK(P1616,(N1616:P1616,Q1616:AE1616)),0)</f>
        <v>0</v>
      </c>
      <c r="G1616" s="1">
        <f t="shared" si="629"/>
        <v>12012</v>
      </c>
      <c r="H1616" s="2">
        <f t="shared" si="630"/>
        <v>0.62585317563695098</v>
      </c>
      <c r="I1616" s="2"/>
      <c r="J1616" s="2">
        <f t="shared" si="621"/>
        <v>0.17990934194758507</v>
      </c>
      <c r="K1616" s="2">
        <f t="shared" si="622"/>
        <v>0.80576251758453599</v>
      </c>
      <c r="L1616" s="2">
        <f t="shared" si="623"/>
        <v>0</v>
      </c>
      <c r="M1616" s="2">
        <f t="shared" si="624"/>
        <v>1.4328140467879003E-2</v>
      </c>
      <c r="N1616" s="59">
        <v>3453</v>
      </c>
      <c r="O1616" s="59">
        <v>15465</v>
      </c>
      <c r="P1616" s="59"/>
      <c r="Q1616" s="57">
        <v>260</v>
      </c>
      <c r="X1616" s="57">
        <v>15</v>
      </c>
      <c r="Y1616" s="59"/>
      <c r="Z1616" s="59"/>
      <c r="AA1616" s="59"/>
      <c r="AB1616" s="59"/>
      <c r="AC1616" s="59"/>
      <c r="AD1616" s="59"/>
      <c r="AE1616" s="59"/>
      <c r="AF1616" s="59"/>
      <c r="AG1616" s="59"/>
      <c r="AI1616" s="7">
        <f>IF(Q1616&gt;0,RANK(Q1616,(N1616:P1616,Q1616:AE1616)),0)</f>
        <v>3</v>
      </c>
      <c r="AJ1616" s="7">
        <f>IF(R1616&gt;0,RANK(R1616,(N1616:P1616,Q1616:AE1616)),0)</f>
        <v>0</v>
      </c>
      <c r="AK1616" s="7">
        <f>IF(T1616&gt;0,RANK(T1616,(N1616:P1616,Q1616:AE1616)),0)</f>
        <v>0</v>
      </c>
      <c r="AL1616" s="7">
        <f>IF(S1616&gt;0,RANK(S1616,(N1616:P1616,Q1616:AE1616)),0)</f>
        <v>0</v>
      </c>
      <c r="AM1616" s="2">
        <f t="shared" si="625"/>
        <v>1.3546605533267336E-2</v>
      </c>
      <c r="AN1616" s="2">
        <f t="shared" si="626"/>
        <v>0</v>
      </c>
      <c r="AO1616" s="2">
        <f t="shared" si="627"/>
        <v>0</v>
      </c>
      <c r="AP1616" s="2">
        <f t="shared" si="628"/>
        <v>0</v>
      </c>
      <c r="AR1616" t="s">
        <v>342</v>
      </c>
      <c r="AS1616" t="s">
        <v>2115</v>
      </c>
      <c r="AT1616">
        <v>1</v>
      </c>
      <c r="AV1616">
        <v>3</v>
      </c>
      <c r="AW1616" s="91">
        <v>38</v>
      </c>
      <c r="AX1616" s="93">
        <v>101</v>
      </c>
      <c r="AY1616" s="97">
        <f t="shared" si="619"/>
        <v>38101</v>
      </c>
      <c r="BA1616" s="7" t="s">
        <v>1261</v>
      </c>
    </row>
    <row r="1617" spans="1:53" hidden="1" outlineLevel="1">
      <c r="A1617" t="s">
        <v>194</v>
      </c>
      <c r="B1617" t="s">
        <v>2115</v>
      </c>
      <c r="C1617" s="1">
        <f t="shared" si="620"/>
        <v>2192</v>
      </c>
      <c r="D1617" s="7">
        <f>IF(N1617&gt;0, RANK(N1617,(N1617:P1617,Q1617:AE1617)),0)</f>
        <v>2</v>
      </c>
      <c r="E1617" s="7">
        <f>IF(O1617&gt;0,RANK(O1617,(N1617:P1617,Q1617:AE1617)),0)</f>
        <v>1</v>
      </c>
      <c r="F1617" s="7">
        <f>IF(P1617&gt;0,RANK(P1617,(N1617:P1617,Q1617:AE1617)),0)</f>
        <v>0</v>
      </c>
      <c r="G1617" s="1">
        <f t="shared" si="629"/>
        <v>1387</v>
      </c>
      <c r="H1617" s="2">
        <f t="shared" si="630"/>
        <v>0.63275547445255476</v>
      </c>
      <c r="I1617" s="2"/>
      <c r="J1617" s="2">
        <f t="shared" si="621"/>
        <v>0.17655109489051096</v>
      </c>
      <c r="K1617" s="2">
        <f t="shared" si="622"/>
        <v>0.80930656934306566</v>
      </c>
      <c r="L1617" s="2">
        <f t="shared" si="623"/>
        <v>0</v>
      </c>
      <c r="M1617" s="2">
        <f t="shared" si="624"/>
        <v>1.4142335766423431E-2</v>
      </c>
      <c r="N1617" s="59">
        <v>387</v>
      </c>
      <c r="O1617" s="59">
        <v>1774</v>
      </c>
      <c r="P1617" s="59"/>
      <c r="Q1617" s="57">
        <v>29</v>
      </c>
      <c r="X1617" s="57">
        <v>2</v>
      </c>
      <c r="Y1617" s="59"/>
      <c r="Z1617" s="59"/>
      <c r="AA1617" s="59"/>
      <c r="AB1617" s="59"/>
      <c r="AC1617" s="59"/>
      <c r="AD1617" s="59"/>
      <c r="AE1617" s="59"/>
      <c r="AF1617" s="59"/>
      <c r="AG1617" s="59"/>
      <c r="AI1617" s="7">
        <f>IF(Q1617&gt;0,RANK(Q1617,(N1617:P1617,Q1617:AE1617)),0)</f>
        <v>3</v>
      </c>
      <c r="AJ1617" s="7">
        <f>IF(R1617&gt;0,RANK(R1617,(N1617:P1617,Q1617:AE1617)),0)</f>
        <v>0</v>
      </c>
      <c r="AK1617" s="7">
        <f>IF(T1617&gt;0,RANK(T1617,(N1617:P1617,Q1617:AE1617)),0)</f>
        <v>0</v>
      </c>
      <c r="AL1617" s="7">
        <f>IF(S1617&gt;0,RANK(S1617,(N1617:P1617,Q1617:AE1617)),0)</f>
        <v>0</v>
      </c>
      <c r="AM1617" s="2">
        <f t="shared" si="625"/>
        <v>1.322992700729927E-2</v>
      </c>
      <c r="AN1617" s="2">
        <f t="shared" si="626"/>
        <v>0</v>
      </c>
      <c r="AO1617" s="2">
        <f t="shared" si="627"/>
        <v>0</v>
      </c>
      <c r="AP1617" s="2">
        <f t="shared" si="628"/>
        <v>0</v>
      </c>
      <c r="AR1617" t="s">
        <v>194</v>
      </c>
      <c r="AS1617" t="s">
        <v>2115</v>
      </c>
      <c r="AT1617">
        <v>1</v>
      </c>
      <c r="AV1617">
        <v>3</v>
      </c>
      <c r="AW1617" s="91">
        <v>38</v>
      </c>
      <c r="AX1617" s="93">
        <v>103</v>
      </c>
      <c r="AY1617" s="97">
        <f t="shared" si="619"/>
        <v>38103</v>
      </c>
      <c r="BA1617" s="7" t="s">
        <v>1261</v>
      </c>
    </row>
    <row r="1618" spans="1:53" hidden="1" outlineLevel="1">
      <c r="A1618" t="s">
        <v>1746</v>
      </c>
      <c r="B1618" t="s">
        <v>2115</v>
      </c>
      <c r="C1618" s="1">
        <f t="shared" si="620"/>
        <v>6335</v>
      </c>
      <c r="D1618" s="7">
        <f>IF(N1618&gt;0, RANK(N1618,(N1618:P1618,Q1618:AE1618)),0)</f>
        <v>2</v>
      </c>
      <c r="E1618" s="7">
        <f>IF(O1618&gt;0,RANK(O1618,(N1618:P1618,Q1618:AE1618)),0)</f>
        <v>1</v>
      </c>
      <c r="F1618" s="7">
        <f>IF(P1618&gt;0,RANK(P1618,(N1618:P1618,Q1618:AE1618)),0)</f>
        <v>0</v>
      </c>
      <c r="G1618" s="1">
        <f t="shared" si="629"/>
        <v>4335</v>
      </c>
      <c r="H1618" s="2">
        <f t="shared" si="630"/>
        <v>0.68429360694554064</v>
      </c>
      <c r="I1618" s="2"/>
      <c r="J1618" s="2">
        <f t="shared" si="621"/>
        <v>0.14822415153906868</v>
      </c>
      <c r="K1618" s="2">
        <f t="shared" si="622"/>
        <v>0.83251775848460929</v>
      </c>
      <c r="L1618" s="2">
        <f t="shared" si="623"/>
        <v>0</v>
      </c>
      <c r="M1618" s="2">
        <f t="shared" si="624"/>
        <v>1.9258089976322057E-2</v>
      </c>
      <c r="N1618" s="59">
        <v>939</v>
      </c>
      <c r="O1618" s="59">
        <v>5274</v>
      </c>
      <c r="P1618" s="59"/>
      <c r="Q1618" s="57">
        <v>118</v>
      </c>
      <c r="X1618" s="57">
        <v>4</v>
      </c>
      <c r="Y1618" s="59"/>
      <c r="Z1618" s="59"/>
      <c r="AA1618" s="59"/>
      <c r="AB1618" s="59"/>
      <c r="AC1618" s="59"/>
      <c r="AD1618" s="59"/>
      <c r="AE1618" s="59"/>
      <c r="AF1618" s="59"/>
      <c r="AG1618" s="59"/>
      <c r="AI1618" s="7">
        <f>IF(Q1618&gt;0,RANK(Q1618,(N1618:P1618,Q1618:AE1618)),0)</f>
        <v>3</v>
      </c>
      <c r="AJ1618" s="7">
        <f>IF(R1618&gt;0,RANK(R1618,(N1618:P1618,Q1618:AE1618)),0)</f>
        <v>0</v>
      </c>
      <c r="AK1618" s="7">
        <f>IF(T1618&gt;0,RANK(T1618,(N1618:P1618,Q1618:AE1618)),0)</f>
        <v>0</v>
      </c>
      <c r="AL1618" s="7">
        <f>IF(S1618&gt;0,RANK(S1618,(N1618:P1618,Q1618:AE1618)),0)</f>
        <v>0</v>
      </c>
      <c r="AM1618" s="2">
        <f t="shared" si="625"/>
        <v>1.8626677190213103E-2</v>
      </c>
      <c r="AN1618" s="2">
        <f t="shared" si="626"/>
        <v>0</v>
      </c>
      <c r="AO1618" s="2">
        <f t="shared" si="627"/>
        <v>0</v>
      </c>
      <c r="AP1618" s="2">
        <f t="shared" si="628"/>
        <v>0</v>
      </c>
      <c r="AR1618" t="s">
        <v>1746</v>
      </c>
      <c r="AS1618" t="s">
        <v>2115</v>
      </c>
      <c r="AT1618">
        <v>1</v>
      </c>
      <c r="AV1618">
        <v>3</v>
      </c>
      <c r="AW1618" s="91">
        <v>38</v>
      </c>
      <c r="AX1618" s="93">
        <v>105</v>
      </c>
      <c r="AY1618" s="97">
        <f t="shared" si="619"/>
        <v>38105</v>
      </c>
      <c r="BA1618" s="7" t="s">
        <v>1261</v>
      </c>
    </row>
    <row r="1619" spans="1:53" collapsed="1">
      <c r="A1619" t="s">
        <v>1456</v>
      </c>
      <c r="B1619" t="s">
        <v>2255</v>
      </c>
      <c r="C1619" s="1">
        <f t="shared" si="620"/>
        <v>238812</v>
      </c>
      <c r="D1619" s="7">
        <f>IF(N1619&gt;0, RANK(N1619,(N1619:P1619,Q1619:AE1619)),0)</f>
        <v>2</v>
      </c>
      <c r="E1619" s="7">
        <f>IF(O1619&gt;0,RANK(O1619,(N1619:P1619,Q1619:AE1619)),0)</f>
        <v>1</v>
      </c>
      <c r="F1619" s="7">
        <f>IF(P1619&gt;0,RANK(P1619,(N1619:P1619,Q1619:AE1619)),0)</f>
        <v>0</v>
      </c>
      <c r="G1619" s="1">
        <f t="shared" si="629"/>
        <v>128734</v>
      </c>
      <c r="H1619" s="2">
        <f t="shared" si="630"/>
        <v>0.53906001373465318</v>
      </c>
      <c r="I1619" s="2"/>
      <c r="J1619" s="2">
        <f t="shared" si="621"/>
        <v>0.2217434634775472</v>
      </c>
      <c r="K1619" s="2">
        <f t="shared" si="622"/>
        <v>0.76080347721220043</v>
      </c>
      <c r="L1619" s="2">
        <f t="shared" si="623"/>
        <v>0</v>
      </c>
      <c r="M1619" s="2">
        <f t="shared" si="624"/>
        <v>1.7453059310252317E-2</v>
      </c>
      <c r="N1619" s="59">
        <f>SUM(N1566:N1618)</f>
        <v>52955</v>
      </c>
      <c r="O1619" s="59">
        <f>SUM(O1566:O1618)</f>
        <v>181689</v>
      </c>
      <c r="P1619" s="59"/>
      <c r="Q1619" s="59">
        <f>SUM(Q1566:Q1618)</f>
        <v>3890</v>
      </c>
      <c r="X1619" s="59">
        <f>SUM(X1566:X1618)</f>
        <v>278</v>
      </c>
      <c r="Y1619" s="59"/>
      <c r="Z1619" s="59"/>
      <c r="AA1619" s="59"/>
      <c r="AB1619" s="59"/>
      <c r="AC1619" s="59"/>
      <c r="AD1619" s="59"/>
      <c r="AE1619" s="59"/>
      <c r="AF1619" s="59"/>
      <c r="AG1619" s="59"/>
      <c r="AI1619" s="7">
        <f>IF(Q1619&gt;0,RANK(Q1619,(N1619:P1619,Q1619:AE1619)),0)</f>
        <v>3</v>
      </c>
      <c r="AJ1619" s="7">
        <f>IF(R1619&gt;0,RANK(R1619,(N1619:P1619,Q1619:AE1619)),0)</f>
        <v>0</v>
      </c>
      <c r="AK1619" s="7">
        <f>IF(T1619&gt;0,RANK(T1619,(N1619:P1619,Q1619:AE1619)),0)</f>
        <v>0</v>
      </c>
      <c r="AL1619" s="7">
        <f>IF(S1619&gt;0,RANK(S1619,(N1619:P1619,Q1619:AE1619)),0)</f>
        <v>0</v>
      </c>
      <c r="AM1619" s="2">
        <f t="shared" si="625"/>
        <v>1.6288963703666483E-2</v>
      </c>
      <c r="AN1619" s="2">
        <f t="shared" si="626"/>
        <v>0</v>
      </c>
      <c r="AO1619" s="2">
        <f t="shared" si="627"/>
        <v>0</v>
      </c>
      <c r="AP1619" s="2">
        <f t="shared" si="628"/>
        <v>0</v>
      </c>
      <c r="AR1619" t="s">
        <v>1456</v>
      </c>
      <c r="AS1619" t="s">
        <v>2255</v>
      </c>
      <c r="AV1619">
        <v>3</v>
      </c>
      <c r="AW1619" s="91">
        <v>38</v>
      </c>
      <c r="AX1619" s="93"/>
      <c r="AY1619" s="91">
        <v>38</v>
      </c>
      <c r="BA1619" s="7" t="s">
        <v>1761</v>
      </c>
    </row>
    <row r="1620" spans="1:53">
      <c r="C1620" s="1"/>
      <c r="E1620" s="7"/>
      <c r="F1620" s="7"/>
      <c r="I1620" s="2"/>
      <c r="AB1620" s="59"/>
      <c r="AC1620" s="59"/>
      <c r="AD1620" s="59"/>
      <c r="AE1620" s="59"/>
      <c r="AF1620" s="59"/>
      <c r="AG1620" s="59"/>
      <c r="AI1620" s="7"/>
      <c r="AJ1620" s="7"/>
      <c r="AK1620" s="7"/>
      <c r="AL1620" s="7"/>
      <c r="AW1620" s="91"/>
      <c r="AX1620" s="93"/>
      <c r="AY1620" s="97"/>
    </row>
    <row r="1621" spans="1:53" hidden="1" outlineLevel="1">
      <c r="A1621" t="s">
        <v>853</v>
      </c>
      <c r="B1621" t="s">
        <v>1708</v>
      </c>
      <c r="C1621" s="1">
        <f t="shared" ref="C1621:C1652" si="631">SUM(N1621:AG1621)</f>
        <v>8354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4</v>
      </c>
      <c r="G1621" s="1">
        <f t="shared" si="629"/>
        <v>4113</v>
      </c>
      <c r="H1621" s="2">
        <f t="shared" si="630"/>
        <v>0.49233899928178121</v>
      </c>
      <c r="I1621" s="2"/>
      <c r="J1621" s="2">
        <f t="shared" ref="J1621:J1652" si="632">IF($C1621=0,"-",N1621/$C1621)</f>
        <v>0.23976538185300456</v>
      </c>
      <c r="K1621" s="2">
        <f t="shared" ref="K1621:K1652" si="633">IF($C1621=0,"-",O1621/$C1621)</f>
        <v>0.73210438113478571</v>
      </c>
      <c r="L1621" s="2">
        <f t="shared" ref="L1621:L1652" si="634">IF($C1621=0,"-",P1621/$C1621)</f>
        <v>9.9353603064400286E-3</v>
      </c>
      <c r="M1621" s="2">
        <f t="shared" ref="M1621:M1652" si="635">IF(C1621=0,"-",(1-J1621-K1621-L1621))</f>
        <v>1.8194876705769705E-2</v>
      </c>
      <c r="N1621" s="1">
        <v>2003</v>
      </c>
      <c r="O1621" s="1">
        <v>6116</v>
      </c>
      <c r="P1621" s="1">
        <v>83</v>
      </c>
      <c r="R1621" s="1">
        <v>119</v>
      </c>
      <c r="W1621" s="1">
        <v>33</v>
      </c>
      <c r="X1621" s="1"/>
      <c r="AA1621" s="57">
        <v>0</v>
      </c>
      <c r="AB1621" s="59"/>
      <c r="AC1621" s="59"/>
      <c r="AD1621" s="59"/>
      <c r="AE1621" s="59"/>
      <c r="AF1621" s="59"/>
      <c r="AG1621" s="59"/>
      <c r="AI1621" s="7">
        <f>IF(Q1621&gt;0,RANK(Q1621,(N1621:P1621,Q1621:AE1621)),0)</f>
        <v>0</v>
      </c>
      <c r="AJ1621" s="7">
        <f>IF(R1621&gt;0,RANK(R1621,(N1621:P1621,Q1621:AE1621)),0)</f>
        <v>3</v>
      </c>
      <c r="AK1621" s="7">
        <f>IF(T1621&gt;0,RANK(T1621,(N1621:P1621,Q1621:AE1621)),0)</f>
        <v>0</v>
      </c>
      <c r="AL1621" s="7">
        <f>IF(S1621&gt;0,RANK(S1621,(N1621:P1621,Q1621:AE1621)),0)</f>
        <v>0</v>
      </c>
      <c r="AM1621" s="2">
        <f t="shared" ref="AM1621:AM1652" si="636">IF($C1621=0,"-",Q1621/$C1621)</f>
        <v>0</v>
      </c>
      <c r="AN1621" s="2">
        <f t="shared" ref="AN1621:AN1652" si="637">IF($C1621=0,"-",R1621/$C1621)</f>
        <v>1.4244673210438114E-2</v>
      </c>
      <c r="AO1621" s="2">
        <f t="shared" ref="AO1621:AO1652" si="638">IF($C1621=0,"-",T1621/$C1621)</f>
        <v>0</v>
      </c>
      <c r="AP1621" s="2">
        <f t="shared" ref="AP1621:AP1652" si="639">IF($C1621=0,"-",S1621/$C1621)</f>
        <v>0</v>
      </c>
      <c r="AR1621" t="s">
        <v>853</v>
      </c>
      <c r="AS1621" t="s">
        <v>1708</v>
      </c>
      <c r="AT1621">
        <v>2</v>
      </c>
      <c r="AV1621">
        <v>3</v>
      </c>
      <c r="AW1621" s="91">
        <v>39</v>
      </c>
      <c r="AX1621" s="93">
        <v>1</v>
      </c>
      <c r="AY1621" s="97">
        <f t="shared" si="619"/>
        <v>39001</v>
      </c>
      <c r="BA1621" s="7" t="s">
        <v>1261</v>
      </c>
    </row>
    <row r="1622" spans="1:53" hidden="1" outlineLevel="1">
      <c r="A1622" t="s">
        <v>1599</v>
      </c>
      <c r="B1622" t="s">
        <v>1708</v>
      </c>
      <c r="C1622" s="1">
        <f t="shared" si="631"/>
        <v>33232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4</v>
      </c>
      <c r="G1622" s="1">
        <f t="shared" si="629"/>
        <v>13032</v>
      </c>
      <c r="H1622" s="2">
        <f t="shared" si="630"/>
        <v>0.39215214251324026</v>
      </c>
      <c r="I1622" s="2"/>
      <c r="J1622" s="2">
        <f t="shared" si="632"/>
        <v>0.28827636013480984</v>
      </c>
      <c r="K1622" s="2">
        <f t="shared" si="633"/>
        <v>0.6804285026480501</v>
      </c>
      <c r="L1622" s="2">
        <f t="shared" si="634"/>
        <v>1.0381559942224361E-2</v>
      </c>
      <c r="M1622" s="2">
        <f t="shared" si="635"/>
        <v>2.0913577274915697E-2</v>
      </c>
      <c r="N1622" s="1">
        <v>9580</v>
      </c>
      <c r="O1622" s="1">
        <v>22612</v>
      </c>
      <c r="P1622" s="1">
        <v>345</v>
      </c>
      <c r="R1622" s="1">
        <v>563</v>
      </c>
      <c r="W1622" s="1">
        <v>131</v>
      </c>
      <c r="X1622" s="1"/>
      <c r="AA1622" s="57">
        <v>1</v>
      </c>
      <c r="AB1622" s="59"/>
      <c r="AC1622" s="59"/>
      <c r="AD1622" s="59"/>
      <c r="AE1622" s="59"/>
      <c r="AF1622" s="59"/>
      <c r="AG1622" s="59"/>
      <c r="AI1622" s="7">
        <f>IF(Q1622&gt;0,RANK(Q1622,(N1622:P1622,Q1622:AE1622)),0)</f>
        <v>0</v>
      </c>
      <c r="AJ1622" s="7">
        <f>IF(R1622&gt;0,RANK(R1622,(N1622:P1622,Q1622:AE1622)),0)</f>
        <v>3</v>
      </c>
      <c r="AK1622" s="7">
        <f>IF(T1622&gt;0,RANK(T1622,(N1622:P1622,Q1622:AE1622)),0)</f>
        <v>0</v>
      </c>
      <c r="AL1622" s="7">
        <f>IF(S1622&gt;0,RANK(S1622,(N1622:P1622,Q1622:AE1622)),0)</f>
        <v>0</v>
      </c>
      <c r="AM1622" s="2">
        <f t="shared" si="636"/>
        <v>0</v>
      </c>
      <c r="AN1622" s="2">
        <f t="shared" si="637"/>
        <v>1.6941502166586422E-2</v>
      </c>
      <c r="AO1622" s="2">
        <f t="shared" si="638"/>
        <v>0</v>
      </c>
      <c r="AP1622" s="2">
        <f t="shared" si="639"/>
        <v>0</v>
      </c>
      <c r="AR1622" t="s">
        <v>1599</v>
      </c>
      <c r="AS1622" t="s">
        <v>1708</v>
      </c>
      <c r="AT1622">
        <v>4</v>
      </c>
      <c r="AV1622">
        <v>3</v>
      </c>
      <c r="AW1622" s="91">
        <v>39</v>
      </c>
      <c r="AX1622" s="93">
        <v>3</v>
      </c>
      <c r="AY1622" s="97">
        <f t="shared" si="619"/>
        <v>39003</v>
      </c>
      <c r="BA1622" s="7" t="s">
        <v>1261</v>
      </c>
    </row>
    <row r="1623" spans="1:53" hidden="1" outlineLevel="1">
      <c r="A1623" t="s">
        <v>2497</v>
      </c>
      <c r="B1623" t="s">
        <v>1708</v>
      </c>
      <c r="C1623" s="1">
        <f t="shared" si="631"/>
        <v>17224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4</v>
      </c>
      <c r="G1623" s="1">
        <f t="shared" si="629"/>
        <v>8018</v>
      </c>
      <c r="H1623" s="2">
        <f t="shared" si="630"/>
        <v>0.46551323734324201</v>
      </c>
      <c r="I1623" s="2"/>
      <c r="J1623" s="2">
        <f t="shared" si="632"/>
        <v>0.2437296795169531</v>
      </c>
      <c r="K1623" s="2">
        <f t="shared" si="633"/>
        <v>0.70924291686019503</v>
      </c>
      <c r="L1623" s="2">
        <f t="shared" si="634"/>
        <v>1.4862981885740827E-2</v>
      </c>
      <c r="M1623" s="2">
        <f t="shared" si="635"/>
        <v>3.2164421737111024E-2</v>
      </c>
      <c r="N1623" s="1">
        <v>4198</v>
      </c>
      <c r="O1623" s="1">
        <v>12216</v>
      </c>
      <c r="P1623" s="1">
        <v>256</v>
      </c>
      <c r="R1623" s="1">
        <v>445</v>
      </c>
      <c r="W1623" s="1">
        <v>109</v>
      </c>
      <c r="X1623" s="1"/>
      <c r="AA1623" s="57">
        <v>0</v>
      </c>
      <c r="AB1623" s="59"/>
      <c r="AC1623" s="59"/>
      <c r="AD1623" s="59"/>
      <c r="AE1623" s="59"/>
      <c r="AF1623" s="59"/>
      <c r="AG1623" s="59"/>
      <c r="AI1623" s="7">
        <f>IF(Q1623&gt;0,RANK(Q1623,(N1623:P1623,Q1623:AE1623)),0)</f>
        <v>0</v>
      </c>
      <c r="AJ1623" s="7">
        <f>IF(R1623&gt;0,RANK(R1623,(N1623:P1623,Q1623:AE1623)),0)</f>
        <v>3</v>
      </c>
      <c r="AK1623" s="7">
        <f>IF(T1623&gt;0,RANK(T1623,(N1623:P1623,Q1623:AE1623)),0)</f>
        <v>0</v>
      </c>
      <c r="AL1623" s="7">
        <f>IF(S1623&gt;0,RANK(S1623,(N1623:P1623,Q1623:AE1623)),0)</f>
        <v>0</v>
      </c>
      <c r="AM1623" s="2">
        <f t="shared" si="636"/>
        <v>0</v>
      </c>
      <c r="AN1623" s="2">
        <f t="shared" si="637"/>
        <v>2.5836042731072921E-2</v>
      </c>
      <c r="AO1623" s="2">
        <f t="shared" si="638"/>
        <v>0</v>
      </c>
      <c r="AP1623" s="2">
        <f t="shared" si="639"/>
        <v>0</v>
      </c>
      <c r="AR1623" t="s">
        <v>2497</v>
      </c>
      <c r="AS1623" t="s">
        <v>1708</v>
      </c>
      <c r="AT1623">
        <v>0</v>
      </c>
      <c r="AV1623">
        <v>3</v>
      </c>
      <c r="AW1623" s="91">
        <v>39</v>
      </c>
      <c r="AX1623" s="93">
        <v>5</v>
      </c>
      <c r="AY1623" s="97">
        <f t="shared" si="619"/>
        <v>39005</v>
      </c>
      <c r="BA1623" s="7" t="s">
        <v>1261</v>
      </c>
    </row>
    <row r="1624" spans="1:53" hidden="1" outlineLevel="1">
      <c r="A1624" t="s">
        <v>2078</v>
      </c>
      <c r="B1624" t="s">
        <v>1708</v>
      </c>
      <c r="C1624" s="1">
        <f t="shared" si="631"/>
        <v>29870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4</v>
      </c>
      <c r="G1624" s="1">
        <f t="shared" si="629"/>
        <v>2502</v>
      </c>
      <c r="H1624" s="2">
        <f t="shared" si="630"/>
        <v>8.3762972882490794E-2</v>
      </c>
      <c r="I1624" s="2"/>
      <c r="J1624" s="2">
        <f t="shared" si="632"/>
        <v>0.42651489789086039</v>
      </c>
      <c r="K1624" s="2">
        <f t="shared" si="633"/>
        <v>0.51027787077335118</v>
      </c>
      <c r="L1624" s="2">
        <f t="shared" si="634"/>
        <v>2.4941412788751255E-2</v>
      </c>
      <c r="M1624" s="2">
        <f t="shared" si="635"/>
        <v>3.8265818547037173E-2</v>
      </c>
      <c r="N1624" s="1">
        <v>12740</v>
      </c>
      <c r="O1624" s="1">
        <v>15242</v>
      </c>
      <c r="P1624" s="1">
        <v>745</v>
      </c>
      <c r="R1624" s="1">
        <v>858</v>
      </c>
      <c r="W1624" s="1">
        <v>285</v>
      </c>
      <c r="X1624" s="1"/>
      <c r="AA1624" s="57">
        <v>0</v>
      </c>
      <c r="AB1624" s="59"/>
      <c r="AC1624" s="59"/>
      <c r="AD1624" s="59"/>
      <c r="AE1624" s="59"/>
      <c r="AF1624" s="59"/>
      <c r="AG1624" s="59"/>
      <c r="AI1624" s="7">
        <f>IF(Q1624&gt;0,RANK(Q1624,(N1624:P1624,Q1624:AE1624)),0)</f>
        <v>0</v>
      </c>
      <c r="AJ1624" s="7">
        <f>IF(R1624&gt;0,RANK(R1624,(N1624:P1624,Q1624:AE1624)),0)</f>
        <v>3</v>
      </c>
      <c r="AK1624" s="7">
        <f>IF(T1624&gt;0,RANK(T1624,(N1624:P1624,Q1624:AE1624)),0)</f>
        <v>0</v>
      </c>
      <c r="AL1624" s="7">
        <f>IF(S1624&gt;0,RANK(S1624,(N1624:P1624,Q1624:AE1624)),0)</f>
        <v>0</v>
      </c>
      <c r="AM1624" s="2">
        <f t="shared" si="636"/>
        <v>0</v>
      </c>
      <c r="AN1624" s="2">
        <f t="shared" si="637"/>
        <v>2.8724472715098762E-2</v>
      </c>
      <c r="AO1624" s="2">
        <f t="shared" si="638"/>
        <v>0</v>
      </c>
      <c r="AP1624" s="2">
        <f t="shared" si="639"/>
        <v>0</v>
      </c>
      <c r="AR1624" t="s">
        <v>2078</v>
      </c>
      <c r="AS1624" t="s">
        <v>1708</v>
      </c>
      <c r="AT1624">
        <v>14</v>
      </c>
      <c r="AV1624">
        <v>3</v>
      </c>
      <c r="AW1624" s="91">
        <v>39</v>
      </c>
      <c r="AX1624" s="93">
        <v>7</v>
      </c>
      <c r="AY1624" s="97">
        <f t="shared" si="619"/>
        <v>39007</v>
      </c>
      <c r="BA1624" s="7" t="s">
        <v>1261</v>
      </c>
    </row>
    <row r="1625" spans="1:53" hidden="1" outlineLevel="1">
      <c r="A1625" t="s">
        <v>968</v>
      </c>
      <c r="B1625" t="s">
        <v>1708</v>
      </c>
      <c r="C1625" s="1">
        <f t="shared" si="631"/>
        <v>16929</v>
      </c>
      <c r="D1625" s="7">
        <f>IF(N1625&gt;0, RANK(N1625,(N1625:P1625,Q1625:AE1625)),0)</f>
        <v>1</v>
      </c>
      <c r="E1625" s="7">
        <f>IF(O1625&gt;0,RANK(O1625,(N1625:P1625,Q1625:AE1625)),0)</f>
        <v>2</v>
      </c>
      <c r="F1625" s="7">
        <f>IF(P1625&gt;0,RANK(P1625,(N1625:P1625,Q1625:AE1625)),0)</f>
        <v>4</v>
      </c>
      <c r="G1625" s="1">
        <f t="shared" si="629"/>
        <v>4124</v>
      </c>
      <c r="H1625" s="2">
        <f t="shared" si="630"/>
        <v>0.24360564711441904</v>
      </c>
      <c r="I1625" s="2"/>
      <c r="J1625" s="2">
        <f t="shared" si="632"/>
        <v>0.59288794376513676</v>
      </c>
      <c r="K1625" s="2">
        <f t="shared" si="633"/>
        <v>0.34928229665071769</v>
      </c>
      <c r="L1625" s="2">
        <f t="shared" si="634"/>
        <v>1.9256896449878907E-2</v>
      </c>
      <c r="M1625" s="2">
        <f t="shared" si="635"/>
        <v>3.8572863134266638E-2</v>
      </c>
      <c r="N1625" s="1">
        <v>10037</v>
      </c>
      <c r="O1625" s="1">
        <v>5913</v>
      </c>
      <c r="P1625" s="1">
        <v>326</v>
      </c>
      <c r="R1625" s="1">
        <v>367</v>
      </c>
      <c r="W1625" s="1">
        <v>286</v>
      </c>
      <c r="X1625" s="1"/>
      <c r="AA1625" s="57">
        <v>0</v>
      </c>
      <c r="AB1625" s="59"/>
      <c r="AC1625" s="59"/>
      <c r="AD1625" s="59"/>
      <c r="AE1625" s="59"/>
      <c r="AF1625" s="59"/>
      <c r="AG1625" s="59"/>
      <c r="AI1625" s="7">
        <f>IF(Q1625&gt;0,RANK(Q1625,(N1625:P1625,Q1625:AE1625)),0)</f>
        <v>0</v>
      </c>
      <c r="AJ1625" s="7">
        <f>IF(R1625&gt;0,RANK(R1625,(N1625:P1625,Q1625:AE1625)),0)</f>
        <v>3</v>
      </c>
      <c r="AK1625" s="7">
        <f>IF(T1625&gt;0,RANK(T1625,(N1625:P1625,Q1625:AE1625)),0)</f>
        <v>0</v>
      </c>
      <c r="AL1625" s="7">
        <f>IF(S1625&gt;0,RANK(S1625,(N1625:P1625,Q1625:AE1625)),0)</f>
        <v>0</v>
      </c>
      <c r="AM1625" s="2">
        <f t="shared" si="636"/>
        <v>0</v>
      </c>
      <c r="AN1625" s="2">
        <f t="shared" si="637"/>
        <v>2.1678776064740977E-2</v>
      </c>
      <c r="AO1625" s="2">
        <f t="shared" si="638"/>
        <v>0</v>
      </c>
      <c r="AP1625" s="2">
        <f t="shared" si="639"/>
        <v>0</v>
      </c>
      <c r="AR1625" t="s">
        <v>968</v>
      </c>
      <c r="AS1625" t="s">
        <v>1708</v>
      </c>
      <c r="AT1625">
        <v>0</v>
      </c>
      <c r="AV1625">
        <v>3</v>
      </c>
      <c r="AW1625" s="91">
        <v>39</v>
      </c>
      <c r="AX1625" s="93">
        <v>9</v>
      </c>
      <c r="AY1625" s="97">
        <f t="shared" si="619"/>
        <v>39009</v>
      </c>
      <c r="BA1625" s="7" t="s">
        <v>1261</v>
      </c>
    </row>
    <row r="1626" spans="1:53" hidden="1" outlineLevel="1">
      <c r="A1626" t="s">
        <v>2238</v>
      </c>
      <c r="B1626" t="s">
        <v>1708</v>
      </c>
      <c r="C1626" s="1">
        <f t="shared" si="631"/>
        <v>16474</v>
      </c>
      <c r="D1626" s="7">
        <f>IF(N1626&gt;0, RANK(N1626,(N1626:P1626,Q1626:AE1626)),0)</f>
        <v>2</v>
      </c>
      <c r="E1626" s="7">
        <f>IF(O1626&gt;0,RANK(O1626,(N1626:P1626,Q1626:AE1626)),0)</f>
        <v>1</v>
      </c>
      <c r="F1626" s="7">
        <f>IF(P1626&gt;0,RANK(P1626,(N1626:P1626,Q1626:AE1626)),0)</f>
        <v>4</v>
      </c>
      <c r="G1626" s="1">
        <f t="shared" si="629"/>
        <v>9382</v>
      </c>
      <c r="H1626" s="2">
        <f t="shared" si="630"/>
        <v>0.5695034599975719</v>
      </c>
      <c r="I1626" s="2"/>
      <c r="J1626" s="2">
        <f t="shared" si="632"/>
        <v>0.1952774068228724</v>
      </c>
      <c r="K1626" s="2">
        <f t="shared" si="633"/>
        <v>0.76478086682044433</v>
      </c>
      <c r="L1626" s="2">
        <f t="shared" si="634"/>
        <v>1.323297316984339E-2</v>
      </c>
      <c r="M1626" s="2">
        <f t="shared" si="635"/>
        <v>2.6708753186839858E-2</v>
      </c>
      <c r="N1626" s="1">
        <v>3217</v>
      </c>
      <c r="O1626" s="1">
        <v>12599</v>
      </c>
      <c r="P1626" s="1">
        <v>218</v>
      </c>
      <c r="R1626" s="1">
        <v>375</v>
      </c>
      <c r="W1626" s="1">
        <v>63</v>
      </c>
      <c r="X1626" s="1"/>
      <c r="AA1626" s="57">
        <v>2</v>
      </c>
      <c r="AB1626" s="59"/>
      <c r="AC1626" s="59"/>
      <c r="AD1626" s="59"/>
      <c r="AE1626" s="59"/>
      <c r="AF1626" s="59"/>
      <c r="AG1626" s="59"/>
      <c r="AI1626" s="7">
        <f>IF(Q1626&gt;0,RANK(Q1626,(N1626:P1626,Q1626:AE1626)),0)</f>
        <v>0</v>
      </c>
      <c r="AJ1626" s="7">
        <f>IF(R1626&gt;0,RANK(R1626,(N1626:P1626,Q1626:AE1626)),0)</f>
        <v>3</v>
      </c>
      <c r="AK1626" s="7">
        <f>IF(T1626&gt;0,RANK(T1626,(N1626:P1626,Q1626:AE1626)),0)</f>
        <v>0</v>
      </c>
      <c r="AL1626" s="7">
        <f>IF(S1626&gt;0,RANK(S1626,(N1626:P1626,Q1626:AE1626)),0)</f>
        <v>0</v>
      </c>
      <c r="AM1626" s="2">
        <f t="shared" si="636"/>
        <v>0</v>
      </c>
      <c r="AN1626" s="2">
        <f t="shared" si="637"/>
        <v>2.2763141920602161E-2</v>
      </c>
      <c r="AO1626" s="2">
        <f t="shared" si="638"/>
        <v>0</v>
      </c>
      <c r="AP1626" s="2">
        <f t="shared" si="639"/>
        <v>0</v>
      </c>
      <c r="AR1626" t="s">
        <v>2238</v>
      </c>
      <c r="AS1626" t="s">
        <v>1708</v>
      </c>
      <c r="AT1626">
        <v>4</v>
      </c>
      <c r="AV1626">
        <v>3</v>
      </c>
      <c r="AW1626" s="91">
        <v>39</v>
      </c>
      <c r="AX1626" s="93">
        <v>11</v>
      </c>
      <c r="AY1626" s="97">
        <f t="shared" si="619"/>
        <v>39011</v>
      </c>
      <c r="BA1626" s="7" t="s">
        <v>1261</v>
      </c>
    </row>
    <row r="1627" spans="1:53" hidden="1" outlineLevel="1">
      <c r="A1627" t="s">
        <v>1527</v>
      </c>
      <c r="B1627" t="s">
        <v>1708</v>
      </c>
      <c r="C1627" s="1">
        <f t="shared" si="631"/>
        <v>23236</v>
      </c>
      <c r="D1627" s="7">
        <f>IF(N1627&gt;0, RANK(N1627,(N1627:P1627,Q1627:AE1627)),0)</f>
        <v>2</v>
      </c>
      <c r="E1627" s="7">
        <f>IF(O1627&gt;0,RANK(O1627,(N1627:P1627,Q1627:AE1627)),0)</f>
        <v>1</v>
      </c>
      <c r="F1627" s="7">
        <f>IF(P1627&gt;0,RANK(P1627,(N1627:P1627,Q1627:AE1627)),0)</f>
        <v>4</v>
      </c>
      <c r="G1627" s="1">
        <f t="shared" si="629"/>
        <v>453</v>
      </c>
      <c r="H1627" s="2">
        <f t="shared" si="630"/>
        <v>1.9495610259941471E-2</v>
      </c>
      <c r="I1627" s="2"/>
      <c r="J1627" s="2">
        <f t="shared" si="632"/>
        <v>0.46961611292821481</v>
      </c>
      <c r="K1627" s="2">
        <f t="shared" si="633"/>
        <v>0.48911172318815632</v>
      </c>
      <c r="L1627" s="2">
        <f t="shared" si="634"/>
        <v>1.1490790153210535E-2</v>
      </c>
      <c r="M1627" s="2">
        <f t="shared" si="635"/>
        <v>2.978137373041833E-2</v>
      </c>
      <c r="N1627" s="1">
        <v>10912</v>
      </c>
      <c r="O1627" s="1">
        <v>11365</v>
      </c>
      <c r="P1627" s="1">
        <v>267</v>
      </c>
      <c r="R1627" s="1">
        <v>528</v>
      </c>
      <c r="W1627" s="1">
        <v>164</v>
      </c>
      <c r="X1627" s="1"/>
      <c r="AA1627" s="57">
        <v>0</v>
      </c>
      <c r="AB1627" s="59"/>
      <c r="AC1627" s="59"/>
      <c r="AD1627" s="59"/>
      <c r="AE1627" s="59"/>
      <c r="AF1627" s="59"/>
      <c r="AG1627" s="59"/>
      <c r="AI1627" s="7">
        <f>IF(Q1627&gt;0,RANK(Q1627,(N1627:P1627,Q1627:AE1627)),0)</f>
        <v>0</v>
      </c>
      <c r="AJ1627" s="7">
        <f>IF(R1627&gt;0,RANK(R1627,(N1627:P1627,Q1627:AE1627)),0)</f>
        <v>3</v>
      </c>
      <c r="AK1627" s="7">
        <f>IF(T1627&gt;0,RANK(T1627,(N1627:P1627,Q1627:AE1627)),0)</f>
        <v>0</v>
      </c>
      <c r="AL1627" s="7">
        <f>IF(S1627&gt;0,RANK(S1627,(N1627:P1627,Q1627:AE1627)),0)</f>
        <v>0</v>
      </c>
      <c r="AM1627" s="2">
        <f t="shared" si="636"/>
        <v>0</v>
      </c>
      <c r="AN1627" s="2">
        <f t="shared" si="637"/>
        <v>2.2723360302978137E-2</v>
      </c>
      <c r="AO1627" s="2">
        <f t="shared" si="638"/>
        <v>0</v>
      </c>
      <c r="AP1627" s="2">
        <f t="shared" si="639"/>
        <v>0</v>
      </c>
      <c r="AR1627" t="s">
        <v>1527</v>
      </c>
      <c r="AS1627" t="s">
        <v>1708</v>
      </c>
      <c r="AT1627">
        <v>0</v>
      </c>
      <c r="AV1627">
        <v>3</v>
      </c>
      <c r="AW1627" s="91">
        <v>39</v>
      </c>
      <c r="AX1627" s="93">
        <v>13</v>
      </c>
      <c r="AY1627" s="97">
        <f t="shared" si="619"/>
        <v>39013</v>
      </c>
      <c r="BA1627" s="7" t="s">
        <v>1261</v>
      </c>
    </row>
    <row r="1628" spans="1:53" hidden="1" outlineLevel="1">
      <c r="A1628" t="s">
        <v>378</v>
      </c>
      <c r="B1628" t="s">
        <v>1708</v>
      </c>
      <c r="C1628" s="1">
        <f t="shared" si="631"/>
        <v>13531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4</v>
      </c>
      <c r="G1628" s="1">
        <f t="shared" si="629"/>
        <v>6870</v>
      </c>
      <c r="H1628" s="2">
        <f t="shared" si="630"/>
        <v>0.50772300642968005</v>
      </c>
      <c r="I1628" s="2"/>
      <c r="J1628" s="2">
        <f t="shared" si="632"/>
        <v>0.2322814278323849</v>
      </c>
      <c r="K1628" s="2">
        <f t="shared" si="633"/>
        <v>0.74000443426206486</v>
      </c>
      <c r="L1628" s="2">
        <f t="shared" si="634"/>
        <v>7.9077673490503281E-3</v>
      </c>
      <c r="M1628" s="2">
        <f t="shared" si="635"/>
        <v>1.9806370556499892E-2</v>
      </c>
      <c r="N1628" s="1">
        <v>3143</v>
      </c>
      <c r="O1628" s="1">
        <v>10013</v>
      </c>
      <c r="P1628" s="1">
        <v>107</v>
      </c>
      <c r="R1628" s="1">
        <v>215</v>
      </c>
      <c r="W1628" s="1">
        <v>53</v>
      </c>
      <c r="X1628" s="1"/>
      <c r="AA1628" s="57">
        <v>0</v>
      </c>
      <c r="AB1628" s="59"/>
      <c r="AC1628" s="59"/>
      <c r="AD1628" s="59"/>
      <c r="AE1628" s="59"/>
      <c r="AF1628" s="59"/>
      <c r="AG1628" s="59"/>
      <c r="AI1628" s="7">
        <f>IF(Q1628&gt;0,RANK(Q1628,(N1628:P1628,Q1628:AE1628)),0)</f>
        <v>0</v>
      </c>
      <c r="AJ1628" s="7">
        <f>IF(R1628&gt;0,RANK(R1628,(N1628:P1628,Q1628:AE1628)),0)</f>
        <v>3</v>
      </c>
      <c r="AK1628" s="7">
        <f>IF(T1628&gt;0,RANK(T1628,(N1628:P1628,Q1628:AE1628)),0)</f>
        <v>0</v>
      </c>
      <c r="AL1628" s="7">
        <f>IF(S1628&gt;0,RANK(S1628,(N1628:P1628,Q1628:AE1628)),0)</f>
        <v>0</v>
      </c>
      <c r="AM1628" s="2">
        <f t="shared" si="636"/>
        <v>0</v>
      </c>
      <c r="AN1628" s="2">
        <f t="shared" si="637"/>
        <v>1.588943906584879E-2</v>
      </c>
      <c r="AO1628" s="2">
        <f t="shared" si="638"/>
        <v>0</v>
      </c>
      <c r="AP1628" s="2">
        <f t="shared" si="639"/>
        <v>0</v>
      </c>
      <c r="AR1628" t="s">
        <v>378</v>
      </c>
      <c r="AS1628" t="s">
        <v>1708</v>
      </c>
      <c r="AT1628">
        <v>2</v>
      </c>
      <c r="AV1628">
        <v>3</v>
      </c>
      <c r="AW1628" s="91">
        <v>39</v>
      </c>
      <c r="AX1628" s="93">
        <v>15</v>
      </c>
      <c r="AY1628" s="97">
        <f t="shared" si="619"/>
        <v>39015</v>
      </c>
      <c r="BA1628" s="7" t="s">
        <v>1261</v>
      </c>
    </row>
    <row r="1629" spans="1:53" hidden="1" outlineLevel="1">
      <c r="A1629" t="s">
        <v>694</v>
      </c>
      <c r="B1629" t="s">
        <v>1708</v>
      </c>
      <c r="C1629" s="1">
        <f t="shared" si="631"/>
        <v>118593</v>
      </c>
      <c r="D1629" s="7">
        <f>IF(N1629&gt;0, RANK(N1629,(N1629:P1629,Q1629:AE1629)),0)</f>
        <v>2</v>
      </c>
      <c r="E1629" s="7">
        <f>IF(O1629&gt;0,RANK(O1629,(N1629:P1629,Q1629:AE1629)),0)</f>
        <v>1</v>
      </c>
      <c r="F1629" s="7">
        <f>IF(P1629&gt;0,RANK(P1629,(N1629:P1629,Q1629:AE1629)),0)</f>
        <v>4</v>
      </c>
      <c r="G1629" s="1">
        <f t="shared" si="629"/>
        <v>51932</v>
      </c>
      <c r="H1629" s="2">
        <f t="shared" si="630"/>
        <v>0.43790105655477135</v>
      </c>
      <c r="I1629" s="2"/>
      <c r="J1629" s="2">
        <f t="shared" si="632"/>
        <v>0.265791404214414</v>
      </c>
      <c r="K1629" s="2">
        <f t="shared" si="633"/>
        <v>0.70369246076918535</v>
      </c>
      <c r="L1629" s="2">
        <f t="shared" si="634"/>
        <v>7.7238960140986399E-3</v>
      </c>
      <c r="M1629" s="2">
        <f t="shared" si="635"/>
        <v>2.2792239002301963E-2</v>
      </c>
      <c r="N1629" s="1">
        <v>31521</v>
      </c>
      <c r="O1629" s="1">
        <v>83453</v>
      </c>
      <c r="P1629" s="1">
        <v>916</v>
      </c>
      <c r="R1629" s="1">
        <v>1959</v>
      </c>
      <c r="W1629" s="1">
        <v>742</v>
      </c>
      <c r="X1629" s="1"/>
      <c r="AA1629" s="57">
        <v>2</v>
      </c>
      <c r="AB1629" s="59"/>
      <c r="AC1629" s="59"/>
      <c r="AD1629" s="59"/>
      <c r="AE1629" s="59"/>
      <c r="AF1629" s="59"/>
      <c r="AG1629" s="59"/>
      <c r="AI1629" s="7">
        <f>IF(Q1629&gt;0,RANK(Q1629,(N1629:P1629,Q1629:AE1629)),0)</f>
        <v>0</v>
      </c>
      <c r="AJ1629" s="7">
        <f>IF(R1629&gt;0,RANK(R1629,(N1629:P1629,Q1629:AE1629)),0)</f>
        <v>3</v>
      </c>
      <c r="AK1629" s="7">
        <f>IF(T1629&gt;0,RANK(T1629,(N1629:P1629,Q1629:AE1629)),0)</f>
        <v>0</v>
      </c>
      <c r="AL1629" s="7">
        <f>IF(S1629&gt;0,RANK(S1629,(N1629:P1629,Q1629:AE1629)),0)</f>
        <v>0</v>
      </c>
      <c r="AM1629" s="2">
        <f t="shared" si="636"/>
        <v>0</v>
      </c>
      <c r="AN1629" s="2">
        <f t="shared" si="637"/>
        <v>1.6518681541069034E-2</v>
      </c>
      <c r="AO1629" s="2">
        <f t="shared" si="638"/>
        <v>0</v>
      </c>
      <c r="AP1629" s="2">
        <f t="shared" si="639"/>
        <v>0</v>
      </c>
      <c r="AR1629" t="s">
        <v>694</v>
      </c>
      <c r="AS1629" t="s">
        <v>1708</v>
      </c>
      <c r="AT1629">
        <v>0</v>
      </c>
      <c r="AV1629">
        <v>3</v>
      </c>
      <c r="AW1629" s="91">
        <v>39</v>
      </c>
      <c r="AX1629" s="93">
        <v>17</v>
      </c>
      <c r="AY1629" s="97">
        <f t="shared" si="619"/>
        <v>39017</v>
      </c>
      <c r="BA1629" s="7" t="s">
        <v>1261</v>
      </c>
    </row>
    <row r="1630" spans="1:53" hidden="1" outlineLevel="1">
      <c r="A1630" t="s">
        <v>1199</v>
      </c>
      <c r="B1630" t="s">
        <v>1708</v>
      </c>
      <c r="C1630" s="1">
        <f t="shared" si="631"/>
        <v>9813</v>
      </c>
      <c r="D1630" s="7">
        <f>IF(N1630&gt;0, RANK(N1630,(N1630:P1630,Q1630:AE1630)),0)</f>
        <v>2</v>
      </c>
      <c r="E1630" s="7">
        <f>IF(O1630&gt;0,RANK(O1630,(N1630:P1630,Q1630:AE1630)),0)</f>
        <v>1</v>
      </c>
      <c r="F1630" s="7">
        <f>IF(P1630&gt;0,RANK(P1630,(N1630:P1630,Q1630:AE1630)),0)</f>
        <v>4</v>
      </c>
      <c r="G1630" s="1">
        <f t="shared" si="629"/>
        <v>2438</v>
      </c>
      <c r="H1630" s="2">
        <f t="shared" si="630"/>
        <v>0.24844593906043005</v>
      </c>
      <c r="I1630" s="2"/>
      <c r="J1630" s="2">
        <f t="shared" si="632"/>
        <v>0.34851727300519719</v>
      </c>
      <c r="K1630" s="2">
        <f t="shared" si="633"/>
        <v>0.59696321206562719</v>
      </c>
      <c r="L1630" s="2">
        <f t="shared" si="634"/>
        <v>1.9362070722510956E-2</v>
      </c>
      <c r="M1630" s="2">
        <f t="shared" si="635"/>
        <v>3.5157444206664661E-2</v>
      </c>
      <c r="N1630" s="1">
        <v>3420</v>
      </c>
      <c r="O1630" s="1">
        <v>5858</v>
      </c>
      <c r="P1630" s="1">
        <v>190</v>
      </c>
      <c r="R1630" s="1">
        <v>269</v>
      </c>
      <c r="W1630" s="1">
        <v>75</v>
      </c>
      <c r="X1630" s="1"/>
      <c r="AA1630" s="57">
        <v>1</v>
      </c>
      <c r="AB1630" s="59"/>
      <c r="AC1630" s="59"/>
      <c r="AD1630" s="59"/>
      <c r="AE1630" s="59"/>
      <c r="AF1630" s="59"/>
      <c r="AG1630" s="59"/>
      <c r="AI1630" s="7">
        <f>IF(Q1630&gt;0,RANK(Q1630,(N1630:P1630,Q1630:AE1630)),0)</f>
        <v>0</v>
      </c>
      <c r="AJ1630" s="7">
        <f>IF(R1630&gt;0,RANK(R1630,(N1630:P1630,Q1630:AE1630)),0)</f>
        <v>3</v>
      </c>
      <c r="AK1630" s="7">
        <f>IF(T1630&gt;0,RANK(T1630,(N1630:P1630,Q1630:AE1630)),0)</f>
        <v>0</v>
      </c>
      <c r="AL1630" s="7">
        <f>IF(S1630&gt;0,RANK(S1630,(N1630:P1630,Q1630:AE1630)),0)</f>
        <v>0</v>
      </c>
      <c r="AM1630" s="2">
        <f t="shared" si="636"/>
        <v>0</v>
      </c>
      <c r="AN1630" s="2">
        <f t="shared" si="637"/>
        <v>2.7412615917660248E-2</v>
      </c>
      <c r="AO1630" s="2">
        <f t="shared" si="638"/>
        <v>0</v>
      </c>
      <c r="AP1630" s="2">
        <f t="shared" si="639"/>
        <v>0</v>
      </c>
      <c r="AR1630" t="s">
        <v>1199</v>
      </c>
      <c r="AS1630" t="s">
        <v>1708</v>
      </c>
      <c r="AT1630">
        <v>18</v>
      </c>
      <c r="AV1630">
        <v>3</v>
      </c>
      <c r="AW1630" s="91">
        <v>39</v>
      </c>
      <c r="AX1630" s="93">
        <v>19</v>
      </c>
      <c r="AY1630" s="97">
        <f t="shared" si="619"/>
        <v>39019</v>
      </c>
      <c r="BA1630" s="7" t="s">
        <v>1261</v>
      </c>
    </row>
    <row r="1631" spans="1:53" hidden="1" outlineLevel="1">
      <c r="A1631" t="s">
        <v>969</v>
      </c>
      <c r="B1631" t="s">
        <v>1708</v>
      </c>
      <c r="C1631" s="1">
        <f t="shared" si="631"/>
        <v>13484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4</v>
      </c>
      <c r="G1631" s="1">
        <f t="shared" si="629"/>
        <v>5658</v>
      </c>
      <c r="H1631" s="2">
        <f t="shared" si="630"/>
        <v>0.41960842479976268</v>
      </c>
      <c r="I1631" s="2"/>
      <c r="J1631" s="2">
        <f t="shared" si="632"/>
        <v>0.26928211213289827</v>
      </c>
      <c r="K1631" s="2">
        <f t="shared" si="633"/>
        <v>0.68889053693266089</v>
      </c>
      <c r="L1631" s="2">
        <f t="shared" si="634"/>
        <v>1.2830020765351528E-2</v>
      </c>
      <c r="M1631" s="2">
        <f t="shared" si="635"/>
        <v>2.8997330169089258E-2</v>
      </c>
      <c r="N1631" s="1">
        <v>3631</v>
      </c>
      <c r="O1631" s="1">
        <v>9289</v>
      </c>
      <c r="P1631" s="1">
        <v>173</v>
      </c>
      <c r="R1631" s="1">
        <v>307</v>
      </c>
      <c r="W1631" s="1">
        <v>84</v>
      </c>
      <c r="X1631" s="1"/>
      <c r="AA1631" s="57">
        <v>0</v>
      </c>
      <c r="AB1631" s="59"/>
      <c r="AC1631" s="59"/>
      <c r="AD1631" s="59"/>
      <c r="AE1631" s="59"/>
      <c r="AF1631" s="59"/>
      <c r="AG1631" s="59"/>
      <c r="AI1631" s="7">
        <f>IF(Q1631&gt;0,RANK(Q1631,(N1631:P1631,Q1631:AE1631)),0)</f>
        <v>0</v>
      </c>
      <c r="AJ1631" s="7">
        <f>IF(R1631&gt;0,RANK(R1631,(N1631:P1631,Q1631:AE1631)),0)</f>
        <v>3</v>
      </c>
      <c r="AK1631" s="7">
        <f>IF(T1631&gt;0,RANK(T1631,(N1631:P1631,Q1631:AE1631)),0)</f>
        <v>0</v>
      </c>
      <c r="AL1631" s="7">
        <f>IF(S1631&gt;0,RANK(S1631,(N1631:P1631,Q1631:AE1631)),0)</f>
        <v>0</v>
      </c>
      <c r="AM1631" s="2">
        <f t="shared" si="636"/>
        <v>0</v>
      </c>
      <c r="AN1631" s="2">
        <f t="shared" si="637"/>
        <v>2.2767724710768319E-2</v>
      </c>
      <c r="AO1631" s="2">
        <f t="shared" si="638"/>
        <v>0</v>
      </c>
      <c r="AP1631" s="2">
        <f t="shared" si="639"/>
        <v>0</v>
      </c>
      <c r="AR1631" t="s">
        <v>969</v>
      </c>
      <c r="AS1631" t="s">
        <v>1708</v>
      </c>
      <c r="AT1631">
        <v>4</v>
      </c>
      <c r="AV1631">
        <v>3</v>
      </c>
      <c r="AW1631" s="91">
        <v>39</v>
      </c>
      <c r="AX1631" s="93">
        <v>21</v>
      </c>
      <c r="AY1631" s="97">
        <f t="shared" si="619"/>
        <v>39021</v>
      </c>
      <c r="BA1631" s="7" t="s">
        <v>1261</v>
      </c>
    </row>
    <row r="1632" spans="1:53" hidden="1" outlineLevel="1">
      <c r="A1632" t="s">
        <v>513</v>
      </c>
      <c r="B1632" t="s">
        <v>1708</v>
      </c>
      <c r="C1632" s="1">
        <f t="shared" si="631"/>
        <v>45921</v>
      </c>
      <c r="D1632" s="7">
        <f>IF(N1632&gt;0, RANK(N1632,(N1632:P1632,Q1632:AE1632)),0)</f>
        <v>2</v>
      </c>
      <c r="E1632" s="7">
        <f>IF(O1632&gt;0,RANK(O1632,(N1632:P1632,Q1632:AE1632)),0)</f>
        <v>1</v>
      </c>
      <c r="F1632" s="7">
        <f>IF(P1632&gt;0,RANK(P1632,(N1632:P1632,Q1632:AE1632)),0)</f>
        <v>4</v>
      </c>
      <c r="G1632" s="1">
        <f t="shared" si="629"/>
        <v>10646</v>
      </c>
      <c r="H1632" s="2">
        <f t="shared" si="630"/>
        <v>0.23183293046754208</v>
      </c>
      <c r="I1632" s="2"/>
      <c r="J1632" s="2">
        <f t="shared" si="632"/>
        <v>0.3652795017530106</v>
      </c>
      <c r="K1632" s="2">
        <f t="shared" si="633"/>
        <v>0.59711243222055266</v>
      </c>
      <c r="L1632" s="2">
        <f t="shared" si="634"/>
        <v>1.2369068617843688E-2</v>
      </c>
      <c r="M1632" s="2">
        <f t="shared" si="635"/>
        <v>2.5238997408593047E-2</v>
      </c>
      <c r="N1632" s="1">
        <v>16774</v>
      </c>
      <c r="O1632" s="1">
        <v>27420</v>
      </c>
      <c r="P1632" s="1">
        <v>568</v>
      </c>
      <c r="R1632" s="1">
        <v>875</v>
      </c>
      <c r="W1632" s="1">
        <v>284</v>
      </c>
      <c r="X1632" s="1"/>
      <c r="AA1632" s="57">
        <v>0</v>
      </c>
      <c r="AB1632" s="59"/>
      <c r="AC1632" s="59"/>
      <c r="AD1632" s="59"/>
      <c r="AE1632" s="59"/>
      <c r="AF1632" s="59"/>
      <c r="AG1632" s="59"/>
      <c r="AI1632" s="7">
        <f>IF(Q1632&gt;0,RANK(Q1632,(N1632:P1632,Q1632:AE1632)),0)</f>
        <v>0</v>
      </c>
      <c r="AJ1632" s="7">
        <f>IF(R1632&gt;0,RANK(R1632,(N1632:P1632,Q1632:AE1632)),0)</f>
        <v>3</v>
      </c>
      <c r="AK1632" s="7">
        <f>IF(T1632&gt;0,RANK(T1632,(N1632:P1632,Q1632:AE1632)),0)</f>
        <v>0</v>
      </c>
      <c r="AL1632" s="7">
        <f>IF(S1632&gt;0,RANK(S1632,(N1632:P1632,Q1632:AE1632)),0)</f>
        <v>0</v>
      </c>
      <c r="AM1632" s="2">
        <f t="shared" si="636"/>
        <v>0</v>
      </c>
      <c r="AN1632" s="2">
        <f t="shared" si="637"/>
        <v>1.9054463099671175E-2</v>
      </c>
      <c r="AO1632" s="2">
        <f t="shared" si="638"/>
        <v>0</v>
      </c>
      <c r="AP1632" s="2">
        <f t="shared" si="639"/>
        <v>0</v>
      </c>
      <c r="AR1632" t="s">
        <v>513</v>
      </c>
      <c r="AS1632" t="s">
        <v>1708</v>
      </c>
      <c r="AT1632">
        <v>7</v>
      </c>
      <c r="AV1632">
        <v>3</v>
      </c>
      <c r="AW1632" s="91">
        <v>39</v>
      </c>
      <c r="AX1632" s="93">
        <v>23</v>
      </c>
      <c r="AY1632" s="97">
        <f t="shared" si="619"/>
        <v>39023</v>
      </c>
      <c r="BA1632" s="7" t="s">
        <v>1261</v>
      </c>
    </row>
    <row r="1633" spans="1:53" hidden="1" outlineLevel="1">
      <c r="A1633" t="s">
        <v>1316</v>
      </c>
      <c r="B1633" t="s">
        <v>1708</v>
      </c>
      <c r="C1633" s="1">
        <f t="shared" si="631"/>
        <v>64523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4</v>
      </c>
      <c r="G1633" s="1">
        <f t="shared" si="629"/>
        <v>37551</v>
      </c>
      <c r="H1633" s="2">
        <f t="shared" si="630"/>
        <v>0.58197851928769584</v>
      </c>
      <c r="I1633" s="2"/>
      <c r="J1633" s="2">
        <f t="shared" si="632"/>
        <v>0.19405483316026842</v>
      </c>
      <c r="K1633" s="2">
        <f t="shared" si="633"/>
        <v>0.77603335244796434</v>
      </c>
      <c r="L1633" s="2">
        <f t="shared" si="634"/>
        <v>8.4001053887760961E-3</v>
      </c>
      <c r="M1633" s="2">
        <f t="shared" si="635"/>
        <v>2.151170900299117E-2</v>
      </c>
      <c r="N1633" s="1">
        <v>12521</v>
      </c>
      <c r="O1633" s="1">
        <v>50072</v>
      </c>
      <c r="P1633" s="1">
        <v>542</v>
      </c>
      <c r="R1633" s="1">
        <v>1076</v>
      </c>
      <c r="W1633" s="1">
        <v>311</v>
      </c>
      <c r="X1633" s="1"/>
      <c r="AA1633" s="57">
        <v>1</v>
      </c>
      <c r="AB1633" s="59"/>
      <c r="AC1633" s="59"/>
      <c r="AD1633" s="59"/>
      <c r="AE1633" s="59"/>
      <c r="AF1633" s="59"/>
      <c r="AG1633" s="59"/>
      <c r="AI1633" s="7">
        <f>IF(Q1633&gt;0,RANK(Q1633,(N1633:P1633,Q1633:AE1633)),0)</f>
        <v>0</v>
      </c>
      <c r="AJ1633" s="7">
        <f>IF(R1633&gt;0,RANK(R1633,(N1633:P1633,Q1633:AE1633)),0)</f>
        <v>3</v>
      </c>
      <c r="AK1633" s="7">
        <f>IF(T1633&gt;0,RANK(T1633,(N1633:P1633,Q1633:AE1633)),0)</f>
        <v>0</v>
      </c>
      <c r="AL1633" s="7">
        <f>IF(S1633&gt;0,RANK(S1633,(N1633:P1633,Q1633:AE1633)),0)</f>
        <v>0</v>
      </c>
      <c r="AM1633" s="2">
        <f t="shared" si="636"/>
        <v>0</v>
      </c>
      <c r="AN1633" s="2">
        <f t="shared" si="637"/>
        <v>1.66762239821459E-2</v>
      </c>
      <c r="AO1633" s="2">
        <f t="shared" si="638"/>
        <v>0</v>
      </c>
      <c r="AP1633" s="2">
        <f t="shared" si="639"/>
        <v>0</v>
      </c>
      <c r="AR1633" t="s">
        <v>1316</v>
      </c>
      <c r="AS1633" t="s">
        <v>1708</v>
      </c>
      <c r="AT1633">
        <v>2</v>
      </c>
      <c r="AV1633">
        <v>3</v>
      </c>
      <c r="AW1633" s="91">
        <v>39</v>
      </c>
      <c r="AX1633" s="93">
        <v>25</v>
      </c>
      <c r="AY1633" s="97">
        <f t="shared" si="619"/>
        <v>39025</v>
      </c>
      <c r="BA1633" s="7" t="s">
        <v>1261</v>
      </c>
    </row>
    <row r="1634" spans="1:53" hidden="1" outlineLevel="1">
      <c r="A1634" t="s">
        <v>1023</v>
      </c>
      <c r="B1634" t="s">
        <v>1708</v>
      </c>
      <c r="C1634" s="1">
        <f t="shared" si="631"/>
        <v>12191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4</v>
      </c>
      <c r="G1634" s="1">
        <f t="shared" si="629"/>
        <v>6703</v>
      </c>
      <c r="H1634" s="2">
        <f t="shared" si="630"/>
        <v>0.54983184316298905</v>
      </c>
      <c r="I1634" s="2"/>
      <c r="J1634" s="2">
        <f t="shared" si="632"/>
        <v>0.20728406201296037</v>
      </c>
      <c r="K1634" s="2">
        <f t="shared" si="633"/>
        <v>0.75711590517594951</v>
      </c>
      <c r="L1634" s="2">
        <f t="shared" si="634"/>
        <v>9.6792715937987044E-3</v>
      </c>
      <c r="M1634" s="2">
        <f t="shared" si="635"/>
        <v>2.5920761217291439E-2</v>
      </c>
      <c r="N1634" s="1">
        <v>2527</v>
      </c>
      <c r="O1634" s="1">
        <v>9230</v>
      </c>
      <c r="P1634" s="1">
        <v>118</v>
      </c>
      <c r="R1634" s="1">
        <v>255</v>
      </c>
      <c r="W1634" s="1">
        <v>61</v>
      </c>
      <c r="X1634" s="1"/>
      <c r="AA1634" s="57">
        <v>0</v>
      </c>
      <c r="AB1634" s="59"/>
      <c r="AC1634" s="59"/>
      <c r="AD1634" s="59"/>
      <c r="AE1634" s="59"/>
      <c r="AF1634" s="59"/>
      <c r="AG1634" s="59"/>
      <c r="AI1634" s="7">
        <f>IF(Q1634&gt;0,RANK(Q1634,(N1634:P1634,Q1634:AE1634)),0)</f>
        <v>0</v>
      </c>
      <c r="AJ1634" s="7">
        <f>IF(R1634&gt;0,RANK(R1634,(N1634:P1634,Q1634:AE1634)),0)</f>
        <v>3</v>
      </c>
      <c r="AK1634" s="7">
        <f>IF(T1634&gt;0,RANK(T1634,(N1634:P1634,Q1634:AE1634)),0)</f>
        <v>0</v>
      </c>
      <c r="AL1634" s="7">
        <f>IF(S1634&gt;0,RANK(S1634,(N1634:P1634,Q1634:AE1634)),0)</f>
        <v>0</v>
      </c>
      <c r="AM1634" s="2">
        <f t="shared" si="636"/>
        <v>0</v>
      </c>
      <c r="AN1634" s="2">
        <f t="shared" si="637"/>
        <v>2.0917069969649742E-2</v>
      </c>
      <c r="AO1634" s="2">
        <f t="shared" si="638"/>
        <v>0</v>
      </c>
      <c r="AP1634" s="2">
        <f t="shared" si="639"/>
        <v>0</v>
      </c>
      <c r="AR1634" t="s">
        <v>1023</v>
      </c>
      <c r="AS1634" t="s">
        <v>1708</v>
      </c>
      <c r="AT1634">
        <v>3</v>
      </c>
      <c r="AV1634">
        <v>3</v>
      </c>
      <c r="AW1634" s="91">
        <v>39</v>
      </c>
      <c r="AX1634" s="93">
        <v>27</v>
      </c>
      <c r="AY1634" s="97">
        <f t="shared" si="619"/>
        <v>39027</v>
      </c>
      <c r="BA1634" s="7" t="s">
        <v>1261</v>
      </c>
    </row>
    <row r="1635" spans="1:53" hidden="1" outlineLevel="1">
      <c r="A1635" t="s">
        <v>606</v>
      </c>
      <c r="B1635" t="s">
        <v>1708</v>
      </c>
      <c r="C1635" s="1">
        <f t="shared" si="631"/>
        <v>33137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4</v>
      </c>
      <c r="G1635" s="1">
        <f t="shared" si="629"/>
        <v>7121</v>
      </c>
      <c r="H1635" s="2">
        <f t="shared" si="630"/>
        <v>0.21489573588435887</v>
      </c>
      <c r="I1635" s="2"/>
      <c r="J1635" s="2">
        <f t="shared" si="632"/>
        <v>0.36837975676735973</v>
      </c>
      <c r="K1635" s="2">
        <f t="shared" si="633"/>
        <v>0.58327549265171863</v>
      </c>
      <c r="L1635" s="2">
        <f t="shared" si="634"/>
        <v>1.6959893774330808E-2</v>
      </c>
      <c r="M1635" s="2">
        <f t="shared" si="635"/>
        <v>3.138485680659088E-2</v>
      </c>
      <c r="N1635" s="1">
        <v>12207</v>
      </c>
      <c r="O1635" s="1">
        <v>19328</v>
      </c>
      <c r="P1635" s="1">
        <v>562</v>
      </c>
      <c r="R1635" s="1">
        <v>853</v>
      </c>
      <c r="W1635" s="1">
        <v>187</v>
      </c>
      <c r="X1635" s="1"/>
      <c r="AA1635" s="57">
        <v>0</v>
      </c>
      <c r="AB1635" s="59"/>
      <c r="AC1635" s="59"/>
      <c r="AD1635" s="59"/>
      <c r="AE1635" s="59"/>
      <c r="AF1635" s="59"/>
      <c r="AG1635" s="59"/>
      <c r="AI1635" s="7">
        <f>IF(Q1635&gt;0,RANK(Q1635,(N1635:P1635,Q1635:AE1635)),0)</f>
        <v>0</v>
      </c>
      <c r="AJ1635" s="7">
        <f>IF(R1635&gt;0,RANK(R1635,(N1635:P1635,Q1635:AE1635)),0)</f>
        <v>3</v>
      </c>
      <c r="AK1635" s="7">
        <f>IF(T1635&gt;0,RANK(T1635,(N1635:P1635,Q1635:AE1635)),0)</f>
        <v>0</v>
      </c>
      <c r="AL1635" s="7">
        <f>IF(S1635&gt;0,RANK(S1635,(N1635:P1635,Q1635:AE1635)),0)</f>
        <v>0</v>
      </c>
      <c r="AM1635" s="2">
        <f t="shared" si="636"/>
        <v>0</v>
      </c>
      <c r="AN1635" s="2">
        <f t="shared" si="637"/>
        <v>2.5741618130790355E-2</v>
      </c>
      <c r="AO1635" s="2">
        <f t="shared" si="638"/>
        <v>0</v>
      </c>
      <c r="AP1635" s="2">
        <f t="shared" si="639"/>
        <v>0</v>
      </c>
      <c r="AR1635" t="s">
        <v>606</v>
      </c>
      <c r="AS1635" t="s">
        <v>1708</v>
      </c>
      <c r="AT1635">
        <v>6</v>
      </c>
      <c r="AV1635">
        <v>3</v>
      </c>
      <c r="AW1635" s="91">
        <v>39</v>
      </c>
      <c r="AX1635" s="93">
        <v>29</v>
      </c>
      <c r="AY1635" s="97">
        <f t="shared" si="619"/>
        <v>39029</v>
      </c>
      <c r="BA1635" s="7" t="s">
        <v>1261</v>
      </c>
    </row>
    <row r="1636" spans="1:53" hidden="1" outlineLevel="1">
      <c r="A1636" t="s">
        <v>1455</v>
      </c>
      <c r="B1636" t="s">
        <v>1708</v>
      </c>
      <c r="C1636" s="1">
        <f t="shared" si="631"/>
        <v>11986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4</v>
      </c>
      <c r="G1636" s="1">
        <f t="shared" si="629"/>
        <v>3120</v>
      </c>
      <c r="H1636" s="2">
        <f t="shared" si="630"/>
        <v>0.26030368763557482</v>
      </c>
      <c r="I1636" s="2"/>
      <c r="J1636" s="2">
        <f t="shared" si="632"/>
        <v>0.34189888202903385</v>
      </c>
      <c r="K1636" s="2">
        <f t="shared" si="633"/>
        <v>0.60220256966460872</v>
      </c>
      <c r="L1636" s="2">
        <f t="shared" si="634"/>
        <v>1.9522776572668113E-2</v>
      </c>
      <c r="M1636" s="2">
        <f t="shared" si="635"/>
        <v>3.6375771733689319E-2</v>
      </c>
      <c r="N1636" s="1">
        <v>4098</v>
      </c>
      <c r="O1636" s="1">
        <v>7218</v>
      </c>
      <c r="P1636" s="1">
        <v>234</v>
      </c>
      <c r="R1636" s="1">
        <v>341</v>
      </c>
      <c r="W1636" s="1">
        <v>95</v>
      </c>
      <c r="X1636" s="1"/>
      <c r="AA1636" s="57">
        <v>0</v>
      </c>
      <c r="AB1636" s="59"/>
      <c r="AC1636" s="59"/>
      <c r="AD1636" s="59"/>
      <c r="AE1636" s="59"/>
      <c r="AF1636" s="59"/>
      <c r="AG1636" s="59"/>
      <c r="AI1636" s="7">
        <f>IF(Q1636&gt;0,RANK(Q1636,(N1636:P1636,Q1636:AE1636)),0)</f>
        <v>0</v>
      </c>
      <c r="AJ1636" s="7">
        <f>IF(R1636&gt;0,RANK(R1636,(N1636:P1636,Q1636:AE1636)),0)</f>
        <v>3</v>
      </c>
      <c r="AK1636" s="7">
        <f>IF(T1636&gt;0,RANK(T1636,(N1636:P1636,Q1636:AE1636)),0)</f>
        <v>0</v>
      </c>
      <c r="AL1636" s="7">
        <f>IF(S1636&gt;0,RANK(S1636,(N1636:P1636,Q1636:AE1636)),0)</f>
        <v>0</v>
      </c>
      <c r="AM1636" s="2">
        <f t="shared" si="636"/>
        <v>0</v>
      </c>
      <c r="AN1636" s="2">
        <f t="shared" si="637"/>
        <v>2.8449858167862507E-2</v>
      </c>
      <c r="AO1636" s="2">
        <f t="shared" si="638"/>
        <v>0</v>
      </c>
      <c r="AP1636" s="2">
        <f t="shared" si="639"/>
        <v>0</v>
      </c>
      <c r="AR1636" t="s">
        <v>1455</v>
      </c>
      <c r="AS1636" t="s">
        <v>1708</v>
      </c>
      <c r="AT1636">
        <v>18</v>
      </c>
      <c r="AV1636">
        <v>3</v>
      </c>
      <c r="AW1636" s="91">
        <v>39</v>
      </c>
      <c r="AX1636" s="93">
        <v>31</v>
      </c>
      <c r="AY1636" s="97">
        <f t="shared" si="619"/>
        <v>39031</v>
      </c>
      <c r="BA1636" s="7" t="s">
        <v>1261</v>
      </c>
    </row>
    <row r="1637" spans="1:53" hidden="1" outlineLevel="1">
      <c r="A1637" t="s">
        <v>1000</v>
      </c>
      <c r="B1637" t="s">
        <v>1708</v>
      </c>
      <c r="C1637" s="1">
        <f t="shared" si="631"/>
        <v>13925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4</v>
      </c>
      <c r="G1637" s="1">
        <f t="shared" si="629"/>
        <v>5378</v>
      </c>
      <c r="H1637" s="2">
        <f t="shared" si="630"/>
        <v>0.38621184919210055</v>
      </c>
      <c r="I1637" s="2"/>
      <c r="J1637" s="2">
        <f t="shared" si="632"/>
        <v>0.27964093357271097</v>
      </c>
      <c r="K1637" s="2">
        <f t="shared" si="633"/>
        <v>0.66585278276481152</v>
      </c>
      <c r="L1637" s="2">
        <f t="shared" si="634"/>
        <v>1.8815080789946141E-2</v>
      </c>
      <c r="M1637" s="2">
        <f t="shared" si="635"/>
        <v>3.5691202872531309E-2</v>
      </c>
      <c r="N1637" s="1">
        <v>3894</v>
      </c>
      <c r="O1637" s="1">
        <v>9272</v>
      </c>
      <c r="P1637" s="1">
        <v>262</v>
      </c>
      <c r="R1637" s="1">
        <v>393</v>
      </c>
      <c r="W1637" s="1">
        <v>104</v>
      </c>
      <c r="X1637" s="1"/>
      <c r="AA1637" s="57">
        <v>0</v>
      </c>
      <c r="AB1637" s="59"/>
      <c r="AC1637" s="59"/>
      <c r="AD1637" s="59"/>
      <c r="AE1637" s="59"/>
      <c r="AF1637" s="59"/>
      <c r="AG1637" s="59"/>
      <c r="AI1637" s="7">
        <f>IF(Q1637&gt;0,RANK(Q1637,(N1637:P1637,Q1637:AE1637)),0)</f>
        <v>0</v>
      </c>
      <c r="AJ1637" s="7">
        <f>IF(R1637&gt;0,RANK(R1637,(N1637:P1637,Q1637:AE1637)),0)</f>
        <v>3</v>
      </c>
      <c r="AK1637" s="7">
        <f>IF(T1637&gt;0,RANK(T1637,(N1637:P1637,Q1637:AE1637)),0)</f>
        <v>0</v>
      </c>
      <c r="AL1637" s="7">
        <f>IF(S1637&gt;0,RANK(S1637,(N1637:P1637,Q1637:AE1637)),0)</f>
        <v>0</v>
      </c>
      <c r="AM1637" s="2">
        <f t="shared" si="636"/>
        <v>0</v>
      </c>
      <c r="AN1637" s="2">
        <f t="shared" si="637"/>
        <v>2.8222621184919212E-2</v>
      </c>
      <c r="AO1637" s="2">
        <f t="shared" si="638"/>
        <v>0</v>
      </c>
      <c r="AP1637" s="2">
        <f t="shared" si="639"/>
        <v>0</v>
      </c>
      <c r="AR1637" t="s">
        <v>1000</v>
      </c>
      <c r="AS1637" t="s">
        <v>1708</v>
      </c>
      <c r="AT1637">
        <v>5</v>
      </c>
      <c r="AV1637">
        <v>3</v>
      </c>
      <c r="AW1637" s="91">
        <v>39</v>
      </c>
      <c r="AX1637" s="93">
        <v>33</v>
      </c>
      <c r="AY1637" s="97">
        <f t="shared" si="619"/>
        <v>39033</v>
      </c>
      <c r="BA1637" s="7" t="s">
        <v>1261</v>
      </c>
    </row>
    <row r="1638" spans="1:53" hidden="1" outlineLevel="1">
      <c r="A1638" t="s">
        <v>1859</v>
      </c>
      <c r="B1638" t="s">
        <v>1708</v>
      </c>
      <c r="C1638" s="1">
        <f t="shared" si="631"/>
        <v>416500</v>
      </c>
      <c r="D1638" s="7">
        <f>IF(N1638&gt;0, RANK(N1638,(N1638:P1638,Q1638:AE1638)),0)</f>
        <v>1</v>
      </c>
      <c r="E1638" s="7">
        <f>IF(O1638&gt;0,RANK(O1638,(N1638:P1638,Q1638:AE1638)),0)</f>
        <v>2</v>
      </c>
      <c r="F1638" s="7">
        <f>IF(P1638&gt;0,RANK(P1638,(N1638:P1638,Q1638:AE1638)),0)</f>
        <v>4</v>
      </c>
      <c r="G1638" s="1">
        <f t="shared" si="629"/>
        <v>68032</v>
      </c>
      <c r="H1638" s="2">
        <f t="shared" si="630"/>
        <v>0.16334213685474189</v>
      </c>
      <c r="I1638" s="2"/>
      <c r="J1638" s="2">
        <f t="shared" si="632"/>
        <v>0.56613445378151261</v>
      </c>
      <c r="K1638" s="2">
        <f t="shared" si="633"/>
        <v>0.4027923169267707</v>
      </c>
      <c r="L1638" s="2">
        <f t="shared" si="634"/>
        <v>1.1164465786314526E-2</v>
      </c>
      <c r="M1638" s="2">
        <f t="shared" si="635"/>
        <v>1.9908763505402161E-2</v>
      </c>
      <c r="N1638" s="1">
        <v>235795</v>
      </c>
      <c r="O1638" s="1">
        <v>167763</v>
      </c>
      <c r="P1638" s="1">
        <v>4650</v>
      </c>
      <c r="R1638" s="1">
        <v>4987</v>
      </c>
      <c r="W1638" s="1">
        <v>2836</v>
      </c>
      <c r="X1638" s="1"/>
      <c r="AA1638" s="57">
        <v>469</v>
      </c>
      <c r="AB1638" s="59"/>
      <c r="AC1638" s="59"/>
      <c r="AD1638" s="59"/>
      <c r="AE1638" s="59"/>
      <c r="AF1638" s="59"/>
      <c r="AG1638" s="59"/>
      <c r="AI1638" s="7">
        <f>IF(Q1638&gt;0,RANK(Q1638,(N1638:P1638,Q1638:AE1638)),0)</f>
        <v>0</v>
      </c>
      <c r="AJ1638" s="7">
        <f>IF(R1638&gt;0,RANK(R1638,(N1638:P1638,Q1638:AE1638)),0)</f>
        <v>3</v>
      </c>
      <c r="AK1638" s="7">
        <f>IF(T1638&gt;0,RANK(T1638,(N1638:P1638,Q1638:AE1638)),0)</f>
        <v>0</v>
      </c>
      <c r="AL1638" s="7">
        <f>IF(S1638&gt;0,RANK(S1638,(N1638:P1638,Q1638:AE1638)),0)</f>
        <v>0</v>
      </c>
      <c r="AM1638" s="2">
        <f t="shared" si="636"/>
        <v>0</v>
      </c>
      <c r="AN1638" s="2">
        <f t="shared" si="637"/>
        <v>1.197358943577431E-2</v>
      </c>
      <c r="AO1638" s="2">
        <f t="shared" si="638"/>
        <v>0</v>
      </c>
      <c r="AP1638" s="2">
        <f t="shared" si="639"/>
        <v>0</v>
      </c>
      <c r="AR1638" t="s">
        <v>1859</v>
      </c>
      <c r="AS1638" t="s">
        <v>1708</v>
      </c>
      <c r="AT1638">
        <v>0</v>
      </c>
      <c r="AV1638">
        <v>3</v>
      </c>
      <c r="AW1638" s="91">
        <v>39</v>
      </c>
      <c r="AX1638" s="93">
        <v>35</v>
      </c>
      <c r="AY1638" s="97">
        <f t="shared" si="619"/>
        <v>39035</v>
      </c>
      <c r="BA1638" s="7" t="s">
        <v>1261</v>
      </c>
    </row>
    <row r="1639" spans="1:53" hidden="1" outlineLevel="1">
      <c r="A1639" t="s">
        <v>1563</v>
      </c>
      <c r="B1639" t="s">
        <v>1708</v>
      </c>
      <c r="C1639" s="1">
        <f t="shared" si="631"/>
        <v>18781</v>
      </c>
      <c r="D1639" s="7">
        <f>IF(N1639&gt;0, RANK(N1639,(N1639:P1639,Q1639:AE1639)),0)</f>
        <v>2</v>
      </c>
      <c r="E1639" s="7">
        <f>IF(O1639&gt;0,RANK(O1639,(N1639:P1639,Q1639:AE1639)),0)</f>
        <v>1</v>
      </c>
      <c r="F1639" s="7">
        <f>IF(P1639&gt;0,RANK(P1639,(N1639:P1639,Q1639:AE1639)),0)</f>
        <v>4</v>
      </c>
      <c r="G1639" s="1">
        <f t="shared" si="629"/>
        <v>10213</v>
      </c>
      <c r="H1639" s="2">
        <f t="shared" si="630"/>
        <v>0.5437942601565412</v>
      </c>
      <c r="I1639" s="2"/>
      <c r="J1639" s="2">
        <f t="shared" si="632"/>
        <v>0.20653852297534742</v>
      </c>
      <c r="K1639" s="2">
        <f t="shared" si="633"/>
        <v>0.75033278313188856</v>
      </c>
      <c r="L1639" s="2">
        <f t="shared" si="634"/>
        <v>1.3524306479953145E-2</v>
      </c>
      <c r="M1639" s="2">
        <f t="shared" si="635"/>
        <v>2.9604387412810934E-2</v>
      </c>
      <c r="N1639" s="1">
        <v>3879</v>
      </c>
      <c r="O1639" s="1">
        <v>14092</v>
      </c>
      <c r="P1639" s="1">
        <v>254</v>
      </c>
      <c r="R1639" s="1">
        <v>394</v>
      </c>
      <c r="W1639" s="1">
        <v>152</v>
      </c>
      <c r="X1639" s="1"/>
      <c r="AA1639" s="57">
        <v>10</v>
      </c>
      <c r="AB1639" s="59"/>
      <c r="AC1639" s="59"/>
      <c r="AD1639" s="59"/>
      <c r="AE1639" s="59"/>
      <c r="AF1639" s="59"/>
      <c r="AG1639" s="59"/>
      <c r="AI1639" s="7">
        <f>IF(Q1639&gt;0,RANK(Q1639,(N1639:P1639,Q1639:AE1639)),0)</f>
        <v>0</v>
      </c>
      <c r="AJ1639" s="7">
        <f>IF(R1639&gt;0,RANK(R1639,(N1639:P1639,Q1639:AE1639)),0)</f>
        <v>3</v>
      </c>
      <c r="AK1639" s="7">
        <f>IF(T1639&gt;0,RANK(T1639,(N1639:P1639,Q1639:AE1639)),0)</f>
        <v>0</v>
      </c>
      <c r="AL1639" s="7">
        <f>IF(S1639&gt;0,RANK(S1639,(N1639:P1639,Q1639:AE1639)),0)</f>
        <v>0</v>
      </c>
      <c r="AM1639" s="2">
        <f t="shared" si="636"/>
        <v>0</v>
      </c>
      <c r="AN1639" s="2">
        <f t="shared" si="637"/>
        <v>2.0978648634258027E-2</v>
      </c>
      <c r="AO1639" s="2">
        <f t="shared" si="638"/>
        <v>0</v>
      </c>
      <c r="AP1639" s="2">
        <f t="shared" si="639"/>
        <v>0</v>
      </c>
      <c r="AR1639" t="s">
        <v>1563</v>
      </c>
      <c r="AS1639" t="s">
        <v>1708</v>
      </c>
      <c r="AT1639">
        <v>8</v>
      </c>
      <c r="AV1639">
        <v>3</v>
      </c>
      <c r="AW1639" s="91">
        <v>39</v>
      </c>
      <c r="AX1639" s="93">
        <v>37</v>
      </c>
      <c r="AY1639" s="97">
        <f t="shared" si="619"/>
        <v>39037</v>
      </c>
      <c r="BA1639" s="7" t="s">
        <v>1261</v>
      </c>
    </row>
    <row r="1640" spans="1:53" hidden="1" outlineLevel="1">
      <c r="A1640" t="s">
        <v>729</v>
      </c>
      <c r="B1640" t="s">
        <v>1708</v>
      </c>
      <c r="C1640" s="1">
        <f t="shared" si="631"/>
        <v>12679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4</v>
      </c>
      <c r="G1640" s="1">
        <f t="shared" si="629"/>
        <v>4055</v>
      </c>
      <c r="H1640" s="2">
        <f t="shared" si="630"/>
        <v>0.31982017509267291</v>
      </c>
      <c r="I1640" s="2"/>
      <c r="J1640" s="2">
        <f t="shared" si="632"/>
        <v>0.31642874043694297</v>
      </c>
      <c r="K1640" s="2">
        <f t="shared" si="633"/>
        <v>0.63624891552961593</v>
      </c>
      <c r="L1640" s="2">
        <f t="shared" si="634"/>
        <v>1.3171385755974445E-2</v>
      </c>
      <c r="M1640" s="2">
        <f t="shared" si="635"/>
        <v>3.41509582774666E-2</v>
      </c>
      <c r="N1640" s="1">
        <v>4012</v>
      </c>
      <c r="O1640" s="1">
        <v>8067</v>
      </c>
      <c r="P1640" s="1">
        <v>167</v>
      </c>
      <c r="R1640" s="1">
        <v>307</v>
      </c>
      <c r="W1640" s="1">
        <v>126</v>
      </c>
      <c r="X1640" s="1"/>
      <c r="AA1640" s="57">
        <v>0</v>
      </c>
      <c r="AB1640" s="59"/>
      <c r="AC1640" s="59"/>
      <c r="AD1640" s="59"/>
      <c r="AE1640" s="59"/>
      <c r="AF1640" s="59"/>
      <c r="AG1640" s="59"/>
      <c r="AI1640" s="7">
        <f>IF(Q1640&gt;0,RANK(Q1640,(N1640:P1640,Q1640:AE1640)),0)</f>
        <v>0</v>
      </c>
      <c r="AJ1640" s="7">
        <f>IF(R1640&gt;0,RANK(R1640,(N1640:P1640,Q1640:AE1640)),0)</f>
        <v>3</v>
      </c>
      <c r="AK1640" s="7">
        <f>IF(T1640&gt;0,RANK(T1640,(N1640:P1640,Q1640:AE1640)),0)</f>
        <v>0</v>
      </c>
      <c r="AL1640" s="7">
        <f>IF(S1640&gt;0,RANK(S1640,(N1640:P1640,Q1640:AE1640)),0)</f>
        <v>0</v>
      </c>
      <c r="AM1640" s="2">
        <f t="shared" si="636"/>
        <v>0</v>
      </c>
      <c r="AN1640" s="2">
        <f t="shared" si="637"/>
        <v>2.421326603044404E-2</v>
      </c>
      <c r="AO1640" s="2">
        <f t="shared" si="638"/>
        <v>0</v>
      </c>
      <c r="AP1640" s="2">
        <f t="shared" si="639"/>
        <v>0</v>
      </c>
      <c r="AR1640" t="s">
        <v>729</v>
      </c>
      <c r="AS1640" t="s">
        <v>1708</v>
      </c>
      <c r="AT1640">
        <v>5</v>
      </c>
      <c r="AV1640">
        <v>3</v>
      </c>
      <c r="AW1640" s="91">
        <v>39</v>
      </c>
      <c r="AX1640" s="93">
        <v>39</v>
      </c>
      <c r="AY1640" s="97">
        <f t="shared" si="619"/>
        <v>39039</v>
      </c>
      <c r="BA1640" s="7" t="s">
        <v>1261</v>
      </c>
    </row>
    <row r="1641" spans="1:53" hidden="1" outlineLevel="1">
      <c r="A1641" t="s">
        <v>1267</v>
      </c>
      <c r="B1641" t="s">
        <v>1708</v>
      </c>
      <c r="C1641" s="1">
        <f t="shared" si="631"/>
        <v>67701</v>
      </c>
      <c r="D1641" s="7">
        <f>IF(N1641&gt;0, RANK(N1641,(N1641:P1641,Q1641:AE1641)),0)</f>
        <v>2</v>
      </c>
      <c r="E1641" s="7">
        <f>IF(O1641&gt;0,RANK(O1641,(N1641:P1641,Q1641:AE1641)),0)</f>
        <v>1</v>
      </c>
      <c r="F1641" s="7">
        <f>IF(P1641&gt;0,RANK(P1641,(N1641:P1641,Q1641:AE1641)),0)</f>
        <v>4</v>
      </c>
      <c r="G1641" s="1">
        <f t="shared" si="629"/>
        <v>30112</v>
      </c>
      <c r="H1641" s="2">
        <f t="shared" si="630"/>
        <v>0.44477924993722395</v>
      </c>
      <c r="I1641" s="2"/>
      <c r="J1641" s="2">
        <f t="shared" si="632"/>
        <v>0.2620640758629858</v>
      </c>
      <c r="K1641" s="2">
        <f t="shared" si="633"/>
        <v>0.7068433258002097</v>
      </c>
      <c r="L1641" s="2">
        <f t="shared" si="634"/>
        <v>1.1668956145404056E-2</v>
      </c>
      <c r="M1641" s="2">
        <f t="shared" si="635"/>
        <v>1.9423642191400498E-2</v>
      </c>
      <c r="N1641" s="1">
        <v>17742</v>
      </c>
      <c r="O1641" s="1">
        <v>47854</v>
      </c>
      <c r="P1641" s="1">
        <v>790</v>
      </c>
      <c r="R1641" s="1">
        <v>997</v>
      </c>
      <c r="W1641" s="1">
        <v>312</v>
      </c>
      <c r="X1641" s="1"/>
      <c r="AA1641" s="57">
        <v>6</v>
      </c>
      <c r="AB1641" s="59"/>
      <c r="AC1641" s="59"/>
      <c r="AD1641" s="59"/>
      <c r="AE1641" s="59"/>
      <c r="AF1641" s="59"/>
      <c r="AG1641" s="59"/>
      <c r="AI1641" s="7">
        <f>IF(Q1641&gt;0,RANK(Q1641,(N1641:P1641,Q1641:AE1641)),0)</f>
        <v>0</v>
      </c>
      <c r="AJ1641" s="7">
        <f>IF(R1641&gt;0,RANK(R1641,(N1641:P1641,Q1641:AE1641)),0)</f>
        <v>3</v>
      </c>
      <c r="AK1641" s="7">
        <f>IF(T1641&gt;0,RANK(T1641,(N1641:P1641,Q1641:AE1641)),0)</f>
        <v>0</v>
      </c>
      <c r="AL1641" s="7">
        <f>IF(S1641&gt;0,RANK(S1641,(N1641:P1641,Q1641:AE1641)),0)</f>
        <v>0</v>
      </c>
      <c r="AM1641" s="2">
        <f t="shared" si="636"/>
        <v>0</v>
      </c>
      <c r="AN1641" s="2">
        <f t="shared" si="637"/>
        <v>1.4726518072111195E-2</v>
      </c>
      <c r="AO1641" s="2">
        <f t="shared" si="638"/>
        <v>0</v>
      </c>
      <c r="AP1641" s="2">
        <f t="shared" si="639"/>
        <v>0</v>
      </c>
      <c r="AR1641" t="s">
        <v>1267</v>
      </c>
      <c r="AS1641" t="s">
        <v>1708</v>
      </c>
      <c r="AT1641">
        <v>12</v>
      </c>
      <c r="AV1641">
        <v>3</v>
      </c>
      <c r="AW1641" s="91">
        <v>39</v>
      </c>
      <c r="AX1641" s="93">
        <v>41</v>
      </c>
      <c r="AY1641" s="97">
        <f t="shared" si="619"/>
        <v>39041</v>
      </c>
      <c r="BA1641" s="7" t="s">
        <v>1261</v>
      </c>
    </row>
    <row r="1642" spans="1:53" hidden="1" outlineLevel="1">
      <c r="A1642" t="s">
        <v>1603</v>
      </c>
      <c r="B1642" t="s">
        <v>1708</v>
      </c>
      <c r="C1642" s="1">
        <f t="shared" si="631"/>
        <v>28310</v>
      </c>
      <c r="D1642" s="7">
        <f>IF(N1642&gt;0, RANK(N1642,(N1642:P1642,Q1642:AE1642)),0)</f>
        <v>2</v>
      </c>
      <c r="E1642" s="7">
        <f>IF(O1642&gt;0,RANK(O1642,(N1642:P1642,Q1642:AE1642)),0)</f>
        <v>1</v>
      </c>
      <c r="F1642" s="7">
        <f>IF(P1642&gt;0,RANK(P1642,(N1642:P1642,Q1642:AE1642)),0)</f>
        <v>4</v>
      </c>
      <c r="G1642" s="1">
        <f t="shared" si="629"/>
        <v>2943</v>
      </c>
      <c r="H1642" s="2">
        <f t="shared" si="630"/>
        <v>0.10395619922288944</v>
      </c>
      <c r="I1642" s="2"/>
      <c r="J1642" s="2">
        <f t="shared" si="632"/>
        <v>0.43016601907453195</v>
      </c>
      <c r="K1642" s="2">
        <f t="shared" si="633"/>
        <v>0.53412221829742146</v>
      </c>
      <c r="L1642" s="2">
        <f t="shared" si="634"/>
        <v>1.0738255033557046E-2</v>
      </c>
      <c r="M1642" s="2">
        <f t="shared" si="635"/>
        <v>2.4973507594489491E-2</v>
      </c>
      <c r="N1642" s="1">
        <v>12178</v>
      </c>
      <c r="O1642" s="1">
        <v>15121</v>
      </c>
      <c r="P1642" s="1">
        <v>304</v>
      </c>
      <c r="R1642" s="1">
        <v>510</v>
      </c>
      <c r="W1642" s="1">
        <v>197</v>
      </c>
      <c r="X1642" s="1"/>
      <c r="AA1642" s="57">
        <v>0</v>
      </c>
      <c r="AB1642" s="59"/>
      <c r="AC1642" s="59"/>
      <c r="AD1642" s="59"/>
      <c r="AE1642" s="59"/>
      <c r="AF1642" s="59"/>
      <c r="AG1642" s="59"/>
      <c r="AI1642" s="7">
        <f>IF(Q1642&gt;0,RANK(Q1642,(N1642:P1642,Q1642:AE1642)),0)</f>
        <v>0</v>
      </c>
      <c r="AJ1642" s="7">
        <f>IF(R1642&gt;0,RANK(R1642,(N1642:P1642,Q1642:AE1642)),0)</f>
        <v>3</v>
      </c>
      <c r="AK1642" s="7">
        <f>IF(T1642&gt;0,RANK(T1642,(N1642:P1642,Q1642:AE1642)),0)</f>
        <v>0</v>
      </c>
      <c r="AL1642" s="7">
        <f>IF(S1642&gt;0,RANK(S1642,(N1642:P1642,Q1642:AE1642)),0)</f>
        <v>0</v>
      </c>
      <c r="AM1642" s="2">
        <f t="shared" si="636"/>
        <v>0</v>
      </c>
      <c r="AN1642" s="2">
        <f t="shared" si="637"/>
        <v>1.8014835747085834E-2</v>
      </c>
      <c r="AO1642" s="2">
        <f t="shared" si="638"/>
        <v>0</v>
      </c>
      <c r="AP1642" s="2">
        <f t="shared" si="639"/>
        <v>0</v>
      </c>
      <c r="AR1642" t="s">
        <v>1603</v>
      </c>
      <c r="AS1642" t="s">
        <v>1708</v>
      </c>
      <c r="AT1642">
        <v>9</v>
      </c>
      <c r="AV1642">
        <v>3</v>
      </c>
      <c r="AW1642" s="91">
        <v>39</v>
      </c>
      <c r="AX1642" s="93">
        <v>43</v>
      </c>
      <c r="AY1642" s="97">
        <f t="shared" si="619"/>
        <v>39043</v>
      </c>
      <c r="BA1642" s="7" t="s">
        <v>1261</v>
      </c>
    </row>
    <row r="1643" spans="1:53" hidden="1" outlineLevel="1">
      <c r="A1643" t="s">
        <v>2059</v>
      </c>
      <c r="B1643" t="s">
        <v>1708</v>
      </c>
      <c r="C1643" s="1">
        <f t="shared" si="631"/>
        <v>49445</v>
      </c>
      <c r="D1643" s="7">
        <f>IF(N1643&gt;0, RANK(N1643,(N1643:P1643,Q1643:AE1643)),0)</f>
        <v>2</v>
      </c>
      <c r="E1643" s="7">
        <f>IF(O1643&gt;0,RANK(O1643,(N1643:P1643,Q1643:AE1643)),0)</f>
        <v>1</v>
      </c>
      <c r="F1643" s="7">
        <f>IF(P1643&gt;0,RANK(P1643,(N1643:P1643,Q1643:AE1643)),0)</f>
        <v>4</v>
      </c>
      <c r="G1643" s="1">
        <f t="shared" si="629"/>
        <v>18800</v>
      </c>
      <c r="H1643" s="2">
        <f t="shared" si="630"/>
        <v>0.38022044696127011</v>
      </c>
      <c r="I1643" s="2"/>
      <c r="J1643" s="2">
        <f t="shared" si="632"/>
        <v>0.28696531499646072</v>
      </c>
      <c r="K1643" s="2">
        <f t="shared" si="633"/>
        <v>0.66718576195773083</v>
      </c>
      <c r="L1643" s="2">
        <f t="shared" si="634"/>
        <v>1.9820002022449185E-2</v>
      </c>
      <c r="M1643" s="2">
        <f t="shared" si="635"/>
        <v>2.6028921023359269E-2</v>
      </c>
      <c r="N1643" s="1">
        <v>14189</v>
      </c>
      <c r="O1643" s="1">
        <v>32989</v>
      </c>
      <c r="P1643" s="1">
        <v>980</v>
      </c>
      <c r="R1643" s="1">
        <v>997</v>
      </c>
      <c r="W1643" s="1">
        <v>290</v>
      </c>
      <c r="X1643" s="1"/>
      <c r="AA1643" s="57">
        <v>0</v>
      </c>
      <c r="AB1643" s="59"/>
      <c r="AC1643" s="59"/>
      <c r="AD1643" s="59"/>
      <c r="AE1643" s="59"/>
      <c r="AF1643" s="59"/>
      <c r="AG1643" s="59"/>
      <c r="AI1643" s="7">
        <f>IF(Q1643&gt;0,RANK(Q1643,(N1643:P1643,Q1643:AE1643)),0)</f>
        <v>0</v>
      </c>
      <c r="AJ1643" s="7">
        <f>IF(R1643&gt;0,RANK(R1643,(N1643:P1643,Q1643:AE1643)),0)</f>
        <v>3</v>
      </c>
      <c r="AK1643" s="7">
        <f>IF(T1643&gt;0,RANK(T1643,(N1643:P1643,Q1643:AE1643)),0)</f>
        <v>0</v>
      </c>
      <c r="AL1643" s="7">
        <f>IF(S1643&gt;0,RANK(S1643,(N1643:P1643,Q1643:AE1643)),0)</f>
        <v>0</v>
      </c>
      <c r="AM1643" s="2">
        <f t="shared" si="636"/>
        <v>0</v>
      </c>
      <c r="AN1643" s="2">
        <f t="shared" si="637"/>
        <v>2.0163818384063101E-2</v>
      </c>
      <c r="AO1643" s="2">
        <f t="shared" si="638"/>
        <v>0</v>
      </c>
      <c r="AP1643" s="2">
        <f t="shared" si="639"/>
        <v>0</v>
      </c>
      <c r="AR1643" t="s">
        <v>2059</v>
      </c>
      <c r="AS1643" t="s">
        <v>1708</v>
      </c>
      <c r="AT1643">
        <v>7</v>
      </c>
      <c r="AV1643">
        <v>3</v>
      </c>
      <c r="AW1643" s="91">
        <v>39</v>
      </c>
      <c r="AX1643" s="93">
        <v>45</v>
      </c>
      <c r="AY1643" s="97">
        <f t="shared" si="619"/>
        <v>39045</v>
      </c>
      <c r="BA1643" s="7" t="s">
        <v>1261</v>
      </c>
    </row>
    <row r="1644" spans="1:53" hidden="1" outlineLevel="1">
      <c r="A1644" t="s">
        <v>1081</v>
      </c>
      <c r="B1644" t="s">
        <v>1708</v>
      </c>
      <c r="C1644" s="1">
        <f t="shared" si="631"/>
        <v>7688</v>
      </c>
      <c r="D1644" s="7">
        <f>IF(N1644&gt;0, RANK(N1644,(N1644:P1644,Q1644:AE1644)),0)</f>
        <v>2</v>
      </c>
      <c r="E1644" s="7">
        <f>IF(O1644&gt;0,RANK(O1644,(N1644:P1644,Q1644:AE1644)),0)</f>
        <v>1</v>
      </c>
      <c r="F1644" s="7">
        <f>IF(P1644&gt;0,RANK(P1644,(N1644:P1644,Q1644:AE1644)),0)</f>
        <v>3</v>
      </c>
      <c r="G1644" s="1">
        <f t="shared" si="629"/>
        <v>3514</v>
      </c>
      <c r="H1644" s="2">
        <f t="shared" si="630"/>
        <v>0.45707596253902183</v>
      </c>
      <c r="I1644" s="2"/>
      <c r="J1644" s="2">
        <f t="shared" si="632"/>
        <v>0.2481789802289282</v>
      </c>
      <c r="K1644" s="2">
        <f t="shared" si="633"/>
        <v>0.70525494276795009</v>
      </c>
      <c r="L1644" s="2">
        <f t="shared" si="634"/>
        <v>2.2242455775234132E-2</v>
      </c>
      <c r="M1644" s="2">
        <f t="shared" si="635"/>
        <v>2.4323621227887521E-2</v>
      </c>
      <c r="N1644" s="1">
        <v>1908</v>
      </c>
      <c r="O1644" s="1">
        <v>5422</v>
      </c>
      <c r="P1644" s="1">
        <v>171</v>
      </c>
      <c r="R1644" s="1">
        <v>152</v>
      </c>
      <c r="W1644" s="1">
        <v>35</v>
      </c>
      <c r="X1644" s="1"/>
      <c r="AA1644" s="57">
        <v>0</v>
      </c>
      <c r="AB1644" s="59"/>
      <c r="AC1644" s="59"/>
      <c r="AD1644" s="59"/>
      <c r="AE1644" s="59"/>
      <c r="AF1644" s="59"/>
      <c r="AG1644" s="59"/>
      <c r="AI1644" s="7">
        <f>IF(Q1644&gt;0,RANK(Q1644,(N1644:P1644,Q1644:AE1644)),0)</f>
        <v>0</v>
      </c>
      <c r="AJ1644" s="7">
        <f>IF(R1644&gt;0,RANK(R1644,(N1644:P1644,Q1644:AE1644)),0)</f>
        <v>4</v>
      </c>
      <c r="AK1644" s="7">
        <f>IF(T1644&gt;0,RANK(T1644,(N1644:P1644,Q1644:AE1644)),0)</f>
        <v>0</v>
      </c>
      <c r="AL1644" s="7">
        <f>IF(S1644&gt;0,RANK(S1644,(N1644:P1644,Q1644:AE1644)),0)</f>
        <v>0</v>
      </c>
      <c r="AM1644" s="2">
        <f t="shared" si="636"/>
        <v>0</v>
      </c>
      <c r="AN1644" s="2">
        <f t="shared" si="637"/>
        <v>1.9771071800208116E-2</v>
      </c>
      <c r="AO1644" s="2">
        <f t="shared" si="638"/>
        <v>0</v>
      </c>
      <c r="AP1644" s="2">
        <f t="shared" si="639"/>
        <v>0</v>
      </c>
      <c r="AR1644" t="s">
        <v>1081</v>
      </c>
      <c r="AS1644" t="s">
        <v>1708</v>
      </c>
      <c r="AT1644">
        <v>7</v>
      </c>
      <c r="AV1644">
        <v>3</v>
      </c>
      <c r="AW1644" s="91">
        <v>39</v>
      </c>
      <c r="AX1644" s="93">
        <v>47</v>
      </c>
      <c r="AY1644" s="97">
        <f t="shared" si="619"/>
        <v>39047</v>
      </c>
      <c r="BA1644" s="7" t="s">
        <v>1261</v>
      </c>
    </row>
    <row r="1645" spans="1:53" hidden="1" outlineLevel="1">
      <c r="A1645" t="s">
        <v>2072</v>
      </c>
      <c r="B1645" t="s">
        <v>1708</v>
      </c>
      <c r="C1645" s="1">
        <f t="shared" si="631"/>
        <v>376095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3</v>
      </c>
      <c r="G1645" s="1">
        <f t="shared" si="629"/>
        <v>8112</v>
      </c>
      <c r="H1645" s="2">
        <f t="shared" si="630"/>
        <v>2.1569018466079049E-2</v>
      </c>
      <c r="I1645" s="2"/>
      <c r="J1645" s="2">
        <f t="shared" si="632"/>
        <v>0.46902511333572633</v>
      </c>
      <c r="K1645" s="2">
        <f t="shared" si="633"/>
        <v>0.49059413180180539</v>
      </c>
      <c r="L1645" s="2">
        <f t="shared" si="634"/>
        <v>1.6969116845477871E-2</v>
      </c>
      <c r="M1645" s="2">
        <f t="shared" si="635"/>
        <v>2.3411638016990356E-2</v>
      </c>
      <c r="N1645" s="1">
        <v>176398</v>
      </c>
      <c r="O1645" s="1">
        <v>184510</v>
      </c>
      <c r="P1645" s="1">
        <v>6382</v>
      </c>
      <c r="R1645" s="1">
        <v>5639</v>
      </c>
      <c r="W1645" s="1">
        <v>3136</v>
      </c>
      <c r="X1645" s="1"/>
      <c r="AA1645" s="57">
        <v>30</v>
      </c>
      <c r="AB1645" s="59"/>
      <c r="AC1645" s="59"/>
      <c r="AD1645" s="59"/>
      <c r="AE1645" s="59"/>
      <c r="AF1645" s="59"/>
      <c r="AG1645" s="59"/>
      <c r="AI1645" s="7">
        <f>IF(Q1645&gt;0,RANK(Q1645,(N1645:P1645,Q1645:AE1645)),0)</f>
        <v>0</v>
      </c>
      <c r="AJ1645" s="7">
        <f>IF(R1645&gt;0,RANK(R1645,(N1645:P1645,Q1645:AE1645)),0)</f>
        <v>4</v>
      </c>
      <c r="AK1645" s="7">
        <f>IF(T1645&gt;0,RANK(T1645,(N1645:P1645,Q1645:AE1645)),0)</f>
        <v>0</v>
      </c>
      <c r="AL1645" s="7">
        <f>IF(S1645&gt;0,RANK(S1645,(N1645:P1645,Q1645:AE1645)),0)</f>
        <v>0</v>
      </c>
      <c r="AM1645" s="2">
        <f t="shared" si="636"/>
        <v>0</v>
      </c>
      <c r="AN1645" s="2">
        <f t="shared" si="637"/>
        <v>1.4993552161023146E-2</v>
      </c>
      <c r="AO1645" s="2">
        <f t="shared" si="638"/>
        <v>0</v>
      </c>
      <c r="AP1645" s="2">
        <f t="shared" si="639"/>
        <v>0</v>
      </c>
      <c r="AR1645" t="s">
        <v>2072</v>
      </c>
      <c r="AS1645" t="s">
        <v>1708</v>
      </c>
      <c r="AT1645">
        <v>0</v>
      </c>
      <c r="AV1645">
        <v>3</v>
      </c>
      <c r="AW1645" s="91">
        <v>39</v>
      </c>
      <c r="AX1645" s="93">
        <v>49</v>
      </c>
      <c r="AY1645" s="97">
        <f t="shared" si="619"/>
        <v>39049</v>
      </c>
      <c r="BA1645" s="7" t="s">
        <v>1261</v>
      </c>
    </row>
    <row r="1646" spans="1:53" hidden="1" outlineLevel="1">
      <c r="A1646" t="s">
        <v>1683</v>
      </c>
      <c r="B1646" t="s">
        <v>1708</v>
      </c>
      <c r="C1646" s="1">
        <f t="shared" si="631"/>
        <v>14356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4</v>
      </c>
      <c r="G1646" s="1">
        <f t="shared" si="629"/>
        <v>5236</v>
      </c>
      <c r="H1646" s="2">
        <f t="shared" si="630"/>
        <v>0.3647255502925606</v>
      </c>
      <c r="I1646" s="2"/>
      <c r="J1646" s="2">
        <f t="shared" si="632"/>
        <v>0.29743661186960157</v>
      </c>
      <c r="K1646" s="2">
        <f t="shared" si="633"/>
        <v>0.66216216216216217</v>
      </c>
      <c r="L1646" s="2">
        <f t="shared" si="634"/>
        <v>1.2190025076623015E-2</v>
      </c>
      <c r="M1646" s="2">
        <f t="shared" si="635"/>
        <v>2.821120089161324E-2</v>
      </c>
      <c r="N1646" s="1">
        <v>4270</v>
      </c>
      <c r="O1646" s="1">
        <v>9506</v>
      </c>
      <c r="P1646" s="1">
        <v>175</v>
      </c>
      <c r="R1646" s="1">
        <v>305</v>
      </c>
      <c r="W1646" s="1">
        <v>100</v>
      </c>
      <c r="X1646" s="1"/>
      <c r="AA1646" s="57">
        <v>0</v>
      </c>
      <c r="AB1646" s="59"/>
      <c r="AC1646" s="59"/>
      <c r="AD1646" s="59"/>
      <c r="AE1646" s="59"/>
      <c r="AF1646" s="59"/>
      <c r="AG1646" s="59"/>
      <c r="AI1646" s="7">
        <f>IF(Q1646&gt;0,RANK(Q1646,(N1646:P1646,Q1646:AE1646)),0)</f>
        <v>0</v>
      </c>
      <c r="AJ1646" s="7">
        <f>IF(R1646&gt;0,RANK(R1646,(N1646:P1646,Q1646:AE1646)),0)</f>
        <v>3</v>
      </c>
      <c r="AK1646" s="7">
        <f>IF(T1646&gt;0,RANK(T1646,(N1646:P1646,Q1646:AE1646)),0)</f>
        <v>0</v>
      </c>
      <c r="AL1646" s="7">
        <f>IF(S1646&gt;0,RANK(S1646,(N1646:P1646,Q1646:AE1646)),0)</f>
        <v>0</v>
      </c>
      <c r="AM1646" s="2">
        <f t="shared" si="636"/>
        <v>0</v>
      </c>
      <c r="AN1646" s="2">
        <f t="shared" si="637"/>
        <v>2.1245472276400112E-2</v>
      </c>
      <c r="AO1646" s="2">
        <f t="shared" si="638"/>
        <v>0</v>
      </c>
      <c r="AP1646" s="2">
        <f t="shared" si="639"/>
        <v>0</v>
      </c>
      <c r="AR1646" t="s">
        <v>1683</v>
      </c>
      <c r="AS1646" t="s">
        <v>1708</v>
      </c>
      <c r="AT1646">
        <v>5</v>
      </c>
      <c r="AV1646">
        <v>3</v>
      </c>
      <c r="AW1646" s="91">
        <v>39</v>
      </c>
      <c r="AX1646" s="93">
        <v>51</v>
      </c>
      <c r="AY1646" s="97">
        <f t="shared" ref="AY1646:AY1708" si="640">1000*AW1646+AX1646</f>
        <v>39051</v>
      </c>
      <c r="BA1646" s="7" t="s">
        <v>1261</v>
      </c>
    </row>
    <row r="1647" spans="1:53" hidden="1" outlineLevel="1">
      <c r="A1647" t="s">
        <v>1419</v>
      </c>
      <c r="B1647" t="s">
        <v>1708</v>
      </c>
      <c r="C1647" s="1">
        <f t="shared" si="631"/>
        <v>9241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4</v>
      </c>
      <c r="G1647" s="1">
        <f t="shared" si="629"/>
        <v>2604</v>
      </c>
      <c r="H1647" s="2">
        <f t="shared" si="630"/>
        <v>0.28178768531544207</v>
      </c>
      <c r="I1647" s="2"/>
      <c r="J1647" s="2">
        <f t="shared" si="632"/>
        <v>0.34076398658153878</v>
      </c>
      <c r="K1647" s="2">
        <f t="shared" si="633"/>
        <v>0.6225516718969808</v>
      </c>
      <c r="L1647" s="2">
        <f t="shared" si="634"/>
        <v>1.1795260253219348E-2</v>
      </c>
      <c r="M1647" s="2">
        <f t="shared" si="635"/>
        <v>2.4889081268261018E-2</v>
      </c>
      <c r="N1647" s="1">
        <v>3149</v>
      </c>
      <c r="O1647" s="1">
        <v>5753</v>
      </c>
      <c r="P1647" s="1">
        <v>109</v>
      </c>
      <c r="R1647" s="1">
        <v>149</v>
      </c>
      <c r="W1647" s="1">
        <v>81</v>
      </c>
      <c r="X1647" s="1"/>
      <c r="AA1647" s="57">
        <v>0</v>
      </c>
      <c r="AB1647" s="59"/>
      <c r="AC1647" s="59"/>
      <c r="AD1647" s="59"/>
      <c r="AE1647" s="59"/>
      <c r="AF1647" s="59"/>
      <c r="AG1647" s="59"/>
      <c r="AI1647" s="7">
        <f>IF(Q1647&gt;0,RANK(Q1647,(N1647:P1647,Q1647:AE1647)),0)</f>
        <v>0</v>
      </c>
      <c r="AJ1647" s="7">
        <f>IF(R1647&gt;0,RANK(R1647,(N1647:P1647,Q1647:AE1647)),0)</f>
        <v>3</v>
      </c>
      <c r="AK1647" s="7">
        <f>IF(T1647&gt;0,RANK(T1647,(N1647:P1647,Q1647:AE1647)),0)</f>
        <v>0</v>
      </c>
      <c r="AL1647" s="7">
        <f>IF(S1647&gt;0,RANK(S1647,(N1647:P1647,Q1647:AE1647)),0)</f>
        <v>0</v>
      </c>
      <c r="AM1647" s="2">
        <f t="shared" si="636"/>
        <v>0</v>
      </c>
      <c r="AN1647" s="2">
        <f t="shared" si="637"/>
        <v>1.6123796125960394E-2</v>
      </c>
      <c r="AO1647" s="2">
        <f t="shared" si="638"/>
        <v>0</v>
      </c>
      <c r="AP1647" s="2">
        <f t="shared" si="639"/>
        <v>0</v>
      </c>
      <c r="AR1647" t="s">
        <v>1419</v>
      </c>
      <c r="AS1647" t="s">
        <v>1708</v>
      </c>
      <c r="AT1647">
        <v>6</v>
      </c>
      <c r="AV1647">
        <v>3</v>
      </c>
      <c r="AW1647" s="91">
        <v>39</v>
      </c>
      <c r="AX1647" s="93">
        <v>53</v>
      </c>
      <c r="AY1647" s="97">
        <f t="shared" si="640"/>
        <v>39053</v>
      </c>
      <c r="BA1647" s="7" t="s">
        <v>1261</v>
      </c>
    </row>
    <row r="1648" spans="1:53" hidden="1" outlineLevel="1">
      <c r="A1648" t="s">
        <v>2007</v>
      </c>
      <c r="B1648" t="s">
        <v>1708</v>
      </c>
      <c r="C1648" s="1">
        <f t="shared" si="631"/>
        <v>36769</v>
      </c>
      <c r="D1648" s="7">
        <f>IF(N1648&gt;0, RANK(N1648,(N1648:P1648,Q1648:AE1648)),0)</f>
        <v>2</v>
      </c>
      <c r="E1648" s="7">
        <f>IF(O1648&gt;0,RANK(O1648,(N1648:P1648,Q1648:AE1648)),0)</f>
        <v>1</v>
      </c>
      <c r="F1648" s="7">
        <f>IF(P1648&gt;0,RANK(P1648,(N1648:P1648,Q1648:AE1648)),0)</f>
        <v>4</v>
      </c>
      <c r="G1648" s="1">
        <f t="shared" si="629"/>
        <v>14443</v>
      </c>
      <c r="H1648" s="2">
        <f t="shared" si="630"/>
        <v>0.3928037205254426</v>
      </c>
      <c r="I1648" s="2"/>
      <c r="J1648" s="2">
        <f t="shared" si="632"/>
        <v>0.28635535369468845</v>
      </c>
      <c r="K1648" s="2">
        <f t="shared" si="633"/>
        <v>0.67915907422013111</v>
      </c>
      <c r="L1648" s="2">
        <f t="shared" si="634"/>
        <v>1.1395469009219722E-2</v>
      </c>
      <c r="M1648" s="2">
        <f t="shared" si="635"/>
        <v>2.3090103075960718E-2</v>
      </c>
      <c r="N1648" s="1">
        <v>10529</v>
      </c>
      <c r="O1648" s="1">
        <v>24972</v>
      </c>
      <c r="P1648" s="1">
        <v>419</v>
      </c>
      <c r="R1648" s="1">
        <v>648</v>
      </c>
      <c r="W1648" s="1">
        <v>201</v>
      </c>
      <c r="X1648" s="1"/>
      <c r="AA1648" s="57">
        <v>0</v>
      </c>
      <c r="AB1648" s="59"/>
      <c r="AC1648" s="59"/>
      <c r="AD1648" s="59"/>
      <c r="AE1648" s="59"/>
      <c r="AF1648" s="59"/>
      <c r="AG1648" s="59"/>
      <c r="AI1648" s="7">
        <f>IF(Q1648&gt;0,RANK(Q1648,(N1648:P1648,Q1648:AE1648)),0)</f>
        <v>0</v>
      </c>
      <c r="AJ1648" s="7">
        <f>IF(R1648&gt;0,RANK(R1648,(N1648:P1648,Q1648:AE1648)),0)</f>
        <v>3</v>
      </c>
      <c r="AK1648" s="7">
        <f>IF(T1648&gt;0,RANK(T1648,(N1648:P1648,Q1648:AE1648)),0)</f>
        <v>0</v>
      </c>
      <c r="AL1648" s="7">
        <f>IF(S1648&gt;0,RANK(S1648,(N1648:P1648,Q1648:AE1648)),0)</f>
        <v>0</v>
      </c>
      <c r="AM1648" s="2">
        <f t="shared" si="636"/>
        <v>0</v>
      </c>
      <c r="AN1648" s="2">
        <f t="shared" si="637"/>
        <v>1.7623541570344584E-2</v>
      </c>
      <c r="AO1648" s="2">
        <f t="shared" si="638"/>
        <v>0</v>
      </c>
      <c r="AP1648" s="2">
        <f t="shared" si="639"/>
        <v>0</v>
      </c>
      <c r="AR1648" t="s">
        <v>2007</v>
      </c>
      <c r="AS1648" t="s">
        <v>1708</v>
      </c>
      <c r="AT1648">
        <v>14</v>
      </c>
      <c r="AV1648">
        <v>3</v>
      </c>
      <c r="AW1648" s="91">
        <v>39</v>
      </c>
      <c r="AX1648" s="93">
        <v>55</v>
      </c>
      <c r="AY1648" s="97">
        <f t="shared" si="640"/>
        <v>39055</v>
      </c>
      <c r="BA1648" s="7" t="s">
        <v>1261</v>
      </c>
    </row>
    <row r="1649" spans="1:53" hidden="1" outlineLevel="1">
      <c r="A1649" t="s">
        <v>1961</v>
      </c>
      <c r="B1649" t="s">
        <v>1708</v>
      </c>
      <c r="C1649" s="1">
        <f t="shared" si="631"/>
        <v>58067</v>
      </c>
      <c r="D1649" s="7">
        <f>IF(N1649&gt;0, RANK(N1649,(N1649:P1649,Q1649:AE1649)),0)</f>
        <v>2</v>
      </c>
      <c r="E1649" s="7">
        <f>IF(O1649&gt;0,RANK(O1649,(N1649:P1649,Q1649:AE1649)),0)</f>
        <v>1</v>
      </c>
      <c r="F1649" s="7">
        <f>IF(P1649&gt;0,RANK(P1649,(N1649:P1649,Q1649:AE1649)),0)</f>
        <v>5</v>
      </c>
      <c r="G1649" s="1">
        <f t="shared" si="629"/>
        <v>22621</v>
      </c>
      <c r="H1649" s="2">
        <f t="shared" si="630"/>
        <v>0.38956722406874816</v>
      </c>
      <c r="I1649" s="2"/>
      <c r="J1649" s="2">
        <f t="shared" si="632"/>
        <v>0.28768491570082838</v>
      </c>
      <c r="K1649" s="2">
        <f t="shared" si="633"/>
        <v>0.67725213976957654</v>
      </c>
      <c r="L1649" s="2">
        <f t="shared" si="634"/>
        <v>8.6107427626707072E-3</v>
      </c>
      <c r="M1649" s="2">
        <f t="shared" si="635"/>
        <v>2.6452201766924421E-2</v>
      </c>
      <c r="N1649" s="1">
        <v>16705</v>
      </c>
      <c r="O1649" s="1">
        <v>39326</v>
      </c>
      <c r="P1649" s="1">
        <v>500</v>
      </c>
      <c r="R1649" s="1">
        <v>1015</v>
      </c>
      <c r="W1649" s="1">
        <v>519</v>
      </c>
      <c r="X1649" s="1"/>
      <c r="AA1649" s="57">
        <v>2</v>
      </c>
      <c r="AB1649" s="59"/>
      <c r="AC1649" s="59"/>
      <c r="AD1649" s="59"/>
      <c r="AE1649" s="59"/>
      <c r="AF1649" s="59"/>
      <c r="AG1649" s="59"/>
      <c r="AI1649" s="7">
        <f>IF(Q1649&gt;0,RANK(Q1649,(N1649:P1649,Q1649:AE1649)),0)</f>
        <v>0</v>
      </c>
      <c r="AJ1649" s="7">
        <f>IF(R1649&gt;0,RANK(R1649,(N1649:P1649,Q1649:AE1649)),0)</f>
        <v>3</v>
      </c>
      <c r="AK1649" s="7">
        <f>IF(T1649&gt;0,RANK(T1649,(N1649:P1649,Q1649:AE1649)),0)</f>
        <v>0</v>
      </c>
      <c r="AL1649" s="7">
        <f>IF(S1649&gt;0,RANK(S1649,(N1649:P1649,Q1649:AE1649)),0)</f>
        <v>0</v>
      </c>
      <c r="AM1649" s="2">
        <f t="shared" si="636"/>
        <v>0</v>
      </c>
      <c r="AN1649" s="2">
        <f t="shared" si="637"/>
        <v>1.7479807808221538E-2</v>
      </c>
      <c r="AO1649" s="2">
        <f t="shared" si="638"/>
        <v>0</v>
      </c>
      <c r="AP1649" s="2">
        <f t="shared" si="639"/>
        <v>0</v>
      </c>
      <c r="AR1649" t="s">
        <v>1961</v>
      </c>
      <c r="AS1649" t="s">
        <v>1708</v>
      </c>
      <c r="AT1649">
        <v>7</v>
      </c>
      <c r="AV1649">
        <v>3</v>
      </c>
      <c r="AW1649" s="91">
        <v>39</v>
      </c>
      <c r="AX1649" s="93">
        <v>57</v>
      </c>
      <c r="AY1649" s="97">
        <f t="shared" si="640"/>
        <v>39057</v>
      </c>
      <c r="BA1649" s="7" t="s">
        <v>1261</v>
      </c>
    </row>
    <row r="1650" spans="1:53" hidden="1" outlineLevel="1">
      <c r="A1650" t="s">
        <v>614</v>
      </c>
      <c r="B1650" t="s">
        <v>1708</v>
      </c>
      <c r="C1650" s="1">
        <f t="shared" si="631"/>
        <v>11942</v>
      </c>
      <c r="D1650" s="7">
        <f>IF(N1650&gt;0, RANK(N1650,(N1650:P1650,Q1650:AE1650)),0)</f>
        <v>2</v>
      </c>
      <c r="E1650" s="7">
        <f>IF(O1650&gt;0,RANK(O1650,(N1650:P1650,Q1650:AE1650)),0)</f>
        <v>1</v>
      </c>
      <c r="F1650" s="7">
        <f>IF(P1650&gt;0,RANK(P1650,(N1650:P1650,Q1650:AE1650)),0)</f>
        <v>4</v>
      </c>
      <c r="G1650" s="1">
        <f t="shared" si="629"/>
        <v>2988</v>
      </c>
      <c r="H1650" s="2">
        <f t="shared" si="630"/>
        <v>0.2502093451683135</v>
      </c>
      <c r="I1650" s="2"/>
      <c r="J1650" s="2">
        <f t="shared" si="632"/>
        <v>0.34952269301624517</v>
      </c>
      <c r="K1650" s="2">
        <f t="shared" si="633"/>
        <v>0.59973203818455867</v>
      </c>
      <c r="L1650" s="2">
        <f t="shared" si="634"/>
        <v>1.817116060961313E-2</v>
      </c>
      <c r="M1650" s="2">
        <f t="shared" si="635"/>
        <v>3.2574108189583034E-2</v>
      </c>
      <c r="N1650" s="1">
        <v>4174</v>
      </c>
      <c r="O1650" s="1">
        <v>7162</v>
      </c>
      <c r="P1650" s="1">
        <v>217</v>
      </c>
      <c r="R1650" s="1">
        <v>302</v>
      </c>
      <c r="W1650" s="1">
        <v>86</v>
      </c>
      <c r="X1650" s="1"/>
      <c r="AA1650" s="57">
        <v>1</v>
      </c>
      <c r="AB1650" s="59"/>
      <c r="AC1650" s="59"/>
      <c r="AD1650" s="59"/>
      <c r="AE1650" s="59"/>
      <c r="AF1650" s="59"/>
      <c r="AG1650" s="59"/>
      <c r="AI1650" s="7">
        <f>IF(Q1650&gt;0,RANK(Q1650,(N1650:P1650,Q1650:AE1650)),0)</f>
        <v>0</v>
      </c>
      <c r="AJ1650" s="7">
        <f>IF(R1650&gt;0,RANK(R1650,(N1650:P1650,Q1650:AE1650)),0)</f>
        <v>3</v>
      </c>
      <c r="AK1650" s="7">
        <f>IF(T1650&gt;0,RANK(T1650,(N1650:P1650,Q1650:AE1650)),0)</f>
        <v>0</v>
      </c>
      <c r="AL1650" s="7">
        <f>IF(S1650&gt;0,RANK(S1650,(N1650:P1650,Q1650:AE1650)),0)</f>
        <v>0</v>
      </c>
      <c r="AM1650" s="2">
        <f t="shared" si="636"/>
        <v>0</v>
      </c>
      <c r="AN1650" s="2">
        <f t="shared" si="637"/>
        <v>2.5288896332272652E-2</v>
      </c>
      <c r="AO1650" s="2">
        <f t="shared" si="638"/>
        <v>0</v>
      </c>
      <c r="AP1650" s="2">
        <f t="shared" si="639"/>
        <v>0</v>
      </c>
      <c r="AR1650" t="s">
        <v>614</v>
      </c>
      <c r="AS1650" t="s">
        <v>1708</v>
      </c>
      <c r="AT1650">
        <v>18</v>
      </c>
      <c r="AV1650">
        <v>3</v>
      </c>
      <c r="AW1650" s="91">
        <v>39</v>
      </c>
      <c r="AX1650" s="93">
        <v>59</v>
      </c>
      <c r="AY1650" s="97">
        <f t="shared" si="640"/>
        <v>39059</v>
      </c>
      <c r="BA1650" s="7" t="s">
        <v>1261</v>
      </c>
    </row>
    <row r="1651" spans="1:53" hidden="1" outlineLevel="1">
      <c r="A1651" t="s">
        <v>2458</v>
      </c>
      <c r="B1651" t="s">
        <v>1708</v>
      </c>
      <c r="C1651" s="1">
        <f t="shared" si="631"/>
        <v>285438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5</v>
      </c>
      <c r="G1651" s="1">
        <f t="shared" si="629"/>
        <v>53149</v>
      </c>
      <c r="H1651" s="2">
        <f t="shared" si="630"/>
        <v>0.18620155690552764</v>
      </c>
      <c r="I1651" s="2"/>
      <c r="J1651" s="2">
        <f t="shared" si="632"/>
        <v>0.39566560864355832</v>
      </c>
      <c r="K1651" s="2">
        <f t="shared" si="633"/>
        <v>0.58186716554908602</v>
      </c>
      <c r="L1651" s="2">
        <f t="shared" si="634"/>
        <v>4.4177719855099879E-3</v>
      </c>
      <c r="M1651" s="2">
        <f t="shared" si="635"/>
        <v>1.8049453821845619E-2</v>
      </c>
      <c r="N1651" s="1">
        <v>112938</v>
      </c>
      <c r="O1651" s="1">
        <v>166087</v>
      </c>
      <c r="P1651" s="1">
        <v>1261</v>
      </c>
      <c r="R1651" s="1">
        <v>2867</v>
      </c>
      <c r="W1651" s="1">
        <v>2281</v>
      </c>
      <c r="X1651" s="1"/>
      <c r="AA1651" s="57">
        <v>4</v>
      </c>
      <c r="AB1651" s="59"/>
      <c r="AC1651" s="59"/>
      <c r="AD1651" s="59"/>
      <c r="AE1651" s="59"/>
      <c r="AF1651" s="59"/>
      <c r="AG1651" s="59"/>
      <c r="AI1651" s="7">
        <f>IF(Q1651&gt;0,RANK(Q1651,(N1651:P1651,Q1651:AE1651)),0)</f>
        <v>0</v>
      </c>
      <c r="AJ1651" s="7">
        <f>IF(R1651&gt;0,RANK(R1651,(N1651:P1651,Q1651:AE1651)),0)</f>
        <v>3</v>
      </c>
      <c r="AK1651" s="7">
        <f>IF(T1651&gt;0,RANK(T1651,(N1651:P1651,Q1651:AE1651)),0)</f>
        <v>0</v>
      </c>
      <c r="AL1651" s="7">
        <f>IF(S1651&gt;0,RANK(S1651,(N1651:P1651,Q1651:AE1651)),0)</f>
        <v>0</v>
      </c>
      <c r="AM1651" s="2">
        <f t="shared" si="636"/>
        <v>0</v>
      </c>
      <c r="AN1651" s="2">
        <f t="shared" si="637"/>
        <v>1.0044212753732859E-2</v>
      </c>
      <c r="AO1651" s="2">
        <f t="shared" si="638"/>
        <v>0</v>
      </c>
      <c r="AP1651" s="2">
        <f t="shared" si="639"/>
        <v>0</v>
      </c>
      <c r="AR1651" t="s">
        <v>2458</v>
      </c>
      <c r="AS1651" t="s">
        <v>1708</v>
      </c>
      <c r="AT1651">
        <v>0</v>
      </c>
      <c r="AV1651">
        <v>3</v>
      </c>
      <c r="AW1651" s="91">
        <v>39</v>
      </c>
      <c r="AX1651" s="93">
        <v>61</v>
      </c>
      <c r="AY1651" s="97">
        <f t="shared" si="640"/>
        <v>39061</v>
      </c>
      <c r="BA1651" s="7" t="s">
        <v>1261</v>
      </c>
    </row>
    <row r="1652" spans="1:53" hidden="1" outlineLevel="1">
      <c r="A1652" t="s">
        <v>2196</v>
      </c>
      <c r="B1652" t="s">
        <v>1708</v>
      </c>
      <c r="C1652" s="1">
        <f t="shared" si="631"/>
        <v>24300</v>
      </c>
      <c r="D1652" s="7">
        <f>IF(N1652&gt;0, RANK(N1652,(N1652:P1652,Q1652:AE1652)),0)</f>
        <v>2</v>
      </c>
      <c r="E1652" s="7">
        <f>IF(O1652&gt;0,RANK(O1652,(N1652:P1652,Q1652:AE1652)),0)</f>
        <v>1</v>
      </c>
      <c r="F1652" s="7">
        <f>IF(P1652&gt;0,RANK(P1652,(N1652:P1652,Q1652:AE1652)),0)</f>
        <v>4</v>
      </c>
      <c r="G1652" s="1">
        <f t="shared" si="629"/>
        <v>12288</v>
      </c>
      <c r="H1652" s="2">
        <f t="shared" si="630"/>
        <v>0.50567901234567902</v>
      </c>
      <c r="I1652" s="2"/>
      <c r="J1652" s="2">
        <f t="shared" si="632"/>
        <v>0.22818930041152263</v>
      </c>
      <c r="K1652" s="2">
        <f t="shared" si="633"/>
        <v>0.73386831275720166</v>
      </c>
      <c r="L1652" s="2">
        <f t="shared" si="634"/>
        <v>1.1646090534979423E-2</v>
      </c>
      <c r="M1652" s="2">
        <f t="shared" si="635"/>
        <v>2.6296296296296286E-2</v>
      </c>
      <c r="N1652" s="1">
        <v>5545</v>
      </c>
      <c r="O1652" s="1">
        <v>17833</v>
      </c>
      <c r="P1652" s="1">
        <v>283</v>
      </c>
      <c r="R1652" s="1">
        <v>476</v>
      </c>
      <c r="W1652" s="1">
        <v>163</v>
      </c>
      <c r="X1652" s="1"/>
      <c r="AA1652" s="57">
        <v>0</v>
      </c>
      <c r="AB1652" s="59"/>
      <c r="AC1652" s="59"/>
      <c r="AD1652" s="59"/>
      <c r="AE1652" s="59"/>
      <c r="AF1652" s="59"/>
      <c r="AG1652" s="59"/>
      <c r="AI1652" s="7">
        <f>IF(Q1652&gt;0,RANK(Q1652,(N1652:P1652,Q1652:AE1652)),0)</f>
        <v>0</v>
      </c>
      <c r="AJ1652" s="7">
        <f>IF(R1652&gt;0,RANK(R1652,(N1652:P1652,Q1652:AE1652)),0)</f>
        <v>3</v>
      </c>
      <c r="AK1652" s="7">
        <f>IF(T1652&gt;0,RANK(T1652,(N1652:P1652,Q1652:AE1652)),0)</f>
        <v>0</v>
      </c>
      <c r="AL1652" s="7">
        <f>IF(S1652&gt;0,RANK(S1652,(N1652:P1652,Q1652:AE1652)),0)</f>
        <v>0</v>
      </c>
      <c r="AM1652" s="2">
        <f t="shared" si="636"/>
        <v>0</v>
      </c>
      <c r="AN1652" s="2">
        <f t="shared" si="637"/>
        <v>1.9588477366255144E-2</v>
      </c>
      <c r="AO1652" s="2">
        <f t="shared" si="638"/>
        <v>0</v>
      </c>
      <c r="AP1652" s="2">
        <f t="shared" si="639"/>
        <v>0</v>
      </c>
      <c r="AR1652" t="s">
        <v>2196</v>
      </c>
      <c r="AS1652" t="s">
        <v>1708</v>
      </c>
      <c r="AT1652">
        <v>4</v>
      </c>
      <c r="AV1652">
        <v>3</v>
      </c>
      <c r="AW1652" s="91">
        <v>39</v>
      </c>
      <c r="AX1652" s="93">
        <v>63</v>
      </c>
      <c r="AY1652" s="97">
        <f t="shared" si="640"/>
        <v>39063</v>
      </c>
      <c r="BA1652" s="7" t="s">
        <v>1261</v>
      </c>
    </row>
    <row r="1653" spans="1:53" hidden="1" outlineLevel="1">
      <c r="A1653" t="s">
        <v>1368</v>
      </c>
      <c r="B1653" t="s">
        <v>1708</v>
      </c>
      <c r="C1653" s="1">
        <f t="shared" ref="C1653:C1684" si="641">SUM(N1653:AG1653)</f>
        <v>8803</v>
      </c>
      <c r="D1653" s="7">
        <f>IF(N1653&gt;0, RANK(N1653,(N1653:P1653,Q1653:AE1653)),0)</f>
        <v>2</v>
      </c>
      <c r="E1653" s="7">
        <f>IF(O1653&gt;0,RANK(O1653,(N1653:P1653,Q1653:AE1653)),0)</f>
        <v>1</v>
      </c>
      <c r="F1653" s="7">
        <f>IF(P1653&gt;0,RANK(P1653,(N1653:P1653,Q1653:AE1653)),0)</f>
        <v>4</v>
      </c>
      <c r="G1653" s="1">
        <f t="shared" si="629"/>
        <v>3399</v>
      </c>
      <c r="H1653" s="2">
        <f t="shared" si="630"/>
        <v>0.38611836873793026</v>
      </c>
      <c r="I1653" s="2"/>
      <c r="J1653" s="2">
        <f t="shared" ref="J1653:J1684" si="642">IF($C1653=0,"-",N1653/$C1653)</f>
        <v>0.28024537089628537</v>
      </c>
      <c r="K1653" s="2">
        <f t="shared" ref="K1653:K1684" si="643">IF($C1653=0,"-",O1653/$C1653)</f>
        <v>0.66636373963421558</v>
      </c>
      <c r="L1653" s="2">
        <f t="shared" ref="L1653:L1684" si="644">IF($C1653=0,"-",P1653/$C1653)</f>
        <v>2.3173917982505964E-2</v>
      </c>
      <c r="M1653" s="2">
        <f t="shared" ref="M1653:M1684" si="645">IF(C1653=0,"-",(1-J1653-K1653-L1653))</f>
        <v>3.0216971486993139E-2</v>
      </c>
      <c r="N1653" s="1">
        <v>2467</v>
      </c>
      <c r="O1653" s="1">
        <v>5866</v>
      </c>
      <c r="P1653" s="1">
        <v>204</v>
      </c>
      <c r="R1653" s="1">
        <v>220</v>
      </c>
      <c r="W1653" s="1">
        <v>46</v>
      </c>
      <c r="X1653" s="1"/>
      <c r="AA1653" s="57">
        <v>0</v>
      </c>
      <c r="AB1653" s="59"/>
      <c r="AC1653" s="59"/>
      <c r="AD1653" s="59"/>
      <c r="AE1653" s="59"/>
      <c r="AF1653" s="59"/>
      <c r="AG1653" s="59"/>
      <c r="AI1653" s="7">
        <f>IF(Q1653&gt;0,RANK(Q1653,(N1653:P1653,Q1653:AE1653)),0)</f>
        <v>0</v>
      </c>
      <c r="AJ1653" s="7">
        <f>IF(R1653&gt;0,RANK(R1653,(N1653:P1653,Q1653:AE1653)),0)</f>
        <v>3</v>
      </c>
      <c r="AK1653" s="7">
        <f>IF(T1653&gt;0,RANK(T1653,(N1653:P1653,Q1653:AE1653)),0)</f>
        <v>0</v>
      </c>
      <c r="AL1653" s="7">
        <f>IF(S1653&gt;0,RANK(S1653,(N1653:P1653,Q1653:AE1653)),0)</f>
        <v>0</v>
      </c>
      <c r="AM1653" s="2">
        <f t="shared" ref="AM1653:AM1684" si="646">IF($C1653=0,"-",Q1653/$C1653)</f>
        <v>0</v>
      </c>
      <c r="AN1653" s="2">
        <f t="shared" ref="AN1653:AN1684" si="647">IF($C1653=0,"-",R1653/$C1653)</f>
        <v>2.4991480177212314E-2</v>
      </c>
      <c r="AO1653" s="2">
        <f t="shared" ref="AO1653:AO1684" si="648">IF($C1653=0,"-",T1653/$C1653)</f>
        <v>0</v>
      </c>
      <c r="AP1653" s="2">
        <f t="shared" ref="AP1653:AP1684" si="649">IF($C1653=0,"-",S1653/$C1653)</f>
        <v>0</v>
      </c>
      <c r="AR1653" t="s">
        <v>1368</v>
      </c>
      <c r="AS1653" t="s">
        <v>1708</v>
      </c>
      <c r="AT1653">
        <v>4</v>
      </c>
      <c r="AV1653">
        <v>3</v>
      </c>
      <c r="AW1653" s="91">
        <v>39</v>
      </c>
      <c r="AX1653" s="93">
        <v>65</v>
      </c>
      <c r="AY1653" s="97">
        <f t="shared" si="640"/>
        <v>39065</v>
      </c>
      <c r="BA1653" s="7" t="s">
        <v>1261</v>
      </c>
    </row>
    <row r="1654" spans="1:53" hidden="1" outlineLevel="1">
      <c r="A1654" t="s">
        <v>1341</v>
      </c>
      <c r="B1654" t="s">
        <v>1708</v>
      </c>
      <c r="C1654" s="1">
        <f t="shared" si="641"/>
        <v>5588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4</v>
      </c>
      <c r="G1654" s="1">
        <f t="shared" si="629"/>
        <v>454</v>
      </c>
      <c r="H1654" s="2">
        <f t="shared" si="630"/>
        <v>8.1245526127415896E-2</v>
      </c>
      <c r="I1654" s="2"/>
      <c r="J1654" s="2">
        <f t="shared" si="642"/>
        <v>0.43414459556191842</v>
      </c>
      <c r="K1654" s="2">
        <f t="shared" si="643"/>
        <v>0.51539012168933429</v>
      </c>
      <c r="L1654" s="2">
        <f t="shared" si="644"/>
        <v>1.2526843235504653E-2</v>
      </c>
      <c r="M1654" s="2">
        <f t="shared" si="645"/>
        <v>3.7938439513242633E-2</v>
      </c>
      <c r="N1654" s="1">
        <v>2426</v>
      </c>
      <c r="O1654" s="1">
        <v>2880</v>
      </c>
      <c r="P1654" s="1">
        <v>70</v>
      </c>
      <c r="R1654" s="1">
        <v>157</v>
      </c>
      <c r="W1654" s="1">
        <v>55</v>
      </c>
      <c r="X1654" s="1"/>
      <c r="AA1654" s="57">
        <v>0</v>
      </c>
      <c r="AB1654" s="59"/>
      <c r="AC1654" s="59"/>
      <c r="AD1654" s="59"/>
      <c r="AE1654" s="59"/>
      <c r="AF1654" s="59"/>
      <c r="AG1654" s="59"/>
      <c r="AI1654" s="7">
        <f>IF(Q1654&gt;0,RANK(Q1654,(N1654:P1654,Q1654:AE1654)),0)</f>
        <v>0</v>
      </c>
      <c r="AJ1654" s="7">
        <f>IF(R1654&gt;0,RANK(R1654,(N1654:P1654,Q1654:AE1654)),0)</f>
        <v>3</v>
      </c>
      <c r="AK1654" s="7">
        <f>IF(T1654&gt;0,RANK(T1654,(N1654:P1654,Q1654:AE1654)),0)</f>
        <v>0</v>
      </c>
      <c r="AL1654" s="7">
        <f>IF(S1654&gt;0,RANK(S1654,(N1654:P1654,Q1654:AE1654)),0)</f>
        <v>0</v>
      </c>
      <c r="AM1654" s="2">
        <f t="shared" si="646"/>
        <v>0</v>
      </c>
      <c r="AN1654" s="2">
        <f t="shared" si="647"/>
        <v>2.8095919828203291E-2</v>
      </c>
      <c r="AO1654" s="2">
        <f t="shared" si="648"/>
        <v>0</v>
      </c>
      <c r="AP1654" s="2">
        <f t="shared" si="649"/>
        <v>0</v>
      </c>
      <c r="AR1654" t="s">
        <v>1341</v>
      </c>
      <c r="AS1654" t="s">
        <v>1708</v>
      </c>
      <c r="AT1654">
        <v>18</v>
      </c>
      <c r="AV1654">
        <v>3</v>
      </c>
      <c r="AW1654" s="91">
        <v>39</v>
      </c>
      <c r="AX1654" s="93">
        <v>67</v>
      </c>
      <c r="AY1654" s="97">
        <f t="shared" si="640"/>
        <v>39067</v>
      </c>
      <c r="BA1654" s="7" t="s">
        <v>1261</v>
      </c>
    </row>
    <row r="1655" spans="1:53" hidden="1" outlineLevel="1">
      <c r="A1655" t="s">
        <v>819</v>
      </c>
      <c r="B1655" t="s">
        <v>1708</v>
      </c>
      <c r="C1655" s="1">
        <f t="shared" si="641"/>
        <v>9775</v>
      </c>
      <c r="D1655" s="7">
        <f>IF(N1655&gt;0, RANK(N1655,(N1655:P1655,Q1655:AE1655)),0)</f>
        <v>2</v>
      </c>
      <c r="E1655" s="7">
        <f>IF(O1655&gt;0,RANK(O1655,(N1655:P1655,Q1655:AE1655)),0)</f>
        <v>1</v>
      </c>
      <c r="F1655" s="7">
        <f>IF(P1655&gt;0,RANK(P1655,(N1655:P1655,Q1655:AE1655)),0)</f>
        <v>4</v>
      </c>
      <c r="G1655" s="1">
        <f t="shared" si="629"/>
        <v>4164</v>
      </c>
      <c r="H1655" s="2">
        <f t="shared" si="630"/>
        <v>0.4259846547314578</v>
      </c>
      <c r="I1655" s="2"/>
      <c r="J1655" s="2">
        <f t="shared" si="642"/>
        <v>0.26833759590792838</v>
      </c>
      <c r="K1655" s="2">
        <f t="shared" si="643"/>
        <v>0.69432225063938624</v>
      </c>
      <c r="L1655" s="2">
        <f t="shared" si="644"/>
        <v>1.0434782608695653E-2</v>
      </c>
      <c r="M1655" s="2">
        <f t="shared" si="645"/>
        <v>2.6905370843989723E-2</v>
      </c>
      <c r="N1655" s="1">
        <v>2623</v>
      </c>
      <c r="O1655" s="1">
        <v>6787</v>
      </c>
      <c r="P1655" s="1">
        <v>102</v>
      </c>
      <c r="R1655" s="1">
        <v>176</v>
      </c>
      <c r="W1655" s="1">
        <v>87</v>
      </c>
      <c r="X1655" s="1"/>
      <c r="AA1655" s="57">
        <v>0</v>
      </c>
      <c r="AB1655" s="59"/>
      <c r="AC1655" s="59"/>
      <c r="AD1655" s="59"/>
      <c r="AE1655" s="59"/>
      <c r="AF1655" s="59"/>
      <c r="AG1655" s="59"/>
      <c r="AI1655" s="7">
        <f>IF(Q1655&gt;0,RANK(Q1655,(N1655:P1655,Q1655:AE1655)),0)</f>
        <v>0</v>
      </c>
      <c r="AJ1655" s="7">
        <f>IF(R1655&gt;0,RANK(R1655,(N1655:P1655,Q1655:AE1655)),0)</f>
        <v>3</v>
      </c>
      <c r="AK1655" s="7">
        <f>IF(T1655&gt;0,RANK(T1655,(N1655:P1655,Q1655:AE1655)),0)</f>
        <v>0</v>
      </c>
      <c r="AL1655" s="7">
        <f>IF(S1655&gt;0,RANK(S1655,(N1655:P1655,Q1655:AE1655)),0)</f>
        <v>0</v>
      </c>
      <c r="AM1655" s="2">
        <f t="shared" si="646"/>
        <v>0</v>
      </c>
      <c r="AN1655" s="2">
        <f t="shared" si="647"/>
        <v>1.8005115089514065E-2</v>
      </c>
      <c r="AO1655" s="2">
        <f t="shared" si="648"/>
        <v>0</v>
      </c>
      <c r="AP1655" s="2">
        <f t="shared" si="649"/>
        <v>0</v>
      </c>
      <c r="AR1655" t="s">
        <v>819</v>
      </c>
      <c r="AS1655" t="s">
        <v>1708</v>
      </c>
      <c r="AT1655">
        <v>5</v>
      </c>
      <c r="AV1655">
        <v>3</v>
      </c>
      <c r="AW1655" s="91">
        <v>39</v>
      </c>
      <c r="AX1655" s="93">
        <v>69</v>
      </c>
      <c r="AY1655" s="97">
        <f t="shared" si="640"/>
        <v>39069</v>
      </c>
      <c r="BA1655" s="7" t="s">
        <v>1261</v>
      </c>
    </row>
    <row r="1656" spans="1:53" hidden="1" outlineLevel="1">
      <c r="A1656" t="s">
        <v>2035</v>
      </c>
      <c r="B1656" t="s">
        <v>1708</v>
      </c>
      <c r="C1656" s="1">
        <f t="shared" si="641"/>
        <v>12254</v>
      </c>
      <c r="D1656" s="7">
        <f>IF(N1656&gt;0, RANK(N1656,(N1656:P1656,Q1656:AE1656)),0)</f>
        <v>2</v>
      </c>
      <c r="E1656" s="7">
        <f>IF(O1656&gt;0,RANK(O1656,(N1656:P1656,Q1656:AE1656)),0)</f>
        <v>1</v>
      </c>
      <c r="F1656" s="7">
        <f>IF(P1656&gt;0,RANK(P1656,(N1656:P1656,Q1656:AE1656)),0)</f>
        <v>4</v>
      </c>
      <c r="G1656" s="1">
        <f t="shared" si="629"/>
        <v>5960</v>
      </c>
      <c r="H1656" s="2">
        <f t="shared" si="630"/>
        <v>0.48637179696425659</v>
      </c>
      <c r="I1656" s="2"/>
      <c r="J1656" s="2">
        <f t="shared" si="642"/>
        <v>0.23502529786192264</v>
      </c>
      <c r="K1656" s="2">
        <f t="shared" si="643"/>
        <v>0.7213970948261792</v>
      </c>
      <c r="L1656" s="2">
        <f t="shared" si="644"/>
        <v>1.3791415048147543E-2</v>
      </c>
      <c r="M1656" s="2">
        <f t="shared" si="645"/>
        <v>2.9786192263750649E-2</v>
      </c>
      <c r="N1656" s="1">
        <v>2880</v>
      </c>
      <c r="O1656" s="1">
        <v>8840</v>
      </c>
      <c r="P1656" s="1">
        <v>169</v>
      </c>
      <c r="R1656" s="1">
        <v>275</v>
      </c>
      <c r="W1656" s="1">
        <v>79</v>
      </c>
      <c r="X1656" s="1"/>
      <c r="AA1656" s="57">
        <v>11</v>
      </c>
      <c r="AB1656" s="59"/>
      <c r="AC1656" s="59"/>
      <c r="AD1656" s="59"/>
      <c r="AE1656" s="59"/>
      <c r="AF1656" s="59"/>
      <c r="AG1656" s="59"/>
      <c r="AI1656" s="7">
        <f>IF(Q1656&gt;0,RANK(Q1656,(N1656:P1656,Q1656:AE1656)),0)</f>
        <v>0</v>
      </c>
      <c r="AJ1656" s="7">
        <f>IF(R1656&gt;0,RANK(R1656,(N1656:P1656,Q1656:AE1656)),0)</f>
        <v>3</v>
      </c>
      <c r="AK1656" s="7">
        <f>IF(T1656&gt;0,RANK(T1656,(N1656:P1656,Q1656:AE1656)),0)</f>
        <v>0</v>
      </c>
      <c r="AL1656" s="7">
        <f>IF(S1656&gt;0,RANK(S1656,(N1656:P1656,Q1656:AE1656)),0)</f>
        <v>0</v>
      </c>
      <c r="AM1656" s="2">
        <f t="shared" si="646"/>
        <v>0</v>
      </c>
      <c r="AN1656" s="2">
        <f t="shared" si="647"/>
        <v>2.244165170556553E-2</v>
      </c>
      <c r="AO1656" s="2">
        <f t="shared" si="648"/>
        <v>0</v>
      </c>
      <c r="AP1656" s="2">
        <f t="shared" si="649"/>
        <v>0</v>
      </c>
      <c r="AR1656" t="s">
        <v>2035</v>
      </c>
      <c r="AS1656" t="s">
        <v>1708</v>
      </c>
      <c r="AT1656">
        <v>3</v>
      </c>
      <c r="AV1656">
        <v>3</v>
      </c>
      <c r="AW1656" s="91">
        <v>39</v>
      </c>
      <c r="AX1656" s="93">
        <v>71</v>
      </c>
      <c r="AY1656" s="97">
        <f t="shared" si="640"/>
        <v>39071</v>
      </c>
      <c r="BA1656" s="7" t="s">
        <v>1261</v>
      </c>
    </row>
    <row r="1657" spans="1:53" hidden="1" outlineLevel="1">
      <c r="A1657" t="s">
        <v>3</v>
      </c>
      <c r="B1657" t="s">
        <v>1708</v>
      </c>
      <c r="C1657" s="1">
        <f t="shared" si="641"/>
        <v>8817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4</v>
      </c>
      <c r="G1657" s="1">
        <f t="shared" si="629"/>
        <v>1825</v>
      </c>
      <c r="H1657" s="2">
        <f t="shared" si="630"/>
        <v>0.20698650334580923</v>
      </c>
      <c r="I1657" s="2"/>
      <c r="J1657" s="2">
        <f t="shared" si="642"/>
        <v>0.36565725303391178</v>
      </c>
      <c r="K1657" s="2">
        <f t="shared" si="643"/>
        <v>0.57264375637972098</v>
      </c>
      <c r="L1657" s="2">
        <f t="shared" si="644"/>
        <v>2.3023704207780424E-2</v>
      </c>
      <c r="M1657" s="2">
        <f t="shared" si="645"/>
        <v>3.8675286378586873E-2</v>
      </c>
      <c r="N1657" s="1">
        <v>3224</v>
      </c>
      <c r="O1657" s="1">
        <v>5049</v>
      </c>
      <c r="P1657" s="1">
        <v>203</v>
      </c>
      <c r="R1657" s="1">
        <v>282</v>
      </c>
      <c r="W1657" s="1">
        <v>59</v>
      </c>
      <c r="X1657" s="1"/>
      <c r="AA1657" s="57">
        <v>0</v>
      </c>
      <c r="AB1657" s="59"/>
      <c r="AC1657" s="59"/>
      <c r="AD1657" s="59"/>
      <c r="AE1657" s="59"/>
      <c r="AF1657" s="59"/>
      <c r="AG1657" s="59"/>
      <c r="AI1657" s="7">
        <f>IF(Q1657&gt;0,RANK(Q1657,(N1657:P1657,Q1657:AE1657)),0)</f>
        <v>0</v>
      </c>
      <c r="AJ1657" s="7">
        <f>IF(R1657&gt;0,RANK(R1657,(N1657:P1657,Q1657:AE1657)),0)</f>
        <v>3</v>
      </c>
      <c r="AK1657" s="7">
        <f>IF(T1657&gt;0,RANK(T1657,(N1657:P1657,Q1657:AE1657)),0)</f>
        <v>0</v>
      </c>
      <c r="AL1657" s="7">
        <f>IF(S1657&gt;0,RANK(S1657,(N1657:P1657,Q1657:AE1657)),0)</f>
        <v>0</v>
      </c>
      <c r="AM1657" s="2">
        <f t="shared" si="646"/>
        <v>0</v>
      </c>
      <c r="AN1657" s="2">
        <f t="shared" si="647"/>
        <v>3.1983667914256553E-2</v>
      </c>
      <c r="AO1657" s="2">
        <f t="shared" si="648"/>
        <v>0</v>
      </c>
      <c r="AP1657" s="2">
        <f t="shared" si="649"/>
        <v>0</v>
      </c>
      <c r="AR1657" t="s">
        <v>3</v>
      </c>
      <c r="AS1657" t="s">
        <v>1708</v>
      </c>
      <c r="AT1657">
        <v>18</v>
      </c>
      <c r="AV1657">
        <v>3</v>
      </c>
      <c r="AW1657" s="91">
        <v>39</v>
      </c>
      <c r="AX1657" s="93">
        <v>73</v>
      </c>
      <c r="AY1657" s="97">
        <f t="shared" si="640"/>
        <v>39073</v>
      </c>
      <c r="BA1657" s="7" t="s">
        <v>1261</v>
      </c>
    </row>
    <row r="1658" spans="1:53" hidden="1" outlineLevel="1">
      <c r="A1658" t="s">
        <v>133</v>
      </c>
      <c r="B1658" t="s">
        <v>1708</v>
      </c>
      <c r="C1658" s="1">
        <f t="shared" si="641"/>
        <v>8432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4</v>
      </c>
      <c r="G1658" s="1">
        <f t="shared" si="629"/>
        <v>4958</v>
      </c>
      <c r="H1658" s="2">
        <f t="shared" si="630"/>
        <v>0.58799810246679318</v>
      </c>
      <c r="I1658" s="2"/>
      <c r="J1658" s="2">
        <f t="shared" si="642"/>
        <v>0.18204459203036052</v>
      </c>
      <c r="K1658" s="2">
        <f t="shared" si="643"/>
        <v>0.77004269449715368</v>
      </c>
      <c r="L1658" s="2">
        <f t="shared" si="644"/>
        <v>1.5061669829222012E-2</v>
      </c>
      <c r="M1658" s="2">
        <f t="shared" si="645"/>
        <v>3.2851043643263814E-2</v>
      </c>
      <c r="N1658" s="1">
        <v>1535</v>
      </c>
      <c r="O1658" s="1">
        <v>6493</v>
      </c>
      <c r="P1658" s="1">
        <v>127</v>
      </c>
      <c r="R1658" s="1">
        <v>226</v>
      </c>
      <c r="W1658" s="1">
        <v>51</v>
      </c>
      <c r="X1658" s="1"/>
      <c r="AA1658" s="57">
        <v>0</v>
      </c>
      <c r="AB1658" s="59"/>
      <c r="AC1658" s="59"/>
      <c r="AD1658" s="59"/>
      <c r="AE1658" s="59"/>
      <c r="AF1658" s="59"/>
      <c r="AG1658" s="59"/>
      <c r="AI1658" s="7">
        <f>IF(Q1658&gt;0,RANK(Q1658,(N1658:P1658,Q1658:AE1658)),0)</f>
        <v>0</v>
      </c>
      <c r="AJ1658" s="7">
        <f>IF(R1658&gt;0,RANK(R1658,(N1658:P1658,Q1658:AE1658)),0)</f>
        <v>3</v>
      </c>
      <c r="AK1658" s="7">
        <f>IF(T1658&gt;0,RANK(T1658,(N1658:P1658,Q1658:AE1658)),0)</f>
        <v>0</v>
      </c>
      <c r="AL1658" s="7">
        <f>IF(S1658&gt;0,RANK(S1658,(N1658:P1658,Q1658:AE1658)),0)</f>
        <v>0</v>
      </c>
      <c r="AM1658" s="2">
        <f t="shared" si="646"/>
        <v>0</v>
      </c>
      <c r="AN1658" s="2">
        <f t="shared" si="647"/>
        <v>2.6802656546489563E-2</v>
      </c>
      <c r="AO1658" s="2">
        <f t="shared" si="648"/>
        <v>0</v>
      </c>
      <c r="AP1658" s="2">
        <f t="shared" si="649"/>
        <v>0</v>
      </c>
      <c r="AR1658" t="s">
        <v>133</v>
      </c>
      <c r="AS1658" t="s">
        <v>1708</v>
      </c>
      <c r="AT1658">
        <v>18</v>
      </c>
      <c r="AV1658">
        <v>3</v>
      </c>
      <c r="AW1658" s="91">
        <v>39</v>
      </c>
      <c r="AX1658" s="93">
        <v>75</v>
      </c>
      <c r="AY1658" s="97">
        <f t="shared" si="640"/>
        <v>39075</v>
      </c>
      <c r="BA1658" s="7" t="s">
        <v>1261</v>
      </c>
    </row>
    <row r="1659" spans="1:53" hidden="1" outlineLevel="1">
      <c r="A1659" t="s">
        <v>1786</v>
      </c>
      <c r="B1659" t="s">
        <v>1708</v>
      </c>
      <c r="C1659" s="1">
        <f t="shared" si="641"/>
        <v>16381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4</v>
      </c>
      <c r="G1659" s="1">
        <f t="shared" si="629"/>
        <v>5342</v>
      </c>
      <c r="H1659" s="2">
        <f t="shared" si="630"/>
        <v>0.32610951712349673</v>
      </c>
      <c r="I1659" s="2"/>
      <c r="J1659" s="2">
        <f t="shared" si="642"/>
        <v>0.31402234295830533</v>
      </c>
      <c r="K1659" s="2">
        <f t="shared" si="643"/>
        <v>0.64013186008180212</v>
      </c>
      <c r="L1659" s="2">
        <f t="shared" si="644"/>
        <v>1.5566815212746474E-2</v>
      </c>
      <c r="M1659" s="2">
        <f t="shared" si="645"/>
        <v>3.0278981747146074E-2</v>
      </c>
      <c r="N1659" s="1">
        <v>5144</v>
      </c>
      <c r="O1659" s="1">
        <v>10486</v>
      </c>
      <c r="P1659" s="1">
        <v>255</v>
      </c>
      <c r="R1659" s="1">
        <v>369</v>
      </c>
      <c r="W1659" s="1">
        <v>127</v>
      </c>
      <c r="X1659" s="1"/>
      <c r="AA1659" s="57">
        <v>0</v>
      </c>
      <c r="AB1659" s="59"/>
      <c r="AC1659" s="59"/>
      <c r="AD1659" s="59"/>
      <c r="AE1659" s="59"/>
      <c r="AF1659" s="59"/>
      <c r="AG1659" s="59"/>
      <c r="AI1659" s="7">
        <f>IF(Q1659&gt;0,RANK(Q1659,(N1659:P1659,Q1659:AE1659)),0)</f>
        <v>0</v>
      </c>
      <c r="AJ1659" s="7">
        <f>IF(R1659&gt;0,RANK(R1659,(N1659:P1659,Q1659:AE1659)),0)</f>
        <v>3</v>
      </c>
      <c r="AK1659" s="7">
        <f>IF(T1659&gt;0,RANK(T1659,(N1659:P1659,Q1659:AE1659)),0)</f>
        <v>0</v>
      </c>
      <c r="AL1659" s="7">
        <f>IF(S1659&gt;0,RANK(S1659,(N1659:P1659,Q1659:AE1659)),0)</f>
        <v>0</v>
      </c>
      <c r="AM1659" s="2">
        <f t="shared" si="646"/>
        <v>0</v>
      </c>
      <c r="AN1659" s="2">
        <f t="shared" si="647"/>
        <v>2.2526097307856662E-2</v>
      </c>
      <c r="AO1659" s="2">
        <f t="shared" si="648"/>
        <v>0</v>
      </c>
      <c r="AP1659" s="2">
        <f t="shared" si="649"/>
        <v>0</v>
      </c>
      <c r="AR1659" t="s">
        <v>1786</v>
      </c>
      <c r="AS1659" t="s">
        <v>1708</v>
      </c>
      <c r="AT1659">
        <v>5</v>
      </c>
      <c r="AV1659">
        <v>3</v>
      </c>
      <c r="AW1659" s="91">
        <v>39</v>
      </c>
      <c r="AX1659" s="93">
        <v>77</v>
      </c>
      <c r="AY1659" s="97">
        <f t="shared" si="640"/>
        <v>39077</v>
      </c>
      <c r="BA1659" s="7" t="s">
        <v>1261</v>
      </c>
    </row>
    <row r="1660" spans="1:53" hidden="1" outlineLevel="1">
      <c r="A1660" t="s">
        <v>666</v>
      </c>
      <c r="B1660" t="s">
        <v>1708</v>
      </c>
      <c r="C1660" s="1">
        <f t="shared" si="641"/>
        <v>9733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4</v>
      </c>
      <c r="G1660" s="1">
        <f t="shared" si="629"/>
        <v>2655</v>
      </c>
      <c r="H1660" s="2">
        <f t="shared" si="630"/>
        <v>0.27278331449707183</v>
      </c>
      <c r="I1660" s="2"/>
      <c r="J1660" s="2">
        <f t="shared" si="642"/>
        <v>0.3397719099969177</v>
      </c>
      <c r="K1660" s="2">
        <f t="shared" si="643"/>
        <v>0.61255522449398947</v>
      </c>
      <c r="L1660" s="2">
        <f t="shared" si="644"/>
        <v>1.7774581321278127E-2</v>
      </c>
      <c r="M1660" s="2">
        <f t="shared" si="645"/>
        <v>2.9898284187814761E-2</v>
      </c>
      <c r="N1660" s="1">
        <v>3307</v>
      </c>
      <c r="O1660" s="1">
        <v>5962</v>
      </c>
      <c r="P1660" s="1">
        <v>173</v>
      </c>
      <c r="R1660" s="1">
        <v>201</v>
      </c>
      <c r="W1660" s="1">
        <v>90</v>
      </c>
      <c r="X1660" s="1"/>
      <c r="AA1660" s="57">
        <v>0</v>
      </c>
      <c r="AB1660" s="59"/>
      <c r="AC1660" s="59"/>
      <c r="AD1660" s="59"/>
      <c r="AE1660" s="59"/>
      <c r="AF1660" s="59"/>
      <c r="AG1660" s="59"/>
      <c r="AI1660" s="7">
        <f>IF(Q1660&gt;0,RANK(Q1660,(N1660:P1660,Q1660:AE1660)),0)</f>
        <v>0</v>
      </c>
      <c r="AJ1660" s="7">
        <f>IF(R1660&gt;0,RANK(R1660,(N1660:P1660,Q1660:AE1660)),0)</f>
        <v>3</v>
      </c>
      <c r="AK1660" s="7">
        <f>IF(T1660&gt;0,RANK(T1660,(N1660:P1660,Q1660:AE1660)),0)</f>
        <v>0</v>
      </c>
      <c r="AL1660" s="7">
        <f>IF(S1660&gt;0,RANK(S1660,(N1660:P1660,Q1660:AE1660)),0)</f>
        <v>0</v>
      </c>
      <c r="AM1660" s="2">
        <f t="shared" si="646"/>
        <v>0</v>
      </c>
      <c r="AN1660" s="2">
        <f t="shared" si="647"/>
        <v>2.0651392170964761E-2</v>
      </c>
      <c r="AO1660" s="2">
        <f t="shared" si="648"/>
        <v>0</v>
      </c>
      <c r="AP1660" s="2">
        <f t="shared" si="649"/>
        <v>0</v>
      </c>
      <c r="AR1660" t="s">
        <v>666</v>
      </c>
      <c r="AS1660" t="s">
        <v>1708</v>
      </c>
      <c r="AT1660">
        <v>18</v>
      </c>
      <c r="AV1660">
        <v>3</v>
      </c>
      <c r="AW1660" s="91">
        <v>39</v>
      </c>
      <c r="AX1660" s="93">
        <v>79</v>
      </c>
      <c r="AY1660" s="97">
        <f t="shared" si="640"/>
        <v>39079</v>
      </c>
      <c r="BA1660" s="7" t="s">
        <v>1261</v>
      </c>
    </row>
    <row r="1661" spans="1:53" hidden="1" outlineLevel="1">
      <c r="A1661" t="s">
        <v>330</v>
      </c>
      <c r="B1661" t="s">
        <v>1708</v>
      </c>
      <c r="C1661" s="1">
        <f t="shared" si="641"/>
        <v>24220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4</v>
      </c>
      <c r="G1661" s="1">
        <f t="shared" si="629"/>
        <v>719</v>
      </c>
      <c r="H1661" s="2">
        <f t="shared" si="630"/>
        <v>2.9686209744013214E-2</v>
      </c>
      <c r="I1661" s="2"/>
      <c r="J1661" s="2">
        <f t="shared" si="642"/>
        <v>0.46383154417836497</v>
      </c>
      <c r="K1661" s="2">
        <f t="shared" si="643"/>
        <v>0.49351775392237818</v>
      </c>
      <c r="L1661" s="2">
        <f t="shared" si="644"/>
        <v>1.5524360033030553E-2</v>
      </c>
      <c r="M1661" s="2">
        <f t="shared" si="645"/>
        <v>2.7126341866226353E-2</v>
      </c>
      <c r="N1661" s="1">
        <v>11234</v>
      </c>
      <c r="O1661" s="1">
        <v>11953</v>
      </c>
      <c r="P1661" s="1">
        <v>376</v>
      </c>
      <c r="R1661" s="1">
        <v>497</v>
      </c>
      <c r="W1661" s="1">
        <v>159</v>
      </c>
      <c r="X1661" s="1"/>
      <c r="AA1661" s="57">
        <v>1</v>
      </c>
      <c r="AB1661" s="59"/>
      <c r="AC1661" s="59"/>
      <c r="AD1661" s="59"/>
      <c r="AE1661" s="59"/>
      <c r="AF1661" s="59"/>
      <c r="AG1661" s="59"/>
      <c r="AI1661" s="7">
        <f>IF(Q1661&gt;0,RANK(Q1661,(N1661:P1661,Q1661:AE1661)),0)</f>
        <v>0</v>
      </c>
      <c r="AJ1661" s="7">
        <f>IF(R1661&gt;0,RANK(R1661,(N1661:P1661,Q1661:AE1661)),0)</f>
        <v>3</v>
      </c>
      <c r="AK1661" s="7">
        <f>IF(T1661&gt;0,RANK(T1661,(N1661:P1661,Q1661:AE1661)),0)</f>
        <v>0</v>
      </c>
      <c r="AL1661" s="7">
        <f>IF(S1661&gt;0,RANK(S1661,(N1661:P1661,Q1661:AE1661)),0)</f>
        <v>0</v>
      </c>
      <c r="AM1661" s="2">
        <f t="shared" si="646"/>
        <v>0</v>
      </c>
      <c r="AN1661" s="2">
        <f t="shared" si="647"/>
        <v>2.0520231213872833E-2</v>
      </c>
      <c r="AO1661" s="2">
        <f t="shared" si="648"/>
        <v>0</v>
      </c>
      <c r="AP1661" s="2">
        <f t="shared" si="649"/>
        <v>0</v>
      </c>
      <c r="AR1661" t="s">
        <v>330</v>
      </c>
      <c r="AS1661" t="s">
        <v>1708</v>
      </c>
      <c r="AT1661">
        <v>6</v>
      </c>
      <c r="AV1661">
        <v>3</v>
      </c>
      <c r="AW1661" s="91">
        <v>39</v>
      </c>
      <c r="AX1661" s="93">
        <v>81</v>
      </c>
      <c r="AY1661" s="97">
        <f t="shared" si="640"/>
        <v>39081</v>
      </c>
      <c r="BA1661" s="7" t="s">
        <v>1261</v>
      </c>
    </row>
    <row r="1662" spans="1:53" hidden="1" outlineLevel="1">
      <c r="A1662" t="s">
        <v>1693</v>
      </c>
      <c r="B1662" t="s">
        <v>1708</v>
      </c>
      <c r="C1662" s="1">
        <f t="shared" si="641"/>
        <v>20274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4</v>
      </c>
      <c r="G1662" s="1">
        <f t="shared" si="629"/>
        <v>8485</v>
      </c>
      <c r="H1662" s="2">
        <f t="shared" si="630"/>
        <v>0.41851632632928876</v>
      </c>
      <c r="I1662" s="2"/>
      <c r="J1662" s="2">
        <f t="shared" si="642"/>
        <v>0.26166518693893659</v>
      </c>
      <c r="K1662" s="2">
        <f t="shared" si="643"/>
        <v>0.68018151326822529</v>
      </c>
      <c r="L1662" s="2">
        <f t="shared" si="644"/>
        <v>1.7608759988162179E-2</v>
      </c>
      <c r="M1662" s="2">
        <f t="shared" si="645"/>
        <v>4.0544539804675941E-2</v>
      </c>
      <c r="N1662" s="1">
        <v>5305</v>
      </c>
      <c r="O1662" s="1">
        <v>13790</v>
      </c>
      <c r="P1662" s="1">
        <v>357</v>
      </c>
      <c r="R1662" s="1">
        <v>670</v>
      </c>
      <c r="W1662" s="1">
        <v>152</v>
      </c>
      <c r="X1662" s="1"/>
      <c r="AA1662" s="57">
        <v>0</v>
      </c>
      <c r="AB1662" s="59"/>
      <c r="AC1662" s="59"/>
      <c r="AD1662" s="59"/>
      <c r="AE1662" s="59"/>
      <c r="AF1662" s="59"/>
      <c r="AG1662" s="59"/>
      <c r="AI1662" s="7">
        <f>IF(Q1662&gt;0,RANK(Q1662,(N1662:P1662,Q1662:AE1662)),0)</f>
        <v>0</v>
      </c>
      <c r="AJ1662" s="7">
        <f>IF(R1662&gt;0,RANK(R1662,(N1662:P1662,Q1662:AE1662)),0)</f>
        <v>3</v>
      </c>
      <c r="AK1662" s="7">
        <f>IF(T1662&gt;0,RANK(T1662,(N1662:P1662,Q1662:AE1662)),0)</f>
        <v>0</v>
      </c>
      <c r="AL1662" s="7">
        <f>IF(S1662&gt;0,RANK(S1662,(N1662:P1662,Q1662:AE1662)),0)</f>
        <v>0</v>
      </c>
      <c r="AM1662" s="2">
        <f t="shared" si="646"/>
        <v>0</v>
      </c>
      <c r="AN1662" s="2">
        <f t="shared" si="647"/>
        <v>3.3047252638847786E-2</v>
      </c>
      <c r="AO1662" s="2">
        <f t="shared" si="648"/>
        <v>0</v>
      </c>
      <c r="AP1662" s="2">
        <f t="shared" si="649"/>
        <v>0</v>
      </c>
      <c r="AR1662" t="s">
        <v>1693</v>
      </c>
      <c r="AS1662" t="s">
        <v>1708</v>
      </c>
      <c r="AT1662">
        <v>18</v>
      </c>
      <c r="AV1662">
        <v>3</v>
      </c>
      <c r="AW1662" s="91">
        <v>39</v>
      </c>
      <c r="AX1662" s="93">
        <v>83</v>
      </c>
      <c r="AY1662" s="97">
        <f t="shared" si="640"/>
        <v>39083</v>
      </c>
      <c r="BA1662" s="7" t="s">
        <v>1261</v>
      </c>
    </row>
    <row r="1663" spans="1:53" hidden="1" outlineLevel="1">
      <c r="A1663" t="s">
        <v>634</v>
      </c>
      <c r="B1663" t="s">
        <v>1708</v>
      </c>
      <c r="C1663" s="1">
        <f t="shared" si="641"/>
        <v>78029</v>
      </c>
      <c r="D1663" s="7">
        <f>IF(N1663&gt;0, RANK(N1663,(N1663:P1663,Q1663:AE1663)),0)</f>
        <v>2</v>
      </c>
      <c r="E1663" s="7">
        <f>IF(O1663&gt;0,RANK(O1663,(N1663:P1663,Q1663:AE1663)),0)</f>
        <v>1</v>
      </c>
      <c r="F1663" s="7">
        <f>IF(P1663&gt;0,RANK(P1663,(N1663:P1663,Q1663:AE1663)),0)</f>
        <v>4</v>
      </c>
      <c r="G1663" s="1">
        <f t="shared" si="629"/>
        <v>18768</v>
      </c>
      <c r="H1663" s="2">
        <f t="shared" si="630"/>
        <v>0.24052595829755605</v>
      </c>
      <c r="I1663" s="2"/>
      <c r="J1663" s="2">
        <f t="shared" si="642"/>
        <v>0.36148098783785515</v>
      </c>
      <c r="K1663" s="2">
        <f t="shared" si="643"/>
        <v>0.60200694613541117</v>
      </c>
      <c r="L1663" s="2">
        <f t="shared" si="644"/>
        <v>1.1611067679965141E-2</v>
      </c>
      <c r="M1663" s="2">
        <f t="shared" si="645"/>
        <v>2.4900998346768594E-2</v>
      </c>
      <c r="N1663" s="1">
        <v>28206</v>
      </c>
      <c r="O1663" s="1">
        <v>46974</v>
      </c>
      <c r="P1663" s="1">
        <v>906</v>
      </c>
      <c r="R1663" s="1">
        <v>1437</v>
      </c>
      <c r="W1663" s="1">
        <v>503</v>
      </c>
      <c r="X1663" s="1"/>
      <c r="AA1663" s="57">
        <v>3</v>
      </c>
      <c r="AB1663" s="59"/>
      <c r="AC1663" s="59"/>
      <c r="AD1663" s="59"/>
      <c r="AE1663" s="59"/>
      <c r="AF1663" s="59"/>
      <c r="AG1663" s="59"/>
      <c r="AI1663" s="7">
        <f>IF(Q1663&gt;0,RANK(Q1663,(N1663:P1663,Q1663:AE1663)),0)</f>
        <v>0</v>
      </c>
      <c r="AJ1663" s="7">
        <f>IF(R1663&gt;0,RANK(R1663,(N1663:P1663,Q1663:AE1663)),0)</f>
        <v>3</v>
      </c>
      <c r="AK1663" s="7">
        <f>IF(T1663&gt;0,RANK(T1663,(N1663:P1663,Q1663:AE1663)),0)</f>
        <v>0</v>
      </c>
      <c r="AL1663" s="7">
        <f>IF(S1663&gt;0,RANK(S1663,(N1663:P1663,Q1663:AE1663)),0)</f>
        <v>0</v>
      </c>
      <c r="AM1663" s="2">
        <f t="shared" si="646"/>
        <v>0</v>
      </c>
      <c r="AN1663" s="2">
        <f t="shared" si="647"/>
        <v>1.8416229863255969E-2</v>
      </c>
      <c r="AO1663" s="2">
        <f t="shared" si="648"/>
        <v>0</v>
      </c>
      <c r="AP1663" s="2">
        <f t="shared" si="649"/>
        <v>0</v>
      </c>
      <c r="AR1663" t="s">
        <v>634</v>
      </c>
      <c r="AS1663" t="s">
        <v>1708</v>
      </c>
      <c r="AT1663">
        <v>14</v>
      </c>
      <c r="AV1663">
        <v>3</v>
      </c>
      <c r="AW1663" s="91">
        <v>39</v>
      </c>
      <c r="AX1663" s="93">
        <v>85</v>
      </c>
      <c r="AY1663" s="97">
        <f t="shared" si="640"/>
        <v>39085</v>
      </c>
      <c r="BA1663" s="7" t="s">
        <v>1261</v>
      </c>
    </row>
    <row r="1664" spans="1:53" hidden="1" outlineLevel="1">
      <c r="A1664" t="s">
        <v>1314</v>
      </c>
      <c r="B1664" t="s">
        <v>1708</v>
      </c>
      <c r="C1664" s="1">
        <f t="shared" si="641"/>
        <v>17615</v>
      </c>
      <c r="D1664" s="7">
        <f>IF(N1664&gt;0, RANK(N1664,(N1664:P1664,Q1664:AE1664)),0)</f>
        <v>2</v>
      </c>
      <c r="E1664" s="7">
        <f>IF(O1664&gt;0,RANK(O1664,(N1664:P1664,Q1664:AE1664)),0)</f>
        <v>1</v>
      </c>
      <c r="F1664" s="7">
        <f>IF(P1664&gt;0,RANK(P1664,(N1664:P1664,Q1664:AE1664)),0)</f>
        <v>4</v>
      </c>
      <c r="G1664" s="1">
        <f t="shared" si="629"/>
        <v>3308</v>
      </c>
      <c r="H1664" s="2">
        <f t="shared" si="630"/>
        <v>0.18779449332954867</v>
      </c>
      <c r="I1664" s="2"/>
      <c r="J1664" s="2">
        <f t="shared" si="642"/>
        <v>0.38927050808969627</v>
      </c>
      <c r="K1664" s="2">
        <f t="shared" si="643"/>
        <v>0.57706500141924499</v>
      </c>
      <c r="L1664" s="2">
        <f t="shared" si="644"/>
        <v>1.1013340902639796E-2</v>
      </c>
      <c r="M1664" s="2">
        <f t="shared" si="645"/>
        <v>2.2651149588418889E-2</v>
      </c>
      <c r="N1664" s="1">
        <v>6857</v>
      </c>
      <c r="O1664" s="1">
        <v>10165</v>
      </c>
      <c r="P1664" s="1">
        <v>194</v>
      </c>
      <c r="R1664" s="1">
        <v>304</v>
      </c>
      <c r="W1664" s="1">
        <v>87</v>
      </c>
      <c r="X1664" s="1"/>
      <c r="AA1664" s="57">
        <v>8</v>
      </c>
      <c r="AB1664" s="59"/>
      <c r="AC1664" s="59"/>
      <c r="AD1664" s="59"/>
      <c r="AE1664" s="59"/>
      <c r="AF1664" s="59"/>
      <c r="AG1664" s="59"/>
      <c r="AI1664" s="7">
        <f>IF(Q1664&gt;0,RANK(Q1664,(N1664:P1664,Q1664:AE1664)),0)</f>
        <v>0</v>
      </c>
      <c r="AJ1664" s="7">
        <f>IF(R1664&gt;0,RANK(R1664,(N1664:P1664,Q1664:AE1664)),0)</f>
        <v>3</v>
      </c>
      <c r="AK1664" s="7">
        <f>IF(T1664&gt;0,RANK(T1664,(N1664:P1664,Q1664:AE1664)),0)</f>
        <v>0</v>
      </c>
      <c r="AL1664" s="7">
        <f>IF(S1664&gt;0,RANK(S1664,(N1664:P1664,Q1664:AE1664)),0)</f>
        <v>0</v>
      </c>
      <c r="AM1664" s="2">
        <f t="shared" si="646"/>
        <v>0</v>
      </c>
      <c r="AN1664" s="2">
        <f t="shared" si="647"/>
        <v>1.7258018734033494E-2</v>
      </c>
      <c r="AO1664" s="2">
        <f t="shared" si="648"/>
        <v>0</v>
      </c>
      <c r="AP1664" s="2">
        <f t="shared" si="649"/>
        <v>0</v>
      </c>
      <c r="AR1664" t="s">
        <v>1314</v>
      </c>
      <c r="AS1664" t="s">
        <v>1708</v>
      </c>
      <c r="AT1664">
        <v>6</v>
      </c>
      <c r="AV1664">
        <v>3</v>
      </c>
      <c r="AW1664" s="91">
        <v>39</v>
      </c>
      <c r="AX1664" s="93">
        <v>87</v>
      </c>
      <c r="AY1664" s="97">
        <f t="shared" si="640"/>
        <v>39087</v>
      </c>
      <c r="BA1664" s="7" t="s">
        <v>1261</v>
      </c>
    </row>
    <row r="1665" spans="1:53" hidden="1" outlineLevel="1">
      <c r="A1665" t="s">
        <v>229</v>
      </c>
      <c r="B1665" t="s">
        <v>1708</v>
      </c>
      <c r="C1665" s="1">
        <f t="shared" si="641"/>
        <v>58236</v>
      </c>
      <c r="D1665" s="7">
        <f>IF(N1665&gt;0, RANK(N1665,(N1665:P1665,Q1665:AE1665)),0)</f>
        <v>2</v>
      </c>
      <c r="E1665" s="7">
        <f>IF(O1665&gt;0,RANK(O1665,(N1665:P1665,Q1665:AE1665)),0)</f>
        <v>1</v>
      </c>
      <c r="F1665" s="7">
        <f>IF(P1665&gt;0,RANK(P1665,(N1665:P1665,Q1665:AE1665)),0)</f>
        <v>4</v>
      </c>
      <c r="G1665" s="1">
        <f t="shared" si="629"/>
        <v>20841</v>
      </c>
      <c r="H1665" s="2">
        <f t="shared" si="630"/>
        <v>0.35787141974036679</v>
      </c>
      <c r="I1665" s="2"/>
      <c r="J1665" s="2">
        <f t="shared" si="642"/>
        <v>0.29459440895665912</v>
      </c>
      <c r="K1665" s="2">
        <f t="shared" si="643"/>
        <v>0.65246582869702585</v>
      </c>
      <c r="L1665" s="2">
        <f t="shared" si="644"/>
        <v>2.2494676832200015E-2</v>
      </c>
      <c r="M1665" s="2">
        <f t="shared" si="645"/>
        <v>3.0445085514115018E-2</v>
      </c>
      <c r="N1665" s="1">
        <v>17156</v>
      </c>
      <c r="O1665" s="1">
        <v>37997</v>
      </c>
      <c r="P1665" s="1">
        <v>1310</v>
      </c>
      <c r="R1665" s="1">
        <v>1360</v>
      </c>
      <c r="W1665" s="1">
        <v>412</v>
      </c>
      <c r="X1665" s="1"/>
      <c r="AA1665" s="57">
        <v>1</v>
      </c>
      <c r="AB1665" s="59"/>
      <c r="AC1665" s="59"/>
      <c r="AD1665" s="59"/>
      <c r="AE1665" s="59"/>
      <c r="AF1665" s="59"/>
      <c r="AG1665" s="59"/>
      <c r="AI1665" s="7">
        <f>IF(Q1665&gt;0,RANK(Q1665,(N1665:P1665,Q1665:AE1665)),0)</f>
        <v>0</v>
      </c>
      <c r="AJ1665" s="7">
        <f>IF(R1665&gt;0,RANK(R1665,(N1665:P1665,Q1665:AE1665)),0)</f>
        <v>3</v>
      </c>
      <c r="AK1665" s="7">
        <f>IF(T1665&gt;0,RANK(T1665,(N1665:P1665,Q1665:AE1665)),0)</f>
        <v>0</v>
      </c>
      <c r="AL1665" s="7">
        <f>IF(S1665&gt;0,RANK(S1665,(N1665:P1665,Q1665:AE1665)),0)</f>
        <v>0</v>
      </c>
      <c r="AM1665" s="2">
        <f t="shared" si="646"/>
        <v>0</v>
      </c>
      <c r="AN1665" s="2">
        <f t="shared" si="647"/>
        <v>2.3353252283810702E-2</v>
      </c>
      <c r="AO1665" s="2">
        <f t="shared" si="648"/>
        <v>0</v>
      </c>
      <c r="AP1665" s="2">
        <f t="shared" si="649"/>
        <v>0</v>
      </c>
      <c r="AR1665" t="s">
        <v>229</v>
      </c>
      <c r="AS1665" t="s">
        <v>1708</v>
      </c>
      <c r="AT1665">
        <v>0</v>
      </c>
      <c r="AV1665">
        <v>3</v>
      </c>
      <c r="AW1665" s="91">
        <v>39</v>
      </c>
      <c r="AX1665" s="93">
        <v>89</v>
      </c>
      <c r="AY1665" s="97">
        <f t="shared" si="640"/>
        <v>39089</v>
      </c>
      <c r="BA1665" s="7" t="s">
        <v>1261</v>
      </c>
    </row>
    <row r="1666" spans="1:53" hidden="1" outlineLevel="1">
      <c r="A1666" t="s">
        <v>726</v>
      </c>
      <c r="B1666" t="s">
        <v>1708</v>
      </c>
      <c r="C1666" s="1">
        <f t="shared" si="641"/>
        <v>14723</v>
      </c>
      <c r="D1666" s="7">
        <f>IF(N1666&gt;0, RANK(N1666,(N1666:P1666,Q1666:AE1666)),0)</f>
        <v>2</v>
      </c>
      <c r="E1666" s="7">
        <f>IF(O1666&gt;0,RANK(O1666,(N1666:P1666,Q1666:AE1666)),0)</f>
        <v>1</v>
      </c>
      <c r="F1666" s="7">
        <f>IF(P1666&gt;0,RANK(P1666,(N1666:P1666,Q1666:AE1666)),0)</f>
        <v>3</v>
      </c>
      <c r="G1666" s="1">
        <f t="shared" si="629"/>
        <v>7687</v>
      </c>
      <c r="H1666" s="2">
        <f t="shared" si="630"/>
        <v>0.5221082659784011</v>
      </c>
      <c r="I1666" s="2"/>
      <c r="J1666" s="2">
        <f t="shared" si="642"/>
        <v>0.21028323031990762</v>
      </c>
      <c r="K1666" s="2">
        <f t="shared" si="643"/>
        <v>0.7323914962983088</v>
      </c>
      <c r="L1666" s="2">
        <f t="shared" si="644"/>
        <v>2.9002241391020853E-2</v>
      </c>
      <c r="M1666" s="2">
        <f t="shared" si="645"/>
        <v>2.8323031990762762E-2</v>
      </c>
      <c r="N1666" s="1">
        <v>3096</v>
      </c>
      <c r="O1666" s="1">
        <v>10783</v>
      </c>
      <c r="P1666" s="1">
        <v>427</v>
      </c>
      <c r="R1666" s="1">
        <v>339</v>
      </c>
      <c r="W1666" s="1">
        <v>78</v>
      </c>
      <c r="X1666" s="1"/>
      <c r="AA1666" s="57">
        <v>0</v>
      </c>
      <c r="AB1666" s="59"/>
      <c r="AC1666" s="59"/>
      <c r="AD1666" s="59"/>
      <c r="AE1666" s="59"/>
      <c r="AF1666" s="59"/>
      <c r="AG1666" s="59"/>
      <c r="AI1666" s="7">
        <f>IF(Q1666&gt;0,RANK(Q1666,(N1666:P1666,Q1666:AE1666)),0)</f>
        <v>0</v>
      </c>
      <c r="AJ1666" s="7">
        <f>IF(R1666&gt;0,RANK(R1666,(N1666:P1666,Q1666:AE1666)),0)</f>
        <v>4</v>
      </c>
      <c r="AK1666" s="7">
        <f>IF(T1666&gt;0,RANK(T1666,(N1666:P1666,Q1666:AE1666)),0)</f>
        <v>0</v>
      </c>
      <c r="AL1666" s="7">
        <f>IF(S1666&gt;0,RANK(S1666,(N1666:P1666,Q1666:AE1666)),0)</f>
        <v>0</v>
      </c>
      <c r="AM1666" s="2">
        <f t="shared" si="646"/>
        <v>0</v>
      </c>
      <c r="AN1666" s="2">
        <f t="shared" si="647"/>
        <v>2.3025198668749577E-2</v>
      </c>
      <c r="AO1666" s="2">
        <f t="shared" si="648"/>
        <v>0</v>
      </c>
      <c r="AP1666" s="2">
        <f t="shared" si="649"/>
        <v>0</v>
      </c>
      <c r="AR1666" t="s">
        <v>726</v>
      </c>
      <c r="AS1666" t="s">
        <v>1708</v>
      </c>
      <c r="AT1666">
        <v>4</v>
      </c>
      <c r="AV1666">
        <v>3</v>
      </c>
      <c r="AW1666" s="91">
        <v>39</v>
      </c>
      <c r="AX1666" s="93">
        <v>91</v>
      </c>
      <c r="AY1666" s="97">
        <f t="shared" si="640"/>
        <v>39091</v>
      </c>
      <c r="BA1666" s="7" t="s">
        <v>1261</v>
      </c>
    </row>
    <row r="1667" spans="1:53" hidden="1" outlineLevel="1">
      <c r="A1667" t="s">
        <v>2082</v>
      </c>
      <c r="B1667" t="s">
        <v>1708</v>
      </c>
      <c r="C1667" s="1">
        <f t="shared" si="641"/>
        <v>97169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4</v>
      </c>
      <c r="G1667" s="1">
        <f t="shared" si="629"/>
        <v>6792</v>
      </c>
      <c r="H1667" s="2">
        <f t="shared" si="630"/>
        <v>6.9898836048534002E-2</v>
      </c>
      <c r="I1667" s="2"/>
      <c r="J1667" s="2">
        <f t="shared" si="642"/>
        <v>0.44357768424085869</v>
      </c>
      <c r="K1667" s="2">
        <f t="shared" si="643"/>
        <v>0.51347652028939272</v>
      </c>
      <c r="L1667" s="2">
        <f t="shared" si="644"/>
        <v>1.3430209223106135E-2</v>
      </c>
      <c r="M1667" s="2">
        <f t="shared" si="645"/>
        <v>2.951558624664239E-2</v>
      </c>
      <c r="N1667" s="1">
        <v>43102</v>
      </c>
      <c r="O1667" s="1">
        <v>49894</v>
      </c>
      <c r="P1667" s="1">
        <v>1305</v>
      </c>
      <c r="R1667" s="1">
        <v>1880</v>
      </c>
      <c r="W1667" s="1">
        <v>988</v>
      </c>
      <c r="X1667" s="1"/>
      <c r="AA1667" s="57">
        <v>0</v>
      </c>
      <c r="AB1667" s="59"/>
      <c r="AC1667" s="59"/>
      <c r="AD1667" s="59"/>
      <c r="AE1667" s="59"/>
      <c r="AF1667" s="59"/>
      <c r="AG1667" s="59"/>
      <c r="AI1667" s="7">
        <f>IF(Q1667&gt;0,RANK(Q1667,(N1667:P1667,Q1667:AE1667)),0)</f>
        <v>0</v>
      </c>
      <c r="AJ1667" s="7">
        <f>IF(R1667&gt;0,RANK(R1667,(N1667:P1667,Q1667:AE1667)),0)</f>
        <v>3</v>
      </c>
      <c r="AK1667" s="7">
        <f>IF(T1667&gt;0,RANK(T1667,(N1667:P1667,Q1667:AE1667)),0)</f>
        <v>0</v>
      </c>
      <c r="AL1667" s="7">
        <f>IF(S1667&gt;0,RANK(S1667,(N1667:P1667,Q1667:AE1667)),0)</f>
        <v>0</v>
      </c>
      <c r="AM1667" s="2">
        <f t="shared" si="646"/>
        <v>0</v>
      </c>
      <c r="AN1667" s="2">
        <f t="shared" si="647"/>
        <v>1.934773435972378E-2</v>
      </c>
      <c r="AO1667" s="2">
        <f t="shared" si="648"/>
        <v>0</v>
      </c>
      <c r="AP1667" s="2">
        <f t="shared" si="649"/>
        <v>0</v>
      </c>
      <c r="AR1667" t="s">
        <v>2082</v>
      </c>
      <c r="AS1667" t="s">
        <v>1708</v>
      </c>
      <c r="AT1667">
        <v>0</v>
      </c>
      <c r="AV1667">
        <v>3</v>
      </c>
      <c r="AW1667" s="91">
        <v>39</v>
      </c>
      <c r="AX1667" s="93">
        <v>93</v>
      </c>
      <c r="AY1667" s="97">
        <f t="shared" si="640"/>
        <v>39093</v>
      </c>
      <c r="BA1667" s="7" t="s">
        <v>1261</v>
      </c>
    </row>
    <row r="1668" spans="1:53" hidden="1" outlineLevel="1">
      <c r="A1668" t="s">
        <v>2169</v>
      </c>
      <c r="B1668" t="s">
        <v>1708</v>
      </c>
      <c r="C1668" s="1">
        <f t="shared" si="641"/>
        <v>140872</v>
      </c>
      <c r="D1668" s="7">
        <f>IF(N1668&gt;0, RANK(N1668,(N1668:P1668,Q1668:AE1668)),0)</f>
        <v>1</v>
      </c>
      <c r="E1668" s="7">
        <f>IF(O1668&gt;0,RANK(O1668,(N1668:P1668,Q1668:AE1668)),0)</f>
        <v>2</v>
      </c>
      <c r="F1668" s="7">
        <f>IF(P1668&gt;0,RANK(P1668,(N1668:P1668,Q1668:AE1668)),0)</f>
        <v>4</v>
      </c>
      <c r="G1668" s="1">
        <f t="shared" si="629"/>
        <v>11587</v>
      </c>
      <c r="H1668" s="2">
        <f t="shared" si="630"/>
        <v>8.225197342268159E-2</v>
      </c>
      <c r="I1668" s="2"/>
      <c r="J1668" s="2">
        <f t="shared" si="642"/>
        <v>0.52688256005451761</v>
      </c>
      <c r="K1668" s="2">
        <f t="shared" si="643"/>
        <v>0.44463058663183597</v>
      </c>
      <c r="L1668" s="2">
        <f t="shared" si="644"/>
        <v>7.9575785109886991E-3</v>
      </c>
      <c r="M1668" s="2">
        <f t="shared" si="645"/>
        <v>2.0529274802657722E-2</v>
      </c>
      <c r="N1668" s="1">
        <v>74223</v>
      </c>
      <c r="O1668" s="1">
        <v>62636</v>
      </c>
      <c r="P1668" s="1">
        <v>1121</v>
      </c>
      <c r="R1668" s="1">
        <v>1929</v>
      </c>
      <c r="W1668" s="1">
        <v>962</v>
      </c>
      <c r="X1668" s="1"/>
      <c r="AA1668" s="57">
        <v>1</v>
      </c>
      <c r="AB1668" s="59"/>
      <c r="AC1668" s="59"/>
      <c r="AD1668" s="59"/>
      <c r="AE1668" s="59"/>
      <c r="AF1668" s="59"/>
      <c r="AG1668" s="59"/>
      <c r="AI1668" s="7">
        <f>IF(Q1668&gt;0,RANK(Q1668,(N1668:P1668,Q1668:AE1668)),0)</f>
        <v>0</v>
      </c>
      <c r="AJ1668" s="7">
        <f>IF(R1668&gt;0,RANK(R1668,(N1668:P1668,Q1668:AE1668)),0)</f>
        <v>3</v>
      </c>
      <c r="AK1668" s="7">
        <f>IF(T1668&gt;0,RANK(T1668,(N1668:P1668,Q1668:AE1668)),0)</f>
        <v>0</v>
      </c>
      <c r="AL1668" s="7">
        <f>IF(S1668&gt;0,RANK(S1668,(N1668:P1668,Q1668:AE1668)),0)</f>
        <v>0</v>
      </c>
      <c r="AM1668" s="2">
        <f t="shared" si="646"/>
        <v>0</v>
      </c>
      <c r="AN1668" s="2">
        <f t="shared" si="647"/>
        <v>1.3693281844511329E-2</v>
      </c>
      <c r="AO1668" s="2">
        <f t="shared" si="648"/>
        <v>0</v>
      </c>
      <c r="AP1668" s="2">
        <f t="shared" si="649"/>
        <v>0</v>
      </c>
      <c r="AR1668" t="s">
        <v>2169</v>
      </c>
      <c r="AS1668" t="s">
        <v>1708</v>
      </c>
      <c r="AT1668">
        <v>0</v>
      </c>
      <c r="AV1668">
        <v>3</v>
      </c>
      <c r="AW1668" s="91">
        <v>39</v>
      </c>
      <c r="AX1668" s="93">
        <v>95</v>
      </c>
      <c r="AY1668" s="97">
        <f t="shared" si="640"/>
        <v>39095</v>
      </c>
      <c r="BA1668" s="7" t="s">
        <v>1261</v>
      </c>
    </row>
    <row r="1669" spans="1:53" hidden="1" outlineLevel="1">
      <c r="A1669" t="s">
        <v>1370</v>
      </c>
      <c r="B1669" t="s">
        <v>1708</v>
      </c>
      <c r="C1669" s="1">
        <f t="shared" si="641"/>
        <v>12679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3</v>
      </c>
      <c r="G1669" s="1">
        <f t="shared" si="629"/>
        <v>5687</v>
      </c>
      <c r="H1669" s="2">
        <f t="shared" si="630"/>
        <v>0.44853695086363277</v>
      </c>
      <c r="I1669" s="2"/>
      <c r="J1669" s="2">
        <f t="shared" si="642"/>
        <v>0.24930988248284566</v>
      </c>
      <c r="K1669" s="2">
        <f t="shared" si="643"/>
        <v>0.69784683334647846</v>
      </c>
      <c r="L1669" s="2">
        <f t="shared" si="644"/>
        <v>2.5869548071614481E-2</v>
      </c>
      <c r="M1669" s="2">
        <f t="shared" si="645"/>
        <v>2.6973736099061372E-2</v>
      </c>
      <c r="N1669" s="1">
        <v>3161</v>
      </c>
      <c r="O1669" s="1">
        <v>8848</v>
      </c>
      <c r="P1669" s="1">
        <v>328</v>
      </c>
      <c r="R1669" s="1">
        <v>285</v>
      </c>
      <c r="W1669" s="1">
        <v>57</v>
      </c>
      <c r="X1669" s="1"/>
      <c r="AA1669" s="57">
        <v>0</v>
      </c>
      <c r="AB1669" s="59"/>
      <c r="AC1669" s="59"/>
      <c r="AD1669" s="59"/>
      <c r="AE1669" s="59"/>
      <c r="AF1669" s="59"/>
      <c r="AG1669" s="59"/>
      <c r="AI1669" s="7">
        <f>IF(Q1669&gt;0,RANK(Q1669,(N1669:P1669,Q1669:AE1669)),0)</f>
        <v>0</v>
      </c>
      <c r="AJ1669" s="7">
        <f>IF(R1669&gt;0,RANK(R1669,(N1669:P1669,Q1669:AE1669)),0)</f>
        <v>4</v>
      </c>
      <c r="AK1669" s="7">
        <f>IF(T1669&gt;0,RANK(T1669,(N1669:P1669,Q1669:AE1669)),0)</f>
        <v>0</v>
      </c>
      <c r="AL1669" s="7">
        <f>IF(S1669&gt;0,RANK(S1669,(N1669:P1669,Q1669:AE1669)),0)</f>
        <v>0</v>
      </c>
      <c r="AM1669" s="2">
        <f t="shared" si="646"/>
        <v>0</v>
      </c>
      <c r="AN1669" s="2">
        <f t="shared" si="647"/>
        <v>2.2478113415884533E-2</v>
      </c>
      <c r="AO1669" s="2">
        <f t="shared" si="648"/>
        <v>0</v>
      </c>
      <c r="AP1669" s="2">
        <f t="shared" si="649"/>
        <v>0</v>
      </c>
      <c r="AR1669" t="s">
        <v>1370</v>
      </c>
      <c r="AS1669" t="s">
        <v>1708</v>
      </c>
      <c r="AT1669">
        <v>15</v>
      </c>
      <c r="AV1669">
        <v>3</v>
      </c>
      <c r="AW1669" s="91">
        <v>39</v>
      </c>
      <c r="AX1669" s="93">
        <v>97</v>
      </c>
      <c r="AY1669" s="97">
        <f t="shared" si="640"/>
        <v>39097</v>
      </c>
      <c r="BA1669" s="7" t="s">
        <v>1261</v>
      </c>
    </row>
    <row r="1670" spans="1:53" hidden="1" outlineLevel="1">
      <c r="A1670" t="s">
        <v>930</v>
      </c>
      <c r="B1670" t="s">
        <v>1708</v>
      </c>
      <c r="C1670" s="1">
        <f t="shared" si="641"/>
        <v>83928</v>
      </c>
      <c r="D1670" s="7">
        <f>IF(N1670&gt;0, RANK(N1670,(N1670:P1670,Q1670:AE1670)),0)</f>
        <v>1</v>
      </c>
      <c r="E1670" s="7">
        <f>IF(O1670&gt;0,RANK(O1670,(N1670:P1670,Q1670:AE1670)),0)</f>
        <v>2</v>
      </c>
      <c r="F1670" s="7">
        <f>IF(P1670&gt;0,RANK(P1670,(N1670:P1670,Q1670:AE1670)),0)</f>
        <v>4</v>
      </c>
      <c r="G1670" s="1">
        <f t="shared" si="629"/>
        <v>14556</v>
      </c>
      <c r="H1670" s="2">
        <f t="shared" si="630"/>
        <v>0.17343437231913067</v>
      </c>
      <c r="I1670" s="2"/>
      <c r="J1670" s="2">
        <f t="shared" si="642"/>
        <v>0.56843961490801642</v>
      </c>
      <c r="K1670" s="2">
        <f t="shared" si="643"/>
        <v>0.3950052425888857</v>
      </c>
      <c r="L1670" s="2">
        <f t="shared" si="644"/>
        <v>1.39286054713564E-2</v>
      </c>
      <c r="M1670" s="2">
        <f t="shared" si="645"/>
        <v>2.262653703174148E-2</v>
      </c>
      <c r="N1670" s="1">
        <v>47708</v>
      </c>
      <c r="O1670" s="1">
        <v>33152</v>
      </c>
      <c r="P1670" s="1">
        <v>1169</v>
      </c>
      <c r="R1670" s="1">
        <v>1366</v>
      </c>
      <c r="W1670" s="1">
        <v>532</v>
      </c>
      <c r="X1670" s="1"/>
      <c r="AA1670" s="57">
        <v>1</v>
      </c>
      <c r="AB1670" s="59"/>
      <c r="AC1670" s="59"/>
      <c r="AD1670" s="59"/>
      <c r="AE1670" s="59"/>
      <c r="AF1670" s="59"/>
      <c r="AG1670" s="59"/>
      <c r="AI1670" s="7">
        <f>IF(Q1670&gt;0,RANK(Q1670,(N1670:P1670,Q1670:AE1670)),0)</f>
        <v>0</v>
      </c>
      <c r="AJ1670" s="7">
        <f>IF(R1670&gt;0,RANK(R1670,(N1670:P1670,Q1670:AE1670)),0)</f>
        <v>3</v>
      </c>
      <c r="AK1670" s="7">
        <f>IF(T1670&gt;0,RANK(T1670,(N1670:P1670,Q1670:AE1670)),0)</f>
        <v>0</v>
      </c>
      <c r="AL1670" s="7">
        <f>IF(S1670&gt;0,RANK(S1670,(N1670:P1670,Q1670:AE1670)),0)</f>
        <v>0</v>
      </c>
      <c r="AM1670" s="2">
        <f t="shared" si="646"/>
        <v>0</v>
      </c>
      <c r="AN1670" s="2">
        <f t="shared" si="647"/>
        <v>1.6275855495186349E-2</v>
      </c>
      <c r="AO1670" s="2">
        <f t="shared" si="648"/>
        <v>0</v>
      </c>
      <c r="AP1670" s="2">
        <f t="shared" si="649"/>
        <v>0</v>
      </c>
      <c r="AR1670" t="s">
        <v>930</v>
      </c>
      <c r="AS1670" t="s">
        <v>1708</v>
      </c>
      <c r="AT1670">
        <v>0</v>
      </c>
      <c r="AV1670">
        <v>3</v>
      </c>
      <c r="AW1670" s="91">
        <v>39</v>
      </c>
      <c r="AX1670" s="93">
        <v>99</v>
      </c>
      <c r="AY1670" s="97">
        <f t="shared" si="640"/>
        <v>39099</v>
      </c>
      <c r="BA1670" s="7" t="s">
        <v>1261</v>
      </c>
    </row>
    <row r="1671" spans="1:53" hidden="1" outlineLevel="1">
      <c r="A1671" t="s">
        <v>2572</v>
      </c>
      <c r="B1671" t="s">
        <v>1708</v>
      </c>
      <c r="C1671" s="1">
        <f t="shared" si="641"/>
        <v>19756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4</v>
      </c>
      <c r="G1671" s="1">
        <f t="shared" si="629"/>
        <v>6105</v>
      </c>
      <c r="H1671" s="2">
        <f t="shared" si="630"/>
        <v>0.30902004454342985</v>
      </c>
      <c r="I1671" s="2"/>
      <c r="J1671" s="2">
        <f t="shared" si="642"/>
        <v>0.31337315246001213</v>
      </c>
      <c r="K1671" s="2">
        <f t="shared" si="643"/>
        <v>0.62239319700344198</v>
      </c>
      <c r="L1671" s="2">
        <f t="shared" si="644"/>
        <v>2.6017412431666328E-2</v>
      </c>
      <c r="M1671" s="2">
        <f t="shared" si="645"/>
        <v>3.8216238104879618E-2</v>
      </c>
      <c r="N1671" s="1">
        <v>6191</v>
      </c>
      <c r="O1671" s="1">
        <v>12296</v>
      </c>
      <c r="P1671" s="1">
        <v>514</v>
      </c>
      <c r="R1671" s="1">
        <v>519</v>
      </c>
      <c r="W1671" s="1">
        <v>229</v>
      </c>
      <c r="X1671" s="1"/>
      <c r="AA1671" s="57">
        <v>7</v>
      </c>
      <c r="AB1671" s="59"/>
      <c r="AC1671" s="59"/>
      <c r="AD1671" s="59"/>
      <c r="AE1671" s="59"/>
      <c r="AF1671" s="59"/>
      <c r="AG1671" s="59"/>
      <c r="AI1671" s="7">
        <f>IF(Q1671&gt;0,RANK(Q1671,(N1671:P1671,Q1671:AE1671)),0)</f>
        <v>0</v>
      </c>
      <c r="AJ1671" s="7">
        <f>IF(R1671&gt;0,RANK(R1671,(N1671:P1671,Q1671:AE1671)),0)</f>
        <v>3</v>
      </c>
      <c r="AK1671" s="7">
        <f>IF(T1671&gt;0,RANK(T1671,(N1671:P1671,Q1671:AE1671)),0)</f>
        <v>0</v>
      </c>
      <c r="AL1671" s="7">
        <f>IF(S1671&gt;0,RANK(S1671,(N1671:P1671,Q1671:AE1671)),0)</f>
        <v>0</v>
      </c>
      <c r="AM1671" s="2">
        <f t="shared" si="646"/>
        <v>0</v>
      </c>
      <c r="AN1671" s="2">
        <f t="shared" si="647"/>
        <v>2.6270500101235068E-2</v>
      </c>
      <c r="AO1671" s="2">
        <f t="shared" si="648"/>
        <v>0</v>
      </c>
      <c r="AP1671" s="2">
        <f t="shared" si="649"/>
        <v>0</v>
      </c>
      <c r="AR1671" t="s">
        <v>2572</v>
      </c>
      <c r="AS1671" t="s">
        <v>1708</v>
      </c>
      <c r="AT1671">
        <v>4</v>
      </c>
      <c r="AV1671">
        <v>3</v>
      </c>
      <c r="AW1671" s="91">
        <v>39</v>
      </c>
      <c r="AX1671" s="93">
        <v>101</v>
      </c>
      <c r="AY1671" s="97">
        <f t="shared" si="640"/>
        <v>39101</v>
      </c>
      <c r="BA1671" s="7" t="s">
        <v>1261</v>
      </c>
    </row>
    <row r="1672" spans="1:53" hidden="1" outlineLevel="1">
      <c r="A1672" t="s">
        <v>1486</v>
      </c>
      <c r="B1672" t="s">
        <v>1708</v>
      </c>
      <c r="C1672" s="1">
        <f t="shared" si="641"/>
        <v>61717</v>
      </c>
      <c r="D1672" s="7">
        <f>IF(N1672&gt;0, RANK(N1672,(N1672:P1672,Q1672:AE1672)),0)</f>
        <v>2</v>
      </c>
      <c r="E1672" s="7">
        <f>IF(O1672&gt;0,RANK(O1672,(N1672:P1672,Q1672:AE1672)),0)</f>
        <v>1</v>
      </c>
      <c r="F1672" s="7">
        <f>IF(P1672&gt;0,RANK(P1672,(N1672:P1672,Q1672:AE1672)),0)</f>
        <v>4</v>
      </c>
      <c r="G1672" s="1">
        <f t="shared" si="629"/>
        <v>20785</v>
      </c>
      <c r="H1672" s="2">
        <f t="shared" si="630"/>
        <v>0.33677916943467762</v>
      </c>
      <c r="I1672" s="2"/>
      <c r="J1672" s="2">
        <f t="shared" si="642"/>
        <v>0.31320381742469661</v>
      </c>
      <c r="K1672" s="2">
        <f t="shared" si="643"/>
        <v>0.64998298685937428</v>
      </c>
      <c r="L1672" s="2">
        <f t="shared" si="644"/>
        <v>1.3156828750587359E-2</v>
      </c>
      <c r="M1672" s="2">
        <f t="shared" si="645"/>
        <v>2.3656366965341756E-2</v>
      </c>
      <c r="N1672" s="1">
        <v>19330</v>
      </c>
      <c r="O1672" s="1">
        <v>40115</v>
      </c>
      <c r="P1672" s="1">
        <v>812</v>
      </c>
      <c r="R1672" s="1">
        <v>1097</v>
      </c>
      <c r="W1672" s="1">
        <v>361</v>
      </c>
      <c r="X1672" s="1"/>
      <c r="AA1672" s="57">
        <v>2</v>
      </c>
      <c r="AB1672" s="59"/>
      <c r="AC1672" s="59"/>
      <c r="AD1672" s="59"/>
      <c r="AE1672" s="59"/>
      <c r="AF1672" s="59"/>
      <c r="AG1672" s="59"/>
      <c r="AI1672" s="7">
        <f>IF(Q1672&gt;0,RANK(Q1672,(N1672:P1672,Q1672:AE1672)),0)</f>
        <v>0</v>
      </c>
      <c r="AJ1672" s="7">
        <f>IF(R1672&gt;0,RANK(R1672,(N1672:P1672,Q1672:AE1672)),0)</f>
        <v>3</v>
      </c>
      <c r="AK1672" s="7">
        <f>IF(T1672&gt;0,RANK(T1672,(N1672:P1672,Q1672:AE1672)),0)</f>
        <v>0</v>
      </c>
      <c r="AL1672" s="7">
        <f>IF(S1672&gt;0,RANK(S1672,(N1672:P1672,Q1672:AE1672)),0)</f>
        <v>0</v>
      </c>
      <c r="AM1672" s="2">
        <f t="shared" si="646"/>
        <v>0</v>
      </c>
      <c r="AN1672" s="2">
        <f t="shared" si="647"/>
        <v>1.7774681206150656E-2</v>
      </c>
      <c r="AO1672" s="2">
        <f t="shared" si="648"/>
        <v>0</v>
      </c>
      <c r="AP1672" s="2">
        <f t="shared" si="649"/>
        <v>0</v>
      </c>
      <c r="AR1672" t="s">
        <v>1486</v>
      </c>
      <c r="AS1672" t="s">
        <v>1708</v>
      </c>
      <c r="AT1672">
        <v>0</v>
      </c>
      <c r="AV1672">
        <v>3</v>
      </c>
      <c r="AW1672" s="91">
        <v>39</v>
      </c>
      <c r="AX1672" s="93">
        <v>103</v>
      </c>
      <c r="AY1672" s="97">
        <f t="shared" si="640"/>
        <v>39103</v>
      </c>
      <c r="BA1672" s="7" t="s">
        <v>1261</v>
      </c>
    </row>
    <row r="1673" spans="1:53" hidden="1" outlineLevel="1">
      <c r="A1673" t="s">
        <v>849</v>
      </c>
      <c r="B1673" t="s">
        <v>1708</v>
      </c>
      <c r="C1673" s="1">
        <f t="shared" si="641"/>
        <v>6940</v>
      </c>
      <c r="D1673" s="7">
        <f>IF(N1673&gt;0, RANK(N1673,(N1673:P1673,Q1673:AE1673)),0)</f>
        <v>2</v>
      </c>
      <c r="E1673" s="7">
        <f>IF(O1673&gt;0,RANK(O1673,(N1673:P1673,Q1673:AE1673)),0)</f>
        <v>1</v>
      </c>
      <c r="F1673" s="7">
        <f>IF(P1673&gt;0,RANK(P1673,(N1673:P1673,Q1673:AE1673)),0)</f>
        <v>4</v>
      </c>
      <c r="G1673" s="1">
        <f t="shared" si="629"/>
        <v>1584</v>
      </c>
      <c r="H1673" s="2">
        <f t="shared" si="630"/>
        <v>0.2282420749279539</v>
      </c>
      <c r="I1673" s="2"/>
      <c r="J1673" s="2">
        <f t="shared" si="642"/>
        <v>0.364985590778098</v>
      </c>
      <c r="K1673" s="2">
        <f t="shared" si="643"/>
        <v>0.5932276657060519</v>
      </c>
      <c r="L1673" s="2">
        <f t="shared" si="644"/>
        <v>1.5850144092219021E-2</v>
      </c>
      <c r="M1673" s="2">
        <f t="shared" si="645"/>
        <v>2.5936599423631079E-2</v>
      </c>
      <c r="N1673" s="1">
        <v>2533</v>
      </c>
      <c r="O1673" s="1">
        <v>4117</v>
      </c>
      <c r="P1673" s="1">
        <v>110</v>
      </c>
      <c r="R1673" s="1">
        <v>142</v>
      </c>
      <c r="W1673" s="1">
        <v>30</v>
      </c>
      <c r="X1673" s="1"/>
      <c r="AA1673" s="57">
        <v>8</v>
      </c>
      <c r="AB1673" s="59"/>
      <c r="AC1673" s="59"/>
      <c r="AD1673" s="59"/>
      <c r="AE1673" s="59"/>
      <c r="AF1673" s="59"/>
      <c r="AG1673" s="59"/>
      <c r="AI1673" s="7">
        <f>IF(Q1673&gt;0,RANK(Q1673,(N1673:P1673,Q1673:AE1673)),0)</f>
        <v>0</v>
      </c>
      <c r="AJ1673" s="7">
        <f>IF(R1673&gt;0,RANK(R1673,(N1673:P1673,Q1673:AE1673)),0)</f>
        <v>3</v>
      </c>
      <c r="AK1673" s="7">
        <f>IF(T1673&gt;0,RANK(T1673,(N1673:P1673,Q1673:AE1673)),0)</f>
        <v>0</v>
      </c>
      <c r="AL1673" s="7">
        <f>IF(S1673&gt;0,RANK(S1673,(N1673:P1673,Q1673:AE1673)),0)</f>
        <v>0</v>
      </c>
      <c r="AM1673" s="2">
        <f t="shared" si="646"/>
        <v>0</v>
      </c>
      <c r="AN1673" s="2">
        <f t="shared" si="647"/>
        <v>2.0461095100864555E-2</v>
      </c>
      <c r="AO1673" s="2">
        <f t="shared" si="648"/>
        <v>0</v>
      </c>
      <c r="AP1673" s="2">
        <f t="shared" si="649"/>
        <v>0</v>
      </c>
      <c r="AR1673" t="s">
        <v>849</v>
      </c>
      <c r="AS1673" t="s">
        <v>1708</v>
      </c>
      <c r="AT1673">
        <v>6</v>
      </c>
      <c r="AV1673">
        <v>3</v>
      </c>
      <c r="AW1673" s="91">
        <v>39</v>
      </c>
      <c r="AX1673" s="93">
        <v>105</v>
      </c>
      <c r="AY1673" s="97">
        <f t="shared" si="640"/>
        <v>39105</v>
      </c>
      <c r="BA1673" s="7" t="s">
        <v>1261</v>
      </c>
    </row>
    <row r="1674" spans="1:53" hidden="1" outlineLevel="1">
      <c r="A1674" t="s">
        <v>1712</v>
      </c>
      <c r="B1674" t="s">
        <v>1708</v>
      </c>
      <c r="C1674" s="1">
        <f t="shared" si="641"/>
        <v>15717</v>
      </c>
      <c r="D1674" s="7">
        <f>IF(N1674&gt;0, RANK(N1674,(N1674:P1674,Q1674:AE1674)),0)</f>
        <v>2</v>
      </c>
      <c r="E1674" s="7">
        <f>IF(O1674&gt;0,RANK(O1674,(N1674:P1674,Q1674:AE1674)),0)</f>
        <v>1</v>
      </c>
      <c r="F1674" s="7">
        <f>IF(P1674&gt;0,RANK(P1674,(N1674:P1674,Q1674:AE1674)),0)</f>
        <v>4</v>
      </c>
      <c r="G1674" s="1">
        <f t="shared" si="629"/>
        <v>8927</v>
      </c>
      <c r="H1674" s="2">
        <f t="shared" si="630"/>
        <v>0.56798371190430741</v>
      </c>
      <c r="I1674" s="2"/>
      <c r="J1674" s="2">
        <f t="shared" si="642"/>
        <v>0.1955207736845454</v>
      </c>
      <c r="K1674" s="2">
        <f t="shared" si="643"/>
        <v>0.76350448558885287</v>
      </c>
      <c r="L1674" s="2">
        <f t="shared" si="644"/>
        <v>1.189794490042629E-2</v>
      </c>
      <c r="M1674" s="2">
        <f t="shared" si="645"/>
        <v>2.9076795826175388E-2</v>
      </c>
      <c r="N1674" s="1">
        <v>3073</v>
      </c>
      <c r="O1674" s="1">
        <v>12000</v>
      </c>
      <c r="P1674" s="1">
        <v>187</v>
      </c>
      <c r="R1674" s="1">
        <v>374</v>
      </c>
      <c r="W1674" s="1">
        <v>83</v>
      </c>
      <c r="X1674" s="1"/>
      <c r="AA1674" s="57">
        <v>0</v>
      </c>
      <c r="AB1674" s="59"/>
      <c r="AC1674" s="59"/>
      <c r="AD1674" s="59"/>
      <c r="AE1674" s="59"/>
      <c r="AF1674" s="59"/>
      <c r="AG1674" s="59"/>
      <c r="AI1674" s="7">
        <f>IF(Q1674&gt;0,RANK(Q1674,(N1674:P1674,Q1674:AE1674)),0)</f>
        <v>0</v>
      </c>
      <c r="AJ1674" s="7">
        <f>IF(R1674&gt;0,RANK(R1674,(N1674:P1674,Q1674:AE1674)),0)</f>
        <v>3</v>
      </c>
      <c r="AK1674" s="7">
        <f>IF(T1674&gt;0,RANK(T1674,(N1674:P1674,Q1674:AE1674)),0)</f>
        <v>0</v>
      </c>
      <c r="AL1674" s="7">
        <f>IF(S1674&gt;0,RANK(S1674,(N1674:P1674,Q1674:AE1674)),0)</f>
        <v>0</v>
      </c>
      <c r="AM1674" s="2">
        <f t="shared" si="646"/>
        <v>0</v>
      </c>
      <c r="AN1674" s="2">
        <f t="shared" si="647"/>
        <v>2.3795889800852579E-2</v>
      </c>
      <c r="AO1674" s="2">
        <f t="shared" si="648"/>
        <v>0</v>
      </c>
      <c r="AP1674" s="2">
        <f t="shared" si="649"/>
        <v>0</v>
      </c>
      <c r="AR1674" t="s">
        <v>1712</v>
      </c>
      <c r="AS1674" t="s">
        <v>1708</v>
      </c>
      <c r="AT1674">
        <v>0</v>
      </c>
      <c r="AV1674">
        <v>3</v>
      </c>
      <c r="AW1674" s="91">
        <v>39</v>
      </c>
      <c r="AX1674" s="93">
        <v>107</v>
      </c>
      <c r="AY1674" s="97">
        <f t="shared" si="640"/>
        <v>39107</v>
      </c>
      <c r="BA1674" s="7" t="s">
        <v>1261</v>
      </c>
    </row>
    <row r="1675" spans="1:53" hidden="1" outlineLevel="1">
      <c r="A1675" t="s">
        <v>1700</v>
      </c>
      <c r="B1675" t="s">
        <v>1708</v>
      </c>
      <c r="C1675" s="1">
        <f t="shared" si="641"/>
        <v>36942</v>
      </c>
      <c r="D1675" s="7">
        <f>IF(N1675&gt;0, RANK(N1675,(N1675:P1675,Q1675:AE1675)),0)</f>
        <v>2</v>
      </c>
      <c r="E1675" s="7">
        <f>IF(O1675&gt;0,RANK(O1675,(N1675:P1675,Q1675:AE1675)),0)</f>
        <v>1</v>
      </c>
      <c r="F1675" s="7">
        <f>IF(P1675&gt;0,RANK(P1675,(N1675:P1675,Q1675:AE1675)),0)</f>
        <v>4</v>
      </c>
      <c r="G1675" s="1">
        <f t="shared" si="629"/>
        <v>18649</v>
      </c>
      <c r="H1675" s="2">
        <f t="shared" si="630"/>
        <v>0.50481836392182344</v>
      </c>
      <c r="I1675" s="2"/>
      <c r="J1675" s="2">
        <f t="shared" si="642"/>
        <v>0.22998213415624491</v>
      </c>
      <c r="K1675" s="2">
        <f t="shared" si="643"/>
        <v>0.73480049807806835</v>
      </c>
      <c r="L1675" s="2">
        <f t="shared" si="644"/>
        <v>1.1666937361269017E-2</v>
      </c>
      <c r="M1675" s="2">
        <f t="shared" si="645"/>
        <v>2.3550430404417719E-2</v>
      </c>
      <c r="N1675" s="1">
        <v>8496</v>
      </c>
      <c r="O1675" s="1">
        <v>27145</v>
      </c>
      <c r="P1675" s="1">
        <v>431</v>
      </c>
      <c r="R1675" s="1">
        <v>677</v>
      </c>
      <c r="W1675" s="1">
        <v>193</v>
      </c>
      <c r="X1675" s="1"/>
      <c r="AA1675" s="57">
        <v>0</v>
      </c>
      <c r="AB1675" s="59"/>
      <c r="AC1675" s="59"/>
      <c r="AD1675" s="59"/>
      <c r="AE1675" s="59"/>
      <c r="AF1675" s="59"/>
      <c r="AG1675" s="59"/>
      <c r="AI1675" s="7">
        <f>IF(Q1675&gt;0,RANK(Q1675,(N1675:P1675,Q1675:AE1675)),0)</f>
        <v>0</v>
      </c>
      <c r="AJ1675" s="7">
        <f>IF(R1675&gt;0,RANK(R1675,(N1675:P1675,Q1675:AE1675)),0)</f>
        <v>3</v>
      </c>
      <c r="AK1675" s="7">
        <f>IF(T1675&gt;0,RANK(T1675,(N1675:P1675,Q1675:AE1675)),0)</f>
        <v>0</v>
      </c>
      <c r="AL1675" s="7">
        <f>IF(S1675&gt;0,RANK(S1675,(N1675:P1675,Q1675:AE1675)),0)</f>
        <v>0</v>
      </c>
      <c r="AM1675" s="2">
        <f t="shared" si="646"/>
        <v>0</v>
      </c>
      <c r="AN1675" s="2">
        <f t="shared" si="647"/>
        <v>1.8326024579069893E-2</v>
      </c>
      <c r="AO1675" s="2">
        <f t="shared" si="648"/>
        <v>0</v>
      </c>
      <c r="AP1675" s="2">
        <f t="shared" si="649"/>
        <v>0</v>
      </c>
      <c r="AR1675" t="s">
        <v>1700</v>
      </c>
      <c r="AS1675" t="s">
        <v>1708</v>
      </c>
      <c r="AT1675">
        <v>8</v>
      </c>
      <c r="AV1675">
        <v>3</v>
      </c>
      <c r="AW1675" s="91">
        <v>39</v>
      </c>
      <c r="AX1675" s="93">
        <v>109</v>
      </c>
      <c r="AY1675" s="97">
        <f t="shared" si="640"/>
        <v>39109</v>
      </c>
      <c r="BA1675" s="7" t="s">
        <v>1261</v>
      </c>
    </row>
    <row r="1676" spans="1:53" hidden="1" outlineLevel="1">
      <c r="A1676" t="s">
        <v>1570</v>
      </c>
      <c r="B1676" t="s">
        <v>1708</v>
      </c>
      <c r="C1676" s="1">
        <f t="shared" si="641"/>
        <v>5270</v>
      </c>
      <c r="D1676" s="7">
        <f>IF(N1676&gt;0, RANK(N1676,(N1676:P1676,Q1676:AE1676)),0)</f>
        <v>1</v>
      </c>
      <c r="E1676" s="7">
        <f>IF(O1676&gt;0,RANK(O1676,(N1676:P1676,Q1676:AE1676)),0)</f>
        <v>2</v>
      </c>
      <c r="F1676" s="7">
        <f>IF(P1676&gt;0,RANK(P1676,(N1676:P1676,Q1676:AE1676)),0)</f>
        <v>3</v>
      </c>
      <c r="G1676" s="1">
        <f t="shared" si="629"/>
        <v>423</v>
      </c>
      <c r="H1676" s="2">
        <f t="shared" si="630"/>
        <v>8.0265654648956353E-2</v>
      </c>
      <c r="I1676" s="2"/>
      <c r="J1676" s="2">
        <f t="shared" si="642"/>
        <v>0.51954459203036052</v>
      </c>
      <c r="K1676" s="2">
        <f t="shared" si="643"/>
        <v>0.43927893738140417</v>
      </c>
      <c r="L1676" s="2">
        <f t="shared" si="644"/>
        <v>1.8595825426944972E-2</v>
      </c>
      <c r="M1676" s="2">
        <f t="shared" si="645"/>
        <v>2.2580645161290342E-2</v>
      </c>
      <c r="N1676" s="1">
        <v>2738</v>
      </c>
      <c r="O1676" s="1">
        <v>2315</v>
      </c>
      <c r="P1676" s="1">
        <v>98</v>
      </c>
      <c r="R1676" s="1">
        <v>87</v>
      </c>
      <c r="W1676" s="1">
        <v>32</v>
      </c>
      <c r="X1676" s="1"/>
      <c r="AA1676" s="57">
        <v>0</v>
      </c>
      <c r="AB1676" s="59"/>
      <c r="AC1676" s="59"/>
      <c r="AD1676" s="59"/>
      <c r="AE1676" s="59"/>
      <c r="AF1676" s="59"/>
      <c r="AG1676" s="59"/>
      <c r="AI1676" s="7">
        <f>IF(Q1676&gt;0,RANK(Q1676,(N1676:P1676,Q1676:AE1676)),0)</f>
        <v>0</v>
      </c>
      <c r="AJ1676" s="7">
        <f>IF(R1676&gt;0,RANK(R1676,(N1676:P1676,Q1676:AE1676)),0)</f>
        <v>4</v>
      </c>
      <c r="AK1676" s="7">
        <f>IF(T1676&gt;0,RANK(T1676,(N1676:P1676,Q1676:AE1676)),0)</f>
        <v>0</v>
      </c>
      <c r="AL1676" s="7">
        <f>IF(S1676&gt;0,RANK(S1676,(N1676:P1676,Q1676:AE1676)),0)</f>
        <v>0</v>
      </c>
      <c r="AM1676" s="2">
        <f t="shared" si="646"/>
        <v>0</v>
      </c>
      <c r="AN1676" s="2">
        <f t="shared" si="647"/>
        <v>1.6508538899430741E-2</v>
      </c>
      <c r="AO1676" s="2">
        <f t="shared" si="648"/>
        <v>0</v>
      </c>
      <c r="AP1676" s="2">
        <f t="shared" si="649"/>
        <v>0</v>
      </c>
      <c r="AR1676" t="s">
        <v>1570</v>
      </c>
      <c r="AS1676" t="s">
        <v>1708</v>
      </c>
      <c r="AT1676">
        <v>6</v>
      </c>
      <c r="AV1676">
        <v>3</v>
      </c>
      <c r="AW1676" s="91">
        <v>39</v>
      </c>
      <c r="AX1676" s="93">
        <v>111</v>
      </c>
      <c r="AY1676" s="97">
        <f t="shared" si="640"/>
        <v>39111</v>
      </c>
      <c r="BA1676" s="7" t="s">
        <v>1261</v>
      </c>
    </row>
    <row r="1677" spans="1:53" hidden="1" outlineLevel="1">
      <c r="A1677" t="s">
        <v>1309</v>
      </c>
      <c r="B1677" t="s">
        <v>1708</v>
      </c>
      <c r="C1677" s="1">
        <f t="shared" si="641"/>
        <v>184242</v>
      </c>
      <c r="D1677" s="7">
        <f>IF(N1677&gt;0, RANK(N1677,(N1677:P1677,Q1677:AE1677)),0)</f>
        <v>2</v>
      </c>
      <c r="E1677" s="7">
        <f>IF(O1677&gt;0,RANK(O1677,(N1677:P1677,Q1677:AE1677)),0)</f>
        <v>1</v>
      </c>
      <c r="F1677" s="7">
        <f>IF(P1677&gt;0,RANK(P1677,(N1677:P1677,Q1677:AE1677)),0)</f>
        <v>4</v>
      </c>
      <c r="G1677" s="1">
        <f t="shared" ref="G1677:G1740" si="650">IF(C1677&gt;0,MAX(N1677:P1677)-LARGE(N1677:P1677,2),0)</f>
        <v>25897</v>
      </c>
      <c r="H1677" s="2">
        <f t="shared" ref="H1677:H1740" si="651">IF(C1677&gt;0,G1677/C1677,0)</f>
        <v>0.14055969865720086</v>
      </c>
      <c r="I1677" s="2"/>
      <c r="J1677" s="2">
        <f t="shared" si="642"/>
        <v>0.41489454087558753</v>
      </c>
      <c r="K1677" s="2">
        <f t="shared" si="643"/>
        <v>0.55545423953278839</v>
      </c>
      <c r="L1677" s="2">
        <f t="shared" si="644"/>
        <v>9.4332454054992885E-3</v>
      </c>
      <c r="M1677" s="2">
        <f t="shared" si="645"/>
        <v>2.0217974186124803E-2</v>
      </c>
      <c r="N1677" s="1">
        <v>76441</v>
      </c>
      <c r="O1677" s="1">
        <v>102338</v>
      </c>
      <c r="P1677" s="1">
        <v>1738</v>
      </c>
      <c r="R1677" s="1">
        <v>2697</v>
      </c>
      <c r="W1677" s="1">
        <v>1027</v>
      </c>
      <c r="X1677" s="1"/>
      <c r="AA1677" s="57">
        <v>1</v>
      </c>
      <c r="AB1677" s="59"/>
      <c r="AC1677" s="59"/>
      <c r="AD1677" s="59"/>
      <c r="AE1677" s="59"/>
      <c r="AF1677" s="59"/>
      <c r="AG1677" s="59"/>
      <c r="AI1677" s="7">
        <f>IF(Q1677&gt;0,RANK(Q1677,(N1677:P1677,Q1677:AE1677)),0)</f>
        <v>0</v>
      </c>
      <c r="AJ1677" s="7">
        <f>IF(R1677&gt;0,RANK(R1677,(N1677:P1677,Q1677:AE1677)),0)</f>
        <v>3</v>
      </c>
      <c r="AK1677" s="7">
        <f>IF(T1677&gt;0,RANK(T1677,(N1677:P1677,Q1677:AE1677)),0)</f>
        <v>0</v>
      </c>
      <c r="AL1677" s="7">
        <f>IF(S1677&gt;0,RANK(S1677,(N1677:P1677,Q1677:AE1677)),0)</f>
        <v>0</v>
      </c>
      <c r="AM1677" s="2">
        <f t="shared" si="646"/>
        <v>0</v>
      </c>
      <c r="AN1677" s="2">
        <f t="shared" si="647"/>
        <v>1.4638356075162015E-2</v>
      </c>
      <c r="AO1677" s="2">
        <f t="shared" si="648"/>
        <v>0</v>
      </c>
      <c r="AP1677" s="2">
        <f t="shared" si="649"/>
        <v>0</v>
      </c>
      <c r="AR1677" t="s">
        <v>1309</v>
      </c>
      <c r="AS1677" t="s">
        <v>1708</v>
      </c>
      <c r="AT1677">
        <v>0</v>
      </c>
      <c r="AV1677">
        <v>3</v>
      </c>
      <c r="AW1677" s="91">
        <v>39</v>
      </c>
      <c r="AX1677" s="93">
        <v>113</v>
      </c>
      <c r="AY1677" s="97">
        <f t="shared" si="640"/>
        <v>39113</v>
      </c>
      <c r="BA1677" s="7" t="s">
        <v>1261</v>
      </c>
    </row>
    <row r="1678" spans="1:53" hidden="1" outlineLevel="1">
      <c r="A1678" t="s">
        <v>981</v>
      </c>
      <c r="B1678" t="s">
        <v>1708</v>
      </c>
      <c r="C1678" s="1">
        <f t="shared" si="641"/>
        <v>4707</v>
      </c>
      <c r="D1678" s="7">
        <f>IF(N1678&gt;0, RANK(N1678,(N1678:P1678,Q1678:AE1678)),0)</f>
        <v>2</v>
      </c>
      <c r="E1678" s="7">
        <f>IF(O1678&gt;0,RANK(O1678,(N1678:P1678,Q1678:AE1678)),0)</f>
        <v>1</v>
      </c>
      <c r="F1678" s="7">
        <f>IF(P1678&gt;0,RANK(P1678,(N1678:P1678,Q1678:AE1678)),0)</f>
        <v>4</v>
      </c>
      <c r="G1678" s="1">
        <f t="shared" si="650"/>
        <v>1274</v>
      </c>
      <c r="H1678" s="2">
        <f t="shared" si="651"/>
        <v>0.27066071807945613</v>
      </c>
      <c r="I1678" s="2"/>
      <c r="J1678" s="2">
        <f t="shared" si="642"/>
        <v>0.34013171871680475</v>
      </c>
      <c r="K1678" s="2">
        <f t="shared" si="643"/>
        <v>0.61079243679626094</v>
      </c>
      <c r="L1678" s="2">
        <f t="shared" si="644"/>
        <v>1.9332908434246867E-2</v>
      </c>
      <c r="M1678" s="2">
        <f t="shared" si="645"/>
        <v>2.9742936052687494E-2</v>
      </c>
      <c r="N1678" s="1">
        <v>1601</v>
      </c>
      <c r="O1678" s="1">
        <v>2875</v>
      </c>
      <c r="P1678" s="1">
        <v>91</v>
      </c>
      <c r="R1678" s="1">
        <v>114</v>
      </c>
      <c r="W1678" s="1">
        <v>24</v>
      </c>
      <c r="X1678" s="1"/>
      <c r="AA1678" s="57">
        <v>2</v>
      </c>
      <c r="AB1678" s="59"/>
      <c r="AC1678" s="59"/>
      <c r="AD1678" s="59"/>
      <c r="AE1678" s="59"/>
      <c r="AF1678" s="59"/>
      <c r="AG1678" s="59"/>
      <c r="AI1678" s="7">
        <f>IF(Q1678&gt;0,RANK(Q1678,(N1678:P1678,Q1678:AE1678)),0)</f>
        <v>0</v>
      </c>
      <c r="AJ1678" s="7">
        <f>IF(R1678&gt;0,RANK(R1678,(N1678:P1678,Q1678:AE1678)),0)</f>
        <v>3</v>
      </c>
      <c r="AK1678" s="7">
        <f>IF(T1678&gt;0,RANK(T1678,(N1678:P1678,Q1678:AE1678)),0)</f>
        <v>0</v>
      </c>
      <c r="AL1678" s="7">
        <f>IF(S1678&gt;0,RANK(S1678,(N1678:P1678,Q1678:AE1678)),0)</f>
        <v>0</v>
      </c>
      <c r="AM1678" s="2">
        <f t="shared" si="646"/>
        <v>0</v>
      </c>
      <c r="AN1678" s="2">
        <f t="shared" si="647"/>
        <v>2.4219247928616953E-2</v>
      </c>
      <c r="AO1678" s="2">
        <f t="shared" si="648"/>
        <v>0</v>
      </c>
      <c r="AP1678" s="2">
        <f t="shared" si="649"/>
        <v>0</v>
      </c>
      <c r="AR1678" t="s">
        <v>981</v>
      </c>
      <c r="AS1678" t="s">
        <v>1708</v>
      </c>
      <c r="AT1678">
        <v>18</v>
      </c>
      <c r="AV1678">
        <v>3</v>
      </c>
      <c r="AW1678" s="91">
        <v>39</v>
      </c>
      <c r="AX1678" s="93">
        <v>115</v>
      </c>
      <c r="AY1678" s="97">
        <f t="shared" si="640"/>
        <v>39115</v>
      </c>
      <c r="BA1678" s="7" t="s">
        <v>1261</v>
      </c>
    </row>
    <row r="1679" spans="1:53" hidden="1" outlineLevel="1">
      <c r="A1679" t="s">
        <v>703</v>
      </c>
      <c r="B1679" t="s">
        <v>1708</v>
      </c>
      <c r="C1679" s="1">
        <f t="shared" si="641"/>
        <v>11542</v>
      </c>
      <c r="D1679" s="7">
        <f>IF(N1679&gt;0, RANK(N1679,(N1679:P1679,Q1679:AE1679)),0)</f>
        <v>2</v>
      </c>
      <c r="E1679" s="7">
        <f>IF(O1679&gt;0,RANK(O1679,(N1679:P1679,Q1679:AE1679)),0)</f>
        <v>1</v>
      </c>
      <c r="F1679" s="7">
        <f>IF(P1679&gt;0,RANK(P1679,(N1679:P1679,Q1679:AE1679)),0)</f>
        <v>4</v>
      </c>
      <c r="G1679" s="1">
        <f t="shared" si="650"/>
        <v>5006</v>
      </c>
      <c r="H1679" s="2">
        <f t="shared" si="651"/>
        <v>0.43372032576676484</v>
      </c>
      <c r="I1679" s="2"/>
      <c r="J1679" s="2">
        <f t="shared" si="642"/>
        <v>0.25203604228036736</v>
      </c>
      <c r="K1679" s="2">
        <f t="shared" si="643"/>
        <v>0.68575636804713225</v>
      </c>
      <c r="L1679" s="2">
        <f t="shared" si="644"/>
        <v>2.3219546005891527E-2</v>
      </c>
      <c r="M1679" s="2">
        <f t="shared" si="645"/>
        <v>3.8988043666608865E-2</v>
      </c>
      <c r="N1679" s="1">
        <v>2909</v>
      </c>
      <c r="O1679" s="1">
        <v>7915</v>
      </c>
      <c r="P1679" s="1">
        <v>268</v>
      </c>
      <c r="R1679" s="1">
        <v>354</v>
      </c>
      <c r="W1679" s="1">
        <v>92</v>
      </c>
      <c r="X1679" s="1"/>
      <c r="AA1679" s="57">
        <v>4</v>
      </c>
      <c r="AB1679" s="59"/>
      <c r="AC1679" s="59"/>
      <c r="AD1679" s="59"/>
      <c r="AE1679" s="59"/>
      <c r="AF1679" s="59"/>
      <c r="AG1679" s="59"/>
      <c r="AI1679" s="7">
        <f>IF(Q1679&gt;0,RANK(Q1679,(N1679:P1679,Q1679:AE1679)),0)</f>
        <v>0</v>
      </c>
      <c r="AJ1679" s="7">
        <f>IF(R1679&gt;0,RANK(R1679,(N1679:P1679,Q1679:AE1679)),0)</f>
        <v>3</v>
      </c>
      <c r="AK1679" s="7">
        <f>IF(T1679&gt;0,RANK(T1679,(N1679:P1679,Q1679:AE1679)),0)</f>
        <v>0</v>
      </c>
      <c r="AL1679" s="7">
        <f>IF(S1679&gt;0,RANK(S1679,(N1679:P1679,Q1679:AE1679)),0)</f>
        <v>0</v>
      </c>
      <c r="AM1679" s="2">
        <f t="shared" si="646"/>
        <v>0</v>
      </c>
      <c r="AN1679" s="2">
        <f t="shared" si="647"/>
        <v>3.0670594351065672E-2</v>
      </c>
      <c r="AO1679" s="2">
        <f t="shared" si="648"/>
        <v>0</v>
      </c>
      <c r="AP1679" s="2">
        <f t="shared" si="649"/>
        <v>0</v>
      </c>
      <c r="AR1679" t="s">
        <v>703</v>
      </c>
      <c r="AS1679" t="s">
        <v>1708</v>
      </c>
      <c r="AT1679">
        <v>4</v>
      </c>
      <c r="AV1679">
        <v>3</v>
      </c>
      <c r="AW1679" s="91">
        <v>39</v>
      </c>
      <c r="AX1679" s="93">
        <v>117</v>
      </c>
      <c r="AY1679" s="97">
        <f t="shared" si="640"/>
        <v>39117</v>
      </c>
      <c r="BA1679" s="7" t="s">
        <v>1261</v>
      </c>
    </row>
    <row r="1680" spans="1:53" hidden="1" outlineLevel="1">
      <c r="A1680" t="s">
        <v>236</v>
      </c>
      <c r="B1680" t="s">
        <v>1708</v>
      </c>
      <c r="C1680" s="1">
        <f t="shared" si="641"/>
        <v>25981</v>
      </c>
      <c r="D1680" s="7">
        <f>IF(N1680&gt;0, RANK(N1680,(N1680:P1680,Q1680:AE1680)),0)</f>
        <v>2</v>
      </c>
      <c r="E1680" s="7">
        <f>IF(O1680&gt;0,RANK(O1680,(N1680:P1680,Q1680:AE1680)),0)</f>
        <v>1</v>
      </c>
      <c r="F1680" s="7">
        <f>IF(P1680&gt;0,RANK(P1680,(N1680:P1680,Q1680:AE1680)),0)</f>
        <v>4</v>
      </c>
      <c r="G1680" s="1">
        <f t="shared" si="650"/>
        <v>7733</v>
      </c>
      <c r="H1680" s="2">
        <f t="shared" si="651"/>
        <v>0.29764058350332934</v>
      </c>
      <c r="I1680" s="2"/>
      <c r="J1680" s="2">
        <f t="shared" si="642"/>
        <v>0.32823986759555057</v>
      </c>
      <c r="K1680" s="2">
        <f t="shared" si="643"/>
        <v>0.62588045109887991</v>
      </c>
      <c r="L1680" s="2">
        <f t="shared" si="644"/>
        <v>1.6204149185943574E-2</v>
      </c>
      <c r="M1680" s="2">
        <f t="shared" si="645"/>
        <v>2.9675532119625946E-2</v>
      </c>
      <c r="N1680" s="1">
        <v>8528</v>
      </c>
      <c r="O1680" s="1">
        <v>16261</v>
      </c>
      <c r="P1680" s="1">
        <v>421</v>
      </c>
      <c r="R1680" s="1">
        <v>584</v>
      </c>
      <c r="W1680" s="1">
        <v>187</v>
      </c>
      <c r="X1680" s="1"/>
      <c r="AA1680" s="57">
        <v>0</v>
      </c>
      <c r="AB1680" s="59"/>
      <c r="AC1680" s="59"/>
      <c r="AD1680" s="59"/>
      <c r="AE1680" s="59"/>
      <c r="AF1680" s="59"/>
      <c r="AG1680" s="59"/>
      <c r="AI1680" s="7">
        <f>IF(Q1680&gt;0,RANK(Q1680,(N1680:P1680,Q1680:AE1680)),0)</f>
        <v>0</v>
      </c>
      <c r="AJ1680" s="7">
        <f>IF(R1680&gt;0,RANK(R1680,(N1680:P1680,Q1680:AE1680)),0)</f>
        <v>3</v>
      </c>
      <c r="AK1680" s="7">
        <f>IF(T1680&gt;0,RANK(T1680,(N1680:P1680,Q1680:AE1680)),0)</f>
        <v>0</v>
      </c>
      <c r="AL1680" s="7">
        <f>IF(S1680&gt;0,RANK(S1680,(N1680:P1680,Q1680:AE1680)),0)</f>
        <v>0</v>
      </c>
      <c r="AM1680" s="2">
        <f t="shared" si="646"/>
        <v>0</v>
      </c>
      <c r="AN1680" s="2">
        <f t="shared" si="647"/>
        <v>2.2477964666487049E-2</v>
      </c>
      <c r="AO1680" s="2">
        <f t="shared" si="648"/>
        <v>0</v>
      </c>
      <c r="AP1680" s="2">
        <f t="shared" si="649"/>
        <v>0</v>
      </c>
      <c r="AR1680" t="s">
        <v>236</v>
      </c>
      <c r="AS1680" t="s">
        <v>1708</v>
      </c>
      <c r="AT1680">
        <v>18</v>
      </c>
      <c r="AV1680">
        <v>3</v>
      </c>
      <c r="AW1680" s="91">
        <v>39</v>
      </c>
      <c r="AX1680" s="93">
        <v>119</v>
      </c>
      <c r="AY1680" s="97">
        <f t="shared" si="640"/>
        <v>39119</v>
      </c>
      <c r="BA1680" s="7" t="s">
        <v>1261</v>
      </c>
    </row>
    <row r="1681" spans="1:53" hidden="1" outlineLevel="1">
      <c r="A1681" t="s">
        <v>1028</v>
      </c>
      <c r="B1681" t="s">
        <v>1708</v>
      </c>
      <c r="C1681" s="1">
        <f t="shared" si="641"/>
        <v>5092</v>
      </c>
      <c r="D1681" s="7">
        <f>IF(N1681&gt;0, RANK(N1681,(N1681:P1681,Q1681:AE1681)),0)</f>
        <v>2</v>
      </c>
      <c r="E1681" s="7">
        <f>IF(O1681&gt;0,RANK(O1681,(N1681:P1681,Q1681:AE1681)),0)</f>
        <v>1</v>
      </c>
      <c r="F1681" s="7">
        <f>IF(P1681&gt;0,RANK(P1681,(N1681:P1681,Q1681:AE1681)),0)</f>
        <v>3</v>
      </c>
      <c r="G1681" s="1">
        <f t="shared" si="650"/>
        <v>1143</v>
      </c>
      <c r="H1681" s="2">
        <f t="shared" si="651"/>
        <v>0.22446975648075412</v>
      </c>
      <c r="I1681" s="2"/>
      <c r="J1681" s="2">
        <f t="shared" si="642"/>
        <v>0.36076197957580519</v>
      </c>
      <c r="K1681" s="2">
        <f t="shared" si="643"/>
        <v>0.58523173605655932</v>
      </c>
      <c r="L1681" s="2">
        <f t="shared" si="644"/>
        <v>2.5530243519245877E-2</v>
      </c>
      <c r="M1681" s="2">
        <f t="shared" si="645"/>
        <v>2.8476040848389561E-2</v>
      </c>
      <c r="N1681" s="1">
        <v>1837</v>
      </c>
      <c r="O1681" s="1">
        <v>2980</v>
      </c>
      <c r="P1681" s="1">
        <v>130</v>
      </c>
      <c r="R1681" s="1">
        <v>97</v>
      </c>
      <c r="W1681" s="1">
        <v>40</v>
      </c>
      <c r="X1681" s="1"/>
      <c r="AA1681" s="57">
        <v>8</v>
      </c>
      <c r="AB1681" s="59"/>
      <c r="AC1681" s="59"/>
      <c r="AD1681" s="59"/>
      <c r="AE1681" s="59"/>
      <c r="AF1681" s="59"/>
      <c r="AG1681" s="59"/>
      <c r="AI1681" s="7">
        <f>IF(Q1681&gt;0,RANK(Q1681,(N1681:P1681,Q1681:AE1681)),0)</f>
        <v>0</v>
      </c>
      <c r="AJ1681" s="7">
        <f>IF(R1681&gt;0,RANK(R1681,(N1681:P1681,Q1681:AE1681)),0)</f>
        <v>4</v>
      </c>
      <c r="AK1681" s="7">
        <f>IF(T1681&gt;0,RANK(T1681,(N1681:P1681,Q1681:AE1681)),0)</f>
        <v>0</v>
      </c>
      <c r="AL1681" s="7">
        <f>IF(S1681&gt;0,RANK(S1681,(N1681:P1681,Q1681:AE1681)),0)</f>
        <v>0</v>
      </c>
      <c r="AM1681" s="2">
        <f t="shared" si="646"/>
        <v>0</v>
      </c>
      <c r="AN1681" s="2">
        <f t="shared" si="647"/>
        <v>1.9049489395129616E-2</v>
      </c>
      <c r="AO1681" s="2">
        <f t="shared" si="648"/>
        <v>0</v>
      </c>
      <c r="AP1681" s="2">
        <f t="shared" si="649"/>
        <v>0</v>
      </c>
      <c r="AR1681" t="s">
        <v>1028</v>
      </c>
      <c r="AS1681" t="s">
        <v>1708</v>
      </c>
      <c r="AT1681">
        <v>6</v>
      </c>
      <c r="AV1681">
        <v>3</v>
      </c>
      <c r="AW1681" s="91">
        <v>39</v>
      </c>
      <c r="AX1681" s="93">
        <v>121</v>
      </c>
      <c r="AY1681" s="97">
        <f t="shared" si="640"/>
        <v>39121</v>
      </c>
      <c r="BA1681" s="7" t="s">
        <v>1261</v>
      </c>
    </row>
    <row r="1682" spans="1:53" hidden="1" outlineLevel="1">
      <c r="A1682" t="s">
        <v>1206</v>
      </c>
      <c r="B1682" t="s">
        <v>1708</v>
      </c>
      <c r="C1682" s="1">
        <f t="shared" si="641"/>
        <v>15997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4</v>
      </c>
      <c r="G1682" s="1">
        <f t="shared" si="650"/>
        <v>3106</v>
      </c>
      <c r="H1682" s="2">
        <f t="shared" si="651"/>
        <v>0.19416140526348691</v>
      </c>
      <c r="I1682" s="2"/>
      <c r="J1682" s="2">
        <f t="shared" si="642"/>
        <v>0.38713508782896794</v>
      </c>
      <c r="K1682" s="2">
        <f t="shared" si="643"/>
        <v>0.58129649309245479</v>
      </c>
      <c r="L1682" s="2">
        <f t="shared" si="644"/>
        <v>1.1502156654372694E-2</v>
      </c>
      <c r="M1682" s="2">
        <f t="shared" si="645"/>
        <v>2.0066262424204631E-2</v>
      </c>
      <c r="N1682" s="1">
        <v>6193</v>
      </c>
      <c r="O1682" s="1">
        <v>9299</v>
      </c>
      <c r="P1682" s="1">
        <v>184</v>
      </c>
      <c r="R1682" s="1">
        <v>256</v>
      </c>
      <c r="W1682" s="1">
        <v>65</v>
      </c>
      <c r="X1682" s="1"/>
      <c r="AA1682" s="57">
        <v>0</v>
      </c>
      <c r="AB1682" s="59"/>
      <c r="AC1682" s="59"/>
      <c r="AD1682" s="59"/>
      <c r="AE1682" s="59"/>
      <c r="AF1682" s="59"/>
      <c r="AG1682" s="59"/>
      <c r="AI1682" s="7">
        <f>IF(Q1682&gt;0,RANK(Q1682,(N1682:P1682,Q1682:AE1682)),0)</f>
        <v>0</v>
      </c>
      <c r="AJ1682" s="7">
        <f>IF(R1682&gt;0,RANK(R1682,(N1682:P1682,Q1682:AE1682)),0)</f>
        <v>3</v>
      </c>
      <c r="AK1682" s="7">
        <f>IF(T1682&gt;0,RANK(T1682,(N1682:P1682,Q1682:AE1682)),0)</f>
        <v>0</v>
      </c>
      <c r="AL1682" s="7">
        <f>IF(S1682&gt;0,RANK(S1682,(N1682:P1682,Q1682:AE1682)),0)</f>
        <v>0</v>
      </c>
      <c r="AM1682" s="2">
        <f t="shared" si="646"/>
        <v>0</v>
      </c>
      <c r="AN1682" s="2">
        <f t="shared" si="647"/>
        <v>1.600300056260549E-2</v>
      </c>
      <c r="AO1682" s="2">
        <f t="shared" si="648"/>
        <v>0</v>
      </c>
      <c r="AP1682" s="2">
        <f t="shared" si="649"/>
        <v>0</v>
      </c>
      <c r="AR1682" t="s">
        <v>1206</v>
      </c>
      <c r="AS1682" t="s">
        <v>1708</v>
      </c>
      <c r="AT1682">
        <v>9</v>
      </c>
      <c r="AV1682">
        <v>3</v>
      </c>
      <c r="AW1682" s="91">
        <v>39</v>
      </c>
      <c r="AX1682" s="93">
        <v>123</v>
      </c>
      <c r="AY1682" s="97">
        <f t="shared" si="640"/>
        <v>39123</v>
      </c>
      <c r="BA1682" s="7" t="s">
        <v>1261</v>
      </c>
    </row>
    <row r="1683" spans="1:53" hidden="1" outlineLevel="1">
      <c r="A1683" t="s">
        <v>1730</v>
      </c>
      <c r="B1683" t="s">
        <v>1708</v>
      </c>
      <c r="C1683" s="1">
        <f t="shared" si="641"/>
        <v>6719</v>
      </c>
      <c r="D1683" s="7">
        <f>IF(N1683&gt;0, RANK(N1683,(N1683:P1683,Q1683:AE1683)),0)</f>
        <v>2</v>
      </c>
      <c r="E1683" s="7">
        <f>IF(O1683&gt;0,RANK(O1683,(N1683:P1683,Q1683:AE1683)),0)</f>
        <v>1</v>
      </c>
      <c r="F1683" s="7">
        <f>IF(P1683&gt;0,RANK(P1683,(N1683:P1683,Q1683:AE1683)),0)</f>
        <v>4</v>
      </c>
      <c r="G1683" s="1">
        <f t="shared" si="650"/>
        <v>1931</v>
      </c>
      <c r="H1683" s="2">
        <f t="shared" si="651"/>
        <v>0.28739395743414198</v>
      </c>
      <c r="I1683" s="2"/>
      <c r="J1683" s="2">
        <f t="shared" si="642"/>
        <v>0.33278761720494121</v>
      </c>
      <c r="K1683" s="2">
        <f t="shared" si="643"/>
        <v>0.62018157463908319</v>
      </c>
      <c r="L1683" s="2">
        <f t="shared" si="644"/>
        <v>1.4139008781068611E-2</v>
      </c>
      <c r="M1683" s="2">
        <f t="shared" si="645"/>
        <v>3.2891799374906994E-2</v>
      </c>
      <c r="N1683" s="1">
        <v>2236</v>
      </c>
      <c r="O1683" s="1">
        <v>4167</v>
      </c>
      <c r="P1683" s="1">
        <v>95</v>
      </c>
      <c r="R1683" s="1">
        <v>172</v>
      </c>
      <c r="W1683" s="1">
        <v>49</v>
      </c>
      <c r="X1683" s="1"/>
      <c r="AA1683" s="57">
        <v>0</v>
      </c>
      <c r="AB1683" s="59"/>
      <c r="AC1683" s="59"/>
      <c r="AD1683" s="59"/>
      <c r="AE1683" s="59"/>
      <c r="AF1683" s="59"/>
      <c r="AG1683" s="59"/>
      <c r="AI1683" s="7">
        <f>IF(Q1683&gt;0,RANK(Q1683,(N1683:P1683,Q1683:AE1683)),0)</f>
        <v>0</v>
      </c>
      <c r="AJ1683" s="7">
        <f>IF(R1683&gt;0,RANK(R1683,(N1683:P1683,Q1683:AE1683)),0)</f>
        <v>3</v>
      </c>
      <c r="AK1683" s="7">
        <f>IF(T1683&gt;0,RANK(T1683,(N1683:P1683,Q1683:AE1683)),0)</f>
        <v>0</v>
      </c>
      <c r="AL1683" s="7">
        <f>IF(S1683&gt;0,RANK(S1683,(N1683:P1683,Q1683:AE1683)),0)</f>
        <v>0</v>
      </c>
      <c r="AM1683" s="2">
        <f t="shared" si="646"/>
        <v>0</v>
      </c>
      <c r="AN1683" s="2">
        <f t="shared" si="647"/>
        <v>2.5599047477303169E-2</v>
      </c>
      <c r="AO1683" s="2">
        <f t="shared" si="648"/>
        <v>0</v>
      </c>
      <c r="AP1683" s="2">
        <f t="shared" si="649"/>
        <v>0</v>
      </c>
      <c r="AR1683" t="s">
        <v>1730</v>
      </c>
      <c r="AS1683" t="s">
        <v>1708</v>
      </c>
      <c r="AT1683">
        <v>5</v>
      </c>
      <c r="AV1683">
        <v>3</v>
      </c>
      <c r="AW1683" s="91">
        <v>39</v>
      </c>
      <c r="AX1683" s="93">
        <v>125</v>
      </c>
      <c r="AY1683" s="97">
        <f t="shared" si="640"/>
        <v>39125</v>
      </c>
      <c r="BA1683" s="7" t="s">
        <v>1261</v>
      </c>
    </row>
    <row r="1684" spans="1:53" hidden="1" outlineLevel="1">
      <c r="A1684" t="s">
        <v>953</v>
      </c>
      <c r="B1684" t="s">
        <v>1708</v>
      </c>
      <c r="C1684" s="1">
        <f t="shared" si="641"/>
        <v>10037</v>
      </c>
      <c r="D1684" s="7">
        <f>IF(N1684&gt;0, RANK(N1684,(N1684:P1684,Q1684:AE1684)),0)</f>
        <v>2</v>
      </c>
      <c r="E1684" s="7">
        <f>IF(O1684&gt;0,RANK(O1684,(N1684:P1684,Q1684:AE1684)),0)</f>
        <v>1</v>
      </c>
      <c r="F1684" s="7">
        <f>IF(P1684&gt;0,RANK(P1684,(N1684:P1684,Q1684:AE1684)),0)</f>
        <v>4</v>
      </c>
      <c r="G1684" s="1">
        <f t="shared" si="650"/>
        <v>2271</v>
      </c>
      <c r="H1684" s="2">
        <f t="shared" si="651"/>
        <v>0.226262827538109</v>
      </c>
      <c r="I1684" s="2"/>
      <c r="J1684" s="2">
        <f t="shared" si="642"/>
        <v>0.36096443160306863</v>
      </c>
      <c r="K1684" s="2">
        <f t="shared" si="643"/>
        <v>0.58722725914117768</v>
      </c>
      <c r="L1684" s="2">
        <f t="shared" si="644"/>
        <v>2.0524060974394739E-2</v>
      </c>
      <c r="M1684" s="2">
        <f t="shared" si="645"/>
        <v>3.1284248281358895E-2</v>
      </c>
      <c r="N1684" s="1">
        <v>3623</v>
      </c>
      <c r="O1684" s="1">
        <v>5894</v>
      </c>
      <c r="P1684" s="1">
        <v>206</v>
      </c>
      <c r="R1684" s="1">
        <v>226</v>
      </c>
      <c r="W1684" s="1">
        <v>83</v>
      </c>
      <c r="X1684" s="1"/>
      <c r="AA1684" s="57">
        <v>5</v>
      </c>
      <c r="AB1684" s="59"/>
      <c r="AC1684" s="59"/>
      <c r="AD1684" s="59"/>
      <c r="AE1684" s="59"/>
      <c r="AF1684" s="59"/>
      <c r="AG1684" s="59"/>
      <c r="AI1684" s="7">
        <f>IF(Q1684&gt;0,RANK(Q1684,(N1684:P1684,Q1684:AE1684)),0)</f>
        <v>0</v>
      </c>
      <c r="AJ1684" s="7">
        <f>IF(R1684&gt;0,RANK(R1684,(N1684:P1684,Q1684:AE1684)),0)</f>
        <v>3</v>
      </c>
      <c r="AK1684" s="7">
        <f>IF(T1684&gt;0,RANK(T1684,(N1684:P1684,Q1684:AE1684)),0)</f>
        <v>0</v>
      </c>
      <c r="AL1684" s="7">
        <f>IF(S1684&gt;0,RANK(S1684,(N1684:P1684,Q1684:AE1684)),0)</f>
        <v>0</v>
      </c>
      <c r="AM1684" s="2">
        <f t="shared" si="646"/>
        <v>0</v>
      </c>
      <c r="AN1684" s="2">
        <f t="shared" si="647"/>
        <v>2.2516688253462189E-2</v>
      </c>
      <c r="AO1684" s="2">
        <f t="shared" si="648"/>
        <v>0</v>
      </c>
      <c r="AP1684" s="2">
        <f t="shared" si="649"/>
        <v>0</v>
      </c>
      <c r="AR1684" t="s">
        <v>953</v>
      </c>
      <c r="AS1684" t="s">
        <v>1708</v>
      </c>
      <c r="AT1684">
        <v>7</v>
      </c>
      <c r="AV1684">
        <v>3</v>
      </c>
      <c r="AW1684" s="91">
        <v>39</v>
      </c>
      <c r="AX1684" s="93">
        <v>127</v>
      </c>
      <c r="AY1684" s="97">
        <f t="shared" si="640"/>
        <v>39127</v>
      </c>
      <c r="BA1684" s="7" t="s">
        <v>1261</v>
      </c>
    </row>
    <row r="1685" spans="1:53" hidden="1" outlineLevel="1">
      <c r="A1685" t="s">
        <v>1170</v>
      </c>
      <c r="B1685" t="s">
        <v>1708</v>
      </c>
      <c r="C1685" s="1">
        <f t="shared" ref="C1685:C1709" si="652">SUM(N1685:AG1685)</f>
        <v>16706</v>
      </c>
      <c r="D1685" s="7">
        <f>IF(N1685&gt;0, RANK(N1685,(N1685:P1685,Q1685:AE1685)),0)</f>
        <v>2</v>
      </c>
      <c r="E1685" s="7">
        <f>IF(O1685&gt;0,RANK(O1685,(N1685:P1685,Q1685:AE1685)),0)</f>
        <v>1</v>
      </c>
      <c r="F1685" s="7">
        <f>IF(P1685&gt;0,RANK(P1685,(N1685:P1685,Q1685:AE1685)),0)</f>
        <v>3</v>
      </c>
      <c r="G1685" s="1">
        <f t="shared" si="650"/>
        <v>6456</v>
      </c>
      <c r="H1685" s="2">
        <f t="shared" si="651"/>
        <v>0.38644798276068476</v>
      </c>
      <c r="I1685" s="2"/>
      <c r="J1685" s="2">
        <f t="shared" ref="J1685:J1709" si="653">IF($C1685=0,"-",N1685/$C1685)</f>
        <v>0.28031844846163056</v>
      </c>
      <c r="K1685" s="2">
        <f t="shared" ref="K1685:K1709" si="654">IF($C1685=0,"-",O1685/$C1685)</f>
        <v>0.66676643122231538</v>
      </c>
      <c r="L1685" s="2">
        <f t="shared" ref="L1685:L1709" si="655">IF($C1685=0,"-",P1685/$C1685)</f>
        <v>2.663713635819466E-2</v>
      </c>
      <c r="M1685" s="2">
        <f t="shared" ref="M1685:M1709" si="656">IF(C1685=0,"-",(1-J1685-K1685-L1685))</f>
        <v>2.6277983957859394E-2</v>
      </c>
      <c r="N1685" s="1">
        <v>4683</v>
      </c>
      <c r="O1685" s="1">
        <v>11139</v>
      </c>
      <c r="P1685" s="1">
        <v>445</v>
      </c>
      <c r="R1685" s="1">
        <v>325</v>
      </c>
      <c r="W1685" s="1">
        <v>114</v>
      </c>
      <c r="X1685" s="1"/>
      <c r="AA1685" s="57">
        <v>0</v>
      </c>
      <c r="AB1685" s="59"/>
      <c r="AC1685" s="59"/>
      <c r="AD1685" s="59"/>
      <c r="AE1685" s="59"/>
      <c r="AF1685" s="59"/>
      <c r="AG1685" s="59"/>
      <c r="AI1685" s="7">
        <f>IF(Q1685&gt;0,RANK(Q1685,(N1685:P1685,Q1685:AE1685)),0)</f>
        <v>0</v>
      </c>
      <c r="AJ1685" s="7">
        <f>IF(R1685&gt;0,RANK(R1685,(N1685:P1685,Q1685:AE1685)),0)</f>
        <v>4</v>
      </c>
      <c r="AK1685" s="7">
        <f>IF(T1685&gt;0,RANK(T1685,(N1685:P1685,Q1685:AE1685)),0)</f>
        <v>0</v>
      </c>
      <c r="AL1685" s="7">
        <f>IF(S1685&gt;0,RANK(S1685,(N1685:P1685,Q1685:AE1685)),0)</f>
        <v>0</v>
      </c>
      <c r="AM1685" s="2">
        <f t="shared" ref="AM1685:AM1709" si="657">IF($C1685=0,"-",Q1685/$C1685)</f>
        <v>0</v>
      </c>
      <c r="AN1685" s="2">
        <f t="shared" ref="AN1685:AN1709" si="658">IF($C1685=0,"-",R1685/$C1685)</f>
        <v>1.9454088351490484E-2</v>
      </c>
      <c r="AO1685" s="2">
        <f t="shared" ref="AO1685:AO1709" si="659">IF($C1685=0,"-",T1685/$C1685)</f>
        <v>0</v>
      </c>
      <c r="AP1685" s="2">
        <f t="shared" ref="AP1685:AP1709" si="660">IF($C1685=0,"-",S1685/$C1685)</f>
        <v>0</v>
      </c>
      <c r="AR1685" t="s">
        <v>1170</v>
      </c>
      <c r="AS1685" t="s">
        <v>1708</v>
      </c>
      <c r="AT1685">
        <v>7</v>
      </c>
      <c r="AV1685">
        <v>3</v>
      </c>
      <c r="AW1685" s="91">
        <v>39</v>
      </c>
      <c r="AX1685" s="93">
        <v>129</v>
      </c>
      <c r="AY1685" s="97">
        <f t="shared" si="640"/>
        <v>39129</v>
      </c>
      <c r="BA1685" s="7" t="s">
        <v>1261</v>
      </c>
    </row>
    <row r="1686" spans="1:53" hidden="1" outlineLevel="1">
      <c r="A1686" t="s">
        <v>1027</v>
      </c>
      <c r="B1686" t="s">
        <v>1708</v>
      </c>
      <c r="C1686" s="1">
        <f t="shared" si="652"/>
        <v>8612</v>
      </c>
      <c r="D1686" s="7">
        <f>IF(N1686&gt;0, RANK(N1686,(N1686:P1686,Q1686:AE1686)),0)</f>
        <v>2</v>
      </c>
      <c r="E1686" s="7">
        <f>IF(O1686&gt;0,RANK(O1686,(N1686:P1686,Q1686:AE1686)),0)</f>
        <v>1</v>
      </c>
      <c r="F1686" s="7">
        <f>IF(P1686&gt;0,RANK(P1686,(N1686:P1686,Q1686:AE1686)),0)</f>
        <v>4</v>
      </c>
      <c r="G1686" s="1">
        <f t="shared" si="650"/>
        <v>913</v>
      </c>
      <c r="H1686" s="2">
        <f t="shared" si="651"/>
        <v>0.10601486298188574</v>
      </c>
      <c r="I1686" s="2"/>
      <c r="J1686" s="2">
        <f t="shared" si="653"/>
        <v>0.4283557826288899</v>
      </c>
      <c r="K1686" s="2">
        <f t="shared" si="654"/>
        <v>0.53437064561077563</v>
      </c>
      <c r="L1686" s="2">
        <f t="shared" si="655"/>
        <v>1.4050162563864375E-2</v>
      </c>
      <c r="M1686" s="2">
        <f t="shared" si="656"/>
        <v>2.3223409196470035E-2</v>
      </c>
      <c r="N1686" s="1">
        <v>3689</v>
      </c>
      <c r="O1686" s="1">
        <v>4602</v>
      </c>
      <c r="P1686" s="1">
        <v>121</v>
      </c>
      <c r="R1686" s="1">
        <v>142</v>
      </c>
      <c r="W1686" s="1">
        <v>56</v>
      </c>
      <c r="X1686" s="1"/>
      <c r="AA1686" s="57">
        <v>2</v>
      </c>
      <c r="AB1686" s="59"/>
      <c r="AC1686" s="59"/>
      <c r="AD1686" s="59"/>
      <c r="AE1686" s="59"/>
      <c r="AF1686" s="59"/>
      <c r="AG1686" s="59"/>
      <c r="AI1686" s="7">
        <f>IF(Q1686&gt;0,RANK(Q1686,(N1686:P1686,Q1686:AE1686)),0)</f>
        <v>0</v>
      </c>
      <c r="AJ1686" s="7">
        <f>IF(R1686&gt;0,RANK(R1686,(N1686:P1686,Q1686:AE1686)),0)</f>
        <v>3</v>
      </c>
      <c r="AK1686" s="7">
        <f>IF(T1686&gt;0,RANK(T1686,(N1686:P1686,Q1686:AE1686)),0)</f>
        <v>0</v>
      </c>
      <c r="AL1686" s="7">
        <f>IF(S1686&gt;0,RANK(S1686,(N1686:P1686,Q1686:AE1686)),0)</f>
        <v>0</v>
      </c>
      <c r="AM1686" s="2">
        <f t="shared" si="657"/>
        <v>0</v>
      </c>
      <c r="AN1686" s="2">
        <f t="shared" si="658"/>
        <v>1.6488620529493729E-2</v>
      </c>
      <c r="AO1686" s="2">
        <f t="shared" si="659"/>
        <v>0</v>
      </c>
      <c r="AP1686" s="2">
        <f t="shared" si="660"/>
        <v>0</v>
      </c>
      <c r="AR1686" t="s">
        <v>1027</v>
      </c>
      <c r="AS1686" t="s">
        <v>1708</v>
      </c>
      <c r="AT1686">
        <v>2</v>
      </c>
      <c r="AV1686">
        <v>3</v>
      </c>
      <c r="AW1686" s="91">
        <v>39</v>
      </c>
      <c r="AX1686" s="93">
        <v>131</v>
      </c>
      <c r="AY1686" s="97">
        <f t="shared" si="640"/>
        <v>39131</v>
      </c>
      <c r="BA1686" s="7" t="s">
        <v>1261</v>
      </c>
    </row>
    <row r="1687" spans="1:53" hidden="1" outlineLevel="1">
      <c r="A1687" t="s">
        <v>517</v>
      </c>
      <c r="B1687" t="s">
        <v>1708</v>
      </c>
      <c r="C1687" s="1">
        <f t="shared" si="652"/>
        <v>49035</v>
      </c>
      <c r="D1687" s="7">
        <f>IF(N1687&gt;0, RANK(N1687,(N1687:P1687,Q1687:AE1687)),0)</f>
        <v>2</v>
      </c>
      <c r="E1687" s="7">
        <f>IF(O1687&gt;0,RANK(O1687,(N1687:P1687,Q1687:AE1687)),0)</f>
        <v>1</v>
      </c>
      <c r="F1687" s="7">
        <f>IF(P1687&gt;0,RANK(P1687,(N1687:P1687,Q1687:AE1687)),0)</f>
        <v>3</v>
      </c>
      <c r="G1687" s="1">
        <f t="shared" si="650"/>
        <v>7637</v>
      </c>
      <c r="H1687" s="2">
        <f t="shared" si="651"/>
        <v>0.15574589578872233</v>
      </c>
      <c r="I1687" s="2"/>
      <c r="J1687" s="2">
        <f t="shared" si="653"/>
        <v>0.38525542979504435</v>
      </c>
      <c r="K1687" s="2">
        <f t="shared" si="654"/>
        <v>0.54100132558376668</v>
      </c>
      <c r="L1687" s="2">
        <f t="shared" si="655"/>
        <v>4.1215458346079328E-2</v>
      </c>
      <c r="M1687" s="2">
        <f t="shared" si="656"/>
        <v>3.2527786275109646E-2</v>
      </c>
      <c r="N1687" s="1">
        <v>18891</v>
      </c>
      <c r="O1687" s="1">
        <v>26528</v>
      </c>
      <c r="P1687" s="1">
        <v>2021</v>
      </c>
      <c r="R1687" s="1">
        <v>1121</v>
      </c>
      <c r="W1687" s="1">
        <v>472</v>
      </c>
      <c r="X1687" s="1"/>
      <c r="AA1687" s="57">
        <v>2</v>
      </c>
      <c r="AB1687" s="59"/>
      <c r="AC1687" s="59"/>
      <c r="AD1687" s="59"/>
      <c r="AE1687" s="59"/>
      <c r="AF1687" s="59"/>
      <c r="AG1687" s="59"/>
      <c r="AI1687" s="7">
        <f>IF(Q1687&gt;0,RANK(Q1687,(N1687:P1687,Q1687:AE1687)),0)</f>
        <v>0</v>
      </c>
      <c r="AJ1687" s="7">
        <f>IF(R1687&gt;0,RANK(R1687,(N1687:P1687,Q1687:AE1687)),0)</f>
        <v>4</v>
      </c>
      <c r="AK1687" s="7">
        <f>IF(T1687&gt;0,RANK(T1687,(N1687:P1687,Q1687:AE1687)),0)</f>
        <v>0</v>
      </c>
      <c r="AL1687" s="7">
        <f>IF(S1687&gt;0,RANK(S1687,(N1687:P1687,Q1687:AE1687)),0)</f>
        <v>0</v>
      </c>
      <c r="AM1687" s="2">
        <f t="shared" si="657"/>
        <v>0</v>
      </c>
      <c r="AN1687" s="2">
        <f t="shared" si="658"/>
        <v>2.2861221576425002E-2</v>
      </c>
      <c r="AO1687" s="2">
        <f t="shared" si="659"/>
        <v>0</v>
      </c>
      <c r="AP1687" s="2">
        <f t="shared" si="660"/>
        <v>0</v>
      </c>
      <c r="AR1687" t="s">
        <v>517</v>
      </c>
      <c r="AS1687" t="s">
        <v>1708</v>
      </c>
      <c r="AT1687">
        <v>0</v>
      </c>
      <c r="AV1687">
        <v>3</v>
      </c>
      <c r="AW1687" s="91">
        <v>39</v>
      </c>
      <c r="AX1687" s="93">
        <v>133</v>
      </c>
      <c r="AY1687" s="97">
        <f t="shared" si="640"/>
        <v>39133</v>
      </c>
      <c r="BA1687" s="7" t="s">
        <v>1261</v>
      </c>
    </row>
    <row r="1688" spans="1:53" hidden="1" outlineLevel="1">
      <c r="A1688" t="s">
        <v>795</v>
      </c>
      <c r="B1688" t="s">
        <v>1708</v>
      </c>
      <c r="C1688" s="1">
        <f t="shared" si="652"/>
        <v>14969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4</v>
      </c>
      <c r="G1688" s="1">
        <f t="shared" si="650"/>
        <v>7339</v>
      </c>
      <c r="H1688" s="2">
        <f t="shared" si="651"/>
        <v>0.49027991181775671</v>
      </c>
      <c r="I1688" s="2"/>
      <c r="J1688" s="2">
        <f t="shared" si="653"/>
        <v>0.22873939474914823</v>
      </c>
      <c r="K1688" s="2">
        <f t="shared" si="654"/>
        <v>0.71901930656690494</v>
      </c>
      <c r="L1688" s="2">
        <f t="shared" si="655"/>
        <v>1.3026922306099272E-2</v>
      </c>
      <c r="M1688" s="2">
        <f t="shared" si="656"/>
        <v>3.9214376377847505E-2</v>
      </c>
      <c r="N1688" s="1">
        <v>3424</v>
      </c>
      <c r="O1688" s="1">
        <v>10763</v>
      </c>
      <c r="P1688" s="1">
        <v>195</v>
      </c>
      <c r="R1688" s="1">
        <v>518</v>
      </c>
      <c r="W1688" s="1">
        <v>69</v>
      </c>
      <c r="X1688" s="1"/>
      <c r="AA1688" s="57">
        <v>0</v>
      </c>
      <c r="AB1688" s="59"/>
      <c r="AC1688" s="59"/>
      <c r="AD1688" s="59"/>
      <c r="AE1688" s="59"/>
      <c r="AF1688" s="59"/>
      <c r="AG1688" s="59"/>
      <c r="AI1688" s="7">
        <f>IF(Q1688&gt;0,RANK(Q1688,(N1688:P1688,Q1688:AE1688)),0)</f>
        <v>0</v>
      </c>
      <c r="AJ1688" s="7">
        <f>IF(R1688&gt;0,RANK(R1688,(N1688:P1688,Q1688:AE1688)),0)</f>
        <v>3</v>
      </c>
      <c r="AK1688" s="7">
        <f>IF(T1688&gt;0,RANK(T1688,(N1688:P1688,Q1688:AE1688)),0)</f>
        <v>0</v>
      </c>
      <c r="AL1688" s="7">
        <f>IF(S1688&gt;0,RANK(S1688,(N1688:P1688,Q1688:AE1688)),0)</f>
        <v>0</v>
      </c>
      <c r="AM1688" s="2">
        <f t="shared" si="657"/>
        <v>0</v>
      </c>
      <c r="AN1688" s="2">
        <f t="shared" si="658"/>
        <v>3.4604850023381657E-2</v>
      </c>
      <c r="AO1688" s="2">
        <f t="shared" si="659"/>
        <v>0</v>
      </c>
      <c r="AP1688" s="2">
        <f t="shared" si="660"/>
        <v>0</v>
      </c>
      <c r="AR1688" t="s">
        <v>795</v>
      </c>
      <c r="AS1688" t="s">
        <v>1708</v>
      </c>
      <c r="AT1688">
        <v>8</v>
      </c>
      <c r="AV1688">
        <v>3</v>
      </c>
      <c r="AW1688" s="91">
        <v>39</v>
      </c>
      <c r="AX1688" s="93">
        <v>135</v>
      </c>
      <c r="AY1688" s="97">
        <f t="shared" si="640"/>
        <v>39135</v>
      </c>
      <c r="BA1688" s="7" t="s">
        <v>1261</v>
      </c>
    </row>
    <row r="1689" spans="1:53" hidden="1" outlineLevel="1">
      <c r="A1689" t="s">
        <v>2154</v>
      </c>
      <c r="B1689" t="s">
        <v>1708</v>
      </c>
      <c r="C1689" s="1">
        <f t="shared" si="652"/>
        <v>13201</v>
      </c>
      <c r="D1689" s="7">
        <f>IF(N1689&gt;0, RANK(N1689,(N1689:P1689,Q1689:AE1689)),0)</f>
        <v>2</v>
      </c>
      <c r="E1689" s="7">
        <f>IF(O1689&gt;0,RANK(O1689,(N1689:P1689,Q1689:AE1689)),0)</f>
        <v>1</v>
      </c>
      <c r="F1689" s="7">
        <f>IF(P1689&gt;0,RANK(P1689,(N1689:P1689,Q1689:AE1689)),0)</f>
        <v>4</v>
      </c>
      <c r="G1689" s="1">
        <f t="shared" si="650"/>
        <v>7117</v>
      </c>
      <c r="H1689" s="2">
        <f t="shared" si="651"/>
        <v>0.5391258238012272</v>
      </c>
      <c r="I1689" s="2"/>
      <c r="J1689" s="2">
        <f t="shared" si="653"/>
        <v>0.21460495417013861</v>
      </c>
      <c r="K1689" s="2">
        <f t="shared" si="654"/>
        <v>0.75373077797136578</v>
      </c>
      <c r="L1689" s="2">
        <f t="shared" si="655"/>
        <v>1.2802060449965912E-2</v>
      </c>
      <c r="M1689" s="2">
        <f t="shared" si="656"/>
        <v>1.8862207408529719E-2</v>
      </c>
      <c r="N1689" s="1">
        <v>2833</v>
      </c>
      <c r="O1689" s="1">
        <v>9950</v>
      </c>
      <c r="P1689" s="1">
        <v>169</v>
      </c>
      <c r="R1689" s="1">
        <v>199</v>
      </c>
      <c r="W1689" s="1">
        <v>50</v>
      </c>
      <c r="X1689" s="1"/>
      <c r="AA1689" s="57">
        <v>0</v>
      </c>
      <c r="AB1689" s="59"/>
      <c r="AC1689" s="59"/>
      <c r="AD1689" s="59"/>
      <c r="AE1689" s="59"/>
      <c r="AF1689" s="59"/>
      <c r="AG1689" s="59"/>
      <c r="AI1689" s="7">
        <f>IF(Q1689&gt;0,RANK(Q1689,(N1689:P1689,Q1689:AE1689)),0)</f>
        <v>0</v>
      </c>
      <c r="AJ1689" s="7">
        <f>IF(R1689&gt;0,RANK(R1689,(N1689:P1689,Q1689:AE1689)),0)</f>
        <v>3</v>
      </c>
      <c r="AK1689" s="7">
        <f>IF(T1689&gt;0,RANK(T1689,(N1689:P1689,Q1689:AE1689)),0)</f>
        <v>0</v>
      </c>
      <c r="AL1689" s="7">
        <f>IF(S1689&gt;0,RANK(S1689,(N1689:P1689,Q1689:AE1689)),0)</f>
        <v>0</v>
      </c>
      <c r="AM1689" s="2">
        <f t="shared" si="657"/>
        <v>0</v>
      </c>
      <c r="AN1689" s="2">
        <f t="shared" si="658"/>
        <v>1.5074615559427317E-2</v>
      </c>
      <c r="AO1689" s="2">
        <f t="shared" si="659"/>
        <v>0</v>
      </c>
      <c r="AP1689" s="2">
        <f t="shared" si="660"/>
        <v>0</v>
      </c>
      <c r="AR1689" t="s">
        <v>2154</v>
      </c>
      <c r="AS1689" t="s">
        <v>1708</v>
      </c>
      <c r="AT1689">
        <v>5</v>
      </c>
      <c r="AV1689">
        <v>3</v>
      </c>
      <c r="AW1689" s="91">
        <v>39</v>
      </c>
      <c r="AX1689" s="93">
        <v>137</v>
      </c>
      <c r="AY1689" s="97">
        <f t="shared" si="640"/>
        <v>39137</v>
      </c>
      <c r="BA1689" s="7" t="s">
        <v>1261</v>
      </c>
    </row>
    <row r="1690" spans="1:53" hidden="1" outlineLevel="1">
      <c r="A1690" t="s">
        <v>2153</v>
      </c>
      <c r="B1690" t="s">
        <v>1708</v>
      </c>
      <c r="C1690" s="1">
        <f t="shared" si="652"/>
        <v>40650</v>
      </c>
      <c r="D1690" s="7">
        <f>IF(N1690&gt;0, RANK(N1690,(N1690:P1690,Q1690:AE1690)),0)</f>
        <v>2</v>
      </c>
      <c r="E1690" s="7">
        <f>IF(O1690&gt;0,RANK(O1690,(N1690:P1690,Q1690:AE1690)),0)</f>
        <v>1</v>
      </c>
      <c r="F1690" s="7">
        <f>IF(P1690&gt;0,RANK(P1690,(N1690:P1690,Q1690:AE1690)),0)</f>
        <v>4</v>
      </c>
      <c r="G1690" s="1">
        <f t="shared" si="650"/>
        <v>12816</v>
      </c>
      <c r="H1690" s="2">
        <f t="shared" si="651"/>
        <v>0.3152767527675277</v>
      </c>
      <c r="I1690" s="2"/>
      <c r="J1690" s="2">
        <f t="shared" si="653"/>
        <v>0.31810578105781057</v>
      </c>
      <c r="K1690" s="2">
        <f t="shared" si="654"/>
        <v>0.63338253382533827</v>
      </c>
      <c r="L1690" s="2">
        <f t="shared" si="655"/>
        <v>1.3185731857318573E-2</v>
      </c>
      <c r="M1690" s="2">
        <f t="shared" si="656"/>
        <v>3.5325953259532653E-2</v>
      </c>
      <c r="N1690" s="1">
        <v>12931</v>
      </c>
      <c r="O1690" s="1">
        <v>25747</v>
      </c>
      <c r="P1690" s="1">
        <v>536</v>
      </c>
      <c r="R1690" s="1">
        <v>1143</v>
      </c>
      <c r="W1690" s="1">
        <v>291</v>
      </c>
      <c r="X1690" s="1"/>
      <c r="AA1690" s="57">
        <v>2</v>
      </c>
      <c r="AB1690" s="59"/>
      <c r="AC1690" s="59"/>
      <c r="AD1690" s="59"/>
      <c r="AE1690" s="59"/>
      <c r="AF1690" s="59"/>
      <c r="AG1690" s="59"/>
      <c r="AI1690" s="7">
        <f>IF(Q1690&gt;0,RANK(Q1690,(N1690:P1690,Q1690:AE1690)),0)</f>
        <v>0</v>
      </c>
      <c r="AJ1690" s="7">
        <f>IF(R1690&gt;0,RANK(R1690,(N1690:P1690,Q1690:AE1690)),0)</f>
        <v>3</v>
      </c>
      <c r="AK1690" s="7">
        <f>IF(T1690&gt;0,RANK(T1690,(N1690:P1690,Q1690:AE1690)),0)</f>
        <v>0</v>
      </c>
      <c r="AL1690" s="7">
        <f>IF(S1690&gt;0,RANK(S1690,(N1690:P1690,Q1690:AE1690)),0)</f>
        <v>0</v>
      </c>
      <c r="AM1690" s="2">
        <f t="shared" si="657"/>
        <v>0</v>
      </c>
      <c r="AN1690" s="2">
        <f t="shared" si="658"/>
        <v>2.811808118081181E-2</v>
      </c>
      <c r="AO1690" s="2">
        <f t="shared" si="659"/>
        <v>0</v>
      </c>
      <c r="AP1690" s="2">
        <f t="shared" si="660"/>
        <v>0</v>
      </c>
      <c r="AR1690" t="s">
        <v>2153</v>
      </c>
      <c r="AS1690" t="s">
        <v>1708</v>
      </c>
      <c r="AT1690">
        <v>4</v>
      </c>
      <c r="AV1690">
        <v>3</v>
      </c>
      <c r="AW1690" s="91">
        <v>39</v>
      </c>
      <c r="AX1690" s="93">
        <v>139</v>
      </c>
      <c r="AY1690" s="97">
        <f t="shared" si="640"/>
        <v>39139</v>
      </c>
      <c r="BA1690" s="7" t="s">
        <v>1261</v>
      </c>
    </row>
    <row r="1691" spans="1:53" hidden="1" outlineLevel="1">
      <c r="A1691" t="s">
        <v>632</v>
      </c>
      <c r="B1691" t="s">
        <v>1708</v>
      </c>
      <c r="C1691" s="1">
        <f t="shared" si="652"/>
        <v>21650</v>
      </c>
      <c r="D1691" s="7">
        <f>IF(N1691&gt;0, RANK(N1691,(N1691:P1691,Q1691:AE1691)),0)</f>
        <v>2</v>
      </c>
      <c r="E1691" s="7">
        <f>IF(O1691&gt;0,RANK(O1691,(N1691:P1691,Q1691:AE1691)),0)</f>
        <v>1</v>
      </c>
      <c r="F1691" s="7">
        <f>IF(P1691&gt;0,RANK(P1691,(N1691:P1691,Q1691:AE1691)),0)</f>
        <v>3</v>
      </c>
      <c r="G1691" s="1">
        <f t="shared" si="650"/>
        <v>4675</v>
      </c>
      <c r="H1691" s="2">
        <f t="shared" si="651"/>
        <v>0.21593533487297922</v>
      </c>
      <c r="I1691" s="2"/>
      <c r="J1691" s="2">
        <f t="shared" si="653"/>
        <v>0.36739030023094688</v>
      </c>
      <c r="K1691" s="2">
        <f t="shared" si="654"/>
        <v>0.5833256351039261</v>
      </c>
      <c r="L1691" s="2">
        <f t="shared" si="655"/>
        <v>2.3233256351039261E-2</v>
      </c>
      <c r="M1691" s="2">
        <f t="shared" si="656"/>
        <v>2.6050808314087764E-2</v>
      </c>
      <c r="N1691" s="1">
        <v>7954</v>
      </c>
      <c r="O1691" s="1">
        <v>12629</v>
      </c>
      <c r="P1691" s="1">
        <v>503</v>
      </c>
      <c r="R1691" s="1">
        <v>422</v>
      </c>
      <c r="W1691" s="1">
        <v>142</v>
      </c>
      <c r="X1691" s="1"/>
      <c r="AA1691" s="57">
        <v>0</v>
      </c>
      <c r="AB1691" s="59"/>
      <c r="AC1691" s="59"/>
      <c r="AD1691" s="59"/>
      <c r="AE1691" s="59"/>
      <c r="AF1691" s="59"/>
      <c r="AG1691" s="59"/>
      <c r="AI1691" s="7">
        <f>IF(Q1691&gt;0,RANK(Q1691,(N1691:P1691,Q1691:AE1691)),0)</f>
        <v>0</v>
      </c>
      <c r="AJ1691" s="7">
        <f>IF(R1691&gt;0,RANK(R1691,(N1691:P1691,Q1691:AE1691)),0)</f>
        <v>4</v>
      </c>
      <c r="AK1691" s="7">
        <f>IF(T1691&gt;0,RANK(T1691,(N1691:P1691,Q1691:AE1691)),0)</f>
        <v>0</v>
      </c>
      <c r="AL1691" s="7">
        <f>IF(S1691&gt;0,RANK(S1691,(N1691:P1691,Q1691:AE1691)),0)</f>
        <v>0</v>
      </c>
      <c r="AM1691" s="2">
        <f t="shared" si="657"/>
        <v>0</v>
      </c>
      <c r="AN1691" s="2">
        <f t="shared" si="658"/>
        <v>1.9491916859122403E-2</v>
      </c>
      <c r="AO1691" s="2">
        <f t="shared" si="659"/>
        <v>0</v>
      </c>
      <c r="AP1691" s="2">
        <f t="shared" si="660"/>
        <v>0</v>
      </c>
      <c r="AR1691" t="s">
        <v>632</v>
      </c>
      <c r="AS1691" t="s">
        <v>1708</v>
      </c>
      <c r="AT1691">
        <v>0</v>
      </c>
      <c r="AV1691">
        <v>3</v>
      </c>
      <c r="AW1691" s="91">
        <v>39</v>
      </c>
      <c r="AX1691" s="93">
        <v>141</v>
      </c>
      <c r="AY1691" s="97">
        <f t="shared" si="640"/>
        <v>39141</v>
      </c>
      <c r="BA1691" s="7" t="s">
        <v>1261</v>
      </c>
    </row>
    <row r="1692" spans="1:53" hidden="1" outlineLevel="1">
      <c r="A1692" t="s">
        <v>922</v>
      </c>
      <c r="B1692" t="s">
        <v>1708</v>
      </c>
      <c r="C1692" s="1">
        <f t="shared" si="652"/>
        <v>19628</v>
      </c>
      <c r="D1692" s="7">
        <f>IF(N1692&gt;0, RANK(N1692,(N1692:P1692,Q1692:AE1692)),0)</f>
        <v>2</v>
      </c>
      <c r="E1692" s="7">
        <f>IF(O1692&gt;0,RANK(O1692,(N1692:P1692,Q1692:AE1692)),0)</f>
        <v>1</v>
      </c>
      <c r="F1692" s="7">
        <f>IF(P1692&gt;0,RANK(P1692,(N1692:P1692,Q1692:AE1692)),0)</f>
        <v>4</v>
      </c>
      <c r="G1692" s="1">
        <f t="shared" si="650"/>
        <v>5185</v>
      </c>
      <c r="H1692" s="2">
        <f t="shared" si="651"/>
        <v>0.26416343998369674</v>
      </c>
      <c r="I1692" s="2"/>
      <c r="J1692" s="2">
        <f t="shared" si="653"/>
        <v>0.34410026492765439</v>
      </c>
      <c r="K1692" s="2">
        <f t="shared" si="654"/>
        <v>0.60826370491135118</v>
      </c>
      <c r="L1692" s="2">
        <f t="shared" si="655"/>
        <v>1.3908701854493581E-2</v>
      </c>
      <c r="M1692" s="2">
        <f t="shared" si="656"/>
        <v>3.3727328306500909E-2</v>
      </c>
      <c r="N1692" s="1">
        <v>6754</v>
      </c>
      <c r="O1692" s="1">
        <v>11939</v>
      </c>
      <c r="P1692" s="1">
        <v>273</v>
      </c>
      <c r="R1692" s="1">
        <v>525</v>
      </c>
      <c r="W1692" s="1">
        <v>137</v>
      </c>
      <c r="X1692" s="1"/>
      <c r="AA1692" s="57">
        <v>0</v>
      </c>
      <c r="AB1692" s="59"/>
      <c r="AC1692" s="59"/>
      <c r="AD1692" s="59"/>
      <c r="AE1692" s="59"/>
      <c r="AF1692" s="59"/>
      <c r="AG1692" s="59"/>
      <c r="AI1692" s="7">
        <f>IF(Q1692&gt;0,RANK(Q1692,(N1692:P1692,Q1692:AE1692)),0)</f>
        <v>0</v>
      </c>
      <c r="AJ1692" s="7">
        <f>IF(R1692&gt;0,RANK(R1692,(N1692:P1692,Q1692:AE1692)),0)</f>
        <v>3</v>
      </c>
      <c r="AK1692" s="7">
        <f>IF(T1692&gt;0,RANK(T1692,(N1692:P1692,Q1692:AE1692)),0)</f>
        <v>0</v>
      </c>
      <c r="AL1692" s="7">
        <f>IF(S1692&gt;0,RANK(S1692,(N1692:P1692,Q1692:AE1692)),0)</f>
        <v>0</v>
      </c>
      <c r="AM1692" s="2">
        <f t="shared" si="657"/>
        <v>0</v>
      </c>
      <c r="AN1692" s="2">
        <f t="shared" si="658"/>
        <v>2.6747503566333809E-2</v>
      </c>
      <c r="AO1692" s="2">
        <f t="shared" si="659"/>
        <v>0</v>
      </c>
      <c r="AP1692" s="2">
        <f t="shared" si="660"/>
        <v>0</v>
      </c>
      <c r="AR1692" t="s">
        <v>922</v>
      </c>
      <c r="AS1692" t="s">
        <v>1708</v>
      </c>
      <c r="AT1692">
        <v>5</v>
      </c>
      <c r="AV1692">
        <v>3</v>
      </c>
      <c r="AW1692" s="91">
        <v>39</v>
      </c>
      <c r="AX1692" s="93">
        <v>143</v>
      </c>
      <c r="AY1692" s="97">
        <f t="shared" si="640"/>
        <v>39143</v>
      </c>
      <c r="BA1692" s="7" t="s">
        <v>1261</v>
      </c>
    </row>
    <row r="1693" spans="1:53" hidden="1" outlineLevel="1">
      <c r="A1693" t="s">
        <v>1744</v>
      </c>
      <c r="B1693" t="s">
        <v>1708</v>
      </c>
      <c r="C1693" s="1">
        <f t="shared" si="652"/>
        <v>23440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4</v>
      </c>
      <c r="G1693" s="1">
        <f t="shared" si="650"/>
        <v>3426</v>
      </c>
      <c r="H1693" s="2">
        <f t="shared" si="651"/>
        <v>0.14616040955631399</v>
      </c>
      <c r="I1693" s="2"/>
      <c r="J1693" s="2">
        <f t="shared" si="653"/>
        <v>0.41493174061433447</v>
      </c>
      <c r="K1693" s="2">
        <f t="shared" si="654"/>
        <v>0.56109215017064851</v>
      </c>
      <c r="L1693" s="2">
        <f t="shared" si="655"/>
        <v>7.9778156996587034E-3</v>
      </c>
      <c r="M1693" s="2">
        <f t="shared" si="656"/>
        <v>1.5998293515358322E-2</v>
      </c>
      <c r="N1693" s="1">
        <v>9726</v>
      </c>
      <c r="O1693" s="1">
        <v>13152</v>
      </c>
      <c r="P1693" s="1">
        <v>187</v>
      </c>
      <c r="R1693" s="1">
        <v>271</v>
      </c>
      <c r="W1693" s="1">
        <v>104</v>
      </c>
      <c r="X1693" s="1"/>
      <c r="AA1693" s="57">
        <v>0</v>
      </c>
      <c r="AB1693" s="59"/>
      <c r="AC1693" s="59"/>
      <c r="AD1693" s="59"/>
      <c r="AE1693" s="59"/>
      <c r="AF1693" s="59"/>
      <c r="AG1693" s="59"/>
      <c r="AI1693" s="7">
        <f>IF(Q1693&gt;0,RANK(Q1693,(N1693:P1693,Q1693:AE1693)),0)</f>
        <v>0</v>
      </c>
      <c r="AJ1693" s="7">
        <f>IF(R1693&gt;0,RANK(R1693,(N1693:P1693,Q1693:AE1693)),0)</f>
        <v>3</v>
      </c>
      <c r="AK1693" s="7">
        <f>IF(T1693&gt;0,RANK(T1693,(N1693:P1693,Q1693:AE1693)),0)</f>
        <v>0</v>
      </c>
      <c r="AL1693" s="7">
        <f>IF(S1693&gt;0,RANK(S1693,(N1693:P1693,Q1693:AE1693)),0)</f>
        <v>0</v>
      </c>
      <c r="AM1693" s="2">
        <f t="shared" si="657"/>
        <v>0</v>
      </c>
      <c r="AN1693" s="2">
        <f t="shared" si="658"/>
        <v>1.1561433447098975E-2</v>
      </c>
      <c r="AO1693" s="2">
        <f t="shared" si="659"/>
        <v>0</v>
      </c>
      <c r="AP1693" s="2">
        <f t="shared" si="660"/>
        <v>0</v>
      </c>
      <c r="AR1693" t="s">
        <v>1744</v>
      </c>
      <c r="AS1693" t="s">
        <v>1708</v>
      </c>
      <c r="AT1693">
        <v>0</v>
      </c>
      <c r="AV1693">
        <v>3</v>
      </c>
      <c r="AW1693" s="91">
        <v>39</v>
      </c>
      <c r="AX1693" s="93">
        <v>145</v>
      </c>
      <c r="AY1693" s="97">
        <f t="shared" si="640"/>
        <v>39145</v>
      </c>
      <c r="BA1693" s="7" t="s">
        <v>1261</v>
      </c>
    </row>
    <row r="1694" spans="1:53" hidden="1" outlineLevel="1">
      <c r="A1694" t="s">
        <v>1661</v>
      </c>
      <c r="B1694" t="s">
        <v>1708</v>
      </c>
      <c r="C1694" s="1">
        <f t="shared" si="652"/>
        <v>17716</v>
      </c>
      <c r="D1694" s="7">
        <f>IF(N1694&gt;0, RANK(N1694,(N1694:P1694,Q1694:AE1694)),0)</f>
        <v>2</v>
      </c>
      <c r="E1694" s="7">
        <f>IF(O1694&gt;0,RANK(O1694,(N1694:P1694,Q1694:AE1694)),0)</f>
        <v>1</v>
      </c>
      <c r="F1694" s="7">
        <f>IF(P1694&gt;0,RANK(P1694,(N1694:P1694,Q1694:AE1694)),0)</f>
        <v>4</v>
      </c>
      <c r="G1694" s="1">
        <f t="shared" si="650"/>
        <v>5337</v>
      </c>
      <c r="H1694" s="2">
        <f t="shared" si="651"/>
        <v>0.30125310453827048</v>
      </c>
      <c r="I1694" s="2"/>
      <c r="J1694" s="2">
        <f t="shared" si="653"/>
        <v>0.32354933393542562</v>
      </c>
      <c r="K1694" s="2">
        <f t="shared" si="654"/>
        <v>0.6248024384736961</v>
      </c>
      <c r="L1694" s="2">
        <f t="shared" si="655"/>
        <v>1.4563106796116505E-2</v>
      </c>
      <c r="M1694" s="2">
        <f t="shared" si="656"/>
        <v>3.7085120794761776E-2</v>
      </c>
      <c r="N1694" s="1">
        <v>5732</v>
      </c>
      <c r="O1694" s="1">
        <v>11069</v>
      </c>
      <c r="P1694" s="1">
        <v>258</v>
      </c>
      <c r="R1694" s="1">
        <v>546</v>
      </c>
      <c r="W1694" s="1">
        <v>111</v>
      </c>
      <c r="X1694" s="1"/>
      <c r="AA1694" s="57">
        <v>0</v>
      </c>
      <c r="AB1694" s="59"/>
      <c r="AC1694" s="59"/>
      <c r="AD1694" s="59"/>
      <c r="AE1694" s="59"/>
      <c r="AF1694" s="59"/>
      <c r="AG1694" s="59"/>
      <c r="AI1694" s="7">
        <f>IF(Q1694&gt;0,RANK(Q1694,(N1694:P1694,Q1694:AE1694)),0)</f>
        <v>0</v>
      </c>
      <c r="AJ1694" s="7">
        <f>IF(R1694&gt;0,RANK(R1694,(N1694:P1694,Q1694:AE1694)),0)</f>
        <v>3</v>
      </c>
      <c r="AK1694" s="7">
        <f>IF(T1694&gt;0,RANK(T1694,(N1694:P1694,Q1694:AE1694)),0)</f>
        <v>0</v>
      </c>
      <c r="AL1694" s="7">
        <f>IF(S1694&gt;0,RANK(S1694,(N1694:P1694,Q1694:AE1694)),0)</f>
        <v>0</v>
      </c>
      <c r="AM1694" s="2">
        <f t="shared" si="657"/>
        <v>0</v>
      </c>
      <c r="AN1694" s="2">
        <f t="shared" si="658"/>
        <v>3.0819598103409347E-2</v>
      </c>
      <c r="AO1694" s="2">
        <f t="shared" si="659"/>
        <v>0</v>
      </c>
      <c r="AP1694" s="2">
        <f t="shared" si="660"/>
        <v>0</v>
      </c>
      <c r="AR1694" t="s">
        <v>1661</v>
      </c>
      <c r="AS1694" t="s">
        <v>1708</v>
      </c>
      <c r="AT1694">
        <v>5</v>
      </c>
      <c r="AV1694">
        <v>3</v>
      </c>
      <c r="AW1694" s="91">
        <v>39</v>
      </c>
      <c r="AX1694" s="93">
        <v>147</v>
      </c>
      <c r="AY1694" s="97">
        <f t="shared" si="640"/>
        <v>39147</v>
      </c>
      <c r="BA1694" s="7" t="s">
        <v>1261</v>
      </c>
    </row>
    <row r="1695" spans="1:53" hidden="1" outlineLevel="1">
      <c r="A1695" t="s">
        <v>507</v>
      </c>
      <c r="B1695" t="s">
        <v>1708</v>
      </c>
      <c r="C1695" s="1">
        <f t="shared" si="652"/>
        <v>17907</v>
      </c>
      <c r="D1695" s="7">
        <f>IF(N1695&gt;0, RANK(N1695,(N1695:P1695,Q1695:AE1695)),0)</f>
        <v>2</v>
      </c>
      <c r="E1695" s="7">
        <f>IF(O1695&gt;0,RANK(O1695,(N1695:P1695,Q1695:AE1695)),0)</f>
        <v>1</v>
      </c>
      <c r="F1695" s="7">
        <f>IF(P1695&gt;0,RANK(P1695,(N1695:P1695,Q1695:AE1695)),0)</f>
        <v>4</v>
      </c>
      <c r="G1695" s="1">
        <f t="shared" si="650"/>
        <v>9718</v>
      </c>
      <c r="H1695" s="2">
        <f t="shared" si="651"/>
        <v>0.5426928016976601</v>
      </c>
      <c r="I1695" s="2"/>
      <c r="J1695" s="2">
        <f t="shared" si="653"/>
        <v>0.20952700061428492</v>
      </c>
      <c r="K1695" s="2">
        <f t="shared" si="654"/>
        <v>0.75221980231194507</v>
      </c>
      <c r="L1695" s="2">
        <f t="shared" si="655"/>
        <v>1.329089183001061E-2</v>
      </c>
      <c r="M1695" s="2">
        <f t="shared" si="656"/>
        <v>2.4962305243759454E-2</v>
      </c>
      <c r="N1695" s="1">
        <v>3752</v>
      </c>
      <c r="O1695" s="1">
        <v>13470</v>
      </c>
      <c r="P1695" s="1">
        <v>238</v>
      </c>
      <c r="R1695" s="1">
        <v>352</v>
      </c>
      <c r="W1695" s="1">
        <v>95</v>
      </c>
      <c r="X1695" s="1"/>
      <c r="AA1695" s="57">
        <v>0</v>
      </c>
      <c r="AB1695" s="59"/>
      <c r="AC1695" s="59"/>
      <c r="AD1695" s="59"/>
      <c r="AE1695" s="59"/>
      <c r="AF1695" s="59"/>
      <c r="AG1695" s="59"/>
      <c r="AI1695" s="7">
        <f>IF(Q1695&gt;0,RANK(Q1695,(N1695:P1695,Q1695:AE1695)),0)</f>
        <v>0</v>
      </c>
      <c r="AJ1695" s="7">
        <f>IF(R1695&gt;0,RANK(R1695,(N1695:P1695,Q1695:AE1695)),0)</f>
        <v>3</v>
      </c>
      <c r="AK1695" s="7">
        <f>IF(T1695&gt;0,RANK(T1695,(N1695:P1695,Q1695:AE1695)),0)</f>
        <v>0</v>
      </c>
      <c r="AL1695" s="7">
        <f>IF(S1695&gt;0,RANK(S1695,(N1695:P1695,Q1695:AE1695)),0)</f>
        <v>0</v>
      </c>
      <c r="AM1695" s="2">
        <f t="shared" si="657"/>
        <v>0</v>
      </c>
      <c r="AN1695" s="2">
        <f t="shared" si="658"/>
        <v>1.9657117328419054E-2</v>
      </c>
      <c r="AO1695" s="2">
        <f t="shared" si="659"/>
        <v>0</v>
      </c>
      <c r="AP1695" s="2">
        <f t="shared" si="660"/>
        <v>0</v>
      </c>
      <c r="AR1695" t="s">
        <v>507</v>
      </c>
      <c r="AS1695" t="s">
        <v>1708</v>
      </c>
      <c r="AT1695">
        <v>4</v>
      </c>
      <c r="AV1695">
        <v>3</v>
      </c>
      <c r="AW1695" s="91">
        <v>39</v>
      </c>
      <c r="AX1695" s="93">
        <v>149</v>
      </c>
      <c r="AY1695" s="97">
        <f t="shared" si="640"/>
        <v>39149</v>
      </c>
      <c r="BA1695" s="7" t="s">
        <v>1261</v>
      </c>
    </row>
    <row r="1696" spans="1:53" hidden="1" outlineLevel="1">
      <c r="A1696" t="s">
        <v>1547</v>
      </c>
      <c r="B1696" t="s">
        <v>1708</v>
      </c>
      <c r="C1696" s="1">
        <f t="shared" si="652"/>
        <v>126811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4</v>
      </c>
      <c r="G1696" s="1">
        <f t="shared" si="650"/>
        <v>22799</v>
      </c>
      <c r="H1696" s="2">
        <f t="shared" si="651"/>
        <v>0.17978724243165026</v>
      </c>
      <c r="I1696" s="2"/>
      <c r="J1696" s="2">
        <f t="shared" si="653"/>
        <v>0.3911648043150831</v>
      </c>
      <c r="K1696" s="2">
        <f t="shared" si="654"/>
        <v>0.57095204674673328</v>
      </c>
      <c r="L1696" s="2">
        <f t="shared" si="655"/>
        <v>1.3500406116188659E-2</v>
      </c>
      <c r="M1696" s="2">
        <f t="shared" si="656"/>
        <v>2.4382742821995016E-2</v>
      </c>
      <c r="N1696" s="1">
        <v>49604</v>
      </c>
      <c r="O1696" s="1">
        <v>72403</v>
      </c>
      <c r="P1696" s="1">
        <v>1712</v>
      </c>
      <c r="R1696" s="1">
        <v>2195</v>
      </c>
      <c r="W1696" s="1">
        <v>897</v>
      </c>
      <c r="X1696" s="1"/>
      <c r="AA1696" s="57">
        <v>0</v>
      </c>
      <c r="AB1696" s="59"/>
      <c r="AC1696" s="59"/>
      <c r="AD1696" s="59"/>
      <c r="AE1696" s="59"/>
      <c r="AF1696" s="59"/>
      <c r="AG1696" s="59"/>
      <c r="AI1696" s="7">
        <f>IF(Q1696&gt;0,RANK(Q1696,(N1696:P1696,Q1696:AE1696)),0)</f>
        <v>0</v>
      </c>
      <c r="AJ1696" s="7">
        <f>IF(R1696&gt;0,RANK(R1696,(N1696:P1696,Q1696:AE1696)),0)</f>
        <v>3</v>
      </c>
      <c r="AK1696" s="7">
        <f>IF(T1696&gt;0,RANK(T1696,(N1696:P1696,Q1696:AE1696)),0)</f>
        <v>0</v>
      </c>
      <c r="AL1696" s="7">
        <f>IF(S1696&gt;0,RANK(S1696,(N1696:P1696,Q1696:AE1696)),0)</f>
        <v>0</v>
      </c>
      <c r="AM1696" s="2">
        <f t="shared" si="657"/>
        <v>0</v>
      </c>
      <c r="AN1696" s="2">
        <f t="shared" si="658"/>
        <v>1.7309223963220856E-2</v>
      </c>
      <c r="AO1696" s="2">
        <f t="shared" si="659"/>
        <v>0</v>
      </c>
      <c r="AP1696" s="2">
        <f t="shared" si="660"/>
        <v>0</v>
      </c>
      <c r="AR1696" t="s">
        <v>1547</v>
      </c>
      <c r="AS1696" t="s">
        <v>1708</v>
      </c>
      <c r="AT1696">
        <v>16</v>
      </c>
      <c r="AV1696">
        <v>3</v>
      </c>
      <c r="AW1696" s="91">
        <v>39</v>
      </c>
      <c r="AX1696" s="93">
        <v>151</v>
      </c>
      <c r="AY1696" s="97">
        <f t="shared" si="640"/>
        <v>39151</v>
      </c>
      <c r="BA1696" s="7" t="s">
        <v>1261</v>
      </c>
    </row>
    <row r="1697" spans="1:53" hidden="1" outlineLevel="1">
      <c r="A1697" t="s">
        <v>264</v>
      </c>
      <c r="B1697" t="s">
        <v>1708</v>
      </c>
      <c r="C1697" s="1">
        <f t="shared" si="652"/>
        <v>176981</v>
      </c>
      <c r="D1697" s="7">
        <f>IF(N1697&gt;0, RANK(N1697,(N1697:P1697,Q1697:AE1697)),0)</f>
        <v>2</v>
      </c>
      <c r="E1697" s="7">
        <f>IF(O1697&gt;0,RANK(O1697,(N1697:P1697,Q1697:AE1697)),0)</f>
        <v>1</v>
      </c>
      <c r="F1697" s="7">
        <f>IF(P1697&gt;0,RANK(P1697,(N1697:P1697,Q1697:AE1697)),0)</f>
        <v>4</v>
      </c>
      <c r="G1697" s="1">
        <f t="shared" si="650"/>
        <v>6079</v>
      </c>
      <c r="H1697" s="2">
        <f t="shared" si="651"/>
        <v>3.4348319876144895E-2</v>
      </c>
      <c r="I1697" s="2"/>
      <c r="J1697" s="2">
        <f t="shared" si="653"/>
        <v>0.465106423853408</v>
      </c>
      <c r="K1697" s="2">
        <f t="shared" si="654"/>
        <v>0.4994547437295529</v>
      </c>
      <c r="L1697" s="2">
        <f t="shared" si="655"/>
        <v>1.3577728682739956E-2</v>
      </c>
      <c r="M1697" s="2">
        <f t="shared" si="656"/>
        <v>2.1861103734299201E-2</v>
      </c>
      <c r="N1697" s="1">
        <v>82315</v>
      </c>
      <c r="O1697" s="1">
        <v>88394</v>
      </c>
      <c r="P1697" s="1">
        <v>2403</v>
      </c>
      <c r="R1697" s="1">
        <v>2764</v>
      </c>
      <c r="W1697" s="1">
        <v>1100</v>
      </c>
      <c r="X1697" s="1"/>
      <c r="AA1697" s="57">
        <v>5</v>
      </c>
      <c r="AB1697" s="59"/>
      <c r="AC1697" s="59"/>
      <c r="AD1697" s="59"/>
      <c r="AE1697" s="59"/>
      <c r="AF1697" s="59"/>
      <c r="AG1697" s="59"/>
      <c r="AI1697" s="7">
        <f>IF(Q1697&gt;0,RANK(Q1697,(N1697:P1697,Q1697:AE1697)),0)</f>
        <v>0</v>
      </c>
      <c r="AJ1697" s="7">
        <f>IF(R1697&gt;0,RANK(R1697,(N1697:P1697,Q1697:AE1697)),0)</f>
        <v>3</v>
      </c>
      <c r="AK1697" s="7">
        <f>IF(T1697&gt;0,RANK(T1697,(N1697:P1697,Q1697:AE1697)),0)</f>
        <v>0</v>
      </c>
      <c r="AL1697" s="7">
        <f>IF(S1697&gt;0,RANK(S1697,(N1697:P1697,Q1697:AE1697)),0)</f>
        <v>0</v>
      </c>
      <c r="AM1697" s="2">
        <f t="shared" si="657"/>
        <v>0</v>
      </c>
      <c r="AN1697" s="2">
        <f t="shared" si="658"/>
        <v>1.5617495663376295E-2</v>
      </c>
      <c r="AO1697" s="2">
        <f t="shared" si="659"/>
        <v>0</v>
      </c>
      <c r="AP1697" s="2">
        <f t="shared" si="660"/>
        <v>0</v>
      </c>
      <c r="AR1697" t="s">
        <v>264</v>
      </c>
      <c r="AS1697" t="s">
        <v>1708</v>
      </c>
      <c r="AT1697">
        <v>0</v>
      </c>
      <c r="AV1697">
        <v>3</v>
      </c>
      <c r="AW1697" s="91">
        <v>39</v>
      </c>
      <c r="AX1697" s="93">
        <v>153</v>
      </c>
      <c r="AY1697" s="97">
        <f t="shared" si="640"/>
        <v>39153</v>
      </c>
      <c r="BA1697" s="7" t="s">
        <v>1261</v>
      </c>
    </row>
    <row r="1698" spans="1:53" hidden="1" outlineLevel="1">
      <c r="A1698" t="s">
        <v>1258</v>
      </c>
      <c r="B1698" t="s">
        <v>1708</v>
      </c>
      <c r="C1698" s="1">
        <f t="shared" si="652"/>
        <v>71146</v>
      </c>
      <c r="D1698" s="7">
        <f>IF(N1698&gt;0, RANK(N1698,(N1698:P1698,Q1698:AE1698)),0)</f>
        <v>1</v>
      </c>
      <c r="E1698" s="7">
        <f>IF(O1698&gt;0,RANK(O1698,(N1698:P1698,Q1698:AE1698)),0)</f>
        <v>2</v>
      </c>
      <c r="F1698" s="7">
        <f>IF(P1698&gt;0,RANK(P1698,(N1698:P1698,Q1698:AE1698)),0)</f>
        <v>4</v>
      </c>
      <c r="G1698" s="1">
        <f t="shared" si="650"/>
        <v>6751</v>
      </c>
      <c r="H1698" s="2">
        <f t="shared" si="651"/>
        <v>9.488938239676159E-2</v>
      </c>
      <c r="I1698" s="2"/>
      <c r="J1698" s="2">
        <f t="shared" si="653"/>
        <v>0.52451297332246372</v>
      </c>
      <c r="K1698" s="2">
        <f t="shared" si="654"/>
        <v>0.42962359092570207</v>
      </c>
      <c r="L1698" s="2">
        <f t="shared" si="655"/>
        <v>1.783656143704495E-2</v>
      </c>
      <c r="M1698" s="2">
        <f t="shared" si="656"/>
        <v>2.8026874314789264E-2</v>
      </c>
      <c r="N1698" s="1">
        <v>37317</v>
      </c>
      <c r="O1698" s="1">
        <v>30566</v>
      </c>
      <c r="P1698" s="1">
        <v>1269</v>
      </c>
      <c r="R1698" s="1">
        <v>1439</v>
      </c>
      <c r="W1698" s="1">
        <v>554</v>
      </c>
      <c r="X1698" s="1"/>
      <c r="AA1698" s="57">
        <v>1</v>
      </c>
      <c r="AB1698" s="59"/>
      <c r="AC1698" s="59"/>
      <c r="AD1698" s="59"/>
      <c r="AE1698" s="59"/>
      <c r="AF1698" s="59"/>
      <c r="AG1698" s="59"/>
      <c r="AI1698" s="7">
        <f>IF(Q1698&gt;0,RANK(Q1698,(N1698:P1698,Q1698:AE1698)),0)</f>
        <v>0</v>
      </c>
      <c r="AJ1698" s="7">
        <f>IF(R1698&gt;0,RANK(R1698,(N1698:P1698,Q1698:AE1698)),0)</f>
        <v>3</v>
      </c>
      <c r="AK1698" s="7">
        <f>IF(T1698&gt;0,RANK(T1698,(N1698:P1698,Q1698:AE1698)),0)</f>
        <v>0</v>
      </c>
      <c r="AL1698" s="7">
        <f>IF(S1698&gt;0,RANK(S1698,(N1698:P1698,Q1698:AE1698)),0)</f>
        <v>0</v>
      </c>
      <c r="AM1698" s="2">
        <f t="shared" si="657"/>
        <v>0</v>
      </c>
      <c r="AN1698" s="2">
        <f t="shared" si="658"/>
        <v>2.0226014111826385E-2</v>
      </c>
      <c r="AO1698" s="2">
        <f t="shared" si="659"/>
        <v>0</v>
      </c>
      <c r="AP1698" s="2">
        <f t="shared" si="660"/>
        <v>0</v>
      </c>
      <c r="AR1698" t="s">
        <v>1258</v>
      </c>
      <c r="AS1698" t="s">
        <v>1708</v>
      </c>
      <c r="AT1698">
        <v>0</v>
      </c>
      <c r="AV1698">
        <v>3</v>
      </c>
      <c r="AW1698" s="91">
        <v>39</v>
      </c>
      <c r="AX1698" s="93">
        <v>155</v>
      </c>
      <c r="AY1698" s="97">
        <f t="shared" si="640"/>
        <v>39155</v>
      </c>
      <c r="BA1698" s="7" t="s">
        <v>1261</v>
      </c>
    </row>
    <row r="1699" spans="1:53" hidden="1" outlineLevel="1">
      <c r="A1699" t="s">
        <v>935</v>
      </c>
      <c r="B1699" t="s">
        <v>1708</v>
      </c>
      <c r="C1699" s="1">
        <f t="shared" si="652"/>
        <v>28739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4</v>
      </c>
      <c r="G1699" s="1">
        <f t="shared" si="650"/>
        <v>5551</v>
      </c>
      <c r="H1699" s="2">
        <f t="shared" si="651"/>
        <v>0.19315216256654721</v>
      </c>
      <c r="I1699" s="2"/>
      <c r="J1699" s="2">
        <f t="shared" si="653"/>
        <v>0.38087616131389401</v>
      </c>
      <c r="K1699" s="2">
        <f t="shared" si="654"/>
        <v>0.57402832388044123</v>
      </c>
      <c r="L1699" s="2">
        <f t="shared" si="655"/>
        <v>1.3709593235672779E-2</v>
      </c>
      <c r="M1699" s="2">
        <f t="shared" si="656"/>
        <v>3.1385921569991981E-2</v>
      </c>
      <c r="N1699" s="1">
        <v>10946</v>
      </c>
      <c r="O1699" s="1">
        <v>16497</v>
      </c>
      <c r="P1699" s="1">
        <v>394</v>
      </c>
      <c r="R1699" s="1">
        <v>678</v>
      </c>
      <c r="W1699" s="1">
        <v>213</v>
      </c>
      <c r="X1699" s="1"/>
      <c r="AA1699" s="57">
        <v>11</v>
      </c>
      <c r="AB1699" s="59"/>
      <c r="AC1699" s="59"/>
      <c r="AD1699" s="59"/>
      <c r="AE1699" s="59"/>
      <c r="AF1699" s="59"/>
      <c r="AG1699" s="59"/>
      <c r="AI1699" s="7">
        <f>IF(Q1699&gt;0,RANK(Q1699,(N1699:P1699,Q1699:AE1699)),0)</f>
        <v>0</v>
      </c>
      <c r="AJ1699" s="7">
        <f>IF(R1699&gt;0,RANK(R1699,(N1699:P1699,Q1699:AE1699)),0)</f>
        <v>3</v>
      </c>
      <c r="AK1699" s="7">
        <f>IF(T1699&gt;0,RANK(T1699,(N1699:P1699,Q1699:AE1699)),0)</f>
        <v>0</v>
      </c>
      <c r="AL1699" s="7">
        <f>IF(S1699&gt;0,RANK(S1699,(N1699:P1699,Q1699:AE1699)),0)</f>
        <v>0</v>
      </c>
      <c r="AM1699" s="2">
        <f t="shared" si="657"/>
        <v>0</v>
      </c>
      <c r="AN1699" s="2">
        <f t="shared" si="658"/>
        <v>2.3591635060370923E-2</v>
      </c>
      <c r="AO1699" s="2">
        <f t="shared" si="659"/>
        <v>0</v>
      </c>
      <c r="AP1699" s="2">
        <f t="shared" si="660"/>
        <v>0</v>
      </c>
      <c r="AR1699" t="s">
        <v>935</v>
      </c>
      <c r="AS1699" t="s">
        <v>1708</v>
      </c>
      <c r="AT1699">
        <v>18</v>
      </c>
      <c r="AV1699">
        <v>3</v>
      </c>
      <c r="AW1699" s="91">
        <v>39</v>
      </c>
      <c r="AX1699" s="93">
        <v>157</v>
      </c>
      <c r="AY1699" s="97">
        <f t="shared" si="640"/>
        <v>39157</v>
      </c>
      <c r="BA1699" s="7" t="s">
        <v>1261</v>
      </c>
    </row>
    <row r="1700" spans="1:53" hidden="1" outlineLevel="1">
      <c r="A1700" t="s">
        <v>2105</v>
      </c>
      <c r="B1700" t="s">
        <v>1708</v>
      </c>
      <c r="C1700" s="1">
        <f t="shared" si="652"/>
        <v>17539</v>
      </c>
      <c r="D1700" s="7">
        <f>IF(N1700&gt;0, RANK(N1700,(N1700:P1700,Q1700:AE1700)),0)</f>
        <v>2</v>
      </c>
      <c r="E1700" s="7">
        <f>IF(O1700&gt;0,RANK(O1700,(N1700:P1700,Q1700:AE1700)),0)</f>
        <v>1</v>
      </c>
      <c r="F1700" s="7">
        <f>IF(P1700&gt;0,RANK(P1700,(N1700:P1700,Q1700:AE1700)),0)</f>
        <v>3</v>
      </c>
      <c r="G1700" s="1">
        <f t="shared" si="650"/>
        <v>9078</v>
      </c>
      <c r="H1700" s="2">
        <f t="shared" si="651"/>
        <v>0.5175893722561149</v>
      </c>
      <c r="I1700" s="2"/>
      <c r="J1700" s="2">
        <f t="shared" si="653"/>
        <v>0.21614687268373339</v>
      </c>
      <c r="K1700" s="2">
        <f t="shared" si="654"/>
        <v>0.73373624493984835</v>
      </c>
      <c r="L1700" s="2">
        <f t="shared" si="655"/>
        <v>2.3262443696904042E-2</v>
      </c>
      <c r="M1700" s="2">
        <f t="shared" si="656"/>
        <v>2.6854438679514162E-2</v>
      </c>
      <c r="N1700" s="1">
        <v>3791</v>
      </c>
      <c r="O1700" s="1">
        <v>12869</v>
      </c>
      <c r="P1700" s="1">
        <v>408</v>
      </c>
      <c r="R1700" s="1">
        <v>367</v>
      </c>
      <c r="W1700" s="1">
        <v>103</v>
      </c>
      <c r="X1700" s="1"/>
      <c r="AA1700" s="57">
        <v>1</v>
      </c>
      <c r="AB1700" s="59"/>
      <c r="AC1700" s="59"/>
      <c r="AD1700" s="59"/>
      <c r="AE1700" s="59"/>
      <c r="AF1700" s="59"/>
      <c r="AG1700" s="59"/>
      <c r="AI1700" s="7">
        <f>IF(Q1700&gt;0,RANK(Q1700,(N1700:P1700,Q1700:AE1700)),0)</f>
        <v>0</v>
      </c>
      <c r="AJ1700" s="7">
        <f>IF(R1700&gt;0,RANK(R1700,(N1700:P1700,Q1700:AE1700)),0)</f>
        <v>4</v>
      </c>
      <c r="AK1700" s="7">
        <f>IF(T1700&gt;0,RANK(T1700,(N1700:P1700,Q1700:AE1700)),0)</f>
        <v>0</v>
      </c>
      <c r="AL1700" s="7">
        <f>IF(S1700&gt;0,RANK(S1700,(N1700:P1700,Q1700:AE1700)),0)</f>
        <v>0</v>
      </c>
      <c r="AM1700" s="2">
        <f t="shared" si="657"/>
        <v>0</v>
      </c>
      <c r="AN1700" s="2">
        <f t="shared" si="658"/>
        <v>2.0924796168538685E-2</v>
      </c>
      <c r="AO1700" s="2">
        <f t="shared" si="659"/>
        <v>0</v>
      </c>
      <c r="AP1700" s="2">
        <f t="shared" si="660"/>
        <v>0</v>
      </c>
      <c r="AR1700" t="s">
        <v>2105</v>
      </c>
      <c r="AS1700" t="s">
        <v>1708</v>
      </c>
      <c r="AT1700">
        <v>15</v>
      </c>
      <c r="AV1700">
        <v>3</v>
      </c>
      <c r="AW1700" s="91">
        <v>39</v>
      </c>
      <c r="AX1700" s="93">
        <v>159</v>
      </c>
      <c r="AY1700" s="97">
        <f t="shared" si="640"/>
        <v>39159</v>
      </c>
      <c r="BA1700" s="7" t="s">
        <v>1261</v>
      </c>
    </row>
    <row r="1701" spans="1:53" hidden="1" outlineLevel="1">
      <c r="A1701" t="s">
        <v>497</v>
      </c>
      <c r="B1701" t="s">
        <v>1708</v>
      </c>
      <c r="C1701" s="1">
        <f t="shared" si="652"/>
        <v>9946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4</v>
      </c>
      <c r="G1701" s="1">
        <f t="shared" si="650"/>
        <v>4865</v>
      </c>
      <c r="H1701" s="2">
        <f t="shared" si="651"/>
        <v>0.48914136336215563</v>
      </c>
      <c r="I1701" s="2"/>
      <c r="J1701" s="2">
        <f t="shared" si="653"/>
        <v>0.23426503116830888</v>
      </c>
      <c r="K1701" s="2">
        <f t="shared" si="654"/>
        <v>0.72340639453046451</v>
      </c>
      <c r="L1701" s="2">
        <f t="shared" si="655"/>
        <v>1.3975467524633018E-2</v>
      </c>
      <c r="M1701" s="2">
        <f t="shared" si="656"/>
        <v>2.8353106776593591E-2</v>
      </c>
      <c r="N1701" s="1">
        <v>2330</v>
      </c>
      <c r="O1701" s="1">
        <v>7195</v>
      </c>
      <c r="P1701" s="1">
        <v>139</v>
      </c>
      <c r="R1701" s="1">
        <v>226</v>
      </c>
      <c r="W1701" s="1">
        <v>56</v>
      </c>
      <c r="X1701" s="1"/>
      <c r="AA1701" s="57">
        <v>0</v>
      </c>
      <c r="AB1701" s="59"/>
      <c r="AC1701" s="59"/>
      <c r="AD1701" s="59"/>
      <c r="AE1701" s="59"/>
      <c r="AF1701" s="59"/>
      <c r="AG1701" s="59"/>
      <c r="AI1701" s="7">
        <f>IF(Q1701&gt;0,RANK(Q1701,(N1701:P1701,Q1701:AE1701)),0)</f>
        <v>0</v>
      </c>
      <c r="AJ1701" s="7">
        <f>IF(R1701&gt;0,RANK(R1701,(N1701:P1701,Q1701:AE1701)),0)</f>
        <v>3</v>
      </c>
      <c r="AK1701" s="7">
        <f>IF(T1701&gt;0,RANK(T1701,(N1701:P1701,Q1701:AE1701)),0)</f>
        <v>0</v>
      </c>
      <c r="AL1701" s="7">
        <f>IF(S1701&gt;0,RANK(S1701,(N1701:P1701,Q1701:AE1701)),0)</f>
        <v>0</v>
      </c>
      <c r="AM1701" s="2">
        <f t="shared" si="657"/>
        <v>0</v>
      </c>
      <c r="AN1701" s="2">
        <f t="shared" si="658"/>
        <v>2.2722702594007643E-2</v>
      </c>
      <c r="AO1701" s="2">
        <f t="shared" si="659"/>
        <v>0</v>
      </c>
      <c r="AP1701" s="2">
        <f t="shared" si="660"/>
        <v>0</v>
      </c>
      <c r="AR1701" t="s">
        <v>497</v>
      </c>
      <c r="AS1701" t="s">
        <v>1708</v>
      </c>
      <c r="AT1701">
        <v>5</v>
      </c>
      <c r="AV1701">
        <v>3</v>
      </c>
      <c r="AW1701" s="91">
        <v>39</v>
      </c>
      <c r="AX1701" s="93">
        <v>161</v>
      </c>
      <c r="AY1701" s="97">
        <f t="shared" si="640"/>
        <v>39161</v>
      </c>
      <c r="BA1701" s="7" t="s">
        <v>1261</v>
      </c>
    </row>
    <row r="1702" spans="1:53" hidden="1" outlineLevel="1">
      <c r="A1702" t="s">
        <v>261</v>
      </c>
      <c r="B1702" t="s">
        <v>1708</v>
      </c>
      <c r="C1702" s="1">
        <f t="shared" si="652"/>
        <v>4209</v>
      </c>
      <c r="D1702" s="7">
        <f>IF(N1702&gt;0, RANK(N1702,(N1702:P1702,Q1702:AE1702)),0)</f>
        <v>2</v>
      </c>
      <c r="E1702" s="7">
        <f>IF(O1702&gt;0,RANK(O1702,(N1702:P1702,Q1702:AE1702)),0)</f>
        <v>1</v>
      </c>
      <c r="F1702" s="7">
        <f>IF(P1702&gt;0,RANK(P1702,(N1702:P1702,Q1702:AE1702)),0)</f>
        <v>4</v>
      </c>
      <c r="G1702" s="1">
        <f t="shared" si="650"/>
        <v>553</v>
      </c>
      <c r="H1702" s="2">
        <f t="shared" si="651"/>
        <v>0.13138512710857686</v>
      </c>
      <c r="I1702" s="2"/>
      <c r="J1702" s="2">
        <f t="shared" si="653"/>
        <v>0.40793537657400808</v>
      </c>
      <c r="K1702" s="2">
        <f t="shared" si="654"/>
        <v>0.53932050368258488</v>
      </c>
      <c r="L1702" s="2">
        <f t="shared" si="655"/>
        <v>1.9244476122594441E-2</v>
      </c>
      <c r="M1702" s="2">
        <f t="shared" si="656"/>
        <v>3.3499643620812536E-2</v>
      </c>
      <c r="N1702" s="1">
        <v>1717</v>
      </c>
      <c r="O1702" s="1">
        <v>2270</v>
      </c>
      <c r="P1702" s="1">
        <v>81</v>
      </c>
      <c r="R1702" s="1">
        <v>107</v>
      </c>
      <c r="W1702" s="1">
        <v>34</v>
      </c>
      <c r="X1702" s="1"/>
      <c r="AA1702" s="57">
        <v>0</v>
      </c>
      <c r="AB1702" s="59"/>
      <c r="AC1702" s="59"/>
      <c r="AD1702" s="59"/>
      <c r="AE1702" s="59"/>
      <c r="AF1702" s="59"/>
      <c r="AG1702" s="59"/>
      <c r="AI1702" s="7">
        <f>IF(Q1702&gt;0,RANK(Q1702,(N1702:P1702,Q1702:AE1702)),0)</f>
        <v>0</v>
      </c>
      <c r="AJ1702" s="7">
        <f>IF(R1702&gt;0,RANK(R1702,(N1702:P1702,Q1702:AE1702)),0)</f>
        <v>3</v>
      </c>
      <c r="AK1702" s="7">
        <f>IF(T1702&gt;0,RANK(T1702,(N1702:P1702,Q1702:AE1702)),0)</f>
        <v>0</v>
      </c>
      <c r="AL1702" s="7">
        <f>IF(S1702&gt;0,RANK(S1702,(N1702:P1702,Q1702:AE1702)),0)</f>
        <v>0</v>
      </c>
      <c r="AM1702" s="2">
        <f t="shared" si="657"/>
        <v>0</v>
      </c>
      <c r="AN1702" s="2">
        <f t="shared" si="658"/>
        <v>2.5421715371822286E-2</v>
      </c>
      <c r="AO1702" s="2">
        <f t="shared" si="659"/>
        <v>0</v>
      </c>
      <c r="AP1702" s="2">
        <f t="shared" si="660"/>
        <v>0</v>
      </c>
      <c r="AR1702" t="s">
        <v>261</v>
      </c>
      <c r="AS1702" t="s">
        <v>1708</v>
      </c>
      <c r="AT1702">
        <v>18</v>
      </c>
      <c r="AV1702">
        <v>3</v>
      </c>
      <c r="AW1702" s="91">
        <v>39</v>
      </c>
      <c r="AX1702" s="93">
        <v>163</v>
      </c>
      <c r="AY1702" s="97">
        <f t="shared" si="640"/>
        <v>39163</v>
      </c>
      <c r="BA1702" s="7" t="s">
        <v>1261</v>
      </c>
    </row>
    <row r="1703" spans="1:53" hidden="1" outlineLevel="1">
      <c r="A1703" t="s">
        <v>2118</v>
      </c>
      <c r="B1703" t="s">
        <v>1708</v>
      </c>
      <c r="C1703" s="1">
        <f t="shared" si="652"/>
        <v>79262</v>
      </c>
      <c r="D1703" s="7">
        <f>IF(N1703&gt;0, RANK(N1703,(N1703:P1703,Q1703:AE1703)),0)</f>
        <v>2</v>
      </c>
      <c r="E1703" s="7">
        <f>IF(O1703&gt;0,RANK(O1703,(N1703:P1703,Q1703:AE1703)),0)</f>
        <v>1</v>
      </c>
      <c r="F1703" s="7">
        <f>IF(P1703&gt;0,RANK(P1703,(N1703:P1703,Q1703:AE1703)),0)</f>
        <v>4</v>
      </c>
      <c r="G1703" s="1">
        <f t="shared" si="650"/>
        <v>44440</v>
      </c>
      <c r="H1703" s="2">
        <f t="shared" si="651"/>
        <v>0.56067220105472992</v>
      </c>
      <c r="I1703" s="2"/>
      <c r="J1703" s="2">
        <f t="shared" si="653"/>
        <v>0.20634099568519593</v>
      </c>
      <c r="K1703" s="2">
        <f t="shared" si="654"/>
        <v>0.76701319673992585</v>
      </c>
      <c r="L1703" s="2">
        <f t="shared" si="655"/>
        <v>6.7371502106936491E-3</v>
      </c>
      <c r="M1703" s="2">
        <f t="shared" si="656"/>
        <v>1.9908657364184575E-2</v>
      </c>
      <c r="N1703" s="1">
        <v>16355</v>
      </c>
      <c r="O1703" s="1">
        <v>60795</v>
      </c>
      <c r="P1703" s="1">
        <v>534</v>
      </c>
      <c r="R1703" s="1">
        <v>1250</v>
      </c>
      <c r="W1703" s="1">
        <v>309</v>
      </c>
      <c r="X1703" s="1"/>
      <c r="AA1703" s="57">
        <v>19</v>
      </c>
      <c r="AB1703" s="59"/>
      <c r="AC1703" s="59"/>
      <c r="AD1703" s="59"/>
      <c r="AE1703" s="59"/>
      <c r="AF1703" s="59"/>
      <c r="AG1703" s="59"/>
      <c r="AI1703" s="7">
        <f>IF(Q1703&gt;0,RANK(Q1703,(N1703:P1703,Q1703:AE1703)),0)</f>
        <v>0</v>
      </c>
      <c r="AJ1703" s="7">
        <f>IF(R1703&gt;0,RANK(R1703,(N1703:P1703,Q1703:AE1703)),0)</f>
        <v>3</v>
      </c>
      <c r="AK1703" s="7">
        <f>IF(T1703&gt;0,RANK(T1703,(N1703:P1703,Q1703:AE1703)),0)</f>
        <v>0</v>
      </c>
      <c r="AL1703" s="7">
        <f>IF(S1703&gt;0,RANK(S1703,(N1703:P1703,Q1703:AE1703)),0)</f>
        <v>0</v>
      </c>
      <c r="AM1703" s="2">
        <f t="shared" si="657"/>
        <v>0</v>
      </c>
      <c r="AN1703" s="2">
        <f t="shared" si="658"/>
        <v>1.5770482702934571E-2</v>
      </c>
      <c r="AO1703" s="2">
        <f t="shared" si="659"/>
        <v>0</v>
      </c>
      <c r="AP1703" s="2">
        <f t="shared" si="660"/>
        <v>0</v>
      </c>
      <c r="AR1703" t="s">
        <v>2118</v>
      </c>
      <c r="AS1703" t="s">
        <v>1708</v>
      </c>
      <c r="AT1703">
        <v>0</v>
      </c>
      <c r="AV1703">
        <v>3</v>
      </c>
      <c r="AW1703" s="91">
        <v>39</v>
      </c>
      <c r="AX1703" s="93">
        <v>165</v>
      </c>
      <c r="AY1703" s="97">
        <f t="shared" si="640"/>
        <v>39165</v>
      </c>
      <c r="BA1703" s="7" t="s">
        <v>1261</v>
      </c>
    </row>
    <row r="1704" spans="1:53" hidden="1" outlineLevel="1">
      <c r="A1704" t="s">
        <v>2232</v>
      </c>
      <c r="B1704" t="s">
        <v>1708</v>
      </c>
      <c r="C1704" s="1">
        <f t="shared" si="652"/>
        <v>20923</v>
      </c>
      <c r="D1704" s="7">
        <f>IF(N1704&gt;0, RANK(N1704,(N1704:P1704,Q1704:AE1704)),0)</f>
        <v>2</v>
      </c>
      <c r="E1704" s="7">
        <f>IF(O1704&gt;0,RANK(O1704,(N1704:P1704,Q1704:AE1704)),0)</f>
        <v>1</v>
      </c>
      <c r="F1704" s="7">
        <f>IF(P1704&gt;0,RANK(P1704,(N1704:P1704,Q1704:AE1704)),0)</f>
        <v>4</v>
      </c>
      <c r="G1704" s="1">
        <f t="shared" si="650"/>
        <v>4940</v>
      </c>
      <c r="H1704" s="2">
        <f t="shared" si="651"/>
        <v>0.2361038092051809</v>
      </c>
      <c r="I1704" s="2"/>
      <c r="J1704" s="2">
        <f t="shared" si="653"/>
        <v>0.36189838933231372</v>
      </c>
      <c r="K1704" s="2">
        <f t="shared" si="654"/>
        <v>0.59800219853749459</v>
      </c>
      <c r="L1704" s="2">
        <f t="shared" si="655"/>
        <v>1.515079099555513E-2</v>
      </c>
      <c r="M1704" s="2">
        <f t="shared" si="656"/>
        <v>2.4948621134636507E-2</v>
      </c>
      <c r="N1704" s="1">
        <v>7572</v>
      </c>
      <c r="O1704" s="1">
        <v>12512</v>
      </c>
      <c r="P1704" s="1">
        <v>317</v>
      </c>
      <c r="R1704" s="1">
        <v>405</v>
      </c>
      <c r="W1704" s="1">
        <v>104</v>
      </c>
      <c r="X1704" s="1"/>
      <c r="AA1704" s="57">
        <v>13</v>
      </c>
      <c r="AB1704" s="59"/>
      <c r="AC1704" s="59"/>
      <c r="AD1704" s="59"/>
      <c r="AE1704" s="59"/>
      <c r="AF1704" s="59"/>
      <c r="AG1704" s="59"/>
      <c r="AI1704" s="7">
        <f>IF(Q1704&gt;0,RANK(Q1704,(N1704:P1704,Q1704:AE1704)),0)</f>
        <v>0</v>
      </c>
      <c r="AJ1704" s="7">
        <f>IF(R1704&gt;0,RANK(R1704,(N1704:P1704,Q1704:AE1704)),0)</f>
        <v>3</v>
      </c>
      <c r="AK1704" s="7">
        <f>IF(T1704&gt;0,RANK(T1704,(N1704:P1704,Q1704:AE1704)),0)</f>
        <v>0</v>
      </c>
      <c r="AL1704" s="7">
        <f>IF(S1704&gt;0,RANK(S1704,(N1704:P1704,Q1704:AE1704)),0)</f>
        <v>0</v>
      </c>
      <c r="AM1704" s="2">
        <f t="shared" si="657"/>
        <v>0</v>
      </c>
      <c r="AN1704" s="2">
        <f t="shared" si="658"/>
        <v>1.9356688811355924E-2</v>
      </c>
      <c r="AO1704" s="2">
        <f t="shared" si="659"/>
        <v>0</v>
      </c>
      <c r="AP1704" s="2">
        <f t="shared" si="660"/>
        <v>0</v>
      </c>
      <c r="AR1704" t="s">
        <v>2232</v>
      </c>
      <c r="AS1704" t="s">
        <v>1708</v>
      </c>
      <c r="AT1704">
        <v>6</v>
      </c>
      <c r="AV1704">
        <v>3</v>
      </c>
      <c r="AW1704" s="91">
        <v>39</v>
      </c>
      <c r="AX1704" s="93">
        <v>167</v>
      </c>
      <c r="AY1704" s="97">
        <f t="shared" si="640"/>
        <v>39167</v>
      </c>
      <c r="BA1704" s="7" t="s">
        <v>1261</v>
      </c>
    </row>
    <row r="1705" spans="1:53" hidden="1" outlineLevel="1">
      <c r="A1705" t="s">
        <v>2400</v>
      </c>
      <c r="B1705" t="s">
        <v>1708</v>
      </c>
      <c r="C1705" s="1">
        <f t="shared" si="652"/>
        <v>36064</v>
      </c>
      <c r="D1705" s="7">
        <f>IF(N1705&gt;0, RANK(N1705,(N1705:P1705,Q1705:AE1705)),0)</f>
        <v>2</v>
      </c>
      <c r="E1705" s="7">
        <f>IF(O1705&gt;0,RANK(O1705,(N1705:P1705,Q1705:AE1705)),0)</f>
        <v>1</v>
      </c>
      <c r="F1705" s="7">
        <f>IF(P1705&gt;0,RANK(P1705,(N1705:P1705,Q1705:AE1705)),0)</f>
        <v>4</v>
      </c>
      <c r="G1705" s="1">
        <f t="shared" si="650"/>
        <v>14134</v>
      </c>
      <c r="H1705" s="2">
        <f t="shared" si="651"/>
        <v>0.39191437444543037</v>
      </c>
      <c r="I1705" s="2"/>
      <c r="J1705" s="2">
        <f t="shared" si="653"/>
        <v>0.28274733806566105</v>
      </c>
      <c r="K1705" s="2">
        <f t="shared" si="654"/>
        <v>0.67466171251109142</v>
      </c>
      <c r="L1705" s="2">
        <f t="shared" si="655"/>
        <v>1.2782830523513753E-2</v>
      </c>
      <c r="M1705" s="2">
        <f t="shared" si="656"/>
        <v>2.9808118899733727E-2</v>
      </c>
      <c r="N1705" s="1">
        <v>10197</v>
      </c>
      <c r="O1705" s="1">
        <v>24331</v>
      </c>
      <c r="P1705" s="1">
        <v>461</v>
      </c>
      <c r="R1705" s="1">
        <v>796</v>
      </c>
      <c r="W1705" s="1">
        <v>279</v>
      </c>
      <c r="X1705" s="1"/>
      <c r="AA1705" s="57">
        <v>0</v>
      </c>
      <c r="AB1705" s="59"/>
      <c r="AC1705" s="59"/>
      <c r="AD1705" s="59"/>
      <c r="AE1705" s="59"/>
      <c r="AF1705" s="59"/>
      <c r="AG1705" s="59"/>
      <c r="AI1705" s="7">
        <f>IF(Q1705&gt;0,RANK(Q1705,(N1705:P1705,Q1705:AE1705)),0)</f>
        <v>0</v>
      </c>
      <c r="AJ1705" s="7">
        <f>IF(R1705&gt;0,RANK(R1705,(N1705:P1705,Q1705:AE1705)),0)</f>
        <v>3</v>
      </c>
      <c r="AK1705" s="7">
        <f>IF(T1705&gt;0,RANK(T1705,(N1705:P1705,Q1705:AE1705)),0)</f>
        <v>0</v>
      </c>
      <c r="AL1705" s="7">
        <f>IF(S1705&gt;0,RANK(S1705,(N1705:P1705,Q1705:AE1705)),0)</f>
        <v>0</v>
      </c>
      <c r="AM1705" s="2">
        <f t="shared" si="657"/>
        <v>0</v>
      </c>
      <c r="AN1705" s="2">
        <f t="shared" si="658"/>
        <v>2.2071872227151731E-2</v>
      </c>
      <c r="AO1705" s="2">
        <f t="shared" si="659"/>
        <v>0</v>
      </c>
      <c r="AP1705" s="2">
        <f t="shared" si="660"/>
        <v>0</v>
      </c>
      <c r="AR1705" t="s">
        <v>2400</v>
      </c>
      <c r="AS1705" t="s">
        <v>1708</v>
      </c>
      <c r="AT1705">
        <v>16</v>
      </c>
      <c r="AV1705">
        <v>3</v>
      </c>
      <c r="AW1705" s="91">
        <v>39</v>
      </c>
      <c r="AX1705" s="93">
        <v>169</v>
      </c>
      <c r="AY1705" s="97">
        <f t="shared" si="640"/>
        <v>39169</v>
      </c>
      <c r="BA1705" s="7" t="s">
        <v>1261</v>
      </c>
    </row>
    <row r="1706" spans="1:53" hidden="1" outlineLevel="1">
      <c r="A1706" t="s">
        <v>1746</v>
      </c>
      <c r="B1706" t="s">
        <v>1708</v>
      </c>
      <c r="C1706" s="1">
        <f t="shared" si="652"/>
        <v>11990</v>
      </c>
      <c r="D1706" s="7">
        <f>IF(N1706&gt;0, RANK(N1706,(N1706:P1706,Q1706:AE1706)),0)</f>
        <v>2</v>
      </c>
      <c r="E1706" s="7">
        <f>IF(O1706&gt;0,RANK(O1706,(N1706:P1706,Q1706:AE1706)),0)</f>
        <v>1</v>
      </c>
      <c r="F1706" s="7">
        <f>IF(P1706&gt;0,RANK(P1706,(N1706:P1706,Q1706:AE1706)),0)</f>
        <v>4</v>
      </c>
      <c r="G1706" s="1">
        <f t="shared" si="650"/>
        <v>4672</v>
      </c>
      <c r="H1706" s="2">
        <f t="shared" si="651"/>
        <v>0.38965804837364471</v>
      </c>
      <c r="I1706" s="2"/>
      <c r="J1706" s="2">
        <f t="shared" si="653"/>
        <v>0.28440366972477066</v>
      </c>
      <c r="K1706" s="2">
        <f t="shared" si="654"/>
        <v>0.67406171809841531</v>
      </c>
      <c r="L1706" s="2">
        <f t="shared" si="655"/>
        <v>1.3928273561301083E-2</v>
      </c>
      <c r="M1706" s="2">
        <f t="shared" si="656"/>
        <v>2.7606338615512895E-2</v>
      </c>
      <c r="N1706" s="1">
        <v>3410</v>
      </c>
      <c r="O1706" s="1">
        <v>8082</v>
      </c>
      <c r="P1706" s="1">
        <v>167</v>
      </c>
      <c r="R1706" s="1">
        <v>261</v>
      </c>
      <c r="W1706" s="1">
        <v>70</v>
      </c>
      <c r="X1706" s="1"/>
      <c r="AA1706" s="57">
        <v>0</v>
      </c>
      <c r="AB1706" s="59"/>
      <c r="AC1706" s="59"/>
      <c r="AD1706" s="59"/>
      <c r="AE1706" s="59"/>
      <c r="AF1706" s="59"/>
      <c r="AG1706" s="59"/>
      <c r="AI1706" s="7">
        <f>IF(Q1706&gt;0,RANK(Q1706,(N1706:P1706,Q1706:AE1706)),0)</f>
        <v>0</v>
      </c>
      <c r="AJ1706" s="7">
        <f>IF(R1706&gt;0,RANK(R1706,(N1706:P1706,Q1706:AE1706)),0)</f>
        <v>3</v>
      </c>
      <c r="AK1706" s="7">
        <f>IF(T1706&gt;0,RANK(T1706,(N1706:P1706,Q1706:AE1706)),0)</f>
        <v>0</v>
      </c>
      <c r="AL1706" s="7">
        <f>IF(S1706&gt;0,RANK(S1706,(N1706:P1706,Q1706:AE1706)),0)</f>
        <v>0</v>
      </c>
      <c r="AM1706" s="2">
        <f t="shared" si="657"/>
        <v>0</v>
      </c>
      <c r="AN1706" s="2">
        <f t="shared" si="658"/>
        <v>2.1768140116763968E-2</v>
      </c>
      <c r="AO1706" s="2">
        <f t="shared" si="659"/>
        <v>0</v>
      </c>
      <c r="AP1706" s="2">
        <f t="shared" si="660"/>
        <v>0</v>
      </c>
      <c r="AR1706" t="s">
        <v>1746</v>
      </c>
      <c r="AS1706" t="s">
        <v>1708</v>
      </c>
      <c r="AT1706">
        <v>5</v>
      </c>
      <c r="AV1706">
        <v>3</v>
      </c>
      <c r="AW1706" s="91">
        <v>39</v>
      </c>
      <c r="AX1706" s="93">
        <v>171</v>
      </c>
      <c r="AY1706" s="97">
        <f t="shared" si="640"/>
        <v>39171</v>
      </c>
      <c r="BA1706" s="7" t="s">
        <v>1261</v>
      </c>
    </row>
    <row r="1707" spans="1:53" hidden="1" outlineLevel="1">
      <c r="A1707" t="s">
        <v>1179</v>
      </c>
      <c r="B1707" t="s">
        <v>1708</v>
      </c>
      <c r="C1707" s="1">
        <f t="shared" si="652"/>
        <v>42887</v>
      </c>
      <c r="D1707" s="7">
        <f>IF(N1707&gt;0, RANK(N1707,(N1707:P1707,Q1707:AE1707)),0)</f>
        <v>2</v>
      </c>
      <c r="E1707" s="7">
        <f>IF(O1707&gt;0,RANK(O1707,(N1707:P1707,Q1707:AE1707)),0)</f>
        <v>1</v>
      </c>
      <c r="F1707" s="7">
        <f>IF(P1707&gt;0,RANK(P1707,(N1707:P1707,Q1707:AE1707)),0)</f>
        <v>4</v>
      </c>
      <c r="G1707" s="1">
        <f t="shared" si="650"/>
        <v>8590</v>
      </c>
      <c r="H1707" s="2">
        <f t="shared" si="651"/>
        <v>0.20029379532259192</v>
      </c>
      <c r="I1707" s="2"/>
      <c r="J1707" s="2">
        <f t="shared" si="653"/>
        <v>0.38055821111292465</v>
      </c>
      <c r="K1707" s="2">
        <f t="shared" si="654"/>
        <v>0.5808520064355166</v>
      </c>
      <c r="L1707" s="2">
        <f t="shared" si="655"/>
        <v>1.1565276190920326E-2</v>
      </c>
      <c r="M1707" s="2">
        <f t="shared" si="656"/>
        <v>2.7024506260638424E-2</v>
      </c>
      <c r="N1707" s="1">
        <v>16321</v>
      </c>
      <c r="O1707" s="1">
        <v>24911</v>
      </c>
      <c r="P1707" s="1">
        <v>496</v>
      </c>
      <c r="R1707" s="1">
        <v>718</v>
      </c>
      <c r="W1707" s="1">
        <v>441</v>
      </c>
      <c r="X1707" s="1"/>
      <c r="AA1707" s="57">
        <v>0</v>
      </c>
      <c r="AB1707" s="59"/>
      <c r="AC1707" s="59"/>
      <c r="AD1707" s="59"/>
      <c r="AE1707" s="59"/>
      <c r="AF1707" s="59"/>
      <c r="AG1707" s="59"/>
      <c r="AI1707" s="7">
        <f>IF(Q1707&gt;0,RANK(Q1707,(N1707:P1707,Q1707:AE1707)),0)</f>
        <v>0</v>
      </c>
      <c r="AJ1707" s="7">
        <f>IF(R1707&gt;0,RANK(R1707,(N1707:P1707,Q1707:AE1707)),0)</f>
        <v>3</v>
      </c>
      <c r="AK1707" s="7">
        <f>IF(T1707&gt;0,RANK(T1707,(N1707:P1707,Q1707:AE1707)),0)</f>
        <v>0</v>
      </c>
      <c r="AL1707" s="7">
        <f>IF(S1707&gt;0,RANK(S1707,(N1707:P1707,Q1707:AE1707)),0)</f>
        <v>0</v>
      </c>
      <c r="AM1707" s="2">
        <f t="shared" si="657"/>
        <v>0</v>
      </c>
      <c r="AN1707" s="2">
        <f t="shared" si="658"/>
        <v>1.6741669969920957E-2</v>
      </c>
      <c r="AO1707" s="2">
        <f t="shared" si="659"/>
        <v>0</v>
      </c>
      <c r="AP1707" s="2">
        <f t="shared" si="660"/>
        <v>0</v>
      </c>
      <c r="AR1707" t="s">
        <v>1179</v>
      </c>
      <c r="AS1707" t="s">
        <v>1708</v>
      </c>
      <c r="AT1707">
        <v>5</v>
      </c>
      <c r="AV1707">
        <v>3</v>
      </c>
      <c r="AW1707" s="91">
        <v>39</v>
      </c>
      <c r="AX1707" s="93">
        <v>173</v>
      </c>
      <c r="AY1707" s="97">
        <f t="shared" si="640"/>
        <v>39173</v>
      </c>
      <c r="BA1707" s="7" t="s">
        <v>1261</v>
      </c>
    </row>
    <row r="1708" spans="1:53" hidden="1" outlineLevel="1">
      <c r="A1708" t="s">
        <v>1091</v>
      </c>
      <c r="B1708" t="s">
        <v>1708</v>
      </c>
      <c r="C1708" s="1">
        <f t="shared" si="652"/>
        <v>7165</v>
      </c>
      <c r="D1708" s="7">
        <f>IF(N1708&gt;0, RANK(N1708,(N1708:P1708,Q1708:AE1708)),0)</f>
        <v>2</v>
      </c>
      <c r="E1708" s="7">
        <f>IF(O1708&gt;0,RANK(O1708,(N1708:P1708,Q1708:AE1708)),0)</f>
        <v>1</v>
      </c>
      <c r="F1708" s="7">
        <f>IF(P1708&gt;0,RANK(P1708,(N1708:P1708,Q1708:AE1708)),0)</f>
        <v>4</v>
      </c>
      <c r="G1708" s="1">
        <f t="shared" si="650"/>
        <v>3148</v>
      </c>
      <c r="H1708" s="2">
        <f t="shared" si="651"/>
        <v>0.4393579902302861</v>
      </c>
      <c r="I1708" s="2"/>
      <c r="J1708" s="2">
        <f t="shared" si="653"/>
        <v>0.25624563852058618</v>
      </c>
      <c r="K1708" s="2">
        <f t="shared" si="654"/>
        <v>0.69560362875087234</v>
      </c>
      <c r="L1708" s="2">
        <f t="shared" si="655"/>
        <v>1.6608513607815772E-2</v>
      </c>
      <c r="M1708" s="2">
        <f t="shared" si="656"/>
        <v>3.1542219120725648E-2</v>
      </c>
      <c r="N1708" s="1">
        <v>1836</v>
      </c>
      <c r="O1708" s="1">
        <v>4984</v>
      </c>
      <c r="P1708" s="1">
        <v>119</v>
      </c>
      <c r="R1708" s="1">
        <v>174</v>
      </c>
      <c r="W1708" s="1">
        <v>52</v>
      </c>
      <c r="X1708" s="1"/>
      <c r="AA1708" s="57">
        <v>0</v>
      </c>
      <c r="AB1708" s="59"/>
      <c r="AC1708" s="59"/>
      <c r="AD1708" s="59"/>
      <c r="AE1708" s="59"/>
      <c r="AF1708" s="59"/>
      <c r="AG1708" s="59"/>
      <c r="AI1708" s="7">
        <f>IF(Q1708&gt;0,RANK(Q1708,(N1708:P1708,Q1708:AE1708)),0)</f>
        <v>0</v>
      </c>
      <c r="AJ1708" s="7">
        <f>IF(R1708&gt;0,RANK(R1708,(N1708:P1708,Q1708:AE1708)),0)</f>
        <v>3</v>
      </c>
      <c r="AK1708" s="7">
        <f>IF(T1708&gt;0,RANK(T1708,(N1708:P1708,Q1708:AE1708)),0)</f>
        <v>0</v>
      </c>
      <c r="AL1708" s="7">
        <f>IF(S1708&gt;0,RANK(S1708,(N1708:P1708,Q1708:AE1708)),0)</f>
        <v>0</v>
      </c>
      <c r="AM1708" s="2">
        <f t="shared" si="657"/>
        <v>0</v>
      </c>
      <c r="AN1708" s="2">
        <f t="shared" si="658"/>
        <v>2.4284717376133986E-2</v>
      </c>
      <c r="AO1708" s="2">
        <f t="shared" si="659"/>
        <v>0</v>
      </c>
      <c r="AP1708" s="2">
        <f t="shared" si="660"/>
        <v>0</v>
      </c>
      <c r="AR1708" t="s">
        <v>1091</v>
      </c>
      <c r="AS1708" t="s">
        <v>1708</v>
      </c>
      <c r="AT1708">
        <v>0</v>
      </c>
      <c r="AV1708">
        <v>3</v>
      </c>
      <c r="AW1708" s="91">
        <v>39</v>
      </c>
      <c r="AX1708" s="93">
        <v>175</v>
      </c>
      <c r="AY1708" s="97">
        <f t="shared" si="640"/>
        <v>39175</v>
      </c>
      <c r="BA1708" s="7" t="s">
        <v>1261</v>
      </c>
    </row>
    <row r="1709" spans="1:53" collapsed="1">
      <c r="A1709" t="s">
        <v>2354</v>
      </c>
      <c r="B1709" t="s">
        <v>2255</v>
      </c>
      <c r="C1709" s="1">
        <f t="shared" si="652"/>
        <v>3815098</v>
      </c>
      <c r="D1709" s="7">
        <f>IF(N1709&gt;0, RANK(N1709,(N1709:P1709,Q1709:AE1709)),0)</f>
        <v>2</v>
      </c>
      <c r="E1709" s="7">
        <f>IF(O1709&gt;0,RANK(O1709,(N1709:P1709,Q1709:AE1709)),0)</f>
        <v>1</v>
      </c>
      <c r="F1709" s="7">
        <f>IF(P1709&gt;0,RANK(P1709,(N1709:P1709,Q1709:AE1709)),0)</f>
        <v>4</v>
      </c>
      <c r="G1709" s="1">
        <f t="shared" si="650"/>
        <v>665445</v>
      </c>
      <c r="H1709" s="2">
        <f t="shared" si="651"/>
        <v>0.17442409080972493</v>
      </c>
      <c r="I1709" s="2"/>
      <c r="J1709" s="2">
        <f t="shared" si="653"/>
        <v>0.39403889493795441</v>
      </c>
      <c r="K1709" s="2">
        <f t="shared" si="654"/>
        <v>0.56846298574767939</v>
      </c>
      <c r="L1709" s="2">
        <f t="shared" si="655"/>
        <v>1.3132296994729887E-2</v>
      </c>
      <c r="M1709" s="2">
        <f t="shared" si="656"/>
        <v>2.4365822319636309E-2</v>
      </c>
      <c r="N1709" s="57">
        <f>SUM(N1621:N1708)</f>
        <v>1503297</v>
      </c>
      <c r="O1709" s="57">
        <f>SUM(O1621:O1708)</f>
        <v>2168742</v>
      </c>
      <c r="P1709" s="57">
        <f>SUM(P1621:P1708)</f>
        <v>50101</v>
      </c>
      <c r="R1709" s="57">
        <f>SUM(R1621:R1708)</f>
        <v>65856</v>
      </c>
      <c r="W1709" s="57">
        <f>SUM(W1621:W1708)</f>
        <v>26454</v>
      </c>
      <c r="AA1709" s="57">
        <f>SUM(AA1621:AA1708)</f>
        <v>648</v>
      </c>
      <c r="AB1709" s="59"/>
      <c r="AC1709" s="59"/>
      <c r="AD1709" s="59"/>
      <c r="AE1709" s="59"/>
      <c r="AF1709" s="59"/>
      <c r="AG1709" s="59"/>
      <c r="AI1709" s="7">
        <f>IF(Q1709&gt;0,RANK(Q1709,(N1709:P1709,Q1709:AE1709)),0)</f>
        <v>0</v>
      </c>
      <c r="AJ1709" s="7">
        <f>IF(R1709&gt;0,RANK(R1709,(N1709:P1709,Q1709:AE1709)),0)</f>
        <v>3</v>
      </c>
      <c r="AK1709" s="7">
        <f>IF(T1709&gt;0,RANK(T1709,(N1709:P1709,Q1709:AE1709)),0)</f>
        <v>0</v>
      </c>
      <c r="AL1709" s="7">
        <f>IF(S1709&gt;0,RANK(S1709,(N1709:P1709,Q1709:AE1709)),0)</f>
        <v>0</v>
      </c>
      <c r="AM1709" s="2">
        <f t="shared" si="657"/>
        <v>0</v>
      </c>
      <c r="AN1709" s="2">
        <f t="shared" si="658"/>
        <v>1.7261941895070586E-2</v>
      </c>
      <c r="AO1709" s="2">
        <f t="shared" si="659"/>
        <v>0</v>
      </c>
      <c r="AP1709" s="2">
        <f t="shared" si="660"/>
        <v>0</v>
      </c>
      <c r="AR1709" t="s">
        <v>2354</v>
      </c>
      <c r="AS1709" t="s">
        <v>2255</v>
      </c>
      <c r="AV1709">
        <v>3</v>
      </c>
      <c r="AW1709" s="91">
        <v>39</v>
      </c>
      <c r="AX1709" s="93"/>
      <c r="AY1709" s="91">
        <v>39</v>
      </c>
      <c r="BA1709" s="7" t="s">
        <v>1761</v>
      </c>
    </row>
    <row r="1710" spans="1:53">
      <c r="C1710" s="1"/>
      <c r="E1710" s="7"/>
      <c r="F1710" s="7"/>
      <c r="I1710" s="2"/>
      <c r="N1710" s="59"/>
      <c r="O1710" s="59"/>
      <c r="P1710" s="59"/>
      <c r="Y1710" s="59"/>
      <c r="Z1710" s="59"/>
      <c r="AA1710" s="59"/>
      <c r="AB1710" s="59"/>
      <c r="AC1710" s="59"/>
      <c r="AD1710" s="59"/>
      <c r="AE1710" s="59"/>
      <c r="AF1710" s="59"/>
      <c r="AG1710" s="59"/>
      <c r="AI1710" s="7"/>
      <c r="AJ1710" s="7"/>
      <c r="AK1710" s="7"/>
      <c r="AL1710" s="7"/>
      <c r="AW1710" s="91"/>
      <c r="AX1710" s="93"/>
      <c r="AY1710" s="97"/>
    </row>
    <row r="1711" spans="1:53" hidden="1" outlineLevel="1">
      <c r="A1711" t="s">
        <v>1734</v>
      </c>
      <c r="B1711" t="s">
        <v>165</v>
      </c>
      <c r="C1711" s="1">
        <f t="shared" ref="C1711:C1742" si="661">SUM(N1711:AG1711)</f>
        <v>5468</v>
      </c>
      <c r="D1711" s="7">
        <f>IF(N1711&gt;0, RANK(N1711,(N1711:P1711,Q1711:AE1711)),0)</f>
        <v>2</v>
      </c>
      <c r="E1711" s="7">
        <f>IF(O1711&gt;0,RANK(O1711,(N1711:P1711,Q1711:AE1711)),0)</f>
        <v>1</v>
      </c>
      <c r="F1711" s="7">
        <f>IF(P1711&gt;0,RANK(P1711,(N1711:P1711,Q1711:AE1711)),0)</f>
        <v>3</v>
      </c>
      <c r="G1711" s="1">
        <f t="shared" si="650"/>
        <v>1895</v>
      </c>
      <c r="H1711" s="2">
        <f t="shared" si="651"/>
        <v>0.34656181419166054</v>
      </c>
      <c r="I1711" s="2"/>
      <c r="J1711" s="2">
        <f t="shared" ref="J1711:J1742" si="662">IF($C1711=0,"-",N1711/$C1711)</f>
        <v>0.31199707388441844</v>
      </c>
      <c r="K1711" s="2">
        <f t="shared" ref="K1711:K1742" si="663">IF($C1711=0,"-",O1711/$C1711)</f>
        <v>0.65855888807607899</v>
      </c>
      <c r="L1711" s="2">
        <f t="shared" ref="L1711:L1742" si="664">IF($C1711=0,"-",P1711/$C1711)</f>
        <v>2.3591806876371618E-2</v>
      </c>
      <c r="M1711" s="2">
        <f t="shared" ref="M1711:M1742" si="665">IF(C1711=0,"-",(1-J1711-K1711-L1711))</f>
        <v>5.8522311631309561E-3</v>
      </c>
      <c r="N1711" s="59">
        <v>1706</v>
      </c>
      <c r="O1711" s="59">
        <v>3601</v>
      </c>
      <c r="P1711" s="59">
        <v>129</v>
      </c>
      <c r="Y1711" s="59"/>
      <c r="Z1711" s="59"/>
      <c r="AA1711" s="59">
        <v>32</v>
      </c>
      <c r="AB1711" s="59"/>
      <c r="AC1711" s="59"/>
      <c r="AD1711" s="59"/>
      <c r="AE1711" s="59"/>
      <c r="AF1711" s="59"/>
      <c r="AG1711" s="59"/>
      <c r="AI1711" s="7">
        <f>IF(Q1711&gt;0,RANK(Q1711,(N1711:P1711,Q1711:AE1711)),0)</f>
        <v>0</v>
      </c>
      <c r="AJ1711" s="7">
        <f>IF(R1711&gt;0,RANK(R1711,(N1711:P1711,Q1711:AE1711)),0)</f>
        <v>0</v>
      </c>
      <c r="AK1711" s="7">
        <f>IF(T1711&gt;0,RANK(T1711,(N1711:P1711,Q1711:AE1711)),0)</f>
        <v>0</v>
      </c>
      <c r="AL1711" s="7">
        <f>IF(S1711&gt;0,RANK(S1711,(N1711:P1711,Q1711:AE1711)),0)</f>
        <v>0</v>
      </c>
      <c r="AM1711" s="2">
        <f t="shared" ref="AM1711:AM1742" si="666">IF($C1711=0,"-",Q1711/$C1711)</f>
        <v>0</v>
      </c>
      <c r="AN1711" s="2">
        <f t="shared" ref="AN1711:AN1742" si="667">IF($C1711=0,"-",R1711/$C1711)</f>
        <v>0</v>
      </c>
      <c r="AO1711" s="2">
        <f t="shared" ref="AO1711:AO1742" si="668">IF($C1711=0,"-",T1711/$C1711)</f>
        <v>0</v>
      </c>
      <c r="AP1711" s="2">
        <f t="shared" ref="AP1711:AP1742" si="669">IF($C1711=0,"-",S1711/$C1711)</f>
        <v>0</v>
      </c>
      <c r="AR1711" t="s">
        <v>1734</v>
      </c>
      <c r="AS1711" t="s">
        <v>165</v>
      </c>
      <c r="AT1711" s="1">
        <v>2</v>
      </c>
      <c r="AU1711" s="1"/>
      <c r="AV1711">
        <v>3</v>
      </c>
      <c r="AW1711" s="91">
        <v>40</v>
      </c>
      <c r="AX1711" s="93">
        <v>1</v>
      </c>
      <c r="AY1711" s="97">
        <f t="shared" ref="AY1711:AY1773" si="670">1000*AW1711+AX1711</f>
        <v>40001</v>
      </c>
      <c r="AZ1711" s="1"/>
      <c r="BA1711" s="7" t="s">
        <v>1261</v>
      </c>
    </row>
    <row r="1712" spans="1:53" hidden="1" outlineLevel="1">
      <c r="A1712" t="s">
        <v>219</v>
      </c>
      <c r="B1712" t="s">
        <v>165</v>
      </c>
      <c r="C1712" s="1">
        <f t="shared" si="661"/>
        <v>2013</v>
      </c>
      <c r="D1712" s="7">
        <f>IF(N1712&gt;0, RANK(N1712,(N1712:P1712,Q1712:AE1712)),0)</f>
        <v>2</v>
      </c>
      <c r="E1712" s="7">
        <f>IF(O1712&gt;0,RANK(O1712,(N1712:P1712,Q1712:AE1712)),0)</f>
        <v>1</v>
      </c>
      <c r="F1712" s="7">
        <f>IF(P1712&gt;0,RANK(P1712,(N1712:P1712,Q1712:AE1712)),0)</f>
        <v>3</v>
      </c>
      <c r="G1712" s="1">
        <f t="shared" si="650"/>
        <v>1370</v>
      </c>
      <c r="H1712" s="2">
        <f t="shared" si="651"/>
        <v>0.68057625434674618</v>
      </c>
      <c r="I1712" s="2"/>
      <c r="J1712" s="2">
        <f t="shared" si="662"/>
        <v>0.14108296075509191</v>
      </c>
      <c r="K1712" s="2">
        <f t="shared" si="663"/>
        <v>0.82165921510183804</v>
      </c>
      <c r="L1712" s="2">
        <f t="shared" si="664"/>
        <v>2.7322404371584699E-2</v>
      </c>
      <c r="M1712" s="2">
        <f t="shared" si="665"/>
        <v>9.9354197714854077E-3</v>
      </c>
      <c r="N1712" s="59">
        <v>284</v>
      </c>
      <c r="O1712" s="59">
        <v>1654</v>
      </c>
      <c r="P1712" s="59">
        <v>55</v>
      </c>
      <c r="Y1712" s="59"/>
      <c r="Z1712" s="59"/>
      <c r="AA1712" s="59">
        <v>20</v>
      </c>
      <c r="AB1712" s="59"/>
      <c r="AC1712" s="59"/>
      <c r="AD1712" s="59"/>
      <c r="AE1712" s="59"/>
      <c r="AF1712" s="59"/>
      <c r="AG1712" s="59"/>
      <c r="AI1712" s="7">
        <f>IF(Q1712&gt;0,RANK(Q1712,(N1712:P1712,Q1712:AE1712)),0)</f>
        <v>0</v>
      </c>
      <c r="AJ1712" s="7">
        <f>IF(R1712&gt;0,RANK(R1712,(N1712:P1712,Q1712:AE1712)),0)</f>
        <v>0</v>
      </c>
      <c r="AK1712" s="7">
        <f>IF(T1712&gt;0,RANK(T1712,(N1712:P1712,Q1712:AE1712)),0)</f>
        <v>0</v>
      </c>
      <c r="AL1712" s="7">
        <f>IF(S1712&gt;0,RANK(S1712,(N1712:P1712,Q1712:AE1712)),0)</f>
        <v>0</v>
      </c>
      <c r="AM1712" s="2">
        <f t="shared" si="666"/>
        <v>0</v>
      </c>
      <c r="AN1712" s="2">
        <f t="shared" si="667"/>
        <v>0</v>
      </c>
      <c r="AO1712" s="2">
        <f t="shared" si="668"/>
        <v>0</v>
      </c>
      <c r="AP1712" s="2">
        <f t="shared" si="669"/>
        <v>0</v>
      </c>
      <c r="AR1712" t="s">
        <v>219</v>
      </c>
      <c r="AS1712" t="s">
        <v>165</v>
      </c>
      <c r="AT1712" s="1">
        <v>3</v>
      </c>
      <c r="AU1712" s="1"/>
      <c r="AV1712">
        <v>3</v>
      </c>
      <c r="AW1712" s="91">
        <v>40</v>
      </c>
      <c r="AX1712" s="93">
        <v>3</v>
      </c>
      <c r="AY1712" s="97">
        <f t="shared" si="670"/>
        <v>40003</v>
      </c>
      <c r="AZ1712" s="1"/>
      <c r="BA1712" s="7" t="s">
        <v>1261</v>
      </c>
    </row>
    <row r="1713" spans="1:53" hidden="1" outlineLevel="1">
      <c r="A1713" t="s">
        <v>1118</v>
      </c>
      <c r="B1713" t="s">
        <v>165</v>
      </c>
      <c r="C1713" s="1">
        <f t="shared" si="661"/>
        <v>3671</v>
      </c>
      <c r="D1713" s="7">
        <f>IF(N1713&gt;0, RANK(N1713,(N1713:P1713,Q1713:AE1713)),0)</f>
        <v>2</v>
      </c>
      <c r="E1713" s="7">
        <f>IF(O1713&gt;0,RANK(O1713,(N1713:P1713,Q1713:AE1713)),0)</f>
        <v>1</v>
      </c>
      <c r="F1713" s="7">
        <f>IF(P1713&gt;0,RANK(P1713,(N1713:P1713,Q1713:AE1713)),0)</f>
        <v>3</v>
      </c>
      <c r="G1713" s="1">
        <f t="shared" si="650"/>
        <v>1362</v>
      </c>
      <c r="H1713" s="2">
        <f t="shared" si="651"/>
        <v>0.37101607191500952</v>
      </c>
      <c r="I1713" s="2"/>
      <c r="J1713" s="2">
        <f t="shared" si="662"/>
        <v>0.29610460365023156</v>
      </c>
      <c r="K1713" s="2">
        <f t="shared" si="663"/>
        <v>0.66712067556524113</v>
      </c>
      <c r="L1713" s="2">
        <f t="shared" si="664"/>
        <v>3.0509397984200489E-2</v>
      </c>
      <c r="M1713" s="2">
        <f t="shared" si="665"/>
        <v>6.2653228003268814E-3</v>
      </c>
      <c r="N1713" s="59">
        <v>1087</v>
      </c>
      <c r="O1713" s="59">
        <v>2449</v>
      </c>
      <c r="P1713" s="59">
        <v>112</v>
      </c>
      <c r="Y1713" s="59"/>
      <c r="Z1713" s="59"/>
      <c r="AA1713" s="59">
        <v>23</v>
      </c>
      <c r="AB1713" s="59"/>
      <c r="AC1713" s="59"/>
      <c r="AD1713" s="59"/>
      <c r="AE1713" s="59"/>
      <c r="AF1713" s="59"/>
      <c r="AG1713" s="59"/>
      <c r="AI1713" s="7">
        <f>IF(Q1713&gt;0,RANK(Q1713,(N1713:P1713,Q1713:AE1713)),0)</f>
        <v>0</v>
      </c>
      <c r="AJ1713" s="7">
        <f>IF(R1713&gt;0,RANK(R1713,(N1713:P1713,Q1713:AE1713)),0)</f>
        <v>0</v>
      </c>
      <c r="AK1713" s="7">
        <f>IF(T1713&gt;0,RANK(T1713,(N1713:P1713,Q1713:AE1713)),0)</f>
        <v>0</v>
      </c>
      <c r="AL1713" s="7">
        <f>IF(S1713&gt;0,RANK(S1713,(N1713:P1713,Q1713:AE1713)),0)</f>
        <v>0</v>
      </c>
      <c r="AM1713" s="2">
        <f t="shared" si="666"/>
        <v>0</v>
      </c>
      <c r="AN1713" s="2">
        <f t="shared" si="667"/>
        <v>0</v>
      </c>
      <c r="AO1713" s="2">
        <f t="shared" si="668"/>
        <v>0</v>
      </c>
      <c r="AP1713" s="2">
        <f t="shared" si="669"/>
        <v>0</v>
      </c>
      <c r="AR1713" t="s">
        <v>1118</v>
      </c>
      <c r="AS1713" t="s">
        <v>165</v>
      </c>
      <c r="AT1713" s="1">
        <v>2</v>
      </c>
      <c r="AU1713" s="1"/>
      <c r="AV1713">
        <v>3</v>
      </c>
      <c r="AW1713" s="91">
        <v>40</v>
      </c>
      <c r="AX1713" s="93">
        <v>5</v>
      </c>
      <c r="AY1713" s="97">
        <f t="shared" si="670"/>
        <v>40005</v>
      </c>
      <c r="AZ1713" s="1"/>
      <c r="BA1713" s="7" t="s">
        <v>1261</v>
      </c>
    </row>
    <row r="1714" spans="1:53" hidden="1" outlineLevel="1">
      <c r="A1714" t="s">
        <v>1847</v>
      </c>
      <c r="B1714" t="s">
        <v>165</v>
      </c>
      <c r="C1714" s="1">
        <f t="shared" si="661"/>
        <v>1848</v>
      </c>
      <c r="D1714" s="7">
        <f>IF(N1714&gt;0, RANK(N1714,(N1714:P1714,Q1714:AE1714)),0)</f>
        <v>2</v>
      </c>
      <c r="E1714" s="7">
        <f>IF(O1714&gt;0,RANK(O1714,(N1714:P1714,Q1714:AE1714)),0)</f>
        <v>1</v>
      </c>
      <c r="F1714" s="7">
        <f>IF(P1714&gt;0,RANK(P1714,(N1714:P1714,Q1714:AE1714)),0)</f>
        <v>3</v>
      </c>
      <c r="G1714" s="1">
        <f t="shared" si="650"/>
        <v>1458</v>
      </c>
      <c r="H1714" s="2">
        <f t="shared" si="651"/>
        <v>0.78896103896103897</v>
      </c>
      <c r="I1714" s="2"/>
      <c r="J1714" s="2">
        <f t="shared" si="662"/>
        <v>8.7662337662337664E-2</v>
      </c>
      <c r="K1714" s="2">
        <f t="shared" si="663"/>
        <v>0.87662337662337664</v>
      </c>
      <c r="L1714" s="2">
        <f t="shared" si="664"/>
        <v>3.1385281385281384E-2</v>
      </c>
      <c r="M1714" s="2">
        <f t="shared" si="665"/>
        <v>4.3290043290043143E-3</v>
      </c>
      <c r="N1714" s="59">
        <v>162</v>
      </c>
      <c r="O1714" s="59">
        <v>1620</v>
      </c>
      <c r="P1714" s="59">
        <v>58</v>
      </c>
      <c r="Y1714" s="59"/>
      <c r="Z1714" s="59"/>
      <c r="AA1714" s="59">
        <v>8</v>
      </c>
      <c r="AB1714" s="59"/>
      <c r="AC1714" s="59"/>
      <c r="AD1714" s="59"/>
      <c r="AE1714" s="59"/>
      <c r="AF1714" s="59"/>
      <c r="AG1714" s="59"/>
      <c r="AI1714" s="7">
        <f>IF(Q1714&gt;0,RANK(Q1714,(N1714:P1714,Q1714:AE1714)),0)</f>
        <v>0</v>
      </c>
      <c r="AJ1714" s="7">
        <f>IF(R1714&gt;0,RANK(R1714,(N1714:P1714,Q1714:AE1714)),0)</f>
        <v>0</v>
      </c>
      <c r="AK1714" s="7">
        <f>IF(T1714&gt;0,RANK(T1714,(N1714:P1714,Q1714:AE1714)),0)</f>
        <v>0</v>
      </c>
      <c r="AL1714" s="7">
        <f>IF(S1714&gt;0,RANK(S1714,(N1714:P1714,Q1714:AE1714)),0)</f>
        <v>0</v>
      </c>
      <c r="AM1714" s="2">
        <f t="shared" si="666"/>
        <v>0</v>
      </c>
      <c r="AN1714" s="2">
        <f t="shared" si="667"/>
        <v>0</v>
      </c>
      <c r="AO1714" s="2">
        <f t="shared" si="668"/>
        <v>0</v>
      </c>
      <c r="AP1714" s="2">
        <f t="shared" si="669"/>
        <v>0</v>
      </c>
      <c r="AR1714" t="s">
        <v>1847</v>
      </c>
      <c r="AS1714" t="s">
        <v>165</v>
      </c>
      <c r="AT1714" s="1">
        <v>3</v>
      </c>
      <c r="AU1714" s="1"/>
      <c r="AV1714">
        <v>3</v>
      </c>
      <c r="AW1714" s="91">
        <v>40</v>
      </c>
      <c r="AX1714" s="93">
        <v>7</v>
      </c>
      <c r="AY1714" s="97">
        <f t="shared" si="670"/>
        <v>40007</v>
      </c>
      <c r="AZ1714" s="1"/>
      <c r="BA1714" s="7" t="s">
        <v>1261</v>
      </c>
    </row>
    <row r="1715" spans="1:53" hidden="1" outlineLevel="1">
      <c r="A1715" t="s">
        <v>369</v>
      </c>
      <c r="B1715" t="s">
        <v>165</v>
      </c>
      <c r="C1715" s="1">
        <f t="shared" si="661"/>
        <v>5387</v>
      </c>
      <c r="D1715" s="7">
        <f>IF(N1715&gt;0, RANK(N1715,(N1715:P1715,Q1715:AE1715)),0)</f>
        <v>2</v>
      </c>
      <c r="E1715" s="7">
        <f>IF(O1715&gt;0,RANK(O1715,(N1715:P1715,Q1715:AE1715)),0)</f>
        <v>1</v>
      </c>
      <c r="F1715" s="7">
        <f>IF(P1715&gt;0,RANK(P1715,(N1715:P1715,Q1715:AE1715)),0)</f>
        <v>3</v>
      </c>
      <c r="G1715" s="1">
        <f t="shared" si="650"/>
        <v>3151</v>
      </c>
      <c r="H1715" s="2">
        <f t="shared" si="651"/>
        <v>0.58492667532949694</v>
      </c>
      <c r="I1715" s="2"/>
      <c r="J1715" s="2">
        <f t="shared" si="662"/>
        <v>0.19565620939298312</v>
      </c>
      <c r="K1715" s="2">
        <f t="shared" si="663"/>
        <v>0.78058288472248005</v>
      </c>
      <c r="L1715" s="2">
        <f t="shared" si="664"/>
        <v>1.89344718767403E-2</v>
      </c>
      <c r="M1715" s="2">
        <f t="shared" si="665"/>
        <v>4.8264340077965318E-3</v>
      </c>
      <c r="N1715" s="59">
        <v>1054</v>
      </c>
      <c r="O1715" s="59">
        <v>4205</v>
      </c>
      <c r="P1715" s="59">
        <v>102</v>
      </c>
      <c r="Y1715" s="59"/>
      <c r="Z1715" s="59"/>
      <c r="AA1715" s="59">
        <v>26</v>
      </c>
      <c r="AB1715" s="59"/>
      <c r="AC1715" s="59"/>
      <c r="AD1715" s="59"/>
      <c r="AE1715" s="59"/>
      <c r="AF1715" s="59"/>
      <c r="AG1715" s="59"/>
      <c r="AI1715" s="7">
        <f>IF(Q1715&gt;0,RANK(Q1715,(N1715:P1715,Q1715:AE1715)),0)</f>
        <v>0</v>
      </c>
      <c r="AJ1715" s="7">
        <f>IF(R1715&gt;0,RANK(R1715,(N1715:P1715,Q1715:AE1715)),0)</f>
        <v>0</v>
      </c>
      <c r="AK1715" s="7">
        <f>IF(T1715&gt;0,RANK(T1715,(N1715:P1715,Q1715:AE1715)),0)</f>
        <v>0</v>
      </c>
      <c r="AL1715" s="7">
        <f>IF(S1715&gt;0,RANK(S1715,(N1715:P1715,Q1715:AE1715)),0)</f>
        <v>0</v>
      </c>
      <c r="AM1715" s="2">
        <f t="shared" si="666"/>
        <v>0</v>
      </c>
      <c r="AN1715" s="2">
        <f t="shared" si="667"/>
        <v>0</v>
      </c>
      <c r="AO1715" s="2">
        <f t="shared" si="668"/>
        <v>0</v>
      </c>
      <c r="AP1715" s="2">
        <f t="shared" si="669"/>
        <v>0</v>
      </c>
      <c r="AR1715" t="s">
        <v>369</v>
      </c>
      <c r="AS1715" t="s">
        <v>165</v>
      </c>
      <c r="AT1715" s="1">
        <v>3</v>
      </c>
      <c r="AU1715" s="1"/>
      <c r="AV1715">
        <v>3</v>
      </c>
      <c r="AW1715" s="91">
        <v>40</v>
      </c>
      <c r="AX1715" s="93">
        <v>9</v>
      </c>
      <c r="AY1715" s="97">
        <f t="shared" si="670"/>
        <v>40009</v>
      </c>
      <c r="AZ1715" s="1"/>
      <c r="BA1715" s="7" t="s">
        <v>1261</v>
      </c>
    </row>
    <row r="1716" spans="1:53" hidden="1" outlineLevel="1">
      <c r="A1716" t="s">
        <v>1039</v>
      </c>
      <c r="B1716" t="s">
        <v>165</v>
      </c>
      <c r="C1716" s="1">
        <f t="shared" si="661"/>
        <v>3093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3</v>
      </c>
      <c r="G1716" s="1">
        <f t="shared" si="650"/>
        <v>1804</v>
      </c>
      <c r="H1716" s="2">
        <f t="shared" si="651"/>
        <v>0.58325250565793729</v>
      </c>
      <c r="I1716" s="2"/>
      <c r="J1716" s="2">
        <f t="shared" si="662"/>
        <v>0.19398642095053345</v>
      </c>
      <c r="K1716" s="2">
        <f t="shared" si="663"/>
        <v>0.77723892660847071</v>
      </c>
      <c r="L1716" s="2">
        <f t="shared" si="664"/>
        <v>1.9398642095053348E-2</v>
      </c>
      <c r="M1716" s="2">
        <f t="shared" si="665"/>
        <v>9.3760103459425148E-3</v>
      </c>
      <c r="N1716" s="59">
        <v>600</v>
      </c>
      <c r="O1716" s="59">
        <v>2404</v>
      </c>
      <c r="P1716" s="59">
        <v>60</v>
      </c>
      <c r="Y1716" s="59"/>
      <c r="Z1716" s="59"/>
      <c r="AA1716" s="59">
        <v>29</v>
      </c>
      <c r="AB1716" s="59"/>
      <c r="AC1716" s="59"/>
      <c r="AD1716" s="59"/>
      <c r="AE1716" s="59"/>
      <c r="AF1716" s="59"/>
      <c r="AG1716" s="59"/>
      <c r="AI1716" s="7">
        <f>IF(Q1716&gt;0,RANK(Q1716,(N1716:P1716,Q1716:AE1716)),0)</f>
        <v>0</v>
      </c>
      <c r="AJ1716" s="7">
        <f>IF(R1716&gt;0,RANK(R1716,(N1716:P1716,Q1716:AE1716)),0)</f>
        <v>0</v>
      </c>
      <c r="AK1716" s="7">
        <f>IF(T1716&gt;0,RANK(T1716,(N1716:P1716,Q1716:AE1716)),0)</f>
        <v>0</v>
      </c>
      <c r="AL1716" s="7">
        <f>IF(S1716&gt;0,RANK(S1716,(N1716:P1716,Q1716:AE1716)),0)</f>
        <v>0</v>
      </c>
      <c r="AM1716" s="2">
        <f t="shared" si="666"/>
        <v>0</v>
      </c>
      <c r="AN1716" s="2">
        <f t="shared" si="667"/>
        <v>0</v>
      </c>
      <c r="AO1716" s="2">
        <f t="shared" si="668"/>
        <v>0</v>
      </c>
      <c r="AP1716" s="2">
        <f t="shared" si="669"/>
        <v>0</v>
      </c>
      <c r="AR1716" t="s">
        <v>1039</v>
      </c>
      <c r="AS1716" t="s">
        <v>165</v>
      </c>
      <c r="AT1716" s="1">
        <v>3</v>
      </c>
      <c r="AU1716" s="1"/>
      <c r="AV1716">
        <v>3</v>
      </c>
      <c r="AW1716" s="91">
        <v>40</v>
      </c>
      <c r="AX1716" s="93">
        <v>11</v>
      </c>
      <c r="AY1716" s="97">
        <f t="shared" si="670"/>
        <v>40011</v>
      </c>
      <c r="AZ1716" s="1"/>
      <c r="BA1716" s="7" t="s">
        <v>1261</v>
      </c>
    </row>
    <row r="1717" spans="1:53" hidden="1" outlineLevel="1">
      <c r="A1717" t="s">
        <v>974</v>
      </c>
      <c r="B1717" t="s">
        <v>165</v>
      </c>
      <c r="C1717" s="1">
        <f t="shared" si="661"/>
        <v>10264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3</v>
      </c>
      <c r="G1717" s="1">
        <f t="shared" si="650"/>
        <v>3831</v>
      </c>
      <c r="H1717" s="2">
        <f t="shared" si="651"/>
        <v>0.37324629773967266</v>
      </c>
      <c r="I1717" s="2"/>
      <c r="J1717" s="2">
        <f t="shared" si="662"/>
        <v>0.29744738893219019</v>
      </c>
      <c r="K1717" s="2">
        <f t="shared" si="663"/>
        <v>0.6706936866718628</v>
      </c>
      <c r="L1717" s="2">
        <f t="shared" si="664"/>
        <v>2.4454403741231489E-2</v>
      </c>
      <c r="M1717" s="2">
        <f t="shared" si="665"/>
        <v>7.4045206547154636E-3</v>
      </c>
      <c r="N1717" s="59">
        <v>3053</v>
      </c>
      <c r="O1717" s="59">
        <v>6884</v>
      </c>
      <c r="P1717" s="59">
        <v>251</v>
      </c>
      <c r="Y1717" s="59"/>
      <c r="Z1717" s="59"/>
      <c r="AA1717" s="59">
        <v>76</v>
      </c>
      <c r="AB1717" s="59"/>
      <c r="AC1717" s="59"/>
      <c r="AD1717" s="59"/>
      <c r="AE1717" s="59"/>
      <c r="AF1717" s="59"/>
      <c r="AG1717" s="59"/>
      <c r="AI1717" s="7">
        <f>IF(Q1717&gt;0,RANK(Q1717,(N1717:P1717,Q1717:AE1717)),0)</f>
        <v>0</v>
      </c>
      <c r="AJ1717" s="7">
        <f>IF(R1717&gt;0,RANK(R1717,(N1717:P1717,Q1717:AE1717)),0)</f>
        <v>0</v>
      </c>
      <c r="AK1717" s="7">
        <f>IF(T1717&gt;0,RANK(T1717,(N1717:P1717,Q1717:AE1717)),0)</f>
        <v>0</v>
      </c>
      <c r="AL1717" s="7">
        <f>IF(S1717&gt;0,RANK(S1717,(N1717:P1717,Q1717:AE1717)),0)</f>
        <v>0</v>
      </c>
      <c r="AM1717" s="2">
        <f t="shared" si="666"/>
        <v>0</v>
      </c>
      <c r="AN1717" s="2">
        <f t="shared" si="667"/>
        <v>0</v>
      </c>
      <c r="AO1717" s="2">
        <f t="shared" si="668"/>
        <v>0</v>
      </c>
      <c r="AP1717" s="2">
        <f t="shared" si="669"/>
        <v>0</v>
      </c>
      <c r="AR1717" t="s">
        <v>974</v>
      </c>
      <c r="AS1717" t="s">
        <v>165</v>
      </c>
      <c r="AT1717" s="1">
        <v>2</v>
      </c>
      <c r="AU1717" s="1"/>
      <c r="AV1717">
        <v>3</v>
      </c>
      <c r="AW1717" s="91">
        <v>40</v>
      </c>
      <c r="AX1717" s="93">
        <v>13</v>
      </c>
      <c r="AY1717" s="97">
        <f t="shared" si="670"/>
        <v>40013</v>
      </c>
      <c r="AZ1717" s="1"/>
      <c r="BA1717" s="7" t="s">
        <v>1261</v>
      </c>
    </row>
    <row r="1718" spans="1:53" hidden="1" outlineLevel="1">
      <c r="A1718" t="s">
        <v>951</v>
      </c>
      <c r="B1718" t="s">
        <v>165</v>
      </c>
      <c r="C1718" s="1">
        <f t="shared" si="661"/>
        <v>7215</v>
      </c>
      <c r="D1718" s="7">
        <f>IF(N1718&gt;0, RANK(N1718,(N1718:P1718,Q1718:AE1718)),0)</f>
        <v>2</v>
      </c>
      <c r="E1718" s="7">
        <f>IF(O1718&gt;0,RANK(O1718,(N1718:P1718,Q1718:AE1718)),0)</f>
        <v>1</v>
      </c>
      <c r="F1718" s="7">
        <f>IF(P1718&gt;0,RANK(P1718,(N1718:P1718,Q1718:AE1718)),0)</f>
        <v>3</v>
      </c>
      <c r="G1718" s="1">
        <f t="shared" si="650"/>
        <v>2625</v>
      </c>
      <c r="H1718" s="2">
        <f t="shared" si="651"/>
        <v>0.36382536382536385</v>
      </c>
      <c r="I1718" s="2"/>
      <c r="J1718" s="2">
        <f t="shared" si="662"/>
        <v>0.30284130284130284</v>
      </c>
      <c r="K1718" s="2">
        <f t="shared" si="663"/>
        <v>0.66666666666666663</v>
      </c>
      <c r="L1718" s="2">
        <f t="shared" si="664"/>
        <v>2.1205821205821207E-2</v>
      </c>
      <c r="M1718" s="2">
        <f t="shared" si="665"/>
        <v>9.2862092862093237E-3</v>
      </c>
      <c r="N1718" s="59">
        <v>2185</v>
      </c>
      <c r="O1718" s="59">
        <v>4810</v>
      </c>
      <c r="P1718" s="59">
        <v>153</v>
      </c>
      <c r="Y1718" s="59"/>
      <c r="Z1718" s="59"/>
      <c r="AA1718" s="59">
        <v>67</v>
      </c>
      <c r="AB1718" s="59"/>
      <c r="AC1718" s="59"/>
      <c r="AD1718" s="59"/>
      <c r="AE1718" s="59"/>
      <c r="AF1718" s="59"/>
      <c r="AG1718" s="59"/>
      <c r="AI1718" s="7">
        <f>IF(Q1718&gt;0,RANK(Q1718,(N1718:P1718,Q1718:AE1718)),0)</f>
        <v>0</v>
      </c>
      <c r="AJ1718" s="7">
        <f>IF(R1718&gt;0,RANK(R1718,(N1718:P1718,Q1718:AE1718)),0)</f>
        <v>0</v>
      </c>
      <c r="AK1718" s="7">
        <f>IF(T1718&gt;0,RANK(T1718,(N1718:P1718,Q1718:AE1718)),0)</f>
        <v>0</v>
      </c>
      <c r="AL1718" s="7">
        <f>IF(S1718&gt;0,RANK(S1718,(N1718:P1718,Q1718:AE1718)),0)</f>
        <v>0</v>
      </c>
      <c r="AM1718" s="2">
        <f t="shared" si="666"/>
        <v>0</v>
      </c>
      <c r="AN1718" s="2">
        <f t="shared" si="667"/>
        <v>0</v>
      </c>
      <c r="AO1718" s="2">
        <f t="shared" si="668"/>
        <v>0</v>
      </c>
      <c r="AP1718" s="2">
        <f t="shared" si="669"/>
        <v>0</v>
      </c>
      <c r="AR1718" t="s">
        <v>951</v>
      </c>
      <c r="AS1718" t="s">
        <v>165</v>
      </c>
      <c r="AT1718" s="1">
        <v>3</v>
      </c>
      <c r="AU1718" s="1"/>
      <c r="AV1718">
        <v>3</v>
      </c>
      <c r="AW1718" s="91">
        <v>40</v>
      </c>
      <c r="AX1718" s="93">
        <v>15</v>
      </c>
      <c r="AY1718" s="97">
        <f t="shared" si="670"/>
        <v>40015</v>
      </c>
      <c r="AZ1718" s="1"/>
      <c r="BA1718" s="7" t="s">
        <v>1261</v>
      </c>
    </row>
    <row r="1719" spans="1:53" hidden="1" outlineLevel="1">
      <c r="A1719" t="s">
        <v>1560</v>
      </c>
      <c r="B1719" t="s">
        <v>165</v>
      </c>
      <c r="C1719" s="1">
        <f t="shared" si="661"/>
        <v>34241</v>
      </c>
      <c r="D1719" s="7">
        <f>IF(N1719&gt;0, RANK(N1719,(N1719:P1719,Q1719:AE1719)),0)</f>
        <v>2</v>
      </c>
      <c r="E1719" s="7">
        <f>IF(O1719&gt;0,RANK(O1719,(N1719:P1719,Q1719:AE1719)),0)</f>
        <v>1</v>
      </c>
      <c r="F1719" s="7">
        <f>IF(P1719&gt;0,RANK(P1719,(N1719:P1719,Q1719:AE1719)),0)</f>
        <v>3</v>
      </c>
      <c r="G1719" s="1">
        <f t="shared" si="650"/>
        <v>22052</v>
      </c>
      <c r="H1719" s="2">
        <f t="shared" si="651"/>
        <v>0.64402324698460911</v>
      </c>
      <c r="I1719" s="2"/>
      <c r="J1719" s="2">
        <f t="shared" si="662"/>
        <v>0.1636342396542157</v>
      </c>
      <c r="K1719" s="2">
        <f t="shared" si="663"/>
        <v>0.80765748663882475</v>
      </c>
      <c r="L1719" s="2">
        <f t="shared" si="664"/>
        <v>2.2692094272947636E-2</v>
      </c>
      <c r="M1719" s="2">
        <f t="shared" si="665"/>
        <v>6.0161794340119722E-3</v>
      </c>
      <c r="N1719" s="59">
        <v>5603</v>
      </c>
      <c r="O1719" s="59">
        <v>27655</v>
      </c>
      <c r="P1719" s="59">
        <v>777</v>
      </c>
      <c r="Y1719" s="59"/>
      <c r="Z1719" s="59"/>
      <c r="AA1719" s="59">
        <v>206</v>
      </c>
      <c r="AB1719" s="59"/>
      <c r="AC1719" s="59"/>
      <c r="AD1719" s="59"/>
      <c r="AE1719" s="59"/>
      <c r="AF1719" s="59"/>
      <c r="AG1719" s="59"/>
      <c r="AI1719" s="7">
        <f>IF(Q1719&gt;0,RANK(Q1719,(N1719:P1719,Q1719:AE1719)),0)</f>
        <v>0</v>
      </c>
      <c r="AJ1719" s="7">
        <f>IF(R1719&gt;0,RANK(R1719,(N1719:P1719,Q1719:AE1719)),0)</f>
        <v>0</v>
      </c>
      <c r="AK1719" s="7">
        <f>IF(T1719&gt;0,RANK(T1719,(N1719:P1719,Q1719:AE1719)),0)</f>
        <v>0</v>
      </c>
      <c r="AL1719" s="7">
        <f>IF(S1719&gt;0,RANK(S1719,(N1719:P1719,Q1719:AE1719)),0)</f>
        <v>0</v>
      </c>
      <c r="AM1719" s="2">
        <f t="shared" si="666"/>
        <v>0</v>
      </c>
      <c r="AN1719" s="2">
        <f t="shared" si="667"/>
        <v>0</v>
      </c>
      <c r="AO1719" s="2">
        <f t="shared" si="668"/>
        <v>0</v>
      </c>
      <c r="AP1719" s="2">
        <f t="shared" si="669"/>
        <v>0</v>
      </c>
      <c r="AR1719" t="s">
        <v>1560</v>
      </c>
      <c r="AS1719" t="s">
        <v>165</v>
      </c>
      <c r="AT1719" s="1">
        <v>0</v>
      </c>
      <c r="AU1719" s="1"/>
      <c r="AV1719">
        <v>3</v>
      </c>
      <c r="AW1719" s="91">
        <v>40</v>
      </c>
      <c r="AX1719" s="93">
        <v>17</v>
      </c>
      <c r="AY1719" s="97">
        <f t="shared" si="670"/>
        <v>40017</v>
      </c>
      <c r="BA1719" s="7" t="s">
        <v>1261</v>
      </c>
    </row>
    <row r="1720" spans="1:53" hidden="1" outlineLevel="1">
      <c r="A1720" t="s">
        <v>1849</v>
      </c>
      <c r="B1720" t="s">
        <v>165</v>
      </c>
      <c r="C1720" s="1">
        <f t="shared" si="661"/>
        <v>12709</v>
      </c>
      <c r="D1720" s="7">
        <f>IF(N1720&gt;0, RANK(N1720,(N1720:P1720,Q1720:AE1720)),0)</f>
        <v>2</v>
      </c>
      <c r="E1720" s="7">
        <f>IF(O1720&gt;0,RANK(O1720,(N1720:P1720,Q1720:AE1720)),0)</f>
        <v>1</v>
      </c>
      <c r="F1720" s="7">
        <f>IF(P1720&gt;0,RANK(P1720,(N1720:P1720,Q1720:AE1720)),0)</f>
        <v>3</v>
      </c>
      <c r="G1720" s="1">
        <f t="shared" si="650"/>
        <v>5743</v>
      </c>
      <c r="H1720" s="2">
        <f t="shared" si="651"/>
        <v>0.45188449130537417</v>
      </c>
      <c r="I1720" s="2"/>
      <c r="J1720" s="2">
        <f t="shared" si="662"/>
        <v>0.25839955936737746</v>
      </c>
      <c r="K1720" s="2">
        <f t="shared" si="663"/>
        <v>0.71028405067275158</v>
      </c>
      <c r="L1720" s="2">
        <f t="shared" si="664"/>
        <v>2.3684003462113464E-2</v>
      </c>
      <c r="M1720" s="2">
        <f t="shared" si="665"/>
        <v>7.6323864977574964E-3</v>
      </c>
      <c r="N1720" s="59">
        <v>3284</v>
      </c>
      <c r="O1720" s="59">
        <v>9027</v>
      </c>
      <c r="P1720" s="59">
        <v>301</v>
      </c>
      <c r="Y1720" s="59"/>
      <c r="Z1720" s="59"/>
      <c r="AA1720" s="59">
        <v>97</v>
      </c>
      <c r="AB1720" s="59"/>
      <c r="AC1720" s="59"/>
      <c r="AD1720" s="59"/>
      <c r="AE1720" s="59"/>
      <c r="AF1720" s="59"/>
      <c r="AG1720" s="59"/>
      <c r="AI1720" s="7">
        <f>IF(Q1720&gt;0,RANK(Q1720,(N1720:P1720,Q1720:AE1720)),0)</f>
        <v>0</v>
      </c>
      <c r="AJ1720" s="7">
        <f>IF(R1720&gt;0,RANK(R1720,(N1720:P1720,Q1720:AE1720)),0)</f>
        <v>0</v>
      </c>
      <c r="AK1720" s="7">
        <f>IF(T1720&gt;0,RANK(T1720,(N1720:P1720,Q1720:AE1720)),0)</f>
        <v>0</v>
      </c>
      <c r="AL1720" s="7">
        <f>IF(S1720&gt;0,RANK(S1720,(N1720:P1720,Q1720:AE1720)),0)</f>
        <v>0</v>
      </c>
      <c r="AM1720" s="2">
        <f t="shared" si="666"/>
        <v>0</v>
      </c>
      <c r="AN1720" s="2">
        <f t="shared" si="667"/>
        <v>0</v>
      </c>
      <c r="AO1720" s="2">
        <f t="shared" si="668"/>
        <v>0</v>
      </c>
      <c r="AP1720" s="2">
        <f t="shared" si="669"/>
        <v>0</v>
      </c>
      <c r="AR1720" t="s">
        <v>1849</v>
      </c>
      <c r="AS1720" t="s">
        <v>165</v>
      </c>
      <c r="AT1720" s="1">
        <v>4</v>
      </c>
      <c r="AU1720" s="1"/>
      <c r="AV1720">
        <v>3</v>
      </c>
      <c r="AW1720" s="91">
        <v>40</v>
      </c>
      <c r="AX1720" s="93">
        <v>19</v>
      </c>
      <c r="AY1720" s="97">
        <f t="shared" si="670"/>
        <v>40019</v>
      </c>
      <c r="BA1720" s="7" t="s">
        <v>1261</v>
      </c>
    </row>
    <row r="1721" spans="1:53" hidden="1" outlineLevel="1">
      <c r="A1721" t="s">
        <v>1731</v>
      </c>
      <c r="B1721" t="s">
        <v>165</v>
      </c>
      <c r="C1721" s="1">
        <f t="shared" si="661"/>
        <v>11345</v>
      </c>
      <c r="D1721" s="7">
        <f>IF(N1721&gt;0, RANK(N1721,(N1721:P1721,Q1721:AE1721)),0)</f>
        <v>2</v>
      </c>
      <c r="E1721" s="7">
        <f>IF(O1721&gt;0,RANK(O1721,(N1721:P1721,Q1721:AE1721)),0)</f>
        <v>1</v>
      </c>
      <c r="F1721" s="7">
        <f>IF(P1721&gt;0,RANK(P1721,(N1721:P1721,Q1721:AE1721)),0)</f>
        <v>3</v>
      </c>
      <c r="G1721" s="1">
        <f t="shared" si="650"/>
        <v>3049</v>
      </c>
      <c r="H1721" s="2">
        <f t="shared" si="651"/>
        <v>0.26875275451740854</v>
      </c>
      <c r="I1721" s="2"/>
      <c r="J1721" s="2">
        <f t="shared" si="662"/>
        <v>0.35002203613926841</v>
      </c>
      <c r="K1721" s="2">
        <f t="shared" si="663"/>
        <v>0.61877479065667695</v>
      </c>
      <c r="L1721" s="2">
        <f t="shared" si="664"/>
        <v>2.238871749669458E-2</v>
      </c>
      <c r="M1721" s="2">
        <f t="shared" si="665"/>
        <v>8.8144557073600548E-3</v>
      </c>
      <c r="N1721" s="59">
        <v>3971</v>
      </c>
      <c r="O1721" s="59">
        <v>7020</v>
      </c>
      <c r="P1721" s="59">
        <v>254</v>
      </c>
      <c r="Y1721" s="59"/>
      <c r="Z1721" s="59"/>
      <c r="AA1721" s="59">
        <v>100</v>
      </c>
      <c r="AB1721" s="59"/>
      <c r="AC1721" s="59"/>
      <c r="AD1721" s="59"/>
      <c r="AE1721" s="59"/>
      <c r="AF1721" s="59"/>
      <c r="AG1721" s="59"/>
      <c r="AI1721" s="7">
        <f>IF(Q1721&gt;0,RANK(Q1721,(N1721:P1721,Q1721:AE1721)),0)</f>
        <v>0</v>
      </c>
      <c r="AJ1721" s="7">
        <f>IF(R1721&gt;0,RANK(R1721,(N1721:P1721,Q1721:AE1721)),0)</f>
        <v>0</v>
      </c>
      <c r="AK1721" s="7">
        <f>IF(T1721&gt;0,RANK(T1721,(N1721:P1721,Q1721:AE1721)),0)</f>
        <v>0</v>
      </c>
      <c r="AL1721" s="7">
        <f>IF(S1721&gt;0,RANK(S1721,(N1721:P1721,Q1721:AE1721)),0)</f>
        <v>0</v>
      </c>
      <c r="AM1721" s="2">
        <f t="shared" si="666"/>
        <v>0</v>
      </c>
      <c r="AN1721" s="2">
        <f t="shared" si="667"/>
        <v>0</v>
      </c>
      <c r="AO1721" s="2">
        <f t="shared" si="668"/>
        <v>0</v>
      </c>
      <c r="AP1721" s="2">
        <f t="shared" si="669"/>
        <v>0</v>
      </c>
      <c r="AR1721" t="s">
        <v>1731</v>
      </c>
      <c r="AS1721" t="s">
        <v>165</v>
      </c>
      <c r="AT1721" s="1">
        <v>2</v>
      </c>
      <c r="AU1721" s="1"/>
      <c r="AV1721">
        <v>3</v>
      </c>
      <c r="AW1721" s="91">
        <v>40</v>
      </c>
      <c r="AX1721" s="93">
        <v>21</v>
      </c>
      <c r="AY1721" s="97">
        <f t="shared" si="670"/>
        <v>40021</v>
      </c>
      <c r="BA1721" s="7" t="s">
        <v>1261</v>
      </c>
    </row>
    <row r="1722" spans="1:53" hidden="1" outlineLevel="1">
      <c r="A1722" t="s">
        <v>1321</v>
      </c>
      <c r="B1722" t="s">
        <v>165</v>
      </c>
      <c r="C1722" s="1">
        <f t="shared" si="661"/>
        <v>3974</v>
      </c>
      <c r="D1722" s="7">
        <f>IF(N1722&gt;0, RANK(N1722,(N1722:P1722,Q1722:AE1722)),0)</f>
        <v>2</v>
      </c>
      <c r="E1722" s="7">
        <f>IF(O1722&gt;0,RANK(O1722,(N1722:P1722,Q1722:AE1722)),0)</f>
        <v>1</v>
      </c>
      <c r="F1722" s="7">
        <f>IF(P1722&gt;0,RANK(P1722,(N1722:P1722,Q1722:AE1722)),0)</f>
        <v>3</v>
      </c>
      <c r="G1722" s="1">
        <f t="shared" si="650"/>
        <v>1210</v>
      </c>
      <c r="H1722" s="2">
        <f t="shared" si="651"/>
        <v>0.30447911424257673</v>
      </c>
      <c r="I1722" s="2"/>
      <c r="J1722" s="2">
        <f t="shared" si="662"/>
        <v>0.32813286361348765</v>
      </c>
      <c r="K1722" s="2">
        <f t="shared" si="663"/>
        <v>0.63261197785606438</v>
      </c>
      <c r="L1722" s="2">
        <f t="shared" si="664"/>
        <v>2.8434826371414191E-2</v>
      </c>
      <c r="M1722" s="2">
        <f t="shared" si="665"/>
        <v>1.0820332159033729E-2</v>
      </c>
      <c r="N1722" s="59">
        <v>1304</v>
      </c>
      <c r="O1722" s="59">
        <v>2514</v>
      </c>
      <c r="P1722" s="59">
        <v>113</v>
      </c>
      <c r="Y1722" s="59"/>
      <c r="Z1722" s="59"/>
      <c r="AA1722" s="59">
        <v>43</v>
      </c>
      <c r="AB1722" s="59"/>
      <c r="AC1722" s="59"/>
      <c r="AD1722" s="59"/>
      <c r="AE1722" s="59"/>
      <c r="AF1722" s="59"/>
      <c r="AG1722" s="59"/>
      <c r="AI1722" s="7">
        <f>IF(Q1722&gt;0,RANK(Q1722,(N1722:P1722,Q1722:AE1722)),0)</f>
        <v>0</v>
      </c>
      <c r="AJ1722" s="7">
        <f>IF(R1722&gt;0,RANK(R1722,(N1722:P1722,Q1722:AE1722)),0)</f>
        <v>0</v>
      </c>
      <c r="AK1722" s="7">
        <f>IF(T1722&gt;0,RANK(T1722,(N1722:P1722,Q1722:AE1722)),0)</f>
        <v>0</v>
      </c>
      <c r="AL1722" s="7">
        <f>IF(S1722&gt;0,RANK(S1722,(N1722:P1722,Q1722:AE1722)),0)</f>
        <v>0</v>
      </c>
      <c r="AM1722" s="2">
        <f t="shared" si="666"/>
        <v>0</v>
      </c>
      <c r="AN1722" s="2">
        <f t="shared" si="667"/>
        <v>0</v>
      </c>
      <c r="AO1722" s="2">
        <f t="shared" si="668"/>
        <v>0</v>
      </c>
      <c r="AP1722" s="2">
        <f t="shared" si="669"/>
        <v>0</v>
      </c>
      <c r="AR1722" t="s">
        <v>1321</v>
      </c>
      <c r="AS1722" t="s">
        <v>165</v>
      </c>
      <c r="AT1722" s="1">
        <v>2</v>
      </c>
      <c r="AU1722" s="1"/>
      <c r="AV1722">
        <v>3</v>
      </c>
      <c r="AW1722" s="91">
        <v>40</v>
      </c>
      <c r="AX1722" s="93">
        <v>23</v>
      </c>
      <c r="AY1722" s="97">
        <f t="shared" si="670"/>
        <v>40023</v>
      </c>
      <c r="BA1722" s="7" t="s">
        <v>1261</v>
      </c>
    </row>
    <row r="1723" spans="1:53" hidden="1" outlineLevel="1">
      <c r="A1723" t="s">
        <v>1265</v>
      </c>
      <c r="B1723" t="s">
        <v>165</v>
      </c>
      <c r="C1723" s="1">
        <f t="shared" si="661"/>
        <v>978</v>
      </c>
      <c r="D1723" s="7">
        <f>IF(N1723&gt;0, RANK(N1723,(N1723:P1723,Q1723:AE1723)),0)</f>
        <v>2</v>
      </c>
      <c r="E1723" s="7">
        <f>IF(O1723&gt;0,RANK(O1723,(N1723:P1723,Q1723:AE1723)),0)</f>
        <v>1</v>
      </c>
      <c r="F1723" s="7">
        <f>IF(P1723&gt;0,RANK(P1723,(N1723:P1723,Q1723:AE1723)),0)</f>
        <v>3</v>
      </c>
      <c r="G1723" s="1">
        <f t="shared" si="650"/>
        <v>731</v>
      </c>
      <c r="H1723" s="2">
        <f t="shared" si="651"/>
        <v>0.74744376278118607</v>
      </c>
      <c r="I1723" s="2"/>
      <c r="J1723" s="2">
        <f t="shared" si="662"/>
        <v>0.11042944785276074</v>
      </c>
      <c r="K1723" s="2">
        <f t="shared" si="663"/>
        <v>0.85787321063394684</v>
      </c>
      <c r="L1723" s="2">
        <f t="shared" si="664"/>
        <v>2.4539877300613498E-2</v>
      </c>
      <c r="M1723" s="2">
        <f t="shared" si="665"/>
        <v>7.1574642126789011E-3</v>
      </c>
      <c r="N1723" s="59">
        <v>108</v>
      </c>
      <c r="O1723" s="59">
        <v>839</v>
      </c>
      <c r="P1723" s="59">
        <v>24</v>
      </c>
      <c r="Y1723" s="59"/>
      <c r="Z1723" s="59"/>
      <c r="AA1723" s="59">
        <v>7</v>
      </c>
      <c r="AB1723" s="59"/>
      <c r="AC1723" s="59"/>
      <c r="AD1723" s="59"/>
      <c r="AE1723" s="59"/>
      <c r="AF1723" s="59"/>
      <c r="AG1723" s="59"/>
      <c r="AI1723" s="7">
        <f>IF(Q1723&gt;0,RANK(Q1723,(N1723:P1723,Q1723:AE1723)),0)</f>
        <v>0</v>
      </c>
      <c r="AJ1723" s="7">
        <f>IF(R1723&gt;0,RANK(R1723,(N1723:P1723,Q1723:AE1723)),0)</f>
        <v>0</v>
      </c>
      <c r="AK1723" s="7">
        <f>IF(T1723&gt;0,RANK(T1723,(N1723:P1723,Q1723:AE1723)),0)</f>
        <v>0</v>
      </c>
      <c r="AL1723" s="7">
        <f>IF(S1723&gt;0,RANK(S1723,(N1723:P1723,Q1723:AE1723)),0)</f>
        <v>0</v>
      </c>
      <c r="AM1723" s="2">
        <f t="shared" si="666"/>
        <v>0</v>
      </c>
      <c r="AN1723" s="2">
        <f t="shared" si="667"/>
        <v>0</v>
      </c>
      <c r="AO1723" s="2">
        <f t="shared" si="668"/>
        <v>0</v>
      </c>
      <c r="AP1723" s="2">
        <f t="shared" si="669"/>
        <v>0</v>
      </c>
      <c r="AR1723" t="s">
        <v>1265</v>
      </c>
      <c r="AS1723" t="s">
        <v>165</v>
      </c>
      <c r="AT1723">
        <v>3</v>
      </c>
      <c r="AV1723">
        <v>3</v>
      </c>
      <c r="AW1723" s="91">
        <v>40</v>
      </c>
      <c r="AX1723" s="93">
        <v>25</v>
      </c>
      <c r="AY1723" s="97">
        <f t="shared" si="670"/>
        <v>40025</v>
      </c>
      <c r="BA1723" s="7" t="s">
        <v>1261</v>
      </c>
    </row>
    <row r="1724" spans="1:53" hidden="1" outlineLevel="1">
      <c r="A1724" t="s">
        <v>1509</v>
      </c>
      <c r="B1724" t="s">
        <v>165</v>
      </c>
      <c r="C1724" s="1">
        <f t="shared" si="661"/>
        <v>71970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3</v>
      </c>
      <c r="G1724" s="1">
        <f t="shared" si="650"/>
        <v>28785</v>
      </c>
      <c r="H1724" s="2">
        <f t="shared" si="651"/>
        <v>0.39995831596498543</v>
      </c>
      <c r="I1724" s="2"/>
      <c r="J1724" s="2">
        <f t="shared" si="662"/>
        <v>0.28046408225649577</v>
      </c>
      <c r="K1724" s="2">
        <f t="shared" si="663"/>
        <v>0.68042239822148121</v>
      </c>
      <c r="L1724" s="2">
        <f t="shared" si="664"/>
        <v>3.1193552869251077E-2</v>
      </c>
      <c r="M1724" s="2">
        <f t="shared" si="665"/>
        <v>7.9199666527719446E-3</v>
      </c>
      <c r="N1724" s="59">
        <v>20185</v>
      </c>
      <c r="O1724" s="59">
        <v>48970</v>
      </c>
      <c r="P1724" s="59">
        <v>2245</v>
      </c>
      <c r="Y1724" s="59"/>
      <c r="Z1724" s="59"/>
      <c r="AA1724" s="59">
        <v>570</v>
      </c>
      <c r="AB1724" s="59"/>
      <c r="AC1724" s="59"/>
      <c r="AD1724" s="59"/>
      <c r="AE1724" s="59"/>
      <c r="AF1724" s="59"/>
      <c r="AG1724" s="59"/>
      <c r="AI1724" s="7">
        <f>IF(Q1724&gt;0,RANK(Q1724,(N1724:P1724,Q1724:AE1724)),0)</f>
        <v>0</v>
      </c>
      <c r="AJ1724" s="7">
        <f>IF(R1724&gt;0,RANK(R1724,(N1724:P1724,Q1724:AE1724)),0)</f>
        <v>0</v>
      </c>
      <c r="AK1724" s="7">
        <f>IF(T1724&gt;0,RANK(T1724,(N1724:P1724,Q1724:AE1724)),0)</f>
        <v>0</v>
      </c>
      <c r="AL1724" s="7">
        <f>IF(S1724&gt;0,RANK(S1724,(N1724:P1724,Q1724:AE1724)),0)</f>
        <v>0</v>
      </c>
      <c r="AM1724" s="2">
        <f t="shared" si="666"/>
        <v>0</v>
      </c>
      <c r="AN1724" s="2">
        <f t="shared" si="667"/>
        <v>0</v>
      </c>
      <c r="AO1724" s="2">
        <f t="shared" si="668"/>
        <v>0</v>
      </c>
      <c r="AP1724" s="2">
        <f t="shared" si="669"/>
        <v>0</v>
      </c>
      <c r="AR1724" t="s">
        <v>1509</v>
      </c>
      <c r="AS1724" t="s">
        <v>165</v>
      </c>
      <c r="AT1724">
        <v>4</v>
      </c>
      <c r="AV1724">
        <v>3</v>
      </c>
      <c r="AW1724" s="91">
        <v>40</v>
      </c>
      <c r="AX1724" s="93">
        <v>27</v>
      </c>
      <c r="AY1724" s="97">
        <f t="shared" si="670"/>
        <v>40027</v>
      </c>
      <c r="BA1724" s="7" t="s">
        <v>1261</v>
      </c>
    </row>
    <row r="1725" spans="1:53" hidden="1" outlineLevel="1">
      <c r="A1725" t="s">
        <v>591</v>
      </c>
      <c r="B1725" t="s">
        <v>165</v>
      </c>
      <c r="C1725" s="1">
        <f t="shared" si="661"/>
        <v>1968</v>
      </c>
      <c r="D1725" s="7">
        <f>IF(N1725&gt;0, RANK(N1725,(N1725:P1725,Q1725:AE1725)),0)</f>
        <v>2</v>
      </c>
      <c r="E1725" s="7">
        <f>IF(O1725&gt;0,RANK(O1725,(N1725:P1725,Q1725:AE1725)),0)</f>
        <v>1</v>
      </c>
      <c r="F1725" s="7">
        <f>IF(P1725&gt;0,RANK(P1725,(N1725:P1725,Q1725:AE1725)),0)</f>
        <v>3</v>
      </c>
      <c r="G1725" s="1">
        <f t="shared" si="650"/>
        <v>545</v>
      </c>
      <c r="H1725" s="2">
        <f t="shared" si="651"/>
        <v>0.27693089430894308</v>
      </c>
      <c r="I1725" s="2"/>
      <c r="J1725" s="2">
        <f t="shared" si="662"/>
        <v>0.34908536585365851</v>
      </c>
      <c r="K1725" s="2">
        <f t="shared" si="663"/>
        <v>0.62601626016260159</v>
      </c>
      <c r="L1725" s="2">
        <f t="shared" si="664"/>
        <v>1.6260162601626018E-2</v>
      </c>
      <c r="M1725" s="2">
        <f t="shared" si="665"/>
        <v>8.638211382113823E-3</v>
      </c>
      <c r="N1725" s="59">
        <v>687</v>
      </c>
      <c r="O1725" s="59">
        <v>1232</v>
      </c>
      <c r="P1725" s="59">
        <v>32</v>
      </c>
      <c r="Y1725" s="59"/>
      <c r="Z1725" s="59"/>
      <c r="AA1725" s="59">
        <v>17</v>
      </c>
      <c r="AB1725" s="59"/>
      <c r="AC1725" s="59"/>
      <c r="AD1725" s="59"/>
      <c r="AE1725" s="59"/>
      <c r="AF1725" s="59"/>
      <c r="AG1725" s="59"/>
      <c r="AI1725" s="7">
        <f>IF(Q1725&gt;0,RANK(Q1725,(N1725:P1725,Q1725:AE1725)),0)</f>
        <v>0</v>
      </c>
      <c r="AJ1725" s="7">
        <f>IF(R1725&gt;0,RANK(R1725,(N1725:P1725,Q1725:AE1725)),0)</f>
        <v>0</v>
      </c>
      <c r="AK1725" s="7">
        <f>IF(T1725&gt;0,RANK(T1725,(N1725:P1725,Q1725:AE1725)),0)</f>
        <v>0</v>
      </c>
      <c r="AL1725" s="7">
        <f>IF(S1725&gt;0,RANK(S1725,(N1725:P1725,Q1725:AE1725)),0)</f>
        <v>0</v>
      </c>
      <c r="AM1725" s="2">
        <f t="shared" si="666"/>
        <v>0</v>
      </c>
      <c r="AN1725" s="2">
        <f t="shared" si="667"/>
        <v>0</v>
      </c>
      <c r="AO1725" s="2">
        <f t="shared" si="668"/>
        <v>0</v>
      </c>
      <c r="AP1725" s="2">
        <f t="shared" si="669"/>
        <v>0</v>
      </c>
      <c r="AR1725" t="s">
        <v>591</v>
      </c>
      <c r="AS1725" t="s">
        <v>165</v>
      </c>
      <c r="AT1725">
        <v>2</v>
      </c>
      <c r="AV1725">
        <v>3</v>
      </c>
      <c r="AW1725" s="91">
        <v>40</v>
      </c>
      <c r="AX1725" s="93">
        <v>29</v>
      </c>
      <c r="AY1725" s="97">
        <f t="shared" si="670"/>
        <v>40029</v>
      </c>
      <c r="BA1725" s="7" t="s">
        <v>1261</v>
      </c>
    </row>
    <row r="1726" spans="1:53" hidden="1" outlineLevel="1">
      <c r="A1726" t="s">
        <v>2305</v>
      </c>
      <c r="B1726" t="s">
        <v>165</v>
      </c>
      <c r="C1726" s="1">
        <f t="shared" si="661"/>
        <v>21336</v>
      </c>
      <c r="D1726" s="7">
        <f>IF(N1726&gt;0, RANK(N1726,(N1726:P1726,Q1726:AE1726)),0)</f>
        <v>2</v>
      </c>
      <c r="E1726" s="7">
        <f>IF(O1726&gt;0,RANK(O1726,(N1726:P1726,Q1726:AE1726)),0)</f>
        <v>1</v>
      </c>
      <c r="F1726" s="7">
        <f>IF(P1726&gt;0,RANK(P1726,(N1726:P1726,Q1726:AE1726)),0)</f>
        <v>3</v>
      </c>
      <c r="G1726" s="1">
        <f t="shared" si="650"/>
        <v>8345</v>
      </c>
      <c r="H1726" s="2">
        <f t="shared" si="651"/>
        <v>0.39112298462692163</v>
      </c>
      <c r="I1726" s="2"/>
      <c r="J1726" s="2">
        <f t="shared" si="662"/>
        <v>0.28655793025871767</v>
      </c>
      <c r="K1726" s="2">
        <f t="shared" si="663"/>
        <v>0.67768091488563931</v>
      </c>
      <c r="L1726" s="2">
        <f t="shared" si="664"/>
        <v>2.7090363704536932E-2</v>
      </c>
      <c r="M1726" s="2">
        <f t="shared" si="665"/>
        <v>8.6707911511060866E-3</v>
      </c>
      <c r="N1726" s="59">
        <v>6114</v>
      </c>
      <c r="O1726" s="59">
        <v>14459</v>
      </c>
      <c r="P1726" s="59">
        <v>578</v>
      </c>
      <c r="Y1726" s="59"/>
      <c r="Z1726" s="59"/>
      <c r="AA1726" s="59">
        <v>185</v>
      </c>
      <c r="AB1726" s="59"/>
      <c r="AC1726" s="59"/>
      <c r="AD1726" s="59"/>
      <c r="AE1726" s="59"/>
      <c r="AF1726" s="59"/>
      <c r="AG1726" s="59"/>
      <c r="AI1726" s="7">
        <f>IF(Q1726&gt;0,RANK(Q1726,(N1726:P1726,Q1726:AE1726)),0)</f>
        <v>0</v>
      </c>
      <c r="AJ1726" s="7">
        <f>IF(R1726&gt;0,RANK(R1726,(N1726:P1726,Q1726:AE1726)),0)</f>
        <v>0</v>
      </c>
      <c r="AK1726" s="7">
        <f>IF(T1726&gt;0,RANK(T1726,(N1726:P1726,Q1726:AE1726)),0)</f>
        <v>0</v>
      </c>
      <c r="AL1726" s="7">
        <f>IF(S1726&gt;0,RANK(S1726,(N1726:P1726,Q1726:AE1726)),0)</f>
        <v>0</v>
      </c>
      <c r="AM1726" s="2">
        <f t="shared" si="666"/>
        <v>0</v>
      </c>
      <c r="AN1726" s="2">
        <f t="shared" si="667"/>
        <v>0</v>
      </c>
      <c r="AO1726" s="2">
        <f t="shared" si="668"/>
        <v>0</v>
      </c>
      <c r="AP1726" s="2">
        <f t="shared" si="669"/>
        <v>0</v>
      </c>
      <c r="AR1726" t="s">
        <v>2305</v>
      </c>
      <c r="AS1726" t="s">
        <v>165</v>
      </c>
      <c r="AT1726">
        <v>4</v>
      </c>
      <c r="AV1726">
        <v>3</v>
      </c>
      <c r="AW1726" s="91">
        <v>40</v>
      </c>
      <c r="AX1726" s="93">
        <v>31</v>
      </c>
      <c r="AY1726" s="97">
        <f t="shared" si="670"/>
        <v>40031</v>
      </c>
      <c r="BA1726" s="7" t="s">
        <v>1261</v>
      </c>
    </row>
    <row r="1727" spans="1:53" hidden="1" outlineLevel="1">
      <c r="A1727" t="s">
        <v>1771</v>
      </c>
      <c r="B1727" t="s">
        <v>165</v>
      </c>
      <c r="C1727" s="1">
        <f t="shared" si="661"/>
        <v>1779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3</v>
      </c>
      <c r="G1727" s="1">
        <f t="shared" si="650"/>
        <v>770</v>
      </c>
      <c r="H1727" s="2">
        <f t="shared" si="651"/>
        <v>0.43282743114109051</v>
      </c>
      <c r="I1727" s="2"/>
      <c r="J1727" s="2">
        <f t="shared" si="662"/>
        <v>0.26306913996627318</v>
      </c>
      <c r="K1727" s="2">
        <f t="shared" si="663"/>
        <v>0.69589657110736369</v>
      </c>
      <c r="L1727" s="2">
        <f t="shared" si="664"/>
        <v>2.2484541877459248E-2</v>
      </c>
      <c r="M1727" s="2">
        <f t="shared" si="665"/>
        <v>1.8549747048903824E-2</v>
      </c>
      <c r="N1727" s="59">
        <v>468</v>
      </c>
      <c r="O1727" s="59">
        <v>1238</v>
      </c>
      <c r="P1727" s="59">
        <v>40</v>
      </c>
      <c r="Y1727" s="59"/>
      <c r="Z1727" s="59"/>
      <c r="AA1727" s="59">
        <v>33</v>
      </c>
      <c r="AB1727" s="59"/>
      <c r="AC1727" s="59"/>
      <c r="AD1727" s="59"/>
      <c r="AE1727" s="59"/>
      <c r="AF1727" s="59"/>
      <c r="AG1727" s="59"/>
      <c r="AI1727" s="7">
        <f>IF(Q1727&gt;0,RANK(Q1727,(N1727:P1727,Q1727:AE1727)),0)</f>
        <v>0</v>
      </c>
      <c r="AJ1727" s="7">
        <f>IF(R1727&gt;0,RANK(R1727,(N1727:P1727,Q1727:AE1727)),0)</f>
        <v>0</v>
      </c>
      <c r="AK1727" s="7">
        <f>IF(T1727&gt;0,RANK(T1727,(N1727:P1727,Q1727:AE1727)),0)</f>
        <v>0</v>
      </c>
      <c r="AL1727" s="7">
        <f>IF(S1727&gt;0,RANK(S1727,(N1727:P1727,Q1727:AE1727)),0)</f>
        <v>0</v>
      </c>
      <c r="AM1727" s="2">
        <f t="shared" si="666"/>
        <v>0</v>
      </c>
      <c r="AN1727" s="2">
        <f t="shared" si="667"/>
        <v>0</v>
      </c>
      <c r="AO1727" s="2">
        <f t="shared" si="668"/>
        <v>0</v>
      </c>
      <c r="AP1727" s="2">
        <f t="shared" si="669"/>
        <v>0</v>
      </c>
      <c r="AR1727" t="s">
        <v>1771</v>
      </c>
      <c r="AS1727" t="s">
        <v>165</v>
      </c>
      <c r="AT1727">
        <v>4</v>
      </c>
      <c r="AV1727">
        <v>3</v>
      </c>
      <c r="AW1727" s="91">
        <v>40</v>
      </c>
      <c r="AX1727" s="93">
        <v>33</v>
      </c>
      <c r="AY1727" s="97">
        <f t="shared" si="670"/>
        <v>40033</v>
      </c>
      <c r="BA1727" s="7" t="s">
        <v>1261</v>
      </c>
    </row>
    <row r="1728" spans="1:53" hidden="1" outlineLevel="1">
      <c r="A1728" t="s">
        <v>807</v>
      </c>
      <c r="B1728" t="s">
        <v>165</v>
      </c>
      <c r="C1728" s="1">
        <f t="shared" si="661"/>
        <v>4225</v>
      </c>
      <c r="D1728" s="7">
        <f>IF(N1728&gt;0, RANK(N1728,(N1728:P1728,Q1728:AE1728)),0)</f>
        <v>2</v>
      </c>
      <c r="E1728" s="7">
        <f>IF(O1728&gt;0,RANK(O1728,(N1728:P1728,Q1728:AE1728)),0)</f>
        <v>1</v>
      </c>
      <c r="F1728" s="7">
        <f>IF(P1728&gt;0,RANK(P1728,(N1728:P1728,Q1728:AE1728)),0)</f>
        <v>3</v>
      </c>
      <c r="G1728" s="1">
        <f t="shared" si="650"/>
        <v>1755</v>
      </c>
      <c r="H1728" s="2">
        <f t="shared" si="651"/>
        <v>0.41538461538461541</v>
      </c>
      <c r="I1728" s="2"/>
      <c r="J1728" s="2">
        <f t="shared" si="662"/>
        <v>0.2766863905325444</v>
      </c>
      <c r="K1728" s="2">
        <f t="shared" si="663"/>
        <v>0.69207100591715975</v>
      </c>
      <c r="L1728" s="2">
        <f t="shared" si="664"/>
        <v>2.3431952662721894E-2</v>
      </c>
      <c r="M1728" s="2">
        <f t="shared" si="665"/>
        <v>7.8106508875739507E-3</v>
      </c>
      <c r="N1728" s="59">
        <v>1169</v>
      </c>
      <c r="O1728" s="59">
        <v>2924</v>
      </c>
      <c r="P1728" s="59">
        <v>99</v>
      </c>
      <c r="Y1728" s="59"/>
      <c r="Z1728" s="59"/>
      <c r="AA1728" s="59">
        <v>33</v>
      </c>
      <c r="AB1728" s="59"/>
      <c r="AC1728" s="59"/>
      <c r="AD1728" s="59"/>
      <c r="AE1728" s="59"/>
      <c r="AF1728" s="59"/>
      <c r="AG1728" s="59"/>
      <c r="AI1728" s="7">
        <f>IF(Q1728&gt;0,RANK(Q1728,(N1728:P1728,Q1728:AE1728)),0)</f>
        <v>0</v>
      </c>
      <c r="AJ1728" s="7">
        <f>IF(R1728&gt;0,RANK(R1728,(N1728:P1728,Q1728:AE1728)),0)</f>
        <v>0</v>
      </c>
      <c r="AK1728" s="7">
        <f>IF(T1728&gt;0,RANK(T1728,(N1728:P1728,Q1728:AE1728)),0)</f>
        <v>0</v>
      </c>
      <c r="AL1728" s="7">
        <f>IF(S1728&gt;0,RANK(S1728,(N1728:P1728,Q1728:AE1728)),0)</f>
        <v>0</v>
      </c>
      <c r="AM1728" s="2">
        <f t="shared" si="666"/>
        <v>0</v>
      </c>
      <c r="AN1728" s="2">
        <f t="shared" si="667"/>
        <v>0</v>
      </c>
      <c r="AO1728" s="2">
        <f t="shared" si="668"/>
        <v>0</v>
      </c>
      <c r="AP1728" s="2">
        <f t="shared" si="669"/>
        <v>0</v>
      </c>
      <c r="AR1728" t="s">
        <v>807</v>
      </c>
      <c r="AS1728" t="s">
        <v>165</v>
      </c>
      <c r="AT1728">
        <v>2</v>
      </c>
      <c r="AV1728">
        <v>3</v>
      </c>
      <c r="AW1728" s="91">
        <v>40</v>
      </c>
      <c r="AX1728" s="93">
        <v>35</v>
      </c>
      <c r="AY1728" s="97">
        <f t="shared" si="670"/>
        <v>40035</v>
      </c>
      <c r="BA1728" s="7" t="s">
        <v>1261</v>
      </c>
    </row>
    <row r="1729" spans="1:53" hidden="1" outlineLevel="1">
      <c r="A1729" t="s">
        <v>244</v>
      </c>
      <c r="B1729" t="s">
        <v>165</v>
      </c>
      <c r="C1729" s="1">
        <f t="shared" si="661"/>
        <v>20178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3</v>
      </c>
      <c r="G1729" s="1">
        <f t="shared" si="650"/>
        <v>10754</v>
      </c>
      <c r="H1729" s="2">
        <f t="shared" si="651"/>
        <v>0.53295668549905839</v>
      </c>
      <c r="I1729" s="2"/>
      <c r="J1729" s="2">
        <f t="shared" si="662"/>
        <v>0.21805927247497275</v>
      </c>
      <c r="K1729" s="2">
        <f t="shared" si="663"/>
        <v>0.75101595797403109</v>
      </c>
      <c r="L1729" s="2">
        <f t="shared" si="664"/>
        <v>2.3391812865497075E-2</v>
      </c>
      <c r="M1729" s="2">
        <f t="shared" si="665"/>
        <v>7.532956685499026E-3</v>
      </c>
      <c r="N1729" s="59">
        <v>4400</v>
      </c>
      <c r="O1729" s="59">
        <v>15154</v>
      </c>
      <c r="P1729" s="59">
        <v>472</v>
      </c>
      <c r="Y1729" s="59"/>
      <c r="Z1729" s="59"/>
      <c r="AA1729" s="59">
        <v>152</v>
      </c>
      <c r="AB1729" s="59"/>
      <c r="AC1729" s="59"/>
      <c r="AD1729" s="59"/>
      <c r="AE1729" s="59"/>
      <c r="AF1729" s="59"/>
      <c r="AG1729" s="59"/>
      <c r="AI1729" s="7">
        <f>IF(Q1729&gt;0,RANK(Q1729,(N1729:P1729,Q1729:AE1729)),0)</f>
        <v>0</v>
      </c>
      <c r="AJ1729" s="7">
        <f>IF(R1729&gt;0,RANK(R1729,(N1729:P1729,Q1729:AE1729)),0)</f>
        <v>0</v>
      </c>
      <c r="AK1729" s="7">
        <f>IF(T1729&gt;0,RANK(T1729,(N1729:P1729,Q1729:AE1729)),0)</f>
        <v>0</v>
      </c>
      <c r="AL1729" s="7">
        <f>IF(S1729&gt;0,RANK(S1729,(N1729:P1729,Q1729:AE1729)),0)</f>
        <v>0</v>
      </c>
      <c r="AM1729" s="2">
        <f t="shared" si="666"/>
        <v>0</v>
      </c>
      <c r="AN1729" s="2">
        <f t="shared" si="667"/>
        <v>0</v>
      </c>
      <c r="AO1729" s="2">
        <f t="shared" si="668"/>
        <v>0</v>
      </c>
      <c r="AP1729" s="2">
        <f t="shared" si="669"/>
        <v>0</v>
      </c>
      <c r="AR1729" t="s">
        <v>244</v>
      </c>
      <c r="AS1729" t="s">
        <v>165</v>
      </c>
      <c r="AT1729">
        <v>0</v>
      </c>
      <c r="AV1729">
        <v>3</v>
      </c>
      <c r="AW1729" s="91">
        <v>40</v>
      </c>
      <c r="AX1729" s="93">
        <v>37</v>
      </c>
      <c r="AY1729" s="97">
        <f t="shared" si="670"/>
        <v>40037</v>
      </c>
      <c r="BA1729" s="7" t="s">
        <v>1261</v>
      </c>
    </row>
    <row r="1730" spans="1:53" hidden="1" outlineLevel="1">
      <c r="A1730" t="s">
        <v>510</v>
      </c>
      <c r="B1730" t="s">
        <v>165</v>
      </c>
      <c r="C1730" s="1">
        <f t="shared" si="661"/>
        <v>7637</v>
      </c>
      <c r="D1730" s="7">
        <f>IF(N1730&gt;0, RANK(N1730,(N1730:P1730,Q1730:AE1730)),0)</f>
        <v>2</v>
      </c>
      <c r="E1730" s="7">
        <f>IF(O1730&gt;0,RANK(O1730,(N1730:P1730,Q1730:AE1730)),0)</f>
        <v>1</v>
      </c>
      <c r="F1730" s="7">
        <f>IF(P1730&gt;0,RANK(P1730,(N1730:P1730,Q1730:AE1730)),0)</f>
        <v>3</v>
      </c>
      <c r="G1730" s="1">
        <f t="shared" si="650"/>
        <v>4685</v>
      </c>
      <c r="H1730" s="2">
        <f t="shared" si="651"/>
        <v>0.61346078302998563</v>
      </c>
      <c r="I1730" s="2"/>
      <c r="J1730" s="2">
        <f t="shared" si="662"/>
        <v>0.18161581772947494</v>
      </c>
      <c r="K1730" s="2">
        <f t="shared" si="663"/>
        <v>0.79507660075946052</v>
      </c>
      <c r="L1730" s="2">
        <f t="shared" si="664"/>
        <v>1.8069922744533194E-2</v>
      </c>
      <c r="M1730" s="2">
        <f t="shared" si="665"/>
        <v>5.237658766531407E-3</v>
      </c>
      <c r="N1730" s="59">
        <v>1387</v>
      </c>
      <c r="O1730" s="59">
        <v>6072</v>
      </c>
      <c r="P1730" s="59">
        <v>138</v>
      </c>
      <c r="Y1730" s="59"/>
      <c r="Z1730" s="59"/>
      <c r="AA1730" s="59">
        <v>40</v>
      </c>
      <c r="AB1730" s="59"/>
      <c r="AC1730" s="59"/>
      <c r="AD1730" s="59"/>
      <c r="AE1730" s="59"/>
      <c r="AF1730" s="59"/>
      <c r="AG1730" s="59"/>
      <c r="AI1730" s="7">
        <f>IF(Q1730&gt;0,RANK(Q1730,(N1730:P1730,Q1730:AE1730)),0)</f>
        <v>0</v>
      </c>
      <c r="AJ1730" s="7">
        <f>IF(R1730&gt;0,RANK(R1730,(N1730:P1730,Q1730:AE1730)),0)</f>
        <v>0</v>
      </c>
      <c r="AK1730" s="7">
        <f>IF(T1730&gt;0,RANK(T1730,(N1730:P1730,Q1730:AE1730)),0)</f>
        <v>0</v>
      </c>
      <c r="AL1730" s="7">
        <f>IF(S1730&gt;0,RANK(S1730,(N1730:P1730,Q1730:AE1730)),0)</f>
        <v>0</v>
      </c>
      <c r="AM1730" s="2">
        <f t="shared" si="666"/>
        <v>0</v>
      </c>
      <c r="AN1730" s="2">
        <f t="shared" si="667"/>
        <v>0</v>
      </c>
      <c r="AO1730" s="2">
        <f t="shared" si="668"/>
        <v>0</v>
      </c>
      <c r="AP1730" s="2">
        <f t="shared" si="669"/>
        <v>0</v>
      </c>
      <c r="AR1730" t="s">
        <v>510</v>
      </c>
      <c r="AS1730" t="s">
        <v>165</v>
      </c>
      <c r="AT1730">
        <v>3</v>
      </c>
      <c r="AV1730">
        <v>3</v>
      </c>
      <c r="AW1730" s="91">
        <v>40</v>
      </c>
      <c r="AX1730" s="93">
        <v>39</v>
      </c>
      <c r="AY1730" s="97">
        <f t="shared" si="670"/>
        <v>40039</v>
      </c>
      <c r="BA1730" s="7" t="s">
        <v>1261</v>
      </c>
    </row>
    <row r="1731" spans="1:53" hidden="1" outlineLevel="1">
      <c r="A1731" t="s">
        <v>1267</v>
      </c>
      <c r="B1731" t="s">
        <v>165</v>
      </c>
      <c r="C1731" s="1">
        <f t="shared" si="661"/>
        <v>11219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3</v>
      </c>
      <c r="G1731" s="1">
        <f t="shared" si="650"/>
        <v>5650</v>
      </c>
      <c r="H1731" s="2">
        <f t="shared" si="651"/>
        <v>0.50360994741064269</v>
      </c>
      <c r="I1731" s="2"/>
      <c r="J1731" s="2">
        <f t="shared" si="662"/>
        <v>0.23112576878509672</v>
      </c>
      <c r="K1731" s="2">
        <f t="shared" si="663"/>
        <v>0.73473571619573941</v>
      </c>
      <c r="L1731" s="2">
        <f t="shared" si="664"/>
        <v>2.6294678670113199E-2</v>
      </c>
      <c r="M1731" s="2">
        <f t="shared" si="665"/>
        <v>7.8438363490506736E-3</v>
      </c>
      <c r="N1731" s="59">
        <v>2593</v>
      </c>
      <c r="O1731" s="59">
        <v>8243</v>
      </c>
      <c r="P1731" s="59">
        <v>295</v>
      </c>
      <c r="Y1731" s="59"/>
      <c r="Z1731" s="59"/>
      <c r="AA1731" s="59">
        <v>88</v>
      </c>
      <c r="AB1731" s="59"/>
      <c r="AC1731" s="59"/>
      <c r="AD1731" s="59"/>
      <c r="AE1731" s="59"/>
      <c r="AF1731" s="59"/>
      <c r="AG1731" s="59"/>
      <c r="AI1731" s="7">
        <f>IF(Q1731&gt;0,RANK(Q1731,(N1731:P1731,Q1731:AE1731)),0)</f>
        <v>0</v>
      </c>
      <c r="AJ1731" s="7">
        <f>IF(R1731&gt;0,RANK(R1731,(N1731:P1731,Q1731:AE1731)),0)</f>
        <v>0</v>
      </c>
      <c r="AK1731" s="7">
        <f>IF(T1731&gt;0,RANK(T1731,(N1731:P1731,Q1731:AE1731)),0)</f>
        <v>0</v>
      </c>
      <c r="AL1731" s="7">
        <f>IF(S1731&gt;0,RANK(S1731,(N1731:P1731,Q1731:AE1731)),0)</f>
        <v>0</v>
      </c>
      <c r="AM1731" s="2">
        <f t="shared" si="666"/>
        <v>0</v>
      </c>
      <c r="AN1731" s="2">
        <f t="shared" si="667"/>
        <v>0</v>
      </c>
      <c r="AO1731" s="2">
        <f t="shared" si="668"/>
        <v>0</v>
      </c>
      <c r="AP1731" s="2">
        <f t="shared" si="669"/>
        <v>0</v>
      </c>
      <c r="AR1731" t="s">
        <v>1267</v>
      </c>
      <c r="AS1731" t="s">
        <v>165</v>
      </c>
      <c r="AT1731">
        <v>2</v>
      </c>
      <c r="AV1731">
        <v>3</v>
      </c>
      <c r="AW1731" s="91">
        <v>40</v>
      </c>
      <c r="AX1731" s="93">
        <v>41</v>
      </c>
      <c r="AY1731" s="97">
        <f t="shared" si="670"/>
        <v>40041</v>
      </c>
      <c r="BA1731" s="7" t="s">
        <v>1261</v>
      </c>
    </row>
    <row r="1732" spans="1:53" hidden="1" outlineLevel="1">
      <c r="A1732" t="s">
        <v>1954</v>
      </c>
      <c r="B1732" t="s">
        <v>165</v>
      </c>
      <c r="C1732" s="1">
        <f t="shared" si="661"/>
        <v>1839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3</v>
      </c>
      <c r="G1732" s="1">
        <f t="shared" si="650"/>
        <v>1235</v>
      </c>
      <c r="H1732" s="2">
        <f t="shared" si="651"/>
        <v>0.67156063077759653</v>
      </c>
      <c r="I1732" s="2"/>
      <c r="J1732" s="2">
        <f t="shared" si="662"/>
        <v>0.15171288743882544</v>
      </c>
      <c r="K1732" s="2">
        <f t="shared" si="663"/>
        <v>0.82327351821642192</v>
      </c>
      <c r="L1732" s="2">
        <f t="shared" si="664"/>
        <v>1.6856987493202826E-2</v>
      </c>
      <c r="M1732" s="2">
        <f t="shared" si="665"/>
        <v>8.1566068515498726E-3</v>
      </c>
      <c r="N1732" s="59">
        <v>279</v>
      </c>
      <c r="O1732" s="59">
        <v>1514</v>
      </c>
      <c r="P1732" s="59">
        <v>31</v>
      </c>
      <c r="Y1732" s="59"/>
      <c r="Z1732" s="59"/>
      <c r="AA1732" s="59">
        <v>15</v>
      </c>
      <c r="AB1732" s="59"/>
      <c r="AC1732" s="59"/>
      <c r="AD1732" s="59"/>
      <c r="AE1732" s="59"/>
      <c r="AF1732" s="59"/>
      <c r="AG1732" s="59"/>
      <c r="AI1732" s="7">
        <f>IF(Q1732&gt;0,RANK(Q1732,(N1732:P1732,Q1732:AE1732)),0)</f>
        <v>0</v>
      </c>
      <c r="AJ1732" s="7">
        <f>IF(R1732&gt;0,RANK(R1732,(N1732:P1732,Q1732:AE1732)),0)</f>
        <v>0</v>
      </c>
      <c r="AK1732" s="7">
        <f>IF(T1732&gt;0,RANK(T1732,(N1732:P1732,Q1732:AE1732)),0)</f>
        <v>0</v>
      </c>
      <c r="AL1732" s="7">
        <f>IF(S1732&gt;0,RANK(S1732,(N1732:P1732,Q1732:AE1732)),0)</f>
        <v>0</v>
      </c>
      <c r="AM1732" s="2">
        <f t="shared" si="666"/>
        <v>0</v>
      </c>
      <c r="AN1732" s="2">
        <f t="shared" si="667"/>
        <v>0</v>
      </c>
      <c r="AO1732" s="2">
        <f t="shared" si="668"/>
        <v>0</v>
      </c>
      <c r="AP1732" s="2">
        <f t="shared" si="669"/>
        <v>0</v>
      </c>
      <c r="AR1732" t="s">
        <v>1954</v>
      </c>
      <c r="AS1732" t="s">
        <v>165</v>
      </c>
      <c r="AT1732">
        <v>3</v>
      </c>
      <c r="AV1732">
        <v>3</v>
      </c>
      <c r="AW1732" s="91">
        <v>40</v>
      </c>
      <c r="AX1732" s="93">
        <v>43</v>
      </c>
      <c r="AY1732" s="97">
        <f t="shared" si="670"/>
        <v>40043</v>
      </c>
      <c r="BA1732" s="7" t="s">
        <v>1261</v>
      </c>
    </row>
    <row r="1733" spans="1:53" hidden="1" outlineLevel="1">
      <c r="A1733" t="s">
        <v>623</v>
      </c>
      <c r="B1733" t="s">
        <v>165</v>
      </c>
      <c r="C1733" s="1">
        <f t="shared" si="661"/>
        <v>1493</v>
      </c>
      <c r="D1733" s="7">
        <f>IF(N1733&gt;0, RANK(N1733,(N1733:P1733,Q1733:AE1733)),0)</f>
        <v>2</v>
      </c>
      <c r="E1733" s="7">
        <f>IF(O1733&gt;0,RANK(O1733,(N1733:P1733,Q1733:AE1733)),0)</f>
        <v>1</v>
      </c>
      <c r="F1733" s="7">
        <f>IF(P1733&gt;0,RANK(P1733,(N1733:P1733,Q1733:AE1733)),0)</f>
        <v>3</v>
      </c>
      <c r="G1733" s="1">
        <f t="shared" si="650"/>
        <v>1056</v>
      </c>
      <c r="H1733" s="2">
        <f t="shared" si="651"/>
        <v>0.70730073677160077</v>
      </c>
      <c r="I1733" s="2"/>
      <c r="J1733" s="2">
        <f t="shared" si="662"/>
        <v>0.13529805760214333</v>
      </c>
      <c r="K1733" s="2">
        <f t="shared" si="663"/>
        <v>0.84259879437374419</v>
      </c>
      <c r="L1733" s="2">
        <f t="shared" si="664"/>
        <v>1.8084393837910249E-2</v>
      </c>
      <c r="M1733" s="2">
        <f t="shared" si="665"/>
        <v>4.0187541862022579E-3</v>
      </c>
      <c r="N1733" s="59">
        <v>202</v>
      </c>
      <c r="O1733" s="59">
        <v>1258</v>
      </c>
      <c r="P1733" s="59">
        <v>27</v>
      </c>
      <c r="Y1733" s="59"/>
      <c r="Z1733" s="59"/>
      <c r="AA1733" s="59">
        <v>6</v>
      </c>
      <c r="AB1733" s="59"/>
      <c r="AC1733" s="59"/>
      <c r="AD1733" s="59"/>
      <c r="AE1733" s="59"/>
      <c r="AF1733" s="59"/>
      <c r="AG1733" s="59"/>
      <c r="AI1733" s="7">
        <f>IF(Q1733&gt;0,RANK(Q1733,(N1733:P1733,Q1733:AE1733)),0)</f>
        <v>0</v>
      </c>
      <c r="AJ1733" s="7">
        <f>IF(R1733&gt;0,RANK(R1733,(N1733:P1733,Q1733:AE1733)),0)</f>
        <v>0</v>
      </c>
      <c r="AK1733" s="7">
        <f>IF(T1733&gt;0,RANK(T1733,(N1733:P1733,Q1733:AE1733)),0)</f>
        <v>0</v>
      </c>
      <c r="AL1733" s="7">
        <f>IF(S1733&gt;0,RANK(S1733,(N1733:P1733,Q1733:AE1733)),0)</f>
        <v>0</v>
      </c>
      <c r="AM1733" s="2">
        <f t="shared" si="666"/>
        <v>0</v>
      </c>
      <c r="AN1733" s="2">
        <f t="shared" si="667"/>
        <v>0</v>
      </c>
      <c r="AO1733" s="2">
        <f t="shared" si="668"/>
        <v>0</v>
      </c>
      <c r="AP1733" s="2">
        <f t="shared" si="669"/>
        <v>0</v>
      </c>
      <c r="AR1733" t="s">
        <v>623</v>
      </c>
      <c r="AS1733" t="s">
        <v>165</v>
      </c>
      <c r="AT1733">
        <v>3</v>
      </c>
      <c r="AV1733">
        <v>3</v>
      </c>
      <c r="AW1733" s="91">
        <v>40</v>
      </c>
      <c r="AX1733" s="93">
        <v>45</v>
      </c>
      <c r="AY1733" s="97">
        <f t="shared" si="670"/>
        <v>40045</v>
      </c>
      <c r="BA1733" s="7" t="s">
        <v>1261</v>
      </c>
    </row>
    <row r="1734" spans="1:53" hidden="1" outlineLevel="1">
      <c r="A1734" t="s">
        <v>624</v>
      </c>
      <c r="B1734" t="s">
        <v>165</v>
      </c>
      <c r="C1734" s="1">
        <f t="shared" si="661"/>
        <v>16324</v>
      </c>
      <c r="D1734" s="7">
        <f>IF(N1734&gt;0, RANK(N1734,(N1734:P1734,Q1734:AE1734)),0)</f>
        <v>2</v>
      </c>
      <c r="E1734" s="7">
        <f>IF(O1734&gt;0,RANK(O1734,(N1734:P1734,Q1734:AE1734)),0)</f>
        <v>1</v>
      </c>
      <c r="F1734" s="7">
        <f>IF(P1734&gt;0,RANK(P1734,(N1734:P1734,Q1734:AE1734)),0)</f>
        <v>3</v>
      </c>
      <c r="G1734" s="1">
        <f t="shared" si="650"/>
        <v>10376</v>
      </c>
      <c r="H1734" s="2">
        <f t="shared" si="651"/>
        <v>0.63562852242097523</v>
      </c>
      <c r="I1734" s="2"/>
      <c r="J1734" s="2">
        <f t="shared" si="662"/>
        <v>0.16662582700318548</v>
      </c>
      <c r="K1734" s="2">
        <f t="shared" si="663"/>
        <v>0.80225434942416074</v>
      </c>
      <c r="L1734" s="2">
        <f t="shared" si="664"/>
        <v>2.3891203136486155E-2</v>
      </c>
      <c r="M1734" s="2">
        <f t="shared" si="665"/>
        <v>7.2286204361675932E-3</v>
      </c>
      <c r="N1734" s="59">
        <v>2720</v>
      </c>
      <c r="O1734" s="59">
        <v>13096</v>
      </c>
      <c r="P1734" s="59">
        <v>390</v>
      </c>
      <c r="Y1734" s="59"/>
      <c r="Z1734" s="59"/>
      <c r="AA1734" s="59">
        <v>118</v>
      </c>
      <c r="AB1734" s="59"/>
      <c r="AC1734" s="59"/>
      <c r="AD1734" s="59"/>
      <c r="AE1734" s="59"/>
      <c r="AF1734" s="59"/>
      <c r="AG1734" s="59"/>
      <c r="AI1734" s="7">
        <f>IF(Q1734&gt;0,RANK(Q1734,(N1734:P1734,Q1734:AE1734)),0)</f>
        <v>0</v>
      </c>
      <c r="AJ1734" s="7">
        <f>IF(R1734&gt;0,RANK(R1734,(N1734:P1734,Q1734:AE1734)),0)</f>
        <v>0</v>
      </c>
      <c r="AK1734" s="7">
        <f>IF(T1734&gt;0,RANK(T1734,(N1734:P1734,Q1734:AE1734)),0)</f>
        <v>0</v>
      </c>
      <c r="AL1734" s="7">
        <f>IF(S1734&gt;0,RANK(S1734,(N1734:P1734,Q1734:AE1734)),0)</f>
        <v>0</v>
      </c>
      <c r="AM1734" s="2">
        <f t="shared" si="666"/>
        <v>0</v>
      </c>
      <c r="AN1734" s="2">
        <f t="shared" si="667"/>
        <v>0</v>
      </c>
      <c r="AO1734" s="2">
        <f t="shared" si="668"/>
        <v>0</v>
      </c>
      <c r="AP1734" s="2">
        <f t="shared" si="669"/>
        <v>0</v>
      </c>
      <c r="AR1734" t="s">
        <v>624</v>
      </c>
      <c r="AS1734" t="s">
        <v>165</v>
      </c>
      <c r="AT1734">
        <v>3</v>
      </c>
      <c r="AV1734">
        <v>3</v>
      </c>
      <c r="AW1734" s="91">
        <v>40</v>
      </c>
      <c r="AX1734" s="93">
        <v>47</v>
      </c>
      <c r="AY1734" s="97">
        <f t="shared" si="670"/>
        <v>40047</v>
      </c>
      <c r="BA1734" s="7" t="s">
        <v>1261</v>
      </c>
    </row>
    <row r="1735" spans="1:53" hidden="1" outlineLevel="1">
      <c r="A1735" t="s">
        <v>1354</v>
      </c>
      <c r="B1735" t="s">
        <v>165</v>
      </c>
      <c r="C1735" s="1">
        <f t="shared" si="661"/>
        <v>8710</v>
      </c>
      <c r="D1735" s="7">
        <f>IF(N1735&gt;0, RANK(N1735,(N1735:P1735,Q1735:AE1735)),0)</f>
        <v>2</v>
      </c>
      <c r="E1735" s="7">
        <f>IF(O1735&gt;0,RANK(O1735,(N1735:P1735,Q1735:AE1735)),0)</f>
        <v>1</v>
      </c>
      <c r="F1735" s="7">
        <f>IF(P1735&gt;0,RANK(P1735,(N1735:P1735,Q1735:AE1735)),0)</f>
        <v>3</v>
      </c>
      <c r="G1735" s="1">
        <f t="shared" si="650"/>
        <v>3861</v>
      </c>
      <c r="H1735" s="2">
        <f t="shared" si="651"/>
        <v>0.44328358208955226</v>
      </c>
      <c r="I1735" s="2"/>
      <c r="J1735" s="2">
        <f t="shared" si="662"/>
        <v>0.25912743972445462</v>
      </c>
      <c r="K1735" s="2">
        <f t="shared" si="663"/>
        <v>0.70241102181400694</v>
      </c>
      <c r="L1735" s="2">
        <f t="shared" si="664"/>
        <v>3.0539609644087255E-2</v>
      </c>
      <c r="M1735" s="2">
        <f t="shared" si="665"/>
        <v>7.9219288174511814E-3</v>
      </c>
      <c r="N1735" s="59">
        <v>2257</v>
      </c>
      <c r="O1735" s="59">
        <v>6118</v>
      </c>
      <c r="P1735" s="59">
        <v>266</v>
      </c>
      <c r="Y1735" s="59"/>
      <c r="Z1735" s="59"/>
      <c r="AA1735" s="59">
        <v>69</v>
      </c>
      <c r="AB1735" s="59"/>
      <c r="AC1735" s="59"/>
      <c r="AD1735" s="59"/>
      <c r="AE1735" s="59"/>
      <c r="AF1735" s="59"/>
      <c r="AG1735" s="59"/>
      <c r="AI1735" s="7">
        <f>IF(Q1735&gt;0,RANK(Q1735,(N1735:P1735,Q1735:AE1735)),0)</f>
        <v>0</v>
      </c>
      <c r="AJ1735" s="7">
        <f>IF(R1735&gt;0,RANK(R1735,(N1735:P1735,Q1735:AE1735)),0)</f>
        <v>0</v>
      </c>
      <c r="AK1735" s="7">
        <f>IF(T1735&gt;0,RANK(T1735,(N1735:P1735,Q1735:AE1735)),0)</f>
        <v>0</v>
      </c>
      <c r="AL1735" s="7">
        <f>IF(S1735&gt;0,RANK(S1735,(N1735:P1735,Q1735:AE1735)),0)</f>
        <v>0</v>
      </c>
      <c r="AM1735" s="2">
        <f t="shared" si="666"/>
        <v>0</v>
      </c>
      <c r="AN1735" s="2">
        <f t="shared" si="667"/>
        <v>0</v>
      </c>
      <c r="AO1735" s="2">
        <f t="shared" si="668"/>
        <v>0</v>
      </c>
      <c r="AP1735" s="2">
        <f t="shared" si="669"/>
        <v>0</v>
      </c>
      <c r="AR1735" t="s">
        <v>1354</v>
      </c>
      <c r="AS1735" t="s">
        <v>165</v>
      </c>
      <c r="AT1735">
        <v>4</v>
      </c>
      <c r="AV1735">
        <v>3</v>
      </c>
      <c r="AW1735" s="91">
        <v>40</v>
      </c>
      <c r="AX1735" s="93">
        <v>49</v>
      </c>
      <c r="AY1735" s="97">
        <f t="shared" si="670"/>
        <v>40049</v>
      </c>
      <c r="BA1735" s="7" t="s">
        <v>1261</v>
      </c>
    </row>
    <row r="1736" spans="1:53" hidden="1" outlineLevel="1">
      <c r="A1736" t="s">
        <v>1275</v>
      </c>
      <c r="B1736" t="s">
        <v>165</v>
      </c>
      <c r="C1736" s="1">
        <f t="shared" si="661"/>
        <v>15526</v>
      </c>
      <c r="D1736" s="7">
        <f>IF(N1736&gt;0, RANK(N1736,(N1736:P1736,Q1736:AE1736)),0)</f>
        <v>2</v>
      </c>
      <c r="E1736" s="7">
        <f>IF(O1736&gt;0,RANK(O1736,(N1736:P1736,Q1736:AE1736)),0)</f>
        <v>1</v>
      </c>
      <c r="F1736" s="7">
        <f>IF(P1736&gt;0,RANK(P1736,(N1736:P1736,Q1736:AE1736)),0)</f>
        <v>3</v>
      </c>
      <c r="G1736" s="1">
        <f t="shared" si="650"/>
        <v>8509</v>
      </c>
      <c r="H1736" s="2">
        <f t="shared" si="651"/>
        <v>0.54804843488342136</v>
      </c>
      <c r="I1736" s="2"/>
      <c r="J1736" s="2">
        <f t="shared" si="662"/>
        <v>0.20848898621666881</v>
      </c>
      <c r="K1736" s="2">
        <f t="shared" si="663"/>
        <v>0.75653742110009015</v>
      </c>
      <c r="L1736" s="2">
        <f t="shared" si="664"/>
        <v>2.8339559448666753E-2</v>
      </c>
      <c r="M1736" s="2">
        <f t="shared" si="665"/>
        <v>6.6340332345743193E-3</v>
      </c>
      <c r="N1736" s="59">
        <v>3237</v>
      </c>
      <c r="O1736" s="59">
        <v>11746</v>
      </c>
      <c r="P1736" s="59">
        <v>440</v>
      </c>
      <c r="Y1736" s="59"/>
      <c r="Z1736" s="59"/>
      <c r="AA1736" s="59">
        <v>103</v>
      </c>
      <c r="AB1736" s="59"/>
      <c r="AC1736" s="59"/>
      <c r="AD1736" s="59"/>
      <c r="AE1736" s="59"/>
      <c r="AF1736" s="59"/>
      <c r="AG1736" s="59"/>
      <c r="AI1736" s="7">
        <f>IF(Q1736&gt;0,RANK(Q1736,(N1736:P1736,Q1736:AE1736)),0)</f>
        <v>0</v>
      </c>
      <c r="AJ1736" s="7">
        <f>IF(R1736&gt;0,RANK(R1736,(N1736:P1736,Q1736:AE1736)),0)</f>
        <v>0</v>
      </c>
      <c r="AK1736" s="7">
        <f>IF(T1736&gt;0,RANK(T1736,(N1736:P1736,Q1736:AE1736)),0)</f>
        <v>0</v>
      </c>
      <c r="AL1736" s="7">
        <f>IF(S1736&gt;0,RANK(S1736,(N1736:P1736,Q1736:AE1736)),0)</f>
        <v>0</v>
      </c>
      <c r="AM1736" s="2">
        <f t="shared" si="666"/>
        <v>0</v>
      </c>
      <c r="AN1736" s="2">
        <f t="shared" si="667"/>
        <v>0</v>
      </c>
      <c r="AO1736" s="2">
        <f t="shared" si="668"/>
        <v>0</v>
      </c>
      <c r="AP1736" s="2">
        <f t="shared" si="669"/>
        <v>0</v>
      </c>
      <c r="AR1736" t="s">
        <v>1275</v>
      </c>
      <c r="AS1736" t="s">
        <v>165</v>
      </c>
      <c r="AT1736">
        <v>4</v>
      </c>
      <c r="AV1736">
        <v>3</v>
      </c>
      <c r="AW1736" s="91">
        <v>40</v>
      </c>
      <c r="AX1736" s="93">
        <v>51</v>
      </c>
      <c r="AY1736" s="97">
        <f t="shared" si="670"/>
        <v>40051</v>
      </c>
      <c r="BA1736" s="7" t="s">
        <v>1261</v>
      </c>
    </row>
    <row r="1737" spans="1:53" hidden="1" outlineLevel="1">
      <c r="A1737" t="s">
        <v>1340</v>
      </c>
      <c r="B1737" t="s">
        <v>165</v>
      </c>
      <c r="C1737" s="1">
        <f t="shared" si="661"/>
        <v>1763</v>
      </c>
      <c r="D1737" s="7">
        <f>IF(N1737&gt;0, RANK(N1737,(N1737:P1737,Q1737:AE1737)),0)</f>
        <v>2</v>
      </c>
      <c r="E1737" s="7">
        <f>IF(O1737&gt;0,RANK(O1737,(N1737:P1737,Q1737:AE1737)),0)</f>
        <v>1</v>
      </c>
      <c r="F1737" s="7">
        <f>IF(P1737&gt;0,RANK(P1737,(N1737:P1737,Q1737:AE1737)),0)</f>
        <v>3</v>
      </c>
      <c r="G1737" s="1">
        <f t="shared" si="650"/>
        <v>1081</v>
      </c>
      <c r="H1737" s="2">
        <f t="shared" si="651"/>
        <v>0.61315938740782761</v>
      </c>
      <c r="I1737" s="2"/>
      <c r="J1737" s="2">
        <f t="shared" si="662"/>
        <v>0.17470221213840045</v>
      </c>
      <c r="K1737" s="2">
        <f t="shared" si="663"/>
        <v>0.78786159954622803</v>
      </c>
      <c r="L1737" s="2">
        <f t="shared" si="664"/>
        <v>3.0062393647192286E-2</v>
      </c>
      <c r="M1737" s="2">
        <f t="shared" si="665"/>
        <v>7.3737946681792579E-3</v>
      </c>
      <c r="N1737" s="59">
        <v>308</v>
      </c>
      <c r="O1737" s="59">
        <v>1389</v>
      </c>
      <c r="P1737" s="59">
        <v>53</v>
      </c>
      <c r="Y1737" s="59"/>
      <c r="Z1737" s="59"/>
      <c r="AA1737" s="59">
        <v>13</v>
      </c>
      <c r="AB1737" s="59"/>
      <c r="AC1737" s="59"/>
      <c r="AD1737" s="59"/>
      <c r="AE1737" s="59"/>
      <c r="AF1737" s="59"/>
      <c r="AG1737" s="59"/>
      <c r="AI1737" s="7">
        <f>IF(Q1737&gt;0,RANK(Q1737,(N1737:P1737,Q1737:AE1737)),0)</f>
        <v>0</v>
      </c>
      <c r="AJ1737" s="7">
        <f>IF(R1737&gt;0,RANK(R1737,(N1737:P1737,Q1737:AE1737)),0)</f>
        <v>0</v>
      </c>
      <c r="AK1737" s="7">
        <f>IF(T1737&gt;0,RANK(T1737,(N1737:P1737,Q1737:AE1737)),0)</f>
        <v>0</v>
      </c>
      <c r="AL1737" s="7">
        <f>IF(S1737&gt;0,RANK(S1737,(N1737:P1737,Q1737:AE1737)),0)</f>
        <v>0</v>
      </c>
      <c r="AM1737" s="2">
        <f t="shared" si="666"/>
        <v>0</v>
      </c>
      <c r="AN1737" s="2">
        <f t="shared" si="667"/>
        <v>0</v>
      </c>
      <c r="AO1737" s="2">
        <f t="shared" si="668"/>
        <v>0</v>
      </c>
      <c r="AP1737" s="2">
        <f t="shared" si="669"/>
        <v>0</v>
      </c>
      <c r="AR1737" t="s">
        <v>1340</v>
      </c>
      <c r="AS1737" t="s">
        <v>165</v>
      </c>
      <c r="AT1737">
        <v>3</v>
      </c>
      <c r="AV1737">
        <v>3</v>
      </c>
      <c r="AW1737" s="91">
        <v>40</v>
      </c>
      <c r="AX1737" s="93">
        <v>53</v>
      </c>
      <c r="AY1737" s="97">
        <f t="shared" si="670"/>
        <v>40053</v>
      </c>
      <c r="BA1737" s="7" t="s">
        <v>1261</v>
      </c>
    </row>
    <row r="1738" spans="1:53" hidden="1" outlineLevel="1">
      <c r="A1738" t="s">
        <v>839</v>
      </c>
      <c r="B1738" t="s">
        <v>165</v>
      </c>
      <c r="C1738" s="1">
        <f t="shared" si="661"/>
        <v>1528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3</v>
      </c>
      <c r="G1738" s="1">
        <f t="shared" si="650"/>
        <v>654</v>
      </c>
      <c r="H1738" s="2">
        <f t="shared" si="651"/>
        <v>0.4280104712041885</v>
      </c>
      <c r="I1738" s="2"/>
      <c r="J1738" s="2">
        <f t="shared" si="662"/>
        <v>0.26832460732984292</v>
      </c>
      <c r="K1738" s="2">
        <f t="shared" si="663"/>
        <v>0.69633507853403143</v>
      </c>
      <c r="L1738" s="2">
        <f t="shared" si="664"/>
        <v>2.4869109947643978E-2</v>
      </c>
      <c r="M1738" s="2">
        <f t="shared" si="665"/>
        <v>1.0471204188481728E-2</v>
      </c>
      <c r="N1738" s="59">
        <v>410</v>
      </c>
      <c r="O1738" s="59">
        <v>1064</v>
      </c>
      <c r="P1738" s="59">
        <v>38</v>
      </c>
      <c r="Y1738" s="59"/>
      <c r="Z1738" s="59"/>
      <c r="AA1738" s="59">
        <v>16</v>
      </c>
      <c r="AB1738" s="59"/>
      <c r="AC1738" s="59"/>
      <c r="AD1738" s="59"/>
      <c r="AE1738" s="59"/>
      <c r="AF1738" s="59"/>
      <c r="AG1738" s="59"/>
      <c r="AI1738" s="7">
        <f>IF(Q1738&gt;0,RANK(Q1738,(N1738:P1738,Q1738:AE1738)),0)</f>
        <v>0</v>
      </c>
      <c r="AJ1738" s="7">
        <f>IF(R1738&gt;0,RANK(R1738,(N1738:P1738,Q1738:AE1738)),0)</f>
        <v>0</v>
      </c>
      <c r="AK1738" s="7">
        <f>IF(T1738&gt;0,RANK(T1738,(N1738:P1738,Q1738:AE1738)),0)</f>
        <v>0</v>
      </c>
      <c r="AL1738" s="7">
        <f>IF(S1738&gt;0,RANK(S1738,(N1738:P1738,Q1738:AE1738)),0)</f>
        <v>0</v>
      </c>
      <c r="AM1738" s="2">
        <f t="shared" si="666"/>
        <v>0</v>
      </c>
      <c r="AN1738" s="2">
        <f t="shared" si="667"/>
        <v>0</v>
      </c>
      <c r="AO1738" s="2">
        <f t="shared" si="668"/>
        <v>0</v>
      </c>
      <c r="AP1738" s="2">
        <f t="shared" si="669"/>
        <v>0</v>
      </c>
      <c r="AR1738" t="s">
        <v>839</v>
      </c>
      <c r="AS1738" t="s">
        <v>165</v>
      </c>
      <c r="AT1738">
        <v>3</v>
      </c>
      <c r="AV1738">
        <v>3</v>
      </c>
      <c r="AW1738" s="91">
        <v>40</v>
      </c>
      <c r="AX1738" s="93">
        <v>55</v>
      </c>
      <c r="AY1738" s="97">
        <f t="shared" si="670"/>
        <v>40055</v>
      </c>
      <c r="BA1738" s="7" t="s">
        <v>1261</v>
      </c>
    </row>
    <row r="1739" spans="1:53" hidden="1" outlineLevel="1">
      <c r="A1739" t="s">
        <v>557</v>
      </c>
      <c r="B1739" t="s">
        <v>165</v>
      </c>
      <c r="C1739" s="1">
        <f t="shared" si="661"/>
        <v>716</v>
      </c>
      <c r="D1739" s="7">
        <f>IF(N1739&gt;0, RANK(N1739,(N1739:P1739,Q1739:AE1739)),0)</f>
        <v>2</v>
      </c>
      <c r="E1739" s="7">
        <f>IF(O1739&gt;0,RANK(O1739,(N1739:P1739,Q1739:AE1739)),0)</f>
        <v>1</v>
      </c>
      <c r="F1739" s="7">
        <f>IF(P1739&gt;0,RANK(P1739,(N1739:P1739,Q1739:AE1739)),0)</f>
        <v>3</v>
      </c>
      <c r="G1739" s="1">
        <f t="shared" si="650"/>
        <v>315</v>
      </c>
      <c r="H1739" s="2">
        <f t="shared" si="651"/>
        <v>0.43994413407821231</v>
      </c>
      <c r="I1739" s="2"/>
      <c r="J1739" s="2">
        <f t="shared" si="662"/>
        <v>0.26536312849162014</v>
      </c>
      <c r="K1739" s="2">
        <f t="shared" si="663"/>
        <v>0.70530726256983245</v>
      </c>
      <c r="L1739" s="2">
        <f t="shared" si="664"/>
        <v>2.5139664804469275E-2</v>
      </c>
      <c r="M1739" s="2">
        <f t="shared" si="665"/>
        <v>4.1899441340781385E-3</v>
      </c>
      <c r="N1739" s="59">
        <v>190</v>
      </c>
      <c r="O1739" s="59">
        <v>505</v>
      </c>
      <c r="P1739" s="59">
        <v>18</v>
      </c>
      <c r="Y1739" s="59"/>
      <c r="Z1739" s="59"/>
      <c r="AA1739" s="59">
        <v>3</v>
      </c>
      <c r="AB1739" s="59"/>
      <c r="AC1739" s="59"/>
      <c r="AD1739" s="59"/>
      <c r="AE1739" s="59"/>
      <c r="AF1739" s="59"/>
      <c r="AG1739" s="59"/>
      <c r="AI1739" s="7">
        <f>IF(Q1739&gt;0,RANK(Q1739,(N1739:P1739,Q1739:AE1739)),0)</f>
        <v>0</v>
      </c>
      <c r="AJ1739" s="7">
        <f>IF(R1739&gt;0,RANK(R1739,(N1739:P1739,Q1739:AE1739)),0)</f>
        <v>0</v>
      </c>
      <c r="AK1739" s="7">
        <f>IF(T1739&gt;0,RANK(T1739,(N1739:P1739,Q1739:AE1739)),0)</f>
        <v>0</v>
      </c>
      <c r="AL1739" s="7">
        <f>IF(S1739&gt;0,RANK(S1739,(N1739:P1739,Q1739:AE1739)),0)</f>
        <v>0</v>
      </c>
      <c r="AM1739" s="2">
        <f t="shared" si="666"/>
        <v>0</v>
      </c>
      <c r="AN1739" s="2">
        <f t="shared" si="667"/>
        <v>0</v>
      </c>
      <c r="AO1739" s="2">
        <f t="shared" si="668"/>
        <v>0</v>
      </c>
      <c r="AP1739" s="2">
        <f t="shared" si="669"/>
        <v>0</v>
      </c>
      <c r="AR1739" t="s">
        <v>557</v>
      </c>
      <c r="AS1739" t="s">
        <v>165</v>
      </c>
      <c r="AT1739">
        <v>3</v>
      </c>
      <c r="AV1739">
        <v>3</v>
      </c>
      <c r="AW1739" s="91">
        <v>40</v>
      </c>
      <c r="AX1739" s="93">
        <v>57</v>
      </c>
      <c r="AY1739" s="97">
        <f t="shared" si="670"/>
        <v>40057</v>
      </c>
      <c r="BA1739" s="7" t="s">
        <v>1261</v>
      </c>
    </row>
    <row r="1740" spans="1:53" hidden="1" outlineLevel="1">
      <c r="A1740" t="s">
        <v>931</v>
      </c>
      <c r="B1740" t="s">
        <v>165</v>
      </c>
      <c r="C1740" s="1">
        <f t="shared" si="661"/>
        <v>1209</v>
      </c>
      <c r="D1740" s="7">
        <f>IF(N1740&gt;0, RANK(N1740,(N1740:P1740,Q1740:AE1740)),0)</f>
        <v>2</v>
      </c>
      <c r="E1740" s="7">
        <f>IF(O1740&gt;0,RANK(O1740,(N1740:P1740,Q1740:AE1740)),0)</f>
        <v>1</v>
      </c>
      <c r="F1740" s="7">
        <f>IF(P1740&gt;0,RANK(P1740,(N1740:P1740,Q1740:AE1740)),0)</f>
        <v>3</v>
      </c>
      <c r="G1740" s="1">
        <f t="shared" si="650"/>
        <v>903</v>
      </c>
      <c r="H1740" s="2">
        <f t="shared" si="651"/>
        <v>0.74689826302729534</v>
      </c>
      <c r="I1740" s="2"/>
      <c r="J1740" s="2">
        <f t="shared" si="662"/>
        <v>0.11248966087675766</v>
      </c>
      <c r="K1740" s="2">
        <f t="shared" si="663"/>
        <v>0.85938792390405294</v>
      </c>
      <c r="L1740" s="2">
        <f t="shared" si="664"/>
        <v>2.564102564102564E-2</v>
      </c>
      <c r="M1740" s="2">
        <f t="shared" si="665"/>
        <v>2.4813895781638159E-3</v>
      </c>
      <c r="N1740" s="59">
        <v>136</v>
      </c>
      <c r="O1740" s="59">
        <v>1039</v>
      </c>
      <c r="P1740" s="59">
        <v>31</v>
      </c>
      <c r="Y1740" s="59"/>
      <c r="Z1740" s="59"/>
      <c r="AA1740" s="59">
        <v>3</v>
      </c>
      <c r="AB1740" s="59"/>
      <c r="AC1740" s="59"/>
      <c r="AD1740" s="59"/>
      <c r="AE1740" s="59"/>
      <c r="AF1740" s="59"/>
      <c r="AG1740" s="59"/>
      <c r="AI1740" s="7">
        <f>IF(Q1740&gt;0,RANK(Q1740,(N1740:P1740,Q1740:AE1740)),0)</f>
        <v>0</v>
      </c>
      <c r="AJ1740" s="7">
        <f>IF(R1740&gt;0,RANK(R1740,(N1740:P1740,Q1740:AE1740)),0)</f>
        <v>0</v>
      </c>
      <c r="AK1740" s="7">
        <f>IF(T1740&gt;0,RANK(T1740,(N1740:P1740,Q1740:AE1740)),0)</f>
        <v>0</v>
      </c>
      <c r="AL1740" s="7">
        <f>IF(S1740&gt;0,RANK(S1740,(N1740:P1740,Q1740:AE1740)),0)</f>
        <v>0</v>
      </c>
      <c r="AM1740" s="2">
        <f t="shared" si="666"/>
        <v>0</v>
      </c>
      <c r="AN1740" s="2">
        <f t="shared" si="667"/>
        <v>0</v>
      </c>
      <c r="AO1740" s="2">
        <f t="shared" si="668"/>
        <v>0</v>
      </c>
      <c r="AP1740" s="2">
        <f t="shared" si="669"/>
        <v>0</v>
      </c>
      <c r="AR1740" t="s">
        <v>931</v>
      </c>
      <c r="AS1740" t="s">
        <v>165</v>
      </c>
      <c r="AT1740">
        <v>3</v>
      </c>
      <c r="AV1740">
        <v>3</v>
      </c>
      <c r="AW1740" s="91">
        <v>40</v>
      </c>
      <c r="AX1740" s="93">
        <v>59</v>
      </c>
      <c r="AY1740" s="97">
        <f t="shared" si="670"/>
        <v>40059</v>
      </c>
      <c r="BA1740" s="7" t="s">
        <v>1261</v>
      </c>
    </row>
    <row r="1741" spans="1:53" hidden="1" outlineLevel="1">
      <c r="A1741" t="s">
        <v>2068</v>
      </c>
      <c r="B1741" t="s">
        <v>165</v>
      </c>
      <c r="C1741" s="1">
        <f t="shared" si="661"/>
        <v>3387</v>
      </c>
      <c r="D1741" s="7">
        <f>IF(N1741&gt;0, RANK(N1741,(N1741:P1741,Q1741:AE1741)),0)</f>
        <v>2</v>
      </c>
      <c r="E1741" s="7">
        <f>IF(O1741&gt;0,RANK(O1741,(N1741:P1741,Q1741:AE1741)),0)</f>
        <v>1</v>
      </c>
      <c r="F1741" s="7">
        <f>IF(P1741&gt;0,RANK(P1741,(N1741:P1741,Q1741:AE1741)),0)</f>
        <v>3</v>
      </c>
      <c r="G1741" s="1">
        <f t="shared" ref="G1741:G1804" si="671">IF(C1741&gt;0,MAX(N1741:P1741)-LARGE(N1741:P1741,2),0)</f>
        <v>1239</v>
      </c>
      <c r="H1741" s="2">
        <f t="shared" ref="H1741:H1804" si="672">IF(C1741&gt;0,G1741/C1741,0)</f>
        <v>0.36581045172719223</v>
      </c>
      <c r="I1741" s="2"/>
      <c r="J1741" s="2">
        <f t="shared" si="662"/>
        <v>0.30410392677886033</v>
      </c>
      <c r="K1741" s="2">
        <f t="shared" si="663"/>
        <v>0.66991437850605251</v>
      </c>
      <c r="L1741" s="2">
        <f t="shared" si="664"/>
        <v>1.7419545320342487E-2</v>
      </c>
      <c r="M1741" s="2">
        <f t="shared" si="665"/>
        <v>8.562149394744669E-3</v>
      </c>
      <c r="N1741" s="59">
        <v>1030</v>
      </c>
      <c r="O1741" s="59">
        <v>2269</v>
      </c>
      <c r="P1741" s="59">
        <v>59</v>
      </c>
      <c r="Y1741" s="59"/>
      <c r="Z1741" s="59"/>
      <c r="AA1741" s="59">
        <v>29</v>
      </c>
      <c r="AB1741" s="59"/>
      <c r="AC1741" s="59"/>
      <c r="AD1741" s="59"/>
      <c r="AE1741" s="59"/>
      <c r="AF1741" s="59"/>
      <c r="AG1741" s="59"/>
      <c r="AI1741" s="7">
        <f>IF(Q1741&gt;0,RANK(Q1741,(N1741:P1741,Q1741:AE1741)),0)</f>
        <v>0</v>
      </c>
      <c r="AJ1741" s="7">
        <f>IF(R1741&gt;0,RANK(R1741,(N1741:P1741,Q1741:AE1741)),0)</f>
        <v>0</v>
      </c>
      <c r="AK1741" s="7">
        <f>IF(T1741&gt;0,RANK(T1741,(N1741:P1741,Q1741:AE1741)),0)</f>
        <v>0</v>
      </c>
      <c r="AL1741" s="7">
        <f>IF(S1741&gt;0,RANK(S1741,(N1741:P1741,Q1741:AE1741)),0)</f>
        <v>0</v>
      </c>
      <c r="AM1741" s="2">
        <f t="shared" si="666"/>
        <v>0</v>
      </c>
      <c r="AN1741" s="2">
        <f t="shared" si="667"/>
        <v>0</v>
      </c>
      <c r="AO1741" s="2">
        <f t="shared" si="668"/>
        <v>0</v>
      </c>
      <c r="AP1741" s="2">
        <f t="shared" si="669"/>
        <v>0</v>
      </c>
      <c r="AR1741" t="s">
        <v>2068</v>
      </c>
      <c r="AS1741" t="s">
        <v>165</v>
      </c>
      <c r="AT1741">
        <v>2</v>
      </c>
      <c r="AV1741">
        <v>3</v>
      </c>
      <c r="AW1741" s="91">
        <v>40</v>
      </c>
      <c r="AX1741" s="93">
        <v>61</v>
      </c>
      <c r="AY1741" s="97">
        <f t="shared" si="670"/>
        <v>40061</v>
      </c>
      <c r="BA1741" s="7" t="s">
        <v>1261</v>
      </c>
    </row>
    <row r="1742" spans="1:53" hidden="1" outlineLevel="1">
      <c r="A1742" t="s">
        <v>755</v>
      </c>
      <c r="B1742" t="s">
        <v>165</v>
      </c>
      <c r="C1742" s="1">
        <f t="shared" si="661"/>
        <v>3437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3</v>
      </c>
      <c r="G1742" s="1">
        <f t="shared" si="671"/>
        <v>1208</v>
      </c>
      <c r="H1742" s="2">
        <f t="shared" si="672"/>
        <v>0.35146930462612741</v>
      </c>
      <c r="I1742" s="2"/>
      <c r="J1742" s="2">
        <f t="shared" si="662"/>
        <v>0.3075356415478615</v>
      </c>
      <c r="K1742" s="2">
        <f t="shared" si="663"/>
        <v>0.65900494617398897</v>
      </c>
      <c r="L1742" s="2">
        <f t="shared" si="664"/>
        <v>2.5021821355833578E-2</v>
      </c>
      <c r="M1742" s="2">
        <f t="shared" si="665"/>
        <v>8.4375909223159476E-3</v>
      </c>
      <c r="N1742" s="59">
        <v>1057</v>
      </c>
      <c r="O1742" s="59">
        <v>2265</v>
      </c>
      <c r="P1742" s="59">
        <v>86</v>
      </c>
      <c r="Y1742" s="59"/>
      <c r="Z1742" s="59"/>
      <c r="AA1742" s="59">
        <v>29</v>
      </c>
      <c r="AB1742" s="59"/>
      <c r="AC1742" s="59"/>
      <c r="AD1742" s="59"/>
      <c r="AE1742" s="59"/>
      <c r="AF1742" s="59"/>
      <c r="AG1742" s="59"/>
      <c r="AI1742" s="7">
        <f>IF(Q1742&gt;0,RANK(Q1742,(N1742:P1742,Q1742:AE1742)),0)</f>
        <v>0</v>
      </c>
      <c r="AJ1742" s="7">
        <f>IF(R1742&gt;0,RANK(R1742,(N1742:P1742,Q1742:AE1742)),0)</f>
        <v>0</v>
      </c>
      <c r="AK1742" s="7">
        <f>IF(T1742&gt;0,RANK(T1742,(N1742:P1742,Q1742:AE1742)),0)</f>
        <v>0</v>
      </c>
      <c r="AL1742" s="7">
        <f>IF(S1742&gt;0,RANK(S1742,(N1742:P1742,Q1742:AE1742)),0)</f>
        <v>0</v>
      </c>
      <c r="AM1742" s="2">
        <f t="shared" si="666"/>
        <v>0</v>
      </c>
      <c r="AN1742" s="2">
        <f t="shared" si="667"/>
        <v>0</v>
      </c>
      <c r="AO1742" s="2">
        <f t="shared" si="668"/>
        <v>0</v>
      </c>
      <c r="AP1742" s="2">
        <f t="shared" si="669"/>
        <v>0</v>
      </c>
      <c r="AR1742" t="s">
        <v>755</v>
      </c>
      <c r="AS1742" t="s">
        <v>165</v>
      </c>
      <c r="AT1742">
        <v>2</v>
      </c>
      <c r="AV1742">
        <v>3</v>
      </c>
      <c r="AW1742" s="91">
        <v>40</v>
      </c>
      <c r="AX1742" s="93">
        <v>63</v>
      </c>
      <c r="AY1742" s="97">
        <f t="shared" si="670"/>
        <v>40063</v>
      </c>
      <c r="BA1742" s="7" t="s">
        <v>1261</v>
      </c>
    </row>
    <row r="1743" spans="1:53" hidden="1" outlineLevel="1">
      <c r="A1743" t="s">
        <v>666</v>
      </c>
      <c r="B1743" t="s">
        <v>165</v>
      </c>
      <c r="C1743" s="1">
        <f t="shared" ref="C1743:C1774" si="673">SUM(N1743:AG1743)</f>
        <v>5898</v>
      </c>
      <c r="D1743" s="7">
        <f>IF(N1743&gt;0, RANK(N1743,(N1743:P1743,Q1743:AE1743)),0)</f>
        <v>2</v>
      </c>
      <c r="E1743" s="7">
        <f>IF(O1743&gt;0,RANK(O1743,(N1743:P1743,Q1743:AE1743)),0)</f>
        <v>1</v>
      </c>
      <c r="F1743" s="7">
        <f>IF(P1743&gt;0,RANK(P1743,(N1743:P1743,Q1743:AE1743)),0)</f>
        <v>3</v>
      </c>
      <c r="G1743" s="1">
        <f t="shared" si="671"/>
        <v>3462</v>
      </c>
      <c r="H1743" s="2">
        <f t="shared" si="672"/>
        <v>0.58697863682604268</v>
      </c>
      <c r="I1743" s="2"/>
      <c r="J1743" s="2">
        <f t="shared" ref="J1743:J1774" si="674">IF($C1743=0,"-",N1743/$C1743)</f>
        <v>0.19260766361478468</v>
      </c>
      <c r="K1743" s="2">
        <f t="shared" ref="K1743:K1774" si="675">IF($C1743=0,"-",O1743/$C1743)</f>
        <v>0.77958630044082744</v>
      </c>
      <c r="L1743" s="2">
        <f t="shared" ref="L1743:L1774" si="676">IF($C1743=0,"-",P1743/$C1743)</f>
        <v>2.1871820956256359E-2</v>
      </c>
      <c r="M1743" s="2">
        <f t="shared" ref="M1743:M1774" si="677">IF(C1743=0,"-",(1-J1743-K1743-L1743))</f>
        <v>5.934214988131549E-3</v>
      </c>
      <c r="N1743" s="59">
        <v>1136</v>
      </c>
      <c r="O1743" s="59">
        <v>4598</v>
      </c>
      <c r="P1743" s="59">
        <v>129</v>
      </c>
      <c r="Y1743" s="59"/>
      <c r="Z1743" s="59"/>
      <c r="AA1743" s="59">
        <v>35</v>
      </c>
      <c r="AB1743" s="59"/>
      <c r="AC1743" s="59"/>
      <c r="AD1743" s="59"/>
      <c r="AE1743" s="59"/>
      <c r="AF1743" s="59"/>
      <c r="AG1743" s="59"/>
      <c r="AI1743" s="7">
        <f>IF(Q1743&gt;0,RANK(Q1743,(N1743:P1743,Q1743:AE1743)),0)</f>
        <v>0</v>
      </c>
      <c r="AJ1743" s="7">
        <f>IF(R1743&gt;0,RANK(R1743,(N1743:P1743,Q1743:AE1743)),0)</f>
        <v>0</v>
      </c>
      <c r="AK1743" s="7">
        <f>IF(T1743&gt;0,RANK(T1743,(N1743:P1743,Q1743:AE1743)),0)</f>
        <v>0</v>
      </c>
      <c r="AL1743" s="7">
        <f>IF(S1743&gt;0,RANK(S1743,(N1743:P1743,Q1743:AE1743)),0)</f>
        <v>0</v>
      </c>
      <c r="AM1743" s="2">
        <f t="shared" ref="AM1743:AM1774" si="678">IF($C1743=0,"-",Q1743/$C1743)</f>
        <v>0</v>
      </c>
      <c r="AN1743" s="2">
        <f t="shared" ref="AN1743:AN1774" si="679">IF($C1743=0,"-",R1743/$C1743)</f>
        <v>0</v>
      </c>
      <c r="AO1743" s="2">
        <f t="shared" ref="AO1743:AO1774" si="680">IF($C1743=0,"-",T1743/$C1743)</f>
        <v>0</v>
      </c>
      <c r="AP1743" s="2">
        <f t="shared" ref="AP1743:AP1774" si="681">IF($C1743=0,"-",S1743/$C1743)</f>
        <v>0</v>
      </c>
      <c r="AR1743" t="s">
        <v>666</v>
      </c>
      <c r="AS1743" t="s">
        <v>165</v>
      </c>
      <c r="AT1743">
        <v>3</v>
      </c>
      <c r="AV1743">
        <v>3</v>
      </c>
      <c r="AW1743" s="91">
        <v>40</v>
      </c>
      <c r="AX1743" s="93">
        <v>65</v>
      </c>
      <c r="AY1743" s="97">
        <f t="shared" si="670"/>
        <v>40065</v>
      </c>
      <c r="BA1743" s="7" t="s">
        <v>1261</v>
      </c>
    </row>
    <row r="1744" spans="1:53" hidden="1" outlineLevel="1">
      <c r="A1744" t="s">
        <v>330</v>
      </c>
      <c r="B1744" t="s">
        <v>165</v>
      </c>
      <c r="C1744" s="1">
        <f t="shared" si="673"/>
        <v>1747</v>
      </c>
      <c r="D1744" s="7">
        <f>IF(N1744&gt;0, RANK(N1744,(N1744:P1744,Q1744:AE1744)),0)</f>
        <v>2</v>
      </c>
      <c r="E1744" s="7">
        <f>IF(O1744&gt;0,RANK(O1744,(N1744:P1744,Q1744:AE1744)),0)</f>
        <v>1</v>
      </c>
      <c r="F1744" s="7">
        <f>IF(P1744&gt;0,RANK(P1744,(N1744:P1744,Q1744:AE1744)),0)</f>
        <v>3</v>
      </c>
      <c r="G1744" s="1">
        <f t="shared" si="671"/>
        <v>588</v>
      </c>
      <c r="H1744" s="2">
        <f t="shared" si="672"/>
        <v>0.33657698912421291</v>
      </c>
      <c r="I1744" s="2"/>
      <c r="J1744" s="2">
        <f t="shared" si="674"/>
        <v>0.31368059530623926</v>
      </c>
      <c r="K1744" s="2">
        <f t="shared" si="675"/>
        <v>0.65025758443045223</v>
      </c>
      <c r="L1744" s="2">
        <f t="shared" si="676"/>
        <v>2.6903262736119062E-2</v>
      </c>
      <c r="M1744" s="2">
        <f t="shared" si="677"/>
        <v>9.1585575271894461E-3</v>
      </c>
      <c r="N1744" s="59">
        <v>548</v>
      </c>
      <c r="O1744" s="59">
        <v>1136</v>
      </c>
      <c r="P1744" s="59">
        <v>47</v>
      </c>
      <c r="Y1744" s="59"/>
      <c r="Z1744" s="59"/>
      <c r="AA1744" s="59">
        <v>16</v>
      </c>
      <c r="AB1744" s="59"/>
      <c r="AC1744" s="59"/>
      <c r="AD1744" s="59"/>
      <c r="AE1744" s="59"/>
      <c r="AF1744" s="59"/>
      <c r="AG1744" s="59"/>
      <c r="AI1744" s="7">
        <f>IF(Q1744&gt;0,RANK(Q1744,(N1744:P1744,Q1744:AE1744)),0)</f>
        <v>0</v>
      </c>
      <c r="AJ1744" s="7">
        <f>IF(R1744&gt;0,RANK(R1744,(N1744:P1744,Q1744:AE1744)),0)</f>
        <v>0</v>
      </c>
      <c r="AK1744" s="7">
        <f>IF(T1744&gt;0,RANK(T1744,(N1744:P1744,Q1744:AE1744)),0)</f>
        <v>0</v>
      </c>
      <c r="AL1744" s="7">
        <f>IF(S1744&gt;0,RANK(S1744,(N1744:P1744,Q1744:AE1744)),0)</f>
        <v>0</v>
      </c>
      <c r="AM1744" s="2">
        <f t="shared" si="678"/>
        <v>0</v>
      </c>
      <c r="AN1744" s="2">
        <f t="shared" si="679"/>
        <v>0</v>
      </c>
      <c r="AO1744" s="2">
        <f t="shared" si="680"/>
        <v>0</v>
      </c>
      <c r="AP1744" s="2">
        <f t="shared" si="681"/>
        <v>0</v>
      </c>
      <c r="AR1744" t="s">
        <v>330</v>
      </c>
      <c r="AS1744" t="s">
        <v>165</v>
      </c>
      <c r="AT1744">
        <v>4</v>
      </c>
      <c r="AV1744">
        <v>3</v>
      </c>
      <c r="AW1744" s="91">
        <v>40</v>
      </c>
      <c r="AX1744" s="93">
        <v>67</v>
      </c>
      <c r="AY1744" s="97">
        <f t="shared" si="670"/>
        <v>40067</v>
      </c>
      <c r="BA1744" s="7" t="s">
        <v>1261</v>
      </c>
    </row>
    <row r="1745" spans="1:53" hidden="1" outlineLevel="1">
      <c r="A1745" t="s">
        <v>1371</v>
      </c>
      <c r="B1745" t="s">
        <v>165</v>
      </c>
      <c r="C1745" s="1">
        <f t="shared" si="673"/>
        <v>2895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3</v>
      </c>
      <c r="G1745" s="1">
        <f t="shared" si="671"/>
        <v>955</v>
      </c>
      <c r="H1745" s="2">
        <f t="shared" si="672"/>
        <v>0.32987910189982728</v>
      </c>
      <c r="I1745" s="2"/>
      <c r="J1745" s="2">
        <f t="shared" si="674"/>
        <v>0.31537132987910188</v>
      </c>
      <c r="K1745" s="2">
        <f t="shared" si="675"/>
        <v>0.64525043177892916</v>
      </c>
      <c r="L1745" s="2">
        <f t="shared" si="676"/>
        <v>2.8324697754749568E-2</v>
      </c>
      <c r="M1745" s="2">
        <f t="shared" si="677"/>
        <v>1.1053540587219395E-2</v>
      </c>
      <c r="N1745" s="59">
        <v>913</v>
      </c>
      <c r="O1745" s="59">
        <v>1868</v>
      </c>
      <c r="P1745" s="59">
        <v>82</v>
      </c>
      <c r="Y1745" s="59"/>
      <c r="Z1745" s="59"/>
      <c r="AA1745" s="59">
        <v>32</v>
      </c>
      <c r="AB1745" s="59"/>
      <c r="AC1745" s="59"/>
      <c r="AD1745" s="59"/>
      <c r="AE1745" s="59"/>
      <c r="AF1745" s="59"/>
      <c r="AG1745" s="59"/>
      <c r="AI1745" s="7">
        <f>IF(Q1745&gt;0,RANK(Q1745,(N1745:P1745,Q1745:AE1745)),0)</f>
        <v>0</v>
      </c>
      <c r="AJ1745" s="7">
        <f>IF(R1745&gt;0,RANK(R1745,(N1745:P1745,Q1745:AE1745)),0)</f>
        <v>0</v>
      </c>
      <c r="AK1745" s="7">
        <f>IF(T1745&gt;0,RANK(T1745,(N1745:P1745,Q1745:AE1745)),0)</f>
        <v>0</v>
      </c>
      <c r="AL1745" s="7">
        <f>IF(S1745&gt;0,RANK(S1745,(N1745:P1745,Q1745:AE1745)),0)</f>
        <v>0</v>
      </c>
      <c r="AM1745" s="2">
        <f t="shared" si="678"/>
        <v>0</v>
      </c>
      <c r="AN1745" s="2">
        <f t="shared" si="679"/>
        <v>0</v>
      </c>
      <c r="AO1745" s="2">
        <f t="shared" si="680"/>
        <v>0</v>
      </c>
      <c r="AP1745" s="2">
        <f t="shared" si="681"/>
        <v>0</v>
      </c>
      <c r="AR1745" t="s">
        <v>1371</v>
      </c>
      <c r="AS1745" t="s">
        <v>165</v>
      </c>
      <c r="AT1745">
        <v>2</v>
      </c>
      <c r="AV1745">
        <v>3</v>
      </c>
      <c r="AW1745" s="91">
        <v>40</v>
      </c>
      <c r="AX1745" s="93">
        <v>69</v>
      </c>
      <c r="AY1745" s="97">
        <f t="shared" si="670"/>
        <v>40069</v>
      </c>
      <c r="BA1745" s="7" t="s">
        <v>1261</v>
      </c>
    </row>
    <row r="1746" spans="1:53" hidden="1" outlineLevel="1">
      <c r="A1746" t="s">
        <v>212</v>
      </c>
      <c r="B1746" t="s">
        <v>165</v>
      </c>
      <c r="C1746" s="1">
        <f t="shared" si="673"/>
        <v>13460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3</v>
      </c>
      <c r="G1746" s="1">
        <f t="shared" si="671"/>
        <v>6605</v>
      </c>
      <c r="H1746" s="2">
        <f t="shared" si="672"/>
        <v>0.49071322436849923</v>
      </c>
      <c r="I1746" s="2"/>
      <c r="J1746" s="2">
        <f t="shared" si="674"/>
        <v>0.23603268945022288</v>
      </c>
      <c r="K1746" s="2">
        <f t="shared" si="675"/>
        <v>0.72674591381872211</v>
      </c>
      <c r="L1746" s="2">
        <f t="shared" si="676"/>
        <v>2.6151560178306093E-2</v>
      </c>
      <c r="M1746" s="2">
        <f t="shared" si="677"/>
        <v>1.1069836552748864E-2</v>
      </c>
      <c r="N1746" s="59">
        <v>3177</v>
      </c>
      <c r="O1746" s="59">
        <v>9782</v>
      </c>
      <c r="P1746" s="59">
        <v>352</v>
      </c>
      <c r="Y1746" s="59"/>
      <c r="Z1746" s="59"/>
      <c r="AA1746" s="59">
        <v>149</v>
      </c>
      <c r="AB1746" s="59"/>
      <c r="AC1746" s="59"/>
      <c r="AD1746" s="59"/>
      <c r="AE1746" s="59"/>
      <c r="AF1746" s="59"/>
      <c r="AG1746" s="59"/>
      <c r="AI1746" s="7">
        <f>IF(Q1746&gt;0,RANK(Q1746,(N1746:P1746,Q1746:AE1746)),0)</f>
        <v>0</v>
      </c>
      <c r="AJ1746" s="7">
        <f>IF(R1746&gt;0,RANK(R1746,(N1746:P1746,Q1746:AE1746)),0)</f>
        <v>0</v>
      </c>
      <c r="AK1746" s="7">
        <f>IF(T1746&gt;0,RANK(T1746,(N1746:P1746,Q1746:AE1746)),0)</f>
        <v>0</v>
      </c>
      <c r="AL1746" s="7">
        <f>IF(S1746&gt;0,RANK(S1746,(N1746:P1746,Q1746:AE1746)),0)</f>
        <v>0</v>
      </c>
      <c r="AM1746" s="2">
        <f t="shared" si="678"/>
        <v>0</v>
      </c>
      <c r="AN1746" s="2">
        <f t="shared" si="679"/>
        <v>0</v>
      </c>
      <c r="AO1746" s="2">
        <f t="shared" si="680"/>
        <v>0</v>
      </c>
      <c r="AP1746" s="2">
        <f t="shared" si="681"/>
        <v>0</v>
      </c>
      <c r="AR1746" t="s">
        <v>212</v>
      </c>
      <c r="AS1746" t="s">
        <v>165</v>
      </c>
      <c r="AT1746">
        <v>3</v>
      </c>
      <c r="AV1746">
        <v>3</v>
      </c>
      <c r="AW1746" s="91">
        <v>40</v>
      </c>
      <c r="AX1746" s="93">
        <v>71</v>
      </c>
      <c r="AY1746" s="97">
        <f t="shared" si="670"/>
        <v>40071</v>
      </c>
      <c r="BA1746" s="7" t="s">
        <v>1261</v>
      </c>
    </row>
    <row r="1747" spans="1:53" hidden="1" outlineLevel="1">
      <c r="A1747" t="s">
        <v>2469</v>
      </c>
      <c r="B1747" t="s">
        <v>165</v>
      </c>
      <c r="C1747" s="1">
        <f t="shared" si="673"/>
        <v>4656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3</v>
      </c>
      <c r="G1747" s="1">
        <f t="shared" si="671"/>
        <v>3478</v>
      </c>
      <c r="H1747" s="2">
        <f t="shared" si="672"/>
        <v>0.74699312714776633</v>
      </c>
      <c r="I1747" s="2"/>
      <c r="J1747" s="2">
        <f t="shared" si="674"/>
        <v>0.11619415807560138</v>
      </c>
      <c r="K1747" s="2">
        <f t="shared" si="675"/>
        <v>0.86318728522336774</v>
      </c>
      <c r="L1747" s="2">
        <f t="shared" si="676"/>
        <v>1.3960481099656358E-2</v>
      </c>
      <c r="M1747" s="2">
        <f t="shared" si="677"/>
        <v>6.6580756013744965E-3</v>
      </c>
      <c r="N1747" s="59">
        <v>541</v>
      </c>
      <c r="O1747" s="59">
        <v>4019</v>
      </c>
      <c r="P1747" s="59">
        <v>65</v>
      </c>
      <c r="Y1747" s="59"/>
      <c r="Z1747" s="59"/>
      <c r="AA1747" s="59">
        <v>31</v>
      </c>
      <c r="AB1747" s="59"/>
      <c r="AC1747" s="59"/>
      <c r="AD1747" s="59"/>
      <c r="AE1747" s="59"/>
      <c r="AF1747" s="59"/>
      <c r="AG1747" s="59"/>
      <c r="AI1747" s="7">
        <f>IF(Q1747&gt;0,RANK(Q1747,(N1747:P1747,Q1747:AE1747)),0)</f>
        <v>0</v>
      </c>
      <c r="AJ1747" s="7">
        <f>IF(R1747&gt;0,RANK(R1747,(N1747:P1747,Q1747:AE1747)),0)</f>
        <v>0</v>
      </c>
      <c r="AK1747" s="7">
        <f>IF(T1747&gt;0,RANK(T1747,(N1747:P1747,Q1747:AE1747)),0)</f>
        <v>0</v>
      </c>
      <c r="AL1747" s="7">
        <f>IF(S1747&gt;0,RANK(S1747,(N1747:P1747,Q1747:AE1747)),0)</f>
        <v>0</v>
      </c>
      <c r="AM1747" s="2">
        <f t="shared" si="678"/>
        <v>0</v>
      </c>
      <c r="AN1747" s="2">
        <f t="shared" si="679"/>
        <v>0</v>
      </c>
      <c r="AO1747" s="2">
        <f t="shared" si="680"/>
        <v>0</v>
      </c>
      <c r="AP1747" s="2">
        <f t="shared" si="681"/>
        <v>0</v>
      </c>
      <c r="AR1747" t="s">
        <v>2469</v>
      </c>
      <c r="AS1747" t="s">
        <v>165</v>
      </c>
      <c r="AT1747">
        <v>3</v>
      </c>
      <c r="AV1747">
        <v>3</v>
      </c>
      <c r="AW1747" s="91">
        <v>40</v>
      </c>
      <c r="AX1747" s="93">
        <v>73</v>
      </c>
      <c r="AY1747" s="97">
        <f t="shared" si="670"/>
        <v>40073</v>
      </c>
      <c r="BA1747" s="7" t="s">
        <v>1261</v>
      </c>
    </row>
    <row r="1748" spans="1:53" hidden="1" outlineLevel="1">
      <c r="A1748" t="s">
        <v>1701</v>
      </c>
      <c r="B1748" t="s">
        <v>165</v>
      </c>
      <c r="C1748" s="1">
        <f t="shared" si="673"/>
        <v>2581</v>
      </c>
      <c r="D1748" s="7">
        <f>IF(N1748&gt;0, RANK(N1748,(N1748:P1748,Q1748:AE1748)),0)</f>
        <v>2</v>
      </c>
      <c r="E1748" s="7">
        <f>IF(O1748&gt;0,RANK(O1748,(N1748:P1748,Q1748:AE1748)),0)</f>
        <v>1</v>
      </c>
      <c r="F1748" s="7">
        <f>IF(P1748&gt;0,RANK(P1748,(N1748:P1748,Q1748:AE1748)),0)</f>
        <v>3</v>
      </c>
      <c r="G1748" s="1">
        <f t="shared" si="671"/>
        <v>1145</v>
      </c>
      <c r="H1748" s="2">
        <f t="shared" si="672"/>
        <v>0.44362650135606352</v>
      </c>
      <c r="I1748" s="2"/>
      <c r="J1748" s="2">
        <f t="shared" si="674"/>
        <v>0.26656334753971328</v>
      </c>
      <c r="K1748" s="2">
        <f t="shared" si="675"/>
        <v>0.71018984889577685</v>
      </c>
      <c r="L1748" s="2">
        <f t="shared" si="676"/>
        <v>1.7822549399457575E-2</v>
      </c>
      <c r="M1748" s="2">
        <f t="shared" si="677"/>
        <v>5.4242541650522356E-3</v>
      </c>
      <c r="N1748" s="59">
        <v>688</v>
      </c>
      <c r="O1748" s="59">
        <v>1833</v>
      </c>
      <c r="P1748" s="59">
        <v>46</v>
      </c>
      <c r="Y1748" s="59"/>
      <c r="Z1748" s="59"/>
      <c r="AA1748" s="59">
        <v>14</v>
      </c>
      <c r="AB1748" s="59"/>
      <c r="AC1748" s="59"/>
      <c r="AD1748" s="59"/>
      <c r="AE1748" s="59"/>
      <c r="AF1748" s="59"/>
      <c r="AG1748" s="59"/>
      <c r="AI1748" s="7">
        <f>IF(Q1748&gt;0,RANK(Q1748,(N1748:P1748,Q1748:AE1748)),0)</f>
        <v>0</v>
      </c>
      <c r="AJ1748" s="7">
        <f>IF(R1748&gt;0,RANK(R1748,(N1748:P1748,Q1748:AE1748)),0)</f>
        <v>0</v>
      </c>
      <c r="AK1748" s="7">
        <f>IF(T1748&gt;0,RANK(T1748,(N1748:P1748,Q1748:AE1748)),0)</f>
        <v>0</v>
      </c>
      <c r="AL1748" s="7">
        <f>IF(S1748&gt;0,RANK(S1748,(N1748:P1748,Q1748:AE1748)),0)</f>
        <v>0</v>
      </c>
      <c r="AM1748" s="2">
        <f t="shared" si="678"/>
        <v>0</v>
      </c>
      <c r="AN1748" s="2">
        <f t="shared" si="679"/>
        <v>0</v>
      </c>
      <c r="AO1748" s="2">
        <f t="shared" si="680"/>
        <v>0</v>
      </c>
      <c r="AP1748" s="2">
        <f t="shared" si="681"/>
        <v>0</v>
      </c>
      <c r="AR1748" t="s">
        <v>1701</v>
      </c>
      <c r="AS1748" t="s">
        <v>165</v>
      </c>
      <c r="AT1748">
        <v>3</v>
      </c>
      <c r="AV1748">
        <v>3</v>
      </c>
      <c r="AW1748" s="91">
        <v>40</v>
      </c>
      <c r="AX1748" s="93">
        <v>75</v>
      </c>
      <c r="AY1748" s="97">
        <f t="shared" si="670"/>
        <v>40075</v>
      </c>
      <c r="BA1748" s="7" t="s">
        <v>1261</v>
      </c>
    </row>
    <row r="1749" spans="1:53" hidden="1" outlineLevel="1">
      <c r="A1749" t="s">
        <v>876</v>
      </c>
      <c r="B1749" t="s">
        <v>165</v>
      </c>
      <c r="C1749" s="1">
        <f t="shared" si="673"/>
        <v>3016</v>
      </c>
      <c r="D1749" s="7">
        <f>IF(N1749&gt;0, RANK(N1749,(N1749:P1749,Q1749:AE1749)),0)</f>
        <v>2</v>
      </c>
      <c r="E1749" s="7">
        <f>IF(O1749&gt;0,RANK(O1749,(N1749:P1749,Q1749:AE1749)),0)</f>
        <v>1</v>
      </c>
      <c r="F1749" s="7">
        <f>IF(P1749&gt;0,RANK(P1749,(N1749:P1749,Q1749:AE1749)),0)</f>
        <v>3</v>
      </c>
      <c r="G1749" s="1">
        <f t="shared" si="671"/>
        <v>983</v>
      </c>
      <c r="H1749" s="2">
        <f t="shared" si="672"/>
        <v>0.32592838196286472</v>
      </c>
      <c r="I1749" s="2"/>
      <c r="J1749" s="2">
        <f t="shared" si="674"/>
        <v>0.31797082228116713</v>
      </c>
      <c r="K1749" s="2">
        <f t="shared" si="675"/>
        <v>0.6438992042440318</v>
      </c>
      <c r="L1749" s="2">
        <f t="shared" si="676"/>
        <v>2.7188328912466843E-2</v>
      </c>
      <c r="M1749" s="2">
        <f t="shared" si="677"/>
        <v>1.0941644562334228E-2</v>
      </c>
      <c r="N1749" s="59">
        <v>959</v>
      </c>
      <c r="O1749" s="59">
        <v>1942</v>
      </c>
      <c r="P1749" s="59">
        <v>82</v>
      </c>
      <c r="Y1749" s="59"/>
      <c r="Z1749" s="59"/>
      <c r="AA1749" s="59">
        <v>33</v>
      </c>
      <c r="AB1749" s="59"/>
      <c r="AC1749" s="59"/>
      <c r="AD1749" s="59"/>
      <c r="AE1749" s="59"/>
      <c r="AF1749" s="59"/>
      <c r="AG1749" s="59"/>
      <c r="AI1749" s="7">
        <f>IF(Q1749&gt;0,RANK(Q1749,(N1749:P1749,Q1749:AE1749)),0)</f>
        <v>0</v>
      </c>
      <c r="AJ1749" s="7">
        <f>IF(R1749&gt;0,RANK(R1749,(N1749:P1749,Q1749:AE1749)),0)</f>
        <v>0</v>
      </c>
      <c r="AK1749" s="7">
        <f>IF(T1749&gt;0,RANK(T1749,(N1749:P1749,Q1749:AE1749)),0)</f>
        <v>0</v>
      </c>
      <c r="AL1749" s="7">
        <f>IF(S1749&gt;0,RANK(S1749,(N1749:P1749,Q1749:AE1749)),0)</f>
        <v>0</v>
      </c>
      <c r="AM1749" s="2">
        <f t="shared" si="678"/>
        <v>0</v>
      </c>
      <c r="AN1749" s="2">
        <f t="shared" si="679"/>
        <v>0</v>
      </c>
      <c r="AO1749" s="2">
        <f t="shared" si="680"/>
        <v>0</v>
      </c>
      <c r="AP1749" s="2">
        <f t="shared" si="681"/>
        <v>0</v>
      </c>
      <c r="AR1749" t="s">
        <v>876</v>
      </c>
      <c r="AS1749" t="s">
        <v>165</v>
      </c>
      <c r="AT1749">
        <v>2</v>
      </c>
      <c r="AV1749">
        <v>3</v>
      </c>
      <c r="AW1749" s="91">
        <v>40</v>
      </c>
      <c r="AX1749" s="93">
        <v>77</v>
      </c>
      <c r="AY1749" s="97">
        <f t="shared" si="670"/>
        <v>40077</v>
      </c>
      <c r="BA1749" s="7" t="s">
        <v>1261</v>
      </c>
    </row>
    <row r="1750" spans="1:53" hidden="1" outlineLevel="1">
      <c r="A1750" t="s">
        <v>2253</v>
      </c>
      <c r="B1750" t="s">
        <v>165</v>
      </c>
      <c r="C1750" s="1">
        <f t="shared" si="673"/>
        <v>12787</v>
      </c>
      <c r="D1750" s="7">
        <f>IF(N1750&gt;0, RANK(N1750,(N1750:P1750,Q1750:AE1750)),0)</f>
        <v>2</v>
      </c>
      <c r="E1750" s="7">
        <f>IF(O1750&gt;0,RANK(O1750,(N1750:P1750,Q1750:AE1750)),0)</f>
        <v>1</v>
      </c>
      <c r="F1750" s="7">
        <f>IF(P1750&gt;0,RANK(P1750,(N1750:P1750,Q1750:AE1750)),0)</f>
        <v>3</v>
      </c>
      <c r="G1750" s="1">
        <f t="shared" si="671"/>
        <v>3464</v>
      </c>
      <c r="H1750" s="2">
        <f t="shared" si="672"/>
        <v>0.27090013294752485</v>
      </c>
      <c r="I1750" s="2"/>
      <c r="J1750" s="2">
        <f t="shared" si="674"/>
        <v>0.34597638226323613</v>
      </c>
      <c r="K1750" s="2">
        <f t="shared" si="675"/>
        <v>0.61687651521076092</v>
      </c>
      <c r="L1750" s="2">
        <f t="shared" si="676"/>
        <v>2.8779228904355986E-2</v>
      </c>
      <c r="M1750" s="2">
        <f t="shared" si="677"/>
        <v>8.3678736216469644E-3</v>
      </c>
      <c r="N1750" s="59">
        <v>4424</v>
      </c>
      <c r="O1750" s="59">
        <v>7888</v>
      </c>
      <c r="P1750" s="59">
        <v>368</v>
      </c>
      <c r="Y1750" s="59"/>
      <c r="Z1750" s="59"/>
      <c r="AA1750" s="59">
        <v>107</v>
      </c>
      <c r="AB1750" s="59"/>
      <c r="AC1750" s="59"/>
      <c r="AD1750" s="59"/>
      <c r="AE1750" s="59"/>
      <c r="AF1750" s="59"/>
      <c r="AG1750" s="59"/>
      <c r="AI1750" s="7">
        <f>IF(Q1750&gt;0,RANK(Q1750,(N1750:P1750,Q1750:AE1750)),0)</f>
        <v>0</v>
      </c>
      <c r="AJ1750" s="7">
        <f>IF(R1750&gt;0,RANK(R1750,(N1750:P1750,Q1750:AE1750)),0)</f>
        <v>0</v>
      </c>
      <c r="AK1750" s="7">
        <f>IF(T1750&gt;0,RANK(T1750,(N1750:P1750,Q1750:AE1750)),0)</f>
        <v>0</v>
      </c>
      <c r="AL1750" s="7">
        <f>IF(S1750&gt;0,RANK(S1750,(N1750:P1750,Q1750:AE1750)),0)</f>
        <v>0</v>
      </c>
      <c r="AM1750" s="2">
        <f t="shared" si="678"/>
        <v>0</v>
      </c>
      <c r="AN1750" s="2">
        <f t="shared" si="679"/>
        <v>0</v>
      </c>
      <c r="AO1750" s="2">
        <f t="shared" si="680"/>
        <v>0</v>
      </c>
      <c r="AP1750" s="2">
        <f t="shared" si="681"/>
        <v>0</v>
      </c>
      <c r="AR1750" t="s">
        <v>2253</v>
      </c>
      <c r="AS1750" t="s">
        <v>165</v>
      </c>
      <c r="AT1750">
        <v>2</v>
      </c>
      <c r="AV1750">
        <v>3</v>
      </c>
      <c r="AW1750" s="91">
        <v>40</v>
      </c>
      <c r="AX1750" s="93">
        <v>79</v>
      </c>
      <c r="AY1750" s="97">
        <f t="shared" si="670"/>
        <v>40079</v>
      </c>
      <c r="BA1750" s="7" t="s">
        <v>1261</v>
      </c>
    </row>
    <row r="1751" spans="1:53" hidden="1" outlineLevel="1">
      <c r="A1751" t="s">
        <v>196</v>
      </c>
      <c r="B1751" t="s">
        <v>165</v>
      </c>
      <c r="C1751" s="1">
        <f t="shared" si="673"/>
        <v>10655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3</v>
      </c>
      <c r="G1751" s="1">
        <f t="shared" si="671"/>
        <v>5763</v>
      </c>
      <c r="H1751" s="2">
        <f t="shared" si="672"/>
        <v>0.54087282965743777</v>
      </c>
      <c r="I1751" s="2"/>
      <c r="J1751" s="2">
        <f t="shared" si="674"/>
        <v>0.21229469732519943</v>
      </c>
      <c r="K1751" s="2">
        <f t="shared" si="675"/>
        <v>0.75316752698263723</v>
      </c>
      <c r="L1751" s="2">
        <f t="shared" si="676"/>
        <v>2.6466447677146881E-2</v>
      </c>
      <c r="M1751" s="2">
        <f t="shared" si="677"/>
        <v>8.0713280150164386E-3</v>
      </c>
      <c r="N1751" s="59">
        <v>2262</v>
      </c>
      <c r="O1751" s="59">
        <v>8025</v>
      </c>
      <c r="P1751" s="59">
        <v>282</v>
      </c>
      <c r="Y1751" s="59"/>
      <c r="Z1751" s="59"/>
      <c r="AA1751" s="59">
        <v>86</v>
      </c>
      <c r="AB1751" s="59"/>
      <c r="AC1751" s="59"/>
      <c r="AD1751" s="59"/>
      <c r="AE1751" s="59"/>
      <c r="AF1751" s="59"/>
      <c r="AG1751" s="59"/>
      <c r="AI1751" s="7">
        <f>IF(Q1751&gt;0,RANK(Q1751,(N1751:P1751,Q1751:AE1751)),0)</f>
        <v>0</v>
      </c>
      <c r="AJ1751" s="7">
        <f>IF(R1751&gt;0,RANK(R1751,(N1751:P1751,Q1751:AE1751)),0)</f>
        <v>0</v>
      </c>
      <c r="AK1751" s="7">
        <f>IF(T1751&gt;0,RANK(T1751,(N1751:P1751,Q1751:AE1751)),0)</f>
        <v>0</v>
      </c>
      <c r="AL1751" s="7">
        <f>IF(S1751&gt;0,RANK(S1751,(N1751:P1751,Q1751:AE1751)),0)</f>
        <v>0</v>
      </c>
      <c r="AM1751" s="2">
        <f t="shared" si="678"/>
        <v>0</v>
      </c>
      <c r="AN1751" s="2">
        <f t="shared" si="679"/>
        <v>0</v>
      </c>
      <c r="AO1751" s="2">
        <f t="shared" si="680"/>
        <v>0</v>
      </c>
      <c r="AP1751" s="2">
        <f t="shared" si="681"/>
        <v>0</v>
      </c>
      <c r="AR1751" t="s">
        <v>196</v>
      </c>
      <c r="AS1751" t="s">
        <v>165</v>
      </c>
      <c r="AT1751">
        <v>3</v>
      </c>
      <c r="AV1751">
        <v>3</v>
      </c>
      <c r="AW1751" s="91">
        <v>40</v>
      </c>
      <c r="AX1751" s="93">
        <v>81</v>
      </c>
      <c r="AY1751" s="97">
        <f t="shared" si="670"/>
        <v>40081</v>
      </c>
      <c r="BA1751" s="7" t="s">
        <v>1261</v>
      </c>
    </row>
    <row r="1752" spans="1:53" hidden="1" outlineLevel="1">
      <c r="A1752" t="s">
        <v>726</v>
      </c>
      <c r="B1752" t="s">
        <v>165</v>
      </c>
      <c r="C1752" s="1">
        <f t="shared" si="673"/>
        <v>12784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3</v>
      </c>
      <c r="G1752" s="1">
        <f t="shared" si="671"/>
        <v>7273</v>
      </c>
      <c r="H1752" s="2">
        <f t="shared" si="672"/>
        <v>0.56891426783479349</v>
      </c>
      <c r="I1752" s="2"/>
      <c r="J1752" s="2">
        <f t="shared" si="674"/>
        <v>0.20095431789737173</v>
      </c>
      <c r="K1752" s="2">
        <f t="shared" si="675"/>
        <v>0.76986858573216521</v>
      </c>
      <c r="L1752" s="2">
        <f t="shared" si="676"/>
        <v>2.1589486858573217E-2</v>
      </c>
      <c r="M1752" s="2">
        <f t="shared" si="677"/>
        <v>7.5876095118898451E-3</v>
      </c>
      <c r="N1752" s="59">
        <v>2569</v>
      </c>
      <c r="O1752" s="59">
        <v>9842</v>
      </c>
      <c r="P1752" s="59">
        <v>276</v>
      </c>
      <c r="Y1752" s="59"/>
      <c r="Z1752" s="59"/>
      <c r="AA1752" s="59">
        <v>97</v>
      </c>
      <c r="AB1752" s="59"/>
      <c r="AC1752" s="59"/>
      <c r="AD1752" s="59"/>
      <c r="AE1752" s="59"/>
      <c r="AF1752" s="59"/>
      <c r="AG1752" s="59"/>
      <c r="AI1752" s="7">
        <f>IF(Q1752&gt;0,RANK(Q1752,(N1752:P1752,Q1752:AE1752)),0)</f>
        <v>0</v>
      </c>
      <c r="AJ1752" s="7">
        <f>IF(R1752&gt;0,RANK(R1752,(N1752:P1752,Q1752:AE1752)),0)</f>
        <v>0</v>
      </c>
      <c r="AK1752" s="7">
        <f>IF(T1752&gt;0,RANK(T1752,(N1752:P1752,Q1752:AE1752)),0)</f>
        <v>0</v>
      </c>
      <c r="AL1752" s="7">
        <f>IF(S1752&gt;0,RANK(S1752,(N1752:P1752,Q1752:AE1752)),0)</f>
        <v>0</v>
      </c>
      <c r="AM1752" s="2">
        <f t="shared" si="678"/>
        <v>0</v>
      </c>
      <c r="AN1752" s="2">
        <f t="shared" si="679"/>
        <v>0</v>
      </c>
      <c r="AO1752" s="2">
        <f t="shared" si="680"/>
        <v>0</v>
      </c>
      <c r="AP1752" s="2">
        <f t="shared" si="681"/>
        <v>0</v>
      </c>
      <c r="AR1752" t="s">
        <v>726</v>
      </c>
      <c r="AS1752" t="s">
        <v>165</v>
      </c>
      <c r="AT1752">
        <v>3</v>
      </c>
      <c r="AV1752">
        <v>3</v>
      </c>
      <c r="AW1752" s="91">
        <v>40</v>
      </c>
      <c r="AX1752" s="93">
        <v>83</v>
      </c>
      <c r="AY1752" s="97">
        <f t="shared" si="670"/>
        <v>40083</v>
      </c>
      <c r="BA1752" s="7" t="s">
        <v>1261</v>
      </c>
    </row>
    <row r="1753" spans="1:53" hidden="1" outlineLevel="1">
      <c r="A1753" t="s">
        <v>840</v>
      </c>
      <c r="B1753" t="s">
        <v>165</v>
      </c>
      <c r="C1753" s="1">
        <f t="shared" si="673"/>
        <v>2592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3</v>
      </c>
      <c r="G1753" s="1">
        <f t="shared" si="671"/>
        <v>944</v>
      </c>
      <c r="H1753" s="2">
        <f t="shared" si="672"/>
        <v>0.36419753086419754</v>
      </c>
      <c r="I1753" s="2"/>
      <c r="J1753" s="2">
        <f t="shared" si="674"/>
        <v>0.29899691358024694</v>
      </c>
      <c r="K1753" s="2">
        <f t="shared" si="675"/>
        <v>0.66319444444444442</v>
      </c>
      <c r="L1753" s="2">
        <f t="shared" si="676"/>
        <v>2.6620370370370371E-2</v>
      </c>
      <c r="M1753" s="2">
        <f t="shared" si="677"/>
        <v>1.1188271604938273E-2</v>
      </c>
      <c r="N1753" s="59">
        <v>775</v>
      </c>
      <c r="O1753" s="59">
        <v>1719</v>
      </c>
      <c r="P1753" s="59">
        <v>69</v>
      </c>
      <c r="Y1753" s="59"/>
      <c r="Z1753" s="59"/>
      <c r="AA1753" s="59">
        <v>29</v>
      </c>
      <c r="AB1753" s="59"/>
      <c r="AC1753" s="59"/>
      <c r="AD1753" s="59"/>
      <c r="AE1753" s="59"/>
      <c r="AF1753" s="59"/>
      <c r="AG1753" s="59"/>
      <c r="AI1753" s="7">
        <f>IF(Q1753&gt;0,RANK(Q1753,(N1753:P1753,Q1753:AE1753)),0)</f>
        <v>0</v>
      </c>
      <c r="AJ1753" s="7">
        <f>IF(R1753&gt;0,RANK(R1753,(N1753:P1753,Q1753:AE1753)),0)</f>
        <v>0</v>
      </c>
      <c r="AK1753" s="7">
        <f>IF(T1753&gt;0,RANK(T1753,(N1753:P1753,Q1753:AE1753)),0)</f>
        <v>0</v>
      </c>
      <c r="AL1753" s="7">
        <f>IF(S1753&gt;0,RANK(S1753,(N1753:P1753,Q1753:AE1753)),0)</f>
        <v>0</v>
      </c>
      <c r="AM1753" s="2">
        <f t="shared" si="678"/>
        <v>0</v>
      </c>
      <c r="AN1753" s="2">
        <f t="shared" si="679"/>
        <v>0</v>
      </c>
      <c r="AO1753" s="2">
        <f t="shared" si="680"/>
        <v>0</v>
      </c>
      <c r="AP1753" s="2">
        <f t="shared" si="681"/>
        <v>0</v>
      </c>
      <c r="AR1753" t="s">
        <v>840</v>
      </c>
      <c r="AS1753" t="s">
        <v>165</v>
      </c>
      <c r="AT1753">
        <v>4</v>
      </c>
      <c r="AV1753">
        <v>3</v>
      </c>
      <c r="AW1753" s="91">
        <v>40</v>
      </c>
      <c r="AX1753" s="93">
        <v>85</v>
      </c>
      <c r="AY1753" s="97">
        <f t="shared" si="670"/>
        <v>40085</v>
      </c>
      <c r="BA1753" s="7" t="s">
        <v>1261</v>
      </c>
    </row>
    <row r="1754" spans="1:53" hidden="1" outlineLevel="1">
      <c r="A1754" t="s">
        <v>538</v>
      </c>
      <c r="B1754" t="s">
        <v>165</v>
      </c>
      <c r="C1754" s="1">
        <f t="shared" si="673"/>
        <v>10889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3</v>
      </c>
      <c r="G1754" s="1">
        <f t="shared" si="671"/>
        <v>6382</v>
      </c>
      <c r="H1754" s="2">
        <f t="shared" si="672"/>
        <v>0.58609606024428318</v>
      </c>
      <c r="I1754" s="2"/>
      <c r="J1754" s="2">
        <f t="shared" si="674"/>
        <v>0.19285517494719442</v>
      </c>
      <c r="K1754" s="2">
        <f t="shared" si="675"/>
        <v>0.77895123519147769</v>
      </c>
      <c r="L1754" s="2">
        <f t="shared" si="676"/>
        <v>2.2499770410506017E-2</v>
      </c>
      <c r="M1754" s="2">
        <f t="shared" si="677"/>
        <v>5.6938194508218999E-3</v>
      </c>
      <c r="N1754" s="59">
        <v>2100</v>
      </c>
      <c r="O1754" s="59">
        <v>8482</v>
      </c>
      <c r="P1754" s="59">
        <v>245</v>
      </c>
      <c r="Y1754" s="59"/>
      <c r="Z1754" s="59"/>
      <c r="AA1754" s="59">
        <v>62</v>
      </c>
      <c r="AB1754" s="59"/>
      <c r="AC1754" s="59"/>
      <c r="AD1754" s="59"/>
      <c r="AE1754" s="59"/>
      <c r="AF1754" s="59"/>
      <c r="AG1754" s="59"/>
      <c r="AI1754" s="7">
        <f>IF(Q1754&gt;0,RANK(Q1754,(N1754:P1754,Q1754:AE1754)),0)</f>
        <v>0</v>
      </c>
      <c r="AJ1754" s="7">
        <f>IF(R1754&gt;0,RANK(R1754,(N1754:P1754,Q1754:AE1754)),0)</f>
        <v>0</v>
      </c>
      <c r="AK1754" s="7">
        <f>IF(T1754&gt;0,RANK(T1754,(N1754:P1754,Q1754:AE1754)),0)</f>
        <v>0</v>
      </c>
      <c r="AL1754" s="7">
        <f>IF(S1754&gt;0,RANK(S1754,(N1754:P1754,Q1754:AE1754)),0)</f>
        <v>0</v>
      </c>
      <c r="AM1754" s="2">
        <f t="shared" si="678"/>
        <v>0</v>
      </c>
      <c r="AN1754" s="2">
        <f t="shared" si="679"/>
        <v>0</v>
      </c>
      <c r="AO1754" s="2">
        <f t="shared" si="680"/>
        <v>0</v>
      </c>
      <c r="AP1754" s="2">
        <f t="shared" si="681"/>
        <v>0</v>
      </c>
      <c r="AR1754" t="s">
        <v>538</v>
      </c>
      <c r="AS1754" t="s">
        <v>165</v>
      </c>
      <c r="AT1754">
        <v>4</v>
      </c>
      <c r="AV1754">
        <v>3</v>
      </c>
      <c r="AW1754" s="91">
        <v>40</v>
      </c>
      <c r="AX1754" s="93">
        <v>87</v>
      </c>
      <c r="AY1754" s="97">
        <f t="shared" si="670"/>
        <v>40087</v>
      </c>
      <c r="BA1754" s="7" t="s">
        <v>1261</v>
      </c>
    </row>
    <row r="1755" spans="1:53" hidden="1" outlineLevel="1">
      <c r="A1755" t="s">
        <v>249</v>
      </c>
      <c r="B1755" t="s">
        <v>165</v>
      </c>
      <c r="C1755" s="1">
        <f t="shared" si="673"/>
        <v>8149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3</v>
      </c>
      <c r="G1755" s="1">
        <f t="shared" si="671"/>
        <v>3313</v>
      </c>
      <c r="H1755" s="2">
        <f t="shared" si="672"/>
        <v>0.40655295128236596</v>
      </c>
      <c r="I1755" s="2"/>
      <c r="J1755" s="2">
        <f t="shared" si="674"/>
        <v>0.27733464228739724</v>
      </c>
      <c r="K1755" s="2">
        <f t="shared" si="675"/>
        <v>0.68388759356976314</v>
      </c>
      <c r="L1755" s="2">
        <f t="shared" si="676"/>
        <v>3.0555896429009695E-2</v>
      </c>
      <c r="M1755" s="2">
        <f t="shared" si="677"/>
        <v>8.2218677138299265E-3</v>
      </c>
      <c r="N1755" s="59">
        <v>2260</v>
      </c>
      <c r="O1755" s="59">
        <v>5573</v>
      </c>
      <c r="P1755" s="59">
        <v>249</v>
      </c>
      <c r="Y1755" s="59"/>
      <c r="Z1755" s="59"/>
      <c r="AA1755" s="59">
        <v>67</v>
      </c>
      <c r="AB1755" s="59"/>
      <c r="AC1755" s="59"/>
      <c r="AD1755" s="59"/>
      <c r="AE1755" s="59"/>
      <c r="AF1755" s="59"/>
      <c r="AG1755" s="59"/>
      <c r="AI1755" s="7">
        <f>IF(Q1755&gt;0,RANK(Q1755,(N1755:P1755,Q1755:AE1755)),0)</f>
        <v>0</v>
      </c>
      <c r="AJ1755" s="7">
        <f>IF(R1755&gt;0,RANK(R1755,(N1755:P1755,Q1755:AE1755)),0)</f>
        <v>0</v>
      </c>
      <c r="AK1755" s="7">
        <f>IF(T1755&gt;0,RANK(T1755,(N1755:P1755,Q1755:AE1755)),0)</f>
        <v>0</v>
      </c>
      <c r="AL1755" s="7">
        <f>IF(S1755&gt;0,RANK(S1755,(N1755:P1755,Q1755:AE1755)),0)</f>
        <v>0</v>
      </c>
      <c r="AM1755" s="2">
        <f t="shared" si="678"/>
        <v>0</v>
      </c>
      <c r="AN1755" s="2">
        <f t="shared" si="679"/>
        <v>0</v>
      </c>
      <c r="AO1755" s="2">
        <f t="shared" si="680"/>
        <v>0</v>
      </c>
      <c r="AP1755" s="2">
        <f t="shared" si="681"/>
        <v>0</v>
      </c>
      <c r="AR1755" t="s">
        <v>249</v>
      </c>
      <c r="AS1755" t="s">
        <v>165</v>
      </c>
      <c r="AT1755">
        <v>2</v>
      </c>
      <c r="AV1755">
        <v>3</v>
      </c>
      <c r="AW1755" s="91">
        <v>40</v>
      </c>
      <c r="AX1755" s="93">
        <v>89</v>
      </c>
      <c r="AY1755" s="97">
        <f t="shared" si="670"/>
        <v>40089</v>
      </c>
      <c r="BA1755" s="7" t="s">
        <v>1261</v>
      </c>
    </row>
    <row r="1756" spans="1:53" hidden="1" outlineLevel="1">
      <c r="A1756" t="s">
        <v>525</v>
      </c>
      <c r="B1756" t="s">
        <v>165</v>
      </c>
      <c r="C1756" s="1">
        <f t="shared" si="673"/>
        <v>6094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3</v>
      </c>
      <c r="G1756" s="1">
        <f t="shared" si="671"/>
        <v>1900</v>
      </c>
      <c r="H1756" s="2">
        <f t="shared" si="672"/>
        <v>0.31178208073514935</v>
      </c>
      <c r="I1756" s="2"/>
      <c r="J1756" s="2">
        <f t="shared" si="674"/>
        <v>0.33016081391532653</v>
      </c>
      <c r="K1756" s="2">
        <f t="shared" si="675"/>
        <v>0.64194289465047583</v>
      </c>
      <c r="L1756" s="2">
        <f t="shared" si="676"/>
        <v>1.9363308171972432E-2</v>
      </c>
      <c r="M1756" s="2">
        <f t="shared" si="677"/>
        <v>8.5329832622252633E-3</v>
      </c>
      <c r="N1756" s="59">
        <v>2012</v>
      </c>
      <c r="O1756" s="59">
        <v>3912</v>
      </c>
      <c r="P1756" s="59">
        <v>118</v>
      </c>
      <c r="Y1756" s="59"/>
      <c r="Z1756" s="59"/>
      <c r="AA1756" s="59">
        <v>52</v>
      </c>
      <c r="AB1756" s="59"/>
      <c r="AC1756" s="59"/>
      <c r="AD1756" s="59"/>
      <c r="AE1756" s="59"/>
      <c r="AF1756" s="59"/>
      <c r="AG1756" s="59"/>
      <c r="AI1756" s="7">
        <f>IF(Q1756&gt;0,RANK(Q1756,(N1756:P1756,Q1756:AE1756)),0)</f>
        <v>0</v>
      </c>
      <c r="AJ1756" s="7">
        <f>IF(R1756&gt;0,RANK(R1756,(N1756:P1756,Q1756:AE1756)),0)</f>
        <v>0</v>
      </c>
      <c r="AK1756" s="7">
        <f>IF(T1756&gt;0,RANK(T1756,(N1756:P1756,Q1756:AE1756)),0)</f>
        <v>0</v>
      </c>
      <c r="AL1756" s="7">
        <f>IF(S1756&gt;0,RANK(S1756,(N1756:P1756,Q1756:AE1756)),0)</f>
        <v>0</v>
      </c>
      <c r="AM1756" s="2">
        <f t="shared" si="678"/>
        <v>0</v>
      </c>
      <c r="AN1756" s="2">
        <f t="shared" si="679"/>
        <v>0</v>
      </c>
      <c r="AO1756" s="2">
        <f t="shared" si="680"/>
        <v>0</v>
      </c>
      <c r="AP1756" s="2">
        <f t="shared" si="681"/>
        <v>0</v>
      </c>
      <c r="AR1756" t="s">
        <v>525</v>
      </c>
      <c r="AS1756" t="s">
        <v>165</v>
      </c>
      <c r="AT1756">
        <v>2</v>
      </c>
      <c r="AV1756">
        <v>3</v>
      </c>
      <c r="AW1756" s="91">
        <v>40</v>
      </c>
      <c r="AX1756" s="93">
        <v>91</v>
      </c>
      <c r="AY1756" s="97">
        <f t="shared" si="670"/>
        <v>40091</v>
      </c>
      <c r="BA1756" s="7" t="s">
        <v>1261</v>
      </c>
    </row>
    <row r="1757" spans="1:53" hidden="1" outlineLevel="1">
      <c r="A1757" t="s">
        <v>863</v>
      </c>
      <c r="B1757" t="s">
        <v>165</v>
      </c>
      <c r="C1757" s="1">
        <f t="shared" si="673"/>
        <v>2979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3</v>
      </c>
      <c r="G1757" s="1">
        <f t="shared" si="671"/>
        <v>2203</v>
      </c>
      <c r="H1757" s="2">
        <f t="shared" si="672"/>
        <v>0.73950990265189664</v>
      </c>
      <c r="I1757" s="2"/>
      <c r="J1757" s="2">
        <f t="shared" si="674"/>
        <v>0.11849613964417589</v>
      </c>
      <c r="K1757" s="2">
        <f t="shared" si="675"/>
        <v>0.85800604229607247</v>
      </c>
      <c r="L1757" s="2">
        <f t="shared" si="676"/>
        <v>1.8462571332661968E-2</v>
      </c>
      <c r="M1757" s="2">
        <f t="shared" si="677"/>
        <v>5.0352467270896283E-3</v>
      </c>
      <c r="N1757" s="59">
        <v>353</v>
      </c>
      <c r="O1757" s="59">
        <v>2556</v>
      </c>
      <c r="P1757" s="59">
        <v>55</v>
      </c>
      <c r="Y1757" s="59"/>
      <c r="Z1757" s="59"/>
      <c r="AA1757" s="59">
        <v>15</v>
      </c>
      <c r="AB1757" s="59"/>
      <c r="AC1757" s="59"/>
      <c r="AD1757" s="59"/>
      <c r="AE1757" s="59"/>
      <c r="AF1757" s="59"/>
      <c r="AG1757" s="59"/>
      <c r="AI1757" s="7">
        <f>IF(Q1757&gt;0,RANK(Q1757,(N1757:P1757,Q1757:AE1757)),0)</f>
        <v>0</v>
      </c>
      <c r="AJ1757" s="7">
        <f>IF(R1757&gt;0,RANK(R1757,(N1757:P1757,Q1757:AE1757)),0)</f>
        <v>0</v>
      </c>
      <c r="AK1757" s="7">
        <f>IF(T1757&gt;0,RANK(T1757,(N1757:P1757,Q1757:AE1757)),0)</f>
        <v>0</v>
      </c>
      <c r="AL1757" s="7">
        <f>IF(S1757&gt;0,RANK(S1757,(N1757:P1757,Q1757:AE1757)),0)</f>
        <v>0</v>
      </c>
      <c r="AM1757" s="2">
        <f t="shared" si="678"/>
        <v>0</v>
      </c>
      <c r="AN1757" s="2">
        <f t="shared" si="679"/>
        <v>0</v>
      </c>
      <c r="AO1757" s="2">
        <f t="shared" si="680"/>
        <v>0</v>
      </c>
      <c r="AP1757" s="2">
        <f t="shared" si="681"/>
        <v>0</v>
      </c>
      <c r="AR1757" t="s">
        <v>863</v>
      </c>
      <c r="AS1757" t="s">
        <v>165</v>
      </c>
      <c r="AT1757">
        <v>3</v>
      </c>
      <c r="AV1757">
        <v>3</v>
      </c>
      <c r="AW1757" s="91">
        <v>40</v>
      </c>
      <c r="AX1757" s="93">
        <v>93</v>
      </c>
      <c r="AY1757" s="97">
        <f t="shared" si="670"/>
        <v>40093</v>
      </c>
      <c r="BA1757" s="7" t="s">
        <v>1261</v>
      </c>
    </row>
    <row r="1758" spans="1:53" hidden="1" outlineLevel="1">
      <c r="A1758" t="s">
        <v>1613</v>
      </c>
      <c r="B1758" t="s">
        <v>165</v>
      </c>
      <c r="C1758" s="1">
        <f t="shared" si="673"/>
        <v>3933</v>
      </c>
      <c r="D1758" s="7">
        <f>IF(N1758&gt;0, RANK(N1758,(N1758:P1758,Q1758:AE1758)),0)</f>
        <v>2</v>
      </c>
      <c r="E1758" s="7">
        <f>IF(O1758&gt;0,RANK(O1758,(N1758:P1758,Q1758:AE1758)),0)</f>
        <v>1</v>
      </c>
      <c r="F1758" s="7">
        <f>IF(P1758&gt;0,RANK(P1758,(N1758:P1758,Q1758:AE1758)),0)</f>
        <v>3</v>
      </c>
      <c r="G1758" s="1">
        <f t="shared" si="671"/>
        <v>1725</v>
      </c>
      <c r="H1758" s="2">
        <f t="shared" si="672"/>
        <v>0.43859649122807015</v>
      </c>
      <c r="I1758" s="2"/>
      <c r="J1758" s="2">
        <f t="shared" si="674"/>
        <v>0.26392067124332569</v>
      </c>
      <c r="K1758" s="2">
        <f t="shared" si="675"/>
        <v>0.70251716247139584</v>
      </c>
      <c r="L1758" s="2">
        <f t="shared" si="676"/>
        <v>2.6697177726926011E-2</v>
      </c>
      <c r="M1758" s="2">
        <f t="shared" si="677"/>
        <v>6.8649885583524049E-3</v>
      </c>
      <c r="N1758" s="59">
        <v>1038</v>
      </c>
      <c r="O1758" s="59">
        <v>2763</v>
      </c>
      <c r="P1758" s="59">
        <v>105</v>
      </c>
      <c r="Y1758" s="59"/>
      <c r="Z1758" s="59"/>
      <c r="AA1758" s="59">
        <v>27</v>
      </c>
      <c r="AB1758" s="59"/>
      <c r="AC1758" s="59"/>
      <c r="AD1758" s="59"/>
      <c r="AE1758" s="59"/>
      <c r="AF1758" s="59"/>
      <c r="AG1758" s="59"/>
      <c r="AI1758" s="7">
        <f>IF(Q1758&gt;0,RANK(Q1758,(N1758:P1758,Q1758:AE1758)),0)</f>
        <v>0</v>
      </c>
      <c r="AJ1758" s="7">
        <f>IF(R1758&gt;0,RANK(R1758,(N1758:P1758,Q1758:AE1758)),0)</f>
        <v>0</v>
      </c>
      <c r="AK1758" s="7">
        <f>IF(T1758&gt;0,RANK(T1758,(N1758:P1758,Q1758:AE1758)),0)</f>
        <v>0</v>
      </c>
      <c r="AL1758" s="7">
        <f>IF(S1758&gt;0,RANK(S1758,(N1758:P1758,Q1758:AE1758)),0)</f>
        <v>0</v>
      </c>
      <c r="AM1758" s="2">
        <f t="shared" si="678"/>
        <v>0</v>
      </c>
      <c r="AN1758" s="2">
        <f t="shared" si="679"/>
        <v>0</v>
      </c>
      <c r="AO1758" s="2">
        <f t="shared" si="680"/>
        <v>0</v>
      </c>
      <c r="AP1758" s="2">
        <f t="shared" si="681"/>
        <v>0</v>
      </c>
      <c r="AR1758" t="s">
        <v>1613</v>
      </c>
      <c r="AS1758" t="s">
        <v>165</v>
      </c>
      <c r="AT1758">
        <v>4</v>
      </c>
      <c r="AV1758">
        <v>3</v>
      </c>
      <c r="AW1758" s="91">
        <v>40</v>
      </c>
      <c r="AX1758" s="93">
        <v>95</v>
      </c>
      <c r="AY1758" s="97">
        <f t="shared" si="670"/>
        <v>40095</v>
      </c>
      <c r="BA1758" s="7" t="s">
        <v>1261</v>
      </c>
    </row>
    <row r="1759" spans="1:53" hidden="1" outlineLevel="1">
      <c r="A1759" t="s">
        <v>1963</v>
      </c>
      <c r="B1759" t="s">
        <v>165</v>
      </c>
      <c r="C1759" s="1">
        <f t="shared" si="673"/>
        <v>11544</v>
      </c>
      <c r="D1759" s="7">
        <f>IF(N1759&gt;0, RANK(N1759,(N1759:P1759,Q1759:AE1759)),0)</f>
        <v>2</v>
      </c>
      <c r="E1759" s="7">
        <f>IF(O1759&gt;0,RANK(O1759,(N1759:P1759,Q1759:AE1759)),0)</f>
        <v>1</v>
      </c>
      <c r="F1759" s="7">
        <f>IF(P1759&gt;0,RANK(P1759,(N1759:P1759,Q1759:AE1759)),0)</f>
        <v>3</v>
      </c>
      <c r="G1759" s="1">
        <f t="shared" si="671"/>
        <v>4667</v>
      </c>
      <c r="H1759" s="2">
        <f t="shared" si="672"/>
        <v>0.40427927927927926</v>
      </c>
      <c r="I1759" s="2"/>
      <c r="J1759" s="2">
        <f t="shared" si="674"/>
        <v>0.28213790713790715</v>
      </c>
      <c r="K1759" s="2">
        <f t="shared" si="675"/>
        <v>0.68641718641718641</v>
      </c>
      <c r="L1759" s="2">
        <f t="shared" si="676"/>
        <v>2.3995148995148995E-2</v>
      </c>
      <c r="M1759" s="2">
        <f t="shared" si="677"/>
        <v>7.4497574497574999E-3</v>
      </c>
      <c r="N1759" s="59">
        <v>3257</v>
      </c>
      <c r="O1759" s="59">
        <v>7924</v>
      </c>
      <c r="P1759" s="59">
        <v>277</v>
      </c>
      <c r="Y1759" s="59"/>
      <c r="Z1759" s="59"/>
      <c r="AA1759" s="59">
        <v>86</v>
      </c>
      <c r="AB1759" s="59"/>
      <c r="AC1759" s="59"/>
      <c r="AD1759" s="59"/>
      <c r="AE1759" s="59"/>
      <c r="AF1759" s="59"/>
      <c r="AG1759" s="59"/>
      <c r="AI1759" s="7">
        <f>IF(Q1759&gt;0,RANK(Q1759,(N1759:P1759,Q1759:AE1759)),0)</f>
        <v>0</v>
      </c>
      <c r="AJ1759" s="7">
        <f>IF(R1759&gt;0,RANK(R1759,(N1759:P1759,Q1759:AE1759)),0)</f>
        <v>0</v>
      </c>
      <c r="AK1759" s="7">
        <f>IF(T1759&gt;0,RANK(T1759,(N1759:P1759,Q1759:AE1759)),0)</f>
        <v>0</v>
      </c>
      <c r="AL1759" s="7">
        <f>IF(S1759&gt;0,RANK(S1759,(N1759:P1759,Q1759:AE1759)),0)</f>
        <v>0</v>
      </c>
      <c r="AM1759" s="2">
        <f t="shared" si="678"/>
        <v>0</v>
      </c>
      <c r="AN1759" s="2">
        <f t="shared" si="679"/>
        <v>0</v>
      </c>
      <c r="AO1759" s="2">
        <f t="shared" si="680"/>
        <v>0</v>
      </c>
      <c r="AP1759" s="2">
        <f t="shared" si="681"/>
        <v>0</v>
      </c>
      <c r="AR1759" t="s">
        <v>1963</v>
      </c>
      <c r="AS1759" t="s">
        <v>165</v>
      </c>
      <c r="AT1759">
        <v>2</v>
      </c>
      <c r="AV1759">
        <v>3</v>
      </c>
      <c r="AW1759" s="91">
        <v>40</v>
      </c>
      <c r="AX1759" s="93">
        <v>97</v>
      </c>
      <c r="AY1759" s="97">
        <f t="shared" si="670"/>
        <v>40097</v>
      </c>
      <c r="BA1759" s="7" t="s">
        <v>1261</v>
      </c>
    </row>
    <row r="1760" spans="1:53" hidden="1" outlineLevel="1">
      <c r="A1760" t="s">
        <v>213</v>
      </c>
      <c r="B1760" t="s">
        <v>165</v>
      </c>
      <c r="C1760" s="1">
        <f t="shared" si="673"/>
        <v>3905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3</v>
      </c>
      <c r="G1760" s="1">
        <f t="shared" si="671"/>
        <v>1593</v>
      </c>
      <c r="H1760" s="2">
        <f t="shared" si="672"/>
        <v>0.40793854033290655</v>
      </c>
      <c r="I1760" s="2"/>
      <c r="J1760" s="2">
        <f t="shared" si="674"/>
        <v>0.27810499359795132</v>
      </c>
      <c r="K1760" s="2">
        <f t="shared" si="675"/>
        <v>0.68604353393085793</v>
      </c>
      <c r="L1760" s="2">
        <f t="shared" si="676"/>
        <v>2.8937259923175414E-2</v>
      </c>
      <c r="M1760" s="2">
        <f t="shared" si="677"/>
        <v>6.9142125480152784E-3</v>
      </c>
      <c r="N1760" s="59">
        <v>1086</v>
      </c>
      <c r="O1760" s="59">
        <v>2679</v>
      </c>
      <c r="P1760" s="59">
        <v>113</v>
      </c>
      <c r="Y1760" s="59"/>
      <c r="Z1760" s="59"/>
      <c r="AA1760" s="59">
        <v>27</v>
      </c>
      <c r="AB1760" s="59"/>
      <c r="AC1760" s="59"/>
      <c r="AD1760" s="59"/>
      <c r="AE1760" s="59"/>
      <c r="AF1760" s="59"/>
      <c r="AG1760" s="59"/>
      <c r="AI1760" s="7">
        <f>IF(Q1760&gt;0,RANK(Q1760,(N1760:P1760,Q1760:AE1760)),0)</f>
        <v>0</v>
      </c>
      <c r="AJ1760" s="7">
        <f>IF(R1760&gt;0,RANK(R1760,(N1760:P1760,Q1760:AE1760)),0)</f>
        <v>0</v>
      </c>
      <c r="AK1760" s="7">
        <f>IF(T1760&gt;0,RANK(T1760,(N1760:P1760,Q1760:AE1760)),0)</f>
        <v>0</v>
      </c>
      <c r="AL1760" s="7">
        <f>IF(S1760&gt;0,RANK(S1760,(N1760:P1760,Q1760:AE1760)),0)</f>
        <v>0</v>
      </c>
      <c r="AM1760" s="2">
        <f t="shared" si="678"/>
        <v>0</v>
      </c>
      <c r="AN1760" s="2">
        <f t="shared" si="679"/>
        <v>0</v>
      </c>
      <c r="AO1760" s="2">
        <f t="shared" si="680"/>
        <v>0</v>
      </c>
      <c r="AP1760" s="2">
        <f t="shared" si="681"/>
        <v>0</v>
      </c>
      <c r="AR1760" t="s">
        <v>213</v>
      </c>
      <c r="AS1760" t="s">
        <v>165</v>
      </c>
      <c r="AT1760">
        <v>4</v>
      </c>
      <c r="AV1760">
        <v>3</v>
      </c>
      <c r="AW1760" s="91">
        <v>40</v>
      </c>
      <c r="AX1760" s="93">
        <v>99</v>
      </c>
      <c r="AY1760" s="97">
        <f t="shared" si="670"/>
        <v>40099</v>
      </c>
      <c r="BA1760" s="7" t="s">
        <v>1261</v>
      </c>
    </row>
    <row r="1761" spans="1:53" hidden="1" outlineLevel="1">
      <c r="A1761" t="s">
        <v>171</v>
      </c>
      <c r="B1761" t="s">
        <v>165</v>
      </c>
      <c r="C1761" s="1">
        <f t="shared" si="673"/>
        <v>17498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3</v>
      </c>
      <c r="G1761" s="1">
        <f t="shared" si="671"/>
        <v>6091</v>
      </c>
      <c r="H1761" s="2">
        <f t="shared" si="672"/>
        <v>0.3480969253628986</v>
      </c>
      <c r="I1761" s="2"/>
      <c r="J1761" s="2">
        <f t="shared" si="674"/>
        <v>0.31323579837695736</v>
      </c>
      <c r="K1761" s="2">
        <f t="shared" si="675"/>
        <v>0.66133272373985597</v>
      </c>
      <c r="L1761" s="2">
        <f t="shared" si="676"/>
        <v>1.960224025602926E-2</v>
      </c>
      <c r="M1761" s="2">
        <f t="shared" si="677"/>
        <v>5.8292376271574103E-3</v>
      </c>
      <c r="N1761" s="59">
        <v>5481</v>
      </c>
      <c r="O1761" s="59">
        <v>11572</v>
      </c>
      <c r="P1761" s="59">
        <v>343</v>
      </c>
      <c r="Y1761" s="59"/>
      <c r="Z1761" s="59"/>
      <c r="AA1761" s="59">
        <v>102</v>
      </c>
      <c r="AB1761" s="59"/>
      <c r="AC1761" s="59"/>
      <c r="AD1761" s="59"/>
      <c r="AE1761" s="59"/>
      <c r="AF1761" s="59"/>
      <c r="AG1761" s="59"/>
      <c r="AI1761" s="7">
        <f>IF(Q1761&gt;0,RANK(Q1761,(N1761:P1761,Q1761:AE1761)),0)</f>
        <v>0</v>
      </c>
      <c r="AJ1761" s="7">
        <f>IF(R1761&gt;0,RANK(R1761,(N1761:P1761,Q1761:AE1761)),0)</f>
        <v>0</v>
      </c>
      <c r="AK1761" s="7">
        <f>IF(T1761&gt;0,RANK(T1761,(N1761:P1761,Q1761:AE1761)),0)</f>
        <v>0</v>
      </c>
      <c r="AL1761" s="7">
        <f>IF(S1761&gt;0,RANK(S1761,(N1761:P1761,Q1761:AE1761)),0)</f>
        <v>0</v>
      </c>
      <c r="AM1761" s="2">
        <f t="shared" si="678"/>
        <v>0</v>
      </c>
      <c r="AN1761" s="2">
        <f t="shared" si="679"/>
        <v>0</v>
      </c>
      <c r="AO1761" s="2">
        <f t="shared" si="680"/>
        <v>0</v>
      </c>
      <c r="AP1761" s="2">
        <f t="shared" si="681"/>
        <v>0</v>
      </c>
      <c r="AR1761" t="s">
        <v>171</v>
      </c>
      <c r="AS1761" t="s">
        <v>165</v>
      </c>
      <c r="AT1761">
        <v>2</v>
      </c>
      <c r="AV1761">
        <v>3</v>
      </c>
      <c r="AW1761" s="91">
        <v>40</v>
      </c>
      <c r="AX1761" s="93">
        <v>101</v>
      </c>
      <c r="AY1761" s="97">
        <f t="shared" si="670"/>
        <v>40101</v>
      </c>
      <c r="BA1761" s="7" t="s">
        <v>1261</v>
      </c>
    </row>
    <row r="1762" spans="1:53" hidden="1" outlineLevel="1">
      <c r="A1762" t="s">
        <v>1028</v>
      </c>
      <c r="B1762" t="s">
        <v>165</v>
      </c>
      <c r="C1762" s="1">
        <f t="shared" si="673"/>
        <v>3949</v>
      </c>
      <c r="D1762" s="7">
        <f>IF(N1762&gt;0, RANK(N1762,(N1762:P1762,Q1762:AE1762)),0)</f>
        <v>2</v>
      </c>
      <c r="E1762" s="7">
        <f>IF(O1762&gt;0,RANK(O1762,(N1762:P1762,Q1762:AE1762)),0)</f>
        <v>1</v>
      </c>
      <c r="F1762" s="7">
        <f>IF(P1762&gt;0,RANK(P1762,(N1762:P1762,Q1762:AE1762)),0)</f>
        <v>3</v>
      </c>
      <c r="G1762" s="1">
        <f t="shared" si="671"/>
        <v>2439</v>
      </c>
      <c r="H1762" s="2">
        <f t="shared" si="672"/>
        <v>0.6176247151177513</v>
      </c>
      <c r="I1762" s="2"/>
      <c r="J1762" s="2">
        <f t="shared" si="674"/>
        <v>0.17371486452266396</v>
      </c>
      <c r="K1762" s="2">
        <f t="shared" si="675"/>
        <v>0.79133957964041535</v>
      </c>
      <c r="L1762" s="2">
        <f t="shared" si="676"/>
        <v>2.4816409217523424E-2</v>
      </c>
      <c r="M1762" s="2">
        <f t="shared" si="677"/>
        <v>1.0129146619397292E-2</v>
      </c>
      <c r="N1762" s="59">
        <v>686</v>
      </c>
      <c r="O1762" s="59">
        <v>3125</v>
      </c>
      <c r="P1762" s="59">
        <v>98</v>
      </c>
      <c r="Y1762" s="59"/>
      <c r="Z1762" s="59"/>
      <c r="AA1762" s="59">
        <v>40</v>
      </c>
      <c r="AB1762" s="59"/>
      <c r="AC1762" s="59"/>
      <c r="AD1762" s="59"/>
      <c r="AE1762" s="59"/>
      <c r="AF1762" s="59"/>
      <c r="AG1762" s="59"/>
      <c r="AI1762" s="7">
        <f>IF(Q1762&gt;0,RANK(Q1762,(N1762:P1762,Q1762:AE1762)),0)</f>
        <v>0</v>
      </c>
      <c r="AJ1762" s="7">
        <f>IF(R1762&gt;0,RANK(R1762,(N1762:P1762,Q1762:AE1762)),0)</f>
        <v>0</v>
      </c>
      <c r="AK1762" s="7">
        <f>IF(T1762&gt;0,RANK(T1762,(N1762:P1762,Q1762:AE1762)),0)</f>
        <v>0</v>
      </c>
      <c r="AL1762" s="7">
        <f>IF(S1762&gt;0,RANK(S1762,(N1762:P1762,Q1762:AE1762)),0)</f>
        <v>0</v>
      </c>
      <c r="AM1762" s="2">
        <f t="shared" si="678"/>
        <v>0</v>
      </c>
      <c r="AN1762" s="2">
        <f t="shared" si="679"/>
        <v>0</v>
      </c>
      <c r="AO1762" s="2">
        <f t="shared" si="680"/>
        <v>0</v>
      </c>
      <c r="AP1762" s="2">
        <f t="shared" si="681"/>
        <v>0</v>
      </c>
      <c r="AR1762" t="s">
        <v>1028</v>
      </c>
      <c r="AS1762" t="s">
        <v>165</v>
      </c>
      <c r="AT1762">
        <v>3</v>
      </c>
      <c r="AV1762">
        <v>3</v>
      </c>
      <c r="AW1762" s="91">
        <v>40</v>
      </c>
      <c r="AX1762" s="93">
        <v>103</v>
      </c>
      <c r="AY1762" s="97">
        <f t="shared" si="670"/>
        <v>40103</v>
      </c>
      <c r="BA1762" s="7" t="s">
        <v>1261</v>
      </c>
    </row>
    <row r="1763" spans="1:53" hidden="1" outlineLevel="1">
      <c r="A1763" t="s">
        <v>1962</v>
      </c>
      <c r="B1763" t="s">
        <v>165</v>
      </c>
      <c r="C1763" s="1">
        <f t="shared" si="673"/>
        <v>3248</v>
      </c>
      <c r="D1763" s="7">
        <f>IF(N1763&gt;0, RANK(N1763,(N1763:P1763,Q1763:AE1763)),0)</f>
        <v>2</v>
      </c>
      <c r="E1763" s="7">
        <f>IF(O1763&gt;0,RANK(O1763,(N1763:P1763,Q1763:AE1763)),0)</f>
        <v>1</v>
      </c>
      <c r="F1763" s="7">
        <f>IF(P1763&gt;0,RANK(P1763,(N1763:P1763,Q1763:AE1763)),0)</f>
        <v>3</v>
      </c>
      <c r="G1763" s="1">
        <f t="shared" si="671"/>
        <v>1476</v>
      </c>
      <c r="H1763" s="2">
        <f t="shared" si="672"/>
        <v>0.45443349753694579</v>
      </c>
      <c r="I1763" s="2"/>
      <c r="J1763" s="2">
        <f t="shared" si="674"/>
        <v>0.25584975369458129</v>
      </c>
      <c r="K1763" s="2">
        <f t="shared" si="675"/>
        <v>0.71028325123152714</v>
      </c>
      <c r="L1763" s="2">
        <f t="shared" si="676"/>
        <v>2.7401477832512317E-2</v>
      </c>
      <c r="M1763" s="2">
        <f t="shared" si="677"/>
        <v>6.4655172413792539E-3</v>
      </c>
      <c r="N1763" s="59">
        <v>831</v>
      </c>
      <c r="O1763" s="59">
        <v>2307</v>
      </c>
      <c r="P1763" s="59">
        <v>89</v>
      </c>
      <c r="Y1763" s="59"/>
      <c r="Z1763" s="59"/>
      <c r="AA1763" s="59">
        <v>21</v>
      </c>
      <c r="AB1763" s="59"/>
      <c r="AC1763" s="59"/>
      <c r="AD1763" s="59"/>
      <c r="AE1763" s="59"/>
      <c r="AF1763" s="59"/>
      <c r="AG1763" s="59"/>
      <c r="AI1763" s="7">
        <f>IF(Q1763&gt;0,RANK(Q1763,(N1763:P1763,Q1763:AE1763)),0)</f>
        <v>0</v>
      </c>
      <c r="AJ1763" s="7">
        <f>IF(R1763&gt;0,RANK(R1763,(N1763:P1763,Q1763:AE1763)),0)</f>
        <v>0</v>
      </c>
      <c r="AK1763" s="7">
        <f>IF(T1763&gt;0,RANK(T1763,(N1763:P1763,Q1763:AE1763)),0)</f>
        <v>0</v>
      </c>
      <c r="AL1763" s="7">
        <f>IF(S1763&gt;0,RANK(S1763,(N1763:P1763,Q1763:AE1763)),0)</f>
        <v>0</v>
      </c>
      <c r="AM1763" s="2">
        <f t="shared" si="678"/>
        <v>0</v>
      </c>
      <c r="AN1763" s="2">
        <f t="shared" si="679"/>
        <v>0</v>
      </c>
      <c r="AO1763" s="2">
        <f t="shared" si="680"/>
        <v>0</v>
      </c>
      <c r="AP1763" s="2">
        <f t="shared" si="681"/>
        <v>0</v>
      </c>
      <c r="AR1763" t="s">
        <v>1962</v>
      </c>
      <c r="AS1763" t="s">
        <v>165</v>
      </c>
      <c r="AT1763">
        <v>2</v>
      </c>
      <c r="AV1763">
        <v>3</v>
      </c>
      <c r="AW1763" s="91">
        <v>40</v>
      </c>
      <c r="AX1763" s="93">
        <v>105</v>
      </c>
      <c r="AY1763" s="97">
        <f t="shared" si="670"/>
        <v>40105</v>
      </c>
      <c r="BA1763" s="7" t="s">
        <v>1261</v>
      </c>
    </row>
    <row r="1764" spans="1:53" hidden="1" outlineLevel="1">
      <c r="A1764" t="s">
        <v>2124</v>
      </c>
      <c r="B1764" t="s">
        <v>165</v>
      </c>
      <c r="C1764" s="1">
        <f t="shared" si="673"/>
        <v>2967</v>
      </c>
      <c r="D1764" s="7">
        <f>IF(N1764&gt;0, RANK(N1764,(N1764:P1764,Q1764:AE1764)),0)</f>
        <v>2</v>
      </c>
      <c r="E1764" s="7">
        <f>IF(O1764&gt;0,RANK(O1764,(N1764:P1764,Q1764:AE1764)),0)</f>
        <v>1</v>
      </c>
      <c r="F1764" s="7">
        <f>IF(P1764&gt;0,RANK(P1764,(N1764:P1764,Q1764:AE1764)),0)</f>
        <v>3</v>
      </c>
      <c r="G1764" s="1">
        <f t="shared" si="671"/>
        <v>1064</v>
      </c>
      <c r="H1764" s="2">
        <f t="shared" si="672"/>
        <v>0.35861139197842939</v>
      </c>
      <c r="I1764" s="2"/>
      <c r="J1764" s="2">
        <f t="shared" si="674"/>
        <v>0.30637007077856421</v>
      </c>
      <c r="K1764" s="2">
        <f t="shared" si="675"/>
        <v>0.66498146275699355</v>
      </c>
      <c r="L1764" s="2">
        <f t="shared" si="676"/>
        <v>2.0222446916076844E-2</v>
      </c>
      <c r="M1764" s="2">
        <f t="shared" si="677"/>
        <v>8.4260195483654571E-3</v>
      </c>
      <c r="N1764" s="59">
        <v>909</v>
      </c>
      <c r="O1764" s="59">
        <v>1973</v>
      </c>
      <c r="P1764" s="59">
        <v>60</v>
      </c>
      <c r="Y1764" s="59"/>
      <c r="Z1764" s="59"/>
      <c r="AA1764" s="59">
        <v>25</v>
      </c>
      <c r="AB1764" s="59"/>
      <c r="AC1764" s="59"/>
      <c r="AD1764" s="59"/>
      <c r="AE1764" s="59"/>
      <c r="AF1764" s="59"/>
      <c r="AG1764" s="59"/>
      <c r="AI1764" s="7">
        <f>IF(Q1764&gt;0,RANK(Q1764,(N1764:P1764,Q1764:AE1764)),0)</f>
        <v>0</v>
      </c>
      <c r="AJ1764" s="7">
        <f>IF(R1764&gt;0,RANK(R1764,(N1764:P1764,Q1764:AE1764)),0)</f>
        <v>0</v>
      </c>
      <c r="AK1764" s="7">
        <f>IF(T1764&gt;0,RANK(T1764,(N1764:P1764,Q1764:AE1764)),0)</f>
        <v>0</v>
      </c>
      <c r="AL1764" s="7">
        <f>IF(S1764&gt;0,RANK(S1764,(N1764:P1764,Q1764:AE1764)),0)</f>
        <v>0</v>
      </c>
      <c r="AM1764" s="2">
        <f t="shared" si="678"/>
        <v>0</v>
      </c>
      <c r="AN1764" s="2">
        <f t="shared" si="679"/>
        <v>0</v>
      </c>
      <c r="AO1764" s="2">
        <f t="shared" si="680"/>
        <v>0</v>
      </c>
      <c r="AP1764" s="2">
        <f t="shared" si="681"/>
        <v>0</v>
      </c>
      <c r="AR1764" t="s">
        <v>2124</v>
      </c>
      <c r="AS1764" t="s">
        <v>165</v>
      </c>
      <c r="AT1764">
        <v>2</v>
      </c>
      <c r="AV1764">
        <v>3</v>
      </c>
      <c r="AW1764" s="91">
        <v>40</v>
      </c>
      <c r="AX1764" s="93">
        <v>107</v>
      </c>
      <c r="AY1764" s="97">
        <f t="shared" si="670"/>
        <v>40107</v>
      </c>
      <c r="BA1764" s="7" t="s">
        <v>1261</v>
      </c>
    </row>
    <row r="1765" spans="1:53" hidden="1" outlineLevel="1">
      <c r="A1765" t="s">
        <v>164</v>
      </c>
      <c r="B1765" t="s">
        <v>165</v>
      </c>
      <c r="C1765" s="1">
        <f t="shared" si="673"/>
        <v>190141</v>
      </c>
      <c r="D1765" s="7">
        <f>IF(N1765&gt;0, RANK(N1765,(N1765:P1765,Q1765:AE1765)),0)</f>
        <v>2</v>
      </c>
      <c r="E1765" s="7">
        <f>IF(O1765&gt;0,RANK(O1765,(N1765:P1765,Q1765:AE1765)),0)</f>
        <v>1</v>
      </c>
      <c r="F1765" s="7">
        <f>IF(P1765&gt;0,RANK(P1765,(N1765:P1765,Q1765:AE1765)),0)</f>
        <v>3</v>
      </c>
      <c r="G1765" s="1">
        <f t="shared" si="671"/>
        <v>69126</v>
      </c>
      <c r="H1765" s="2">
        <f t="shared" si="672"/>
        <v>0.36355125932860349</v>
      </c>
      <c r="I1765" s="2"/>
      <c r="J1765" s="2">
        <f t="shared" si="674"/>
        <v>0.3019601243287876</v>
      </c>
      <c r="K1765" s="2">
        <f t="shared" si="675"/>
        <v>0.66551138365739104</v>
      </c>
      <c r="L1765" s="2">
        <f t="shared" si="676"/>
        <v>2.47395353974156E-2</v>
      </c>
      <c r="M1765" s="2">
        <f t="shared" si="677"/>
        <v>7.7889566164057525E-3</v>
      </c>
      <c r="N1765" s="59">
        <v>57415</v>
      </c>
      <c r="O1765" s="59">
        <v>126541</v>
      </c>
      <c r="P1765" s="59">
        <v>4704</v>
      </c>
      <c r="Y1765" s="59"/>
      <c r="Z1765" s="59"/>
      <c r="AA1765" s="59">
        <v>1481</v>
      </c>
      <c r="AB1765" s="59"/>
      <c r="AC1765" s="59"/>
      <c r="AD1765" s="59"/>
      <c r="AE1765" s="59"/>
      <c r="AF1765" s="59"/>
      <c r="AG1765" s="59"/>
      <c r="AI1765" s="7">
        <f>IF(Q1765&gt;0,RANK(Q1765,(N1765:P1765,Q1765:AE1765)),0)</f>
        <v>0</v>
      </c>
      <c r="AJ1765" s="7">
        <f>IF(R1765&gt;0,RANK(R1765,(N1765:P1765,Q1765:AE1765)),0)</f>
        <v>0</v>
      </c>
      <c r="AK1765" s="7">
        <f>IF(T1765&gt;0,RANK(T1765,(N1765:P1765,Q1765:AE1765)),0)</f>
        <v>0</v>
      </c>
      <c r="AL1765" s="7">
        <f>IF(S1765&gt;0,RANK(S1765,(N1765:P1765,Q1765:AE1765)),0)</f>
        <v>0</v>
      </c>
      <c r="AM1765" s="2">
        <f t="shared" si="678"/>
        <v>0</v>
      </c>
      <c r="AN1765" s="2">
        <f t="shared" si="679"/>
        <v>0</v>
      </c>
      <c r="AO1765" s="2">
        <f t="shared" si="680"/>
        <v>0</v>
      </c>
      <c r="AP1765" s="2">
        <f t="shared" si="681"/>
        <v>0</v>
      </c>
      <c r="AR1765" t="s">
        <v>164</v>
      </c>
      <c r="AS1765" t="s">
        <v>165</v>
      </c>
      <c r="AT1765">
        <v>0</v>
      </c>
      <c r="AV1765">
        <v>3</v>
      </c>
      <c r="AW1765" s="91">
        <v>40</v>
      </c>
      <c r="AX1765" s="93">
        <v>109</v>
      </c>
      <c r="AY1765" s="97">
        <f t="shared" si="670"/>
        <v>40109</v>
      </c>
      <c r="BA1765" s="7" t="s">
        <v>1261</v>
      </c>
    </row>
    <row r="1766" spans="1:53" hidden="1" outlineLevel="1">
      <c r="A1766" t="s">
        <v>2125</v>
      </c>
      <c r="B1766" t="s">
        <v>165</v>
      </c>
      <c r="C1766" s="1">
        <f t="shared" si="673"/>
        <v>10191</v>
      </c>
      <c r="D1766" s="7">
        <f>IF(N1766&gt;0, RANK(N1766,(N1766:P1766,Q1766:AE1766)),0)</f>
        <v>2</v>
      </c>
      <c r="E1766" s="7">
        <f>IF(O1766&gt;0,RANK(O1766,(N1766:P1766,Q1766:AE1766)),0)</f>
        <v>1</v>
      </c>
      <c r="F1766" s="7">
        <f>IF(P1766&gt;0,RANK(P1766,(N1766:P1766,Q1766:AE1766)),0)</f>
        <v>3</v>
      </c>
      <c r="G1766" s="1">
        <f t="shared" si="671"/>
        <v>2973</v>
      </c>
      <c r="H1766" s="2">
        <f t="shared" si="672"/>
        <v>0.29172799528996174</v>
      </c>
      <c r="I1766" s="2"/>
      <c r="J1766" s="2">
        <f t="shared" si="674"/>
        <v>0.34039839073692474</v>
      </c>
      <c r="K1766" s="2">
        <f t="shared" si="675"/>
        <v>0.63212638602688642</v>
      </c>
      <c r="L1766" s="2">
        <f t="shared" si="676"/>
        <v>1.942890785987636E-2</v>
      </c>
      <c r="M1766" s="2">
        <f t="shared" si="677"/>
        <v>8.046315376312424E-3</v>
      </c>
      <c r="N1766" s="59">
        <v>3469</v>
      </c>
      <c r="O1766" s="59">
        <v>6442</v>
      </c>
      <c r="P1766" s="59">
        <v>198</v>
      </c>
      <c r="Y1766" s="59"/>
      <c r="Z1766" s="59"/>
      <c r="AA1766" s="59">
        <v>82</v>
      </c>
      <c r="AB1766" s="59"/>
      <c r="AC1766" s="59"/>
      <c r="AD1766" s="59"/>
      <c r="AE1766" s="59"/>
      <c r="AF1766" s="59"/>
      <c r="AG1766" s="59"/>
      <c r="AI1766" s="7">
        <f>IF(Q1766&gt;0,RANK(Q1766,(N1766:P1766,Q1766:AE1766)),0)</f>
        <v>0</v>
      </c>
      <c r="AJ1766" s="7">
        <f>IF(R1766&gt;0,RANK(R1766,(N1766:P1766,Q1766:AE1766)),0)</f>
        <v>0</v>
      </c>
      <c r="AK1766" s="7">
        <f>IF(T1766&gt;0,RANK(T1766,(N1766:P1766,Q1766:AE1766)),0)</f>
        <v>0</v>
      </c>
      <c r="AL1766" s="7">
        <f>IF(S1766&gt;0,RANK(S1766,(N1766:P1766,Q1766:AE1766)),0)</f>
        <v>0</v>
      </c>
      <c r="AM1766" s="2">
        <f t="shared" si="678"/>
        <v>0</v>
      </c>
      <c r="AN1766" s="2">
        <f t="shared" si="679"/>
        <v>0</v>
      </c>
      <c r="AO1766" s="2">
        <f t="shared" si="680"/>
        <v>0</v>
      </c>
      <c r="AP1766" s="2">
        <f t="shared" si="681"/>
        <v>0</v>
      </c>
      <c r="AR1766" t="s">
        <v>2125</v>
      </c>
      <c r="AS1766" t="s">
        <v>165</v>
      </c>
      <c r="AT1766">
        <v>2</v>
      </c>
      <c r="AV1766">
        <v>3</v>
      </c>
      <c r="AW1766" s="91">
        <v>40</v>
      </c>
      <c r="AX1766" s="93">
        <v>111</v>
      </c>
      <c r="AY1766" s="97">
        <f t="shared" si="670"/>
        <v>40111</v>
      </c>
      <c r="BA1766" s="7" t="s">
        <v>1261</v>
      </c>
    </row>
    <row r="1767" spans="1:53" hidden="1" outlineLevel="1">
      <c r="A1767" t="s">
        <v>2504</v>
      </c>
      <c r="B1767" t="s">
        <v>165</v>
      </c>
      <c r="C1767" s="1">
        <f t="shared" si="673"/>
        <v>14229</v>
      </c>
      <c r="D1767" s="7">
        <f>IF(N1767&gt;0, RANK(N1767,(N1767:P1767,Q1767:AE1767)),0)</f>
        <v>2</v>
      </c>
      <c r="E1767" s="7">
        <f>IF(O1767&gt;0,RANK(O1767,(N1767:P1767,Q1767:AE1767)),0)</f>
        <v>1</v>
      </c>
      <c r="F1767" s="7">
        <f>IF(P1767&gt;0,RANK(P1767,(N1767:P1767,Q1767:AE1767)),0)</f>
        <v>3</v>
      </c>
      <c r="G1767" s="1">
        <f t="shared" si="671"/>
        <v>4502</v>
      </c>
      <c r="H1767" s="2">
        <f t="shared" si="672"/>
        <v>0.3163960924871741</v>
      </c>
      <c r="I1767" s="2"/>
      <c r="J1767" s="2">
        <f t="shared" si="674"/>
        <v>0.3259540375289901</v>
      </c>
      <c r="K1767" s="2">
        <f t="shared" si="675"/>
        <v>0.64235013001616414</v>
      </c>
      <c r="L1767" s="2">
        <f t="shared" si="676"/>
        <v>2.3684025581558788E-2</v>
      </c>
      <c r="M1767" s="2">
        <f t="shared" si="677"/>
        <v>8.0118068732869634E-3</v>
      </c>
      <c r="N1767" s="59">
        <v>4638</v>
      </c>
      <c r="O1767" s="59">
        <v>9140</v>
      </c>
      <c r="P1767" s="59">
        <v>337</v>
      </c>
      <c r="Y1767" s="59"/>
      <c r="Z1767" s="59"/>
      <c r="AA1767" s="59">
        <v>114</v>
      </c>
      <c r="AB1767" s="59"/>
      <c r="AC1767" s="59"/>
      <c r="AD1767" s="59"/>
      <c r="AE1767" s="59"/>
      <c r="AF1767" s="59"/>
      <c r="AG1767" s="59"/>
      <c r="AI1767" s="7">
        <f>IF(Q1767&gt;0,RANK(Q1767,(N1767:P1767,Q1767:AE1767)),0)</f>
        <v>0</v>
      </c>
      <c r="AJ1767" s="7">
        <f>IF(R1767&gt;0,RANK(R1767,(N1767:P1767,Q1767:AE1767)),0)</f>
        <v>0</v>
      </c>
      <c r="AK1767" s="7">
        <f>IF(T1767&gt;0,RANK(T1767,(N1767:P1767,Q1767:AE1767)),0)</f>
        <v>0</v>
      </c>
      <c r="AL1767" s="7">
        <f>IF(S1767&gt;0,RANK(S1767,(N1767:P1767,Q1767:AE1767)),0)</f>
        <v>0</v>
      </c>
      <c r="AM1767" s="2">
        <f t="shared" si="678"/>
        <v>0</v>
      </c>
      <c r="AN1767" s="2">
        <f t="shared" si="679"/>
        <v>0</v>
      </c>
      <c r="AO1767" s="2">
        <f t="shared" si="680"/>
        <v>0</v>
      </c>
      <c r="AP1767" s="2">
        <f t="shared" si="681"/>
        <v>0</v>
      </c>
      <c r="AR1767" t="s">
        <v>2504</v>
      </c>
      <c r="AS1767" t="s">
        <v>165</v>
      </c>
      <c r="AT1767">
        <v>3</v>
      </c>
      <c r="AV1767">
        <v>3</v>
      </c>
      <c r="AW1767" s="91">
        <v>40</v>
      </c>
      <c r="AX1767" s="93">
        <v>113</v>
      </c>
      <c r="AY1767" s="97">
        <f t="shared" si="670"/>
        <v>40113</v>
      </c>
      <c r="BA1767" s="7" t="s">
        <v>1261</v>
      </c>
    </row>
    <row r="1768" spans="1:53" hidden="1" outlineLevel="1">
      <c r="A1768" t="s">
        <v>1206</v>
      </c>
      <c r="B1768" t="s">
        <v>165</v>
      </c>
      <c r="C1768" s="1">
        <f t="shared" si="673"/>
        <v>6895</v>
      </c>
      <c r="D1768" s="7">
        <f>IF(N1768&gt;0, RANK(N1768,(N1768:P1768,Q1768:AE1768)),0)</f>
        <v>2</v>
      </c>
      <c r="E1768" s="7">
        <f>IF(O1768&gt;0,RANK(O1768,(N1768:P1768,Q1768:AE1768)),0)</f>
        <v>1</v>
      </c>
      <c r="F1768" s="7">
        <f>IF(P1768&gt;0,RANK(P1768,(N1768:P1768,Q1768:AE1768)),0)</f>
        <v>3</v>
      </c>
      <c r="G1768" s="1">
        <f t="shared" si="671"/>
        <v>2411</v>
      </c>
      <c r="H1768" s="2">
        <f t="shared" si="672"/>
        <v>0.34967367657722986</v>
      </c>
      <c r="I1768" s="2"/>
      <c r="J1768" s="2">
        <f t="shared" si="674"/>
        <v>0.30558375634517765</v>
      </c>
      <c r="K1768" s="2">
        <f t="shared" si="675"/>
        <v>0.65525743292240757</v>
      </c>
      <c r="L1768" s="2">
        <f t="shared" si="676"/>
        <v>2.9441624365482234E-2</v>
      </c>
      <c r="M1768" s="2">
        <f t="shared" si="677"/>
        <v>9.7171863669325495E-3</v>
      </c>
      <c r="N1768" s="59">
        <v>2107</v>
      </c>
      <c r="O1768" s="59">
        <v>4518</v>
      </c>
      <c r="P1768" s="59">
        <v>203</v>
      </c>
      <c r="Y1768" s="59"/>
      <c r="Z1768" s="59"/>
      <c r="AA1768" s="59">
        <v>67</v>
      </c>
      <c r="AB1768" s="59"/>
      <c r="AC1768" s="59"/>
      <c r="AD1768" s="59"/>
      <c r="AE1768" s="59"/>
      <c r="AF1768" s="59"/>
      <c r="AG1768" s="59"/>
      <c r="AI1768" s="7">
        <f>IF(Q1768&gt;0,RANK(Q1768,(N1768:P1768,Q1768:AE1768)),0)</f>
        <v>0</v>
      </c>
      <c r="AJ1768" s="7">
        <f>IF(R1768&gt;0,RANK(R1768,(N1768:P1768,Q1768:AE1768)),0)</f>
        <v>0</v>
      </c>
      <c r="AK1768" s="7">
        <f>IF(T1768&gt;0,RANK(T1768,(N1768:P1768,Q1768:AE1768)),0)</f>
        <v>0</v>
      </c>
      <c r="AL1768" s="7">
        <f>IF(S1768&gt;0,RANK(S1768,(N1768:P1768,Q1768:AE1768)),0)</f>
        <v>0</v>
      </c>
      <c r="AM1768" s="2">
        <f t="shared" si="678"/>
        <v>0</v>
      </c>
      <c r="AN1768" s="2">
        <f t="shared" si="679"/>
        <v>0</v>
      </c>
      <c r="AO1768" s="2">
        <f t="shared" si="680"/>
        <v>0</v>
      </c>
      <c r="AP1768" s="2">
        <f t="shared" si="681"/>
        <v>0</v>
      </c>
      <c r="AR1768" t="s">
        <v>1206</v>
      </c>
      <c r="AS1768" t="s">
        <v>165</v>
      </c>
      <c r="AT1768">
        <v>2</v>
      </c>
      <c r="AV1768">
        <v>3</v>
      </c>
      <c r="AW1768" s="91">
        <v>40</v>
      </c>
      <c r="AX1768" s="93">
        <v>115</v>
      </c>
      <c r="AY1768" s="97">
        <f t="shared" si="670"/>
        <v>40115</v>
      </c>
      <c r="BA1768" s="7" t="s">
        <v>1261</v>
      </c>
    </row>
    <row r="1769" spans="1:53" hidden="1" outlineLevel="1">
      <c r="A1769" t="s">
        <v>1602</v>
      </c>
      <c r="B1769" t="s">
        <v>165</v>
      </c>
      <c r="C1769" s="1">
        <f t="shared" si="673"/>
        <v>4783</v>
      </c>
      <c r="D1769" s="7">
        <f>IF(N1769&gt;0, RANK(N1769,(N1769:P1769,Q1769:AE1769)),0)</f>
        <v>2</v>
      </c>
      <c r="E1769" s="7">
        <f>IF(O1769&gt;0,RANK(O1769,(N1769:P1769,Q1769:AE1769)),0)</f>
        <v>1</v>
      </c>
      <c r="F1769" s="7">
        <f>IF(P1769&gt;0,RANK(P1769,(N1769:P1769,Q1769:AE1769)),0)</f>
        <v>3</v>
      </c>
      <c r="G1769" s="1">
        <f t="shared" si="671"/>
        <v>2188</v>
      </c>
      <c r="H1769" s="2">
        <f t="shared" si="672"/>
        <v>0.45745348107882083</v>
      </c>
      <c r="I1769" s="2"/>
      <c r="J1769" s="2">
        <f t="shared" si="674"/>
        <v>0.25235208028434036</v>
      </c>
      <c r="K1769" s="2">
        <f t="shared" si="675"/>
        <v>0.7098055613631612</v>
      </c>
      <c r="L1769" s="2">
        <f t="shared" si="676"/>
        <v>2.6552372987664646E-2</v>
      </c>
      <c r="M1769" s="2">
        <f t="shared" si="677"/>
        <v>1.1289985364833739E-2</v>
      </c>
      <c r="N1769" s="59">
        <v>1207</v>
      </c>
      <c r="O1769" s="59">
        <v>3395</v>
      </c>
      <c r="P1769" s="59">
        <v>127</v>
      </c>
      <c r="Y1769" s="59"/>
      <c r="Z1769" s="59"/>
      <c r="AA1769" s="59">
        <v>54</v>
      </c>
      <c r="AB1769" s="59"/>
      <c r="AC1769" s="59"/>
      <c r="AD1769" s="59"/>
      <c r="AE1769" s="59"/>
      <c r="AF1769" s="59"/>
      <c r="AG1769" s="59"/>
      <c r="AI1769" s="7">
        <f>IF(Q1769&gt;0,RANK(Q1769,(N1769:P1769,Q1769:AE1769)),0)</f>
        <v>0</v>
      </c>
      <c r="AJ1769" s="7">
        <f>IF(R1769&gt;0,RANK(R1769,(N1769:P1769,Q1769:AE1769)),0)</f>
        <v>0</v>
      </c>
      <c r="AK1769" s="7">
        <f>IF(T1769&gt;0,RANK(T1769,(N1769:P1769,Q1769:AE1769)),0)</f>
        <v>0</v>
      </c>
      <c r="AL1769" s="7">
        <f>IF(S1769&gt;0,RANK(S1769,(N1769:P1769,Q1769:AE1769)),0)</f>
        <v>0</v>
      </c>
      <c r="AM1769" s="2">
        <f t="shared" si="678"/>
        <v>0</v>
      </c>
      <c r="AN1769" s="2">
        <f t="shared" si="679"/>
        <v>0</v>
      </c>
      <c r="AO1769" s="2">
        <f t="shared" si="680"/>
        <v>0</v>
      </c>
      <c r="AP1769" s="2">
        <f t="shared" si="681"/>
        <v>0</v>
      </c>
      <c r="AR1769" t="s">
        <v>1602</v>
      </c>
      <c r="AS1769" t="s">
        <v>165</v>
      </c>
      <c r="AT1769">
        <v>3</v>
      </c>
      <c r="AV1769">
        <v>3</v>
      </c>
      <c r="AW1769" s="91">
        <v>40</v>
      </c>
      <c r="AX1769" s="93">
        <v>117</v>
      </c>
      <c r="AY1769" s="97">
        <f t="shared" si="670"/>
        <v>40117</v>
      </c>
      <c r="BA1769" s="7" t="s">
        <v>1261</v>
      </c>
    </row>
    <row r="1770" spans="1:53" hidden="1" outlineLevel="1">
      <c r="A1770" t="s">
        <v>2126</v>
      </c>
      <c r="B1770" t="s">
        <v>165</v>
      </c>
      <c r="C1770" s="1">
        <f t="shared" si="673"/>
        <v>19600</v>
      </c>
      <c r="D1770" s="7">
        <f>IF(N1770&gt;0, RANK(N1770,(N1770:P1770,Q1770:AE1770)),0)</f>
        <v>2</v>
      </c>
      <c r="E1770" s="7">
        <f>IF(O1770&gt;0,RANK(O1770,(N1770:P1770,Q1770:AE1770)),0)</f>
        <v>1</v>
      </c>
      <c r="F1770" s="7">
        <f>IF(P1770&gt;0,RANK(P1770,(N1770:P1770,Q1770:AE1770)),0)</f>
        <v>3</v>
      </c>
      <c r="G1770" s="1">
        <f t="shared" si="671"/>
        <v>8357</v>
      </c>
      <c r="H1770" s="2">
        <f t="shared" si="672"/>
        <v>0.42637755102040814</v>
      </c>
      <c r="I1770" s="2"/>
      <c r="J1770" s="2">
        <f t="shared" si="674"/>
        <v>0.2686734693877551</v>
      </c>
      <c r="K1770" s="2">
        <f t="shared" si="675"/>
        <v>0.69505102040816324</v>
      </c>
      <c r="L1770" s="2">
        <f t="shared" si="676"/>
        <v>2.642857142857143E-2</v>
      </c>
      <c r="M1770" s="2">
        <f t="shared" si="677"/>
        <v>9.846938775510277E-3</v>
      </c>
      <c r="N1770" s="59">
        <v>5266</v>
      </c>
      <c r="O1770" s="59">
        <v>13623</v>
      </c>
      <c r="P1770" s="59">
        <v>518</v>
      </c>
      <c r="Y1770" s="59"/>
      <c r="Z1770" s="59"/>
      <c r="AA1770" s="59">
        <v>193</v>
      </c>
      <c r="AB1770" s="59"/>
      <c r="AC1770" s="59"/>
      <c r="AD1770" s="59"/>
      <c r="AE1770" s="59"/>
      <c r="AF1770" s="59"/>
      <c r="AG1770" s="59"/>
      <c r="AI1770" s="7">
        <f>IF(Q1770&gt;0,RANK(Q1770,(N1770:P1770,Q1770:AE1770)),0)</f>
        <v>0</v>
      </c>
      <c r="AJ1770" s="7">
        <f>IF(R1770&gt;0,RANK(R1770,(N1770:P1770,Q1770:AE1770)),0)</f>
        <v>0</v>
      </c>
      <c r="AK1770" s="7">
        <f>IF(T1770&gt;0,RANK(T1770,(N1770:P1770,Q1770:AE1770)),0)</f>
        <v>0</v>
      </c>
      <c r="AL1770" s="7">
        <f>IF(S1770&gt;0,RANK(S1770,(N1770:P1770,Q1770:AE1770)),0)</f>
        <v>0</v>
      </c>
      <c r="AM1770" s="2">
        <f t="shared" si="678"/>
        <v>0</v>
      </c>
      <c r="AN1770" s="2">
        <f t="shared" si="679"/>
        <v>0</v>
      </c>
      <c r="AO1770" s="2">
        <f t="shared" si="680"/>
        <v>0</v>
      </c>
      <c r="AP1770" s="2">
        <f t="shared" si="681"/>
        <v>0</v>
      </c>
      <c r="AR1770" t="s">
        <v>2126</v>
      </c>
      <c r="AS1770" t="s">
        <v>165</v>
      </c>
      <c r="AT1770">
        <v>3</v>
      </c>
      <c r="AV1770">
        <v>3</v>
      </c>
      <c r="AW1770" s="91">
        <v>40</v>
      </c>
      <c r="AX1770" s="93">
        <v>119</v>
      </c>
      <c r="AY1770" s="97">
        <f t="shared" si="670"/>
        <v>40119</v>
      </c>
      <c r="BA1770" s="7" t="s">
        <v>1261</v>
      </c>
    </row>
    <row r="1771" spans="1:53" hidden="1" outlineLevel="1">
      <c r="A1771" t="s">
        <v>1720</v>
      </c>
      <c r="B1771" t="s">
        <v>165</v>
      </c>
      <c r="C1771" s="1">
        <f t="shared" si="673"/>
        <v>12303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3</v>
      </c>
      <c r="G1771" s="1">
        <f t="shared" si="671"/>
        <v>4220</v>
      </c>
      <c r="H1771" s="2">
        <f t="shared" si="672"/>
        <v>0.34300577095017476</v>
      </c>
      <c r="I1771" s="2"/>
      <c r="J1771" s="2">
        <f t="shared" si="674"/>
        <v>0.31211899536698368</v>
      </c>
      <c r="K1771" s="2">
        <f t="shared" si="675"/>
        <v>0.65512476631715844</v>
      </c>
      <c r="L1771" s="2">
        <f t="shared" si="676"/>
        <v>2.316508168739332E-2</v>
      </c>
      <c r="M1771" s="2">
        <f t="shared" si="677"/>
        <v>9.5911566284646241E-3</v>
      </c>
      <c r="N1771" s="59">
        <v>3840</v>
      </c>
      <c r="O1771" s="59">
        <v>8060</v>
      </c>
      <c r="P1771" s="59">
        <v>285</v>
      </c>
      <c r="Y1771" s="59"/>
      <c r="Z1771" s="59"/>
      <c r="AA1771" s="59">
        <v>118</v>
      </c>
      <c r="AB1771" s="59"/>
      <c r="AC1771" s="59"/>
      <c r="AD1771" s="59"/>
      <c r="AE1771" s="59"/>
      <c r="AF1771" s="59"/>
      <c r="AG1771" s="59"/>
      <c r="AI1771" s="7">
        <f>IF(Q1771&gt;0,RANK(Q1771,(N1771:P1771,Q1771:AE1771)),0)</f>
        <v>0</v>
      </c>
      <c r="AJ1771" s="7">
        <f>IF(R1771&gt;0,RANK(R1771,(N1771:P1771,Q1771:AE1771)),0)</f>
        <v>0</v>
      </c>
      <c r="AK1771" s="7">
        <f>IF(T1771&gt;0,RANK(T1771,(N1771:P1771,Q1771:AE1771)),0)</f>
        <v>0</v>
      </c>
      <c r="AL1771" s="7">
        <f>IF(S1771&gt;0,RANK(S1771,(N1771:P1771,Q1771:AE1771)),0)</f>
        <v>0</v>
      </c>
      <c r="AM1771" s="2">
        <f t="shared" si="678"/>
        <v>0</v>
      </c>
      <c r="AN1771" s="2">
        <f t="shared" si="679"/>
        <v>0</v>
      </c>
      <c r="AO1771" s="2">
        <f t="shared" si="680"/>
        <v>0</v>
      </c>
      <c r="AP1771" s="2">
        <f t="shared" si="681"/>
        <v>0</v>
      </c>
      <c r="AR1771" t="s">
        <v>1720</v>
      </c>
      <c r="AS1771" t="s">
        <v>165</v>
      </c>
      <c r="AT1771">
        <v>2</v>
      </c>
      <c r="AV1771">
        <v>3</v>
      </c>
      <c r="AW1771" s="91">
        <v>40</v>
      </c>
      <c r="AX1771" s="93">
        <v>121</v>
      </c>
      <c r="AY1771" s="97">
        <f t="shared" si="670"/>
        <v>40121</v>
      </c>
      <c r="BA1771" s="7" t="s">
        <v>1261</v>
      </c>
    </row>
    <row r="1772" spans="1:53" hidden="1" outlineLevel="1">
      <c r="A1772" t="s">
        <v>1747</v>
      </c>
      <c r="B1772" t="s">
        <v>165</v>
      </c>
      <c r="C1772" s="1">
        <f t="shared" si="673"/>
        <v>9510</v>
      </c>
      <c r="D1772" s="7">
        <f>IF(N1772&gt;0, RANK(N1772,(N1772:P1772,Q1772:AE1772)),0)</f>
        <v>2</v>
      </c>
      <c r="E1772" s="7">
        <f>IF(O1772&gt;0,RANK(O1772,(N1772:P1772,Q1772:AE1772)),0)</f>
        <v>1</v>
      </c>
      <c r="F1772" s="7">
        <f>IF(P1772&gt;0,RANK(P1772,(N1772:P1772,Q1772:AE1772)),0)</f>
        <v>3</v>
      </c>
      <c r="G1772" s="1">
        <f t="shared" si="671"/>
        <v>4196</v>
      </c>
      <c r="H1772" s="2">
        <f t="shared" si="672"/>
        <v>0.44121976866456364</v>
      </c>
      <c r="I1772" s="2"/>
      <c r="J1772" s="2">
        <f t="shared" si="674"/>
        <v>0.26393270241850686</v>
      </c>
      <c r="K1772" s="2">
        <f t="shared" si="675"/>
        <v>0.70515247108307044</v>
      </c>
      <c r="L1772" s="2">
        <f t="shared" si="676"/>
        <v>2.4815983175604628E-2</v>
      </c>
      <c r="M1772" s="2">
        <f t="shared" si="677"/>
        <v>6.0988433228180705E-3</v>
      </c>
      <c r="N1772" s="59">
        <v>2510</v>
      </c>
      <c r="O1772" s="59">
        <v>6706</v>
      </c>
      <c r="P1772" s="59">
        <v>236</v>
      </c>
      <c r="Y1772" s="59"/>
      <c r="Z1772" s="59"/>
      <c r="AA1772" s="59">
        <v>58</v>
      </c>
      <c r="AB1772" s="59"/>
      <c r="AC1772" s="59"/>
      <c r="AD1772" s="59"/>
      <c r="AE1772" s="59"/>
      <c r="AF1772" s="59"/>
      <c r="AG1772" s="59"/>
      <c r="AI1772" s="7">
        <f>IF(Q1772&gt;0,RANK(Q1772,(N1772:P1772,Q1772:AE1772)),0)</f>
        <v>0</v>
      </c>
      <c r="AJ1772" s="7">
        <f>IF(R1772&gt;0,RANK(R1772,(N1772:P1772,Q1772:AE1772)),0)</f>
        <v>0</v>
      </c>
      <c r="AK1772" s="7">
        <f>IF(T1772&gt;0,RANK(T1772,(N1772:P1772,Q1772:AE1772)),0)</f>
        <v>0</v>
      </c>
      <c r="AL1772" s="7">
        <f>IF(S1772&gt;0,RANK(S1772,(N1772:P1772,Q1772:AE1772)),0)</f>
        <v>0</v>
      </c>
      <c r="AM1772" s="2">
        <f t="shared" si="678"/>
        <v>0</v>
      </c>
      <c r="AN1772" s="2">
        <f t="shared" si="679"/>
        <v>0</v>
      </c>
      <c r="AO1772" s="2">
        <f t="shared" si="680"/>
        <v>0</v>
      </c>
      <c r="AP1772" s="2">
        <f t="shared" si="681"/>
        <v>0</v>
      </c>
      <c r="AR1772" t="s">
        <v>1747</v>
      </c>
      <c r="AS1772" t="s">
        <v>165</v>
      </c>
      <c r="AT1772">
        <v>4</v>
      </c>
      <c r="AV1772">
        <v>3</v>
      </c>
      <c r="AW1772" s="91">
        <v>40</v>
      </c>
      <c r="AX1772" s="93">
        <v>123</v>
      </c>
      <c r="AY1772" s="97">
        <f t="shared" si="670"/>
        <v>40123</v>
      </c>
      <c r="BA1772" s="7" t="s">
        <v>1261</v>
      </c>
    </row>
    <row r="1773" spans="1:53" hidden="1" outlineLevel="1">
      <c r="A1773" t="s">
        <v>2301</v>
      </c>
      <c r="B1773" t="s">
        <v>165</v>
      </c>
      <c r="C1773" s="1">
        <f t="shared" si="673"/>
        <v>18018</v>
      </c>
      <c r="D1773" s="7">
        <f>IF(N1773&gt;0, RANK(N1773,(N1773:P1773,Q1773:AE1773)),0)</f>
        <v>2</v>
      </c>
      <c r="E1773" s="7">
        <f>IF(O1773&gt;0,RANK(O1773,(N1773:P1773,Q1773:AE1773)),0)</f>
        <v>1</v>
      </c>
      <c r="F1773" s="7">
        <f>IF(P1773&gt;0,RANK(P1773,(N1773:P1773,Q1773:AE1773)),0)</f>
        <v>3</v>
      </c>
      <c r="G1773" s="1">
        <f t="shared" si="671"/>
        <v>8728</v>
      </c>
      <c r="H1773" s="2">
        <f t="shared" si="672"/>
        <v>0.48440448440448441</v>
      </c>
      <c r="I1773" s="2"/>
      <c r="J1773" s="2">
        <f t="shared" si="674"/>
        <v>0.24087024087024086</v>
      </c>
      <c r="K1773" s="2">
        <f t="shared" si="675"/>
        <v>0.72527472527472525</v>
      </c>
      <c r="L1773" s="2">
        <f t="shared" si="676"/>
        <v>2.5197025197025196E-2</v>
      </c>
      <c r="M1773" s="2">
        <f t="shared" si="677"/>
        <v>8.6580086580086597E-3</v>
      </c>
      <c r="N1773" s="59">
        <v>4340</v>
      </c>
      <c r="O1773" s="59">
        <v>13068</v>
      </c>
      <c r="P1773" s="59">
        <v>454</v>
      </c>
      <c r="Y1773" s="59"/>
      <c r="Z1773" s="59"/>
      <c r="AA1773" s="59">
        <v>156</v>
      </c>
      <c r="AB1773" s="59"/>
      <c r="AC1773" s="59"/>
      <c r="AD1773" s="59"/>
      <c r="AE1773" s="59"/>
      <c r="AF1773" s="59"/>
      <c r="AG1773" s="59"/>
      <c r="AI1773" s="7">
        <f>IF(Q1773&gt;0,RANK(Q1773,(N1773:P1773,Q1773:AE1773)),0)</f>
        <v>0</v>
      </c>
      <c r="AJ1773" s="7">
        <f>IF(R1773&gt;0,RANK(R1773,(N1773:P1773,Q1773:AE1773)),0)</f>
        <v>0</v>
      </c>
      <c r="AK1773" s="7">
        <f>IF(T1773&gt;0,RANK(T1773,(N1773:P1773,Q1773:AE1773)),0)</f>
        <v>0</v>
      </c>
      <c r="AL1773" s="7">
        <f>IF(S1773&gt;0,RANK(S1773,(N1773:P1773,Q1773:AE1773)),0)</f>
        <v>0</v>
      </c>
      <c r="AM1773" s="2">
        <f t="shared" si="678"/>
        <v>0</v>
      </c>
      <c r="AN1773" s="2">
        <f t="shared" si="679"/>
        <v>0</v>
      </c>
      <c r="AO1773" s="2">
        <f t="shared" si="680"/>
        <v>0</v>
      </c>
      <c r="AP1773" s="2">
        <f t="shared" si="681"/>
        <v>0</v>
      </c>
      <c r="AR1773" t="s">
        <v>2301</v>
      </c>
      <c r="AS1773" t="s">
        <v>165</v>
      </c>
      <c r="AT1773">
        <v>5</v>
      </c>
      <c r="AV1773">
        <v>3</v>
      </c>
      <c r="AW1773" s="91">
        <v>40</v>
      </c>
      <c r="AX1773" s="93">
        <v>125</v>
      </c>
      <c r="AY1773" s="97">
        <f t="shared" si="670"/>
        <v>40125</v>
      </c>
      <c r="BA1773" s="7" t="s">
        <v>1261</v>
      </c>
    </row>
    <row r="1774" spans="1:53" hidden="1" outlineLevel="1">
      <c r="A1774" t="s">
        <v>1125</v>
      </c>
      <c r="B1774" t="s">
        <v>165</v>
      </c>
      <c r="C1774" s="1">
        <f t="shared" si="673"/>
        <v>3319</v>
      </c>
      <c r="D1774" s="7">
        <f>IF(N1774&gt;0, RANK(N1774,(N1774:P1774,Q1774:AE1774)),0)</f>
        <v>2</v>
      </c>
      <c r="E1774" s="7">
        <f>IF(O1774&gt;0,RANK(O1774,(N1774:P1774,Q1774:AE1774)),0)</f>
        <v>1</v>
      </c>
      <c r="F1774" s="7">
        <f>IF(P1774&gt;0,RANK(P1774,(N1774:P1774,Q1774:AE1774)),0)</f>
        <v>3</v>
      </c>
      <c r="G1774" s="1">
        <f t="shared" si="671"/>
        <v>1054</v>
      </c>
      <c r="H1774" s="2">
        <f t="shared" si="672"/>
        <v>0.31756553178668273</v>
      </c>
      <c r="I1774" s="2"/>
      <c r="J1774" s="2">
        <f t="shared" si="674"/>
        <v>0.31545646278999701</v>
      </c>
      <c r="K1774" s="2">
        <f t="shared" si="675"/>
        <v>0.63302199457667974</v>
      </c>
      <c r="L1774" s="2">
        <f t="shared" si="676"/>
        <v>4.1277493220849656E-2</v>
      </c>
      <c r="M1774" s="2">
        <f t="shared" si="677"/>
        <v>1.0244049412473658E-2</v>
      </c>
      <c r="N1774" s="59">
        <v>1047</v>
      </c>
      <c r="O1774" s="59">
        <v>2101</v>
      </c>
      <c r="P1774" s="59">
        <v>137</v>
      </c>
      <c r="Y1774" s="59"/>
      <c r="Z1774" s="59"/>
      <c r="AA1774" s="59">
        <v>34</v>
      </c>
      <c r="AB1774" s="59"/>
      <c r="AC1774" s="59"/>
      <c r="AD1774" s="59"/>
      <c r="AE1774" s="59"/>
      <c r="AF1774" s="59"/>
      <c r="AG1774" s="59"/>
      <c r="AI1774" s="7">
        <f>IF(Q1774&gt;0,RANK(Q1774,(N1774:P1774,Q1774:AE1774)),0)</f>
        <v>0</v>
      </c>
      <c r="AJ1774" s="7">
        <f>IF(R1774&gt;0,RANK(R1774,(N1774:P1774,Q1774:AE1774)),0)</f>
        <v>0</v>
      </c>
      <c r="AK1774" s="7">
        <f>IF(T1774&gt;0,RANK(T1774,(N1774:P1774,Q1774:AE1774)),0)</f>
        <v>0</v>
      </c>
      <c r="AL1774" s="7">
        <f>IF(S1774&gt;0,RANK(S1774,(N1774:P1774,Q1774:AE1774)),0)</f>
        <v>0</v>
      </c>
      <c r="AM1774" s="2">
        <f t="shared" si="678"/>
        <v>0</v>
      </c>
      <c r="AN1774" s="2">
        <f t="shared" si="679"/>
        <v>0</v>
      </c>
      <c r="AO1774" s="2">
        <f t="shared" si="680"/>
        <v>0</v>
      </c>
      <c r="AP1774" s="2">
        <f t="shared" si="681"/>
        <v>0</v>
      </c>
      <c r="AR1774" t="s">
        <v>1125</v>
      </c>
      <c r="AS1774" t="s">
        <v>165</v>
      </c>
      <c r="AT1774">
        <v>2</v>
      </c>
      <c r="AV1774">
        <v>3</v>
      </c>
      <c r="AW1774" s="91">
        <v>40</v>
      </c>
      <c r="AX1774" s="93">
        <v>127</v>
      </c>
      <c r="AY1774" s="97">
        <f t="shared" ref="AY1774:AY1837" si="682">1000*AW1774+AX1774</f>
        <v>40127</v>
      </c>
      <c r="BA1774" s="7" t="s">
        <v>1261</v>
      </c>
    </row>
    <row r="1775" spans="1:53" hidden="1" outlineLevel="1">
      <c r="A1775" t="s">
        <v>1807</v>
      </c>
      <c r="B1775" t="s">
        <v>165</v>
      </c>
      <c r="C1775" s="1">
        <f t="shared" ref="C1775:C1788" si="683">SUM(N1775:AG1775)</f>
        <v>1304</v>
      </c>
      <c r="D1775" s="7">
        <f>IF(N1775&gt;0, RANK(N1775,(N1775:P1775,Q1775:AE1775)),0)</f>
        <v>2</v>
      </c>
      <c r="E1775" s="7">
        <f>IF(O1775&gt;0,RANK(O1775,(N1775:P1775,Q1775:AE1775)),0)</f>
        <v>1</v>
      </c>
      <c r="F1775" s="7">
        <f>IF(P1775&gt;0,RANK(P1775,(N1775:P1775,Q1775:AE1775)),0)</f>
        <v>3</v>
      </c>
      <c r="G1775" s="1">
        <f t="shared" si="671"/>
        <v>895</v>
      </c>
      <c r="H1775" s="2">
        <f t="shared" si="672"/>
        <v>0.68634969325153372</v>
      </c>
      <c r="I1775" s="2"/>
      <c r="J1775" s="2">
        <f t="shared" ref="J1775:J1788" si="684">IF($C1775=0,"-",N1775/$C1775)</f>
        <v>0.14417177914110429</v>
      </c>
      <c r="K1775" s="2">
        <f t="shared" ref="K1775:K1788" si="685">IF($C1775=0,"-",O1775/$C1775)</f>
        <v>0.83052147239263807</v>
      </c>
      <c r="L1775" s="2">
        <f t="shared" ref="L1775:L1788" si="686">IF($C1775=0,"-",P1775/$C1775)</f>
        <v>1.8404907975460124E-2</v>
      </c>
      <c r="M1775" s="2">
        <f t="shared" ref="M1775:M1788" si="687">IF(C1775=0,"-",(1-J1775-K1775-L1775))</f>
        <v>6.9018404907974541E-3</v>
      </c>
      <c r="N1775" s="59">
        <v>188</v>
      </c>
      <c r="O1775" s="59">
        <v>1083</v>
      </c>
      <c r="P1775" s="59">
        <v>24</v>
      </c>
      <c r="Y1775" s="59"/>
      <c r="Z1775" s="59"/>
      <c r="AA1775" s="59">
        <v>9</v>
      </c>
      <c r="AB1775" s="59"/>
      <c r="AC1775" s="59"/>
      <c r="AD1775" s="59"/>
      <c r="AE1775" s="59"/>
      <c r="AF1775" s="59"/>
      <c r="AG1775" s="59"/>
      <c r="AI1775" s="7">
        <f>IF(Q1775&gt;0,RANK(Q1775,(N1775:P1775,Q1775:AE1775)),0)</f>
        <v>0</v>
      </c>
      <c r="AJ1775" s="7">
        <f>IF(R1775&gt;0,RANK(R1775,(N1775:P1775,Q1775:AE1775)),0)</f>
        <v>0</v>
      </c>
      <c r="AK1775" s="7">
        <f>IF(T1775&gt;0,RANK(T1775,(N1775:P1775,Q1775:AE1775)),0)</f>
        <v>0</v>
      </c>
      <c r="AL1775" s="7">
        <f>IF(S1775&gt;0,RANK(S1775,(N1775:P1775,Q1775:AE1775)),0)</f>
        <v>0</v>
      </c>
      <c r="AM1775" s="2">
        <f t="shared" ref="AM1775:AM1788" si="688">IF($C1775=0,"-",Q1775/$C1775)</f>
        <v>0</v>
      </c>
      <c r="AN1775" s="2">
        <f t="shared" ref="AN1775:AN1788" si="689">IF($C1775=0,"-",R1775/$C1775)</f>
        <v>0</v>
      </c>
      <c r="AO1775" s="2">
        <f t="shared" ref="AO1775:AO1788" si="690">IF($C1775=0,"-",T1775/$C1775)</f>
        <v>0</v>
      </c>
      <c r="AP1775" s="2">
        <f t="shared" ref="AP1775:AP1788" si="691">IF($C1775=0,"-",S1775/$C1775)</f>
        <v>0</v>
      </c>
      <c r="AR1775" t="s">
        <v>1807</v>
      </c>
      <c r="AS1775" t="s">
        <v>165</v>
      </c>
      <c r="AT1775">
        <v>3</v>
      </c>
      <c r="AV1775">
        <v>3</v>
      </c>
      <c r="AW1775" s="91">
        <v>40</v>
      </c>
      <c r="AX1775" s="93">
        <v>129</v>
      </c>
      <c r="AY1775" s="97">
        <f t="shared" si="682"/>
        <v>40129</v>
      </c>
      <c r="BA1775" s="7" t="s">
        <v>1261</v>
      </c>
    </row>
    <row r="1776" spans="1:53" hidden="1" outlineLevel="1">
      <c r="A1776" t="s">
        <v>1808</v>
      </c>
      <c r="B1776" t="s">
        <v>165</v>
      </c>
      <c r="C1776" s="1">
        <f t="shared" si="683"/>
        <v>27701</v>
      </c>
      <c r="D1776" s="7">
        <f>IF(N1776&gt;0, RANK(N1776,(N1776:P1776,Q1776:AE1776)),0)</f>
        <v>2</v>
      </c>
      <c r="E1776" s="7">
        <f>IF(O1776&gt;0,RANK(O1776,(N1776:P1776,Q1776:AE1776)),0)</f>
        <v>1</v>
      </c>
      <c r="F1776" s="7">
        <f>IF(P1776&gt;0,RANK(P1776,(N1776:P1776,Q1776:AE1776)),0)</f>
        <v>3</v>
      </c>
      <c r="G1776" s="1">
        <f t="shared" si="671"/>
        <v>15577</v>
      </c>
      <c r="H1776" s="2">
        <f t="shared" si="672"/>
        <v>0.5623262698097542</v>
      </c>
      <c r="I1776" s="2"/>
      <c r="J1776" s="2">
        <f t="shared" si="684"/>
        <v>0.20436085339879426</v>
      </c>
      <c r="K1776" s="2">
        <f t="shared" si="685"/>
        <v>0.76668712320854848</v>
      </c>
      <c r="L1776" s="2">
        <f t="shared" si="686"/>
        <v>2.1623768095014619E-2</v>
      </c>
      <c r="M1776" s="2">
        <f t="shared" si="687"/>
        <v>7.3282552976426142E-3</v>
      </c>
      <c r="N1776" s="59">
        <v>5661</v>
      </c>
      <c r="O1776" s="59">
        <v>21238</v>
      </c>
      <c r="P1776" s="59">
        <v>599</v>
      </c>
      <c r="Y1776" s="59"/>
      <c r="Z1776" s="59"/>
      <c r="AA1776" s="59">
        <v>203</v>
      </c>
      <c r="AB1776" s="59"/>
      <c r="AC1776" s="59"/>
      <c r="AD1776" s="59"/>
      <c r="AE1776" s="59"/>
      <c r="AF1776" s="59"/>
      <c r="AG1776" s="59"/>
      <c r="AI1776" s="7">
        <f>IF(Q1776&gt;0,RANK(Q1776,(N1776:P1776,Q1776:AE1776)),0)</f>
        <v>0</v>
      </c>
      <c r="AJ1776" s="7">
        <f>IF(R1776&gt;0,RANK(R1776,(N1776:P1776,Q1776:AE1776)),0)</f>
        <v>0</v>
      </c>
      <c r="AK1776" s="7">
        <f>IF(T1776&gt;0,RANK(T1776,(N1776:P1776,Q1776:AE1776)),0)</f>
        <v>0</v>
      </c>
      <c r="AL1776" s="7">
        <f>IF(S1776&gt;0,RANK(S1776,(N1776:P1776,Q1776:AE1776)),0)</f>
        <v>0</v>
      </c>
      <c r="AM1776" s="2">
        <f t="shared" si="688"/>
        <v>0</v>
      </c>
      <c r="AN1776" s="2">
        <f t="shared" si="689"/>
        <v>0</v>
      </c>
      <c r="AO1776" s="2">
        <f t="shared" si="690"/>
        <v>0</v>
      </c>
      <c r="AP1776" s="2">
        <f t="shared" si="691"/>
        <v>0</v>
      </c>
      <c r="AR1776" t="s">
        <v>1808</v>
      </c>
      <c r="AS1776" t="s">
        <v>165</v>
      </c>
      <c r="AT1776">
        <v>0</v>
      </c>
      <c r="AV1776">
        <v>3</v>
      </c>
      <c r="AW1776" s="91">
        <v>40</v>
      </c>
      <c r="AX1776" s="93">
        <v>131</v>
      </c>
      <c r="AY1776" s="97">
        <f t="shared" si="682"/>
        <v>40131</v>
      </c>
      <c r="BA1776" s="7" t="s">
        <v>1261</v>
      </c>
    </row>
    <row r="1777" spans="1:53" hidden="1" outlineLevel="1">
      <c r="A1777" t="s">
        <v>1318</v>
      </c>
      <c r="B1777" t="s">
        <v>165</v>
      </c>
      <c r="C1777" s="1">
        <f t="shared" si="683"/>
        <v>6239</v>
      </c>
      <c r="D1777" s="7">
        <f>IF(N1777&gt;0, RANK(N1777,(N1777:P1777,Q1777:AE1777)),0)</f>
        <v>2</v>
      </c>
      <c r="E1777" s="7">
        <f>IF(O1777&gt;0,RANK(O1777,(N1777:P1777,Q1777:AE1777)),0)</f>
        <v>1</v>
      </c>
      <c r="F1777" s="7">
        <f>IF(P1777&gt;0,RANK(P1777,(N1777:P1777,Q1777:AE1777)),0)</f>
        <v>3</v>
      </c>
      <c r="G1777" s="1">
        <f t="shared" si="671"/>
        <v>2394</v>
      </c>
      <c r="H1777" s="2">
        <f t="shared" si="672"/>
        <v>0.38371533899663407</v>
      </c>
      <c r="I1777" s="2"/>
      <c r="J1777" s="2">
        <f t="shared" si="684"/>
        <v>0.29187369770796601</v>
      </c>
      <c r="K1777" s="2">
        <f t="shared" si="685"/>
        <v>0.67558903670460013</v>
      </c>
      <c r="L1777" s="2">
        <f t="shared" si="686"/>
        <v>2.3561468184003845E-2</v>
      </c>
      <c r="M1777" s="2">
        <f t="shared" si="687"/>
        <v>8.9757974034300157E-3</v>
      </c>
      <c r="N1777" s="59">
        <v>1821</v>
      </c>
      <c r="O1777" s="59">
        <v>4215</v>
      </c>
      <c r="P1777" s="59">
        <v>147</v>
      </c>
      <c r="Y1777" s="59"/>
      <c r="Z1777" s="59"/>
      <c r="AA1777" s="59">
        <v>56</v>
      </c>
      <c r="AB1777" s="59"/>
      <c r="AC1777" s="59"/>
      <c r="AD1777" s="59"/>
      <c r="AE1777" s="59"/>
      <c r="AF1777" s="59"/>
      <c r="AG1777" s="59"/>
      <c r="AI1777" s="7">
        <f>IF(Q1777&gt;0,RANK(Q1777,(N1777:P1777,Q1777:AE1777)),0)</f>
        <v>0</v>
      </c>
      <c r="AJ1777" s="7">
        <f>IF(R1777&gt;0,RANK(R1777,(N1777:P1777,Q1777:AE1777)),0)</f>
        <v>0</v>
      </c>
      <c r="AK1777" s="7">
        <f>IF(T1777&gt;0,RANK(T1777,(N1777:P1777,Q1777:AE1777)),0)</f>
        <v>0</v>
      </c>
      <c r="AL1777" s="7">
        <f>IF(S1777&gt;0,RANK(S1777,(N1777:P1777,Q1777:AE1777)),0)</f>
        <v>0</v>
      </c>
      <c r="AM1777" s="2">
        <f t="shared" si="688"/>
        <v>0</v>
      </c>
      <c r="AN1777" s="2">
        <f t="shared" si="689"/>
        <v>0</v>
      </c>
      <c r="AO1777" s="2">
        <f t="shared" si="690"/>
        <v>0</v>
      </c>
      <c r="AP1777" s="2">
        <f t="shared" si="691"/>
        <v>0</v>
      </c>
      <c r="AR1777" t="s">
        <v>1318</v>
      </c>
      <c r="AS1777" t="s">
        <v>165</v>
      </c>
      <c r="AT1777">
        <v>5</v>
      </c>
      <c r="AV1777">
        <v>3</v>
      </c>
      <c r="AW1777" s="91">
        <v>40</v>
      </c>
      <c r="AX1777" s="93">
        <v>133</v>
      </c>
      <c r="AY1777" s="97">
        <f t="shared" si="682"/>
        <v>40133</v>
      </c>
      <c r="BA1777" s="7" t="s">
        <v>1261</v>
      </c>
    </row>
    <row r="1778" spans="1:53" hidden="1" outlineLevel="1">
      <c r="A1778" t="s">
        <v>553</v>
      </c>
      <c r="B1778" t="s">
        <v>165</v>
      </c>
      <c r="C1778" s="1">
        <f t="shared" si="683"/>
        <v>10000</v>
      </c>
      <c r="D1778" s="7">
        <f>IF(N1778&gt;0, RANK(N1778,(N1778:P1778,Q1778:AE1778)),0)</f>
        <v>2</v>
      </c>
      <c r="E1778" s="7">
        <f>IF(O1778&gt;0,RANK(O1778,(N1778:P1778,Q1778:AE1778)),0)</f>
        <v>1</v>
      </c>
      <c r="F1778" s="7">
        <f>IF(P1778&gt;0,RANK(P1778,(N1778:P1778,Q1778:AE1778)),0)</f>
        <v>3</v>
      </c>
      <c r="G1778" s="1">
        <f t="shared" si="671"/>
        <v>3435</v>
      </c>
      <c r="H1778" s="2">
        <f t="shared" si="672"/>
        <v>0.34350000000000003</v>
      </c>
      <c r="I1778" s="2"/>
      <c r="J1778" s="2">
        <f t="shared" si="684"/>
        <v>0.31140000000000001</v>
      </c>
      <c r="K1778" s="2">
        <f t="shared" si="685"/>
        <v>0.65490000000000004</v>
      </c>
      <c r="L1778" s="2">
        <f t="shared" si="686"/>
        <v>2.5100000000000001E-2</v>
      </c>
      <c r="M1778" s="2">
        <f t="shared" si="687"/>
        <v>8.5999999999999514E-3</v>
      </c>
      <c r="N1778" s="59">
        <v>3114</v>
      </c>
      <c r="O1778" s="59">
        <v>6549</v>
      </c>
      <c r="P1778" s="59">
        <v>251</v>
      </c>
      <c r="Y1778" s="59"/>
      <c r="Z1778" s="59"/>
      <c r="AA1778" s="59">
        <v>86</v>
      </c>
      <c r="AB1778" s="59"/>
      <c r="AC1778" s="59"/>
      <c r="AD1778" s="59"/>
      <c r="AE1778" s="59"/>
      <c r="AF1778" s="59"/>
      <c r="AG1778" s="59"/>
      <c r="AI1778" s="7">
        <f>IF(Q1778&gt;0,RANK(Q1778,(N1778:P1778,Q1778:AE1778)),0)</f>
        <v>0</v>
      </c>
      <c r="AJ1778" s="7">
        <f>IF(R1778&gt;0,RANK(R1778,(N1778:P1778,Q1778:AE1778)),0)</f>
        <v>0</v>
      </c>
      <c r="AK1778" s="7">
        <f>IF(T1778&gt;0,RANK(T1778,(N1778:P1778,Q1778:AE1778)),0)</f>
        <v>0</v>
      </c>
      <c r="AL1778" s="7">
        <f>IF(S1778&gt;0,RANK(S1778,(N1778:P1778,Q1778:AE1778)),0)</f>
        <v>0</v>
      </c>
      <c r="AM1778" s="2">
        <f t="shared" si="688"/>
        <v>0</v>
      </c>
      <c r="AN1778" s="2">
        <f t="shared" si="689"/>
        <v>0</v>
      </c>
      <c r="AO1778" s="2">
        <f t="shared" si="690"/>
        <v>0</v>
      </c>
      <c r="AP1778" s="2">
        <f t="shared" si="691"/>
        <v>0</v>
      </c>
      <c r="AR1778" t="s">
        <v>553</v>
      </c>
      <c r="AS1778" t="s">
        <v>165</v>
      </c>
      <c r="AT1778">
        <v>2</v>
      </c>
      <c r="AV1778">
        <v>3</v>
      </c>
      <c r="AW1778" s="91">
        <v>40</v>
      </c>
      <c r="AX1778" s="93">
        <v>135</v>
      </c>
      <c r="AY1778" s="97">
        <f t="shared" si="682"/>
        <v>40135</v>
      </c>
      <c r="BA1778" s="7" t="s">
        <v>1261</v>
      </c>
    </row>
    <row r="1779" spans="1:53" hidden="1" outlineLevel="1">
      <c r="A1779" t="s">
        <v>2095</v>
      </c>
      <c r="B1779" t="s">
        <v>165</v>
      </c>
      <c r="C1779" s="1">
        <f t="shared" si="683"/>
        <v>14398</v>
      </c>
      <c r="D1779" s="7">
        <f>IF(N1779&gt;0, RANK(N1779,(N1779:P1779,Q1779:AE1779)),0)</f>
        <v>2</v>
      </c>
      <c r="E1779" s="7">
        <f>IF(O1779&gt;0,RANK(O1779,(N1779:P1779,Q1779:AE1779)),0)</f>
        <v>1</v>
      </c>
      <c r="F1779" s="7">
        <f>IF(P1779&gt;0,RANK(P1779,(N1779:P1779,Q1779:AE1779)),0)</f>
        <v>3</v>
      </c>
      <c r="G1779" s="1">
        <f t="shared" si="671"/>
        <v>7199</v>
      </c>
      <c r="H1779" s="2">
        <f t="shared" si="672"/>
        <v>0.5</v>
      </c>
      <c r="I1779" s="2"/>
      <c r="J1779" s="2">
        <f t="shared" si="684"/>
        <v>0.23454646478677593</v>
      </c>
      <c r="K1779" s="2">
        <f t="shared" si="685"/>
        <v>0.73454646478677599</v>
      </c>
      <c r="L1779" s="2">
        <f t="shared" si="686"/>
        <v>2.3544936796777331E-2</v>
      </c>
      <c r="M1779" s="2">
        <f t="shared" si="687"/>
        <v>7.362133629670805E-3</v>
      </c>
      <c r="N1779" s="59">
        <v>3377</v>
      </c>
      <c r="O1779" s="59">
        <v>10576</v>
      </c>
      <c r="P1779" s="59">
        <v>339</v>
      </c>
      <c r="Y1779" s="59"/>
      <c r="Z1779" s="59"/>
      <c r="AA1779" s="59">
        <v>106</v>
      </c>
      <c r="AB1779" s="59"/>
      <c r="AC1779" s="59"/>
      <c r="AD1779" s="59"/>
      <c r="AE1779" s="59"/>
      <c r="AF1779" s="59"/>
      <c r="AG1779" s="59"/>
      <c r="AI1779" s="7">
        <f>IF(Q1779&gt;0,RANK(Q1779,(N1779:P1779,Q1779:AE1779)),0)</f>
        <v>0</v>
      </c>
      <c r="AJ1779" s="7">
        <f>IF(R1779&gt;0,RANK(R1779,(N1779:P1779,Q1779:AE1779)),0)</f>
        <v>0</v>
      </c>
      <c r="AK1779" s="7">
        <f>IF(T1779&gt;0,RANK(T1779,(N1779:P1779,Q1779:AE1779)),0)</f>
        <v>0</v>
      </c>
      <c r="AL1779" s="7">
        <f>IF(S1779&gt;0,RANK(S1779,(N1779:P1779,Q1779:AE1779)),0)</f>
        <v>0</v>
      </c>
      <c r="AM1779" s="2">
        <f t="shared" si="688"/>
        <v>0</v>
      </c>
      <c r="AN1779" s="2">
        <f t="shared" si="689"/>
        <v>0</v>
      </c>
      <c r="AO1779" s="2">
        <f t="shared" si="690"/>
        <v>0</v>
      </c>
      <c r="AP1779" s="2">
        <f t="shared" si="691"/>
        <v>0</v>
      </c>
      <c r="AR1779" t="s">
        <v>2095</v>
      </c>
      <c r="AS1779" t="s">
        <v>165</v>
      </c>
      <c r="AT1779">
        <v>4</v>
      </c>
      <c r="AV1779">
        <v>3</v>
      </c>
      <c r="AW1779" s="91">
        <v>40</v>
      </c>
      <c r="AX1779" s="93">
        <v>137</v>
      </c>
      <c r="AY1779" s="97">
        <f t="shared" si="682"/>
        <v>40137</v>
      </c>
      <c r="BA1779" s="7" t="s">
        <v>1261</v>
      </c>
    </row>
    <row r="1780" spans="1:53" hidden="1" outlineLevel="1">
      <c r="A1780" t="s">
        <v>401</v>
      </c>
      <c r="B1780" t="s">
        <v>165</v>
      </c>
      <c r="C1780" s="1">
        <f t="shared" si="683"/>
        <v>4342</v>
      </c>
      <c r="D1780" s="7">
        <f>IF(N1780&gt;0, RANK(N1780,(N1780:P1780,Q1780:AE1780)),0)</f>
        <v>2</v>
      </c>
      <c r="E1780" s="7">
        <f>IF(O1780&gt;0,RANK(O1780,(N1780:P1780,Q1780:AE1780)),0)</f>
        <v>1</v>
      </c>
      <c r="F1780" s="7">
        <f>IF(P1780&gt;0,RANK(P1780,(N1780:P1780,Q1780:AE1780)),0)</f>
        <v>3</v>
      </c>
      <c r="G1780" s="1">
        <f t="shared" si="671"/>
        <v>3175</v>
      </c>
      <c r="H1780" s="2">
        <f t="shared" si="672"/>
        <v>0.73122984799631507</v>
      </c>
      <c r="I1780" s="2"/>
      <c r="J1780" s="2">
        <f t="shared" si="684"/>
        <v>0.11308152924919392</v>
      </c>
      <c r="K1780" s="2">
        <f t="shared" si="685"/>
        <v>0.84431137724550898</v>
      </c>
      <c r="L1780" s="2">
        <f t="shared" si="686"/>
        <v>3.3394748963611241E-2</v>
      </c>
      <c r="M1780" s="2">
        <f t="shared" si="687"/>
        <v>9.212344541685881E-3</v>
      </c>
      <c r="N1780" s="59">
        <v>491</v>
      </c>
      <c r="O1780" s="59">
        <v>3666</v>
      </c>
      <c r="P1780" s="59">
        <v>145</v>
      </c>
      <c r="Y1780" s="59"/>
      <c r="Z1780" s="59"/>
      <c r="AA1780" s="59">
        <v>40</v>
      </c>
      <c r="AB1780" s="59"/>
      <c r="AC1780" s="59"/>
      <c r="AD1780" s="59"/>
      <c r="AE1780" s="59"/>
      <c r="AF1780" s="59"/>
      <c r="AG1780" s="59"/>
      <c r="AI1780" s="7">
        <f>IF(Q1780&gt;0,RANK(Q1780,(N1780:P1780,Q1780:AE1780)),0)</f>
        <v>0</v>
      </c>
      <c r="AJ1780" s="7">
        <f>IF(R1780&gt;0,RANK(R1780,(N1780:P1780,Q1780:AE1780)),0)</f>
        <v>0</v>
      </c>
      <c r="AK1780" s="7">
        <f>IF(T1780&gt;0,RANK(T1780,(N1780:P1780,Q1780:AE1780)),0)</f>
        <v>0</v>
      </c>
      <c r="AL1780" s="7">
        <f>IF(S1780&gt;0,RANK(S1780,(N1780:P1780,Q1780:AE1780)),0)</f>
        <v>0</v>
      </c>
      <c r="AM1780" s="2">
        <f t="shared" si="688"/>
        <v>0</v>
      </c>
      <c r="AN1780" s="2">
        <f t="shared" si="689"/>
        <v>0</v>
      </c>
      <c r="AO1780" s="2">
        <f t="shared" si="690"/>
        <v>0</v>
      </c>
      <c r="AP1780" s="2">
        <f t="shared" si="691"/>
        <v>0</v>
      </c>
      <c r="AR1780" t="s">
        <v>401</v>
      </c>
      <c r="AS1780" t="s">
        <v>165</v>
      </c>
      <c r="AT1780">
        <v>3</v>
      </c>
      <c r="AV1780">
        <v>3</v>
      </c>
      <c r="AW1780" s="91">
        <v>40</v>
      </c>
      <c r="AX1780" s="93">
        <v>139</v>
      </c>
      <c r="AY1780" s="97">
        <f t="shared" si="682"/>
        <v>40139</v>
      </c>
      <c r="BA1780" s="7" t="s">
        <v>1261</v>
      </c>
    </row>
    <row r="1781" spans="1:53" hidden="1" outlineLevel="1">
      <c r="A1781" t="s">
        <v>779</v>
      </c>
      <c r="B1781" t="s">
        <v>165</v>
      </c>
      <c r="C1781" s="1">
        <f t="shared" si="683"/>
        <v>2032</v>
      </c>
      <c r="D1781" s="7">
        <f>IF(N1781&gt;0, RANK(N1781,(N1781:P1781,Q1781:AE1781)),0)</f>
        <v>2</v>
      </c>
      <c r="E1781" s="7">
        <f>IF(O1781&gt;0,RANK(O1781,(N1781:P1781,Q1781:AE1781)),0)</f>
        <v>1</v>
      </c>
      <c r="F1781" s="7">
        <f>IF(P1781&gt;0,RANK(P1781,(N1781:P1781,Q1781:AE1781)),0)</f>
        <v>3</v>
      </c>
      <c r="G1781" s="1">
        <f t="shared" si="671"/>
        <v>813</v>
      </c>
      <c r="H1781" s="2">
        <f t="shared" si="672"/>
        <v>0.4000984251968504</v>
      </c>
      <c r="I1781" s="2"/>
      <c r="J1781" s="2">
        <f t="shared" si="684"/>
        <v>0.28444881889763779</v>
      </c>
      <c r="K1781" s="2">
        <f t="shared" si="685"/>
        <v>0.68454724409448819</v>
      </c>
      <c r="L1781" s="2">
        <f t="shared" si="686"/>
        <v>2.0669291338582679E-2</v>
      </c>
      <c r="M1781" s="2">
        <f t="shared" si="687"/>
        <v>1.0334645669291393E-2</v>
      </c>
      <c r="N1781" s="59">
        <v>578</v>
      </c>
      <c r="O1781" s="59">
        <v>1391</v>
      </c>
      <c r="P1781" s="59">
        <v>42</v>
      </c>
      <c r="Y1781" s="59"/>
      <c r="Z1781" s="59"/>
      <c r="AA1781" s="59">
        <v>21</v>
      </c>
      <c r="AB1781" s="59"/>
      <c r="AC1781" s="59"/>
      <c r="AD1781" s="59"/>
      <c r="AE1781" s="59"/>
      <c r="AF1781" s="59"/>
      <c r="AG1781" s="59"/>
      <c r="AI1781" s="7">
        <f>IF(Q1781&gt;0,RANK(Q1781,(N1781:P1781,Q1781:AE1781)),0)</f>
        <v>0</v>
      </c>
      <c r="AJ1781" s="7">
        <f>IF(R1781&gt;0,RANK(R1781,(N1781:P1781,Q1781:AE1781)),0)</f>
        <v>0</v>
      </c>
      <c r="AK1781" s="7">
        <f>IF(T1781&gt;0,RANK(T1781,(N1781:P1781,Q1781:AE1781)),0)</f>
        <v>0</v>
      </c>
      <c r="AL1781" s="7">
        <f>IF(S1781&gt;0,RANK(S1781,(N1781:P1781,Q1781:AE1781)),0)</f>
        <v>0</v>
      </c>
      <c r="AM1781" s="2">
        <f t="shared" si="688"/>
        <v>0</v>
      </c>
      <c r="AN1781" s="2">
        <f t="shared" si="689"/>
        <v>0</v>
      </c>
      <c r="AO1781" s="2">
        <f t="shared" si="690"/>
        <v>0</v>
      </c>
      <c r="AP1781" s="2">
        <f t="shared" si="691"/>
        <v>0</v>
      </c>
      <c r="AR1781" t="s">
        <v>779</v>
      </c>
      <c r="AS1781" t="s">
        <v>165</v>
      </c>
      <c r="AT1781">
        <v>4</v>
      </c>
      <c r="AV1781">
        <v>3</v>
      </c>
      <c r="AW1781" s="91">
        <v>40</v>
      </c>
      <c r="AX1781" s="93">
        <v>141</v>
      </c>
      <c r="AY1781" s="97">
        <f t="shared" si="682"/>
        <v>40141</v>
      </c>
      <c r="BA1781" s="7" t="s">
        <v>1261</v>
      </c>
    </row>
    <row r="1782" spans="1:53" hidden="1" outlineLevel="1">
      <c r="A1782" t="s">
        <v>615</v>
      </c>
      <c r="B1782" t="s">
        <v>165</v>
      </c>
      <c r="C1782" s="1">
        <f t="shared" si="683"/>
        <v>166227</v>
      </c>
      <c r="D1782" s="7">
        <f>IF(N1782&gt;0, RANK(N1782,(N1782:P1782,Q1782:AE1782)),0)</f>
        <v>2</v>
      </c>
      <c r="E1782" s="7">
        <f>IF(O1782&gt;0,RANK(O1782,(N1782:P1782,Q1782:AE1782)),0)</f>
        <v>1</v>
      </c>
      <c r="F1782" s="7">
        <f>IF(P1782&gt;0,RANK(P1782,(N1782:P1782,Q1782:AE1782)),0)</f>
        <v>3</v>
      </c>
      <c r="G1782" s="1">
        <f t="shared" si="671"/>
        <v>72571</v>
      </c>
      <c r="H1782" s="2">
        <f t="shared" si="672"/>
        <v>0.4365776919513677</v>
      </c>
      <c r="I1782" s="2"/>
      <c r="J1782" s="2">
        <f t="shared" si="684"/>
        <v>0.26622028912270568</v>
      </c>
      <c r="K1782" s="2">
        <f t="shared" si="685"/>
        <v>0.70279798107407343</v>
      </c>
      <c r="L1782" s="2">
        <f t="shared" si="686"/>
        <v>2.3750654225847788E-2</v>
      </c>
      <c r="M1782" s="2">
        <f t="shared" si="687"/>
        <v>7.2310755773731042E-3</v>
      </c>
      <c r="N1782" s="59">
        <v>44253</v>
      </c>
      <c r="O1782" s="59">
        <v>116824</v>
      </c>
      <c r="P1782" s="59">
        <v>3948</v>
      </c>
      <c r="Y1782" s="59"/>
      <c r="Z1782" s="59"/>
      <c r="AA1782" s="59">
        <v>1202</v>
      </c>
      <c r="AB1782" s="59"/>
      <c r="AC1782" s="59"/>
      <c r="AD1782" s="59"/>
      <c r="AE1782" s="59"/>
      <c r="AF1782" s="59"/>
      <c r="AG1782" s="59"/>
      <c r="AI1782" s="7">
        <f>IF(Q1782&gt;0,RANK(Q1782,(N1782:P1782,Q1782:AE1782)),0)</f>
        <v>0</v>
      </c>
      <c r="AJ1782" s="7">
        <f>IF(R1782&gt;0,RANK(R1782,(N1782:P1782,Q1782:AE1782)),0)</f>
        <v>0</v>
      </c>
      <c r="AK1782" s="7">
        <f>IF(T1782&gt;0,RANK(T1782,(N1782:P1782,Q1782:AE1782)),0)</f>
        <v>0</v>
      </c>
      <c r="AL1782" s="7">
        <f>IF(S1782&gt;0,RANK(S1782,(N1782:P1782,Q1782:AE1782)),0)</f>
        <v>0</v>
      </c>
      <c r="AM1782" s="2">
        <f t="shared" si="688"/>
        <v>0</v>
      </c>
      <c r="AN1782" s="2">
        <f t="shared" si="689"/>
        <v>0</v>
      </c>
      <c r="AO1782" s="2">
        <f t="shared" si="690"/>
        <v>0</v>
      </c>
      <c r="AP1782" s="2">
        <f t="shared" si="691"/>
        <v>0</v>
      </c>
      <c r="AR1782" t="s">
        <v>615</v>
      </c>
      <c r="AS1782" t="s">
        <v>165</v>
      </c>
      <c r="AT1782">
        <v>1</v>
      </c>
      <c r="AV1782">
        <v>3</v>
      </c>
      <c r="AW1782" s="91">
        <v>40</v>
      </c>
      <c r="AX1782" s="93">
        <v>143</v>
      </c>
      <c r="AY1782" s="97">
        <f t="shared" si="682"/>
        <v>40143</v>
      </c>
      <c r="BA1782" s="7" t="s">
        <v>1261</v>
      </c>
    </row>
    <row r="1783" spans="1:53" hidden="1" outlineLevel="1">
      <c r="A1783" t="s">
        <v>2279</v>
      </c>
      <c r="B1783" t="s">
        <v>165</v>
      </c>
      <c r="C1783" s="1">
        <f t="shared" si="683"/>
        <v>20787</v>
      </c>
      <c r="D1783" s="7">
        <f>IF(N1783&gt;0, RANK(N1783,(N1783:P1783,Q1783:AE1783)),0)</f>
        <v>2</v>
      </c>
      <c r="E1783" s="7">
        <f>IF(O1783&gt;0,RANK(O1783,(N1783:P1783,Q1783:AE1783)),0)</f>
        <v>1</v>
      </c>
      <c r="F1783" s="7">
        <f>IF(P1783&gt;0,RANK(P1783,(N1783:P1783,Q1783:AE1783)),0)</f>
        <v>3</v>
      </c>
      <c r="G1783" s="1">
        <f t="shared" si="671"/>
        <v>11719</v>
      </c>
      <c r="H1783" s="2">
        <f t="shared" si="672"/>
        <v>0.56376581517294466</v>
      </c>
      <c r="I1783" s="2"/>
      <c r="J1783" s="2">
        <f t="shared" si="684"/>
        <v>0.20464713522874875</v>
      </c>
      <c r="K1783" s="2">
        <f t="shared" si="685"/>
        <v>0.76841295040169333</v>
      </c>
      <c r="L1783" s="2">
        <f t="shared" si="686"/>
        <v>2.1118968586135566E-2</v>
      </c>
      <c r="M1783" s="2">
        <f t="shared" si="687"/>
        <v>5.820945783422328E-3</v>
      </c>
      <c r="N1783" s="59">
        <v>4254</v>
      </c>
      <c r="O1783" s="59">
        <v>15973</v>
      </c>
      <c r="P1783" s="59">
        <v>439</v>
      </c>
      <c r="Y1783" s="59"/>
      <c r="Z1783" s="59"/>
      <c r="AA1783" s="59">
        <v>121</v>
      </c>
      <c r="AB1783" s="59"/>
      <c r="AC1783" s="59"/>
      <c r="AD1783" s="59"/>
      <c r="AE1783" s="59"/>
      <c r="AF1783" s="59"/>
      <c r="AG1783" s="59"/>
      <c r="AI1783" s="7">
        <f>IF(Q1783&gt;0,RANK(Q1783,(N1783:P1783,Q1783:AE1783)),0)</f>
        <v>0</v>
      </c>
      <c r="AJ1783" s="7">
        <f>IF(R1783&gt;0,RANK(R1783,(N1783:P1783,Q1783:AE1783)),0)</f>
        <v>0</v>
      </c>
      <c r="AK1783" s="7">
        <f>IF(T1783&gt;0,RANK(T1783,(N1783:P1783,Q1783:AE1783)),0)</f>
        <v>0</v>
      </c>
      <c r="AL1783" s="7">
        <f>IF(S1783&gt;0,RANK(S1783,(N1783:P1783,Q1783:AE1783)),0)</f>
        <v>0</v>
      </c>
      <c r="AM1783" s="2">
        <f t="shared" si="688"/>
        <v>0</v>
      </c>
      <c r="AN1783" s="2">
        <f t="shared" si="689"/>
        <v>0</v>
      </c>
      <c r="AO1783" s="2">
        <f t="shared" si="690"/>
        <v>0</v>
      </c>
      <c r="AP1783" s="2">
        <f t="shared" si="691"/>
        <v>0</v>
      </c>
      <c r="AR1783" t="s">
        <v>2279</v>
      </c>
      <c r="AS1783" t="s">
        <v>165</v>
      </c>
      <c r="AT1783">
        <v>1</v>
      </c>
      <c r="AV1783">
        <v>3</v>
      </c>
      <c r="AW1783" s="91">
        <v>40</v>
      </c>
      <c r="AX1783" s="93">
        <v>145</v>
      </c>
      <c r="AY1783" s="97">
        <f t="shared" si="682"/>
        <v>40145</v>
      </c>
      <c r="BA1783" s="7" t="s">
        <v>1261</v>
      </c>
    </row>
    <row r="1784" spans="1:53" hidden="1" outlineLevel="1">
      <c r="A1784" t="s">
        <v>2232</v>
      </c>
      <c r="B1784" t="s">
        <v>165</v>
      </c>
      <c r="C1784" s="1">
        <f t="shared" si="683"/>
        <v>16367</v>
      </c>
      <c r="D1784" s="7">
        <f>IF(N1784&gt;0, RANK(N1784,(N1784:P1784,Q1784:AE1784)),0)</f>
        <v>2</v>
      </c>
      <c r="E1784" s="7">
        <f>IF(O1784&gt;0,RANK(O1784,(N1784:P1784,Q1784:AE1784)),0)</f>
        <v>1</v>
      </c>
      <c r="F1784" s="7">
        <f>IF(P1784&gt;0,RANK(P1784,(N1784:P1784,Q1784:AE1784)),0)</f>
        <v>3</v>
      </c>
      <c r="G1784" s="1">
        <f t="shared" si="671"/>
        <v>9741</v>
      </c>
      <c r="H1784" s="2">
        <f t="shared" si="672"/>
        <v>0.59516099468442596</v>
      </c>
      <c r="I1784" s="2"/>
      <c r="J1784" s="2">
        <f t="shared" si="684"/>
        <v>0.18726706177063604</v>
      </c>
      <c r="K1784" s="2">
        <f t="shared" si="685"/>
        <v>0.78242805645506197</v>
      </c>
      <c r="L1784" s="2">
        <f t="shared" si="686"/>
        <v>2.3217449746441011E-2</v>
      </c>
      <c r="M1784" s="2">
        <f t="shared" si="687"/>
        <v>7.0874320278610063E-3</v>
      </c>
      <c r="N1784" s="59">
        <v>3065</v>
      </c>
      <c r="O1784" s="59">
        <v>12806</v>
      </c>
      <c r="P1784" s="59">
        <v>380</v>
      </c>
      <c r="Y1784" s="59"/>
      <c r="Z1784" s="59"/>
      <c r="AA1784" s="59">
        <v>116</v>
      </c>
      <c r="AB1784" s="59"/>
      <c r="AC1784" s="59"/>
      <c r="AD1784" s="59"/>
      <c r="AE1784" s="59"/>
      <c r="AF1784" s="59"/>
      <c r="AG1784" s="59"/>
      <c r="AI1784" s="7">
        <f>IF(Q1784&gt;0,RANK(Q1784,(N1784:P1784,Q1784:AE1784)),0)</f>
        <v>0</v>
      </c>
      <c r="AJ1784" s="7">
        <f>IF(R1784&gt;0,RANK(R1784,(N1784:P1784,Q1784:AE1784)),0)</f>
        <v>0</v>
      </c>
      <c r="AK1784" s="7">
        <f>IF(T1784&gt;0,RANK(T1784,(N1784:P1784,Q1784:AE1784)),0)</f>
        <v>0</v>
      </c>
      <c r="AL1784" s="7">
        <f>IF(S1784&gt;0,RANK(S1784,(N1784:P1784,Q1784:AE1784)),0)</f>
        <v>0</v>
      </c>
      <c r="AM1784" s="2">
        <f t="shared" si="688"/>
        <v>0</v>
      </c>
      <c r="AN1784" s="2">
        <f t="shared" si="689"/>
        <v>0</v>
      </c>
      <c r="AO1784" s="2">
        <f t="shared" si="690"/>
        <v>0</v>
      </c>
      <c r="AP1784" s="2">
        <f t="shared" si="691"/>
        <v>0</v>
      </c>
      <c r="AR1784" t="s">
        <v>2232</v>
      </c>
      <c r="AS1784" t="s">
        <v>165</v>
      </c>
      <c r="AT1784">
        <v>1</v>
      </c>
      <c r="AV1784">
        <v>3</v>
      </c>
      <c r="AW1784" s="91">
        <v>40</v>
      </c>
      <c r="AX1784" s="93">
        <v>147</v>
      </c>
      <c r="AY1784" s="97">
        <f t="shared" si="682"/>
        <v>40147</v>
      </c>
      <c r="BA1784" s="7" t="s">
        <v>1261</v>
      </c>
    </row>
    <row r="1785" spans="1:53" hidden="1" outlineLevel="1">
      <c r="A1785" t="s">
        <v>2093</v>
      </c>
      <c r="B1785" t="s">
        <v>165</v>
      </c>
      <c r="C1785" s="1">
        <f t="shared" si="683"/>
        <v>3549</v>
      </c>
      <c r="D1785" s="7">
        <f>IF(N1785&gt;0, RANK(N1785,(N1785:P1785,Q1785:AE1785)),0)</f>
        <v>2</v>
      </c>
      <c r="E1785" s="7">
        <f>IF(O1785&gt;0,RANK(O1785,(N1785:P1785,Q1785:AE1785)),0)</f>
        <v>1</v>
      </c>
      <c r="F1785" s="7">
        <f>IF(P1785&gt;0,RANK(P1785,(N1785:P1785,Q1785:AE1785)),0)</f>
        <v>3</v>
      </c>
      <c r="G1785" s="1">
        <f t="shared" si="671"/>
        <v>2074</v>
      </c>
      <c r="H1785" s="2">
        <f t="shared" si="672"/>
        <v>0.58438996900535367</v>
      </c>
      <c r="I1785" s="2"/>
      <c r="J1785" s="2">
        <f t="shared" si="684"/>
        <v>0.19273034657650043</v>
      </c>
      <c r="K1785" s="2">
        <f t="shared" si="685"/>
        <v>0.77712031558185402</v>
      </c>
      <c r="L1785" s="2">
        <f t="shared" si="686"/>
        <v>2.3668639053254437E-2</v>
      </c>
      <c r="M1785" s="2">
        <f t="shared" si="687"/>
        <v>6.480698788391092E-3</v>
      </c>
      <c r="N1785" s="59">
        <v>684</v>
      </c>
      <c r="O1785" s="59">
        <v>2758</v>
      </c>
      <c r="P1785" s="59">
        <v>84</v>
      </c>
      <c r="Y1785" s="59"/>
      <c r="Z1785" s="59"/>
      <c r="AA1785" s="59">
        <v>23</v>
      </c>
      <c r="AB1785" s="59"/>
      <c r="AC1785" s="59"/>
      <c r="AD1785" s="59"/>
      <c r="AE1785" s="59"/>
      <c r="AF1785" s="59"/>
      <c r="AG1785" s="59"/>
      <c r="AI1785" s="7">
        <f>IF(Q1785&gt;0,RANK(Q1785,(N1785:P1785,Q1785:AE1785)),0)</f>
        <v>0</v>
      </c>
      <c r="AJ1785" s="7">
        <f>IF(R1785&gt;0,RANK(R1785,(N1785:P1785,Q1785:AE1785)),0)</f>
        <v>0</v>
      </c>
      <c r="AK1785" s="7">
        <f>IF(T1785&gt;0,RANK(T1785,(N1785:P1785,Q1785:AE1785)),0)</f>
        <v>0</v>
      </c>
      <c r="AL1785" s="7">
        <f>IF(S1785&gt;0,RANK(S1785,(N1785:P1785,Q1785:AE1785)),0)</f>
        <v>0</v>
      </c>
      <c r="AM1785" s="2">
        <f t="shared" si="688"/>
        <v>0</v>
      </c>
      <c r="AN1785" s="2">
        <f t="shared" si="689"/>
        <v>0</v>
      </c>
      <c r="AO1785" s="2">
        <f t="shared" si="690"/>
        <v>0</v>
      </c>
      <c r="AP1785" s="2">
        <f t="shared" si="691"/>
        <v>0</v>
      </c>
      <c r="AR1785" t="s">
        <v>2093</v>
      </c>
      <c r="AS1785" t="s">
        <v>165</v>
      </c>
      <c r="AT1785">
        <v>3</v>
      </c>
      <c r="AV1785">
        <v>3</v>
      </c>
      <c r="AW1785" s="91">
        <v>40</v>
      </c>
      <c r="AX1785" s="93">
        <v>149</v>
      </c>
      <c r="AY1785" s="97">
        <f t="shared" si="682"/>
        <v>40149</v>
      </c>
      <c r="BA1785" s="7" t="s">
        <v>1261</v>
      </c>
    </row>
    <row r="1786" spans="1:53" hidden="1" outlineLevel="1">
      <c r="A1786" t="s">
        <v>1439</v>
      </c>
      <c r="B1786" t="s">
        <v>165</v>
      </c>
      <c r="C1786" s="1">
        <f t="shared" si="683"/>
        <v>3045</v>
      </c>
      <c r="D1786" s="7">
        <f>IF(N1786&gt;0, RANK(N1786,(N1786:P1786,Q1786:AE1786)),0)</f>
        <v>2</v>
      </c>
      <c r="E1786" s="7">
        <f>IF(O1786&gt;0,RANK(O1786,(N1786:P1786,Q1786:AE1786)),0)</f>
        <v>1</v>
      </c>
      <c r="F1786" s="7">
        <f>IF(P1786&gt;0,RANK(P1786,(N1786:P1786,Q1786:AE1786)),0)</f>
        <v>3</v>
      </c>
      <c r="G1786" s="1">
        <f t="shared" si="671"/>
        <v>1918</v>
      </c>
      <c r="H1786" s="2">
        <f t="shared" si="672"/>
        <v>0.62988505747126433</v>
      </c>
      <c r="I1786" s="2"/>
      <c r="J1786" s="2">
        <f t="shared" si="684"/>
        <v>0.17142857142857143</v>
      </c>
      <c r="K1786" s="2">
        <f t="shared" si="685"/>
        <v>0.80131362889983582</v>
      </c>
      <c r="L1786" s="2">
        <f t="shared" si="686"/>
        <v>2.0689655172413793E-2</v>
      </c>
      <c r="M1786" s="2">
        <f t="shared" si="687"/>
        <v>6.5681444991789045E-3</v>
      </c>
      <c r="N1786" s="59">
        <v>522</v>
      </c>
      <c r="O1786" s="59">
        <v>2440</v>
      </c>
      <c r="P1786" s="59">
        <v>63</v>
      </c>
      <c r="Y1786" s="59"/>
      <c r="Z1786" s="59"/>
      <c r="AA1786" s="59">
        <v>20</v>
      </c>
      <c r="AB1786" s="59"/>
      <c r="AC1786" s="59"/>
      <c r="AD1786" s="59"/>
      <c r="AE1786" s="59"/>
      <c r="AF1786" s="59"/>
      <c r="AG1786" s="59"/>
      <c r="AI1786" s="7">
        <f>IF(Q1786&gt;0,RANK(Q1786,(N1786:P1786,Q1786:AE1786)),0)</f>
        <v>0</v>
      </c>
      <c r="AJ1786" s="7">
        <f>IF(R1786&gt;0,RANK(R1786,(N1786:P1786,Q1786:AE1786)),0)</f>
        <v>0</v>
      </c>
      <c r="AK1786" s="7">
        <f>IF(T1786&gt;0,RANK(T1786,(N1786:P1786,Q1786:AE1786)),0)</f>
        <v>0</v>
      </c>
      <c r="AL1786" s="7">
        <f>IF(S1786&gt;0,RANK(S1786,(N1786:P1786,Q1786:AE1786)),0)</f>
        <v>0</v>
      </c>
      <c r="AM1786" s="2">
        <f t="shared" si="688"/>
        <v>0</v>
      </c>
      <c r="AN1786" s="2">
        <f t="shared" si="689"/>
        <v>0</v>
      </c>
      <c r="AO1786" s="2">
        <f t="shared" si="690"/>
        <v>0</v>
      </c>
      <c r="AP1786" s="2">
        <f t="shared" si="691"/>
        <v>0</v>
      </c>
      <c r="AR1786" t="s">
        <v>1439</v>
      </c>
      <c r="AS1786" t="s">
        <v>165</v>
      </c>
      <c r="AT1786">
        <v>3</v>
      </c>
      <c r="AV1786">
        <v>3</v>
      </c>
      <c r="AW1786" s="91">
        <v>40</v>
      </c>
      <c r="AX1786" s="93">
        <v>151</v>
      </c>
      <c r="AY1786" s="97">
        <f t="shared" si="682"/>
        <v>40151</v>
      </c>
      <c r="BA1786" s="7" t="s">
        <v>1261</v>
      </c>
    </row>
    <row r="1787" spans="1:53" hidden="1" outlineLevel="1">
      <c r="A1787" t="s">
        <v>1111</v>
      </c>
      <c r="B1787" t="s">
        <v>165</v>
      </c>
      <c r="C1787" s="1">
        <f t="shared" si="683"/>
        <v>5495</v>
      </c>
      <c r="D1787" s="7">
        <f>IF(N1787&gt;0, RANK(N1787,(N1787:P1787,Q1787:AE1787)),0)</f>
        <v>2</v>
      </c>
      <c r="E1787" s="7">
        <f>IF(O1787&gt;0,RANK(O1787,(N1787:P1787,Q1787:AE1787)),0)</f>
        <v>1</v>
      </c>
      <c r="F1787" s="7">
        <f>IF(P1787&gt;0,RANK(P1787,(N1787:P1787,Q1787:AE1787)),0)</f>
        <v>3</v>
      </c>
      <c r="G1787" s="1">
        <f t="shared" si="671"/>
        <v>3882</v>
      </c>
      <c r="H1787" s="2">
        <f t="shared" si="672"/>
        <v>0.70646041856232944</v>
      </c>
      <c r="I1787" s="2"/>
      <c r="J1787" s="2">
        <f t="shared" si="684"/>
        <v>0.1332120109190173</v>
      </c>
      <c r="K1787" s="2">
        <f t="shared" si="685"/>
        <v>0.83967242948134668</v>
      </c>
      <c r="L1787" s="2">
        <f t="shared" si="686"/>
        <v>2.0200181983621474E-2</v>
      </c>
      <c r="M1787" s="2">
        <f t="shared" si="687"/>
        <v>6.9153776160144897E-3</v>
      </c>
      <c r="N1787" s="59">
        <v>732</v>
      </c>
      <c r="O1787" s="59">
        <v>4614</v>
      </c>
      <c r="P1787" s="59">
        <v>111</v>
      </c>
      <c r="Y1787" s="59"/>
      <c r="Z1787" s="59"/>
      <c r="AA1787" s="59">
        <v>38</v>
      </c>
      <c r="AB1787" s="59"/>
      <c r="AC1787" s="59"/>
      <c r="AD1787" s="59"/>
      <c r="AE1787" s="59"/>
      <c r="AF1787" s="59"/>
      <c r="AG1787" s="59"/>
      <c r="AI1787" s="7">
        <f>IF(Q1787&gt;0,RANK(Q1787,(N1787:P1787,Q1787:AE1787)),0)</f>
        <v>0</v>
      </c>
      <c r="AJ1787" s="7">
        <f>IF(R1787&gt;0,RANK(R1787,(N1787:P1787,Q1787:AE1787)),0)</f>
        <v>0</v>
      </c>
      <c r="AK1787" s="7">
        <f>IF(T1787&gt;0,RANK(T1787,(N1787:P1787,Q1787:AE1787)),0)</f>
        <v>0</v>
      </c>
      <c r="AL1787" s="7">
        <f>IF(S1787&gt;0,RANK(S1787,(N1787:P1787,Q1787:AE1787)),0)</f>
        <v>0</v>
      </c>
      <c r="AM1787" s="2">
        <f t="shared" si="688"/>
        <v>0</v>
      </c>
      <c r="AN1787" s="2">
        <f t="shared" si="689"/>
        <v>0</v>
      </c>
      <c r="AO1787" s="2">
        <f t="shared" si="690"/>
        <v>0</v>
      </c>
      <c r="AP1787" s="2">
        <f t="shared" si="691"/>
        <v>0</v>
      </c>
      <c r="AR1787" t="s">
        <v>1111</v>
      </c>
      <c r="AS1787" t="s">
        <v>165</v>
      </c>
      <c r="AT1787">
        <v>3</v>
      </c>
      <c r="AV1787">
        <v>3</v>
      </c>
      <c r="AW1787" s="91">
        <v>40</v>
      </c>
      <c r="AX1787" s="93">
        <v>153</v>
      </c>
      <c r="AY1787" s="97">
        <f t="shared" si="682"/>
        <v>40153</v>
      </c>
      <c r="BA1787" s="7" t="s">
        <v>1261</v>
      </c>
    </row>
    <row r="1788" spans="1:53" collapsed="1">
      <c r="A1788" t="s">
        <v>164</v>
      </c>
      <c r="B1788" t="s">
        <v>2255</v>
      </c>
      <c r="C1788" s="1">
        <f t="shared" si="683"/>
        <v>1017151</v>
      </c>
      <c r="D1788" s="7">
        <f>IF(N1788&gt;0, RANK(N1788,(N1788:P1788,Q1788:AE1788)),0)</f>
        <v>2</v>
      </c>
      <c r="E1788" s="7">
        <f>IF(O1788&gt;0,RANK(O1788,(N1788:P1788,Q1788:AE1788)),0)</f>
        <v>1</v>
      </c>
      <c r="F1788" s="7">
        <f>IF(P1788&gt;0,RANK(P1788,(N1788:P1788,Q1788:AE1788)),0)</f>
        <v>3</v>
      </c>
      <c r="G1788" s="1">
        <f t="shared" si="671"/>
        <v>452668</v>
      </c>
      <c r="H1788" s="2">
        <f t="shared" si="672"/>
        <v>0.44503520126313595</v>
      </c>
      <c r="I1788" s="2"/>
      <c r="J1788" s="2">
        <f t="shared" si="684"/>
        <v>0.2613318966407151</v>
      </c>
      <c r="K1788" s="2">
        <f t="shared" si="685"/>
        <v>0.7063670979038511</v>
      </c>
      <c r="L1788" s="2">
        <f t="shared" si="686"/>
        <v>2.4625645553118466E-2</v>
      </c>
      <c r="M1788" s="2">
        <f t="shared" si="687"/>
        <v>7.6753599023153297E-3</v>
      </c>
      <c r="N1788" s="59">
        <f>SUM(N1711:N1787)</f>
        <v>265814</v>
      </c>
      <c r="O1788" s="59">
        <f>SUM(O1711:O1787)</f>
        <v>718482</v>
      </c>
      <c r="P1788" s="59">
        <f>SUM(P1711:P1787)</f>
        <v>25048</v>
      </c>
      <c r="Y1788" s="59"/>
      <c r="Z1788" s="59"/>
      <c r="AA1788" s="59">
        <f>SUM(AA1711:AA1787)</f>
        <v>7807</v>
      </c>
      <c r="AB1788" s="59"/>
      <c r="AC1788" s="59"/>
      <c r="AD1788" s="59"/>
      <c r="AE1788" s="59"/>
      <c r="AF1788" s="59"/>
      <c r="AG1788" s="59"/>
      <c r="AI1788" s="7">
        <f>IF(Q1788&gt;0,RANK(Q1788,(N1788:P1788,Q1788:AE1788)),0)</f>
        <v>0</v>
      </c>
      <c r="AJ1788" s="7">
        <f>IF(R1788&gt;0,RANK(R1788,(N1788:P1788,Q1788:AE1788)),0)</f>
        <v>0</v>
      </c>
      <c r="AK1788" s="7">
        <f>IF(T1788&gt;0,RANK(T1788,(N1788:P1788,Q1788:AE1788)),0)</f>
        <v>0</v>
      </c>
      <c r="AL1788" s="7">
        <f>IF(S1788&gt;0,RANK(S1788,(N1788:P1788,Q1788:AE1788)),0)</f>
        <v>0</v>
      </c>
      <c r="AM1788" s="2">
        <f t="shared" si="688"/>
        <v>0</v>
      </c>
      <c r="AN1788" s="2">
        <f t="shared" si="689"/>
        <v>0</v>
      </c>
      <c r="AO1788" s="2">
        <f t="shared" si="690"/>
        <v>0</v>
      </c>
      <c r="AP1788" s="2">
        <f t="shared" si="691"/>
        <v>0</v>
      </c>
      <c r="AR1788" t="s">
        <v>164</v>
      </c>
      <c r="AS1788" t="s">
        <v>2255</v>
      </c>
      <c r="AV1788">
        <v>3</v>
      </c>
      <c r="AW1788" s="91">
        <v>40</v>
      </c>
      <c r="AX1788" s="93"/>
      <c r="AY1788" s="91">
        <v>40</v>
      </c>
      <c r="BA1788" s="7" t="s">
        <v>1761</v>
      </c>
    </row>
    <row r="1789" spans="1:53">
      <c r="C1789" s="1"/>
      <c r="E1789" s="7"/>
      <c r="F1789" s="7"/>
      <c r="I1789" s="2"/>
      <c r="N1789" s="59"/>
      <c r="O1789" s="59"/>
      <c r="P1789" s="59"/>
      <c r="Y1789" s="59"/>
      <c r="Z1789" s="59"/>
      <c r="AA1789" s="59"/>
      <c r="AB1789" s="59"/>
      <c r="AC1789" s="59"/>
      <c r="AD1789" s="59"/>
      <c r="AE1789" s="59"/>
      <c r="AF1789" s="59"/>
      <c r="AG1789" s="59"/>
      <c r="AI1789" s="7"/>
      <c r="AJ1789" s="7"/>
      <c r="AK1789" s="7"/>
      <c r="AL1789" s="7"/>
      <c r="AW1789" s="91"/>
      <c r="AX1789" s="93"/>
      <c r="AY1789" s="97"/>
    </row>
    <row r="1790" spans="1:53" hidden="1" outlineLevel="1">
      <c r="A1790" t="s">
        <v>256</v>
      </c>
      <c r="B1790" t="s">
        <v>166</v>
      </c>
      <c r="C1790" s="1">
        <f t="shared" ref="C1790:C1826" si="692">SUM(N1790:AG1790)</f>
        <v>7266</v>
      </c>
      <c r="D1790" s="7">
        <f>IF(N1790&gt;0, RANK(N1790,(N1790:P1790,Q1790:AE1790)),0)</f>
        <v>2</v>
      </c>
      <c r="E1790" s="7">
        <f>IF(O1790&gt;0,RANK(O1790,(N1790:P1790,Q1790:AE1790)),0)</f>
        <v>1</v>
      </c>
      <c r="F1790" s="7">
        <f>IF(P1790&gt;0,RANK(P1790,(N1790:P1790,Q1790:AE1790)),0)</f>
        <v>0</v>
      </c>
      <c r="G1790" s="1">
        <f t="shared" si="671"/>
        <v>1083</v>
      </c>
      <c r="H1790" s="2">
        <f t="shared" si="672"/>
        <v>0.1490503715937242</v>
      </c>
      <c r="I1790" s="2"/>
      <c r="J1790" s="2">
        <f t="shared" ref="J1790:J1826" si="693">IF($C1790=0,"-",N1790/$C1790)</f>
        <v>0.40311037709881642</v>
      </c>
      <c r="K1790" s="2">
        <f t="shared" ref="K1790:K1826" si="694">IF($C1790=0,"-",O1790/$C1790)</f>
        <v>0.55216074869254061</v>
      </c>
      <c r="L1790" s="2">
        <f t="shared" ref="L1790:L1826" si="695">IF($C1790=0,"-",P1790/$C1790)</f>
        <v>0</v>
      </c>
      <c r="M1790" s="2">
        <f t="shared" ref="M1790:M1826" si="696">IF(C1790=0,"-",(1-J1790-K1790-L1790))</f>
        <v>4.472887420864291E-2</v>
      </c>
      <c r="N1790" s="59">
        <v>2929</v>
      </c>
      <c r="O1790" s="59">
        <v>4012</v>
      </c>
      <c r="P1790" s="59"/>
      <c r="Q1790" s="57">
        <v>102</v>
      </c>
      <c r="X1790" s="57">
        <v>6</v>
      </c>
      <c r="Y1790" s="59"/>
      <c r="Z1790" s="59">
        <v>164</v>
      </c>
      <c r="AA1790" s="59">
        <v>53</v>
      </c>
      <c r="AB1790" s="59"/>
      <c r="AC1790" s="59"/>
      <c r="AD1790" s="59"/>
      <c r="AE1790" s="59"/>
      <c r="AF1790" s="59"/>
      <c r="AG1790" s="59"/>
      <c r="AI1790" s="7">
        <f>IF(Q1790&gt;0,RANK(Q1790,(N1790:P1790,Q1790:AE1790)),0)</f>
        <v>4</v>
      </c>
      <c r="AJ1790" s="7">
        <f>IF(R1790&gt;0,RANK(R1790,(N1790:P1790,Q1790:AE1790)),0)</f>
        <v>0</v>
      </c>
      <c r="AK1790" s="7">
        <f>IF(T1790&gt;0,RANK(T1790,(N1790:P1790,Q1790:AE1790)),0)</f>
        <v>0</v>
      </c>
      <c r="AL1790" s="7">
        <f>IF(S1790&gt;0,RANK(S1790,(N1790:P1790,Q1790:AE1790)),0)</f>
        <v>0</v>
      </c>
      <c r="AM1790" s="2">
        <f t="shared" ref="AM1790:AM1826" si="697">IF($C1790=0,"-",Q1790/$C1790)</f>
        <v>1.4037985136251032E-2</v>
      </c>
      <c r="AN1790" s="2">
        <f t="shared" ref="AN1790:AN1826" si="698">IF($C1790=0,"-",R1790/$C1790)</f>
        <v>0</v>
      </c>
      <c r="AO1790" s="2">
        <f t="shared" ref="AO1790:AO1826" si="699">IF($C1790=0,"-",T1790/$C1790)</f>
        <v>0</v>
      </c>
      <c r="AP1790" s="2">
        <f t="shared" ref="AP1790:AP1826" si="700">IF($C1790=0,"-",S1790/$C1790)</f>
        <v>0</v>
      </c>
      <c r="AR1790" t="s">
        <v>256</v>
      </c>
      <c r="AS1790" t="s">
        <v>166</v>
      </c>
      <c r="AT1790">
        <v>2</v>
      </c>
      <c r="AV1790">
        <v>3</v>
      </c>
      <c r="AW1790" s="91">
        <v>41</v>
      </c>
      <c r="AX1790" s="93">
        <v>1</v>
      </c>
      <c r="AY1790" s="97">
        <f t="shared" si="682"/>
        <v>41001</v>
      </c>
      <c r="BA1790" s="7" t="s">
        <v>1261</v>
      </c>
    </row>
    <row r="1791" spans="1:53" hidden="1" outlineLevel="1">
      <c r="A1791" t="s">
        <v>486</v>
      </c>
      <c r="B1791" t="s">
        <v>166</v>
      </c>
      <c r="C1791" s="1">
        <f t="shared" si="692"/>
        <v>35953</v>
      </c>
      <c r="D1791" s="7">
        <f>IF(N1791&gt;0, RANK(N1791,(N1791:P1791,Q1791:AE1791)),0)</f>
        <v>1</v>
      </c>
      <c r="E1791" s="7">
        <f>IF(O1791&gt;0,RANK(O1791,(N1791:P1791,Q1791:AE1791)),0)</f>
        <v>2</v>
      </c>
      <c r="F1791" s="7">
        <f>IF(P1791&gt;0,RANK(P1791,(N1791:P1791,Q1791:AE1791)),0)</f>
        <v>0</v>
      </c>
      <c r="G1791" s="1">
        <f t="shared" si="671"/>
        <v>11126</v>
      </c>
      <c r="H1791" s="2">
        <f t="shared" si="672"/>
        <v>0.30945957221928627</v>
      </c>
      <c r="I1791" s="2"/>
      <c r="J1791" s="2">
        <f t="shared" si="693"/>
        <v>0.6347731760910077</v>
      </c>
      <c r="K1791" s="2">
        <f t="shared" si="694"/>
        <v>0.32531360387172142</v>
      </c>
      <c r="L1791" s="2">
        <f t="shared" si="695"/>
        <v>0</v>
      </c>
      <c r="M1791" s="2">
        <f t="shared" si="696"/>
        <v>3.991322003727088E-2</v>
      </c>
      <c r="N1791" s="59">
        <v>22822</v>
      </c>
      <c r="O1791" s="59">
        <v>11696</v>
      </c>
      <c r="P1791" s="59"/>
      <c r="Q1791" s="57">
        <v>452</v>
      </c>
      <c r="X1791" s="57">
        <v>42</v>
      </c>
      <c r="Y1791" s="59"/>
      <c r="Z1791" s="59">
        <v>406</v>
      </c>
      <c r="AA1791" s="59">
        <v>535</v>
      </c>
      <c r="AB1791" s="59"/>
      <c r="AC1791" s="59"/>
      <c r="AD1791" s="59"/>
      <c r="AE1791" s="59"/>
      <c r="AF1791" s="59"/>
      <c r="AG1791" s="59"/>
      <c r="AI1791" s="7">
        <f>IF(Q1791&gt;0,RANK(Q1791,(N1791:P1791,Q1791:AE1791)),0)</f>
        <v>4</v>
      </c>
      <c r="AJ1791" s="7">
        <f>IF(R1791&gt;0,RANK(R1791,(N1791:P1791,Q1791:AE1791)),0)</f>
        <v>0</v>
      </c>
      <c r="AK1791" s="7">
        <f>IF(T1791&gt;0,RANK(T1791,(N1791:P1791,Q1791:AE1791)),0)</f>
        <v>0</v>
      </c>
      <c r="AL1791" s="7">
        <f>IF(S1791&gt;0,RANK(S1791,(N1791:P1791,Q1791:AE1791)),0)</f>
        <v>0</v>
      </c>
      <c r="AM1791" s="2">
        <f t="shared" si="697"/>
        <v>1.257196895947487E-2</v>
      </c>
      <c r="AN1791" s="2">
        <f t="shared" si="698"/>
        <v>0</v>
      </c>
      <c r="AO1791" s="2">
        <f t="shared" si="699"/>
        <v>0</v>
      </c>
      <c r="AP1791" s="2">
        <f t="shared" si="700"/>
        <v>0</v>
      </c>
      <c r="AR1791" t="s">
        <v>486</v>
      </c>
      <c r="AS1791" t="s">
        <v>166</v>
      </c>
      <c r="AV1791">
        <v>3</v>
      </c>
      <c r="AW1791" s="91">
        <v>41</v>
      </c>
      <c r="AX1791" s="93">
        <v>3</v>
      </c>
      <c r="AY1791" s="97">
        <f t="shared" si="682"/>
        <v>41003</v>
      </c>
      <c r="BA1791" s="7" t="s">
        <v>1261</v>
      </c>
    </row>
    <row r="1792" spans="1:53" hidden="1" outlineLevel="1">
      <c r="A1792" t="s">
        <v>1987</v>
      </c>
      <c r="B1792" t="s">
        <v>166</v>
      </c>
      <c r="C1792" s="1">
        <f t="shared" si="692"/>
        <v>155123</v>
      </c>
      <c r="D1792" s="7">
        <f>IF(N1792&gt;0, RANK(N1792,(N1792:P1792,Q1792:AE1792)),0)</f>
        <v>1</v>
      </c>
      <c r="E1792" s="7">
        <f>IF(O1792&gt;0,RANK(O1792,(N1792:P1792,Q1792:AE1792)),0)</f>
        <v>2</v>
      </c>
      <c r="F1792" s="7">
        <f>IF(P1792&gt;0,RANK(P1792,(N1792:P1792,Q1792:AE1792)),0)</f>
        <v>0</v>
      </c>
      <c r="G1792" s="1">
        <f t="shared" si="671"/>
        <v>16499</v>
      </c>
      <c r="H1792" s="2">
        <f t="shared" si="672"/>
        <v>0.10636075888166165</v>
      </c>
      <c r="I1792" s="2"/>
      <c r="J1792" s="2">
        <f t="shared" si="693"/>
        <v>0.53954603766043718</v>
      </c>
      <c r="K1792" s="2">
        <f t="shared" si="694"/>
        <v>0.43318527877877555</v>
      </c>
      <c r="L1792" s="2">
        <f t="shared" si="695"/>
        <v>0</v>
      </c>
      <c r="M1792" s="2">
        <f t="shared" si="696"/>
        <v>2.7268683560787266E-2</v>
      </c>
      <c r="N1792" s="59">
        <v>83696</v>
      </c>
      <c r="O1792" s="59">
        <v>67197</v>
      </c>
      <c r="P1792" s="59"/>
      <c r="Q1792" s="57">
        <v>1492</v>
      </c>
      <c r="X1792" s="57">
        <v>117</v>
      </c>
      <c r="Y1792" s="59"/>
      <c r="Z1792" s="59">
        <v>1525</v>
      </c>
      <c r="AA1792" s="59">
        <v>1096</v>
      </c>
      <c r="AB1792" s="59"/>
      <c r="AC1792" s="59"/>
      <c r="AD1792" s="59"/>
      <c r="AE1792" s="59"/>
      <c r="AF1792" s="59"/>
      <c r="AG1792" s="59"/>
      <c r="AI1792" s="7">
        <f>IF(Q1792&gt;0,RANK(Q1792,(N1792:P1792,Q1792:AE1792)),0)</f>
        <v>4</v>
      </c>
      <c r="AJ1792" s="7">
        <f>IF(R1792&gt;0,RANK(R1792,(N1792:P1792,Q1792:AE1792)),0)</f>
        <v>0</v>
      </c>
      <c r="AK1792" s="7">
        <f>IF(T1792&gt;0,RANK(T1792,(N1792:P1792,Q1792:AE1792)),0)</f>
        <v>0</v>
      </c>
      <c r="AL1792" s="7">
        <f>IF(S1792&gt;0,RANK(S1792,(N1792:P1792,Q1792:AE1792)),0)</f>
        <v>0</v>
      </c>
      <c r="AM1792" s="2">
        <f t="shared" si="697"/>
        <v>9.6181739651760214E-3</v>
      </c>
      <c r="AN1792" s="2">
        <f t="shared" si="698"/>
        <v>0</v>
      </c>
      <c r="AO1792" s="2">
        <f t="shared" si="699"/>
        <v>0</v>
      </c>
      <c r="AP1792" s="2">
        <f t="shared" si="700"/>
        <v>0</v>
      </c>
      <c r="AR1792" t="s">
        <v>1987</v>
      </c>
      <c r="AS1792" t="s">
        <v>166</v>
      </c>
      <c r="AV1792">
        <v>3</v>
      </c>
      <c r="AW1792" s="91">
        <v>41</v>
      </c>
      <c r="AX1792" s="93">
        <v>5</v>
      </c>
      <c r="AY1792" s="97">
        <f t="shared" si="682"/>
        <v>41005</v>
      </c>
      <c r="BA1792" s="7" t="s">
        <v>1261</v>
      </c>
    </row>
    <row r="1793" spans="1:53" hidden="1" outlineLevel="1">
      <c r="A1793" t="s">
        <v>2167</v>
      </c>
      <c r="B1793" t="s">
        <v>166</v>
      </c>
      <c r="C1793" s="1">
        <f t="shared" si="692"/>
        <v>14738</v>
      </c>
      <c r="D1793" s="7">
        <f>IF(N1793&gt;0, RANK(N1793,(N1793:P1793,Q1793:AE1793)),0)</f>
        <v>1</v>
      </c>
      <c r="E1793" s="7">
        <f>IF(O1793&gt;0,RANK(O1793,(N1793:P1793,Q1793:AE1793)),0)</f>
        <v>2</v>
      </c>
      <c r="F1793" s="7">
        <f>IF(P1793&gt;0,RANK(P1793,(N1793:P1793,Q1793:AE1793)),0)</f>
        <v>0</v>
      </c>
      <c r="G1793" s="1">
        <f t="shared" si="671"/>
        <v>3537</v>
      </c>
      <c r="H1793" s="2">
        <f t="shared" si="672"/>
        <v>0.23999185778260279</v>
      </c>
      <c r="I1793" s="2"/>
      <c r="J1793" s="2">
        <f t="shared" si="693"/>
        <v>0.6012349029719094</v>
      </c>
      <c r="K1793" s="2">
        <f t="shared" si="694"/>
        <v>0.36124304518930656</v>
      </c>
      <c r="L1793" s="2">
        <f t="shared" si="695"/>
        <v>0</v>
      </c>
      <c r="M1793" s="2">
        <f t="shared" si="696"/>
        <v>3.7522051838784043E-2</v>
      </c>
      <c r="N1793" s="59">
        <v>8861</v>
      </c>
      <c r="O1793" s="59">
        <v>5324</v>
      </c>
      <c r="P1793" s="59"/>
      <c r="Q1793" s="57">
        <v>210</v>
      </c>
      <c r="X1793" s="57">
        <v>21</v>
      </c>
      <c r="Y1793" s="59"/>
      <c r="Z1793" s="59">
        <v>198</v>
      </c>
      <c r="AA1793" s="59">
        <v>124</v>
      </c>
      <c r="AB1793" s="59"/>
      <c r="AC1793" s="59"/>
      <c r="AD1793" s="59"/>
      <c r="AE1793" s="59"/>
      <c r="AF1793" s="59"/>
      <c r="AG1793" s="59"/>
      <c r="AI1793" s="7">
        <f>IF(Q1793&gt;0,RANK(Q1793,(N1793:P1793,Q1793:AE1793)),0)</f>
        <v>3</v>
      </c>
      <c r="AJ1793" s="7">
        <f>IF(R1793&gt;0,RANK(R1793,(N1793:P1793,Q1793:AE1793)),0)</f>
        <v>0</v>
      </c>
      <c r="AK1793" s="7">
        <f>IF(T1793&gt;0,RANK(T1793,(N1793:P1793,Q1793:AE1793)),0)</f>
        <v>0</v>
      </c>
      <c r="AL1793" s="7">
        <f>IF(S1793&gt;0,RANK(S1793,(N1793:P1793,Q1793:AE1793)),0)</f>
        <v>0</v>
      </c>
      <c r="AM1793" s="2">
        <f t="shared" si="697"/>
        <v>1.4248880445107885E-2</v>
      </c>
      <c r="AN1793" s="2">
        <f t="shared" si="698"/>
        <v>0</v>
      </c>
      <c r="AO1793" s="2">
        <f t="shared" si="699"/>
        <v>0</v>
      </c>
      <c r="AP1793" s="2">
        <f t="shared" si="700"/>
        <v>0</v>
      </c>
      <c r="AR1793" t="s">
        <v>2167</v>
      </c>
      <c r="AS1793" t="s">
        <v>166</v>
      </c>
      <c r="AT1793">
        <v>1</v>
      </c>
      <c r="AV1793">
        <v>3</v>
      </c>
      <c r="AW1793" s="91">
        <v>41</v>
      </c>
      <c r="AX1793" s="93">
        <v>7</v>
      </c>
      <c r="AY1793" s="97">
        <f t="shared" si="682"/>
        <v>41007</v>
      </c>
      <c r="BA1793" s="7" t="s">
        <v>1261</v>
      </c>
    </row>
    <row r="1794" spans="1:53" hidden="1" outlineLevel="1">
      <c r="A1794" t="s">
        <v>848</v>
      </c>
      <c r="B1794" t="s">
        <v>166</v>
      </c>
      <c r="C1794" s="1">
        <f t="shared" si="692"/>
        <v>20035</v>
      </c>
      <c r="D1794" s="7">
        <f>IF(N1794&gt;0, RANK(N1794,(N1794:P1794,Q1794:AE1794)),0)</f>
        <v>1</v>
      </c>
      <c r="E1794" s="7">
        <f>IF(O1794&gt;0,RANK(O1794,(N1794:P1794,Q1794:AE1794)),0)</f>
        <v>2</v>
      </c>
      <c r="F1794" s="7">
        <f>IF(P1794&gt;0,RANK(P1794,(N1794:P1794,Q1794:AE1794)),0)</f>
        <v>0</v>
      </c>
      <c r="G1794" s="1">
        <f t="shared" si="671"/>
        <v>2597</v>
      </c>
      <c r="H1794" s="2">
        <f t="shared" si="672"/>
        <v>0.12962315947092587</v>
      </c>
      <c r="I1794" s="2"/>
      <c r="J1794" s="2">
        <f t="shared" si="693"/>
        <v>0.54424756675817321</v>
      </c>
      <c r="K1794" s="2">
        <f t="shared" si="694"/>
        <v>0.41462440728724731</v>
      </c>
      <c r="L1794" s="2">
        <f t="shared" si="695"/>
        <v>0</v>
      </c>
      <c r="M1794" s="2">
        <f t="shared" si="696"/>
        <v>4.1128025954579484E-2</v>
      </c>
      <c r="N1794" s="59">
        <v>10904</v>
      </c>
      <c r="O1794" s="59">
        <v>8307</v>
      </c>
      <c r="P1794" s="59"/>
      <c r="Q1794" s="57">
        <v>234</v>
      </c>
      <c r="X1794" s="57">
        <v>25</v>
      </c>
      <c r="Y1794" s="59"/>
      <c r="Z1794" s="59">
        <v>370</v>
      </c>
      <c r="AA1794" s="59">
        <v>195</v>
      </c>
      <c r="AB1794" s="59"/>
      <c r="AC1794" s="59"/>
      <c r="AD1794" s="59"/>
      <c r="AE1794" s="59"/>
      <c r="AF1794" s="59"/>
      <c r="AG1794" s="59"/>
      <c r="AI1794" s="7">
        <f>IF(Q1794&gt;0,RANK(Q1794,(N1794:P1794,Q1794:AE1794)),0)</f>
        <v>4</v>
      </c>
      <c r="AJ1794" s="7">
        <f>IF(R1794&gt;0,RANK(R1794,(N1794:P1794,Q1794:AE1794)),0)</f>
        <v>0</v>
      </c>
      <c r="AK1794" s="7">
        <f>IF(T1794&gt;0,RANK(T1794,(N1794:P1794,Q1794:AE1794)),0)</f>
        <v>0</v>
      </c>
      <c r="AL1794" s="7">
        <f>IF(S1794&gt;0,RANK(S1794,(N1794:P1794,Q1794:AE1794)),0)</f>
        <v>0</v>
      </c>
      <c r="AM1794" s="2">
        <f t="shared" si="697"/>
        <v>1.1679560768654854E-2</v>
      </c>
      <c r="AN1794" s="2">
        <f t="shared" si="698"/>
        <v>0</v>
      </c>
      <c r="AO1794" s="2">
        <f t="shared" si="699"/>
        <v>0</v>
      </c>
      <c r="AP1794" s="2">
        <f t="shared" si="700"/>
        <v>0</v>
      </c>
      <c r="AR1794" t="s">
        <v>848</v>
      </c>
      <c r="AS1794" t="s">
        <v>166</v>
      </c>
      <c r="AT1794">
        <v>1</v>
      </c>
      <c r="AV1794">
        <v>3</v>
      </c>
      <c r="AW1794" s="91">
        <v>41</v>
      </c>
      <c r="AX1794" s="93">
        <v>9</v>
      </c>
      <c r="AY1794" s="97">
        <f t="shared" si="682"/>
        <v>41009</v>
      </c>
      <c r="BA1794" s="7" t="s">
        <v>1261</v>
      </c>
    </row>
    <row r="1795" spans="1:53" hidden="1" outlineLevel="1">
      <c r="A1795" t="s">
        <v>813</v>
      </c>
      <c r="B1795" t="s">
        <v>166</v>
      </c>
      <c r="C1795" s="1">
        <f t="shared" si="692"/>
        <v>25084</v>
      </c>
      <c r="D1795" s="7">
        <f>IF(N1795&gt;0, RANK(N1795,(N1795:P1795,Q1795:AE1795)),0)</f>
        <v>1</v>
      </c>
      <c r="E1795" s="7">
        <f>IF(O1795&gt;0,RANK(O1795,(N1795:P1795,Q1795:AE1795)),0)</f>
        <v>2</v>
      </c>
      <c r="F1795" s="7">
        <f>IF(P1795&gt;0,RANK(P1795,(N1795:P1795,Q1795:AE1795)),0)</f>
        <v>0</v>
      </c>
      <c r="G1795" s="1">
        <f t="shared" si="671"/>
        <v>876</v>
      </c>
      <c r="H1795" s="2">
        <f t="shared" si="672"/>
        <v>3.4922659862860785E-2</v>
      </c>
      <c r="I1795" s="2"/>
      <c r="J1795" s="2">
        <f t="shared" si="693"/>
        <v>0.49126933503428483</v>
      </c>
      <c r="K1795" s="2">
        <f t="shared" si="694"/>
        <v>0.45634667517142402</v>
      </c>
      <c r="L1795" s="2">
        <f t="shared" si="695"/>
        <v>0</v>
      </c>
      <c r="M1795" s="2">
        <f t="shared" si="696"/>
        <v>5.2383989794291153E-2</v>
      </c>
      <c r="N1795" s="59">
        <v>12323</v>
      </c>
      <c r="O1795" s="59">
        <v>11447</v>
      </c>
      <c r="P1795" s="59"/>
      <c r="Q1795" s="57">
        <v>316</v>
      </c>
      <c r="X1795" s="57">
        <v>15</v>
      </c>
      <c r="Y1795" s="59"/>
      <c r="Z1795" s="59">
        <v>507</v>
      </c>
      <c r="AA1795" s="59">
        <v>476</v>
      </c>
      <c r="AB1795" s="59"/>
      <c r="AC1795" s="59"/>
      <c r="AD1795" s="59"/>
      <c r="AE1795" s="59"/>
      <c r="AF1795" s="59"/>
      <c r="AG1795" s="59"/>
      <c r="AI1795" s="7">
        <f>IF(Q1795&gt;0,RANK(Q1795,(N1795:P1795,Q1795:AE1795)),0)</f>
        <v>5</v>
      </c>
      <c r="AJ1795" s="7">
        <f>IF(R1795&gt;0,RANK(R1795,(N1795:P1795,Q1795:AE1795)),0)</f>
        <v>0</v>
      </c>
      <c r="AK1795" s="7">
        <f>IF(T1795&gt;0,RANK(T1795,(N1795:P1795,Q1795:AE1795)),0)</f>
        <v>0</v>
      </c>
      <c r="AL1795" s="7">
        <f>IF(S1795&gt;0,RANK(S1795,(N1795:P1795,Q1795:AE1795)),0)</f>
        <v>0</v>
      </c>
      <c r="AM1795" s="2">
        <f t="shared" si="697"/>
        <v>1.2597671822675809E-2</v>
      </c>
      <c r="AN1795" s="2">
        <f t="shared" si="698"/>
        <v>0</v>
      </c>
      <c r="AO1795" s="2">
        <f t="shared" si="699"/>
        <v>0</v>
      </c>
      <c r="AP1795" s="2">
        <f t="shared" si="700"/>
        <v>0</v>
      </c>
      <c r="AR1795" t="s">
        <v>813</v>
      </c>
      <c r="AS1795" t="s">
        <v>166</v>
      </c>
      <c r="AT1795">
        <v>4</v>
      </c>
      <c r="AV1795">
        <v>3</v>
      </c>
      <c r="AW1795" s="91">
        <v>41</v>
      </c>
      <c r="AX1795" s="93">
        <v>11</v>
      </c>
      <c r="AY1795" s="97">
        <f t="shared" si="682"/>
        <v>41011</v>
      </c>
      <c r="BA1795" s="7" t="s">
        <v>1261</v>
      </c>
    </row>
    <row r="1796" spans="1:53" hidden="1" outlineLevel="1">
      <c r="A1796" t="s">
        <v>687</v>
      </c>
      <c r="B1796" t="s">
        <v>166</v>
      </c>
      <c r="C1796" s="1">
        <f t="shared" si="692"/>
        <v>8845</v>
      </c>
      <c r="D1796" s="7">
        <f>IF(N1796&gt;0, RANK(N1796,(N1796:P1796,Q1796:AE1796)),0)</f>
        <v>2</v>
      </c>
      <c r="E1796" s="7">
        <f>IF(O1796&gt;0,RANK(O1796,(N1796:P1796,Q1796:AE1796)),0)</f>
        <v>1</v>
      </c>
      <c r="F1796" s="7">
        <f>IF(P1796&gt;0,RANK(P1796,(N1796:P1796,Q1796:AE1796)),0)</f>
        <v>0</v>
      </c>
      <c r="G1796" s="1">
        <f t="shared" si="671"/>
        <v>1221</v>
      </c>
      <c r="H1796" s="2">
        <f t="shared" si="672"/>
        <v>0.13804409270774448</v>
      </c>
      <c r="I1796" s="2"/>
      <c r="J1796" s="2">
        <f t="shared" si="693"/>
        <v>0.41413227812323344</v>
      </c>
      <c r="K1796" s="2">
        <f t="shared" si="694"/>
        <v>0.55217637083097793</v>
      </c>
      <c r="L1796" s="2">
        <f t="shared" si="695"/>
        <v>0</v>
      </c>
      <c r="M1796" s="2">
        <f t="shared" si="696"/>
        <v>3.3691351045788576E-2</v>
      </c>
      <c r="N1796" s="59">
        <v>3663</v>
      </c>
      <c r="O1796" s="59">
        <v>4884</v>
      </c>
      <c r="P1796" s="59"/>
      <c r="Q1796" s="57">
        <v>73</v>
      </c>
      <c r="X1796" s="57">
        <v>8</v>
      </c>
      <c r="Y1796" s="59"/>
      <c r="Z1796" s="59">
        <v>154</v>
      </c>
      <c r="AA1796" s="59">
        <v>63</v>
      </c>
      <c r="AB1796" s="59"/>
      <c r="AC1796" s="59"/>
      <c r="AD1796" s="59"/>
      <c r="AE1796" s="59"/>
      <c r="AF1796" s="59"/>
      <c r="AG1796" s="59"/>
      <c r="AI1796" s="7">
        <f>IF(Q1796&gt;0,RANK(Q1796,(N1796:P1796,Q1796:AE1796)),0)</f>
        <v>4</v>
      </c>
      <c r="AJ1796" s="7">
        <f>IF(R1796&gt;0,RANK(R1796,(N1796:P1796,Q1796:AE1796)),0)</f>
        <v>0</v>
      </c>
      <c r="AK1796" s="7">
        <f>IF(T1796&gt;0,RANK(T1796,(N1796:P1796,Q1796:AE1796)),0)</f>
        <v>0</v>
      </c>
      <c r="AL1796" s="7">
        <f>IF(S1796&gt;0,RANK(S1796,(N1796:P1796,Q1796:AE1796)),0)</f>
        <v>0</v>
      </c>
      <c r="AM1796" s="2">
        <f t="shared" si="697"/>
        <v>8.2532504239683432E-3</v>
      </c>
      <c r="AN1796" s="2">
        <f t="shared" si="698"/>
        <v>0</v>
      </c>
      <c r="AO1796" s="2">
        <f t="shared" si="699"/>
        <v>0</v>
      </c>
      <c r="AP1796" s="2">
        <f t="shared" si="700"/>
        <v>0</v>
      </c>
      <c r="AR1796" t="s">
        <v>687</v>
      </c>
      <c r="AS1796" t="s">
        <v>166</v>
      </c>
      <c r="AT1796">
        <v>2</v>
      </c>
      <c r="AV1796">
        <v>3</v>
      </c>
      <c r="AW1796" s="91">
        <v>41</v>
      </c>
      <c r="AX1796" s="93">
        <v>13</v>
      </c>
      <c r="AY1796" s="97">
        <f t="shared" si="682"/>
        <v>41013</v>
      </c>
      <c r="BA1796" s="7" t="s">
        <v>1261</v>
      </c>
    </row>
    <row r="1797" spans="1:53" hidden="1" outlineLevel="1">
      <c r="A1797" t="s">
        <v>1176</v>
      </c>
      <c r="B1797" t="s">
        <v>166</v>
      </c>
      <c r="C1797" s="1">
        <f t="shared" si="692"/>
        <v>10272</v>
      </c>
      <c r="D1797" s="7">
        <f>IF(N1797&gt;0, RANK(N1797,(N1797:P1797,Q1797:AE1797)),0)</f>
        <v>2</v>
      </c>
      <c r="E1797" s="7">
        <f>IF(O1797&gt;0,RANK(O1797,(N1797:P1797,Q1797:AE1797)),0)</f>
        <v>1</v>
      </c>
      <c r="F1797" s="7">
        <f>IF(P1797&gt;0,RANK(P1797,(N1797:P1797,Q1797:AE1797)),0)</f>
        <v>0</v>
      </c>
      <c r="G1797" s="1">
        <f t="shared" si="671"/>
        <v>782</v>
      </c>
      <c r="H1797" s="2">
        <f t="shared" si="672"/>
        <v>7.6129283489096575E-2</v>
      </c>
      <c r="I1797" s="2"/>
      <c r="J1797" s="2">
        <f t="shared" si="693"/>
        <v>0.43565031152647976</v>
      </c>
      <c r="K1797" s="2">
        <f t="shared" si="694"/>
        <v>0.51177959501557635</v>
      </c>
      <c r="L1797" s="2">
        <f t="shared" si="695"/>
        <v>0</v>
      </c>
      <c r="M1797" s="2">
        <f t="shared" si="696"/>
        <v>5.2570093457943834E-2</v>
      </c>
      <c r="N1797" s="59">
        <v>4475</v>
      </c>
      <c r="O1797" s="59">
        <v>5257</v>
      </c>
      <c r="P1797" s="59"/>
      <c r="Q1797" s="57">
        <v>153</v>
      </c>
      <c r="X1797" s="57">
        <v>18</v>
      </c>
      <c r="Y1797" s="59"/>
      <c r="Z1797" s="59">
        <v>226</v>
      </c>
      <c r="AA1797" s="59">
        <v>143</v>
      </c>
      <c r="AB1797" s="59"/>
      <c r="AC1797" s="59"/>
      <c r="AD1797" s="59"/>
      <c r="AE1797" s="59"/>
      <c r="AF1797" s="59"/>
      <c r="AG1797" s="59"/>
      <c r="AI1797" s="7">
        <f>IF(Q1797&gt;0,RANK(Q1797,(N1797:P1797,Q1797:AE1797)),0)</f>
        <v>4</v>
      </c>
      <c r="AJ1797" s="7">
        <f>IF(R1797&gt;0,RANK(R1797,(N1797:P1797,Q1797:AE1797)),0)</f>
        <v>0</v>
      </c>
      <c r="AK1797" s="7">
        <f>IF(T1797&gt;0,RANK(T1797,(N1797:P1797,Q1797:AE1797)),0)</f>
        <v>0</v>
      </c>
      <c r="AL1797" s="7">
        <f>IF(S1797&gt;0,RANK(S1797,(N1797:P1797,Q1797:AE1797)),0)</f>
        <v>0</v>
      </c>
      <c r="AM1797" s="2">
        <f t="shared" si="697"/>
        <v>1.4894859813084112E-2</v>
      </c>
      <c r="AN1797" s="2">
        <f t="shared" si="698"/>
        <v>0</v>
      </c>
      <c r="AO1797" s="2">
        <f t="shared" si="699"/>
        <v>0</v>
      </c>
      <c r="AP1797" s="2">
        <f t="shared" si="700"/>
        <v>0</v>
      </c>
      <c r="AR1797" t="s">
        <v>1176</v>
      </c>
      <c r="AS1797" t="s">
        <v>166</v>
      </c>
      <c r="AT1797">
        <v>4</v>
      </c>
      <c r="AV1797">
        <v>3</v>
      </c>
      <c r="AW1797" s="91">
        <v>41</v>
      </c>
      <c r="AX1797" s="93">
        <v>15</v>
      </c>
      <c r="AY1797" s="97">
        <f t="shared" si="682"/>
        <v>41015</v>
      </c>
      <c r="BA1797" s="7" t="s">
        <v>1261</v>
      </c>
    </row>
    <row r="1798" spans="1:53" hidden="1" outlineLevel="1">
      <c r="A1798" t="s">
        <v>654</v>
      </c>
      <c r="B1798" t="s">
        <v>166</v>
      </c>
      <c r="C1798" s="1">
        <f t="shared" si="692"/>
        <v>63490</v>
      </c>
      <c r="D1798" s="7">
        <f>IF(N1798&gt;0, RANK(N1798,(N1798:P1798,Q1798:AE1798)),0)</f>
        <v>2</v>
      </c>
      <c r="E1798" s="7">
        <f>IF(O1798&gt;0,RANK(O1798,(N1798:P1798,Q1798:AE1798)),0)</f>
        <v>1</v>
      </c>
      <c r="F1798" s="7">
        <f>IF(P1798&gt;0,RANK(P1798,(N1798:P1798,Q1798:AE1798)),0)</f>
        <v>0</v>
      </c>
      <c r="G1798" s="1">
        <f t="shared" si="671"/>
        <v>22</v>
      </c>
      <c r="H1798" s="2">
        <f t="shared" si="672"/>
        <v>3.4651126161600255E-4</v>
      </c>
      <c r="I1798" s="2"/>
      <c r="J1798" s="2">
        <f t="shared" si="693"/>
        <v>0.48525752086942825</v>
      </c>
      <c r="K1798" s="2">
        <f t="shared" si="694"/>
        <v>0.48560403213104425</v>
      </c>
      <c r="L1798" s="2">
        <f t="shared" si="695"/>
        <v>0</v>
      </c>
      <c r="M1798" s="2">
        <f t="shared" si="696"/>
        <v>2.9138446999527445E-2</v>
      </c>
      <c r="N1798" s="59">
        <v>30809</v>
      </c>
      <c r="O1798" s="59">
        <v>30831</v>
      </c>
      <c r="P1798" s="59"/>
      <c r="Q1798" s="57">
        <v>627</v>
      </c>
      <c r="X1798" s="57">
        <v>49</v>
      </c>
      <c r="Y1798" s="59"/>
      <c r="Z1798" s="59">
        <v>737</v>
      </c>
      <c r="AA1798" s="59">
        <v>437</v>
      </c>
      <c r="AB1798" s="59"/>
      <c r="AC1798" s="59"/>
      <c r="AD1798" s="59"/>
      <c r="AE1798" s="59"/>
      <c r="AF1798" s="59"/>
      <c r="AG1798" s="59"/>
      <c r="AI1798" s="7">
        <f>IF(Q1798&gt;0,RANK(Q1798,(N1798:P1798,Q1798:AE1798)),0)</f>
        <v>4</v>
      </c>
      <c r="AJ1798" s="7">
        <f>IF(R1798&gt;0,RANK(R1798,(N1798:P1798,Q1798:AE1798)),0)</f>
        <v>0</v>
      </c>
      <c r="AK1798" s="7">
        <f>IF(T1798&gt;0,RANK(T1798,(N1798:P1798,Q1798:AE1798)),0)</f>
        <v>0</v>
      </c>
      <c r="AL1798" s="7">
        <f>IF(S1798&gt;0,RANK(S1798,(N1798:P1798,Q1798:AE1798)),0)</f>
        <v>0</v>
      </c>
      <c r="AM1798" s="2">
        <f t="shared" si="697"/>
        <v>9.8755709560560713E-3</v>
      </c>
      <c r="AN1798" s="2">
        <f t="shared" si="698"/>
        <v>0</v>
      </c>
      <c r="AO1798" s="2">
        <f t="shared" si="699"/>
        <v>0</v>
      </c>
      <c r="AP1798" s="2">
        <f t="shared" si="700"/>
        <v>0</v>
      </c>
      <c r="AR1798" t="s">
        <v>654</v>
      </c>
      <c r="AS1798" t="s">
        <v>166</v>
      </c>
      <c r="AT1798">
        <v>2</v>
      </c>
      <c r="AV1798">
        <v>3</v>
      </c>
      <c r="AW1798" s="91">
        <v>41</v>
      </c>
      <c r="AX1798" s="93">
        <v>17</v>
      </c>
      <c r="AY1798" s="97">
        <f t="shared" si="682"/>
        <v>41017</v>
      </c>
      <c r="BA1798" s="7" t="s">
        <v>1261</v>
      </c>
    </row>
    <row r="1799" spans="1:53" hidden="1" outlineLevel="1">
      <c r="A1799" t="s">
        <v>371</v>
      </c>
      <c r="B1799" t="s">
        <v>166</v>
      </c>
      <c r="C1799" s="1">
        <f t="shared" si="692"/>
        <v>43035</v>
      </c>
      <c r="D1799" s="7">
        <f>IF(N1799&gt;0, RANK(N1799,(N1799:P1799,Q1799:AE1799)),0)</f>
        <v>2</v>
      </c>
      <c r="E1799" s="7">
        <f>IF(O1799&gt;0,RANK(O1799,(N1799:P1799,Q1799:AE1799)),0)</f>
        <v>1</v>
      </c>
      <c r="F1799" s="7">
        <f>IF(P1799&gt;0,RANK(P1799,(N1799:P1799,Q1799:AE1799)),0)</f>
        <v>0</v>
      </c>
      <c r="G1799" s="1">
        <f t="shared" si="671"/>
        <v>6986</v>
      </c>
      <c r="H1799" s="2">
        <f t="shared" si="672"/>
        <v>0.16233298477983038</v>
      </c>
      <c r="I1799" s="2"/>
      <c r="J1799" s="2">
        <f t="shared" si="693"/>
        <v>0.39723480887649587</v>
      </c>
      <c r="K1799" s="2">
        <f t="shared" si="694"/>
        <v>0.55956779365632625</v>
      </c>
      <c r="L1799" s="2">
        <f t="shared" si="695"/>
        <v>0</v>
      </c>
      <c r="M1799" s="2">
        <f t="shared" si="696"/>
        <v>4.3197397467177878E-2</v>
      </c>
      <c r="N1799" s="59">
        <v>17095</v>
      </c>
      <c r="O1799" s="59">
        <v>24081</v>
      </c>
      <c r="P1799" s="59"/>
      <c r="Q1799" s="57">
        <v>462</v>
      </c>
      <c r="X1799" s="57">
        <v>55</v>
      </c>
      <c r="Y1799" s="59"/>
      <c r="Z1799" s="59">
        <v>896</v>
      </c>
      <c r="AA1799" s="59">
        <v>446</v>
      </c>
      <c r="AB1799" s="59"/>
      <c r="AC1799" s="59"/>
      <c r="AD1799" s="59"/>
      <c r="AE1799" s="59"/>
      <c r="AF1799" s="59"/>
      <c r="AG1799" s="59"/>
      <c r="AI1799" s="7">
        <f>IF(Q1799&gt;0,RANK(Q1799,(N1799:P1799,Q1799:AE1799)),0)</f>
        <v>4</v>
      </c>
      <c r="AJ1799" s="7">
        <f>IF(R1799&gt;0,RANK(R1799,(N1799:P1799,Q1799:AE1799)),0)</f>
        <v>0</v>
      </c>
      <c r="AK1799" s="7">
        <f>IF(T1799&gt;0,RANK(T1799,(N1799:P1799,Q1799:AE1799)),0)</f>
        <v>0</v>
      </c>
      <c r="AL1799" s="7">
        <f>IF(S1799&gt;0,RANK(S1799,(N1799:P1799,Q1799:AE1799)),0)</f>
        <v>0</v>
      </c>
      <c r="AM1799" s="2">
        <f t="shared" si="697"/>
        <v>1.0735447891251308E-2</v>
      </c>
      <c r="AN1799" s="2">
        <f t="shared" si="698"/>
        <v>0</v>
      </c>
      <c r="AO1799" s="2">
        <f t="shared" si="699"/>
        <v>0</v>
      </c>
      <c r="AP1799" s="2">
        <f t="shared" si="700"/>
        <v>0</v>
      </c>
      <c r="AR1799" t="s">
        <v>371</v>
      </c>
      <c r="AS1799" t="s">
        <v>166</v>
      </c>
      <c r="AT1799">
        <v>4</v>
      </c>
      <c r="AV1799">
        <v>3</v>
      </c>
      <c r="AW1799" s="91">
        <v>41</v>
      </c>
      <c r="AX1799" s="93">
        <v>19</v>
      </c>
      <c r="AY1799" s="97">
        <f t="shared" si="682"/>
        <v>41019</v>
      </c>
      <c r="BA1799" s="7" t="s">
        <v>1261</v>
      </c>
    </row>
    <row r="1800" spans="1:53" hidden="1" outlineLevel="1">
      <c r="A1800" t="s">
        <v>1915</v>
      </c>
      <c r="B1800" t="s">
        <v>166</v>
      </c>
      <c r="C1800" s="1">
        <f t="shared" si="692"/>
        <v>957</v>
      </c>
      <c r="D1800" s="7">
        <f>IF(N1800&gt;0, RANK(N1800,(N1800:P1800,Q1800:AE1800)),0)</f>
        <v>1</v>
      </c>
      <c r="E1800" s="7">
        <f>IF(O1800&gt;0,RANK(O1800,(N1800:P1800,Q1800:AE1800)),0)</f>
        <v>2</v>
      </c>
      <c r="F1800" s="7">
        <f>IF(P1800&gt;0,RANK(P1800,(N1800:P1800,Q1800:AE1800)),0)</f>
        <v>0</v>
      </c>
      <c r="G1800" s="1">
        <f t="shared" si="671"/>
        <v>79</v>
      </c>
      <c r="H1800" s="2">
        <f t="shared" si="672"/>
        <v>8.254963427377221E-2</v>
      </c>
      <c r="I1800" s="2"/>
      <c r="J1800" s="2">
        <f t="shared" si="693"/>
        <v>0.52664576802507834</v>
      </c>
      <c r="K1800" s="2">
        <f t="shared" si="694"/>
        <v>0.44409613375130619</v>
      </c>
      <c r="L1800" s="2">
        <f t="shared" si="695"/>
        <v>0</v>
      </c>
      <c r="M1800" s="2">
        <f t="shared" si="696"/>
        <v>2.925809822361547E-2</v>
      </c>
      <c r="N1800" s="59">
        <v>504</v>
      </c>
      <c r="O1800" s="59">
        <v>425</v>
      </c>
      <c r="P1800" s="59"/>
      <c r="Q1800" s="57">
        <v>4</v>
      </c>
      <c r="X1800" s="57">
        <v>2</v>
      </c>
      <c r="Y1800" s="59"/>
      <c r="Z1800" s="59">
        <v>19</v>
      </c>
      <c r="AA1800" s="59">
        <v>3</v>
      </c>
      <c r="AB1800" s="59"/>
      <c r="AC1800" s="59"/>
      <c r="AD1800" s="59"/>
      <c r="AE1800" s="59"/>
      <c r="AF1800" s="59"/>
      <c r="AG1800" s="59"/>
      <c r="AI1800" s="7">
        <f>IF(Q1800&gt;0,RANK(Q1800,(N1800:P1800,Q1800:AE1800)),0)</f>
        <v>4</v>
      </c>
      <c r="AJ1800" s="7">
        <f>IF(R1800&gt;0,RANK(R1800,(N1800:P1800,Q1800:AE1800)),0)</f>
        <v>0</v>
      </c>
      <c r="AK1800" s="7">
        <f>IF(T1800&gt;0,RANK(T1800,(N1800:P1800,Q1800:AE1800)),0)</f>
        <v>0</v>
      </c>
      <c r="AL1800" s="7">
        <f>IF(S1800&gt;0,RANK(S1800,(N1800:P1800,Q1800:AE1800)),0)</f>
        <v>0</v>
      </c>
      <c r="AM1800" s="2">
        <f t="shared" si="697"/>
        <v>4.1797283176593526E-3</v>
      </c>
      <c r="AN1800" s="2">
        <f t="shared" si="698"/>
        <v>0</v>
      </c>
      <c r="AO1800" s="2">
        <f t="shared" si="699"/>
        <v>0</v>
      </c>
      <c r="AP1800" s="2">
        <f t="shared" si="700"/>
        <v>0</v>
      </c>
      <c r="AR1800" t="s">
        <v>1915</v>
      </c>
      <c r="AS1800" t="s">
        <v>166</v>
      </c>
      <c r="AT1800">
        <v>2</v>
      </c>
      <c r="AV1800">
        <v>3</v>
      </c>
      <c r="AW1800" s="91">
        <v>41</v>
      </c>
      <c r="AX1800" s="93">
        <v>21</v>
      </c>
      <c r="AY1800" s="97">
        <f t="shared" si="682"/>
        <v>41021</v>
      </c>
      <c r="BA1800" s="7" t="s">
        <v>1261</v>
      </c>
    </row>
    <row r="1801" spans="1:53" hidden="1" outlineLevel="1">
      <c r="A1801" t="s">
        <v>1340</v>
      </c>
      <c r="B1801" t="s">
        <v>166</v>
      </c>
      <c r="C1801" s="1">
        <f t="shared" si="692"/>
        <v>3430</v>
      </c>
      <c r="D1801" s="7">
        <f>IF(N1801&gt;0, RANK(N1801,(N1801:P1801,Q1801:AE1801)),0)</f>
        <v>2</v>
      </c>
      <c r="E1801" s="7">
        <f>IF(O1801&gt;0,RANK(O1801,(N1801:P1801,Q1801:AE1801)),0)</f>
        <v>1</v>
      </c>
      <c r="F1801" s="7">
        <f>IF(P1801&gt;0,RANK(P1801,(N1801:P1801,Q1801:AE1801)),0)</f>
        <v>0</v>
      </c>
      <c r="G1801" s="1">
        <f t="shared" si="671"/>
        <v>1248</v>
      </c>
      <c r="H1801" s="2">
        <f t="shared" si="672"/>
        <v>0.36384839650145773</v>
      </c>
      <c r="I1801" s="2"/>
      <c r="J1801" s="2">
        <f t="shared" si="693"/>
        <v>0.30349854227405249</v>
      </c>
      <c r="K1801" s="2">
        <f t="shared" si="694"/>
        <v>0.66734693877551021</v>
      </c>
      <c r="L1801" s="2">
        <f t="shared" si="695"/>
        <v>0</v>
      </c>
      <c r="M1801" s="2">
        <f t="shared" si="696"/>
        <v>2.9154518950437303E-2</v>
      </c>
      <c r="N1801" s="59">
        <v>1041</v>
      </c>
      <c r="O1801" s="59">
        <v>2289</v>
      </c>
      <c r="P1801" s="59"/>
      <c r="Q1801" s="57">
        <v>28</v>
      </c>
      <c r="X1801" s="57">
        <v>0</v>
      </c>
      <c r="Y1801" s="59"/>
      <c r="Z1801" s="59">
        <v>59</v>
      </c>
      <c r="AA1801" s="59">
        <v>13</v>
      </c>
      <c r="AB1801" s="59"/>
      <c r="AC1801" s="59"/>
      <c r="AD1801" s="59"/>
      <c r="AE1801" s="59"/>
      <c r="AF1801" s="59"/>
      <c r="AG1801" s="59"/>
      <c r="AI1801" s="7">
        <f>IF(Q1801&gt;0,RANK(Q1801,(N1801:P1801,Q1801:AE1801)),0)</f>
        <v>4</v>
      </c>
      <c r="AJ1801" s="7">
        <f>IF(R1801&gt;0,RANK(R1801,(N1801:P1801,Q1801:AE1801)),0)</f>
        <v>0</v>
      </c>
      <c r="AK1801" s="7">
        <f>IF(T1801&gt;0,RANK(T1801,(N1801:P1801,Q1801:AE1801)),0)</f>
        <v>0</v>
      </c>
      <c r="AL1801" s="7">
        <f>IF(S1801&gt;0,RANK(S1801,(N1801:P1801,Q1801:AE1801)),0)</f>
        <v>0</v>
      </c>
      <c r="AM1801" s="2">
        <f t="shared" si="697"/>
        <v>8.1632653061224497E-3</v>
      </c>
      <c r="AN1801" s="2">
        <f t="shared" si="698"/>
        <v>0</v>
      </c>
      <c r="AO1801" s="2">
        <f t="shared" si="699"/>
        <v>0</v>
      </c>
      <c r="AP1801" s="2">
        <f t="shared" si="700"/>
        <v>0</v>
      </c>
      <c r="AR1801" t="s">
        <v>1340</v>
      </c>
      <c r="AS1801" t="s">
        <v>166</v>
      </c>
      <c r="AT1801">
        <v>2</v>
      </c>
      <c r="AV1801">
        <v>3</v>
      </c>
      <c r="AW1801" s="91">
        <v>41</v>
      </c>
      <c r="AX1801" s="93">
        <v>23</v>
      </c>
      <c r="AY1801" s="97">
        <f t="shared" si="682"/>
        <v>41023</v>
      </c>
      <c r="BA1801" s="7" t="s">
        <v>1261</v>
      </c>
    </row>
    <row r="1802" spans="1:53" hidden="1" outlineLevel="1">
      <c r="A1802" t="s">
        <v>653</v>
      </c>
      <c r="B1802" t="s">
        <v>166</v>
      </c>
      <c r="C1802" s="1">
        <f t="shared" si="692"/>
        <v>3347</v>
      </c>
      <c r="D1802" s="7">
        <f>IF(N1802&gt;0, RANK(N1802,(N1802:P1802,Q1802:AE1802)),0)</f>
        <v>2</v>
      </c>
      <c r="E1802" s="7">
        <f>IF(O1802&gt;0,RANK(O1802,(N1802:P1802,Q1802:AE1802)),0)</f>
        <v>1</v>
      </c>
      <c r="F1802" s="7">
        <f>IF(P1802&gt;0,RANK(P1802,(N1802:P1802,Q1802:AE1802)),0)</f>
        <v>0</v>
      </c>
      <c r="G1802" s="1">
        <f t="shared" si="671"/>
        <v>694</v>
      </c>
      <c r="H1802" s="2">
        <f t="shared" si="672"/>
        <v>0.20734986555123991</v>
      </c>
      <c r="I1802" s="2"/>
      <c r="J1802" s="2">
        <f t="shared" si="693"/>
        <v>0.37765162832387211</v>
      </c>
      <c r="K1802" s="2">
        <f t="shared" si="694"/>
        <v>0.58500149387511202</v>
      </c>
      <c r="L1802" s="2">
        <f t="shared" si="695"/>
        <v>0</v>
      </c>
      <c r="M1802" s="2">
        <f t="shared" si="696"/>
        <v>3.7346877801015865E-2</v>
      </c>
      <c r="N1802" s="59">
        <v>1264</v>
      </c>
      <c r="O1802" s="59">
        <v>1958</v>
      </c>
      <c r="P1802" s="59"/>
      <c r="Q1802" s="57">
        <v>30</v>
      </c>
      <c r="X1802" s="57">
        <v>2</v>
      </c>
      <c r="Y1802" s="59"/>
      <c r="Z1802" s="59">
        <v>63</v>
      </c>
      <c r="AA1802" s="59">
        <v>30</v>
      </c>
      <c r="AB1802" s="59"/>
      <c r="AC1802" s="59"/>
      <c r="AD1802" s="59"/>
      <c r="AE1802" s="59"/>
      <c r="AF1802" s="59"/>
      <c r="AG1802" s="59"/>
      <c r="AI1802" s="7">
        <f>IF(Q1802&gt;0,RANK(Q1802,(N1802:P1802,Q1802:AE1802)),0)</f>
        <v>4</v>
      </c>
      <c r="AJ1802" s="7">
        <f>IF(R1802&gt;0,RANK(R1802,(N1802:P1802,Q1802:AE1802)),0)</f>
        <v>0</v>
      </c>
      <c r="AK1802" s="7">
        <f>IF(T1802&gt;0,RANK(T1802,(N1802:P1802,Q1802:AE1802)),0)</f>
        <v>0</v>
      </c>
      <c r="AL1802" s="7">
        <f>IF(S1802&gt;0,RANK(S1802,(N1802:P1802,Q1802:AE1802)),0)</f>
        <v>0</v>
      </c>
      <c r="AM1802" s="2">
        <f t="shared" si="697"/>
        <v>8.9632506722437996E-3</v>
      </c>
      <c r="AN1802" s="2">
        <f t="shared" si="698"/>
        <v>0</v>
      </c>
      <c r="AO1802" s="2">
        <f t="shared" si="699"/>
        <v>0</v>
      </c>
      <c r="AP1802" s="2">
        <f t="shared" si="700"/>
        <v>0</v>
      </c>
      <c r="AR1802" t="s">
        <v>653</v>
      </c>
      <c r="AS1802" t="s">
        <v>166</v>
      </c>
      <c r="AT1802">
        <v>2</v>
      </c>
      <c r="AV1802">
        <v>3</v>
      </c>
      <c r="AW1802" s="91">
        <v>41</v>
      </c>
      <c r="AX1802" s="93">
        <v>25</v>
      </c>
      <c r="AY1802" s="97">
        <f t="shared" si="682"/>
        <v>41025</v>
      </c>
      <c r="BA1802" s="7" t="s">
        <v>1261</v>
      </c>
    </row>
    <row r="1803" spans="1:53" hidden="1" outlineLevel="1">
      <c r="A1803" t="s">
        <v>592</v>
      </c>
      <c r="B1803" t="s">
        <v>166</v>
      </c>
      <c r="C1803" s="1">
        <f t="shared" si="692"/>
        <v>8364</v>
      </c>
      <c r="D1803" s="7">
        <f>IF(N1803&gt;0, RANK(N1803,(N1803:P1803,Q1803:AE1803)),0)</f>
        <v>1</v>
      </c>
      <c r="E1803" s="7">
        <f>IF(O1803&gt;0,RANK(O1803,(N1803:P1803,Q1803:AE1803)),0)</f>
        <v>2</v>
      </c>
      <c r="F1803" s="7">
        <f>IF(P1803&gt;0,RANK(P1803,(N1803:P1803,Q1803:AE1803)),0)</f>
        <v>0</v>
      </c>
      <c r="G1803" s="1">
        <f t="shared" si="671"/>
        <v>3031</v>
      </c>
      <c r="H1803" s="2">
        <f t="shared" si="672"/>
        <v>0.36238641798182686</v>
      </c>
      <c r="I1803" s="2"/>
      <c r="J1803" s="2">
        <f t="shared" si="693"/>
        <v>0.66654710664753702</v>
      </c>
      <c r="K1803" s="2">
        <f t="shared" si="694"/>
        <v>0.30416068866571017</v>
      </c>
      <c r="L1803" s="2">
        <f t="shared" si="695"/>
        <v>0</v>
      </c>
      <c r="M1803" s="2">
        <f t="shared" si="696"/>
        <v>2.929220468675281E-2</v>
      </c>
      <c r="N1803" s="59">
        <v>5575</v>
      </c>
      <c r="O1803" s="59">
        <v>2544</v>
      </c>
      <c r="P1803" s="59"/>
      <c r="Q1803" s="57">
        <v>72</v>
      </c>
      <c r="X1803" s="57">
        <v>5</v>
      </c>
      <c r="Y1803" s="59"/>
      <c r="Z1803" s="59">
        <v>104</v>
      </c>
      <c r="AA1803" s="59">
        <v>64</v>
      </c>
      <c r="AB1803" s="59"/>
      <c r="AC1803" s="59"/>
      <c r="AD1803" s="59"/>
      <c r="AE1803" s="59"/>
      <c r="AF1803" s="59"/>
      <c r="AG1803" s="59"/>
      <c r="AI1803" s="7">
        <f>IF(Q1803&gt;0,RANK(Q1803,(N1803:P1803,Q1803:AE1803)),0)</f>
        <v>4</v>
      </c>
      <c r="AJ1803" s="7">
        <f>IF(R1803&gt;0,RANK(R1803,(N1803:P1803,Q1803:AE1803)),0)</f>
        <v>0</v>
      </c>
      <c r="AK1803" s="7">
        <f>IF(T1803&gt;0,RANK(T1803,(N1803:P1803,Q1803:AE1803)),0)</f>
        <v>0</v>
      </c>
      <c r="AL1803" s="7">
        <f>IF(S1803&gt;0,RANK(S1803,(N1803:P1803,Q1803:AE1803)),0)</f>
        <v>0</v>
      </c>
      <c r="AM1803" s="2">
        <f t="shared" si="697"/>
        <v>8.60832137733142E-3</v>
      </c>
      <c r="AN1803" s="2">
        <f t="shared" si="698"/>
        <v>0</v>
      </c>
      <c r="AO1803" s="2">
        <f t="shared" si="699"/>
        <v>0</v>
      </c>
      <c r="AP1803" s="2">
        <f t="shared" si="700"/>
        <v>0</v>
      </c>
      <c r="AR1803" t="s">
        <v>592</v>
      </c>
      <c r="AS1803" t="s">
        <v>166</v>
      </c>
      <c r="AT1803">
        <v>2</v>
      </c>
      <c r="AV1803">
        <v>3</v>
      </c>
      <c r="AW1803" s="91">
        <v>41</v>
      </c>
      <c r="AX1803" s="93">
        <v>27</v>
      </c>
      <c r="AY1803" s="97">
        <f t="shared" si="682"/>
        <v>41027</v>
      </c>
      <c r="BA1803" s="7" t="s">
        <v>1261</v>
      </c>
    </row>
    <row r="1804" spans="1:53" hidden="1" outlineLevel="1">
      <c r="A1804" t="s">
        <v>666</v>
      </c>
      <c r="B1804" t="s">
        <v>166</v>
      </c>
      <c r="C1804" s="1">
        <f t="shared" si="692"/>
        <v>77488</v>
      </c>
      <c r="D1804" s="7">
        <f>IF(N1804&gt;0, RANK(N1804,(N1804:P1804,Q1804:AE1804)),0)</f>
        <v>1</v>
      </c>
      <c r="E1804" s="7">
        <f>IF(O1804&gt;0,RANK(O1804,(N1804:P1804,Q1804:AE1804)),0)</f>
        <v>2</v>
      </c>
      <c r="F1804" s="7">
        <f>IF(P1804&gt;0,RANK(P1804,(N1804:P1804,Q1804:AE1804)),0)</f>
        <v>0</v>
      </c>
      <c r="G1804" s="1">
        <f t="shared" si="671"/>
        <v>4927</v>
      </c>
      <c r="H1804" s="2">
        <f t="shared" si="672"/>
        <v>6.3584038818913891E-2</v>
      </c>
      <c r="I1804" s="2"/>
      <c r="J1804" s="2">
        <f t="shared" si="693"/>
        <v>0.51413122031798475</v>
      </c>
      <c r="K1804" s="2">
        <f t="shared" si="694"/>
        <v>0.4505471814990708</v>
      </c>
      <c r="L1804" s="2">
        <f t="shared" si="695"/>
        <v>0</v>
      </c>
      <c r="M1804" s="2">
        <f t="shared" si="696"/>
        <v>3.5321598182944447E-2</v>
      </c>
      <c r="N1804" s="59">
        <v>39839</v>
      </c>
      <c r="O1804" s="59">
        <v>34912</v>
      </c>
      <c r="P1804" s="59"/>
      <c r="Q1804" s="57">
        <v>955</v>
      </c>
      <c r="X1804" s="57">
        <v>63</v>
      </c>
      <c r="Y1804" s="59"/>
      <c r="Z1804" s="59">
        <v>1013</v>
      </c>
      <c r="AA1804" s="59">
        <v>706</v>
      </c>
      <c r="AB1804" s="59"/>
      <c r="AC1804" s="59"/>
      <c r="AD1804" s="59"/>
      <c r="AE1804" s="59"/>
      <c r="AF1804" s="59"/>
      <c r="AG1804" s="59"/>
      <c r="AI1804" s="7">
        <f>IF(Q1804&gt;0,RANK(Q1804,(N1804:P1804,Q1804:AE1804)),0)</f>
        <v>4</v>
      </c>
      <c r="AJ1804" s="7">
        <f>IF(R1804&gt;0,RANK(R1804,(N1804:P1804,Q1804:AE1804)),0)</f>
        <v>0</v>
      </c>
      <c r="AK1804" s="7">
        <f>IF(T1804&gt;0,RANK(T1804,(N1804:P1804,Q1804:AE1804)),0)</f>
        <v>0</v>
      </c>
      <c r="AL1804" s="7">
        <f>IF(S1804&gt;0,RANK(S1804,(N1804:P1804,Q1804:AE1804)),0)</f>
        <v>0</v>
      </c>
      <c r="AM1804" s="2">
        <f t="shared" si="697"/>
        <v>1.2324488953128227E-2</v>
      </c>
      <c r="AN1804" s="2">
        <f t="shared" si="698"/>
        <v>0</v>
      </c>
      <c r="AO1804" s="2">
        <f t="shared" si="699"/>
        <v>0</v>
      </c>
      <c r="AP1804" s="2">
        <f t="shared" si="700"/>
        <v>0</v>
      </c>
      <c r="AR1804" t="s">
        <v>666</v>
      </c>
      <c r="AS1804" t="s">
        <v>166</v>
      </c>
      <c r="AT1804">
        <v>2</v>
      </c>
      <c r="AV1804">
        <v>3</v>
      </c>
      <c r="AW1804" s="91">
        <v>41</v>
      </c>
      <c r="AX1804" s="93">
        <v>29</v>
      </c>
      <c r="AY1804" s="97">
        <f t="shared" si="682"/>
        <v>41029</v>
      </c>
      <c r="BA1804" s="7" t="s">
        <v>1261</v>
      </c>
    </row>
    <row r="1805" spans="1:53" hidden="1" outlineLevel="1">
      <c r="A1805" t="s">
        <v>330</v>
      </c>
      <c r="B1805" t="s">
        <v>166</v>
      </c>
      <c r="C1805" s="1">
        <f t="shared" si="692"/>
        <v>6603</v>
      </c>
      <c r="D1805" s="7">
        <f>IF(N1805&gt;0, RANK(N1805,(N1805:P1805,Q1805:AE1805)),0)</f>
        <v>2</v>
      </c>
      <c r="E1805" s="7">
        <f>IF(O1805&gt;0,RANK(O1805,(N1805:P1805,Q1805:AE1805)),0)</f>
        <v>1</v>
      </c>
      <c r="F1805" s="7">
        <f>IF(P1805&gt;0,RANK(P1805,(N1805:P1805,Q1805:AE1805)),0)</f>
        <v>0</v>
      </c>
      <c r="G1805" s="1">
        <f t="shared" ref="G1805:G1868" si="701">IF(C1805&gt;0,MAX(N1805:P1805)-LARGE(N1805:P1805,2),0)</f>
        <v>338</v>
      </c>
      <c r="H1805" s="2">
        <f t="shared" ref="H1805:H1868" si="702">IF(C1805&gt;0,G1805/C1805,0)</f>
        <v>5.1188853551416023E-2</v>
      </c>
      <c r="I1805" s="2"/>
      <c r="J1805" s="2">
        <f t="shared" si="693"/>
        <v>0.45979100408905044</v>
      </c>
      <c r="K1805" s="2">
        <f t="shared" si="694"/>
        <v>0.51097985764046649</v>
      </c>
      <c r="L1805" s="2">
        <f t="shared" si="695"/>
        <v>0</v>
      </c>
      <c r="M1805" s="2">
        <f t="shared" si="696"/>
        <v>2.9229138270483013E-2</v>
      </c>
      <c r="N1805" s="59">
        <v>3036</v>
      </c>
      <c r="O1805" s="59">
        <v>3374</v>
      </c>
      <c r="P1805" s="59"/>
      <c r="Q1805" s="57">
        <v>61</v>
      </c>
      <c r="X1805" s="57">
        <v>1</v>
      </c>
      <c r="Y1805" s="59"/>
      <c r="Z1805" s="59">
        <v>91</v>
      </c>
      <c r="AA1805" s="59">
        <v>40</v>
      </c>
      <c r="AB1805" s="59"/>
      <c r="AC1805" s="59"/>
      <c r="AD1805" s="59"/>
      <c r="AE1805" s="59"/>
      <c r="AF1805" s="59"/>
      <c r="AG1805" s="59"/>
      <c r="AI1805" s="7">
        <f>IF(Q1805&gt;0,RANK(Q1805,(N1805:P1805,Q1805:AE1805)),0)</f>
        <v>4</v>
      </c>
      <c r="AJ1805" s="7">
        <f>IF(R1805&gt;0,RANK(R1805,(N1805:P1805,Q1805:AE1805)),0)</f>
        <v>0</v>
      </c>
      <c r="AK1805" s="7">
        <f>IF(T1805&gt;0,RANK(T1805,(N1805:P1805,Q1805:AE1805)),0)</f>
        <v>0</v>
      </c>
      <c r="AL1805" s="7">
        <f>IF(S1805&gt;0,RANK(S1805,(N1805:P1805,Q1805:AE1805)),0)</f>
        <v>0</v>
      </c>
      <c r="AM1805" s="2">
        <f t="shared" si="697"/>
        <v>9.2382250492200509E-3</v>
      </c>
      <c r="AN1805" s="2">
        <f t="shared" si="698"/>
        <v>0</v>
      </c>
      <c r="AO1805" s="2">
        <f t="shared" si="699"/>
        <v>0</v>
      </c>
      <c r="AP1805" s="2">
        <f t="shared" si="700"/>
        <v>0</v>
      </c>
      <c r="AR1805" t="s">
        <v>330</v>
      </c>
      <c r="AS1805" t="s">
        <v>166</v>
      </c>
      <c r="AT1805">
        <v>2</v>
      </c>
      <c r="AV1805">
        <v>3</v>
      </c>
      <c r="AW1805" s="91">
        <v>41</v>
      </c>
      <c r="AX1805" s="93">
        <v>31</v>
      </c>
      <c r="AY1805" s="97">
        <f t="shared" si="682"/>
        <v>41031</v>
      </c>
      <c r="BA1805" s="7" t="s">
        <v>1261</v>
      </c>
    </row>
    <row r="1806" spans="1:53" hidden="1" outlineLevel="1">
      <c r="A1806" t="s">
        <v>1203</v>
      </c>
      <c r="B1806" t="s">
        <v>166</v>
      </c>
      <c r="C1806" s="1">
        <f t="shared" si="692"/>
        <v>33150</v>
      </c>
      <c r="D1806" s="7">
        <f>IF(N1806&gt;0, RANK(N1806,(N1806:P1806,Q1806:AE1806)),0)</f>
        <v>2</v>
      </c>
      <c r="E1806" s="7">
        <f>IF(O1806&gt;0,RANK(O1806,(N1806:P1806,Q1806:AE1806)),0)</f>
        <v>1</v>
      </c>
      <c r="F1806" s="7">
        <f>IF(P1806&gt;0,RANK(P1806,(N1806:P1806,Q1806:AE1806)),0)</f>
        <v>0</v>
      </c>
      <c r="G1806" s="1">
        <f t="shared" si="701"/>
        <v>3384</v>
      </c>
      <c r="H1806" s="2">
        <f t="shared" si="702"/>
        <v>0.10208144796380091</v>
      </c>
      <c r="I1806" s="2"/>
      <c r="J1806" s="2">
        <f t="shared" si="693"/>
        <v>0.42772247360482657</v>
      </c>
      <c r="K1806" s="2">
        <f t="shared" si="694"/>
        <v>0.52980392156862743</v>
      </c>
      <c r="L1806" s="2">
        <f t="shared" si="695"/>
        <v>0</v>
      </c>
      <c r="M1806" s="2">
        <f t="shared" si="696"/>
        <v>4.2473604826545941E-2</v>
      </c>
      <c r="N1806" s="59">
        <v>14179</v>
      </c>
      <c r="O1806" s="59">
        <v>17563</v>
      </c>
      <c r="P1806" s="59"/>
      <c r="Q1806" s="57">
        <v>489</v>
      </c>
      <c r="X1806" s="57">
        <v>48</v>
      </c>
      <c r="Y1806" s="59"/>
      <c r="Z1806" s="59">
        <v>576</v>
      </c>
      <c r="AA1806" s="59">
        <v>295</v>
      </c>
      <c r="AB1806" s="59"/>
      <c r="AC1806" s="59"/>
      <c r="AD1806" s="59"/>
      <c r="AE1806" s="59"/>
      <c r="AF1806" s="59"/>
      <c r="AG1806" s="59"/>
      <c r="AI1806" s="7">
        <f>IF(Q1806&gt;0,RANK(Q1806,(N1806:P1806,Q1806:AE1806)),0)</f>
        <v>4</v>
      </c>
      <c r="AJ1806" s="7">
        <f>IF(R1806&gt;0,RANK(R1806,(N1806:P1806,Q1806:AE1806)),0)</f>
        <v>0</v>
      </c>
      <c r="AK1806" s="7">
        <f>IF(T1806&gt;0,RANK(T1806,(N1806:P1806,Q1806:AE1806)),0)</f>
        <v>0</v>
      </c>
      <c r="AL1806" s="7">
        <f>IF(S1806&gt;0,RANK(S1806,(N1806:P1806,Q1806:AE1806)),0)</f>
        <v>0</v>
      </c>
      <c r="AM1806" s="2">
        <f t="shared" si="697"/>
        <v>1.4751131221719458E-2</v>
      </c>
      <c r="AN1806" s="2">
        <f t="shared" si="698"/>
        <v>0</v>
      </c>
      <c r="AO1806" s="2">
        <f t="shared" si="699"/>
        <v>0</v>
      </c>
      <c r="AP1806" s="2">
        <f t="shared" si="700"/>
        <v>0</v>
      </c>
      <c r="AR1806" t="s">
        <v>1203</v>
      </c>
      <c r="AS1806" t="s">
        <v>166</v>
      </c>
      <c r="AV1806">
        <v>3</v>
      </c>
      <c r="AW1806" s="91">
        <v>41</v>
      </c>
      <c r="AX1806" s="93">
        <v>33</v>
      </c>
      <c r="AY1806" s="97">
        <f t="shared" si="682"/>
        <v>41033</v>
      </c>
      <c r="BA1806" s="7" t="s">
        <v>1261</v>
      </c>
    </row>
    <row r="1807" spans="1:53" hidden="1" outlineLevel="1">
      <c r="A1807" t="s">
        <v>1022</v>
      </c>
      <c r="B1807" t="s">
        <v>166</v>
      </c>
      <c r="C1807" s="1">
        <f t="shared" si="692"/>
        <v>23120</v>
      </c>
      <c r="D1807" s="7">
        <f>IF(N1807&gt;0, RANK(N1807,(N1807:P1807,Q1807:AE1807)),0)</f>
        <v>2</v>
      </c>
      <c r="E1807" s="7">
        <f>IF(O1807&gt;0,RANK(O1807,(N1807:P1807,Q1807:AE1807)),0)</f>
        <v>1</v>
      </c>
      <c r="F1807" s="7">
        <f>IF(P1807&gt;0,RANK(P1807,(N1807:P1807,Q1807:AE1807)),0)</f>
        <v>0</v>
      </c>
      <c r="G1807" s="1">
        <f t="shared" si="701"/>
        <v>4585</v>
      </c>
      <c r="H1807" s="2">
        <f t="shared" si="702"/>
        <v>0.19831314878892733</v>
      </c>
      <c r="I1807" s="2"/>
      <c r="J1807" s="2">
        <f t="shared" si="693"/>
        <v>0.38053633217993077</v>
      </c>
      <c r="K1807" s="2">
        <f t="shared" si="694"/>
        <v>0.57884948096885813</v>
      </c>
      <c r="L1807" s="2">
        <f t="shared" si="695"/>
        <v>0</v>
      </c>
      <c r="M1807" s="2">
        <f t="shared" si="696"/>
        <v>4.0614186851211098E-2</v>
      </c>
      <c r="N1807" s="59">
        <v>8798</v>
      </c>
      <c r="O1807" s="59">
        <v>13383</v>
      </c>
      <c r="P1807" s="59"/>
      <c r="Q1807" s="57">
        <v>302</v>
      </c>
      <c r="X1807" s="57">
        <v>13</v>
      </c>
      <c r="Y1807" s="59"/>
      <c r="Z1807" s="59">
        <v>426</v>
      </c>
      <c r="AA1807" s="59">
        <v>198</v>
      </c>
      <c r="AB1807" s="59"/>
      <c r="AC1807" s="59"/>
      <c r="AD1807" s="59"/>
      <c r="AE1807" s="59"/>
      <c r="AF1807" s="59"/>
      <c r="AG1807" s="59"/>
      <c r="AI1807" s="7">
        <f>IF(Q1807&gt;0,RANK(Q1807,(N1807:P1807,Q1807:AE1807)),0)</f>
        <v>4</v>
      </c>
      <c r="AJ1807" s="7">
        <f>IF(R1807&gt;0,RANK(R1807,(N1807:P1807,Q1807:AE1807)),0)</f>
        <v>0</v>
      </c>
      <c r="AK1807" s="7">
        <f>IF(T1807&gt;0,RANK(T1807,(N1807:P1807,Q1807:AE1807)),0)</f>
        <v>0</v>
      </c>
      <c r="AL1807" s="7">
        <f>IF(S1807&gt;0,RANK(S1807,(N1807:P1807,Q1807:AE1807)),0)</f>
        <v>0</v>
      </c>
      <c r="AM1807" s="2">
        <f t="shared" si="697"/>
        <v>1.3062283737024222E-2</v>
      </c>
      <c r="AN1807" s="2">
        <f t="shared" si="698"/>
        <v>0</v>
      </c>
      <c r="AO1807" s="2">
        <f t="shared" si="699"/>
        <v>0</v>
      </c>
      <c r="AP1807" s="2">
        <f t="shared" si="700"/>
        <v>0</v>
      </c>
      <c r="AR1807" t="s">
        <v>1022</v>
      </c>
      <c r="AS1807" t="s">
        <v>166</v>
      </c>
      <c r="AT1807">
        <v>2</v>
      </c>
      <c r="AV1807">
        <v>3</v>
      </c>
      <c r="AW1807" s="91">
        <v>41</v>
      </c>
      <c r="AX1807" s="93">
        <v>35</v>
      </c>
      <c r="AY1807" s="97">
        <f t="shared" si="682"/>
        <v>41035</v>
      </c>
      <c r="BA1807" s="7" t="s">
        <v>1261</v>
      </c>
    </row>
    <row r="1808" spans="1:53" hidden="1" outlineLevel="1">
      <c r="A1808" t="s">
        <v>634</v>
      </c>
      <c r="B1808" t="s">
        <v>166</v>
      </c>
      <c r="C1808" s="1">
        <f t="shared" si="692"/>
        <v>3115</v>
      </c>
      <c r="D1808" s="7">
        <f>IF(N1808&gt;0, RANK(N1808,(N1808:P1808,Q1808:AE1808)),0)</f>
        <v>2</v>
      </c>
      <c r="E1808" s="7">
        <f>IF(O1808&gt;0,RANK(O1808,(N1808:P1808,Q1808:AE1808)),0)</f>
        <v>1</v>
      </c>
      <c r="F1808" s="7">
        <f>IF(P1808&gt;0,RANK(P1808,(N1808:P1808,Q1808:AE1808)),0)</f>
        <v>0</v>
      </c>
      <c r="G1808" s="1">
        <f t="shared" si="701"/>
        <v>726</v>
      </c>
      <c r="H1808" s="2">
        <f t="shared" si="702"/>
        <v>0.23306581059390047</v>
      </c>
      <c r="I1808" s="2"/>
      <c r="J1808" s="2">
        <f t="shared" si="693"/>
        <v>0.36532905296950241</v>
      </c>
      <c r="K1808" s="2">
        <f t="shared" si="694"/>
        <v>0.59839486356340288</v>
      </c>
      <c r="L1808" s="2">
        <f t="shared" si="695"/>
        <v>0</v>
      </c>
      <c r="M1808" s="2">
        <f t="shared" si="696"/>
        <v>3.6276083467094766E-2</v>
      </c>
      <c r="N1808" s="59">
        <v>1138</v>
      </c>
      <c r="O1808" s="59">
        <v>1864</v>
      </c>
      <c r="P1808" s="59"/>
      <c r="Q1808" s="57">
        <v>33</v>
      </c>
      <c r="X1808" s="57">
        <v>3</v>
      </c>
      <c r="Y1808" s="59"/>
      <c r="Z1808" s="59">
        <v>55</v>
      </c>
      <c r="AA1808" s="59">
        <v>22</v>
      </c>
      <c r="AB1808" s="59"/>
      <c r="AC1808" s="59"/>
      <c r="AD1808" s="59"/>
      <c r="AE1808" s="59"/>
      <c r="AF1808" s="59"/>
      <c r="AG1808" s="59"/>
      <c r="AI1808" s="7">
        <f>IF(Q1808&gt;0,RANK(Q1808,(N1808:P1808,Q1808:AE1808)),0)</f>
        <v>4</v>
      </c>
      <c r="AJ1808" s="7">
        <f>IF(R1808&gt;0,RANK(R1808,(N1808:P1808,Q1808:AE1808)),0)</f>
        <v>0</v>
      </c>
      <c r="AK1808" s="7">
        <f>IF(T1808&gt;0,RANK(T1808,(N1808:P1808,Q1808:AE1808)),0)</f>
        <v>0</v>
      </c>
      <c r="AL1808" s="7">
        <f>IF(S1808&gt;0,RANK(S1808,(N1808:P1808,Q1808:AE1808)),0)</f>
        <v>0</v>
      </c>
      <c r="AM1808" s="2">
        <f t="shared" si="697"/>
        <v>1.059390048154093E-2</v>
      </c>
      <c r="AN1808" s="2">
        <f t="shared" si="698"/>
        <v>0</v>
      </c>
      <c r="AO1808" s="2">
        <f t="shared" si="699"/>
        <v>0</v>
      </c>
      <c r="AP1808" s="2">
        <f t="shared" si="700"/>
        <v>0</v>
      </c>
      <c r="AR1808" t="s">
        <v>634</v>
      </c>
      <c r="AS1808" t="s">
        <v>166</v>
      </c>
      <c r="AT1808">
        <v>2</v>
      </c>
      <c r="AV1808">
        <v>3</v>
      </c>
      <c r="AW1808" s="91">
        <v>41</v>
      </c>
      <c r="AX1808" s="93">
        <v>37</v>
      </c>
      <c r="AY1808" s="97">
        <f t="shared" si="682"/>
        <v>41037</v>
      </c>
      <c r="BA1808" s="7" t="s">
        <v>1261</v>
      </c>
    </row>
    <row r="1809" spans="1:53" hidden="1" outlineLevel="1">
      <c r="A1809" t="s">
        <v>314</v>
      </c>
      <c r="B1809" t="s">
        <v>166</v>
      </c>
      <c r="C1809" s="1">
        <f t="shared" si="692"/>
        <v>142242</v>
      </c>
      <c r="D1809" s="7">
        <f>IF(N1809&gt;0, RANK(N1809,(N1809:P1809,Q1809:AE1809)),0)</f>
        <v>1</v>
      </c>
      <c r="E1809" s="7">
        <f>IF(O1809&gt;0,RANK(O1809,(N1809:P1809,Q1809:AE1809)),0)</f>
        <v>2</v>
      </c>
      <c r="F1809" s="7">
        <f>IF(P1809&gt;0,RANK(P1809,(N1809:P1809,Q1809:AE1809)),0)</f>
        <v>0</v>
      </c>
      <c r="G1809" s="1">
        <f t="shared" si="701"/>
        <v>38401</v>
      </c>
      <c r="H1809" s="2">
        <f t="shared" si="702"/>
        <v>0.26996948861798908</v>
      </c>
      <c r="I1809" s="2"/>
      <c r="J1809" s="2">
        <f t="shared" si="693"/>
        <v>0.61667439996625473</v>
      </c>
      <c r="K1809" s="2">
        <f t="shared" si="694"/>
        <v>0.34670491134826564</v>
      </c>
      <c r="L1809" s="2">
        <f t="shared" si="695"/>
        <v>0</v>
      </c>
      <c r="M1809" s="2">
        <f t="shared" si="696"/>
        <v>3.662068868547963E-2</v>
      </c>
      <c r="N1809" s="59">
        <v>87717</v>
      </c>
      <c r="O1809" s="59">
        <v>49316</v>
      </c>
      <c r="P1809" s="59"/>
      <c r="Q1809" s="57">
        <v>1717</v>
      </c>
      <c r="X1809" s="57">
        <v>142</v>
      </c>
      <c r="Y1809" s="59"/>
      <c r="Z1809" s="59">
        <v>1778</v>
      </c>
      <c r="AA1809" s="59">
        <v>1572</v>
      </c>
      <c r="AB1809" s="59"/>
      <c r="AC1809" s="59"/>
      <c r="AD1809" s="59"/>
      <c r="AE1809" s="59"/>
      <c r="AF1809" s="59"/>
      <c r="AG1809" s="59"/>
      <c r="AI1809" s="7">
        <f>IF(Q1809&gt;0,RANK(Q1809,(N1809:P1809,Q1809:AE1809)),0)</f>
        <v>4</v>
      </c>
      <c r="AJ1809" s="7">
        <f>IF(R1809&gt;0,RANK(R1809,(N1809:P1809,Q1809:AE1809)),0)</f>
        <v>0</v>
      </c>
      <c r="AK1809" s="7">
        <f>IF(T1809&gt;0,RANK(T1809,(N1809:P1809,Q1809:AE1809)),0)</f>
        <v>0</v>
      </c>
      <c r="AL1809" s="7">
        <f>IF(S1809&gt;0,RANK(S1809,(N1809:P1809,Q1809:AE1809)),0)</f>
        <v>0</v>
      </c>
      <c r="AM1809" s="2">
        <f t="shared" si="697"/>
        <v>1.2070977629673374E-2</v>
      </c>
      <c r="AN1809" s="2">
        <f t="shared" si="698"/>
        <v>0</v>
      </c>
      <c r="AO1809" s="2">
        <f t="shared" si="699"/>
        <v>0</v>
      </c>
      <c r="AP1809" s="2">
        <f t="shared" si="700"/>
        <v>0</v>
      </c>
      <c r="AR1809" t="s">
        <v>314</v>
      </c>
      <c r="AS1809" t="s">
        <v>166</v>
      </c>
      <c r="AT1809">
        <v>4</v>
      </c>
      <c r="AV1809">
        <v>3</v>
      </c>
      <c r="AW1809" s="91">
        <v>41</v>
      </c>
      <c r="AX1809" s="93">
        <v>39</v>
      </c>
      <c r="AY1809" s="97">
        <f t="shared" si="682"/>
        <v>41039</v>
      </c>
      <c r="BA1809" s="7" t="s">
        <v>1261</v>
      </c>
    </row>
    <row r="1810" spans="1:53" hidden="1" outlineLevel="1">
      <c r="A1810" t="s">
        <v>196</v>
      </c>
      <c r="B1810" t="s">
        <v>166</v>
      </c>
      <c r="C1810" s="1">
        <f t="shared" si="692"/>
        <v>19651</v>
      </c>
      <c r="D1810" s="7">
        <f>IF(N1810&gt;0, RANK(N1810,(N1810:P1810,Q1810:AE1810)),0)</f>
        <v>1</v>
      </c>
      <c r="E1810" s="7">
        <f>IF(O1810&gt;0,RANK(O1810,(N1810:P1810,Q1810:AE1810)),0)</f>
        <v>2</v>
      </c>
      <c r="F1810" s="7">
        <f>IF(P1810&gt;0,RANK(P1810,(N1810:P1810,Q1810:AE1810)),0)</f>
        <v>0</v>
      </c>
      <c r="G1810" s="1">
        <f t="shared" si="701"/>
        <v>5261</v>
      </c>
      <c r="H1810" s="2">
        <f t="shared" si="702"/>
        <v>0.26772174444048646</v>
      </c>
      <c r="I1810" s="2"/>
      <c r="J1810" s="2">
        <f t="shared" si="693"/>
        <v>0.61202992214136687</v>
      </c>
      <c r="K1810" s="2">
        <f t="shared" si="694"/>
        <v>0.34430817770088035</v>
      </c>
      <c r="L1810" s="2">
        <f t="shared" si="695"/>
        <v>0</v>
      </c>
      <c r="M1810" s="2">
        <f t="shared" si="696"/>
        <v>4.3661900157752787E-2</v>
      </c>
      <c r="N1810" s="59">
        <v>12027</v>
      </c>
      <c r="O1810" s="59">
        <v>6766</v>
      </c>
      <c r="P1810" s="59"/>
      <c r="Q1810" s="57">
        <v>237</v>
      </c>
      <c r="X1810" s="57">
        <v>11</v>
      </c>
      <c r="Y1810" s="59"/>
      <c r="Z1810" s="59">
        <v>376</v>
      </c>
      <c r="AA1810" s="59">
        <v>234</v>
      </c>
      <c r="AB1810" s="59"/>
      <c r="AC1810" s="59"/>
      <c r="AD1810" s="59"/>
      <c r="AE1810" s="59"/>
      <c r="AF1810" s="59"/>
      <c r="AG1810" s="59"/>
      <c r="AI1810" s="7">
        <f>IF(Q1810&gt;0,RANK(Q1810,(N1810:P1810,Q1810:AE1810)),0)</f>
        <v>4</v>
      </c>
      <c r="AJ1810" s="7">
        <f>IF(R1810&gt;0,RANK(R1810,(N1810:P1810,Q1810:AE1810)),0)</f>
        <v>0</v>
      </c>
      <c r="AK1810" s="7">
        <f>IF(T1810&gt;0,RANK(T1810,(N1810:P1810,Q1810:AE1810)),0)</f>
        <v>0</v>
      </c>
      <c r="AL1810" s="7">
        <f>IF(S1810&gt;0,RANK(S1810,(N1810:P1810,Q1810:AE1810)),0)</f>
        <v>0</v>
      </c>
      <c r="AM1810" s="2">
        <f t="shared" si="697"/>
        <v>1.2060454938679965E-2</v>
      </c>
      <c r="AN1810" s="2">
        <f t="shared" si="698"/>
        <v>0</v>
      </c>
      <c r="AO1810" s="2">
        <f t="shared" si="699"/>
        <v>0</v>
      </c>
      <c r="AP1810" s="2">
        <f t="shared" si="700"/>
        <v>0</v>
      </c>
      <c r="AR1810" t="s">
        <v>196</v>
      </c>
      <c r="AS1810" t="s">
        <v>166</v>
      </c>
      <c r="AT1810">
        <v>5</v>
      </c>
      <c r="AV1810">
        <v>3</v>
      </c>
      <c r="AW1810" s="91">
        <v>41</v>
      </c>
      <c r="AX1810" s="93">
        <v>41</v>
      </c>
      <c r="AY1810" s="97">
        <f t="shared" si="682"/>
        <v>41041</v>
      </c>
      <c r="BA1810" s="7" t="s">
        <v>1261</v>
      </c>
    </row>
    <row r="1811" spans="1:53" hidden="1" outlineLevel="1">
      <c r="A1811" t="s">
        <v>344</v>
      </c>
      <c r="B1811" t="s">
        <v>166</v>
      </c>
      <c r="C1811" s="1">
        <f t="shared" si="692"/>
        <v>41238</v>
      </c>
      <c r="D1811" s="7">
        <f>IF(N1811&gt;0, RANK(N1811,(N1811:P1811,Q1811:AE1811)),0)</f>
        <v>2</v>
      </c>
      <c r="E1811" s="7">
        <f>IF(O1811&gt;0,RANK(O1811,(N1811:P1811,Q1811:AE1811)),0)</f>
        <v>1</v>
      </c>
      <c r="F1811" s="7">
        <f>IF(P1811&gt;0,RANK(P1811,(N1811:P1811,Q1811:AE1811)),0)</f>
        <v>0</v>
      </c>
      <c r="G1811" s="1">
        <f t="shared" si="701"/>
        <v>2835</v>
      </c>
      <c r="H1811" s="2">
        <f t="shared" si="702"/>
        <v>6.8747271933653431E-2</v>
      </c>
      <c r="I1811" s="2"/>
      <c r="J1811" s="2">
        <f t="shared" si="693"/>
        <v>0.44366846112808572</v>
      </c>
      <c r="K1811" s="2">
        <f t="shared" si="694"/>
        <v>0.51241573306173915</v>
      </c>
      <c r="L1811" s="2">
        <f t="shared" si="695"/>
        <v>0</v>
      </c>
      <c r="M1811" s="2">
        <f t="shared" si="696"/>
        <v>4.3915805810175179E-2</v>
      </c>
      <c r="N1811" s="59">
        <v>18296</v>
      </c>
      <c r="O1811" s="59">
        <v>21131</v>
      </c>
      <c r="P1811" s="59"/>
      <c r="Q1811" s="57">
        <v>495</v>
      </c>
      <c r="X1811" s="57">
        <v>55</v>
      </c>
      <c r="Y1811" s="59"/>
      <c r="Z1811" s="59">
        <v>873</v>
      </c>
      <c r="AA1811" s="59">
        <v>388</v>
      </c>
      <c r="AB1811" s="59"/>
      <c r="AC1811" s="59"/>
      <c r="AD1811" s="59"/>
      <c r="AE1811" s="59"/>
      <c r="AF1811" s="59"/>
      <c r="AG1811" s="59"/>
      <c r="AI1811" s="7">
        <f>IF(Q1811&gt;0,RANK(Q1811,(N1811:P1811,Q1811:AE1811)),0)</f>
        <v>4</v>
      </c>
      <c r="AJ1811" s="7">
        <f>IF(R1811&gt;0,RANK(R1811,(N1811:P1811,Q1811:AE1811)),0)</f>
        <v>0</v>
      </c>
      <c r="AK1811" s="7">
        <f>IF(T1811&gt;0,RANK(T1811,(N1811:P1811,Q1811:AE1811)),0)</f>
        <v>0</v>
      </c>
      <c r="AL1811" s="7">
        <f>IF(S1811&gt;0,RANK(S1811,(N1811:P1811,Q1811:AE1811)),0)</f>
        <v>0</v>
      </c>
      <c r="AM1811" s="2">
        <f t="shared" si="697"/>
        <v>1.2003491924923615E-2</v>
      </c>
      <c r="AN1811" s="2">
        <f t="shared" si="698"/>
        <v>0</v>
      </c>
      <c r="AO1811" s="2">
        <f t="shared" si="699"/>
        <v>0</v>
      </c>
      <c r="AP1811" s="2">
        <f t="shared" si="700"/>
        <v>0</v>
      </c>
      <c r="AR1811" t="s">
        <v>344</v>
      </c>
      <c r="AS1811" t="s">
        <v>166</v>
      </c>
      <c r="AT1811">
        <v>4</v>
      </c>
      <c r="AV1811">
        <v>3</v>
      </c>
      <c r="AW1811" s="91">
        <v>41</v>
      </c>
      <c r="AX1811" s="93">
        <v>43</v>
      </c>
      <c r="AY1811" s="97">
        <f t="shared" si="682"/>
        <v>41043</v>
      </c>
      <c r="BA1811" s="7" t="s">
        <v>1261</v>
      </c>
    </row>
    <row r="1812" spans="1:53" hidden="1" outlineLevel="1">
      <c r="A1812" t="s">
        <v>1044</v>
      </c>
      <c r="B1812" t="s">
        <v>166</v>
      </c>
      <c r="C1812" s="1">
        <f t="shared" si="692"/>
        <v>7687</v>
      </c>
      <c r="D1812" s="7">
        <f>IF(N1812&gt;0, RANK(N1812,(N1812:P1812,Q1812:AE1812)),0)</f>
        <v>2</v>
      </c>
      <c r="E1812" s="7">
        <f>IF(O1812&gt;0,RANK(O1812,(N1812:P1812,Q1812:AE1812)),0)</f>
        <v>1</v>
      </c>
      <c r="F1812" s="7">
        <f>IF(P1812&gt;0,RANK(P1812,(N1812:P1812,Q1812:AE1812)),0)</f>
        <v>0</v>
      </c>
      <c r="G1812" s="1">
        <f t="shared" si="701"/>
        <v>2863</v>
      </c>
      <c r="H1812" s="2">
        <f t="shared" si="702"/>
        <v>0.37244698842201118</v>
      </c>
      <c r="I1812" s="2"/>
      <c r="J1812" s="2">
        <f t="shared" si="693"/>
        <v>0.28814882268765446</v>
      </c>
      <c r="K1812" s="2">
        <f t="shared" si="694"/>
        <v>0.6605958111096657</v>
      </c>
      <c r="L1812" s="2">
        <f t="shared" si="695"/>
        <v>0</v>
      </c>
      <c r="M1812" s="2">
        <f t="shared" si="696"/>
        <v>5.1255366202679786E-2</v>
      </c>
      <c r="N1812" s="59">
        <v>2215</v>
      </c>
      <c r="O1812" s="59">
        <v>5078</v>
      </c>
      <c r="P1812" s="59"/>
      <c r="Q1812" s="57">
        <v>139</v>
      </c>
      <c r="X1812" s="57">
        <v>5</v>
      </c>
      <c r="Y1812" s="59"/>
      <c r="Z1812" s="59">
        <v>172</v>
      </c>
      <c r="AA1812" s="59">
        <v>78</v>
      </c>
      <c r="AB1812" s="59"/>
      <c r="AC1812" s="59"/>
      <c r="AD1812" s="59"/>
      <c r="AE1812" s="59"/>
      <c r="AF1812" s="59"/>
      <c r="AG1812" s="59"/>
      <c r="AI1812" s="7">
        <f>IF(Q1812&gt;0,RANK(Q1812,(N1812:P1812,Q1812:AE1812)),0)</f>
        <v>4</v>
      </c>
      <c r="AJ1812" s="7">
        <f>IF(R1812&gt;0,RANK(R1812,(N1812:P1812,Q1812:AE1812)),0)</f>
        <v>0</v>
      </c>
      <c r="AK1812" s="7">
        <f>IF(T1812&gt;0,RANK(T1812,(N1812:P1812,Q1812:AE1812)),0)</f>
        <v>0</v>
      </c>
      <c r="AL1812" s="7">
        <f>IF(S1812&gt;0,RANK(S1812,(N1812:P1812,Q1812:AE1812)),0)</f>
        <v>0</v>
      </c>
      <c r="AM1812" s="2">
        <f t="shared" si="697"/>
        <v>1.8082476909067256E-2</v>
      </c>
      <c r="AN1812" s="2">
        <f t="shared" si="698"/>
        <v>0</v>
      </c>
      <c r="AO1812" s="2">
        <f t="shared" si="699"/>
        <v>0</v>
      </c>
      <c r="AP1812" s="2">
        <f t="shared" si="700"/>
        <v>0</v>
      </c>
      <c r="AR1812" t="s">
        <v>1044</v>
      </c>
      <c r="AS1812" t="s">
        <v>166</v>
      </c>
      <c r="AT1812">
        <v>2</v>
      </c>
      <c r="AV1812">
        <v>3</v>
      </c>
      <c r="AW1812" s="91">
        <v>41</v>
      </c>
      <c r="AX1812" s="93">
        <v>45</v>
      </c>
      <c r="AY1812" s="97">
        <f t="shared" si="682"/>
        <v>41045</v>
      </c>
      <c r="BA1812" s="7" t="s">
        <v>1261</v>
      </c>
    </row>
    <row r="1813" spans="1:53" hidden="1" outlineLevel="1">
      <c r="A1813" t="s">
        <v>2572</v>
      </c>
      <c r="B1813" t="s">
        <v>166</v>
      </c>
      <c r="C1813" s="1">
        <f t="shared" si="692"/>
        <v>99993</v>
      </c>
      <c r="D1813" s="7">
        <f>IF(N1813&gt;0, RANK(N1813,(N1813:P1813,Q1813:AE1813)),0)</f>
        <v>1</v>
      </c>
      <c r="E1813" s="7">
        <f>IF(O1813&gt;0,RANK(O1813,(N1813:P1813,Q1813:AE1813)),0)</f>
        <v>2</v>
      </c>
      <c r="F1813" s="7">
        <f>IF(P1813&gt;0,RANK(P1813,(N1813:P1813,Q1813:AE1813)),0)</f>
        <v>0</v>
      </c>
      <c r="G1813" s="1">
        <f t="shared" si="701"/>
        <v>7010</v>
      </c>
      <c r="H1813" s="2">
        <f t="shared" si="702"/>
        <v>7.0104907343514045E-2</v>
      </c>
      <c r="I1813" s="2"/>
      <c r="J1813" s="2">
        <f t="shared" si="693"/>
        <v>0.51882631784224897</v>
      </c>
      <c r="K1813" s="2">
        <f t="shared" si="694"/>
        <v>0.44872141049873493</v>
      </c>
      <c r="L1813" s="2">
        <f t="shared" si="695"/>
        <v>0</v>
      </c>
      <c r="M1813" s="2">
        <f t="shared" si="696"/>
        <v>3.2452271659016096E-2</v>
      </c>
      <c r="N1813" s="59">
        <v>51879</v>
      </c>
      <c r="O1813" s="59">
        <v>44869</v>
      </c>
      <c r="P1813" s="59"/>
      <c r="Q1813" s="57">
        <v>926</v>
      </c>
      <c r="X1813" s="57">
        <v>91</v>
      </c>
      <c r="Y1813" s="59"/>
      <c r="Z1813" s="59">
        <v>1427</v>
      </c>
      <c r="AA1813" s="59">
        <v>801</v>
      </c>
      <c r="AB1813" s="59"/>
      <c r="AC1813" s="59"/>
      <c r="AD1813" s="59"/>
      <c r="AE1813" s="59"/>
      <c r="AF1813" s="59"/>
      <c r="AG1813" s="59"/>
      <c r="AI1813" s="7">
        <f>IF(Q1813&gt;0,RANK(Q1813,(N1813:P1813,Q1813:AE1813)),0)</f>
        <v>4</v>
      </c>
      <c r="AJ1813" s="7">
        <f>IF(R1813&gt;0,RANK(R1813,(N1813:P1813,Q1813:AE1813)),0)</f>
        <v>0</v>
      </c>
      <c r="AK1813" s="7">
        <f>IF(T1813&gt;0,RANK(T1813,(N1813:P1813,Q1813:AE1813)),0)</f>
        <v>0</v>
      </c>
      <c r="AL1813" s="7">
        <f>IF(S1813&gt;0,RANK(S1813,(N1813:P1813,Q1813:AE1813)),0)</f>
        <v>0</v>
      </c>
      <c r="AM1813" s="2">
        <f t="shared" si="697"/>
        <v>9.2606482453771767E-3</v>
      </c>
      <c r="AN1813" s="2">
        <f t="shared" si="698"/>
        <v>0</v>
      </c>
      <c r="AO1813" s="2">
        <f t="shared" si="699"/>
        <v>0</v>
      </c>
      <c r="AP1813" s="2">
        <f t="shared" si="700"/>
        <v>0</v>
      </c>
      <c r="AR1813" t="s">
        <v>2572</v>
      </c>
      <c r="AS1813" t="s">
        <v>166</v>
      </c>
      <c r="AT1813">
        <v>5</v>
      </c>
      <c r="AV1813">
        <v>3</v>
      </c>
      <c r="AW1813" s="91">
        <v>41</v>
      </c>
      <c r="AX1813" s="93">
        <v>47</v>
      </c>
      <c r="AY1813" s="97">
        <f t="shared" si="682"/>
        <v>41047</v>
      </c>
      <c r="BA1813" s="7" t="s">
        <v>1261</v>
      </c>
    </row>
    <row r="1814" spans="1:53" hidden="1" outlineLevel="1">
      <c r="A1814" t="s">
        <v>703</v>
      </c>
      <c r="B1814" t="s">
        <v>166</v>
      </c>
      <c r="C1814" s="1">
        <f t="shared" si="692"/>
        <v>3168</v>
      </c>
      <c r="D1814" s="7">
        <f>IF(N1814&gt;0, RANK(N1814,(N1814:P1814,Q1814:AE1814)),0)</f>
        <v>2</v>
      </c>
      <c r="E1814" s="7">
        <f>IF(O1814&gt;0,RANK(O1814,(N1814:P1814,Q1814:AE1814)),0)</f>
        <v>1</v>
      </c>
      <c r="F1814" s="7">
        <f>IF(P1814&gt;0,RANK(P1814,(N1814:P1814,Q1814:AE1814)),0)</f>
        <v>0</v>
      </c>
      <c r="G1814" s="1">
        <f t="shared" si="701"/>
        <v>278</v>
      </c>
      <c r="H1814" s="2">
        <f t="shared" si="702"/>
        <v>8.7752525252525249E-2</v>
      </c>
      <c r="I1814" s="2"/>
      <c r="J1814" s="2">
        <f t="shared" si="693"/>
        <v>0.43308080808080807</v>
      </c>
      <c r="K1814" s="2">
        <f t="shared" si="694"/>
        <v>0.52083333333333337</v>
      </c>
      <c r="L1814" s="2">
        <f t="shared" si="695"/>
        <v>0</v>
      </c>
      <c r="M1814" s="2">
        <f t="shared" si="696"/>
        <v>4.6085858585858563E-2</v>
      </c>
      <c r="N1814" s="59">
        <v>1372</v>
      </c>
      <c r="O1814" s="59">
        <v>1650</v>
      </c>
      <c r="P1814" s="59"/>
      <c r="Q1814" s="57">
        <v>53</v>
      </c>
      <c r="X1814" s="57">
        <v>4</v>
      </c>
      <c r="Y1814" s="59"/>
      <c r="Z1814" s="59">
        <v>75</v>
      </c>
      <c r="AA1814" s="59">
        <v>14</v>
      </c>
      <c r="AB1814" s="59"/>
      <c r="AC1814" s="59"/>
      <c r="AD1814" s="59"/>
      <c r="AE1814" s="59"/>
      <c r="AF1814" s="59"/>
      <c r="AG1814" s="59"/>
      <c r="AI1814" s="7">
        <f>IF(Q1814&gt;0,RANK(Q1814,(N1814:P1814,Q1814:AE1814)),0)</f>
        <v>4</v>
      </c>
      <c r="AJ1814" s="7">
        <f>IF(R1814&gt;0,RANK(R1814,(N1814:P1814,Q1814:AE1814)),0)</f>
        <v>0</v>
      </c>
      <c r="AK1814" s="7">
        <f>IF(T1814&gt;0,RANK(T1814,(N1814:P1814,Q1814:AE1814)),0)</f>
        <v>0</v>
      </c>
      <c r="AL1814" s="7">
        <f>IF(S1814&gt;0,RANK(S1814,(N1814:P1814,Q1814:AE1814)),0)</f>
        <v>0</v>
      </c>
      <c r="AM1814" s="2">
        <f t="shared" si="697"/>
        <v>1.672979797979798E-2</v>
      </c>
      <c r="AN1814" s="2">
        <f t="shared" si="698"/>
        <v>0</v>
      </c>
      <c r="AO1814" s="2">
        <f t="shared" si="699"/>
        <v>0</v>
      </c>
      <c r="AP1814" s="2">
        <f t="shared" si="700"/>
        <v>0</v>
      </c>
      <c r="AR1814" t="s">
        <v>703</v>
      </c>
      <c r="AS1814" t="s">
        <v>166</v>
      </c>
      <c r="AT1814">
        <v>2</v>
      </c>
      <c r="AV1814">
        <v>3</v>
      </c>
      <c r="AW1814" s="91">
        <v>41</v>
      </c>
      <c r="AX1814" s="93">
        <v>49</v>
      </c>
      <c r="AY1814" s="97">
        <f t="shared" si="682"/>
        <v>41049</v>
      </c>
      <c r="BA1814" s="7" t="s">
        <v>1261</v>
      </c>
    </row>
    <row r="1815" spans="1:53" hidden="1" outlineLevel="1">
      <c r="A1815" t="s">
        <v>1990</v>
      </c>
      <c r="B1815" t="s">
        <v>166</v>
      </c>
      <c r="C1815" s="1">
        <f t="shared" si="692"/>
        <v>279041</v>
      </c>
      <c r="D1815" s="7">
        <f>IF(N1815&gt;0, RANK(N1815,(N1815:P1815,Q1815:AE1815)),0)</f>
        <v>1</v>
      </c>
      <c r="E1815" s="7">
        <f>IF(O1815&gt;0,RANK(O1815,(N1815:P1815,Q1815:AE1815)),0)</f>
        <v>2</v>
      </c>
      <c r="F1815" s="7">
        <f>IF(P1815&gt;0,RANK(P1815,(N1815:P1815,Q1815:AE1815)),0)</f>
        <v>0</v>
      </c>
      <c r="G1815" s="1">
        <f t="shared" si="701"/>
        <v>155858</v>
      </c>
      <c r="H1815" s="2">
        <f t="shared" si="702"/>
        <v>0.55854874373299979</v>
      </c>
      <c r="I1815" s="2"/>
      <c r="J1815" s="2">
        <f t="shared" si="693"/>
        <v>0.76107453743356712</v>
      </c>
      <c r="K1815" s="2">
        <f t="shared" si="694"/>
        <v>0.20252579370056731</v>
      </c>
      <c r="L1815" s="2">
        <f t="shared" si="695"/>
        <v>0</v>
      </c>
      <c r="M1815" s="2">
        <f t="shared" si="696"/>
        <v>3.639966886586557E-2</v>
      </c>
      <c r="N1815" s="59">
        <v>212371</v>
      </c>
      <c r="O1815" s="59">
        <v>56513</v>
      </c>
      <c r="P1815" s="59"/>
      <c r="Q1815" s="57">
        <v>2764</v>
      </c>
      <c r="X1815" s="57">
        <v>316</v>
      </c>
      <c r="Y1815" s="59"/>
      <c r="Z1815" s="59">
        <v>3086</v>
      </c>
      <c r="AA1815" s="59">
        <v>3991</v>
      </c>
      <c r="AB1815" s="59"/>
      <c r="AC1815" s="59"/>
      <c r="AD1815" s="59"/>
      <c r="AE1815" s="59"/>
      <c r="AF1815" s="59"/>
      <c r="AG1815" s="59"/>
      <c r="AI1815" s="7">
        <f>IF(Q1815&gt;0,RANK(Q1815,(N1815:P1815,Q1815:AE1815)),0)</f>
        <v>5</v>
      </c>
      <c r="AJ1815" s="7">
        <f>IF(R1815&gt;0,RANK(R1815,(N1815:P1815,Q1815:AE1815)),0)</f>
        <v>0</v>
      </c>
      <c r="AK1815" s="7">
        <f>IF(T1815&gt;0,RANK(T1815,(N1815:P1815,Q1815:AE1815)),0)</f>
        <v>0</v>
      </c>
      <c r="AL1815" s="7">
        <f>IF(S1815&gt;0,RANK(S1815,(N1815:P1815,Q1815:AE1815)),0)</f>
        <v>0</v>
      </c>
      <c r="AM1815" s="2">
        <f t="shared" si="697"/>
        <v>9.9053544102837929E-3</v>
      </c>
      <c r="AN1815" s="2">
        <f t="shared" si="698"/>
        <v>0</v>
      </c>
      <c r="AO1815" s="2">
        <f t="shared" si="699"/>
        <v>0</v>
      </c>
      <c r="AP1815" s="2">
        <f t="shared" si="700"/>
        <v>0</v>
      </c>
      <c r="AR1815" t="s">
        <v>1990</v>
      </c>
      <c r="AS1815" t="s">
        <v>166</v>
      </c>
      <c r="AV1815">
        <v>3</v>
      </c>
      <c r="AW1815" s="91">
        <v>41</v>
      </c>
      <c r="AX1815" s="93">
        <v>51</v>
      </c>
      <c r="AY1815" s="97">
        <f t="shared" si="682"/>
        <v>41051</v>
      </c>
      <c r="BA1815" s="7" t="s">
        <v>1261</v>
      </c>
    </row>
    <row r="1816" spans="1:53" hidden="1" outlineLevel="1">
      <c r="A1816" t="s">
        <v>2180</v>
      </c>
      <c r="B1816" t="s">
        <v>166</v>
      </c>
      <c r="C1816" s="1">
        <f t="shared" si="692"/>
        <v>29467</v>
      </c>
      <c r="D1816" s="7">
        <f>IF(N1816&gt;0, RANK(N1816,(N1816:P1816,Q1816:AE1816)),0)</f>
        <v>1</v>
      </c>
      <c r="E1816" s="7">
        <f>IF(O1816&gt;0,RANK(O1816,(N1816:P1816,Q1816:AE1816)),0)</f>
        <v>2</v>
      </c>
      <c r="F1816" s="7">
        <f>IF(P1816&gt;0,RANK(P1816,(N1816:P1816,Q1816:AE1816)),0)</f>
        <v>0</v>
      </c>
      <c r="G1816" s="1">
        <f t="shared" si="701"/>
        <v>1194</v>
      </c>
      <c r="H1816" s="2">
        <f t="shared" si="702"/>
        <v>4.0519903620999762E-2</v>
      </c>
      <c r="I1816" s="2"/>
      <c r="J1816" s="2">
        <f t="shared" si="693"/>
        <v>0.50341059490277262</v>
      </c>
      <c r="K1816" s="2">
        <f t="shared" si="694"/>
        <v>0.46289069128177285</v>
      </c>
      <c r="L1816" s="2">
        <f t="shared" si="695"/>
        <v>0</v>
      </c>
      <c r="M1816" s="2">
        <f t="shared" si="696"/>
        <v>3.3698713815454528E-2</v>
      </c>
      <c r="N1816" s="59">
        <v>14834</v>
      </c>
      <c r="O1816" s="59">
        <v>13640</v>
      </c>
      <c r="P1816" s="59"/>
      <c r="Q1816" s="57">
        <v>309</v>
      </c>
      <c r="X1816" s="57">
        <v>32</v>
      </c>
      <c r="Y1816" s="59"/>
      <c r="Z1816" s="59">
        <v>400</v>
      </c>
      <c r="AA1816" s="59">
        <v>252</v>
      </c>
      <c r="AB1816" s="59"/>
      <c r="AC1816" s="59"/>
      <c r="AD1816" s="59"/>
      <c r="AE1816" s="59"/>
      <c r="AF1816" s="59"/>
      <c r="AG1816" s="59"/>
      <c r="AI1816" s="7">
        <f>IF(Q1816&gt;0,RANK(Q1816,(N1816:P1816,Q1816:AE1816)),0)</f>
        <v>4</v>
      </c>
      <c r="AJ1816" s="7">
        <f>IF(R1816&gt;0,RANK(R1816,(N1816:P1816,Q1816:AE1816)),0)</f>
        <v>0</v>
      </c>
      <c r="AK1816" s="7">
        <f>IF(T1816&gt;0,RANK(T1816,(N1816:P1816,Q1816:AE1816)),0)</f>
        <v>0</v>
      </c>
      <c r="AL1816" s="7">
        <f>IF(S1816&gt;0,RANK(S1816,(N1816:P1816,Q1816:AE1816)),0)</f>
        <v>0</v>
      </c>
      <c r="AM1816" s="2">
        <f t="shared" si="697"/>
        <v>1.0486306715987376E-2</v>
      </c>
      <c r="AN1816" s="2">
        <f t="shared" si="698"/>
        <v>0</v>
      </c>
      <c r="AO1816" s="2">
        <f t="shared" si="699"/>
        <v>0</v>
      </c>
      <c r="AP1816" s="2">
        <f t="shared" si="700"/>
        <v>0</v>
      </c>
      <c r="AR1816" t="s">
        <v>2180</v>
      </c>
      <c r="AS1816" t="s">
        <v>166</v>
      </c>
      <c r="AT1816">
        <v>5</v>
      </c>
      <c r="AV1816">
        <v>3</v>
      </c>
      <c r="AW1816" s="91">
        <v>41</v>
      </c>
      <c r="AX1816" s="93">
        <v>53</v>
      </c>
      <c r="AY1816" s="97">
        <f t="shared" si="682"/>
        <v>41053</v>
      </c>
      <c r="BA1816" s="7" t="s">
        <v>1261</v>
      </c>
    </row>
    <row r="1817" spans="1:53" hidden="1" outlineLevel="1">
      <c r="A1817" t="s">
        <v>1933</v>
      </c>
      <c r="B1817" t="s">
        <v>166</v>
      </c>
      <c r="C1817" s="1">
        <f t="shared" si="692"/>
        <v>906</v>
      </c>
      <c r="D1817" s="7">
        <f>IF(N1817&gt;0, RANK(N1817,(N1817:P1817,Q1817:AE1817)),0)</f>
        <v>2</v>
      </c>
      <c r="E1817" s="7">
        <f>IF(O1817&gt;0,RANK(O1817,(N1817:P1817,Q1817:AE1817)),0)</f>
        <v>1</v>
      </c>
      <c r="F1817" s="7">
        <f>IF(P1817&gt;0,RANK(P1817,(N1817:P1817,Q1817:AE1817)),0)</f>
        <v>0</v>
      </c>
      <c r="G1817" s="1">
        <f t="shared" si="701"/>
        <v>108</v>
      </c>
      <c r="H1817" s="2">
        <f t="shared" si="702"/>
        <v>0.11920529801324503</v>
      </c>
      <c r="I1817" s="2"/>
      <c r="J1817" s="2">
        <f t="shared" si="693"/>
        <v>0.42715231788079472</v>
      </c>
      <c r="K1817" s="2">
        <f t="shared" si="694"/>
        <v>0.54635761589403975</v>
      </c>
      <c r="L1817" s="2">
        <f t="shared" si="695"/>
        <v>0</v>
      </c>
      <c r="M1817" s="2">
        <f t="shared" si="696"/>
        <v>2.6490066225165476E-2</v>
      </c>
      <c r="N1817" s="59">
        <v>387</v>
      </c>
      <c r="O1817" s="59">
        <v>495</v>
      </c>
      <c r="P1817" s="59"/>
      <c r="Q1817" s="57">
        <v>10</v>
      </c>
      <c r="X1817" s="57">
        <v>0</v>
      </c>
      <c r="Y1817" s="59"/>
      <c r="Z1817" s="59">
        <v>12</v>
      </c>
      <c r="AA1817" s="59">
        <v>2</v>
      </c>
      <c r="AB1817" s="59"/>
      <c r="AC1817" s="59"/>
      <c r="AD1817" s="59"/>
      <c r="AE1817" s="59"/>
      <c r="AF1817" s="59"/>
      <c r="AG1817" s="59"/>
      <c r="AI1817" s="7">
        <f>IF(Q1817&gt;0,RANK(Q1817,(N1817:P1817,Q1817:AE1817)),0)</f>
        <v>4</v>
      </c>
      <c r="AJ1817" s="7">
        <f>IF(R1817&gt;0,RANK(R1817,(N1817:P1817,Q1817:AE1817)),0)</f>
        <v>0</v>
      </c>
      <c r="AK1817" s="7">
        <f>IF(T1817&gt;0,RANK(T1817,(N1817:P1817,Q1817:AE1817)),0)</f>
        <v>0</v>
      </c>
      <c r="AL1817" s="7">
        <f>IF(S1817&gt;0,RANK(S1817,(N1817:P1817,Q1817:AE1817)),0)</f>
        <v>0</v>
      </c>
      <c r="AM1817" s="2">
        <f t="shared" si="697"/>
        <v>1.1037527593818985E-2</v>
      </c>
      <c r="AN1817" s="2">
        <f t="shared" si="698"/>
        <v>0</v>
      </c>
      <c r="AO1817" s="2">
        <f t="shared" si="699"/>
        <v>0</v>
      </c>
      <c r="AP1817" s="2">
        <f t="shared" si="700"/>
        <v>0</v>
      </c>
      <c r="AR1817" t="s">
        <v>1933</v>
      </c>
      <c r="AS1817" t="s">
        <v>166</v>
      </c>
      <c r="AT1817">
        <v>2</v>
      </c>
      <c r="AV1817">
        <v>3</v>
      </c>
      <c r="AW1817" s="91">
        <v>41</v>
      </c>
      <c r="AX1817" s="93">
        <v>55</v>
      </c>
      <c r="AY1817" s="97">
        <f t="shared" si="682"/>
        <v>41055</v>
      </c>
      <c r="BA1817" s="7" t="s">
        <v>1261</v>
      </c>
    </row>
    <row r="1818" spans="1:53" hidden="1" outlineLevel="1">
      <c r="A1818" t="s">
        <v>2236</v>
      </c>
      <c r="B1818" t="s">
        <v>166</v>
      </c>
      <c r="C1818" s="1">
        <f t="shared" si="692"/>
        <v>10926</v>
      </c>
      <c r="D1818" s="7">
        <f>IF(N1818&gt;0, RANK(N1818,(N1818:P1818,Q1818:AE1818)),0)</f>
        <v>1</v>
      </c>
      <c r="E1818" s="7">
        <f>IF(O1818&gt;0,RANK(O1818,(N1818:P1818,Q1818:AE1818)),0)</f>
        <v>2</v>
      </c>
      <c r="F1818" s="7">
        <f>IF(P1818&gt;0,RANK(P1818,(N1818:P1818,Q1818:AE1818)),0)</f>
        <v>0</v>
      </c>
      <c r="G1818" s="1">
        <f t="shared" si="701"/>
        <v>1891</v>
      </c>
      <c r="H1818" s="2">
        <f t="shared" si="702"/>
        <v>0.17307340289218379</v>
      </c>
      <c r="I1818" s="2"/>
      <c r="J1818" s="2">
        <f t="shared" si="693"/>
        <v>0.57047409848068831</v>
      </c>
      <c r="K1818" s="2">
        <f t="shared" si="694"/>
        <v>0.39740069558850449</v>
      </c>
      <c r="L1818" s="2">
        <f t="shared" si="695"/>
        <v>0</v>
      </c>
      <c r="M1818" s="2">
        <f t="shared" si="696"/>
        <v>3.2125205930807199E-2</v>
      </c>
      <c r="N1818" s="59">
        <v>6233</v>
      </c>
      <c r="O1818" s="59">
        <v>4342</v>
      </c>
      <c r="P1818" s="59"/>
      <c r="Q1818" s="57">
        <v>115</v>
      </c>
      <c r="X1818" s="57">
        <v>10</v>
      </c>
      <c r="Y1818" s="59"/>
      <c r="Z1818" s="59">
        <v>148</v>
      </c>
      <c r="AA1818" s="59">
        <v>78</v>
      </c>
      <c r="AB1818" s="59"/>
      <c r="AC1818" s="59"/>
      <c r="AD1818" s="59"/>
      <c r="AE1818" s="59"/>
      <c r="AF1818" s="59"/>
      <c r="AG1818" s="59"/>
      <c r="AI1818" s="7">
        <f>IF(Q1818&gt;0,RANK(Q1818,(N1818:P1818,Q1818:AE1818)),0)</f>
        <v>4</v>
      </c>
      <c r="AJ1818" s="7">
        <f>IF(R1818&gt;0,RANK(R1818,(N1818:P1818,Q1818:AE1818)),0)</f>
        <v>0</v>
      </c>
      <c r="AK1818" s="7">
        <f>IF(T1818&gt;0,RANK(T1818,(N1818:P1818,Q1818:AE1818)),0)</f>
        <v>0</v>
      </c>
      <c r="AL1818" s="7">
        <f>IF(S1818&gt;0,RANK(S1818,(N1818:P1818,Q1818:AE1818)),0)</f>
        <v>0</v>
      </c>
      <c r="AM1818" s="2">
        <f t="shared" si="697"/>
        <v>1.0525352370492404E-2</v>
      </c>
      <c r="AN1818" s="2">
        <f t="shared" si="698"/>
        <v>0</v>
      </c>
      <c r="AO1818" s="2">
        <f t="shared" si="699"/>
        <v>0</v>
      </c>
      <c r="AP1818" s="2">
        <f t="shared" si="700"/>
        <v>0</v>
      </c>
      <c r="AR1818" t="s">
        <v>2236</v>
      </c>
      <c r="AS1818" t="s">
        <v>166</v>
      </c>
      <c r="AT1818">
        <v>5</v>
      </c>
      <c r="AV1818">
        <v>3</v>
      </c>
      <c r="AW1818" s="91">
        <v>41</v>
      </c>
      <c r="AX1818" s="93">
        <v>57</v>
      </c>
      <c r="AY1818" s="97">
        <f t="shared" si="682"/>
        <v>41057</v>
      </c>
      <c r="BA1818" s="7" t="s">
        <v>1261</v>
      </c>
    </row>
    <row r="1819" spans="1:53" hidden="1" outlineLevel="1">
      <c r="A1819" t="s">
        <v>1566</v>
      </c>
      <c r="B1819" t="s">
        <v>166</v>
      </c>
      <c r="C1819" s="1">
        <f t="shared" si="692"/>
        <v>19618</v>
      </c>
      <c r="D1819" s="7">
        <f>IF(N1819&gt;0, RANK(N1819,(N1819:P1819,Q1819:AE1819)),0)</f>
        <v>2</v>
      </c>
      <c r="E1819" s="7">
        <f>IF(O1819&gt;0,RANK(O1819,(N1819:P1819,Q1819:AE1819)),0)</f>
        <v>1</v>
      </c>
      <c r="F1819" s="7">
        <f>IF(P1819&gt;0,RANK(P1819,(N1819:P1819,Q1819:AE1819)),0)</f>
        <v>0</v>
      </c>
      <c r="G1819" s="1">
        <f t="shared" si="701"/>
        <v>2323</v>
      </c>
      <c r="H1819" s="2">
        <f t="shared" si="702"/>
        <v>0.118411662758691</v>
      </c>
      <c r="I1819" s="2"/>
      <c r="J1819" s="2">
        <f t="shared" si="693"/>
        <v>0.41890100927719442</v>
      </c>
      <c r="K1819" s="2">
        <f t="shared" si="694"/>
        <v>0.5373126720358854</v>
      </c>
      <c r="L1819" s="2">
        <f t="shared" si="695"/>
        <v>0</v>
      </c>
      <c r="M1819" s="2">
        <f t="shared" si="696"/>
        <v>4.3786318686920178E-2</v>
      </c>
      <c r="N1819" s="59">
        <v>8218</v>
      </c>
      <c r="O1819" s="59">
        <v>10541</v>
      </c>
      <c r="P1819" s="59"/>
      <c r="Q1819" s="57">
        <v>276</v>
      </c>
      <c r="X1819" s="57">
        <v>22</v>
      </c>
      <c r="Y1819" s="59"/>
      <c r="Z1819" s="59">
        <v>423</v>
      </c>
      <c r="AA1819" s="59">
        <v>138</v>
      </c>
      <c r="AB1819" s="59"/>
      <c r="AC1819" s="59"/>
      <c r="AD1819" s="59"/>
      <c r="AE1819" s="59"/>
      <c r="AF1819" s="59"/>
      <c r="AG1819" s="59"/>
      <c r="AI1819" s="7">
        <f>IF(Q1819&gt;0,RANK(Q1819,(N1819:P1819,Q1819:AE1819)),0)</f>
        <v>4</v>
      </c>
      <c r="AJ1819" s="7">
        <f>IF(R1819&gt;0,RANK(R1819,(N1819:P1819,Q1819:AE1819)),0)</f>
        <v>0</v>
      </c>
      <c r="AK1819" s="7">
        <f>IF(T1819&gt;0,RANK(T1819,(N1819:P1819,Q1819:AE1819)),0)</f>
        <v>0</v>
      </c>
      <c r="AL1819" s="7">
        <f>IF(S1819&gt;0,RANK(S1819,(N1819:P1819,Q1819:AE1819)),0)</f>
        <v>0</v>
      </c>
      <c r="AM1819" s="2">
        <f t="shared" si="697"/>
        <v>1.4068712406973188E-2</v>
      </c>
      <c r="AN1819" s="2">
        <f t="shared" si="698"/>
        <v>0</v>
      </c>
      <c r="AO1819" s="2">
        <f t="shared" si="699"/>
        <v>0</v>
      </c>
      <c r="AP1819" s="2">
        <f t="shared" si="700"/>
        <v>0</v>
      </c>
      <c r="AR1819" t="s">
        <v>1566</v>
      </c>
      <c r="AS1819" t="s">
        <v>166</v>
      </c>
      <c r="AT1819">
        <v>2</v>
      </c>
      <c r="AV1819">
        <v>3</v>
      </c>
      <c r="AW1819" s="91">
        <v>41</v>
      </c>
      <c r="AX1819" s="93">
        <v>59</v>
      </c>
      <c r="AY1819" s="97">
        <f t="shared" si="682"/>
        <v>41059</v>
      </c>
      <c r="BA1819" s="7" t="s">
        <v>1261</v>
      </c>
    </row>
    <row r="1820" spans="1:53" hidden="1" outlineLevel="1">
      <c r="A1820" t="s">
        <v>2105</v>
      </c>
      <c r="B1820" t="s">
        <v>166</v>
      </c>
      <c r="C1820" s="1">
        <f t="shared" si="692"/>
        <v>10560</v>
      </c>
      <c r="D1820" s="7">
        <f>IF(N1820&gt;0, RANK(N1820,(N1820:P1820,Q1820:AE1820)),0)</f>
        <v>2</v>
      </c>
      <c r="E1820" s="7">
        <f>IF(O1820&gt;0,RANK(O1820,(N1820:P1820,Q1820:AE1820)),0)</f>
        <v>1</v>
      </c>
      <c r="F1820" s="7">
        <f>IF(P1820&gt;0,RANK(P1820,(N1820:P1820,Q1820:AE1820)),0)</f>
        <v>0</v>
      </c>
      <c r="G1820" s="1">
        <f t="shared" si="701"/>
        <v>378</v>
      </c>
      <c r="H1820" s="2">
        <f t="shared" si="702"/>
        <v>3.5795454545454547E-2</v>
      </c>
      <c r="I1820" s="2"/>
      <c r="J1820" s="2">
        <f t="shared" si="693"/>
        <v>0.46325757575757576</v>
      </c>
      <c r="K1820" s="2">
        <f t="shared" si="694"/>
        <v>0.49905303030303028</v>
      </c>
      <c r="L1820" s="2">
        <f t="shared" si="695"/>
        <v>0</v>
      </c>
      <c r="M1820" s="2">
        <f t="shared" si="696"/>
        <v>3.7689393939393967E-2</v>
      </c>
      <c r="N1820" s="59">
        <v>4892</v>
      </c>
      <c r="O1820" s="59">
        <v>5270</v>
      </c>
      <c r="P1820" s="59"/>
      <c r="Q1820" s="57">
        <v>125</v>
      </c>
      <c r="X1820" s="57">
        <v>9</v>
      </c>
      <c r="Y1820" s="59"/>
      <c r="Z1820" s="59">
        <v>185</v>
      </c>
      <c r="AA1820" s="59">
        <v>79</v>
      </c>
      <c r="AB1820" s="59"/>
      <c r="AC1820" s="59"/>
      <c r="AD1820" s="59"/>
      <c r="AE1820" s="59"/>
      <c r="AF1820" s="59"/>
      <c r="AG1820" s="59"/>
      <c r="AI1820" s="7">
        <f>IF(Q1820&gt;0,RANK(Q1820,(N1820:P1820,Q1820:AE1820)),0)</f>
        <v>4</v>
      </c>
      <c r="AJ1820" s="7">
        <f>IF(R1820&gt;0,RANK(R1820,(N1820:P1820,Q1820:AE1820)),0)</f>
        <v>0</v>
      </c>
      <c r="AK1820" s="7">
        <f>IF(T1820&gt;0,RANK(T1820,(N1820:P1820,Q1820:AE1820)),0)</f>
        <v>0</v>
      </c>
      <c r="AL1820" s="7">
        <f>IF(S1820&gt;0,RANK(S1820,(N1820:P1820,Q1820:AE1820)),0)</f>
        <v>0</v>
      </c>
      <c r="AM1820" s="2">
        <f t="shared" si="697"/>
        <v>1.1837121212121212E-2</v>
      </c>
      <c r="AN1820" s="2">
        <f t="shared" si="698"/>
        <v>0</v>
      </c>
      <c r="AO1820" s="2">
        <f t="shared" si="699"/>
        <v>0</v>
      </c>
      <c r="AP1820" s="2">
        <f t="shared" si="700"/>
        <v>0</v>
      </c>
      <c r="AR1820" t="s">
        <v>2105</v>
      </c>
      <c r="AS1820" t="s">
        <v>166</v>
      </c>
      <c r="AT1820">
        <v>2</v>
      </c>
      <c r="AV1820">
        <v>3</v>
      </c>
      <c r="AW1820" s="91">
        <v>41</v>
      </c>
      <c r="AX1820" s="93">
        <v>61</v>
      </c>
      <c r="AY1820" s="97">
        <f t="shared" si="682"/>
        <v>41061</v>
      </c>
      <c r="BA1820" s="7" t="s">
        <v>1261</v>
      </c>
    </row>
    <row r="1821" spans="1:53" hidden="1" outlineLevel="1">
      <c r="A1821" t="s">
        <v>552</v>
      </c>
      <c r="B1821" t="s">
        <v>166</v>
      </c>
      <c r="C1821" s="1">
        <f t="shared" si="692"/>
        <v>3769</v>
      </c>
      <c r="D1821" s="7">
        <f>IF(N1821&gt;0, RANK(N1821,(N1821:P1821,Q1821:AE1821)),0)</f>
        <v>2</v>
      </c>
      <c r="E1821" s="7">
        <f>IF(O1821&gt;0,RANK(O1821,(N1821:P1821,Q1821:AE1821)),0)</f>
        <v>1</v>
      </c>
      <c r="F1821" s="7">
        <f>IF(P1821&gt;0,RANK(P1821,(N1821:P1821,Q1821:AE1821)),0)</f>
        <v>0</v>
      </c>
      <c r="G1821" s="1">
        <f t="shared" si="701"/>
        <v>658</v>
      </c>
      <c r="H1821" s="2">
        <f t="shared" si="702"/>
        <v>0.17458211727248607</v>
      </c>
      <c r="I1821" s="2"/>
      <c r="J1821" s="2">
        <f t="shared" si="693"/>
        <v>0.39586097107986201</v>
      </c>
      <c r="K1821" s="2">
        <f t="shared" si="694"/>
        <v>0.57044308835234814</v>
      </c>
      <c r="L1821" s="2">
        <f t="shared" si="695"/>
        <v>0</v>
      </c>
      <c r="M1821" s="2">
        <f t="shared" si="696"/>
        <v>3.3695940567789906E-2</v>
      </c>
      <c r="N1821" s="59">
        <v>1492</v>
      </c>
      <c r="O1821" s="59">
        <v>2150</v>
      </c>
      <c r="P1821" s="59"/>
      <c r="Q1821" s="57">
        <v>31</v>
      </c>
      <c r="X1821" s="57">
        <v>5</v>
      </c>
      <c r="Y1821" s="59"/>
      <c r="Z1821" s="59">
        <v>59</v>
      </c>
      <c r="AA1821" s="59">
        <v>32</v>
      </c>
      <c r="AB1821" s="59"/>
      <c r="AC1821" s="59"/>
      <c r="AD1821" s="59"/>
      <c r="AE1821" s="59"/>
      <c r="AF1821" s="59"/>
      <c r="AG1821" s="59"/>
      <c r="AI1821" s="7">
        <f>IF(Q1821&gt;0,RANK(Q1821,(N1821:P1821,Q1821:AE1821)),0)</f>
        <v>5</v>
      </c>
      <c r="AJ1821" s="7">
        <f>IF(R1821&gt;0,RANK(R1821,(N1821:P1821,Q1821:AE1821)),0)</f>
        <v>0</v>
      </c>
      <c r="AK1821" s="7">
        <f>IF(T1821&gt;0,RANK(T1821,(N1821:P1821,Q1821:AE1821)),0)</f>
        <v>0</v>
      </c>
      <c r="AL1821" s="7">
        <f>IF(S1821&gt;0,RANK(S1821,(N1821:P1821,Q1821:AE1821)),0)</f>
        <v>0</v>
      </c>
      <c r="AM1821" s="2">
        <f t="shared" si="697"/>
        <v>8.2249933669408335E-3</v>
      </c>
      <c r="AN1821" s="2">
        <f t="shared" si="698"/>
        <v>0</v>
      </c>
      <c r="AO1821" s="2">
        <f t="shared" si="699"/>
        <v>0</v>
      </c>
      <c r="AP1821" s="2">
        <f t="shared" si="700"/>
        <v>0</v>
      </c>
      <c r="AR1821" t="s">
        <v>552</v>
      </c>
      <c r="AS1821" t="s">
        <v>166</v>
      </c>
      <c r="AT1821">
        <v>2</v>
      </c>
      <c r="AV1821">
        <v>3</v>
      </c>
      <c r="AW1821" s="91">
        <v>41</v>
      </c>
      <c r="AX1821" s="93">
        <v>63</v>
      </c>
      <c r="AY1821" s="97">
        <f t="shared" si="682"/>
        <v>41063</v>
      </c>
      <c r="BA1821" s="7" t="s">
        <v>1261</v>
      </c>
    </row>
    <row r="1822" spans="1:53" hidden="1" outlineLevel="1">
      <c r="A1822" t="s">
        <v>1641</v>
      </c>
      <c r="B1822" t="s">
        <v>166</v>
      </c>
      <c r="C1822" s="1">
        <f t="shared" si="692"/>
        <v>9315</v>
      </c>
      <c r="D1822" s="7">
        <f>IF(N1822&gt;0, RANK(N1822,(N1822:P1822,Q1822:AE1822)),0)</f>
        <v>1</v>
      </c>
      <c r="E1822" s="7">
        <f>IF(O1822&gt;0,RANK(O1822,(N1822:P1822,Q1822:AE1822)),0)</f>
        <v>2</v>
      </c>
      <c r="F1822" s="7">
        <f>IF(P1822&gt;0,RANK(P1822,(N1822:P1822,Q1822:AE1822)),0)</f>
        <v>0</v>
      </c>
      <c r="G1822" s="1">
        <f t="shared" si="701"/>
        <v>1613</v>
      </c>
      <c r="H1822" s="2">
        <f t="shared" si="702"/>
        <v>0.17316156736446592</v>
      </c>
      <c r="I1822" s="2"/>
      <c r="J1822" s="2">
        <f t="shared" si="693"/>
        <v>0.57144390767579178</v>
      </c>
      <c r="K1822" s="2">
        <f t="shared" si="694"/>
        <v>0.39828234031132581</v>
      </c>
      <c r="L1822" s="2">
        <f t="shared" si="695"/>
        <v>0</v>
      </c>
      <c r="M1822" s="2">
        <f t="shared" si="696"/>
        <v>3.0273752012882404E-2</v>
      </c>
      <c r="N1822" s="59">
        <v>5323</v>
      </c>
      <c r="O1822" s="59">
        <v>3710</v>
      </c>
      <c r="P1822" s="59"/>
      <c r="Q1822" s="57">
        <v>87</v>
      </c>
      <c r="X1822" s="57">
        <v>7</v>
      </c>
      <c r="Y1822" s="59"/>
      <c r="Z1822" s="59">
        <v>128</v>
      </c>
      <c r="AA1822" s="59">
        <v>60</v>
      </c>
      <c r="AB1822" s="59"/>
      <c r="AC1822" s="59"/>
      <c r="AD1822" s="59"/>
      <c r="AE1822" s="59"/>
      <c r="AF1822" s="59"/>
      <c r="AG1822" s="59"/>
      <c r="AI1822" s="7">
        <f>IF(Q1822&gt;0,RANK(Q1822,(N1822:P1822,Q1822:AE1822)),0)</f>
        <v>4</v>
      </c>
      <c r="AJ1822" s="7">
        <f>IF(R1822&gt;0,RANK(R1822,(N1822:P1822,Q1822:AE1822)),0)</f>
        <v>0</v>
      </c>
      <c r="AK1822" s="7">
        <f>IF(T1822&gt;0,RANK(T1822,(N1822:P1822,Q1822:AE1822)),0)</f>
        <v>0</v>
      </c>
      <c r="AL1822" s="7">
        <f>IF(S1822&gt;0,RANK(S1822,(N1822:P1822,Q1822:AE1822)),0)</f>
        <v>0</v>
      </c>
      <c r="AM1822" s="2">
        <f t="shared" si="697"/>
        <v>9.3397745571658607E-3</v>
      </c>
      <c r="AN1822" s="2">
        <f t="shared" si="698"/>
        <v>0</v>
      </c>
      <c r="AO1822" s="2">
        <f t="shared" si="699"/>
        <v>0</v>
      </c>
      <c r="AP1822" s="2">
        <f t="shared" si="700"/>
        <v>0</v>
      </c>
      <c r="AR1822" t="s">
        <v>1641</v>
      </c>
      <c r="AS1822" t="s">
        <v>166</v>
      </c>
      <c r="AT1822">
        <v>2</v>
      </c>
      <c r="AV1822">
        <v>3</v>
      </c>
      <c r="AW1822" s="91">
        <v>41</v>
      </c>
      <c r="AX1822" s="93">
        <v>65</v>
      </c>
      <c r="AY1822" s="97">
        <f t="shared" si="682"/>
        <v>41065</v>
      </c>
      <c r="BA1822" s="7" t="s">
        <v>1261</v>
      </c>
    </row>
    <row r="1823" spans="1:53" hidden="1" outlineLevel="1">
      <c r="A1823" t="s">
        <v>2232</v>
      </c>
      <c r="B1823" t="s">
        <v>166</v>
      </c>
      <c r="C1823" s="1">
        <f t="shared" si="692"/>
        <v>184757</v>
      </c>
      <c r="D1823" s="7">
        <f>IF(N1823&gt;0, RANK(N1823,(N1823:P1823,Q1823:AE1823)),0)</f>
        <v>1</v>
      </c>
      <c r="E1823" s="7">
        <f>IF(O1823&gt;0,RANK(O1823,(N1823:P1823,Q1823:AE1823)),0)</f>
        <v>2</v>
      </c>
      <c r="F1823" s="7">
        <f>IF(P1823&gt;0,RANK(P1823,(N1823:P1823,Q1823:AE1823)),0)</f>
        <v>0</v>
      </c>
      <c r="G1823" s="1">
        <f t="shared" si="701"/>
        <v>35299</v>
      </c>
      <c r="H1823" s="2">
        <f t="shared" si="702"/>
        <v>0.19105636051678693</v>
      </c>
      <c r="I1823" s="2"/>
      <c r="J1823" s="2">
        <f t="shared" si="693"/>
        <v>0.58035690122701711</v>
      </c>
      <c r="K1823" s="2">
        <f t="shared" si="694"/>
        <v>0.38930054071023018</v>
      </c>
      <c r="L1823" s="2">
        <f t="shared" si="695"/>
        <v>0</v>
      </c>
      <c r="M1823" s="2">
        <f t="shared" si="696"/>
        <v>3.0342558062752711E-2</v>
      </c>
      <c r="N1823" s="59">
        <v>107225</v>
      </c>
      <c r="O1823" s="59">
        <v>71926</v>
      </c>
      <c r="P1823" s="59"/>
      <c r="Q1823" s="57">
        <v>2222</v>
      </c>
      <c r="X1823" s="57">
        <v>197</v>
      </c>
      <c r="Y1823" s="59"/>
      <c r="Z1823" s="59">
        <v>1689</v>
      </c>
      <c r="AA1823" s="59">
        <v>1498</v>
      </c>
      <c r="AB1823" s="59"/>
      <c r="AC1823" s="59"/>
      <c r="AD1823" s="59"/>
      <c r="AE1823" s="59"/>
      <c r="AF1823" s="59"/>
      <c r="AG1823" s="59"/>
      <c r="AI1823" s="7">
        <f>IF(Q1823&gt;0,RANK(Q1823,(N1823:P1823,Q1823:AE1823)),0)</f>
        <v>3</v>
      </c>
      <c r="AJ1823" s="7">
        <f>IF(R1823&gt;0,RANK(R1823,(N1823:P1823,Q1823:AE1823)),0)</f>
        <v>0</v>
      </c>
      <c r="AK1823" s="7">
        <f>IF(T1823&gt;0,RANK(T1823,(N1823:P1823,Q1823:AE1823)),0)</f>
        <v>0</v>
      </c>
      <c r="AL1823" s="7">
        <f>IF(S1823&gt;0,RANK(S1823,(N1823:P1823,Q1823:AE1823)),0)</f>
        <v>0</v>
      </c>
      <c r="AM1823" s="2">
        <f t="shared" si="697"/>
        <v>1.2026607922839189E-2</v>
      </c>
      <c r="AN1823" s="2">
        <f t="shared" si="698"/>
        <v>0</v>
      </c>
      <c r="AO1823" s="2">
        <f t="shared" si="699"/>
        <v>0</v>
      </c>
      <c r="AP1823" s="2">
        <f t="shared" si="700"/>
        <v>0</v>
      </c>
      <c r="AR1823" t="s">
        <v>2232</v>
      </c>
      <c r="AS1823" t="s">
        <v>166</v>
      </c>
      <c r="AT1823">
        <v>1</v>
      </c>
      <c r="AV1823">
        <v>3</v>
      </c>
      <c r="AW1823" s="91">
        <v>41</v>
      </c>
      <c r="AX1823" s="93">
        <v>67</v>
      </c>
      <c r="AY1823" s="97">
        <f t="shared" si="682"/>
        <v>41067</v>
      </c>
      <c r="BA1823" s="7" t="s">
        <v>1261</v>
      </c>
    </row>
    <row r="1824" spans="1:53" hidden="1" outlineLevel="1">
      <c r="A1824" t="s">
        <v>768</v>
      </c>
      <c r="B1824" t="s">
        <v>166</v>
      </c>
      <c r="C1824" s="1">
        <f t="shared" si="692"/>
        <v>748</v>
      </c>
      <c r="D1824" s="7">
        <f>IF(N1824&gt;0, RANK(N1824,(N1824:P1824,Q1824:AE1824)),0)</f>
        <v>2</v>
      </c>
      <c r="E1824" s="7">
        <f>IF(O1824&gt;0,RANK(O1824,(N1824:P1824,Q1824:AE1824)),0)</f>
        <v>1</v>
      </c>
      <c r="F1824" s="7">
        <f>IF(P1824&gt;0,RANK(P1824,(N1824:P1824,Q1824:AE1824)),0)</f>
        <v>0</v>
      </c>
      <c r="G1824" s="1">
        <f t="shared" si="701"/>
        <v>64</v>
      </c>
      <c r="H1824" s="2">
        <f t="shared" si="702"/>
        <v>8.5561497326203204E-2</v>
      </c>
      <c r="I1824" s="2"/>
      <c r="J1824" s="2">
        <f t="shared" si="693"/>
        <v>0.43315508021390375</v>
      </c>
      <c r="K1824" s="2">
        <f t="shared" si="694"/>
        <v>0.51871657754010692</v>
      </c>
      <c r="L1824" s="2">
        <f t="shared" si="695"/>
        <v>0</v>
      </c>
      <c r="M1824" s="2">
        <f t="shared" si="696"/>
        <v>4.8128342245989386E-2</v>
      </c>
      <c r="N1824" s="59">
        <v>324</v>
      </c>
      <c r="O1824" s="59">
        <v>388</v>
      </c>
      <c r="P1824" s="59"/>
      <c r="Q1824" s="57">
        <v>8</v>
      </c>
      <c r="X1824" s="57">
        <v>0</v>
      </c>
      <c r="Y1824" s="59"/>
      <c r="Z1824" s="59">
        <v>25</v>
      </c>
      <c r="AA1824" s="59">
        <v>3</v>
      </c>
      <c r="AB1824" s="59"/>
      <c r="AC1824" s="59"/>
      <c r="AD1824" s="59"/>
      <c r="AE1824" s="59"/>
      <c r="AF1824" s="59"/>
      <c r="AG1824" s="59"/>
      <c r="AI1824" s="7">
        <f>IF(Q1824&gt;0,RANK(Q1824,(N1824:P1824,Q1824:AE1824)),0)</f>
        <v>4</v>
      </c>
      <c r="AJ1824" s="7">
        <f>IF(R1824&gt;0,RANK(R1824,(N1824:P1824,Q1824:AE1824)),0)</f>
        <v>0</v>
      </c>
      <c r="AK1824" s="7">
        <f>IF(T1824&gt;0,RANK(T1824,(N1824:P1824,Q1824:AE1824)),0)</f>
        <v>0</v>
      </c>
      <c r="AL1824" s="7">
        <f>IF(S1824&gt;0,RANK(S1824,(N1824:P1824,Q1824:AE1824)),0)</f>
        <v>0</v>
      </c>
      <c r="AM1824" s="2">
        <f t="shared" si="697"/>
        <v>1.06951871657754E-2</v>
      </c>
      <c r="AN1824" s="2">
        <f t="shared" si="698"/>
        <v>0</v>
      </c>
      <c r="AO1824" s="2">
        <f t="shared" si="699"/>
        <v>0</v>
      </c>
      <c r="AP1824" s="2">
        <f t="shared" si="700"/>
        <v>0</v>
      </c>
      <c r="AR1824" t="s">
        <v>768</v>
      </c>
      <c r="AS1824" t="s">
        <v>166</v>
      </c>
      <c r="AT1824">
        <v>2</v>
      </c>
      <c r="AV1824">
        <v>3</v>
      </c>
      <c r="AW1824" s="91">
        <v>41</v>
      </c>
      <c r="AX1824" s="93">
        <v>69</v>
      </c>
      <c r="AY1824" s="97">
        <f t="shared" si="682"/>
        <v>41069</v>
      </c>
      <c r="BA1824" s="7" t="s">
        <v>1261</v>
      </c>
    </row>
    <row r="1825" spans="1:53" hidden="1" outlineLevel="1">
      <c r="A1825" t="s">
        <v>1668</v>
      </c>
      <c r="B1825" t="s">
        <v>166</v>
      </c>
      <c r="C1825" s="1">
        <f t="shared" si="692"/>
        <v>36087</v>
      </c>
      <c r="D1825" s="7">
        <f>IF(N1825&gt;0, RANK(N1825,(N1825:P1825,Q1825:AE1825)),0)</f>
        <v>1</v>
      </c>
      <c r="E1825" s="7">
        <f>IF(O1825&gt;0,RANK(O1825,(N1825:P1825,Q1825:AE1825)),0)</f>
        <v>2</v>
      </c>
      <c r="F1825" s="7">
        <f>IF(P1825&gt;0,RANK(P1825,(N1825:P1825,Q1825:AE1825)),0)</f>
        <v>0</v>
      </c>
      <c r="G1825" s="1">
        <f t="shared" si="701"/>
        <v>685</v>
      </c>
      <c r="H1825" s="2">
        <f t="shared" si="702"/>
        <v>1.8981904841078506E-2</v>
      </c>
      <c r="I1825" s="2"/>
      <c r="J1825" s="2">
        <f t="shared" si="693"/>
        <v>0.49189458807880954</v>
      </c>
      <c r="K1825" s="2">
        <f t="shared" si="694"/>
        <v>0.47291268323773106</v>
      </c>
      <c r="L1825" s="2">
        <f t="shared" si="695"/>
        <v>0</v>
      </c>
      <c r="M1825" s="2">
        <f t="shared" si="696"/>
        <v>3.5192728683459462E-2</v>
      </c>
      <c r="N1825" s="59">
        <v>17751</v>
      </c>
      <c r="O1825" s="59">
        <v>17066</v>
      </c>
      <c r="P1825" s="59"/>
      <c r="Q1825" s="57">
        <v>419</v>
      </c>
      <c r="X1825" s="57">
        <v>49</v>
      </c>
      <c r="Y1825" s="59"/>
      <c r="Z1825" s="59">
        <v>495</v>
      </c>
      <c r="AA1825" s="59">
        <v>307</v>
      </c>
      <c r="AB1825" s="59"/>
      <c r="AC1825" s="59"/>
      <c r="AD1825" s="59"/>
      <c r="AE1825" s="59"/>
      <c r="AF1825" s="59"/>
      <c r="AG1825" s="59"/>
      <c r="AI1825" s="7">
        <f>IF(Q1825&gt;0,RANK(Q1825,(N1825:P1825,Q1825:AE1825)),0)</f>
        <v>4</v>
      </c>
      <c r="AJ1825" s="7">
        <f>IF(R1825&gt;0,RANK(R1825,(N1825:P1825,Q1825:AE1825)),0)</f>
        <v>0</v>
      </c>
      <c r="AK1825" s="7">
        <f>IF(T1825&gt;0,RANK(T1825,(N1825:P1825,Q1825:AE1825)),0)</f>
        <v>0</v>
      </c>
      <c r="AL1825" s="7">
        <f>IF(S1825&gt;0,RANK(S1825,(N1825:P1825,Q1825:AE1825)),0)</f>
        <v>0</v>
      </c>
      <c r="AM1825" s="2">
        <f t="shared" si="697"/>
        <v>1.1610829384542911E-2</v>
      </c>
      <c r="AN1825" s="2">
        <f t="shared" si="698"/>
        <v>0</v>
      </c>
      <c r="AO1825" s="2">
        <f t="shared" si="699"/>
        <v>0</v>
      </c>
      <c r="AP1825" s="2">
        <f t="shared" si="700"/>
        <v>0</v>
      </c>
      <c r="AR1825" t="s">
        <v>1668</v>
      </c>
      <c r="AS1825" t="s">
        <v>166</v>
      </c>
      <c r="AT1825">
        <v>1</v>
      </c>
      <c r="AV1825">
        <v>3</v>
      </c>
      <c r="AW1825" s="91">
        <v>41</v>
      </c>
      <c r="AX1825" s="93">
        <v>71</v>
      </c>
      <c r="AY1825" s="97">
        <f t="shared" si="682"/>
        <v>41071</v>
      </c>
      <c r="BA1825" s="7" t="s">
        <v>1261</v>
      </c>
    </row>
    <row r="1826" spans="1:53" collapsed="1">
      <c r="A1826" t="s">
        <v>1312</v>
      </c>
      <c r="B1826" t="s">
        <v>2255</v>
      </c>
      <c r="C1826" s="1">
        <f t="shared" si="692"/>
        <v>1442588</v>
      </c>
      <c r="D1826" s="7">
        <f>IF(N1826&gt;0, RANK(N1826,(N1826:P1826,Q1826:AE1826)),0)</f>
        <v>1</v>
      </c>
      <c r="E1826" s="7">
        <f>IF(O1826&gt;0,RANK(O1826,(N1826:P1826,Q1826:AE1826)),0)</f>
        <v>2</v>
      </c>
      <c r="F1826" s="7">
        <f>IF(P1826&gt;0,RANK(P1826,(N1826:P1826,Q1826:AE1826)),0)</f>
        <v>0</v>
      </c>
      <c r="G1826" s="1">
        <f t="shared" si="701"/>
        <v>259308</v>
      </c>
      <c r="H1826" s="2">
        <f t="shared" si="702"/>
        <v>0.17975194580850526</v>
      </c>
      <c r="I1826" s="2"/>
      <c r="J1826" s="2">
        <f t="shared" si="693"/>
        <v>0.57224030700380146</v>
      </c>
      <c r="K1826" s="2">
        <f t="shared" si="694"/>
        <v>0.39248836119529623</v>
      </c>
      <c r="L1826" s="2">
        <f t="shared" si="695"/>
        <v>0</v>
      </c>
      <c r="M1826" s="2">
        <f t="shared" si="696"/>
        <v>3.5271331800902306E-2</v>
      </c>
      <c r="N1826" s="59">
        <f>SUM(N1790:N1825)</f>
        <v>825507</v>
      </c>
      <c r="O1826" s="59">
        <f>SUM(O1790:O1825)</f>
        <v>566199</v>
      </c>
      <c r="P1826" s="59"/>
      <c r="Q1826" s="59">
        <f>SUM(Q1790:Q1825)</f>
        <v>16028</v>
      </c>
      <c r="X1826" s="59">
        <f>SUM(X1790:X1825)</f>
        <v>1448</v>
      </c>
      <c r="Y1826" s="59"/>
      <c r="Z1826" s="59">
        <f>SUM(Z1790:Z1825)</f>
        <v>18940</v>
      </c>
      <c r="AA1826" s="59">
        <f>SUM(AA1790:AA1825)</f>
        <v>14466</v>
      </c>
      <c r="AB1826" s="59"/>
      <c r="AC1826" s="59"/>
      <c r="AD1826" s="59"/>
      <c r="AE1826" s="59"/>
      <c r="AF1826" s="59"/>
      <c r="AG1826" s="59"/>
      <c r="AI1826" s="7">
        <f>IF(Q1826&gt;0,RANK(Q1826,(N1826:P1826,Q1826:AE1826)),0)</f>
        <v>4</v>
      </c>
      <c r="AJ1826" s="7">
        <f>IF(R1826&gt;0,RANK(R1826,(N1826:P1826,Q1826:AE1826)),0)</f>
        <v>0</v>
      </c>
      <c r="AK1826" s="7">
        <f>IF(T1826&gt;0,RANK(T1826,(N1826:P1826,Q1826:AE1826)),0)</f>
        <v>0</v>
      </c>
      <c r="AL1826" s="7">
        <f>IF(S1826&gt;0,RANK(S1826,(N1826:P1826,Q1826:AE1826)),0)</f>
        <v>0</v>
      </c>
      <c r="AM1826" s="2">
        <f t="shared" si="697"/>
        <v>1.1110587361048339E-2</v>
      </c>
      <c r="AN1826" s="2">
        <f t="shared" si="698"/>
        <v>0</v>
      </c>
      <c r="AO1826" s="2">
        <f t="shared" si="699"/>
        <v>0</v>
      </c>
      <c r="AP1826" s="2">
        <f t="shared" si="700"/>
        <v>0</v>
      </c>
      <c r="AR1826" t="s">
        <v>1312</v>
      </c>
      <c r="AS1826" t="s">
        <v>2255</v>
      </c>
      <c r="AV1826">
        <v>3</v>
      </c>
      <c r="AW1826" s="91">
        <v>41</v>
      </c>
      <c r="AX1826" s="93"/>
      <c r="AY1826" s="91">
        <v>41</v>
      </c>
      <c r="BA1826" s="7" t="s">
        <v>1761</v>
      </c>
    </row>
    <row r="1827" spans="1:53">
      <c r="C1827" s="1"/>
      <c r="E1827" s="7"/>
      <c r="F1827" s="7"/>
      <c r="I1827" s="2"/>
      <c r="N1827" s="59"/>
      <c r="O1827" s="59"/>
      <c r="P1827" s="59"/>
      <c r="Y1827" s="59"/>
      <c r="Z1827" s="59"/>
      <c r="AA1827" s="59"/>
      <c r="AB1827" s="59"/>
      <c r="AC1827" s="59"/>
      <c r="AD1827" s="59"/>
      <c r="AE1827" s="59"/>
      <c r="AF1827" s="59"/>
      <c r="AG1827" s="59"/>
      <c r="AI1827" s="7"/>
      <c r="AJ1827" s="7"/>
      <c r="AK1827" s="7"/>
      <c r="AL1827" s="7"/>
      <c r="AW1827" s="91"/>
      <c r="AX1827" s="93"/>
      <c r="AY1827" s="97"/>
    </row>
    <row r="1828" spans="1:53" hidden="1" outlineLevel="1">
      <c r="A1828" t="s">
        <v>853</v>
      </c>
      <c r="B1828" t="s">
        <v>2251</v>
      </c>
      <c r="C1828" s="1">
        <f t="shared" ref="C1828:C1859" si="703">SUM(N1828:AG1828)</f>
        <v>31101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0</v>
      </c>
      <c r="G1828" s="1">
        <f t="shared" si="701"/>
        <v>12033</v>
      </c>
      <c r="H1828" s="2">
        <f t="shared" si="702"/>
        <v>0.38690074274139097</v>
      </c>
      <c r="I1828" s="2"/>
      <c r="J1828" s="2">
        <f t="shared" ref="J1828:J1859" si="704">IF($C1828=0,"-",N1828/$C1828)</f>
        <v>0.30654962862930452</v>
      </c>
      <c r="K1828" s="2">
        <f t="shared" ref="K1828:K1859" si="705">IF($C1828=0,"-",O1828/$C1828)</f>
        <v>0.69345037137069543</v>
      </c>
      <c r="L1828" s="2">
        <f t="shared" ref="L1828:L1859" si="706">IF($C1828=0,"-",P1828/$C1828)</f>
        <v>0</v>
      </c>
      <c r="M1828" s="2">
        <f t="shared" ref="M1828:M1859" si="707">IF(C1828=0,"-",(1-J1828-K1828-L1828))</f>
        <v>0</v>
      </c>
      <c r="N1828" s="59">
        <v>9534</v>
      </c>
      <c r="O1828" s="59">
        <v>21567</v>
      </c>
      <c r="P1828" s="59"/>
      <c r="Y1828" s="59"/>
      <c r="Z1828" s="59"/>
      <c r="AA1828" s="59"/>
      <c r="AB1828" s="59"/>
      <c r="AC1828" s="59"/>
      <c r="AD1828" s="59"/>
      <c r="AE1828" s="59"/>
      <c r="AF1828" s="59"/>
      <c r="AG1828" s="59"/>
      <c r="AI1828" s="7">
        <f>IF(Q1828&gt;0,RANK(Q1828,(N1828:P1828,Q1828:AE1828)),0)</f>
        <v>0</v>
      </c>
      <c r="AJ1828" s="7">
        <f>IF(R1828&gt;0,RANK(R1828,(N1828:P1828,Q1828:AE1828)),0)</f>
        <v>0</v>
      </c>
      <c r="AK1828" s="7">
        <f>IF(T1828&gt;0,RANK(T1828,(N1828:P1828,Q1828:AE1828)),0)</f>
        <v>0</v>
      </c>
      <c r="AL1828" s="7">
        <f>IF(S1828&gt;0,RANK(S1828,(N1828:P1828,Q1828:AE1828)),0)</f>
        <v>0</v>
      </c>
      <c r="AM1828" s="2">
        <f t="shared" ref="AM1828:AM1859" si="708">IF($C1828=0,"-",Q1828/$C1828)</f>
        <v>0</v>
      </c>
      <c r="AN1828" s="2">
        <f t="shared" ref="AN1828:AN1859" si="709">IF($C1828=0,"-",R1828/$C1828)</f>
        <v>0</v>
      </c>
      <c r="AO1828" s="2">
        <f t="shared" ref="AO1828:AO1859" si="710">IF($C1828=0,"-",T1828/$C1828)</f>
        <v>0</v>
      </c>
      <c r="AP1828" s="2">
        <f t="shared" ref="AP1828:AP1859" si="711">IF($C1828=0,"-",S1828/$C1828)</f>
        <v>0</v>
      </c>
      <c r="AR1828" t="s">
        <v>853</v>
      </c>
      <c r="AS1828" t="s">
        <v>2251</v>
      </c>
      <c r="AT1828" s="57">
        <v>19</v>
      </c>
      <c r="AU1828" s="57"/>
      <c r="AV1828">
        <v>3</v>
      </c>
      <c r="AW1828" s="91">
        <v>42</v>
      </c>
      <c r="AX1828" s="93">
        <v>1</v>
      </c>
      <c r="AY1828" s="97">
        <f t="shared" si="682"/>
        <v>42001</v>
      </c>
      <c r="BA1828" s="7" t="s">
        <v>1261</v>
      </c>
    </row>
    <row r="1829" spans="1:53" hidden="1" outlineLevel="1">
      <c r="A1829" t="s">
        <v>391</v>
      </c>
      <c r="B1829" t="s">
        <v>2251</v>
      </c>
      <c r="C1829" s="1">
        <f t="shared" si="703"/>
        <v>425253</v>
      </c>
      <c r="D1829" s="7">
        <f>IF(N1829&gt;0, RANK(N1829,(N1829:P1829,Q1829:AE1829)),0)</f>
        <v>1</v>
      </c>
      <c r="E1829" s="7">
        <f>IF(O1829&gt;0,RANK(O1829,(N1829:P1829,Q1829:AE1829)),0)</f>
        <v>2</v>
      </c>
      <c r="F1829" s="7">
        <f>IF(P1829&gt;0,RANK(P1829,(N1829:P1829,Q1829:AE1829)),0)</f>
        <v>0</v>
      </c>
      <c r="G1829" s="1">
        <f t="shared" si="701"/>
        <v>40739</v>
      </c>
      <c r="H1829" s="2">
        <f t="shared" si="702"/>
        <v>9.5799441744091163E-2</v>
      </c>
      <c r="I1829" s="2"/>
      <c r="J1829" s="2">
        <f t="shared" si="704"/>
        <v>0.54789972087204564</v>
      </c>
      <c r="K1829" s="2">
        <f t="shared" si="705"/>
        <v>0.45210027912795442</v>
      </c>
      <c r="L1829" s="2">
        <f t="shared" si="706"/>
        <v>0</v>
      </c>
      <c r="M1829" s="2">
        <f t="shared" si="707"/>
        <v>-5.5511151231257827E-17</v>
      </c>
      <c r="N1829" s="59">
        <v>232996</v>
      </c>
      <c r="O1829" s="59">
        <v>192257</v>
      </c>
      <c r="P1829" s="59"/>
      <c r="Y1829" s="59"/>
      <c r="Z1829" s="59"/>
      <c r="AA1829" s="59"/>
      <c r="AB1829" s="59"/>
      <c r="AC1829" s="59"/>
      <c r="AD1829" s="59"/>
      <c r="AE1829" s="59"/>
      <c r="AF1829" s="59"/>
      <c r="AG1829" s="59"/>
      <c r="AI1829" s="7">
        <f>IF(Q1829&gt;0,RANK(Q1829,(N1829:P1829,Q1829:AE1829)),0)</f>
        <v>0</v>
      </c>
      <c r="AJ1829" s="7">
        <f>IF(R1829&gt;0,RANK(R1829,(N1829:P1829,Q1829:AE1829)),0)</f>
        <v>0</v>
      </c>
      <c r="AK1829" s="7">
        <f>IF(T1829&gt;0,RANK(T1829,(N1829:P1829,Q1829:AE1829)),0)</f>
        <v>0</v>
      </c>
      <c r="AL1829" s="7">
        <f>IF(S1829&gt;0,RANK(S1829,(N1829:P1829,Q1829:AE1829)),0)</f>
        <v>0</v>
      </c>
      <c r="AM1829" s="2">
        <f t="shared" si="708"/>
        <v>0</v>
      </c>
      <c r="AN1829" s="2">
        <f t="shared" si="709"/>
        <v>0</v>
      </c>
      <c r="AO1829" s="2">
        <f t="shared" si="710"/>
        <v>0</v>
      </c>
      <c r="AP1829" s="2">
        <f t="shared" si="711"/>
        <v>0</v>
      </c>
      <c r="AR1829" t="s">
        <v>391</v>
      </c>
      <c r="AS1829" t="s">
        <v>2251</v>
      </c>
      <c r="AT1829" s="57"/>
      <c r="AU1829" s="57"/>
      <c r="AV1829">
        <v>3</v>
      </c>
      <c r="AW1829" s="91">
        <v>42</v>
      </c>
      <c r="AX1829" s="93">
        <v>3</v>
      </c>
      <c r="AY1829" s="97">
        <f t="shared" si="682"/>
        <v>42003</v>
      </c>
      <c r="BA1829" s="7" t="s">
        <v>1261</v>
      </c>
    </row>
    <row r="1830" spans="1:53" hidden="1" outlineLevel="1">
      <c r="A1830" t="s">
        <v>2283</v>
      </c>
      <c r="B1830" t="s">
        <v>2251</v>
      </c>
      <c r="C1830" s="1">
        <f t="shared" si="703"/>
        <v>22493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0</v>
      </c>
      <c r="G1830" s="1">
        <f t="shared" si="701"/>
        <v>6893</v>
      </c>
      <c r="H1830" s="2">
        <f t="shared" si="702"/>
        <v>0.30645089583425955</v>
      </c>
      <c r="I1830" s="2"/>
      <c r="J1830" s="2">
        <f t="shared" si="704"/>
        <v>0.34677455208287022</v>
      </c>
      <c r="K1830" s="2">
        <f t="shared" si="705"/>
        <v>0.65322544791712978</v>
      </c>
      <c r="L1830" s="2">
        <f t="shared" si="706"/>
        <v>0</v>
      </c>
      <c r="M1830" s="2">
        <f t="shared" si="707"/>
        <v>0</v>
      </c>
      <c r="N1830" s="59">
        <v>7800</v>
      </c>
      <c r="O1830" s="59">
        <v>14693</v>
      </c>
      <c r="P1830" s="59"/>
      <c r="Y1830" s="59"/>
      <c r="Z1830" s="59"/>
      <c r="AA1830" s="59"/>
      <c r="AB1830" s="59"/>
      <c r="AC1830" s="59"/>
      <c r="AD1830" s="59"/>
      <c r="AE1830" s="59"/>
      <c r="AF1830" s="59"/>
      <c r="AG1830" s="59"/>
      <c r="AI1830" s="7">
        <f>IF(Q1830&gt;0,RANK(Q1830,(N1830:P1830,Q1830:AE1830)),0)</f>
        <v>0</v>
      </c>
      <c r="AJ1830" s="7">
        <f>IF(R1830&gt;0,RANK(R1830,(N1830:P1830,Q1830:AE1830)),0)</f>
        <v>0</v>
      </c>
      <c r="AK1830" s="7">
        <f>IF(T1830&gt;0,RANK(T1830,(N1830:P1830,Q1830:AE1830)),0)</f>
        <v>0</v>
      </c>
      <c r="AL1830" s="7">
        <f>IF(S1830&gt;0,RANK(S1830,(N1830:P1830,Q1830:AE1830)),0)</f>
        <v>0</v>
      </c>
      <c r="AM1830" s="2">
        <f t="shared" si="708"/>
        <v>0</v>
      </c>
      <c r="AN1830" s="2">
        <f t="shared" si="709"/>
        <v>0</v>
      </c>
      <c r="AO1830" s="2">
        <f t="shared" si="710"/>
        <v>0</v>
      </c>
      <c r="AP1830" s="2">
        <f t="shared" si="711"/>
        <v>0</v>
      </c>
      <c r="AR1830" t="s">
        <v>2283</v>
      </c>
      <c r="AS1830" t="s">
        <v>2251</v>
      </c>
      <c r="AT1830" s="57"/>
      <c r="AU1830" s="57"/>
      <c r="AV1830">
        <v>3</v>
      </c>
      <c r="AW1830" s="91">
        <v>42</v>
      </c>
      <c r="AX1830" s="93">
        <v>5</v>
      </c>
      <c r="AY1830" s="97">
        <f t="shared" si="682"/>
        <v>42005</v>
      </c>
      <c r="BA1830" s="7" t="s">
        <v>1261</v>
      </c>
    </row>
    <row r="1831" spans="1:53" hidden="1" outlineLevel="1">
      <c r="A1831" t="s">
        <v>1847</v>
      </c>
      <c r="B1831" t="s">
        <v>2251</v>
      </c>
      <c r="C1831" s="1">
        <f t="shared" si="703"/>
        <v>57475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0</v>
      </c>
      <c r="G1831" s="1">
        <f t="shared" si="701"/>
        <v>2797</v>
      </c>
      <c r="H1831" s="2">
        <f t="shared" si="702"/>
        <v>4.8664636798608094E-2</v>
      </c>
      <c r="I1831" s="2"/>
      <c r="J1831" s="2">
        <f t="shared" si="704"/>
        <v>0.47566768160069595</v>
      </c>
      <c r="K1831" s="2">
        <f t="shared" si="705"/>
        <v>0.52433231839930405</v>
      </c>
      <c r="L1831" s="2">
        <f t="shared" si="706"/>
        <v>0</v>
      </c>
      <c r="M1831" s="2">
        <f t="shared" si="707"/>
        <v>0</v>
      </c>
      <c r="N1831" s="59">
        <v>27339</v>
      </c>
      <c r="O1831" s="59">
        <v>30136</v>
      </c>
      <c r="P1831" s="59"/>
      <c r="Y1831" s="59"/>
      <c r="Z1831" s="59"/>
      <c r="AA1831" s="59"/>
      <c r="AB1831" s="59"/>
      <c r="AC1831" s="59"/>
      <c r="AD1831" s="59"/>
      <c r="AE1831" s="59"/>
      <c r="AF1831" s="59"/>
      <c r="AG1831" s="59"/>
      <c r="AI1831" s="7">
        <f>IF(Q1831&gt;0,RANK(Q1831,(N1831:P1831,Q1831:AE1831)),0)</f>
        <v>0</v>
      </c>
      <c r="AJ1831" s="7">
        <f>IF(R1831&gt;0,RANK(R1831,(N1831:P1831,Q1831:AE1831)),0)</f>
        <v>0</v>
      </c>
      <c r="AK1831" s="7">
        <f>IF(T1831&gt;0,RANK(T1831,(N1831:P1831,Q1831:AE1831)),0)</f>
        <v>0</v>
      </c>
      <c r="AL1831" s="7">
        <f>IF(S1831&gt;0,RANK(S1831,(N1831:P1831,Q1831:AE1831)),0)</f>
        <v>0</v>
      </c>
      <c r="AM1831" s="2">
        <f t="shared" si="708"/>
        <v>0</v>
      </c>
      <c r="AN1831" s="2">
        <f t="shared" si="709"/>
        <v>0</v>
      </c>
      <c r="AO1831" s="2">
        <f t="shared" si="710"/>
        <v>0</v>
      </c>
      <c r="AP1831" s="2">
        <f t="shared" si="711"/>
        <v>0</v>
      </c>
      <c r="AR1831" t="s">
        <v>1847</v>
      </c>
      <c r="AS1831" t="s">
        <v>2251</v>
      </c>
      <c r="AT1831" s="57">
        <v>4</v>
      </c>
      <c r="AU1831" s="57"/>
      <c r="AV1831">
        <v>3</v>
      </c>
      <c r="AW1831" s="91">
        <v>42</v>
      </c>
      <c r="AX1831" s="93">
        <v>7</v>
      </c>
      <c r="AY1831" s="97">
        <f t="shared" si="682"/>
        <v>42007</v>
      </c>
      <c r="BA1831" s="7" t="s">
        <v>1261</v>
      </c>
    </row>
    <row r="1832" spans="1:53" hidden="1" outlineLevel="1">
      <c r="A1832" t="s">
        <v>672</v>
      </c>
      <c r="B1832" t="s">
        <v>2251</v>
      </c>
      <c r="C1832" s="1">
        <f t="shared" si="703"/>
        <v>16443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0</v>
      </c>
      <c r="G1832" s="1">
        <f t="shared" si="701"/>
        <v>8187</v>
      </c>
      <c r="H1832" s="2">
        <f t="shared" si="702"/>
        <v>0.49790184272942895</v>
      </c>
      <c r="I1832" s="2"/>
      <c r="J1832" s="2">
        <f t="shared" si="704"/>
        <v>0.25104907863528553</v>
      </c>
      <c r="K1832" s="2">
        <f t="shared" si="705"/>
        <v>0.74895092136471442</v>
      </c>
      <c r="L1832" s="2">
        <f t="shared" si="706"/>
        <v>0</v>
      </c>
      <c r="M1832" s="2">
        <f t="shared" si="707"/>
        <v>1.1102230246251565E-16</v>
      </c>
      <c r="N1832" s="59">
        <v>4128</v>
      </c>
      <c r="O1832" s="59">
        <v>12315</v>
      </c>
      <c r="P1832" s="59"/>
      <c r="Y1832" s="59"/>
      <c r="Z1832" s="59"/>
      <c r="AA1832" s="59"/>
      <c r="AB1832" s="59"/>
      <c r="AC1832" s="59"/>
      <c r="AD1832" s="59"/>
      <c r="AE1832" s="59"/>
      <c r="AF1832" s="59"/>
      <c r="AG1832" s="59"/>
      <c r="AI1832" s="7">
        <f>IF(Q1832&gt;0,RANK(Q1832,(N1832:P1832,Q1832:AE1832)),0)</f>
        <v>0</v>
      </c>
      <c r="AJ1832" s="7">
        <f>IF(R1832&gt;0,RANK(R1832,(N1832:P1832,Q1832:AE1832)),0)</f>
        <v>0</v>
      </c>
      <c r="AK1832" s="7">
        <f>IF(T1832&gt;0,RANK(T1832,(N1832:P1832,Q1832:AE1832)),0)</f>
        <v>0</v>
      </c>
      <c r="AL1832" s="7">
        <f>IF(S1832&gt;0,RANK(S1832,(N1832:P1832,Q1832:AE1832)),0)</f>
        <v>0</v>
      </c>
      <c r="AM1832" s="2">
        <f t="shared" si="708"/>
        <v>0</v>
      </c>
      <c r="AN1832" s="2">
        <f t="shared" si="709"/>
        <v>0</v>
      </c>
      <c r="AO1832" s="2">
        <f t="shared" si="710"/>
        <v>0</v>
      </c>
      <c r="AP1832" s="2">
        <f t="shared" si="711"/>
        <v>0</v>
      </c>
      <c r="AR1832" t="s">
        <v>672</v>
      </c>
      <c r="AS1832" t="s">
        <v>2251</v>
      </c>
      <c r="AT1832" s="57">
        <v>9</v>
      </c>
      <c r="AU1832" s="57"/>
      <c r="AV1832">
        <v>3</v>
      </c>
      <c r="AW1832" s="91">
        <v>42</v>
      </c>
      <c r="AX1832" s="93">
        <v>9</v>
      </c>
      <c r="AY1832" s="97">
        <f t="shared" si="682"/>
        <v>42009</v>
      </c>
      <c r="BA1832" s="7" t="s">
        <v>1261</v>
      </c>
    </row>
    <row r="1833" spans="1:53" hidden="1" outlineLevel="1">
      <c r="A1833" t="s">
        <v>812</v>
      </c>
      <c r="B1833" t="s">
        <v>2251</v>
      </c>
      <c r="C1833" s="1">
        <f t="shared" si="703"/>
        <v>112505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0</v>
      </c>
      <c r="G1833" s="1">
        <f t="shared" si="701"/>
        <v>12563</v>
      </c>
      <c r="H1833" s="2">
        <f t="shared" si="702"/>
        <v>0.11166614817119239</v>
      </c>
      <c r="I1833" s="2"/>
      <c r="J1833" s="2">
        <f t="shared" si="704"/>
        <v>0.44416692591440382</v>
      </c>
      <c r="K1833" s="2">
        <f t="shared" si="705"/>
        <v>0.55583307408559623</v>
      </c>
      <c r="L1833" s="2">
        <f t="shared" si="706"/>
        <v>0</v>
      </c>
      <c r="M1833" s="2">
        <f t="shared" si="707"/>
        <v>-1.1102230246251565E-16</v>
      </c>
      <c r="N1833" s="59">
        <v>49971</v>
      </c>
      <c r="O1833" s="59">
        <v>62534</v>
      </c>
      <c r="P1833" s="59"/>
      <c r="Y1833" s="59"/>
      <c r="Z1833" s="59"/>
      <c r="AA1833" s="59"/>
      <c r="AB1833" s="59"/>
      <c r="AC1833" s="59"/>
      <c r="AD1833" s="59"/>
      <c r="AE1833" s="59"/>
      <c r="AF1833" s="59"/>
      <c r="AG1833" s="59"/>
      <c r="AI1833" s="7">
        <f>IF(Q1833&gt;0,RANK(Q1833,(N1833:P1833,Q1833:AE1833)),0)</f>
        <v>0</v>
      </c>
      <c r="AJ1833" s="7">
        <f>IF(R1833&gt;0,RANK(R1833,(N1833:P1833,Q1833:AE1833)),0)</f>
        <v>0</v>
      </c>
      <c r="AK1833" s="7">
        <f>IF(T1833&gt;0,RANK(T1833,(N1833:P1833,Q1833:AE1833)),0)</f>
        <v>0</v>
      </c>
      <c r="AL1833" s="7">
        <f>IF(S1833&gt;0,RANK(S1833,(N1833:P1833,Q1833:AE1833)),0)</f>
        <v>0</v>
      </c>
      <c r="AM1833" s="2">
        <f t="shared" si="708"/>
        <v>0</v>
      </c>
      <c r="AN1833" s="2">
        <f t="shared" si="709"/>
        <v>0</v>
      </c>
      <c r="AO1833" s="2">
        <f t="shared" si="710"/>
        <v>0</v>
      </c>
      <c r="AP1833" s="2">
        <f t="shared" si="711"/>
        <v>0</v>
      </c>
      <c r="AR1833" t="s">
        <v>812</v>
      </c>
      <c r="AS1833" t="s">
        <v>2251</v>
      </c>
      <c r="AT1833" s="57"/>
      <c r="AU1833" s="57"/>
      <c r="AV1833">
        <v>3</v>
      </c>
      <c r="AW1833" s="91">
        <v>42</v>
      </c>
      <c r="AX1833" s="93">
        <v>11</v>
      </c>
      <c r="AY1833" s="97">
        <f t="shared" si="682"/>
        <v>42011</v>
      </c>
      <c r="BA1833" s="7" t="s">
        <v>1261</v>
      </c>
    </row>
    <row r="1834" spans="1:53" hidden="1" outlineLevel="1">
      <c r="A1834" t="s">
        <v>561</v>
      </c>
      <c r="B1834" t="s">
        <v>2251</v>
      </c>
      <c r="C1834" s="1">
        <f t="shared" si="703"/>
        <v>35669</v>
      </c>
      <c r="D1834" s="7">
        <f>IF(N1834&gt;0, RANK(N1834,(N1834:P1834,Q1834:AE1834)),0)</f>
        <v>2</v>
      </c>
      <c r="E1834" s="7">
        <f>IF(O1834&gt;0,RANK(O1834,(N1834:P1834,Q1834:AE1834)),0)</f>
        <v>1</v>
      </c>
      <c r="F1834" s="7">
        <f>IF(P1834&gt;0,RANK(P1834,(N1834:P1834,Q1834:AE1834)),0)</f>
        <v>0</v>
      </c>
      <c r="G1834" s="1">
        <f t="shared" si="701"/>
        <v>13153</v>
      </c>
      <c r="H1834" s="2">
        <f t="shared" si="702"/>
        <v>0.36875157699963551</v>
      </c>
      <c r="I1834" s="2"/>
      <c r="J1834" s="2">
        <f t="shared" si="704"/>
        <v>0.31562421150018222</v>
      </c>
      <c r="K1834" s="2">
        <f t="shared" si="705"/>
        <v>0.68437578849981773</v>
      </c>
      <c r="L1834" s="2">
        <f t="shared" si="706"/>
        <v>0</v>
      </c>
      <c r="M1834" s="2">
        <f t="shared" si="707"/>
        <v>1.1102230246251565E-16</v>
      </c>
      <c r="N1834" s="59">
        <v>11258</v>
      </c>
      <c r="O1834" s="59">
        <v>24411</v>
      </c>
      <c r="P1834" s="59"/>
      <c r="Y1834" s="59"/>
      <c r="Z1834" s="59"/>
      <c r="AA1834" s="59"/>
      <c r="AB1834" s="59"/>
      <c r="AC1834" s="59"/>
      <c r="AD1834" s="59"/>
      <c r="AE1834" s="59"/>
      <c r="AF1834" s="59"/>
      <c r="AG1834" s="59"/>
      <c r="AI1834" s="7">
        <f>IF(Q1834&gt;0,RANK(Q1834,(N1834:P1834,Q1834:AE1834)),0)</f>
        <v>0</v>
      </c>
      <c r="AJ1834" s="7">
        <f>IF(R1834&gt;0,RANK(R1834,(N1834:P1834,Q1834:AE1834)),0)</f>
        <v>0</v>
      </c>
      <c r="AK1834" s="7">
        <f>IF(T1834&gt;0,RANK(T1834,(N1834:P1834,Q1834:AE1834)),0)</f>
        <v>0</v>
      </c>
      <c r="AL1834" s="7">
        <f>IF(S1834&gt;0,RANK(S1834,(N1834:P1834,Q1834:AE1834)),0)</f>
        <v>0</v>
      </c>
      <c r="AM1834" s="2">
        <f t="shared" si="708"/>
        <v>0</v>
      </c>
      <c r="AN1834" s="2">
        <f t="shared" si="709"/>
        <v>0</v>
      </c>
      <c r="AO1834" s="2">
        <f t="shared" si="710"/>
        <v>0</v>
      </c>
      <c r="AP1834" s="2">
        <f t="shared" si="711"/>
        <v>0</v>
      </c>
      <c r="AR1834" t="s">
        <v>561</v>
      </c>
      <c r="AS1834" t="s">
        <v>2251</v>
      </c>
      <c r="AT1834" s="57">
        <v>9</v>
      </c>
      <c r="AU1834" s="57"/>
      <c r="AV1834">
        <v>3</v>
      </c>
      <c r="AW1834" s="91">
        <v>42</v>
      </c>
      <c r="AX1834" s="93">
        <v>13</v>
      </c>
      <c r="AY1834" s="97">
        <f t="shared" si="682"/>
        <v>42013</v>
      </c>
      <c r="BA1834" s="7" t="s">
        <v>1261</v>
      </c>
    </row>
    <row r="1835" spans="1:53" hidden="1" outlineLevel="1">
      <c r="A1835" t="s">
        <v>2175</v>
      </c>
      <c r="B1835" t="s">
        <v>2251</v>
      </c>
      <c r="C1835" s="1">
        <f t="shared" si="703"/>
        <v>17156</v>
      </c>
      <c r="D1835" s="7">
        <f>IF(N1835&gt;0, RANK(N1835,(N1835:P1835,Q1835:AE1835)),0)</f>
        <v>2</v>
      </c>
      <c r="E1835" s="7">
        <f>IF(O1835&gt;0,RANK(O1835,(N1835:P1835,Q1835:AE1835)),0)</f>
        <v>1</v>
      </c>
      <c r="F1835" s="7">
        <f>IF(P1835&gt;0,RANK(P1835,(N1835:P1835,Q1835:AE1835)),0)</f>
        <v>0</v>
      </c>
      <c r="G1835" s="1">
        <f t="shared" si="701"/>
        <v>6996</v>
      </c>
      <c r="H1835" s="2">
        <f t="shared" si="702"/>
        <v>0.40778736302168339</v>
      </c>
      <c r="I1835" s="2"/>
      <c r="J1835" s="2">
        <f t="shared" si="704"/>
        <v>0.2961063184891583</v>
      </c>
      <c r="K1835" s="2">
        <f t="shared" si="705"/>
        <v>0.70389368151084164</v>
      </c>
      <c r="L1835" s="2">
        <f t="shared" si="706"/>
        <v>0</v>
      </c>
      <c r="M1835" s="2">
        <f t="shared" si="707"/>
        <v>0</v>
      </c>
      <c r="N1835" s="59">
        <v>5080</v>
      </c>
      <c r="O1835" s="59">
        <v>12076</v>
      </c>
      <c r="P1835" s="59"/>
      <c r="Y1835" s="59"/>
      <c r="Z1835" s="59"/>
      <c r="AA1835" s="59"/>
      <c r="AB1835" s="59"/>
      <c r="AC1835" s="59"/>
      <c r="AD1835" s="59"/>
      <c r="AE1835" s="59"/>
      <c r="AF1835" s="59"/>
      <c r="AG1835" s="59"/>
      <c r="AI1835" s="7">
        <f>IF(Q1835&gt;0,RANK(Q1835,(N1835:P1835,Q1835:AE1835)),0)</f>
        <v>0</v>
      </c>
      <c r="AJ1835" s="7">
        <f>IF(R1835&gt;0,RANK(R1835,(N1835:P1835,Q1835:AE1835)),0)</f>
        <v>0</v>
      </c>
      <c r="AK1835" s="7">
        <f>IF(T1835&gt;0,RANK(T1835,(N1835:P1835,Q1835:AE1835)),0)</f>
        <v>0</v>
      </c>
      <c r="AL1835" s="7">
        <f>IF(S1835&gt;0,RANK(S1835,(N1835:P1835,Q1835:AE1835)),0)</f>
        <v>0</v>
      </c>
      <c r="AM1835" s="2">
        <f t="shared" si="708"/>
        <v>0</v>
      </c>
      <c r="AN1835" s="2">
        <f t="shared" si="709"/>
        <v>0</v>
      </c>
      <c r="AO1835" s="2">
        <f t="shared" si="710"/>
        <v>0</v>
      </c>
      <c r="AP1835" s="2">
        <f t="shared" si="711"/>
        <v>0</v>
      </c>
      <c r="AR1835" t="s">
        <v>2175</v>
      </c>
      <c r="AS1835" t="s">
        <v>2251</v>
      </c>
      <c r="AT1835" s="57">
        <v>10</v>
      </c>
      <c r="AU1835" s="57"/>
      <c r="AV1835">
        <v>3</v>
      </c>
      <c r="AW1835" s="91">
        <v>42</v>
      </c>
      <c r="AX1835" s="93">
        <v>15</v>
      </c>
      <c r="AY1835" s="97">
        <f t="shared" si="682"/>
        <v>42015</v>
      </c>
      <c r="BA1835" s="7" t="s">
        <v>1261</v>
      </c>
    </row>
    <row r="1836" spans="1:53" hidden="1" outlineLevel="1">
      <c r="A1836" t="s">
        <v>1732</v>
      </c>
      <c r="B1836" t="s">
        <v>2251</v>
      </c>
      <c r="C1836" s="1">
        <f t="shared" si="703"/>
        <v>228539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0</v>
      </c>
      <c r="G1836" s="1">
        <f t="shared" si="701"/>
        <v>14123</v>
      </c>
      <c r="H1836" s="2">
        <f t="shared" si="702"/>
        <v>6.1796892434114091E-2</v>
      </c>
      <c r="I1836" s="2"/>
      <c r="J1836" s="2">
        <f t="shared" si="704"/>
        <v>0.46910155378294294</v>
      </c>
      <c r="K1836" s="2">
        <f t="shared" si="705"/>
        <v>0.53089844621705706</v>
      </c>
      <c r="L1836" s="2">
        <f t="shared" si="706"/>
        <v>0</v>
      </c>
      <c r="M1836" s="2">
        <f t="shared" si="707"/>
        <v>0</v>
      </c>
      <c r="N1836" s="59">
        <v>107208</v>
      </c>
      <c r="O1836" s="59">
        <v>121331</v>
      </c>
      <c r="P1836" s="59"/>
      <c r="Y1836" s="59"/>
      <c r="Z1836" s="59"/>
      <c r="AA1836" s="59"/>
      <c r="AB1836" s="59"/>
      <c r="AC1836" s="59"/>
      <c r="AD1836" s="59"/>
      <c r="AE1836" s="59"/>
      <c r="AF1836" s="59"/>
      <c r="AG1836" s="59"/>
      <c r="AI1836" s="7">
        <f>IF(Q1836&gt;0,RANK(Q1836,(N1836:P1836,Q1836:AE1836)),0)</f>
        <v>0</v>
      </c>
      <c r="AJ1836" s="7">
        <f>IF(R1836&gt;0,RANK(R1836,(N1836:P1836,Q1836:AE1836)),0)</f>
        <v>0</v>
      </c>
      <c r="AK1836" s="7">
        <f>IF(T1836&gt;0,RANK(T1836,(N1836:P1836,Q1836:AE1836)),0)</f>
        <v>0</v>
      </c>
      <c r="AL1836" s="7">
        <f>IF(S1836&gt;0,RANK(S1836,(N1836:P1836,Q1836:AE1836)),0)</f>
        <v>0</v>
      </c>
      <c r="AM1836" s="2">
        <f t="shared" si="708"/>
        <v>0</v>
      </c>
      <c r="AN1836" s="2">
        <f t="shared" si="709"/>
        <v>0</v>
      </c>
      <c r="AO1836" s="2">
        <f t="shared" si="710"/>
        <v>0</v>
      </c>
      <c r="AP1836" s="2">
        <f t="shared" si="711"/>
        <v>0</v>
      </c>
      <c r="AR1836" t="s">
        <v>1732</v>
      </c>
      <c r="AS1836" t="s">
        <v>2251</v>
      </c>
      <c r="AT1836" s="57">
        <v>8</v>
      </c>
      <c r="AU1836" s="57"/>
      <c r="AV1836">
        <v>3</v>
      </c>
      <c r="AW1836" s="91">
        <v>42</v>
      </c>
      <c r="AX1836" s="93">
        <v>17</v>
      </c>
      <c r="AY1836" s="97">
        <f t="shared" si="682"/>
        <v>42017</v>
      </c>
      <c r="BA1836" s="7" t="s">
        <v>1261</v>
      </c>
    </row>
    <row r="1837" spans="1:53" hidden="1" outlineLevel="1">
      <c r="A1837" t="s">
        <v>694</v>
      </c>
      <c r="B1837" t="s">
        <v>2251</v>
      </c>
      <c r="C1837" s="1">
        <f t="shared" si="703"/>
        <v>64900</v>
      </c>
      <c r="D1837" s="7">
        <f>IF(N1837&gt;0, RANK(N1837,(N1837:P1837,Q1837:AE1837)),0)</f>
        <v>2</v>
      </c>
      <c r="E1837" s="7">
        <f>IF(O1837&gt;0,RANK(O1837,(N1837:P1837,Q1837:AE1837)),0)</f>
        <v>1</v>
      </c>
      <c r="F1837" s="7">
        <f>IF(P1837&gt;0,RANK(P1837,(N1837:P1837,Q1837:AE1837)),0)</f>
        <v>0</v>
      </c>
      <c r="G1837" s="1">
        <f t="shared" si="701"/>
        <v>23958</v>
      </c>
      <c r="H1837" s="2">
        <f t="shared" si="702"/>
        <v>0.36915254237288136</v>
      </c>
      <c r="I1837" s="2"/>
      <c r="J1837" s="2">
        <f t="shared" si="704"/>
        <v>0.31542372881355935</v>
      </c>
      <c r="K1837" s="2">
        <f t="shared" si="705"/>
        <v>0.68457627118644071</v>
      </c>
      <c r="L1837" s="2">
        <f t="shared" si="706"/>
        <v>0</v>
      </c>
      <c r="M1837" s="2">
        <f t="shared" si="707"/>
        <v>0</v>
      </c>
      <c r="N1837" s="59">
        <v>20471</v>
      </c>
      <c r="O1837" s="59">
        <v>44429</v>
      </c>
      <c r="P1837" s="59"/>
      <c r="Y1837" s="59"/>
      <c r="Z1837" s="59"/>
      <c r="AA1837" s="59"/>
      <c r="AB1837" s="59"/>
      <c r="AC1837" s="59"/>
      <c r="AD1837" s="59"/>
      <c r="AE1837" s="59"/>
      <c r="AF1837" s="59"/>
      <c r="AG1837" s="59"/>
      <c r="AI1837" s="7">
        <f>IF(Q1837&gt;0,RANK(Q1837,(N1837:P1837,Q1837:AE1837)),0)</f>
        <v>0</v>
      </c>
      <c r="AJ1837" s="7">
        <f>IF(R1837&gt;0,RANK(R1837,(N1837:P1837,Q1837:AE1837)),0)</f>
        <v>0</v>
      </c>
      <c r="AK1837" s="7">
        <f>IF(T1837&gt;0,RANK(T1837,(N1837:P1837,Q1837:AE1837)),0)</f>
        <v>0</v>
      </c>
      <c r="AL1837" s="7">
        <f>IF(S1837&gt;0,RANK(S1837,(N1837:P1837,Q1837:AE1837)),0)</f>
        <v>0</v>
      </c>
      <c r="AM1837" s="2">
        <f t="shared" si="708"/>
        <v>0</v>
      </c>
      <c r="AN1837" s="2">
        <f t="shared" si="709"/>
        <v>0</v>
      </c>
      <c r="AO1837" s="2">
        <f t="shared" si="710"/>
        <v>0</v>
      </c>
      <c r="AP1837" s="2">
        <f t="shared" si="711"/>
        <v>0</v>
      </c>
      <c r="AR1837" t="s">
        <v>694</v>
      </c>
      <c r="AS1837" t="s">
        <v>2251</v>
      </c>
      <c r="AT1837" s="57"/>
      <c r="AU1837" s="57"/>
      <c r="AV1837">
        <v>3</v>
      </c>
      <c r="AW1837" s="91">
        <v>42</v>
      </c>
      <c r="AX1837" s="93">
        <v>19</v>
      </c>
      <c r="AY1837" s="97">
        <f t="shared" si="682"/>
        <v>42019</v>
      </c>
      <c r="BA1837" s="7" t="s">
        <v>1261</v>
      </c>
    </row>
    <row r="1838" spans="1:53" hidden="1" outlineLevel="1">
      <c r="A1838" t="s">
        <v>2571</v>
      </c>
      <c r="B1838" t="s">
        <v>2251</v>
      </c>
      <c r="C1838" s="1">
        <f t="shared" si="703"/>
        <v>47282</v>
      </c>
      <c r="D1838" s="7">
        <f>IF(N1838&gt;0, RANK(N1838,(N1838:P1838,Q1838:AE1838)),0)</f>
        <v>2</v>
      </c>
      <c r="E1838" s="7">
        <f>IF(O1838&gt;0,RANK(O1838,(N1838:P1838,Q1838:AE1838)),0)</f>
        <v>1</v>
      </c>
      <c r="F1838" s="7">
        <f>IF(P1838&gt;0,RANK(P1838,(N1838:P1838,Q1838:AE1838)),0)</f>
        <v>0</v>
      </c>
      <c r="G1838" s="1">
        <f t="shared" si="701"/>
        <v>1226</v>
      </c>
      <c r="H1838" s="2">
        <f t="shared" si="702"/>
        <v>2.5929529207732331E-2</v>
      </c>
      <c r="I1838" s="2"/>
      <c r="J1838" s="2">
        <f t="shared" si="704"/>
        <v>0.48703523539613386</v>
      </c>
      <c r="K1838" s="2">
        <f t="shared" si="705"/>
        <v>0.5129647646038662</v>
      </c>
      <c r="L1838" s="2">
        <f t="shared" si="706"/>
        <v>0</v>
      </c>
      <c r="M1838" s="2">
        <f t="shared" si="707"/>
        <v>0</v>
      </c>
      <c r="N1838" s="59">
        <v>23028</v>
      </c>
      <c r="O1838" s="59">
        <v>24254</v>
      </c>
      <c r="P1838" s="59"/>
      <c r="Y1838" s="59"/>
      <c r="Z1838" s="59"/>
      <c r="AA1838" s="59"/>
      <c r="AB1838" s="59"/>
      <c r="AC1838" s="59"/>
      <c r="AD1838" s="59"/>
      <c r="AE1838" s="59"/>
      <c r="AF1838" s="59"/>
      <c r="AG1838" s="59"/>
      <c r="AI1838" s="7">
        <f>IF(Q1838&gt;0,RANK(Q1838,(N1838:P1838,Q1838:AE1838)),0)</f>
        <v>0</v>
      </c>
      <c r="AJ1838" s="7">
        <f>IF(R1838&gt;0,RANK(R1838,(N1838:P1838,Q1838:AE1838)),0)</f>
        <v>0</v>
      </c>
      <c r="AK1838" s="7">
        <f>IF(T1838&gt;0,RANK(T1838,(N1838:P1838,Q1838:AE1838)),0)</f>
        <v>0</v>
      </c>
      <c r="AL1838" s="7">
        <f>IF(S1838&gt;0,RANK(S1838,(N1838:P1838,Q1838:AE1838)),0)</f>
        <v>0</v>
      </c>
      <c r="AM1838" s="2">
        <f t="shared" si="708"/>
        <v>0</v>
      </c>
      <c r="AN1838" s="2">
        <f t="shared" si="709"/>
        <v>0</v>
      </c>
      <c r="AO1838" s="2">
        <f t="shared" si="710"/>
        <v>0</v>
      </c>
      <c r="AP1838" s="2">
        <f t="shared" si="711"/>
        <v>0</v>
      </c>
      <c r="AR1838" t="s">
        <v>2571</v>
      </c>
      <c r="AS1838" t="s">
        <v>2251</v>
      </c>
      <c r="AT1838" s="57"/>
      <c r="AU1838" s="57"/>
      <c r="AV1838">
        <v>3</v>
      </c>
      <c r="AW1838" s="91">
        <v>42</v>
      </c>
      <c r="AX1838" s="93">
        <v>21</v>
      </c>
      <c r="AY1838" s="97">
        <f t="shared" ref="AY1838:AY1894" si="712">1000*AW1838+AX1838</f>
        <v>42021</v>
      </c>
      <c r="BA1838" s="7" t="s">
        <v>1261</v>
      </c>
    </row>
    <row r="1839" spans="1:53" hidden="1" outlineLevel="1">
      <c r="A1839" t="s">
        <v>821</v>
      </c>
      <c r="B1839" t="s">
        <v>2251</v>
      </c>
      <c r="C1839" s="1">
        <f t="shared" si="703"/>
        <v>1561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0</v>
      </c>
      <c r="G1839" s="1">
        <f t="shared" si="701"/>
        <v>449</v>
      </c>
      <c r="H1839" s="2">
        <f t="shared" si="702"/>
        <v>0.28763613068545801</v>
      </c>
      <c r="I1839" s="2"/>
      <c r="J1839" s="2">
        <f t="shared" si="704"/>
        <v>0.35618193465727099</v>
      </c>
      <c r="K1839" s="2">
        <f t="shared" si="705"/>
        <v>0.64381806534272901</v>
      </c>
      <c r="L1839" s="2">
        <f t="shared" si="706"/>
        <v>0</v>
      </c>
      <c r="M1839" s="2">
        <f t="shared" si="707"/>
        <v>0</v>
      </c>
      <c r="N1839" s="59">
        <v>556</v>
      </c>
      <c r="O1839" s="59">
        <v>1005</v>
      </c>
      <c r="P1839" s="59"/>
      <c r="Y1839" s="59"/>
      <c r="Z1839" s="59"/>
      <c r="AA1839" s="59"/>
      <c r="AB1839" s="59"/>
      <c r="AC1839" s="59"/>
      <c r="AD1839" s="59"/>
      <c r="AE1839" s="59"/>
      <c r="AF1839" s="59"/>
      <c r="AG1839" s="59"/>
      <c r="AI1839" s="7">
        <f>IF(Q1839&gt;0,RANK(Q1839,(N1839:P1839,Q1839:AE1839)),0)</f>
        <v>0</v>
      </c>
      <c r="AJ1839" s="7">
        <f>IF(R1839&gt;0,RANK(R1839,(N1839:P1839,Q1839:AE1839)),0)</f>
        <v>0</v>
      </c>
      <c r="AK1839" s="7">
        <f>IF(T1839&gt;0,RANK(T1839,(N1839:P1839,Q1839:AE1839)),0)</f>
        <v>0</v>
      </c>
      <c r="AL1839" s="7">
        <f>IF(S1839&gt;0,RANK(S1839,(N1839:P1839,Q1839:AE1839)),0)</f>
        <v>0</v>
      </c>
      <c r="AM1839" s="2">
        <f t="shared" si="708"/>
        <v>0</v>
      </c>
      <c r="AN1839" s="2">
        <f t="shared" si="709"/>
        <v>0</v>
      </c>
      <c r="AO1839" s="2">
        <f t="shared" si="710"/>
        <v>0</v>
      </c>
      <c r="AP1839" s="2">
        <f t="shared" si="711"/>
        <v>0</v>
      </c>
      <c r="AR1839" t="s">
        <v>821</v>
      </c>
      <c r="AS1839" t="s">
        <v>2251</v>
      </c>
      <c r="AT1839" s="57">
        <v>5</v>
      </c>
      <c r="AU1839" s="57"/>
      <c r="AV1839">
        <v>3</v>
      </c>
      <c r="AW1839" s="91">
        <v>42</v>
      </c>
      <c r="AX1839" s="93">
        <v>23</v>
      </c>
      <c r="AY1839" s="97">
        <f t="shared" si="712"/>
        <v>42023</v>
      </c>
      <c r="BA1839" s="7" t="s">
        <v>1261</v>
      </c>
    </row>
    <row r="1840" spans="1:53" hidden="1" outlineLevel="1">
      <c r="A1840" t="s">
        <v>1218</v>
      </c>
      <c r="B1840" t="s">
        <v>2251</v>
      </c>
      <c r="C1840" s="1">
        <f t="shared" si="703"/>
        <v>18885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0</v>
      </c>
      <c r="G1840" s="1">
        <f t="shared" si="701"/>
        <v>1767</v>
      </c>
      <c r="H1840" s="2">
        <f t="shared" si="702"/>
        <v>9.3566322478157271E-2</v>
      </c>
      <c r="I1840" s="2"/>
      <c r="J1840" s="2">
        <f t="shared" si="704"/>
        <v>0.45321683876092139</v>
      </c>
      <c r="K1840" s="2">
        <f t="shared" si="705"/>
        <v>0.54678316123907866</v>
      </c>
      <c r="L1840" s="2">
        <f t="shared" si="706"/>
        <v>0</v>
      </c>
      <c r="M1840" s="2">
        <f t="shared" si="707"/>
        <v>-1.1102230246251565E-16</v>
      </c>
      <c r="N1840" s="59">
        <v>8559</v>
      </c>
      <c r="O1840" s="59">
        <v>10326</v>
      </c>
      <c r="P1840" s="59"/>
      <c r="Y1840" s="59"/>
      <c r="Z1840" s="59"/>
      <c r="AA1840" s="59"/>
      <c r="AB1840" s="59"/>
      <c r="AC1840" s="59"/>
      <c r="AD1840" s="59"/>
      <c r="AE1840" s="59"/>
      <c r="AF1840" s="59"/>
      <c r="AG1840" s="59"/>
      <c r="AI1840" s="7">
        <f>IF(Q1840&gt;0,RANK(Q1840,(N1840:P1840,Q1840:AE1840)),0)</f>
        <v>0</v>
      </c>
      <c r="AJ1840" s="7">
        <f>IF(R1840&gt;0,RANK(R1840,(N1840:P1840,Q1840:AE1840)),0)</f>
        <v>0</v>
      </c>
      <c r="AK1840" s="7">
        <f>IF(T1840&gt;0,RANK(T1840,(N1840:P1840,Q1840:AE1840)),0)</f>
        <v>0</v>
      </c>
      <c r="AL1840" s="7">
        <f>IF(S1840&gt;0,RANK(S1840,(N1840:P1840,Q1840:AE1840)),0)</f>
        <v>0</v>
      </c>
      <c r="AM1840" s="2">
        <f t="shared" si="708"/>
        <v>0</v>
      </c>
      <c r="AN1840" s="2">
        <f t="shared" si="709"/>
        <v>0</v>
      </c>
      <c r="AO1840" s="2">
        <f t="shared" si="710"/>
        <v>0</v>
      </c>
      <c r="AP1840" s="2">
        <f t="shared" si="711"/>
        <v>0</v>
      </c>
      <c r="AR1840" t="s">
        <v>1218</v>
      </c>
      <c r="AS1840" t="s">
        <v>2251</v>
      </c>
      <c r="AT1840" s="57">
        <v>11</v>
      </c>
      <c r="AU1840" s="57"/>
      <c r="AV1840">
        <v>3</v>
      </c>
      <c r="AW1840" s="91">
        <v>42</v>
      </c>
      <c r="AX1840" s="93">
        <v>25</v>
      </c>
      <c r="AY1840" s="97">
        <f t="shared" si="712"/>
        <v>42025</v>
      </c>
      <c r="BA1840" s="7" t="s">
        <v>1261</v>
      </c>
    </row>
    <row r="1841" spans="1:53" hidden="1" outlineLevel="1">
      <c r="A1841" t="s">
        <v>771</v>
      </c>
      <c r="B1841" t="s">
        <v>2251</v>
      </c>
      <c r="C1841" s="1">
        <f t="shared" si="703"/>
        <v>44713</v>
      </c>
      <c r="D1841" s="7">
        <f>IF(N1841&gt;0, RANK(N1841,(N1841:P1841,Q1841:AE1841)),0)</f>
        <v>2</v>
      </c>
      <c r="E1841" s="7">
        <f>IF(O1841&gt;0,RANK(O1841,(N1841:P1841,Q1841:AE1841)),0)</f>
        <v>1</v>
      </c>
      <c r="F1841" s="7">
        <f>IF(P1841&gt;0,RANK(P1841,(N1841:P1841,Q1841:AE1841)),0)</f>
        <v>0</v>
      </c>
      <c r="G1841" s="1">
        <f t="shared" si="701"/>
        <v>1509</v>
      </c>
      <c r="H1841" s="2">
        <f t="shared" si="702"/>
        <v>3.3748574240153872E-2</v>
      </c>
      <c r="I1841" s="2"/>
      <c r="J1841" s="2">
        <f t="shared" si="704"/>
        <v>0.48312571287992306</v>
      </c>
      <c r="K1841" s="2">
        <f t="shared" si="705"/>
        <v>0.51687428712007688</v>
      </c>
      <c r="L1841" s="2">
        <f t="shared" si="706"/>
        <v>0</v>
      </c>
      <c r="M1841" s="2">
        <f t="shared" si="707"/>
        <v>0</v>
      </c>
      <c r="N1841" s="59">
        <v>21602</v>
      </c>
      <c r="O1841" s="59">
        <v>23111</v>
      </c>
      <c r="P1841" s="59"/>
      <c r="Y1841" s="59"/>
      <c r="Z1841" s="59"/>
      <c r="AA1841" s="59"/>
      <c r="AB1841" s="59"/>
      <c r="AC1841" s="59"/>
      <c r="AD1841" s="59"/>
      <c r="AE1841" s="59"/>
      <c r="AF1841" s="59"/>
      <c r="AG1841" s="59"/>
      <c r="AI1841" s="7">
        <f>IF(Q1841&gt;0,RANK(Q1841,(N1841:P1841,Q1841:AE1841)),0)</f>
        <v>0</v>
      </c>
      <c r="AJ1841" s="7">
        <f>IF(R1841&gt;0,RANK(R1841,(N1841:P1841,Q1841:AE1841)),0)</f>
        <v>0</v>
      </c>
      <c r="AK1841" s="7">
        <f>IF(T1841&gt;0,RANK(T1841,(N1841:P1841,Q1841:AE1841)),0)</f>
        <v>0</v>
      </c>
      <c r="AL1841" s="7">
        <f>IF(S1841&gt;0,RANK(S1841,(N1841:P1841,Q1841:AE1841)),0)</f>
        <v>0</v>
      </c>
      <c r="AM1841" s="2">
        <f t="shared" si="708"/>
        <v>0</v>
      </c>
      <c r="AN1841" s="2">
        <f t="shared" si="709"/>
        <v>0</v>
      </c>
      <c r="AO1841" s="2">
        <f t="shared" si="710"/>
        <v>0</v>
      </c>
      <c r="AP1841" s="2">
        <f t="shared" si="711"/>
        <v>0</v>
      </c>
      <c r="AR1841" t="s">
        <v>771</v>
      </c>
      <c r="AS1841" t="s">
        <v>2251</v>
      </c>
      <c r="AT1841" s="57">
        <v>5</v>
      </c>
      <c r="AU1841" s="57"/>
      <c r="AV1841">
        <v>3</v>
      </c>
      <c r="AW1841" s="91">
        <v>42</v>
      </c>
      <c r="AX1841" s="93">
        <v>27</v>
      </c>
      <c r="AY1841" s="97">
        <f t="shared" si="712"/>
        <v>42027</v>
      </c>
      <c r="BA1841" s="7" t="s">
        <v>1261</v>
      </c>
    </row>
    <row r="1842" spans="1:53" hidden="1" outlineLevel="1">
      <c r="A1842" t="s">
        <v>772</v>
      </c>
      <c r="B1842" t="s">
        <v>2251</v>
      </c>
      <c r="C1842" s="1">
        <f t="shared" si="703"/>
        <v>173405</v>
      </c>
      <c r="D1842" s="7">
        <f>IF(N1842&gt;0, RANK(N1842,(N1842:P1842,Q1842:AE1842)),0)</f>
        <v>2</v>
      </c>
      <c r="E1842" s="7">
        <f>IF(O1842&gt;0,RANK(O1842,(N1842:P1842,Q1842:AE1842)),0)</f>
        <v>1</v>
      </c>
      <c r="F1842" s="7">
        <f>IF(P1842&gt;0,RANK(P1842,(N1842:P1842,Q1842:AE1842)),0)</f>
        <v>0</v>
      </c>
      <c r="G1842" s="1">
        <f t="shared" si="701"/>
        <v>11929</v>
      </c>
      <c r="H1842" s="2">
        <f t="shared" si="702"/>
        <v>6.879271070615034E-2</v>
      </c>
      <c r="I1842" s="2"/>
      <c r="J1842" s="2">
        <f t="shared" si="704"/>
        <v>0.46560364464692483</v>
      </c>
      <c r="K1842" s="2">
        <f t="shared" si="705"/>
        <v>0.53439635535307517</v>
      </c>
      <c r="L1842" s="2">
        <f t="shared" si="706"/>
        <v>0</v>
      </c>
      <c r="M1842" s="2">
        <f t="shared" si="707"/>
        <v>0</v>
      </c>
      <c r="N1842" s="59">
        <v>80738</v>
      </c>
      <c r="O1842" s="59">
        <v>92667</v>
      </c>
      <c r="P1842" s="59"/>
      <c r="Y1842" s="59"/>
      <c r="Z1842" s="59"/>
      <c r="AA1842" s="59"/>
      <c r="AB1842" s="59"/>
      <c r="AC1842" s="59"/>
      <c r="AD1842" s="59"/>
      <c r="AE1842" s="59"/>
      <c r="AF1842" s="59"/>
      <c r="AG1842" s="59"/>
      <c r="AI1842" s="7">
        <f>IF(Q1842&gt;0,RANK(Q1842,(N1842:P1842,Q1842:AE1842)),0)</f>
        <v>0</v>
      </c>
      <c r="AJ1842" s="7">
        <f>IF(R1842&gt;0,RANK(R1842,(N1842:P1842,Q1842:AE1842)),0)</f>
        <v>0</v>
      </c>
      <c r="AK1842" s="7">
        <f>IF(T1842&gt;0,RANK(T1842,(N1842:P1842,Q1842:AE1842)),0)</f>
        <v>0</v>
      </c>
      <c r="AL1842" s="7">
        <f>IF(S1842&gt;0,RANK(S1842,(N1842:P1842,Q1842:AE1842)),0)</f>
        <v>0</v>
      </c>
      <c r="AM1842" s="2">
        <f t="shared" si="708"/>
        <v>0</v>
      </c>
      <c r="AN1842" s="2">
        <f t="shared" si="709"/>
        <v>0</v>
      </c>
      <c r="AO1842" s="2">
        <f t="shared" si="710"/>
        <v>0</v>
      </c>
      <c r="AP1842" s="2">
        <f t="shared" si="711"/>
        <v>0</v>
      </c>
      <c r="AR1842" t="s">
        <v>772</v>
      </c>
      <c r="AS1842" t="s">
        <v>2251</v>
      </c>
      <c r="AT1842" s="57"/>
      <c r="AU1842" s="57"/>
      <c r="AV1842">
        <v>3</v>
      </c>
      <c r="AW1842" s="91">
        <v>42</v>
      </c>
      <c r="AX1842" s="93">
        <v>29</v>
      </c>
      <c r="AY1842" s="97">
        <f t="shared" si="712"/>
        <v>42029</v>
      </c>
      <c r="BA1842" s="7" t="s">
        <v>1261</v>
      </c>
    </row>
    <row r="1843" spans="1:53" hidden="1" outlineLevel="1">
      <c r="A1843" t="s">
        <v>1865</v>
      </c>
      <c r="B1843" t="s">
        <v>2251</v>
      </c>
      <c r="C1843" s="1">
        <f t="shared" si="703"/>
        <v>12265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0</v>
      </c>
      <c r="G1843" s="1">
        <f t="shared" si="701"/>
        <v>4267</v>
      </c>
      <c r="H1843" s="2">
        <f t="shared" si="702"/>
        <v>0.34790052996331022</v>
      </c>
      <c r="I1843" s="2"/>
      <c r="J1843" s="2">
        <f t="shared" si="704"/>
        <v>0.32604973501834489</v>
      </c>
      <c r="K1843" s="2">
        <f t="shared" si="705"/>
        <v>0.67395026498165511</v>
      </c>
      <c r="L1843" s="2">
        <f t="shared" si="706"/>
        <v>0</v>
      </c>
      <c r="M1843" s="2">
        <f t="shared" si="707"/>
        <v>0</v>
      </c>
      <c r="N1843" s="59">
        <v>3999</v>
      </c>
      <c r="O1843" s="59">
        <v>8266</v>
      </c>
      <c r="P1843" s="59"/>
      <c r="Y1843" s="59"/>
      <c r="Z1843" s="59"/>
      <c r="AA1843" s="59"/>
      <c r="AB1843" s="59"/>
      <c r="AC1843" s="59"/>
      <c r="AD1843" s="59"/>
      <c r="AE1843" s="59"/>
      <c r="AF1843" s="59"/>
      <c r="AG1843" s="59"/>
      <c r="AI1843" s="7">
        <f>IF(Q1843&gt;0,RANK(Q1843,(N1843:P1843,Q1843:AE1843)),0)</f>
        <v>0</v>
      </c>
      <c r="AJ1843" s="7">
        <f>IF(R1843&gt;0,RANK(R1843,(N1843:P1843,Q1843:AE1843)),0)</f>
        <v>0</v>
      </c>
      <c r="AK1843" s="7">
        <f>IF(T1843&gt;0,RANK(T1843,(N1843:P1843,Q1843:AE1843)),0)</f>
        <v>0</v>
      </c>
      <c r="AL1843" s="7">
        <f>IF(S1843&gt;0,RANK(S1843,(N1843:P1843,Q1843:AE1843)),0)</f>
        <v>0</v>
      </c>
      <c r="AM1843" s="2">
        <f t="shared" si="708"/>
        <v>0</v>
      </c>
      <c r="AN1843" s="2">
        <f t="shared" si="709"/>
        <v>0</v>
      </c>
      <c r="AO1843" s="2">
        <f t="shared" si="710"/>
        <v>0</v>
      </c>
      <c r="AP1843" s="2">
        <f t="shared" si="711"/>
        <v>0</v>
      </c>
      <c r="AR1843" t="s">
        <v>1865</v>
      </c>
      <c r="AS1843" t="s">
        <v>2251</v>
      </c>
      <c r="AT1843" s="57">
        <v>5</v>
      </c>
      <c r="AU1843" s="57"/>
      <c r="AV1843">
        <v>3</v>
      </c>
      <c r="AW1843" s="91">
        <v>42</v>
      </c>
      <c r="AX1843" s="93">
        <v>31</v>
      </c>
      <c r="AY1843" s="97">
        <f t="shared" si="712"/>
        <v>42031</v>
      </c>
      <c r="BA1843" s="7" t="s">
        <v>1261</v>
      </c>
    </row>
    <row r="1844" spans="1:53" hidden="1" outlineLevel="1">
      <c r="A1844" t="s">
        <v>1524</v>
      </c>
      <c r="B1844" t="s">
        <v>2251</v>
      </c>
      <c r="C1844" s="1">
        <f t="shared" si="703"/>
        <v>24480</v>
      </c>
      <c r="D1844" s="7">
        <f>IF(N1844&gt;0, RANK(N1844,(N1844:P1844,Q1844:AE1844)),0)</f>
        <v>2</v>
      </c>
      <c r="E1844" s="7">
        <f>IF(O1844&gt;0,RANK(O1844,(N1844:P1844,Q1844:AE1844)),0)</f>
        <v>1</v>
      </c>
      <c r="F1844" s="7">
        <f>IF(P1844&gt;0,RANK(P1844,(N1844:P1844,Q1844:AE1844)),0)</f>
        <v>0</v>
      </c>
      <c r="G1844" s="1">
        <f t="shared" si="701"/>
        <v>5116</v>
      </c>
      <c r="H1844" s="2">
        <f t="shared" si="702"/>
        <v>0.20898692810457517</v>
      </c>
      <c r="I1844" s="2"/>
      <c r="J1844" s="2">
        <f t="shared" si="704"/>
        <v>0.3955065359477124</v>
      </c>
      <c r="K1844" s="2">
        <f t="shared" si="705"/>
        <v>0.60449346405228754</v>
      </c>
      <c r="L1844" s="2">
        <f t="shared" si="706"/>
        <v>0</v>
      </c>
      <c r="M1844" s="2">
        <f t="shared" si="707"/>
        <v>1.1102230246251565E-16</v>
      </c>
      <c r="N1844" s="59">
        <v>9682</v>
      </c>
      <c r="O1844" s="59">
        <v>14798</v>
      </c>
      <c r="P1844" s="59"/>
      <c r="Y1844" s="59"/>
      <c r="Z1844" s="59"/>
      <c r="AA1844" s="59"/>
      <c r="AB1844" s="59"/>
      <c r="AC1844" s="59"/>
      <c r="AD1844" s="59"/>
      <c r="AE1844" s="59"/>
      <c r="AF1844" s="59"/>
      <c r="AG1844" s="59"/>
      <c r="AI1844" s="7">
        <f>IF(Q1844&gt;0,RANK(Q1844,(N1844:P1844,Q1844:AE1844)),0)</f>
        <v>0</v>
      </c>
      <c r="AJ1844" s="7">
        <f>IF(R1844&gt;0,RANK(R1844,(N1844:P1844,Q1844:AE1844)),0)</f>
        <v>0</v>
      </c>
      <c r="AK1844" s="7">
        <f>IF(T1844&gt;0,RANK(T1844,(N1844:P1844,Q1844:AE1844)),0)</f>
        <v>0</v>
      </c>
      <c r="AL1844" s="7">
        <f>IF(S1844&gt;0,RANK(S1844,(N1844:P1844,Q1844:AE1844)),0)</f>
        <v>0</v>
      </c>
      <c r="AM1844" s="2">
        <f t="shared" si="708"/>
        <v>0</v>
      </c>
      <c r="AN1844" s="2">
        <f t="shared" si="709"/>
        <v>0</v>
      </c>
      <c r="AO1844" s="2">
        <f t="shared" si="710"/>
        <v>0</v>
      </c>
      <c r="AP1844" s="2">
        <f t="shared" si="711"/>
        <v>0</v>
      </c>
      <c r="AR1844" t="s">
        <v>1524</v>
      </c>
      <c r="AS1844" t="s">
        <v>2251</v>
      </c>
      <c r="AT1844" s="57"/>
      <c r="AU1844" s="57"/>
      <c r="AV1844">
        <v>3</v>
      </c>
      <c r="AW1844" s="91">
        <v>42</v>
      </c>
      <c r="AX1844" s="93">
        <v>33</v>
      </c>
      <c r="AY1844" s="97">
        <f t="shared" si="712"/>
        <v>42033</v>
      </c>
      <c r="BA1844" s="7" t="s">
        <v>1261</v>
      </c>
    </row>
    <row r="1845" spans="1:53" hidden="1" outlineLevel="1">
      <c r="A1845" t="s">
        <v>1023</v>
      </c>
      <c r="B1845" t="s">
        <v>2251</v>
      </c>
      <c r="C1845" s="1">
        <f t="shared" si="703"/>
        <v>9216</v>
      </c>
      <c r="D1845" s="7">
        <f>IF(N1845&gt;0, RANK(N1845,(N1845:P1845,Q1845:AE1845)),0)</f>
        <v>2</v>
      </c>
      <c r="E1845" s="7">
        <f>IF(O1845&gt;0,RANK(O1845,(N1845:P1845,Q1845:AE1845)),0)</f>
        <v>1</v>
      </c>
      <c r="F1845" s="7">
        <f>IF(P1845&gt;0,RANK(P1845,(N1845:P1845,Q1845:AE1845)),0)</f>
        <v>0</v>
      </c>
      <c r="G1845" s="1">
        <f t="shared" si="701"/>
        <v>1602</v>
      </c>
      <c r="H1845" s="2">
        <f t="shared" si="702"/>
        <v>0.173828125</v>
      </c>
      <c r="I1845" s="2"/>
      <c r="J1845" s="2">
        <f t="shared" si="704"/>
        <v>0.4130859375</v>
      </c>
      <c r="K1845" s="2">
        <f t="shared" si="705"/>
        <v>0.5869140625</v>
      </c>
      <c r="L1845" s="2">
        <f t="shared" si="706"/>
        <v>0</v>
      </c>
      <c r="M1845" s="2">
        <f t="shared" si="707"/>
        <v>0</v>
      </c>
      <c r="N1845" s="59">
        <v>3807</v>
      </c>
      <c r="O1845" s="59">
        <v>5409</v>
      </c>
      <c r="P1845" s="59"/>
      <c r="Y1845" s="59"/>
      <c r="Z1845" s="59"/>
      <c r="AA1845" s="59"/>
      <c r="AB1845" s="59"/>
      <c r="AC1845" s="59"/>
      <c r="AD1845" s="59"/>
      <c r="AE1845" s="59"/>
      <c r="AF1845" s="59"/>
      <c r="AG1845" s="59"/>
      <c r="AI1845" s="7">
        <f>IF(Q1845&gt;0,RANK(Q1845,(N1845:P1845,Q1845:AE1845)),0)</f>
        <v>0</v>
      </c>
      <c r="AJ1845" s="7">
        <f>IF(R1845&gt;0,RANK(R1845,(N1845:P1845,Q1845:AE1845)),0)</f>
        <v>0</v>
      </c>
      <c r="AK1845" s="7">
        <f>IF(T1845&gt;0,RANK(T1845,(N1845:P1845,Q1845:AE1845)),0)</f>
        <v>0</v>
      </c>
      <c r="AL1845" s="7">
        <f>IF(S1845&gt;0,RANK(S1845,(N1845:P1845,Q1845:AE1845)),0)</f>
        <v>0</v>
      </c>
      <c r="AM1845" s="2">
        <f t="shared" si="708"/>
        <v>0</v>
      </c>
      <c r="AN1845" s="2">
        <f t="shared" si="709"/>
        <v>0</v>
      </c>
      <c r="AO1845" s="2">
        <f t="shared" si="710"/>
        <v>0</v>
      </c>
      <c r="AP1845" s="2">
        <f t="shared" si="711"/>
        <v>0</v>
      </c>
      <c r="AR1845" t="s">
        <v>1023</v>
      </c>
      <c r="AS1845" t="s">
        <v>2251</v>
      </c>
      <c r="AT1845" s="57">
        <v>5</v>
      </c>
      <c r="AU1845" s="57"/>
      <c r="AV1845">
        <v>3</v>
      </c>
      <c r="AW1845" s="91">
        <v>42</v>
      </c>
      <c r="AX1845" s="93">
        <v>35</v>
      </c>
      <c r="AY1845" s="97">
        <f t="shared" si="712"/>
        <v>42035</v>
      </c>
      <c r="BA1845" s="7" t="s">
        <v>1261</v>
      </c>
    </row>
    <row r="1846" spans="1:53" hidden="1" outlineLevel="1">
      <c r="A1846" t="s">
        <v>848</v>
      </c>
      <c r="B1846" t="s">
        <v>2251</v>
      </c>
      <c r="C1846" s="1">
        <f t="shared" si="703"/>
        <v>18155</v>
      </c>
      <c r="D1846" s="7">
        <f>IF(N1846&gt;0, RANK(N1846,(N1846:P1846,Q1846:AE1846)),0)</f>
        <v>2</v>
      </c>
      <c r="E1846" s="7">
        <f>IF(O1846&gt;0,RANK(O1846,(N1846:P1846,Q1846:AE1846)),0)</f>
        <v>1</v>
      </c>
      <c r="F1846" s="7">
        <f>IF(P1846&gt;0,RANK(P1846,(N1846:P1846,Q1846:AE1846)),0)</f>
        <v>0</v>
      </c>
      <c r="G1846" s="1">
        <f t="shared" si="701"/>
        <v>4419</v>
      </c>
      <c r="H1846" s="2">
        <f t="shared" si="702"/>
        <v>0.24340402093087304</v>
      </c>
      <c r="I1846" s="2"/>
      <c r="J1846" s="2">
        <f t="shared" si="704"/>
        <v>0.37829798953456351</v>
      </c>
      <c r="K1846" s="2">
        <f t="shared" si="705"/>
        <v>0.62170201046543649</v>
      </c>
      <c r="L1846" s="2">
        <f t="shared" si="706"/>
        <v>0</v>
      </c>
      <c r="M1846" s="2">
        <f t="shared" si="707"/>
        <v>0</v>
      </c>
      <c r="N1846" s="59">
        <v>6868</v>
      </c>
      <c r="O1846" s="59">
        <v>11287</v>
      </c>
      <c r="P1846" s="59"/>
      <c r="Y1846" s="59"/>
      <c r="Z1846" s="59"/>
      <c r="AA1846" s="59"/>
      <c r="AB1846" s="59"/>
      <c r="AC1846" s="59"/>
      <c r="AD1846" s="59"/>
      <c r="AE1846" s="59"/>
      <c r="AF1846" s="59"/>
      <c r="AG1846" s="59"/>
      <c r="AI1846" s="7">
        <f>IF(Q1846&gt;0,RANK(Q1846,(N1846:P1846,Q1846:AE1846)),0)</f>
        <v>0</v>
      </c>
      <c r="AJ1846" s="7">
        <f>IF(R1846&gt;0,RANK(R1846,(N1846:P1846,Q1846:AE1846)),0)</f>
        <v>0</v>
      </c>
      <c r="AK1846" s="7">
        <f>IF(T1846&gt;0,RANK(T1846,(N1846:P1846,Q1846:AE1846)),0)</f>
        <v>0</v>
      </c>
      <c r="AL1846" s="7">
        <f>IF(S1846&gt;0,RANK(S1846,(N1846:P1846,Q1846:AE1846)),0)</f>
        <v>0</v>
      </c>
      <c r="AM1846" s="2">
        <f t="shared" si="708"/>
        <v>0</v>
      </c>
      <c r="AN1846" s="2">
        <f t="shared" si="709"/>
        <v>0</v>
      </c>
      <c r="AO1846" s="2">
        <f t="shared" si="710"/>
        <v>0</v>
      </c>
      <c r="AP1846" s="2">
        <f t="shared" si="711"/>
        <v>0</v>
      </c>
      <c r="AR1846" t="s">
        <v>848</v>
      </c>
      <c r="AS1846" t="s">
        <v>2251</v>
      </c>
      <c r="AT1846" s="57">
        <v>11</v>
      </c>
      <c r="AU1846" s="57"/>
      <c r="AV1846">
        <v>3</v>
      </c>
      <c r="AW1846" s="91">
        <v>42</v>
      </c>
      <c r="AX1846" s="93">
        <v>37</v>
      </c>
      <c r="AY1846" s="97">
        <f t="shared" si="712"/>
        <v>42037</v>
      </c>
      <c r="BA1846" s="7" t="s">
        <v>1261</v>
      </c>
    </row>
    <row r="1847" spans="1:53" hidden="1" outlineLevel="1">
      <c r="A1847" t="s">
        <v>1000</v>
      </c>
      <c r="B1847" t="s">
        <v>2251</v>
      </c>
      <c r="C1847" s="1">
        <f t="shared" si="703"/>
        <v>26710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0</v>
      </c>
      <c r="G1847" s="1">
        <f t="shared" si="701"/>
        <v>6740</v>
      </c>
      <c r="H1847" s="2">
        <f t="shared" si="702"/>
        <v>0.25233994758517408</v>
      </c>
      <c r="I1847" s="2"/>
      <c r="J1847" s="2">
        <f t="shared" si="704"/>
        <v>0.37383002620741296</v>
      </c>
      <c r="K1847" s="2">
        <f t="shared" si="705"/>
        <v>0.6261699737925871</v>
      </c>
      <c r="L1847" s="2">
        <f t="shared" si="706"/>
        <v>0</v>
      </c>
      <c r="M1847" s="2">
        <f t="shared" si="707"/>
        <v>-1.1102230246251565E-16</v>
      </c>
      <c r="N1847" s="59">
        <v>9985</v>
      </c>
      <c r="O1847" s="59">
        <v>16725</v>
      </c>
      <c r="P1847" s="59"/>
      <c r="Y1847" s="59"/>
      <c r="Z1847" s="59"/>
      <c r="AA1847" s="59"/>
      <c r="AB1847" s="59"/>
      <c r="AC1847" s="59"/>
      <c r="AD1847" s="59"/>
      <c r="AE1847" s="59"/>
      <c r="AF1847" s="59"/>
      <c r="AG1847" s="59"/>
      <c r="AI1847" s="7">
        <f>IF(Q1847&gt;0,RANK(Q1847,(N1847:P1847,Q1847:AE1847)),0)</f>
        <v>0</v>
      </c>
      <c r="AJ1847" s="7">
        <f>IF(R1847&gt;0,RANK(R1847,(N1847:P1847,Q1847:AE1847)),0)</f>
        <v>0</v>
      </c>
      <c r="AK1847" s="7">
        <f>IF(T1847&gt;0,RANK(T1847,(N1847:P1847,Q1847:AE1847)),0)</f>
        <v>0</v>
      </c>
      <c r="AL1847" s="7">
        <f>IF(S1847&gt;0,RANK(S1847,(N1847:P1847,Q1847:AE1847)),0)</f>
        <v>0</v>
      </c>
      <c r="AM1847" s="2">
        <f t="shared" si="708"/>
        <v>0</v>
      </c>
      <c r="AN1847" s="2">
        <f t="shared" si="709"/>
        <v>0</v>
      </c>
      <c r="AO1847" s="2">
        <f t="shared" si="710"/>
        <v>0</v>
      </c>
      <c r="AP1847" s="2">
        <f t="shared" si="711"/>
        <v>0</v>
      </c>
      <c r="AR1847" t="s">
        <v>1000</v>
      </c>
      <c r="AS1847" t="s">
        <v>2251</v>
      </c>
      <c r="AT1847" s="57"/>
      <c r="AU1847" s="57"/>
      <c r="AV1847">
        <v>3</v>
      </c>
      <c r="AW1847" s="91">
        <v>42</v>
      </c>
      <c r="AX1847" s="93">
        <v>39</v>
      </c>
      <c r="AY1847" s="97">
        <f t="shared" si="712"/>
        <v>42039</v>
      </c>
      <c r="BA1847" s="7" t="s">
        <v>1261</v>
      </c>
    </row>
    <row r="1848" spans="1:53" hidden="1" outlineLevel="1">
      <c r="A1848" t="s">
        <v>920</v>
      </c>
      <c r="B1848" t="s">
        <v>2251</v>
      </c>
      <c r="C1848" s="1">
        <f t="shared" si="703"/>
        <v>80719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0</v>
      </c>
      <c r="G1848" s="1">
        <f t="shared" si="701"/>
        <v>25061</v>
      </c>
      <c r="H1848" s="2">
        <f t="shared" si="702"/>
        <v>0.31047213171620064</v>
      </c>
      <c r="I1848" s="2"/>
      <c r="J1848" s="2">
        <f t="shared" si="704"/>
        <v>0.34476393414189965</v>
      </c>
      <c r="K1848" s="2">
        <f t="shared" si="705"/>
        <v>0.65523606585810035</v>
      </c>
      <c r="L1848" s="2">
        <f t="shared" si="706"/>
        <v>0</v>
      </c>
      <c r="M1848" s="2">
        <f t="shared" si="707"/>
        <v>0</v>
      </c>
      <c r="N1848" s="59">
        <v>27829</v>
      </c>
      <c r="O1848" s="59">
        <v>52890</v>
      </c>
      <c r="P1848" s="59"/>
      <c r="Y1848" s="59"/>
      <c r="Z1848" s="59"/>
      <c r="AA1848" s="59"/>
      <c r="AB1848" s="59"/>
      <c r="AC1848" s="59"/>
      <c r="AD1848" s="59"/>
      <c r="AE1848" s="59"/>
      <c r="AF1848" s="59"/>
      <c r="AG1848" s="59"/>
      <c r="AI1848" s="7">
        <f>IF(Q1848&gt;0,RANK(Q1848,(N1848:P1848,Q1848:AE1848)),0)</f>
        <v>0</v>
      </c>
      <c r="AJ1848" s="7">
        <f>IF(R1848&gt;0,RANK(R1848,(N1848:P1848,Q1848:AE1848)),0)</f>
        <v>0</v>
      </c>
      <c r="AK1848" s="7">
        <f>IF(T1848&gt;0,RANK(T1848,(N1848:P1848,Q1848:AE1848)),0)</f>
        <v>0</v>
      </c>
      <c r="AL1848" s="7">
        <f>IF(S1848&gt;0,RANK(S1848,(N1848:P1848,Q1848:AE1848)),0)</f>
        <v>0</v>
      </c>
      <c r="AM1848" s="2">
        <f t="shared" si="708"/>
        <v>0</v>
      </c>
      <c r="AN1848" s="2">
        <f t="shared" si="709"/>
        <v>0</v>
      </c>
      <c r="AO1848" s="2">
        <f t="shared" si="710"/>
        <v>0</v>
      </c>
      <c r="AP1848" s="2">
        <f t="shared" si="711"/>
        <v>0</v>
      </c>
      <c r="AR1848" t="s">
        <v>920</v>
      </c>
      <c r="AS1848" t="s">
        <v>2251</v>
      </c>
      <c r="AT1848" s="57"/>
      <c r="AU1848" s="57"/>
      <c r="AV1848">
        <v>3</v>
      </c>
      <c r="AW1848" s="91">
        <v>42</v>
      </c>
      <c r="AX1848" s="93">
        <v>41</v>
      </c>
      <c r="AY1848" s="97">
        <f t="shared" si="712"/>
        <v>42041</v>
      </c>
      <c r="BA1848" s="7" t="s">
        <v>1261</v>
      </c>
    </row>
    <row r="1849" spans="1:53" hidden="1" outlineLevel="1">
      <c r="A1849" t="s">
        <v>222</v>
      </c>
      <c r="B1849" t="s">
        <v>2251</v>
      </c>
      <c r="C1849" s="1">
        <f t="shared" si="703"/>
        <v>87934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0</v>
      </c>
      <c r="G1849" s="1">
        <f t="shared" si="701"/>
        <v>10108</v>
      </c>
      <c r="H1849" s="2">
        <f t="shared" si="702"/>
        <v>0.11494984875019901</v>
      </c>
      <c r="I1849" s="2"/>
      <c r="J1849" s="2">
        <f t="shared" si="704"/>
        <v>0.44252507562490051</v>
      </c>
      <c r="K1849" s="2">
        <f t="shared" si="705"/>
        <v>0.55747492437509949</v>
      </c>
      <c r="L1849" s="2">
        <f t="shared" si="706"/>
        <v>0</v>
      </c>
      <c r="M1849" s="2">
        <f t="shared" si="707"/>
        <v>0</v>
      </c>
      <c r="N1849" s="59">
        <v>38913</v>
      </c>
      <c r="O1849" s="59">
        <v>49021</v>
      </c>
      <c r="P1849" s="59"/>
      <c r="Y1849" s="59"/>
      <c r="Z1849" s="59"/>
      <c r="AA1849" s="59"/>
      <c r="AB1849" s="59"/>
      <c r="AC1849" s="59"/>
      <c r="AD1849" s="59"/>
      <c r="AE1849" s="59"/>
      <c r="AF1849" s="59"/>
      <c r="AG1849" s="59"/>
      <c r="AI1849" s="7">
        <f>IF(Q1849&gt;0,RANK(Q1849,(N1849:P1849,Q1849:AE1849)),0)</f>
        <v>0</v>
      </c>
      <c r="AJ1849" s="7">
        <f>IF(R1849&gt;0,RANK(R1849,(N1849:P1849,Q1849:AE1849)),0)</f>
        <v>0</v>
      </c>
      <c r="AK1849" s="7">
        <f>IF(T1849&gt;0,RANK(T1849,(N1849:P1849,Q1849:AE1849)),0)</f>
        <v>0</v>
      </c>
      <c r="AL1849" s="7">
        <f>IF(S1849&gt;0,RANK(S1849,(N1849:P1849,Q1849:AE1849)),0)</f>
        <v>0</v>
      </c>
      <c r="AM1849" s="2">
        <f t="shared" si="708"/>
        <v>0</v>
      </c>
      <c r="AN1849" s="2">
        <f t="shared" si="709"/>
        <v>0</v>
      </c>
      <c r="AO1849" s="2">
        <f t="shared" si="710"/>
        <v>0</v>
      </c>
      <c r="AP1849" s="2">
        <f t="shared" si="711"/>
        <v>0</v>
      </c>
      <c r="AR1849" t="s">
        <v>222</v>
      </c>
      <c r="AS1849" t="s">
        <v>2251</v>
      </c>
      <c r="AT1849" s="57">
        <v>17</v>
      </c>
      <c r="AU1849" s="57"/>
      <c r="AV1849">
        <v>3</v>
      </c>
      <c r="AW1849" s="91">
        <v>42</v>
      </c>
      <c r="AX1849" s="93">
        <v>43</v>
      </c>
      <c r="AY1849" s="97">
        <f t="shared" si="712"/>
        <v>42043</v>
      </c>
      <c r="BA1849" s="7" t="s">
        <v>1261</v>
      </c>
    </row>
    <row r="1850" spans="1:53" hidden="1" outlineLevel="1">
      <c r="A1850" t="s">
        <v>1267</v>
      </c>
      <c r="B1850" t="s">
        <v>2251</v>
      </c>
      <c r="C1850" s="1">
        <f t="shared" si="703"/>
        <v>202799</v>
      </c>
      <c r="D1850" s="7">
        <f>IF(N1850&gt;0, RANK(N1850,(N1850:P1850,Q1850:AE1850)),0)</f>
        <v>1</v>
      </c>
      <c r="E1850" s="7">
        <f>IF(O1850&gt;0,RANK(O1850,(N1850:P1850,Q1850:AE1850)),0)</f>
        <v>2</v>
      </c>
      <c r="F1850" s="7">
        <f>IF(P1850&gt;0,RANK(P1850,(N1850:P1850,Q1850:AE1850)),0)</f>
        <v>0</v>
      </c>
      <c r="G1850" s="1">
        <f t="shared" si="701"/>
        <v>24889</v>
      </c>
      <c r="H1850" s="2">
        <f t="shared" si="702"/>
        <v>0.12272742962243403</v>
      </c>
      <c r="I1850" s="2"/>
      <c r="J1850" s="2">
        <f t="shared" si="704"/>
        <v>0.56136371481121705</v>
      </c>
      <c r="K1850" s="2">
        <f t="shared" si="705"/>
        <v>0.438636285188783</v>
      </c>
      <c r="L1850" s="2">
        <f t="shared" si="706"/>
        <v>0</v>
      </c>
      <c r="M1850" s="2">
        <f t="shared" si="707"/>
        <v>-5.5511151231257827E-17</v>
      </c>
      <c r="N1850" s="59">
        <v>113844</v>
      </c>
      <c r="O1850" s="59">
        <v>88955</v>
      </c>
      <c r="P1850" s="59"/>
      <c r="Y1850" s="59"/>
      <c r="Z1850" s="59"/>
      <c r="AA1850" s="59"/>
      <c r="AB1850" s="59"/>
      <c r="AC1850" s="59"/>
      <c r="AD1850" s="59"/>
      <c r="AE1850" s="59"/>
      <c r="AF1850" s="59"/>
      <c r="AG1850" s="59"/>
      <c r="AI1850" s="7">
        <f>IF(Q1850&gt;0,RANK(Q1850,(N1850:P1850,Q1850:AE1850)),0)</f>
        <v>0</v>
      </c>
      <c r="AJ1850" s="7">
        <f>IF(R1850&gt;0,RANK(R1850,(N1850:P1850,Q1850:AE1850)),0)</f>
        <v>0</v>
      </c>
      <c r="AK1850" s="7">
        <f>IF(T1850&gt;0,RANK(T1850,(N1850:P1850,Q1850:AE1850)),0)</f>
        <v>0</v>
      </c>
      <c r="AL1850" s="7">
        <f>IF(S1850&gt;0,RANK(S1850,(N1850:P1850,Q1850:AE1850)),0)</f>
        <v>0</v>
      </c>
      <c r="AM1850" s="2">
        <f t="shared" si="708"/>
        <v>0</v>
      </c>
      <c r="AN1850" s="2">
        <f t="shared" si="709"/>
        <v>0</v>
      </c>
      <c r="AO1850" s="2">
        <f t="shared" si="710"/>
        <v>0</v>
      </c>
      <c r="AP1850" s="2">
        <f t="shared" si="711"/>
        <v>0</v>
      </c>
      <c r="AR1850" t="s">
        <v>1267</v>
      </c>
      <c r="AS1850" t="s">
        <v>2251</v>
      </c>
      <c r="AT1850" s="57"/>
      <c r="AU1850" s="57"/>
      <c r="AV1850">
        <v>3</v>
      </c>
      <c r="AW1850" s="91">
        <v>42</v>
      </c>
      <c r="AX1850" s="93">
        <v>45</v>
      </c>
      <c r="AY1850" s="97">
        <f t="shared" si="712"/>
        <v>42045</v>
      </c>
      <c r="BA1850" s="7" t="s">
        <v>1261</v>
      </c>
    </row>
    <row r="1851" spans="1:53" hidden="1" outlineLevel="1">
      <c r="A1851" t="s">
        <v>1802</v>
      </c>
      <c r="B1851" t="s">
        <v>2251</v>
      </c>
      <c r="C1851" s="1">
        <f t="shared" si="703"/>
        <v>10229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0</v>
      </c>
      <c r="G1851" s="1">
        <f t="shared" si="701"/>
        <v>1047</v>
      </c>
      <c r="H1851" s="2">
        <f t="shared" si="702"/>
        <v>0.10235604653436309</v>
      </c>
      <c r="I1851" s="2"/>
      <c r="J1851" s="2">
        <f t="shared" si="704"/>
        <v>0.44882197673281848</v>
      </c>
      <c r="K1851" s="2">
        <f t="shared" si="705"/>
        <v>0.55117802326718157</v>
      </c>
      <c r="L1851" s="2">
        <f t="shared" si="706"/>
        <v>0</v>
      </c>
      <c r="M1851" s="2">
        <f t="shared" si="707"/>
        <v>-1.1102230246251565E-16</v>
      </c>
      <c r="N1851" s="59">
        <v>4591</v>
      </c>
      <c r="O1851" s="59">
        <v>5638</v>
      </c>
      <c r="P1851" s="59"/>
      <c r="Y1851" s="59"/>
      <c r="Z1851" s="59"/>
      <c r="AA1851" s="59"/>
      <c r="AB1851" s="59"/>
      <c r="AC1851" s="59"/>
      <c r="AD1851" s="59"/>
      <c r="AE1851" s="59"/>
      <c r="AF1851" s="59"/>
      <c r="AG1851" s="59"/>
      <c r="AI1851" s="7">
        <f>IF(Q1851&gt;0,RANK(Q1851,(N1851:P1851,Q1851:AE1851)),0)</f>
        <v>0</v>
      </c>
      <c r="AJ1851" s="7">
        <f>IF(R1851&gt;0,RANK(R1851,(N1851:P1851,Q1851:AE1851)),0)</f>
        <v>0</v>
      </c>
      <c r="AK1851" s="7">
        <f>IF(T1851&gt;0,RANK(T1851,(N1851:P1851,Q1851:AE1851)),0)</f>
        <v>0</v>
      </c>
      <c r="AL1851" s="7">
        <f>IF(S1851&gt;0,RANK(S1851,(N1851:P1851,Q1851:AE1851)),0)</f>
        <v>0</v>
      </c>
      <c r="AM1851" s="2">
        <f t="shared" si="708"/>
        <v>0</v>
      </c>
      <c r="AN1851" s="2">
        <f t="shared" si="709"/>
        <v>0</v>
      </c>
      <c r="AO1851" s="2">
        <f t="shared" si="710"/>
        <v>0</v>
      </c>
      <c r="AP1851" s="2">
        <f t="shared" si="711"/>
        <v>0</v>
      </c>
      <c r="AR1851" t="s">
        <v>1802</v>
      </c>
      <c r="AS1851" t="s">
        <v>2251</v>
      </c>
      <c r="AT1851" s="57">
        <v>5</v>
      </c>
      <c r="AU1851" s="57"/>
      <c r="AV1851">
        <v>3</v>
      </c>
      <c r="AW1851" s="91">
        <v>42</v>
      </c>
      <c r="AX1851" s="93">
        <v>47</v>
      </c>
      <c r="AY1851" s="97">
        <f t="shared" si="712"/>
        <v>42047</v>
      </c>
      <c r="BA1851" s="7" t="s">
        <v>1261</v>
      </c>
    </row>
    <row r="1852" spans="1:53" hidden="1" outlineLevel="1">
      <c r="A1852" t="s">
        <v>1603</v>
      </c>
      <c r="B1852" t="s">
        <v>2251</v>
      </c>
      <c r="C1852" s="1">
        <f t="shared" si="703"/>
        <v>84997</v>
      </c>
      <c r="D1852" s="7">
        <f>IF(N1852&gt;0, RANK(N1852,(N1852:P1852,Q1852:AE1852)),0)</f>
        <v>1</v>
      </c>
      <c r="E1852" s="7">
        <f>IF(O1852&gt;0,RANK(O1852,(N1852:P1852,Q1852:AE1852)),0)</f>
        <v>2</v>
      </c>
      <c r="F1852" s="7">
        <f>IF(P1852&gt;0,RANK(P1852,(N1852:P1852,Q1852:AE1852)),0)</f>
        <v>0</v>
      </c>
      <c r="G1852" s="1">
        <f t="shared" si="701"/>
        <v>8705</v>
      </c>
      <c r="H1852" s="2">
        <f t="shared" si="702"/>
        <v>0.10241537936633058</v>
      </c>
      <c r="I1852" s="2"/>
      <c r="J1852" s="2">
        <f t="shared" si="704"/>
        <v>0.55120768968316525</v>
      </c>
      <c r="K1852" s="2">
        <f t="shared" si="705"/>
        <v>0.4487923103168347</v>
      </c>
      <c r="L1852" s="2">
        <f t="shared" si="706"/>
        <v>0</v>
      </c>
      <c r="M1852" s="2">
        <f t="shared" si="707"/>
        <v>5.5511151231257827E-17</v>
      </c>
      <c r="N1852" s="59">
        <v>46851</v>
      </c>
      <c r="O1852" s="59">
        <v>38146</v>
      </c>
      <c r="P1852" s="59"/>
      <c r="Y1852" s="59"/>
      <c r="Z1852" s="59"/>
      <c r="AA1852" s="59"/>
      <c r="AB1852" s="59"/>
      <c r="AC1852" s="59"/>
      <c r="AD1852" s="59"/>
      <c r="AE1852" s="59"/>
      <c r="AF1852" s="59"/>
      <c r="AG1852" s="59"/>
      <c r="AI1852" s="7">
        <f>IF(Q1852&gt;0,RANK(Q1852,(N1852:P1852,Q1852:AE1852)),0)</f>
        <v>0</v>
      </c>
      <c r="AJ1852" s="7">
        <f>IF(R1852&gt;0,RANK(R1852,(N1852:P1852,Q1852:AE1852)),0)</f>
        <v>0</v>
      </c>
      <c r="AK1852" s="7">
        <f>IF(T1852&gt;0,RANK(T1852,(N1852:P1852,Q1852:AE1852)),0)</f>
        <v>0</v>
      </c>
      <c r="AL1852" s="7">
        <f>IF(S1852&gt;0,RANK(S1852,(N1852:P1852,Q1852:AE1852)),0)</f>
        <v>0</v>
      </c>
      <c r="AM1852" s="2">
        <f t="shared" si="708"/>
        <v>0</v>
      </c>
      <c r="AN1852" s="2">
        <f t="shared" si="709"/>
        <v>0</v>
      </c>
      <c r="AO1852" s="2">
        <f t="shared" si="710"/>
        <v>0</v>
      </c>
      <c r="AP1852" s="2">
        <f t="shared" si="711"/>
        <v>0</v>
      </c>
      <c r="AR1852" t="s">
        <v>1603</v>
      </c>
      <c r="AS1852" t="s">
        <v>2251</v>
      </c>
      <c r="AT1852" s="57">
        <v>3</v>
      </c>
      <c r="AU1852" s="57"/>
      <c r="AV1852">
        <v>3</v>
      </c>
      <c r="AW1852" s="91">
        <v>42</v>
      </c>
      <c r="AX1852" s="93">
        <v>49</v>
      </c>
      <c r="AY1852" s="97">
        <f t="shared" si="712"/>
        <v>42049</v>
      </c>
      <c r="BA1852" s="7" t="s">
        <v>1261</v>
      </c>
    </row>
    <row r="1853" spans="1:53" hidden="1" outlineLevel="1">
      <c r="A1853" t="s">
        <v>1081</v>
      </c>
      <c r="B1853" t="s">
        <v>2251</v>
      </c>
      <c r="C1853" s="1">
        <f t="shared" si="703"/>
        <v>33789</v>
      </c>
      <c r="D1853" s="7">
        <f>IF(N1853&gt;0, RANK(N1853,(N1853:P1853,Q1853:AE1853)),0)</f>
        <v>2</v>
      </c>
      <c r="E1853" s="7">
        <f>IF(O1853&gt;0,RANK(O1853,(N1853:P1853,Q1853:AE1853)),0)</f>
        <v>1</v>
      </c>
      <c r="F1853" s="7">
        <f>IF(P1853&gt;0,RANK(P1853,(N1853:P1853,Q1853:AE1853)),0)</f>
        <v>0</v>
      </c>
      <c r="G1853" s="1">
        <f t="shared" si="701"/>
        <v>131</v>
      </c>
      <c r="H1853" s="2">
        <f t="shared" si="702"/>
        <v>3.8770013909852317E-3</v>
      </c>
      <c r="I1853" s="2"/>
      <c r="J1853" s="2">
        <f t="shared" si="704"/>
        <v>0.49806149930450738</v>
      </c>
      <c r="K1853" s="2">
        <f t="shared" si="705"/>
        <v>0.50193850069549262</v>
      </c>
      <c r="L1853" s="2">
        <f t="shared" si="706"/>
        <v>0</v>
      </c>
      <c r="M1853" s="2">
        <f t="shared" si="707"/>
        <v>0</v>
      </c>
      <c r="N1853" s="59">
        <v>16829</v>
      </c>
      <c r="O1853" s="59">
        <v>16960</v>
      </c>
      <c r="P1853" s="59"/>
      <c r="Y1853" s="59"/>
      <c r="Z1853" s="59"/>
      <c r="AA1853" s="59"/>
      <c r="AB1853" s="59"/>
      <c r="AC1853" s="59"/>
      <c r="AD1853" s="59"/>
      <c r="AE1853" s="59"/>
      <c r="AF1853" s="59"/>
      <c r="AG1853" s="59"/>
      <c r="AI1853" s="7">
        <f>IF(Q1853&gt;0,RANK(Q1853,(N1853:P1853,Q1853:AE1853)),0)</f>
        <v>0</v>
      </c>
      <c r="AJ1853" s="7">
        <f>IF(R1853&gt;0,RANK(R1853,(N1853:P1853,Q1853:AE1853)),0)</f>
        <v>0</v>
      </c>
      <c r="AK1853" s="7">
        <f>IF(T1853&gt;0,RANK(T1853,(N1853:P1853,Q1853:AE1853)),0)</f>
        <v>0</v>
      </c>
      <c r="AL1853" s="7">
        <f>IF(S1853&gt;0,RANK(S1853,(N1853:P1853,Q1853:AE1853)),0)</f>
        <v>0</v>
      </c>
      <c r="AM1853" s="2">
        <f t="shared" si="708"/>
        <v>0</v>
      </c>
      <c r="AN1853" s="2">
        <f t="shared" si="709"/>
        <v>0</v>
      </c>
      <c r="AO1853" s="2">
        <f t="shared" si="710"/>
        <v>0</v>
      </c>
      <c r="AP1853" s="2">
        <f t="shared" si="711"/>
        <v>0</v>
      </c>
      <c r="AR1853" t="s">
        <v>1081</v>
      </c>
      <c r="AS1853" t="s">
        <v>2251</v>
      </c>
      <c r="AT1853" s="57"/>
      <c r="AU1853" s="57"/>
      <c r="AV1853">
        <v>3</v>
      </c>
      <c r="AW1853" s="91">
        <v>42</v>
      </c>
      <c r="AX1853" s="93">
        <v>51</v>
      </c>
      <c r="AY1853" s="97">
        <f t="shared" si="712"/>
        <v>42051</v>
      </c>
      <c r="BA1853" s="7" t="s">
        <v>1261</v>
      </c>
    </row>
    <row r="1854" spans="1:53" hidden="1" outlineLevel="1">
      <c r="A1854" t="s">
        <v>1414</v>
      </c>
      <c r="B1854" t="s">
        <v>2251</v>
      </c>
      <c r="C1854" s="1">
        <f t="shared" si="703"/>
        <v>1871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0</v>
      </c>
      <c r="G1854" s="1">
        <f t="shared" si="701"/>
        <v>371</v>
      </c>
      <c r="H1854" s="2">
        <f t="shared" si="702"/>
        <v>0.19828968466060931</v>
      </c>
      <c r="I1854" s="2"/>
      <c r="J1854" s="2">
        <f t="shared" si="704"/>
        <v>0.40085515766969537</v>
      </c>
      <c r="K1854" s="2">
        <f t="shared" si="705"/>
        <v>0.59914484233030463</v>
      </c>
      <c r="L1854" s="2">
        <f t="shared" si="706"/>
        <v>0</v>
      </c>
      <c r="M1854" s="2">
        <f t="shared" si="707"/>
        <v>0</v>
      </c>
      <c r="N1854" s="59">
        <v>750</v>
      </c>
      <c r="O1854" s="59">
        <v>1121</v>
      </c>
      <c r="P1854" s="59"/>
      <c r="Y1854" s="59"/>
      <c r="Z1854" s="59"/>
      <c r="AA1854" s="59"/>
      <c r="AB1854" s="59"/>
      <c r="AC1854" s="59"/>
      <c r="AD1854" s="59"/>
      <c r="AE1854" s="59"/>
      <c r="AF1854" s="59"/>
      <c r="AG1854" s="59"/>
      <c r="AI1854" s="7">
        <f>IF(Q1854&gt;0,RANK(Q1854,(N1854:P1854,Q1854:AE1854)),0)</f>
        <v>0</v>
      </c>
      <c r="AJ1854" s="7">
        <f>IF(R1854&gt;0,RANK(R1854,(N1854:P1854,Q1854:AE1854)),0)</f>
        <v>0</v>
      </c>
      <c r="AK1854" s="7">
        <f>IF(T1854&gt;0,RANK(T1854,(N1854:P1854,Q1854:AE1854)),0)</f>
        <v>0</v>
      </c>
      <c r="AL1854" s="7">
        <f>IF(S1854&gt;0,RANK(S1854,(N1854:P1854,Q1854:AE1854)),0)</f>
        <v>0</v>
      </c>
      <c r="AM1854" s="2">
        <f t="shared" si="708"/>
        <v>0</v>
      </c>
      <c r="AN1854" s="2">
        <f t="shared" si="709"/>
        <v>0</v>
      </c>
      <c r="AO1854" s="2">
        <f t="shared" si="710"/>
        <v>0</v>
      </c>
      <c r="AP1854" s="2">
        <f t="shared" si="711"/>
        <v>0</v>
      </c>
      <c r="AR1854" t="s">
        <v>1414</v>
      </c>
      <c r="AS1854" t="s">
        <v>2251</v>
      </c>
      <c r="AT1854" s="57">
        <v>5</v>
      </c>
      <c r="AU1854" s="57"/>
      <c r="AV1854">
        <v>3</v>
      </c>
      <c r="AW1854" s="91">
        <v>42</v>
      </c>
      <c r="AX1854" s="93">
        <v>53</v>
      </c>
      <c r="AY1854" s="97">
        <f t="shared" si="712"/>
        <v>42053</v>
      </c>
      <c r="BA1854" s="7" t="s">
        <v>1261</v>
      </c>
    </row>
    <row r="1855" spans="1:53" hidden="1" outlineLevel="1">
      <c r="A1855" t="s">
        <v>2072</v>
      </c>
      <c r="B1855" t="s">
        <v>2251</v>
      </c>
      <c r="C1855" s="1">
        <f t="shared" si="703"/>
        <v>43851</v>
      </c>
      <c r="D1855" s="7">
        <f>IF(N1855&gt;0, RANK(N1855,(N1855:P1855,Q1855:AE1855)),0)</f>
        <v>2</v>
      </c>
      <c r="E1855" s="7">
        <f>IF(O1855&gt;0,RANK(O1855,(N1855:P1855,Q1855:AE1855)),0)</f>
        <v>1</v>
      </c>
      <c r="F1855" s="7">
        <f>IF(P1855&gt;0,RANK(P1855,(N1855:P1855,Q1855:AE1855)),0)</f>
        <v>0</v>
      </c>
      <c r="G1855" s="1">
        <f t="shared" si="701"/>
        <v>20877</v>
      </c>
      <c r="H1855" s="2">
        <f t="shared" si="702"/>
        <v>0.47608948484641173</v>
      </c>
      <c r="I1855" s="2"/>
      <c r="J1855" s="2">
        <f t="shared" si="704"/>
        <v>0.26195525757679416</v>
      </c>
      <c r="K1855" s="2">
        <f t="shared" si="705"/>
        <v>0.73804474242320584</v>
      </c>
      <c r="L1855" s="2">
        <f t="shared" si="706"/>
        <v>0</v>
      </c>
      <c r="M1855" s="2">
        <f t="shared" si="707"/>
        <v>0</v>
      </c>
      <c r="N1855" s="59">
        <v>11487</v>
      </c>
      <c r="O1855" s="59">
        <v>32364</v>
      </c>
      <c r="P1855" s="59"/>
      <c r="Y1855" s="59"/>
      <c r="Z1855" s="59"/>
      <c r="AA1855" s="59"/>
      <c r="AB1855" s="59"/>
      <c r="AC1855" s="59"/>
      <c r="AD1855" s="59"/>
      <c r="AE1855" s="59"/>
      <c r="AF1855" s="59"/>
      <c r="AG1855" s="59"/>
      <c r="AI1855" s="7">
        <f>IF(Q1855&gt;0,RANK(Q1855,(N1855:P1855,Q1855:AE1855)),0)</f>
        <v>0</v>
      </c>
      <c r="AJ1855" s="7">
        <f>IF(R1855&gt;0,RANK(R1855,(N1855:P1855,Q1855:AE1855)),0)</f>
        <v>0</v>
      </c>
      <c r="AK1855" s="7">
        <f>IF(T1855&gt;0,RANK(T1855,(N1855:P1855,Q1855:AE1855)),0)</f>
        <v>0</v>
      </c>
      <c r="AL1855" s="7">
        <f>IF(S1855&gt;0,RANK(S1855,(N1855:P1855,Q1855:AE1855)),0)</f>
        <v>0</v>
      </c>
      <c r="AM1855" s="2">
        <f t="shared" si="708"/>
        <v>0</v>
      </c>
      <c r="AN1855" s="2">
        <f t="shared" si="709"/>
        <v>0</v>
      </c>
      <c r="AO1855" s="2">
        <f t="shared" si="710"/>
        <v>0</v>
      </c>
      <c r="AP1855" s="2">
        <f t="shared" si="711"/>
        <v>0</v>
      </c>
      <c r="AR1855" t="s">
        <v>2072</v>
      </c>
      <c r="AS1855" t="s">
        <v>2251</v>
      </c>
      <c r="AT1855" s="57">
        <v>9</v>
      </c>
      <c r="AU1855" s="57"/>
      <c r="AV1855">
        <v>3</v>
      </c>
      <c r="AW1855" s="91">
        <v>42</v>
      </c>
      <c r="AX1855" s="93">
        <v>55</v>
      </c>
      <c r="AY1855" s="97">
        <f t="shared" si="712"/>
        <v>42055</v>
      </c>
      <c r="BA1855" s="7" t="s">
        <v>1261</v>
      </c>
    </row>
    <row r="1856" spans="1:53" hidden="1" outlineLevel="1">
      <c r="A1856" t="s">
        <v>1683</v>
      </c>
      <c r="B1856" t="s">
        <v>2251</v>
      </c>
      <c r="C1856" s="1">
        <f t="shared" si="703"/>
        <v>4471</v>
      </c>
      <c r="D1856" s="7">
        <f>IF(N1856&gt;0, RANK(N1856,(N1856:P1856,Q1856:AE1856)),0)</f>
        <v>2</v>
      </c>
      <c r="E1856" s="7">
        <f>IF(O1856&gt;0,RANK(O1856,(N1856:P1856,Q1856:AE1856)),0)</f>
        <v>1</v>
      </c>
      <c r="F1856" s="7">
        <f>IF(P1856&gt;0,RANK(P1856,(N1856:P1856,Q1856:AE1856)),0)</f>
        <v>0</v>
      </c>
      <c r="G1856" s="1">
        <f t="shared" si="701"/>
        <v>2397</v>
      </c>
      <c r="H1856" s="2">
        <f t="shared" si="702"/>
        <v>0.53612167300380231</v>
      </c>
      <c r="I1856" s="2"/>
      <c r="J1856" s="2">
        <f t="shared" si="704"/>
        <v>0.23193916349809887</v>
      </c>
      <c r="K1856" s="2">
        <f t="shared" si="705"/>
        <v>0.76806083650190116</v>
      </c>
      <c r="L1856" s="2">
        <f t="shared" si="706"/>
        <v>0</v>
      </c>
      <c r="M1856" s="2">
        <f t="shared" si="707"/>
        <v>0</v>
      </c>
      <c r="N1856" s="59">
        <v>1037</v>
      </c>
      <c r="O1856" s="59">
        <v>3434</v>
      </c>
      <c r="P1856" s="59"/>
      <c r="Y1856" s="59"/>
      <c r="Z1856" s="59"/>
      <c r="AA1856" s="59"/>
      <c r="AB1856" s="59"/>
      <c r="AC1856" s="59"/>
      <c r="AD1856" s="59"/>
      <c r="AE1856" s="59"/>
      <c r="AF1856" s="59"/>
      <c r="AG1856" s="59"/>
      <c r="AI1856" s="7">
        <f>IF(Q1856&gt;0,RANK(Q1856,(N1856:P1856,Q1856:AE1856)),0)</f>
        <v>0</v>
      </c>
      <c r="AJ1856" s="7">
        <f>IF(R1856&gt;0,RANK(R1856,(N1856:P1856,Q1856:AE1856)),0)</f>
        <v>0</v>
      </c>
      <c r="AK1856" s="7">
        <f>IF(T1856&gt;0,RANK(T1856,(N1856:P1856,Q1856:AE1856)),0)</f>
        <v>0</v>
      </c>
      <c r="AL1856" s="7">
        <f>IF(S1856&gt;0,RANK(S1856,(N1856:P1856,Q1856:AE1856)),0)</f>
        <v>0</v>
      </c>
      <c r="AM1856" s="2">
        <f t="shared" si="708"/>
        <v>0</v>
      </c>
      <c r="AN1856" s="2">
        <f t="shared" si="709"/>
        <v>0</v>
      </c>
      <c r="AO1856" s="2">
        <f t="shared" si="710"/>
        <v>0</v>
      </c>
      <c r="AP1856" s="2">
        <f t="shared" si="711"/>
        <v>0</v>
      </c>
      <c r="AR1856" t="s">
        <v>1683</v>
      </c>
      <c r="AS1856" t="s">
        <v>2251</v>
      </c>
      <c r="AT1856" s="57">
        <v>9</v>
      </c>
      <c r="AU1856" s="57"/>
      <c r="AV1856">
        <v>3</v>
      </c>
      <c r="AW1856" s="91">
        <v>42</v>
      </c>
      <c r="AX1856" s="93">
        <v>57</v>
      </c>
      <c r="AY1856" s="97">
        <f t="shared" si="712"/>
        <v>42057</v>
      </c>
      <c r="BA1856" s="7" t="s">
        <v>1261</v>
      </c>
    </row>
    <row r="1857" spans="1:53" hidden="1" outlineLevel="1">
      <c r="A1857" t="s">
        <v>1961</v>
      </c>
      <c r="B1857" t="s">
        <v>2251</v>
      </c>
      <c r="C1857" s="1">
        <f t="shared" si="703"/>
        <v>10985</v>
      </c>
      <c r="D1857" s="7">
        <f>IF(N1857&gt;0, RANK(N1857,(N1857:P1857,Q1857:AE1857)),0)</f>
        <v>2</v>
      </c>
      <c r="E1857" s="7">
        <f>IF(O1857&gt;0,RANK(O1857,(N1857:P1857,Q1857:AE1857)),0)</f>
        <v>1</v>
      </c>
      <c r="F1857" s="7">
        <f>IF(P1857&gt;0,RANK(P1857,(N1857:P1857,Q1857:AE1857)),0)</f>
        <v>0</v>
      </c>
      <c r="G1857" s="1">
        <f t="shared" si="701"/>
        <v>19</v>
      </c>
      <c r="H1857" s="2">
        <f t="shared" si="702"/>
        <v>1.729631315430132E-3</v>
      </c>
      <c r="I1857" s="2"/>
      <c r="J1857" s="2">
        <f t="shared" si="704"/>
        <v>0.49913518434228493</v>
      </c>
      <c r="K1857" s="2">
        <f t="shared" si="705"/>
        <v>0.50086481565771501</v>
      </c>
      <c r="L1857" s="2">
        <f t="shared" si="706"/>
        <v>0</v>
      </c>
      <c r="M1857" s="2">
        <f t="shared" si="707"/>
        <v>1.1102230246251565E-16</v>
      </c>
      <c r="N1857" s="59">
        <v>5483</v>
      </c>
      <c r="O1857" s="59">
        <v>5502</v>
      </c>
      <c r="P1857" s="59"/>
      <c r="Y1857" s="59"/>
      <c r="Z1857" s="59"/>
      <c r="AA1857" s="59"/>
      <c r="AB1857" s="59"/>
      <c r="AC1857" s="59"/>
      <c r="AD1857" s="59"/>
      <c r="AE1857" s="59"/>
      <c r="AF1857" s="59"/>
      <c r="AG1857" s="59"/>
      <c r="AI1857" s="7">
        <f>IF(Q1857&gt;0,RANK(Q1857,(N1857:P1857,Q1857:AE1857)),0)</f>
        <v>0</v>
      </c>
      <c r="AJ1857" s="7">
        <f>IF(R1857&gt;0,RANK(R1857,(N1857:P1857,Q1857:AE1857)),0)</f>
        <v>0</v>
      </c>
      <c r="AK1857" s="7">
        <f>IF(T1857&gt;0,RANK(T1857,(N1857:P1857,Q1857:AE1857)),0)</f>
        <v>0</v>
      </c>
      <c r="AL1857" s="7">
        <f>IF(S1857&gt;0,RANK(S1857,(N1857:P1857,Q1857:AE1857)),0)</f>
        <v>0</v>
      </c>
      <c r="AM1857" s="2">
        <f t="shared" si="708"/>
        <v>0</v>
      </c>
      <c r="AN1857" s="2">
        <f t="shared" si="709"/>
        <v>0</v>
      </c>
      <c r="AO1857" s="2">
        <f t="shared" si="710"/>
        <v>0</v>
      </c>
      <c r="AP1857" s="2">
        <f t="shared" si="711"/>
        <v>0</v>
      </c>
      <c r="AR1857" t="s">
        <v>1961</v>
      </c>
      <c r="AS1857" t="s">
        <v>2251</v>
      </c>
      <c r="AT1857" s="57">
        <v>12</v>
      </c>
      <c r="AU1857" s="57"/>
      <c r="AV1857">
        <v>3</v>
      </c>
      <c r="AW1857" s="91">
        <v>42</v>
      </c>
      <c r="AX1857" s="93">
        <v>59</v>
      </c>
      <c r="AY1857" s="97">
        <f t="shared" si="712"/>
        <v>42059</v>
      </c>
      <c r="BA1857" s="7" t="s">
        <v>1261</v>
      </c>
    </row>
    <row r="1858" spans="1:53" hidden="1" outlineLevel="1">
      <c r="A1858" t="s">
        <v>370</v>
      </c>
      <c r="B1858" t="s">
        <v>2251</v>
      </c>
      <c r="C1858" s="1">
        <f t="shared" si="703"/>
        <v>13357</v>
      </c>
      <c r="D1858" s="7">
        <f>IF(N1858&gt;0, RANK(N1858,(N1858:P1858,Q1858:AE1858)),0)</f>
        <v>2</v>
      </c>
      <c r="E1858" s="7">
        <f>IF(O1858&gt;0,RANK(O1858,(N1858:P1858,Q1858:AE1858)),0)</f>
        <v>1</v>
      </c>
      <c r="F1858" s="7">
        <f>IF(P1858&gt;0,RANK(P1858,(N1858:P1858,Q1858:AE1858)),0)</f>
        <v>0</v>
      </c>
      <c r="G1858" s="1">
        <f t="shared" si="701"/>
        <v>4911</v>
      </c>
      <c r="H1858" s="2">
        <f t="shared" si="702"/>
        <v>0.36767238152279702</v>
      </c>
      <c r="I1858" s="2"/>
      <c r="J1858" s="2">
        <f t="shared" si="704"/>
        <v>0.31616380923860149</v>
      </c>
      <c r="K1858" s="2">
        <f t="shared" si="705"/>
        <v>0.68383619076139857</v>
      </c>
      <c r="L1858" s="2">
        <f t="shared" si="706"/>
        <v>0</v>
      </c>
      <c r="M1858" s="2">
        <f t="shared" si="707"/>
        <v>0</v>
      </c>
      <c r="N1858" s="59">
        <v>4223</v>
      </c>
      <c r="O1858" s="59">
        <v>9134</v>
      </c>
      <c r="P1858" s="59"/>
      <c r="Y1858" s="59"/>
      <c r="Z1858" s="59"/>
      <c r="AA1858" s="59"/>
      <c r="AB1858" s="59"/>
      <c r="AC1858" s="59"/>
      <c r="AD1858" s="59"/>
      <c r="AE1858" s="59"/>
      <c r="AF1858" s="59"/>
      <c r="AG1858" s="59"/>
      <c r="AI1858" s="7">
        <f>IF(Q1858&gt;0,RANK(Q1858,(N1858:P1858,Q1858:AE1858)),0)</f>
        <v>0</v>
      </c>
      <c r="AJ1858" s="7">
        <f>IF(R1858&gt;0,RANK(R1858,(N1858:P1858,Q1858:AE1858)),0)</f>
        <v>0</v>
      </c>
      <c r="AK1858" s="7">
        <f>IF(T1858&gt;0,RANK(T1858,(N1858:P1858,Q1858:AE1858)),0)</f>
        <v>0</v>
      </c>
      <c r="AL1858" s="7">
        <f>IF(S1858&gt;0,RANK(S1858,(N1858:P1858,Q1858:AE1858)),0)</f>
        <v>0</v>
      </c>
      <c r="AM1858" s="2">
        <f t="shared" si="708"/>
        <v>0</v>
      </c>
      <c r="AN1858" s="2">
        <f t="shared" si="709"/>
        <v>0</v>
      </c>
      <c r="AO1858" s="2">
        <f t="shared" si="710"/>
        <v>0</v>
      </c>
      <c r="AP1858" s="2">
        <f t="shared" si="711"/>
        <v>0</v>
      </c>
      <c r="AR1858" t="s">
        <v>370</v>
      </c>
      <c r="AS1858" t="s">
        <v>2251</v>
      </c>
      <c r="AT1858" s="57">
        <v>9</v>
      </c>
      <c r="AU1858" s="57"/>
      <c r="AV1858">
        <v>3</v>
      </c>
      <c r="AW1858" s="91">
        <v>42</v>
      </c>
      <c r="AX1858" s="93">
        <v>61</v>
      </c>
      <c r="AY1858" s="97">
        <f t="shared" si="712"/>
        <v>42061</v>
      </c>
      <c r="BA1858" s="7" t="s">
        <v>1261</v>
      </c>
    </row>
    <row r="1859" spans="1:53" hidden="1" outlineLevel="1">
      <c r="A1859" t="s">
        <v>1939</v>
      </c>
      <c r="B1859" t="s">
        <v>2251</v>
      </c>
      <c r="C1859" s="1">
        <f t="shared" si="703"/>
        <v>25218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0</v>
      </c>
      <c r="G1859" s="1">
        <f t="shared" si="701"/>
        <v>5048</v>
      </c>
      <c r="H1859" s="2">
        <f t="shared" si="702"/>
        <v>0.20017447854706955</v>
      </c>
      <c r="I1859" s="2"/>
      <c r="J1859" s="2">
        <f t="shared" si="704"/>
        <v>0.3999127607264652</v>
      </c>
      <c r="K1859" s="2">
        <f t="shared" si="705"/>
        <v>0.6000872392735348</v>
      </c>
      <c r="L1859" s="2">
        <f t="shared" si="706"/>
        <v>0</v>
      </c>
      <c r="M1859" s="2">
        <f t="shared" si="707"/>
        <v>0</v>
      </c>
      <c r="N1859" s="59">
        <v>10085</v>
      </c>
      <c r="O1859" s="59">
        <v>15133</v>
      </c>
      <c r="P1859" s="59"/>
      <c r="Y1859" s="59"/>
      <c r="Z1859" s="59"/>
      <c r="AA1859" s="59"/>
      <c r="AB1859" s="59"/>
      <c r="AC1859" s="59"/>
      <c r="AD1859" s="59"/>
      <c r="AE1859" s="59"/>
      <c r="AF1859" s="59"/>
      <c r="AG1859" s="59"/>
      <c r="AI1859" s="7">
        <f>IF(Q1859&gt;0,RANK(Q1859,(N1859:P1859,Q1859:AE1859)),0)</f>
        <v>0</v>
      </c>
      <c r="AJ1859" s="7">
        <f>IF(R1859&gt;0,RANK(R1859,(N1859:P1859,Q1859:AE1859)),0)</f>
        <v>0</v>
      </c>
      <c r="AK1859" s="7">
        <f>IF(T1859&gt;0,RANK(T1859,(N1859:P1859,Q1859:AE1859)),0)</f>
        <v>0</v>
      </c>
      <c r="AL1859" s="7">
        <f>IF(S1859&gt;0,RANK(S1859,(N1859:P1859,Q1859:AE1859)),0)</f>
        <v>0</v>
      </c>
      <c r="AM1859" s="2">
        <f t="shared" si="708"/>
        <v>0</v>
      </c>
      <c r="AN1859" s="2">
        <f t="shared" si="709"/>
        <v>0</v>
      </c>
      <c r="AO1859" s="2">
        <f t="shared" si="710"/>
        <v>0</v>
      </c>
      <c r="AP1859" s="2">
        <f t="shared" si="711"/>
        <v>0</v>
      </c>
      <c r="AR1859" t="s">
        <v>1939</v>
      </c>
      <c r="AS1859" t="s">
        <v>2251</v>
      </c>
      <c r="AT1859" s="57"/>
      <c r="AU1859" s="57"/>
      <c r="AV1859">
        <v>3</v>
      </c>
      <c r="AW1859" s="91">
        <v>42</v>
      </c>
      <c r="AX1859" s="93">
        <v>63</v>
      </c>
      <c r="AY1859" s="97">
        <f t="shared" si="712"/>
        <v>42063</v>
      </c>
      <c r="BA1859" s="7" t="s">
        <v>1261</v>
      </c>
    </row>
    <row r="1860" spans="1:53" hidden="1" outlineLevel="1">
      <c r="A1860" t="s">
        <v>330</v>
      </c>
      <c r="B1860" t="s">
        <v>2251</v>
      </c>
      <c r="C1860" s="1">
        <f t="shared" ref="C1860:C1895" si="713">SUM(N1860:AG1860)</f>
        <v>13208</v>
      </c>
      <c r="D1860" s="7">
        <f>IF(N1860&gt;0, RANK(N1860,(N1860:P1860,Q1860:AE1860)),0)</f>
        <v>2</v>
      </c>
      <c r="E1860" s="7">
        <f>IF(O1860&gt;0,RANK(O1860,(N1860:P1860,Q1860:AE1860)),0)</f>
        <v>1</v>
      </c>
      <c r="F1860" s="7">
        <f>IF(P1860&gt;0,RANK(P1860,(N1860:P1860,Q1860:AE1860)),0)</f>
        <v>0</v>
      </c>
      <c r="G1860" s="1">
        <f t="shared" si="701"/>
        <v>5444</v>
      </c>
      <c r="H1860" s="2">
        <f t="shared" si="702"/>
        <v>0.41217443973349482</v>
      </c>
      <c r="I1860" s="2"/>
      <c r="J1860" s="2">
        <f t="shared" ref="J1860:J1895" si="714">IF($C1860=0,"-",N1860/$C1860)</f>
        <v>0.29391278013325256</v>
      </c>
      <c r="K1860" s="2">
        <f t="shared" ref="K1860:K1895" si="715">IF($C1860=0,"-",O1860/$C1860)</f>
        <v>0.70608721986674738</v>
      </c>
      <c r="L1860" s="2">
        <f t="shared" ref="L1860:L1895" si="716">IF($C1860=0,"-",P1860/$C1860)</f>
        <v>0</v>
      </c>
      <c r="M1860" s="2">
        <f t="shared" ref="M1860:M1891" si="717">IF(C1860=0,"-",(1-J1860-K1860-L1860))</f>
        <v>0</v>
      </c>
      <c r="N1860" s="59">
        <v>3882</v>
      </c>
      <c r="O1860" s="59">
        <v>9326</v>
      </c>
      <c r="P1860" s="59"/>
      <c r="Y1860" s="59"/>
      <c r="Z1860" s="59"/>
      <c r="AA1860" s="59"/>
      <c r="AB1860" s="59"/>
      <c r="AC1860" s="59"/>
      <c r="AD1860" s="59"/>
      <c r="AE1860" s="59"/>
      <c r="AF1860" s="59"/>
      <c r="AG1860" s="59"/>
      <c r="AI1860" s="7">
        <f>IF(Q1860&gt;0,RANK(Q1860,(N1860:P1860,Q1860:AE1860)),0)</f>
        <v>0</v>
      </c>
      <c r="AJ1860" s="7">
        <f>IF(R1860&gt;0,RANK(R1860,(N1860:P1860,Q1860:AE1860)),0)</f>
        <v>0</v>
      </c>
      <c r="AK1860" s="7">
        <f>IF(T1860&gt;0,RANK(T1860,(N1860:P1860,Q1860:AE1860)),0)</f>
        <v>0</v>
      </c>
      <c r="AL1860" s="7">
        <f>IF(S1860&gt;0,RANK(S1860,(N1860:P1860,Q1860:AE1860)),0)</f>
        <v>0</v>
      </c>
      <c r="AM1860" s="2">
        <f t="shared" ref="AM1860:AM1895" si="718">IF($C1860=0,"-",Q1860/$C1860)</f>
        <v>0</v>
      </c>
      <c r="AN1860" s="2">
        <f t="shared" ref="AN1860:AN1895" si="719">IF($C1860=0,"-",R1860/$C1860)</f>
        <v>0</v>
      </c>
      <c r="AO1860" s="2">
        <f t="shared" ref="AO1860:AO1895" si="720">IF($C1860=0,"-",T1860/$C1860)</f>
        <v>0</v>
      </c>
      <c r="AP1860" s="2">
        <f t="shared" ref="AP1860:AP1895" si="721">IF($C1860=0,"-",S1860/$C1860)</f>
        <v>0</v>
      </c>
      <c r="AR1860" t="s">
        <v>330</v>
      </c>
      <c r="AS1860" t="s">
        <v>2251</v>
      </c>
      <c r="AT1860" s="57">
        <v>5</v>
      </c>
      <c r="AU1860" s="57"/>
      <c r="AV1860">
        <v>3</v>
      </c>
      <c r="AW1860" s="91">
        <v>42</v>
      </c>
      <c r="AX1860" s="93">
        <v>65</v>
      </c>
      <c r="AY1860" s="97">
        <f t="shared" si="712"/>
        <v>42065</v>
      </c>
      <c r="BA1860" s="7" t="s">
        <v>1261</v>
      </c>
    </row>
    <row r="1861" spans="1:53" hidden="1" outlineLevel="1">
      <c r="A1861" t="s">
        <v>1343</v>
      </c>
      <c r="B1861" t="s">
        <v>2251</v>
      </c>
      <c r="C1861" s="1">
        <f t="shared" si="713"/>
        <v>7333</v>
      </c>
      <c r="D1861" s="7">
        <f>IF(N1861&gt;0, RANK(N1861,(N1861:P1861,Q1861:AE1861)),0)</f>
        <v>2</v>
      </c>
      <c r="E1861" s="7">
        <f>IF(O1861&gt;0,RANK(O1861,(N1861:P1861,Q1861:AE1861)),0)</f>
        <v>1</v>
      </c>
      <c r="F1861" s="7">
        <f>IF(P1861&gt;0,RANK(P1861,(N1861:P1861,Q1861:AE1861)),0)</f>
        <v>0</v>
      </c>
      <c r="G1861" s="1">
        <f t="shared" si="701"/>
        <v>3675</v>
      </c>
      <c r="H1861" s="2">
        <f t="shared" si="702"/>
        <v>0.5011591435974363</v>
      </c>
      <c r="I1861" s="2"/>
      <c r="J1861" s="2">
        <f t="shared" si="714"/>
        <v>0.24942042820128188</v>
      </c>
      <c r="K1861" s="2">
        <f t="shared" si="715"/>
        <v>0.75057957179871815</v>
      </c>
      <c r="L1861" s="2">
        <f t="shared" si="716"/>
        <v>0</v>
      </c>
      <c r="M1861" s="2">
        <f t="shared" si="717"/>
        <v>0</v>
      </c>
      <c r="N1861" s="59">
        <v>1829</v>
      </c>
      <c r="O1861" s="59">
        <v>5504</v>
      </c>
      <c r="P1861" s="59"/>
      <c r="Y1861" s="59"/>
      <c r="Z1861" s="59"/>
      <c r="AA1861" s="59"/>
      <c r="AB1861" s="59"/>
      <c r="AC1861" s="59"/>
      <c r="AD1861" s="59"/>
      <c r="AE1861" s="59"/>
      <c r="AF1861" s="59"/>
      <c r="AG1861" s="59"/>
      <c r="AI1861" s="7">
        <f>IF(Q1861&gt;0,RANK(Q1861,(N1861:P1861,Q1861:AE1861)),0)</f>
        <v>0</v>
      </c>
      <c r="AJ1861" s="7">
        <f>IF(R1861&gt;0,RANK(R1861,(N1861:P1861,Q1861:AE1861)),0)</f>
        <v>0</v>
      </c>
      <c r="AK1861" s="7">
        <f>IF(T1861&gt;0,RANK(T1861,(N1861:P1861,Q1861:AE1861)),0)</f>
        <v>0</v>
      </c>
      <c r="AL1861" s="7">
        <f>IF(S1861&gt;0,RANK(S1861,(N1861:P1861,Q1861:AE1861)),0)</f>
        <v>0</v>
      </c>
      <c r="AM1861" s="2">
        <f t="shared" si="718"/>
        <v>0</v>
      </c>
      <c r="AN1861" s="2">
        <f t="shared" si="719"/>
        <v>0</v>
      </c>
      <c r="AO1861" s="2">
        <f t="shared" si="720"/>
        <v>0</v>
      </c>
      <c r="AP1861" s="2">
        <f t="shared" si="721"/>
        <v>0</v>
      </c>
      <c r="AR1861" t="s">
        <v>1343</v>
      </c>
      <c r="AS1861" t="s">
        <v>2251</v>
      </c>
      <c r="AT1861" s="57">
        <v>9</v>
      </c>
      <c r="AU1861" s="57"/>
      <c r="AV1861">
        <v>3</v>
      </c>
      <c r="AW1861" s="91">
        <v>42</v>
      </c>
      <c r="AX1861" s="93">
        <v>67</v>
      </c>
      <c r="AY1861" s="97">
        <f t="shared" si="712"/>
        <v>42067</v>
      </c>
      <c r="BA1861" s="7" t="s">
        <v>1261</v>
      </c>
    </row>
    <row r="1862" spans="1:53" hidden="1" outlineLevel="1">
      <c r="A1862" t="s">
        <v>2116</v>
      </c>
      <c r="B1862" t="s">
        <v>2251</v>
      </c>
      <c r="C1862" s="1">
        <f t="shared" si="713"/>
        <v>69069</v>
      </c>
      <c r="D1862" s="7">
        <f>IF(N1862&gt;0, RANK(N1862,(N1862:P1862,Q1862:AE1862)),0)</f>
        <v>1</v>
      </c>
      <c r="E1862" s="7">
        <f>IF(O1862&gt;0,RANK(O1862,(N1862:P1862,Q1862:AE1862)),0)</f>
        <v>2</v>
      </c>
      <c r="F1862" s="7">
        <f>IF(P1862&gt;0,RANK(P1862,(N1862:P1862,Q1862:AE1862)),0)</f>
        <v>0</v>
      </c>
      <c r="G1862" s="1">
        <f t="shared" si="701"/>
        <v>13585</v>
      </c>
      <c r="H1862" s="2">
        <f t="shared" si="702"/>
        <v>0.19668737060041408</v>
      </c>
      <c r="I1862" s="2"/>
      <c r="J1862" s="2">
        <f t="shared" si="714"/>
        <v>0.59834368530020698</v>
      </c>
      <c r="K1862" s="2">
        <f t="shared" si="715"/>
        <v>0.40165631469979296</v>
      </c>
      <c r="L1862" s="2">
        <f t="shared" si="716"/>
        <v>0</v>
      </c>
      <c r="M1862" s="2">
        <f t="shared" si="717"/>
        <v>5.5511151231257827E-17</v>
      </c>
      <c r="N1862" s="59">
        <v>41327</v>
      </c>
      <c r="O1862" s="59">
        <v>27742</v>
      </c>
      <c r="P1862" s="59"/>
      <c r="Y1862" s="59"/>
      <c r="Z1862" s="59"/>
      <c r="AA1862" s="59"/>
      <c r="AB1862" s="59"/>
      <c r="AC1862" s="59"/>
      <c r="AD1862" s="59"/>
      <c r="AE1862" s="59"/>
      <c r="AF1862" s="59"/>
      <c r="AG1862" s="59"/>
      <c r="AI1862" s="7">
        <f>IF(Q1862&gt;0,RANK(Q1862,(N1862:P1862,Q1862:AE1862)),0)</f>
        <v>0</v>
      </c>
      <c r="AJ1862" s="7">
        <f>IF(R1862&gt;0,RANK(R1862,(N1862:P1862,Q1862:AE1862)),0)</f>
        <v>0</v>
      </c>
      <c r="AK1862" s="7">
        <f>IF(T1862&gt;0,RANK(T1862,(N1862:P1862,Q1862:AE1862)),0)</f>
        <v>0</v>
      </c>
      <c r="AL1862" s="7">
        <f>IF(S1862&gt;0,RANK(S1862,(N1862:P1862,Q1862:AE1862)),0)</f>
        <v>0</v>
      </c>
      <c r="AM1862" s="2">
        <f t="shared" si="718"/>
        <v>0</v>
      </c>
      <c r="AN1862" s="2">
        <f t="shared" si="719"/>
        <v>0</v>
      </c>
      <c r="AO1862" s="2">
        <f t="shared" si="720"/>
        <v>0</v>
      </c>
      <c r="AP1862" s="2">
        <f t="shared" si="721"/>
        <v>0</v>
      </c>
      <c r="AR1862" t="s">
        <v>2116</v>
      </c>
      <c r="AS1862" t="s">
        <v>2251</v>
      </c>
      <c r="AT1862" s="57"/>
      <c r="AU1862" s="57"/>
      <c r="AV1862">
        <v>3</v>
      </c>
      <c r="AW1862" s="91">
        <v>42</v>
      </c>
      <c r="AX1862" s="93">
        <v>69</v>
      </c>
      <c r="AY1862" s="97">
        <f t="shared" si="712"/>
        <v>42069</v>
      </c>
      <c r="BA1862" s="7" t="s">
        <v>1261</v>
      </c>
    </row>
    <row r="1863" spans="1:53" hidden="1" outlineLevel="1">
      <c r="A1863" t="s">
        <v>903</v>
      </c>
      <c r="B1863" t="s">
        <v>2251</v>
      </c>
      <c r="C1863" s="1">
        <f t="shared" si="713"/>
        <v>149762</v>
      </c>
      <c r="D1863" s="7">
        <f>IF(N1863&gt;0, RANK(N1863,(N1863:P1863,Q1863:AE1863)),0)</f>
        <v>2</v>
      </c>
      <c r="E1863" s="7">
        <f>IF(O1863&gt;0,RANK(O1863,(N1863:P1863,Q1863:AE1863)),0)</f>
        <v>1</v>
      </c>
      <c r="F1863" s="7">
        <f>IF(P1863&gt;0,RANK(P1863,(N1863:P1863,Q1863:AE1863)),0)</f>
        <v>0</v>
      </c>
      <c r="G1863" s="1">
        <f t="shared" si="701"/>
        <v>54464</v>
      </c>
      <c r="H1863" s="2">
        <f t="shared" si="702"/>
        <v>0.36367035696638667</v>
      </c>
      <c r="I1863" s="2"/>
      <c r="J1863" s="2">
        <f t="shared" si="714"/>
        <v>0.31816482151680664</v>
      </c>
      <c r="K1863" s="2">
        <f t="shared" si="715"/>
        <v>0.6818351784831933</v>
      </c>
      <c r="L1863" s="2">
        <f t="shared" si="716"/>
        <v>0</v>
      </c>
      <c r="M1863" s="2">
        <f t="shared" si="717"/>
        <v>0</v>
      </c>
      <c r="N1863" s="59">
        <v>47649</v>
      </c>
      <c r="O1863" s="59">
        <v>102113</v>
      </c>
      <c r="P1863" s="59"/>
      <c r="Y1863" s="59"/>
      <c r="Z1863" s="59"/>
      <c r="AA1863" s="59"/>
      <c r="AB1863" s="59"/>
      <c r="AC1863" s="59"/>
      <c r="AD1863" s="59"/>
      <c r="AE1863" s="59"/>
      <c r="AF1863" s="59"/>
      <c r="AG1863" s="59"/>
      <c r="AI1863" s="7">
        <f>IF(Q1863&gt;0,RANK(Q1863,(N1863:P1863,Q1863:AE1863)),0)</f>
        <v>0</v>
      </c>
      <c r="AJ1863" s="7">
        <f>IF(R1863&gt;0,RANK(R1863,(N1863:P1863,Q1863:AE1863)),0)</f>
        <v>0</v>
      </c>
      <c r="AK1863" s="7">
        <f>IF(T1863&gt;0,RANK(T1863,(N1863:P1863,Q1863:AE1863)),0)</f>
        <v>0</v>
      </c>
      <c r="AL1863" s="7">
        <f>IF(S1863&gt;0,RANK(S1863,(N1863:P1863,Q1863:AE1863)),0)</f>
        <v>0</v>
      </c>
      <c r="AM1863" s="2">
        <f t="shared" si="718"/>
        <v>0</v>
      </c>
      <c r="AN1863" s="2">
        <f t="shared" si="719"/>
        <v>0</v>
      </c>
      <c r="AO1863" s="2">
        <f t="shared" si="720"/>
        <v>0</v>
      </c>
      <c r="AP1863" s="2">
        <f t="shared" si="721"/>
        <v>0</v>
      </c>
      <c r="AR1863" t="s">
        <v>903</v>
      </c>
      <c r="AS1863" t="s">
        <v>2251</v>
      </c>
      <c r="AT1863" s="57">
        <v>16</v>
      </c>
      <c r="AU1863" s="57"/>
      <c r="AV1863">
        <v>3</v>
      </c>
      <c r="AW1863" s="91">
        <v>42</v>
      </c>
      <c r="AX1863" s="93">
        <v>71</v>
      </c>
      <c r="AY1863" s="97">
        <f t="shared" si="712"/>
        <v>42071</v>
      </c>
      <c r="BA1863" s="7" t="s">
        <v>1261</v>
      </c>
    </row>
    <row r="1864" spans="1:53" hidden="1" outlineLevel="1">
      <c r="A1864" t="s">
        <v>1314</v>
      </c>
      <c r="B1864" t="s">
        <v>2251</v>
      </c>
      <c r="C1864" s="1">
        <f t="shared" si="713"/>
        <v>27810</v>
      </c>
      <c r="D1864" s="7">
        <f>IF(N1864&gt;0, RANK(N1864,(N1864:P1864,Q1864:AE1864)),0)</f>
        <v>2</v>
      </c>
      <c r="E1864" s="7">
        <f>IF(O1864&gt;0,RANK(O1864,(N1864:P1864,Q1864:AE1864)),0)</f>
        <v>1</v>
      </c>
      <c r="F1864" s="7">
        <f>IF(P1864&gt;0,RANK(P1864,(N1864:P1864,Q1864:AE1864)),0)</f>
        <v>0</v>
      </c>
      <c r="G1864" s="1">
        <f t="shared" si="701"/>
        <v>3176</v>
      </c>
      <c r="H1864" s="2">
        <f t="shared" si="702"/>
        <v>0.11420352391226178</v>
      </c>
      <c r="I1864" s="2"/>
      <c r="J1864" s="2">
        <f t="shared" si="714"/>
        <v>0.44289823804386913</v>
      </c>
      <c r="K1864" s="2">
        <f t="shared" si="715"/>
        <v>0.55710176195613093</v>
      </c>
      <c r="L1864" s="2">
        <f t="shared" si="716"/>
        <v>0</v>
      </c>
      <c r="M1864" s="2">
        <f t="shared" si="717"/>
        <v>0</v>
      </c>
      <c r="N1864" s="59">
        <v>12317</v>
      </c>
      <c r="O1864" s="59">
        <v>15493</v>
      </c>
      <c r="P1864" s="59"/>
      <c r="Y1864" s="59"/>
      <c r="Z1864" s="59"/>
      <c r="AA1864" s="59"/>
      <c r="AB1864" s="59"/>
      <c r="AC1864" s="59"/>
      <c r="AD1864" s="59"/>
      <c r="AE1864" s="59"/>
      <c r="AF1864" s="59"/>
      <c r="AG1864" s="59"/>
      <c r="AI1864" s="7">
        <f>IF(Q1864&gt;0,RANK(Q1864,(N1864:P1864,Q1864:AE1864)),0)</f>
        <v>0</v>
      </c>
      <c r="AJ1864" s="7">
        <f>IF(R1864&gt;0,RANK(R1864,(N1864:P1864,Q1864:AE1864)),0)</f>
        <v>0</v>
      </c>
      <c r="AK1864" s="7">
        <f>IF(T1864&gt;0,RANK(T1864,(N1864:P1864,Q1864:AE1864)),0)</f>
        <v>0</v>
      </c>
      <c r="AL1864" s="7">
        <f>IF(S1864&gt;0,RANK(S1864,(N1864:P1864,Q1864:AE1864)),0)</f>
        <v>0</v>
      </c>
      <c r="AM1864" s="2">
        <f t="shared" si="718"/>
        <v>0</v>
      </c>
      <c r="AN1864" s="2">
        <f t="shared" si="719"/>
        <v>0</v>
      </c>
      <c r="AO1864" s="2">
        <f t="shared" si="720"/>
        <v>0</v>
      </c>
      <c r="AP1864" s="2">
        <f t="shared" si="721"/>
        <v>0</v>
      </c>
      <c r="AR1864" t="s">
        <v>1314</v>
      </c>
      <c r="AS1864" t="s">
        <v>2251</v>
      </c>
      <c r="AT1864" s="57">
        <v>4</v>
      </c>
      <c r="AU1864" s="57"/>
      <c r="AV1864">
        <v>3</v>
      </c>
      <c r="AW1864" s="91">
        <v>42</v>
      </c>
      <c r="AX1864" s="93">
        <v>73</v>
      </c>
      <c r="AY1864" s="97">
        <f t="shared" si="712"/>
        <v>42073</v>
      </c>
      <c r="BA1864" s="7" t="s">
        <v>1261</v>
      </c>
    </row>
    <row r="1865" spans="1:53" hidden="1" outlineLevel="1">
      <c r="A1865" t="s">
        <v>1904</v>
      </c>
      <c r="B1865" t="s">
        <v>2251</v>
      </c>
      <c r="C1865" s="1">
        <f t="shared" si="713"/>
        <v>39719</v>
      </c>
      <c r="D1865" s="7">
        <f>IF(N1865&gt;0, RANK(N1865,(N1865:P1865,Q1865:AE1865)),0)</f>
        <v>2</v>
      </c>
      <c r="E1865" s="7">
        <f>IF(O1865&gt;0,RANK(O1865,(N1865:P1865,Q1865:AE1865)),0)</f>
        <v>1</v>
      </c>
      <c r="F1865" s="7">
        <f>IF(P1865&gt;0,RANK(P1865,(N1865:P1865,Q1865:AE1865)),0)</f>
        <v>0</v>
      </c>
      <c r="G1865" s="1">
        <f t="shared" si="701"/>
        <v>16043</v>
      </c>
      <c r="H1865" s="2">
        <f t="shared" si="702"/>
        <v>0.40391248520859035</v>
      </c>
      <c r="I1865" s="2"/>
      <c r="J1865" s="2">
        <f t="shared" si="714"/>
        <v>0.29804375739570482</v>
      </c>
      <c r="K1865" s="2">
        <f t="shared" si="715"/>
        <v>0.70195624260429512</v>
      </c>
      <c r="L1865" s="2">
        <f t="shared" si="716"/>
        <v>0</v>
      </c>
      <c r="M1865" s="2">
        <f t="shared" si="717"/>
        <v>0</v>
      </c>
      <c r="N1865" s="59">
        <v>11838</v>
      </c>
      <c r="O1865" s="59">
        <v>27881</v>
      </c>
      <c r="P1865" s="59"/>
      <c r="Y1865" s="59"/>
      <c r="Z1865" s="59"/>
      <c r="AA1865" s="59"/>
      <c r="AB1865" s="59"/>
      <c r="AC1865" s="59"/>
      <c r="AD1865" s="59"/>
      <c r="AE1865" s="59"/>
      <c r="AF1865" s="59"/>
      <c r="AG1865" s="59"/>
      <c r="AI1865" s="7">
        <f>IF(Q1865&gt;0,RANK(Q1865,(N1865:P1865,Q1865:AE1865)),0)</f>
        <v>0</v>
      </c>
      <c r="AJ1865" s="7">
        <f>IF(R1865&gt;0,RANK(R1865,(N1865:P1865,Q1865:AE1865)),0)</f>
        <v>0</v>
      </c>
      <c r="AK1865" s="7">
        <f>IF(T1865&gt;0,RANK(T1865,(N1865:P1865,Q1865:AE1865)),0)</f>
        <v>0</v>
      </c>
      <c r="AL1865" s="7">
        <f>IF(S1865&gt;0,RANK(S1865,(N1865:P1865,Q1865:AE1865)),0)</f>
        <v>0</v>
      </c>
      <c r="AM1865" s="2">
        <f t="shared" si="718"/>
        <v>0</v>
      </c>
      <c r="AN1865" s="2">
        <f t="shared" si="719"/>
        <v>0</v>
      </c>
      <c r="AO1865" s="2">
        <f t="shared" si="720"/>
        <v>0</v>
      </c>
      <c r="AP1865" s="2">
        <f t="shared" si="721"/>
        <v>0</v>
      </c>
      <c r="AR1865" t="s">
        <v>1904</v>
      </c>
      <c r="AS1865" t="s">
        <v>2251</v>
      </c>
      <c r="AT1865" s="57">
        <v>17</v>
      </c>
      <c r="AU1865" s="57"/>
      <c r="AV1865">
        <v>3</v>
      </c>
      <c r="AW1865" s="91">
        <v>42</v>
      </c>
      <c r="AX1865" s="93">
        <v>75</v>
      </c>
      <c r="AY1865" s="97">
        <f t="shared" si="712"/>
        <v>42075</v>
      </c>
      <c r="BA1865" s="7" t="s">
        <v>1261</v>
      </c>
    </row>
    <row r="1866" spans="1:53" hidden="1" outlineLevel="1">
      <c r="A1866" t="s">
        <v>1966</v>
      </c>
      <c r="B1866" t="s">
        <v>2251</v>
      </c>
      <c r="C1866" s="1">
        <f t="shared" si="713"/>
        <v>95796</v>
      </c>
      <c r="D1866" s="7">
        <f>IF(N1866&gt;0, RANK(N1866,(N1866:P1866,Q1866:AE1866)),0)</f>
        <v>2</v>
      </c>
      <c r="E1866" s="7">
        <f>IF(O1866&gt;0,RANK(O1866,(N1866:P1866,Q1866:AE1866)),0)</f>
        <v>1</v>
      </c>
      <c r="F1866" s="7">
        <f>IF(P1866&gt;0,RANK(P1866,(N1866:P1866,Q1866:AE1866)),0)</f>
        <v>0</v>
      </c>
      <c r="G1866" s="1">
        <f t="shared" si="701"/>
        <v>4886</v>
      </c>
      <c r="H1866" s="2">
        <f t="shared" si="702"/>
        <v>5.1004217295085391E-2</v>
      </c>
      <c r="I1866" s="2"/>
      <c r="J1866" s="2">
        <f t="shared" si="714"/>
        <v>0.47449789135245729</v>
      </c>
      <c r="K1866" s="2">
        <f t="shared" si="715"/>
        <v>0.52550210864754265</v>
      </c>
      <c r="L1866" s="2">
        <f t="shared" si="716"/>
        <v>0</v>
      </c>
      <c r="M1866" s="2">
        <f t="shared" si="717"/>
        <v>0</v>
      </c>
      <c r="N1866" s="59">
        <v>45455</v>
      </c>
      <c r="O1866" s="59">
        <v>50341</v>
      </c>
      <c r="P1866" s="59"/>
      <c r="Y1866" s="59"/>
      <c r="Z1866" s="59"/>
      <c r="AA1866" s="59"/>
      <c r="AB1866" s="59"/>
      <c r="AC1866" s="59"/>
      <c r="AD1866" s="59"/>
      <c r="AE1866" s="59"/>
      <c r="AF1866" s="59"/>
      <c r="AG1866" s="59"/>
      <c r="AI1866" s="7">
        <f>IF(Q1866&gt;0,RANK(Q1866,(N1866:P1866,Q1866:AE1866)),0)</f>
        <v>0</v>
      </c>
      <c r="AJ1866" s="7">
        <f>IF(R1866&gt;0,RANK(R1866,(N1866:P1866,Q1866:AE1866)),0)</f>
        <v>0</v>
      </c>
      <c r="AK1866" s="7">
        <f>IF(T1866&gt;0,RANK(T1866,(N1866:P1866,Q1866:AE1866)),0)</f>
        <v>0</v>
      </c>
      <c r="AL1866" s="7">
        <f>IF(S1866&gt;0,RANK(S1866,(N1866:P1866,Q1866:AE1866)),0)</f>
        <v>0</v>
      </c>
      <c r="AM1866" s="2">
        <f t="shared" si="718"/>
        <v>0</v>
      </c>
      <c r="AN1866" s="2">
        <f t="shared" si="719"/>
        <v>0</v>
      </c>
      <c r="AO1866" s="2">
        <f t="shared" si="720"/>
        <v>0</v>
      </c>
      <c r="AP1866" s="2">
        <f t="shared" si="721"/>
        <v>0</v>
      </c>
      <c r="AR1866" t="s">
        <v>1966</v>
      </c>
      <c r="AS1866" t="s">
        <v>2251</v>
      </c>
      <c r="AT1866" s="57">
        <v>15</v>
      </c>
      <c r="AU1866" s="57"/>
      <c r="AV1866">
        <v>3</v>
      </c>
      <c r="AW1866" s="91">
        <v>42</v>
      </c>
      <c r="AX1866" s="93">
        <v>77</v>
      </c>
      <c r="AY1866" s="97">
        <f t="shared" si="712"/>
        <v>42077</v>
      </c>
      <c r="BA1866" s="7" t="s">
        <v>1261</v>
      </c>
    </row>
    <row r="1867" spans="1:53" hidden="1" outlineLevel="1">
      <c r="A1867" t="s">
        <v>773</v>
      </c>
      <c r="B1867" t="s">
        <v>2251</v>
      </c>
      <c r="C1867" s="1">
        <f t="shared" si="713"/>
        <v>91879</v>
      </c>
      <c r="D1867" s="7">
        <f>IF(N1867&gt;0, RANK(N1867,(N1867:P1867,Q1867:AE1867)),0)</f>
        <v>1</v>
      </c>
      <c r="E1867" s="7">
        <f>IF(O1867&gt;0,RANK(O1867,(N1867:P1867,Q1867:AE1867)),0)</f>
        <v>2</v>
      </c>
      <c r="F1867" s="7">
        <f>IF(P1867&gt;0,RANK(P1867,(N1867:P1867,Q1867:AE1867)),0)</f>
        <v>0</v>
      </c>
      <c r="G1867" s="1">
        <f t="shared" si="701"/>
        <v>1253</v>
      </c>
      <c r="H1867" s="2">
        <f t="shared" si="702"/>
        <v>1.3637501496533484E-2</v>
      </c>
      <c r="I1867" s="2"/>
      <c r="J1867" s="2">
        <f t="shared" si="714"/>
        <v>0.50681875074826677</v>
      </c>
      <c r="K1867" s="2">
        <f t="shared" si="715"/>
        <v>0.49318124925173323</v>
      </c>
      <c r="L1867" s="2">
        <f t="shared" si="716"/>
        <v>0</v>
      </c>
      <c r="M1867" s="2">
        <f t="shared" si="717"/>
        <v>0</v>
      </c>
      <c r="N1867" s="59">
        <v>46566</v>
      </c>
      <c r="O1867" s="59">
        <v>45313</v>
      </c>
      <c r="P1867" s="59"/>
      <c r="Y1867" s="59"/>
      <c r="Z1867" s="59"/>
      <c r="AA1867" s="59"/>
      <c r="AB1867" s="59"/>
      <c r="AC1867" s="59"/>
      <c r="AD1867" s="59"/>
      <c r="AE1867" s="59"/>
      <c r="AF1867" s="59"/>
      <c r="AG1867" s="59"/>
      <c r="AI1867" s="7">
        <f>IF(Q1867&gt;0,RANK(Q1867,(N1867:P1867,Q1867:AE1867)),0)</f>
        <v>0</v>
      </c>
      <c r="AJ1867" s="7">
        <f>IF(R1867&gt;0,RANK(R1867,(N1867:P1867,Q1867:AE1867)),0)</f>
        <v>0</v>
      </c>
      <c r="AK1867" s="7">
        <f>IF(T1867&gt;0,RANK(T1867,(N1867:P1867,Q1867:AE1867)),0)</f>
        <v>0</v>
      </c>
      <c r="AL1867" s="7">
        <f>IF(S1867&gt;0,RANK(S1867,(N1867:P1867,Q1867:AE1867)),0)</f>
        <v>0</v>
      </c>
      <c r="AM1867" s="2">
        <f t="shared" si="718"/>
        <v>0</v>
      </c>
      <c r="AN1867" s="2">
        <f t="shared" si="719"/>
        <v>0</v>
      </c>
      <c r="AO1867" s="2">
        <f t="shared" si="720"/>
        <v>0</v>
      </c>
      <c r="AP1867" s="2">
        <f t="shared" si="721"/>
        <v>0</v>
      </c>
      <c r="AR1867" t="s">
        <v>773</v>
      </c>
      <c r="AS1867" t="s">
        <v>2251</v>
      </c>
      <c r="AT1867" s="57"/>
      <c r="AU1867" s="57"/>
      <c r="AV1867">
        <v>3</v>
      </c>
      <c r="AW1867" s="91">
        <v>42</v>
      </c>
      <c r="AX1867" s="93">
        <v>79</v>
      </c>
      <c r="AY1867" s="97">
        <f t="shared" si="712"/>
        <v>42079</v>
      </c>
      <c r="BA1867" s="7" t="s">
        <v>1261</v>
      </c>
    </row>
    <row r="1868" spans="1:53" hidden="1" outlineLevel="1">
      <c r="A1868" t="s">
        <v>214</v>
      </c>
      <c r="B1868" t="s">
        <v>2251</v>
      </c>
      <c r="C1868" s="1">
        <f t="shared" si="713"/>
        <v>34195</v>
      </c>
      <c r="D1868" s="7">
        <f>IF(N1868&gt;0, RANK(N1868,(N1868:P1868,Q1868:AE1868)),0)</f>
        <v>2</v>
      </c>
      <c r="E1868" s="7">
        <f>IF(O1868&gt;0,RANK(O1868,(N1868:P1868,Q1868:AE1868)),0)</f>
        <v>1</v>
      </c>
      <c r="F1868" s="7">
        <f>IF(P1868&gt;0,RANK(P1868,(N1868:P1868,Q1868:AE1868)),0)</f>
        <v>0</v>
      </c>
      <c r="G1868" s="1">
        <f t="shared" si="701"/>
        <v>13693</v>
      </c>
      <c r="H1868" s="2">
        <f t="shared" si="702"/>
        <v>0.40043866062289807</v>
      </c>
      <c r="I1868" s="2"/>
      <c r="J1868" s="2">
        <f t="shared" si="714"/>
        <v>0.29978066968855094</v>
      </c>
      <c r="K1868" s="2">
        <f t="shared" si="715"/>
        <v>0.70021933031144901</v>
      </c>
      <c r="L1868" s="2">
        <f t="shared" si="716"/>
        <v>0</v>
      </c>
      <c r="M1868" s="2">
        <f t="shared" si="717"/>
        <v>0</v>
      </c>
      <c r="N1868" s="59">
        <v>10251</v>
      </c>
      <c r="O1868" s="59">
        <v>23944</v>
      </c>
      <c r="P1868" s="59"/>
      <c r="Y1868" s="59"/>
      <c r="Z1868" s="59"/>
      <c r="AA1868" s="59"/>
      <c r="AB1868" s="59"/>
      <c r="AC1868" s="59"/>
      <c r="AD1868" s="59"/>
      <c r="AE1868" s="59"/>
      <c r="AF1868" s="59"/>
      <c r="AG1868" s="59"/>
      <c r="AI1868" s="7">
        <f>IF(Q1868&gt;0,RANK(Q1868,(N1868:P1868,Q1868:AE1868)),0)</f>
        <v>0</v>
      </c>
      <c r="AJ1868" s="7">
        <f>IF(R1868&gt;0,RANK(R1868,(N1868:P1868,Q1868:AE1868)),0)</f>
        <v>0</v>
      </c>
      <c r="AK1868" s="7">
        <f>IF(T1868&gt;0,RANK(T1868,(N1868:P1868,Q1868:AE1868)),0)</f>
        <v>0</v>
      </c>
      <c r="AL1868" s="7">
        <f>IF(S1868&gt;0,RANK(S1868,(N1868:P1868,Q1868:AE1868)),0)</f>
        <v>0</v>
      </c>
      <c r="AM1868" s="2">
        <f t="shared" si="718"/>
        <v>0</v>
      </c>
      <c r="AN1868" s="2">
        <f t="shared" si="719"/>
        <v>0</v>
      </c>
      <c r="AO1868" s="2">
        <f t="shared" si="720"/>
        <v>0</v>
      </c>
      <c r="AP1868" s="2">
        <f t="shared" si="721"/>
        <v>0</v>
      </c>
      <c r="AR1868" t="s">
        <v>214</v>
      </c>
      <c r="AS1868" t="s">
        <v>2251</v>
      </c>
      <c r="AT1868" s="57"/>
      <c r="AU1868" s="57"/>
      <c r="AV1868">
        <v>3</v>
      </c>
      <c r="AW1868" s="91">
        <v>42</v>
      </c>
      <c r="AX1868" s="93">
        <v>81</v>
      </c>
      <c r="AY1868" s="97">
        <f t="shared" si="712"/>
        <v>42081</v>
      </c>
      <c r="BA1868" s="7" t="s">
        <v>1261</v>
      </c>
    </row>
    <row r="1869" spans="1:53" hidden="1" outlineLevel="1">
      <c r="A1869" t="s">
        <v>2075</v>
      </c>
      <c r="B1869" t="s">
        <v>2251</v>
      </c>
      <c r="C1869" s="1">
        <f t="shared" si="713"/>
        <v>9908</v>
      </c>
      <c r="D1869" s="7">
        <f>IF(N1869&gt;0, RANK(N1869,(N1869:P1869,Q1869:AE1869)),0)</f>
        <v>2</v>
      </c>
      <c r="E1869" s="7">
        <f>IF(O1869&gt;0,RANK(O1869,(N1869:P1869,Q1869:AE1869)),0)</f>
        <v>1</v>
      </c>
      <c r="F1869" s="7">
        <f>IF(P1869&gt;0,RANK(P1869,(N1869:P1869,Q1869:AE1869)),0)</f>
        <v>0</v>
      </c>
      <c r="G1869" s="1">
        <f t="shared" ref="G1869:G1925" si="722">IF(C1869&gt;0,MAX(N1869:P1869)-LARGE(N1869:P1869,2),0)</f>
        <v>3694</v>
      </c>
      <c r="H1869" s="2">
        <f t="shared" ref="H1869:H1925" si="723">IF(C1869&gt;0,G1869/C1869,0)</f>
        <v>0.37283003633427531</v>
      </c>
      <c r="I1869" s="2"/>
      <c r="J1869" s="2">
        <f t="shared" si="714"/>
        <v>0.31358498183286232</v>
      </c>
      <c r="K1869" s="2">
        <f t="shared" si="715"/>
        <v>0.68641501816713768</v>
      </c>
      <c r="L1869" s="2">
        <f t="shared" si="716"/>
        <v>0</v>
      </c>
      <c r="M1869" s="2">
        <f t="shared" si="717"/>
        <v>0</v>
      </c>
      <c r="N1869" s="59">
        <v>3107</v>
      </c>
      <c r="O1869" s="59">
        <v>6801</v>
      </c>
      <c r="P1869" s="59"/>
      <c r="Y1869" s="59"/>
      <c r="Z1869" s="59"/>
      <c r="AA1869" s="59"/>
      <c r="AB1869" s="59"/>
      <c r="AC1869" s="59"/>
      <c r="AD1869" s="59"/>
      <c r="AE1869" s="59"/>
      <c r="AF1869" s="59"/>
      <c r="AG1869" s="59"/>
      <c r="AI1869" s="7">
        <f>IF(Q1869&gt;0,RANK(Q1869,(N1869:P1869,Q1869:AE1869)),0)</f>
        <v>0</v>
      </c>
      <c r="AJ1869" s="7">
        <f>IF(R1869&gt;0,RANK(R1869,(N1869:P1869,Q1869:AE1869)),0)</f>
        <v>0</v>
      </c>
      <c r="AK1869" s="7">
        <f>IF(T1869&gt;0,RANK(T1869,(N1869:P1869,Q1869:AE1869)),0)</f>
        <v>0</v>
      </c>
      <c r="AL1869" s="7">
        <f>IF(S1869&gt;0,RANK(S1869,(N1869:P1869,Q1869:AE1869)),0)</f>
        <v>0</v>
      </c>
      <c r="AM1869" s="2">
        <f t="shared" si="718"/>
        <v>0</v>
      </c>
      <c r="AN1869" s="2">
        <f t="shared" si="719"/>
        <v>0</v>
      </c>
      <c r="AO1869" s="2">
        <f t="shared" si="720"/>
        <v>0</v>
      </c>
      <c r="AP1869" s="2">
        <f t="shared" si="721"/>
        <v>0</v>
      </c>
      <c r="AR1869" t="s">
        <v>2075</v>
      </c>
      <c r="AS1869" t="s">
        <v>2251</v>
      </c>
      <c r="AT1869" s="57">
        <v>5</v>
      </c>
      <c r="AU1869" s="57"/>
      <c r="AV1869">
        <v>3</v>
      </c>
      <c r="AW1869" s="91">
        <v>42</v>
      </c>
      <c r="AX1869" s="93">
        <v>83</v>
      </c>
      <c r="AY1869" s="97">
        <f t="shared" si="712"/>
        <v>42083</v>
      </c>
      <c r="BA1869" s="7" t="s">
        <v>1261</v>
      </c>
    </row>
    <row r="1870" spans="1:53" hidden="1" outlineLevel="1">
      <c r="A1870" t="s">
        <v>1712</v>
      </c>
      <c r="B1870" t="s">
        <v>2251</v>
      </c>
      <c r="C1870" s="1">
        <f t="shared" si="713"/>
        <v>36095</v>
      </c>
      <c r="D1870" s="7">
        <f>IF(N1870&gt;0, RANK(N1870,(N1870:P1870,Q1870:AE1870)),0)</f>
        <v>2</v>
      </c>
      <c r="E1870" s="7">
        <f>IF(O1870&gt;0,RANK(O1870,(N1870:P1870,Q1870:AE1870)),0)</f>
        <v>1</v>
      </c>
      <c r="F1870" s="7">
        <f>IF(P1870&gt;0,RANK(P1870,(N1870:P1870,Q1870:AE1870)),0)</f>
        <v>0</v>
      </c>
      <c r="G1870" s="1">
        <f t="shared" si="722"/>
        <v>4095</v>
      </c>
      <c r="H1870" s="2">
        <f t="shared" si="723"/>
        <v>0.11345061642886826</v>
      </c>
      <c r="I1870" s="2"/>
      <c r="J1870" s="2">
        <f t="shared" si="714"/>
        <v>0.44327469178556589</v>
      </c>
      <c r="K1870" s="2">
        <f t="shared" si="715"/>
        <v>0.55672530821443411</v>
      </c>
      <c r="L1870" s="2">
        <f t="shared" si="716"/>
        <v>0</v>
      </c>
      <c r="M1870" s="2">
        <f t="shared" si="717"/>
        <v>0</v>
      </c>
      <c r="N1870" s="59">
        <v>16000</v>
      </c>
      <c r="O1870" s="59">
        <v>20095</v>
      </c>
      <c r="P1870" s="59"/>
      <c r="Y1870" s="59"/>
      <c r="Z1870" s="59"/>
      <c r="AA1870" s="59"/>
      <c r="AB1870" s="59"/>
      <c r="AC1870" s="59"/>
      <c r="AD1870" s="59"/>
      <c r="AE1870" s="59"/>
      <c r="AF1870" s="59"/>
      <c r="AG1870" s="59"/>
      <c r="AI1870" s="7">
        <f>IF(Q1870&gt;0,RANK(Q1870,(N1870:P1870,Q1870:AE1870)),0)</f>
        <v>0</v>
      </c>
      <c r="AJ1870" s="7">
        <f>IF(R1870&gt;0,RANK(R1870,(N1870:P1870,Q1870:AE1870)),0)</f>
        <v>0</v>
      </c>
      <c r="AK1870" s="7">
        <f>IF(T1870&gt;0,RANK(T1870,(N1870:P1870,Q1870:AE1870)),0)</f>
        <v>0</v>
      </c>
      <c r="AL1870" s="7">
        <f>IF(S1870&gt;0,RANK(S1870,(N1870:P1870,Q1870:AE1870)),0)</f>
        <v>0</v>
      </c>
      <c r="AM1870" s="2">
        <f t="shared" si="718"/>
        <v>0</v>
      </c>
      <c r="AN1870" s="2">
        <f t="shared" si="719"/>
        <v>0</v>
      </c>
      <c r="AO1870" s="2">
        <f t="shared" si="720"/>
        <v>0</v>
      </c>
      <c r="AP1870" s="2">
        <f t="shared" si="721"/>
        <v>0</v>
      </c>
      <c r="AR1870" t="s">
        <v>1712</v>
      </c>
      <c r="AS1870" t="s">
        <v>2251</v>
      </c>
      <c r="AT1870" s="57"/>
      <c r="AU1870" s="57"/>
      <c r="AV1870">
        <v>3</v>
      </c>
      <c r="AW1870" s="91">
        <v>42</v>
      </c>
      <c r="AX1870" s="93">
        <v>85</v>
      </c>
      <c r="AY1870" s="97">
        <f t="shared" si="712"/>
        <v>42085</v>
      </c>
      <c r="BA1870" s="7" t="s">
        <v>1261</v>
      </c>
    </row>
    <row r="1871" spans="1:53" hidden="1" outlineLevel="1">
      <c r="A1871" t="s">
        <v>1290</v>
      </c>
      <c r="B1871" t="s">
        <v>2251</v>
      </c>
      <c r="C1871" s="1">
        <f t="shared" si="713"/>
        <v>12157</v>
      </c>
      <c r="D1871" s="7">
        <f>IF(N1871&gt;0, RANK(N1871,(N1871:P1871,Q1871:AE1871)),0)</f>
        <v>2</v>
      </c>
      <c r="E1871" s="7">
        <f>IF(O1871&gt;0,RANK(O1871,(N1871:P1871,Q1871:AE1871)),0)</f>
        <v>1</v>
      </c>
      <c r="F1871" s="7">
        <f>IF(P1871&gt;0,RANK(P1871,(N1871:P1871,Q1871:AE1871)),0)</f>
        <v>0</v>
      </c>
      <c r="G1871" s="1">
        <f t="shared" si="722"/>
        <v>6207</v>
      </c>
      <c r="H1871" s="2">
        <f t="shared" si="723"/>
        <v>0.51057004195113931</v>
      </c>
      <c r="I1871" s="2"/>
      <c r="J1871" s="2">
        <f t="shared" si="714"/>
        <v>0.24471497902443037</v>
      </c>
      <c r="K1871" s="2">
        <f t="shared" si="715"/>
        <v>0.7552850209755696</v>
      </c>
      <c r="L1871" s="2">
        <f t="shared" si="716"/>
        <v>0</v>
      </c>
      <c r="M1871" s="2">
        <f t="shared" si="717"/>
        <v>0</v>
      </c>
      <c r="N1871" s="59">
        <v>2975</v>
      </c>
      <c r="O1871" s="59">
        <v>9182</v>
      </c>
      <c r="P1871" s="59"/>
      <c r="Y1871" s="59"/>
      <c r="Z1871" s="59"/>
      <c r="AA1871" s="59"/>
      <c r="AB1871" s="59"/>
      <c r="AC1871" s="59"/>
      <c r="AD1871" s="59"/>
      <c r="AE1871" s="59"/>
      <c r="AF1871" s="59"/>
      <c r="AG1871" s="59"/>
      <c r="AI1871" s="7">
        <f>IF(Q1871&gt;0,RANK(Q1871,(N1871:P1871,Q1871:AE1871)),0)</f>
        <v>0</v>
      </c>
      <c r="AJ1871" s="7">
        <f>IF(R1871&gt;0,RANK(R1871,(N1871:P1871,Q1871:AE1871)),0)</f>
        <v>0</v>
      </c>
      <c r="AK1871" s="7">
        <f>IF(T1871&gt;0,RANK(T1871,(N1871:P1871,Q1871:AE1871)),0)</f>
        <v>0</v>
      </c>
      <c r="AL1871" s="7">
        <f>IF(S1871&gt;0,RANK(S1871,(N1871:P1871,Q1871:AE1871)),0)</f>
        <v>0</v>
      </c>
      <c r="AM1871" s="2">
        <f t="shared" si="718"/>
        <v>0</v>
      </c>
      <c r="AN1871" s="2">
        <f t="shared" si="719"/>
        <v>0</v>
      </c>
      <c r="AO1871" s="2">
        <f t="shared" si="720"/>
        <v>0</v>
      </c>
      <c r="AP1871" s="2">
        <f t="shared" si="721"/>
        <v>0</v>
      </c>
      <c r="AR1871" t="s">
        <v>1290</v>
      </c>
      <c r="AS1871" t="s">
        <v>2251</v>
      </c>
      <c r="AT1871" s="57"/>
      <c r="AU1871" s="57"/>
      <c r="AV1871">
        <v>3</v>
      </c>
      <c r="AW1871" s="91">
        <v>42</v>
      </c>
      <c r="AX1871" s="93">
        <v>87</v>
      </c>
      <c r="AY1871" s="97">
        <f t="shared" si="712"/>
        <v>42087</v>
      </c>
      <c r="BA1871" s="7" t="s">
        <v>1261</v>
      </c>
    </row>
    <row r="1872" spans="1:53" hidden="1" outlineLevel="1">
      <c r="A1872" t="s">
        <v>1570</v>
      </c>
      <c r="B1872" t="s">
        <v>2251</v>
      </c>
      <c r="C1872" s="1">
        <f t="shared" si="713"/>
        <v>39216</v>
      </c>
      <c r="D1872" s="7">
        <f>IF(N1872&gt;0, RANK(N1872,(N1872:P1872,Q1872:AE1872)),0)</f>
        <v>2</v>
      </c>
      <c r="E1872" s="7">
        <f>IF(O1872&gt;0,RANK(O1872,(N1872:P1872,Q1872:AE1872)),0)</f>
        <v>1</v>
      </c>
      <c r="F1872" s="7">
        <f>IF(P1872&gt;0,RANK(P1872,(N1872:P1872,Q1872:AE1872)),0)</f>
        <v>0</v>
      </c>
      <c r="G1872" s="1">
        <f t="shared" si="722"/>
        <v>1374</v>
      </c>
      <c r="H1872" s="2">
        <f t="shared" si="723"/>
        <v>3.503671970624235E-2</v>
      </c>
      <c r="I1872" s="2"/>
      <c r="J1872" s="2">
        <f t="shared" si="714"/>
        <v>0.48248164014687883</v>
      </c>
      <c r="K1872" s="2">
        <f t="shared" si="715"/>
        <v>0.51751835985312122</v>
      </c>
      <c r="L1872" s="2">
        <f t="shared" si="716"/>
        <v>0</v>
      </c>
      <c r="M1872" s="2">
        <f t="shared" si="717"/>
        <v>0</v>
      </c>
      <c r="N1872" s="59">
        <v>18921</v>
      </c>
      <c r="O1872" s="59">
        <v>20295</v>
      </c>
      <c r="P1872" s="59"/>
      <c r="Y1872" s="59"/>
      <c r="Z1872" s="59"/>
      <c r="AA1872" s="59"/>
      <c r="AB1872" s="59"/>
      <c r="AC1872" s="59"/>
      <c r="AD1872" s="59"/>
      <c r="AE1872" s="59"/>
      <c r="AF1872" s="59"/>
      <c r="AG1872" s="59"/>
      <c r="AI1872" s="7">
        <f>IF(Q1872&gt;0,RANK(Q1872,(N1872:P1872,Q1872:AE1872)),0)</f>
        <v>0</v>
      </c>
      <c r="AJ1872" s="7">
        <f>IF(R1872&gt;0,RANK(R1872,(N1872:P1872,Q1872:AE1872)),0)</f>
        <v>0</v>
      </c>
      <c r="AK1872" s="7">
        <f>IF(T1872&gt;0,RANK(T1872,(N1872:P1872,Q1872:AE1872)),0)</f>
        <v>0</v>
      </c>
      <c r="AL1872" s="7">
        <f>IF(S1872&gt;0,RANK(S1872,(N1872:P1872,Q1872:AE1872)),0)</f>
        <v>0</v>
      </c>
      <c r="AM1872" s="2">
        <f t="shared" si="718"/>
        <v>0</v>
      </c>
      <c r="AN1872" s="2">
        <f t="shared" si="719"/>
        <v>0</v>
      </c>
      <c r="AO1872" s="2">
        <f t="shared" si="720"/>
        <v>0</v>
      </c>
      <c r="AP1872" s="2">
        <f t="shared" si="721"/>
        <v>0</v>
      </c>
      <c r="AR1872" t="s">
        <v>1570</v>
      </c>
      <c r="AS1872" t="s">
        <v>2251</v>
      </c>
      <c r="AT1872" s="57">
        <v>11</v>
      </c>
      <c r="AU1872" s="57"/>
      <c r="AV1872">
        <v>3</v>
      </c>
      <c r="AW1872" s="91">
        <v>42</v>
      </c>
      <c r="AX1872" s="93">
        <v>89</v>
      </c>
      <c r="AY1872" s="97">
        <f t="shared" si="712"/>
        <v>42089</v>
      </c>
      <c r="BA1872" s="7" t="s">
        <v>1261</v>
      </c>
    </row>
    <row r="1873" spans="1:53" hidden="1" outlineLevel="1">
      <c r="A1873" t="s">
        <v>1309</v>
      </c>
      <c r="B1873" t="s">
        <v>2251</v>
      </c>
      <c r="C1873" s="1">
        <f t="shared" si="713"/>
        <v>287368</v>
      </c>
      <c r="D1873" s="7">
        <f>IF(N1873&gt;0, RANK(N1873,(N1873:P1873,Q1873:AE1873)),0)</f>
        <v>1</v>
      </c>
      <c r="E1873" s="7">
        <f>IF(O1873&gt;0,RANK(O1873,(N1873:P1873,Q1873:AE1873)),0)</f>
        <v>2</v>
      </c>
      <c r="F1873" s="7">
        <f>IF(P1873&gt;0,RANK(P1873,(N1873:P1873,Q1873:AE1873)),0)</f>
        <v>0</v>
      </c>
      <c r="G1873" s="1">
        <f t="shared" si="722"/>
        <v>23458</v>
      </c>
      <c r="H1873" s="2">
        <f t="shared" si="723"/>
        <v>8.1630522535564159E-2</v>
      </c>
      <c r="I1873" s="2"/>
      <c r="J1873" s="2">
        <f t="shared" si="714"/>
        <v>0.54081526126778212</v>
      </c>
      <c r="K1873" s="2">
        <f t="shared" si="715"/>
        <v>0.45918473873221793</v>
      </c>
      <c r="L1873" s="2">
        <f t="shared" si="716"/>
        <v>0</v>
      </c>
      <c r="M1873" s="2">
        <f t="shared" si="717"/>
        <v>-5.5511151231257827E-17</v>
      </c>
      <c r="N1873" s="59">
        <v>155413</v>
      </c>
      <c r="O1873" s="59">
        <v>131955</v>
      </c>
      <c r="P1873" s="59"/>
      <c r="Y1873" s="59"/>
      <c r="Z1873" s="59"/>
      <c r="AA1873" s="59"/>
      <c r="AB1873" s="59"/>
      <c r="AC1873" s="59"/>
      <c r="AD1873" s="59"/>
      <c r="AE1873" s="59"/>
      <c r="AF1873" s="59"/>
      <c r="AG1873" s="59"/>
      <c r="AI1873" s="7">
        <f>IF(Q1873&gt;0,RANK(Q1873,(N1873:P1873,Q1873:AE1873)),0)</f>
        <v>0</v>
      </c>
      <c r="AJ1873" s="7">
        <f>IF(R1873&gt;0,RANK(R1873,(N1873:P1873,Q1873:AE1873)),0)</f>
        <v>0</v>
      </c>
      <c r="AK1873" s="7">
        <f>IF(T1873&gt;0,RANK(T1873,(N1873:P1873,Q1873:AE1873)),0)</f>
        <v>0</v>
      </c>
      <c r="AL1873" s="7">
        <f>IF(S1873&gt;0,RANK(S1873,(N1873:P1873,Q1873:AE1873)),0)</f>
        <v>0</v>
      </c>
      <c r="AM1873" s="2">
        <f t="shared" si="718"/>
        <v>0</v>
      </c>
      <c r="AN1873" s="2">
        <f t="shared" si="719"/>
        <v>0</v>
      </c>
      <c r="AO1873" s="2">
        <f t="shared" si="720"/>
        <v>0</v>
      </c>
      <c r="AP1873" s="2">
        <f t="shared" si="721"/>
        <v>0</v>
      </c>
      <c r="AR1873" t="s">
        <v>1309</v>
      </c>
      <c r="AS1873" t="s">
        <v>2251</v>
      </c>
      <c r="AT1873" s="57"/>
      <c r="AU1873" s="57"/>
      <c r="AV1873">
        <v>3</v>
      </c>
      <c r="AW1873" s="91">
        <v>42</v>
      </c>
      <c r="AX1873" s="93">
        <v>91</v>
      </c>
      <c r="AY1873" s="97">
        <f t="shared" si="712"/>
        <v>42091</v>
      </c>
      <c r="BA1873" s="7" t="s">
        <v>1261</v>
      </c>
    </row>
    <row r="1874" spans="1:53" hidden="1" outlineLevel="1">
      <c r="A1874" t="s">
        <v>916</v>
      </c>
      <c r="B1874" t="s">
        <v>2251</v>
      </c>
      <c r="C1874" s="1">
        <f t="shared" si="713"/>
        <v>5695</v>
      </c>
      <c r="D1874" s="7">
        <f>IF(N1874&gt;0, RANK(N1874,(N1874:P1874,Q1874:AE1874)),0)</f>
        <v>2</v>
      </c>
      <c r="E1874" s="7">
        <f>IF(O1874&gt;0,RANK(O1874,(N1874:P1874,Q1874:AE1874)),0)</f>
        <v>1</v>
      </c>
      <c r="F1874" s="7">
        <f>IF(P1874&gt;0,RANK(P1874,(N1874:P1874,Q1874:AE1874)),0)</f>
        <v>0</v>
      </c>
      <c r="G1874" s="1">
        <f t="shared" si="722"/>
        <v>1559</v>
      </c>
      <c r="H1874" s="2">
        <f t="shared" si="723"/>
        <v>0.27374890254609308</v>
      </c>
      <c r="I1874" s="2"/>
      <c r="J1874" s="2">
        <f t="shared" si="714"/>
        <v>0.36312554872695346</v>
      </c>
      <c r="K1874" s="2">
        <f t="shared" si="715"/>
        <v>0.63687445127304654</v>
      </c>
      <c r="L1874" s="2">
        <f t="shared" si="716"/>
        <v>0</v>
      </c>
      <c r="M1874" s="2">
        <f t="shared" si="717"/>
        <v>0</v>
      </c>
      <c r="N1874" s="59">
        <v>2068</v>
      </c>
      <c r="O1874" s="59">
        <v>3627</v>
      </c>
      <c r="P1874" s="59"/>
      <c r="Y1874" s="59"/>
      <c r="Z1874" s="59"/>
      <c r="AA1874" s="59"/>
      <c r="AB1874" s="59"/>
      <c r="AC1874" s="59"/>
      <c r="AD1874" s="59"/>
      <c r="AE1874" s="59"/>
      <c r="AF1874" s="59"/>
      <c r="AG1874" s="59"/>
      <c r="AI1874" s="7">
        <f>IF(Q1874&gt;0,RANK(Q1874,(N1874:P1874,Q1874:AE1874)),0)</f>
        <v>0</v>
      </c>
      <c r="AJ1874" s="7">
        <f>IF(R1874&gt;0,RANK(R1874,(N1874:P1874,Q1874:AE1874)),0)</f>
        <v>0</v>
      </c>
      <c r="AK1874" s="7">
        <f>IF(T1874&gt;0,RANK(T1874,(N1874:P1874,Q1874:AE1874)),0)</f>
        <v>0</v>
      </c>
      <c r="AL1874" s="7">
        <f>IF(S1874&gt;0,RANK(S1874,(N1874:P1874,Q1874:AE1874)),0)</f>
        <v>0</v>
      </c>
      <c r="AM1874" s="2">
        <f t="shared" si="718"/>
        <v>0</v>
      </c>
      <c r="AN1874" s="2">
        <f t="shared" si="719"/>
        <v>0</v>
      </c>
      <c r="AO1874" s="2">
        <f t="shared" si="720"/>
        <v>0</v>
      </c>
      <c r="AP1874" s="2">
        <f t="shared" si="721"/>
        <v>0</v>
      </c>
      <c r="AR1874" t="s">
        <v>916</v>
      </c>
      <c r="AS1874" t="s">
        <v>2251</v>
      </c>
      <c r="AT1874" s="57">
        <v>10</v>
      </c>
      <c r="AU1874" s="57"/>
      <c r="AV1874">
        <v>3</v>
      </c>
      <c r="AW1874" s="91">
        <v>42</v>
      </c>
      <c r="AX1874" s="93">
        <v>93</v>
      </c>
      <c r="AY1874" s="97">
        <f t="shared" si="712"/>
        <v>42093</v>
      </c>
      <c r="BA1874" s="7" t="s">
        <v>1261</v>
      </c>
    </row>
    <row r="1875" spans="1:53" hidden="1" outlineLevel="1">
      <c r="A1875" t="s">
        <v>1937</v>
      </c>
      <c r="B1875" t="s">
        <v>2251</v>
      </c>
      <c r="C1875" s="1">
        <f t="shared" si="713"/>
        <v>84530</v>
      </c>
      <c r="D1875" s="7">
        <f>IF(N1875&gt;0, RANK(N1875,(N1875:P1875,Q1875:AE1875)),0)</f>
        <v>2</v>
      </c>
      <c r="E1875" s="7">
        <f>IF(O1875&gt;0,RANK(O1875,(N1875:P1875,Q1875:AE1875)),0)</f>
        <v>1</v>
      </c>
      <c r="F1875" s="7">
        <f>IF(P1875&gt;0,RANK(P1875,(N1875:P1875,Q1875:AE1875)),0)</f>
        <v>0</v>
      </c>
      <c r="G1875" s="1">
        <f t="shared" si="722"/>
        <v>3888</v>
      </c>
      <c r="H1875" s="2">
        <f t="shared" si="723"/>
        <v>4.5995504554596001E-2</v>
      </c>
      <c r="I1875" s="2"/>
      <c r="J1875" s="2">
        <f t="shared" si="714"/>
        <v>0.477002247722702</v>
      </c>
      <c r="K1875" s="2">
        <f t="shared" si="715"/>
        <v>0.52299775227729806</v>
      </c>
      <c r="L1875" s="2">
        <f t="shared" si="716"/>
        <v>0</v>
      </c>
      <c r="M1875" s="2">
        <f t="shared" si="717"/>
        <v>-1.1102230246251565E-16</v>
      </c>
      <c r="N1875" s="59">
        <v>40321</v>
      </c>
      <c r="O1875" s="59">
        <v>44209</v>
      </c>
      <c r="P1875" s="59"/>
      <c r="Y1875" s="59"/>
      <c r="Z1875" s="59"/>
      <c r="AA1875" s="59"/>
      <c r="AB1875" s="59"/>
      <c r="AC1875" s="59"/>
      <c r="AD1875" s="59"/>
      <c r="AE1875" s="59"/>
      <c r="AF1875" s="59"/>
      <c r="AG1875" s="59"/>
      <c r="AI1875" s="7">
        <f>IF(Q1875&gt;0,RANK(Q1875,(N1875:P1875,Q1875:AE1875)),0)</f>
        <v>0</v>
      </c>
      <c r="AJ1875" s="7">
        <f>IF(R1875&gt;0,RANK(R1875,(N1875:P1875,Q1875:AE1875)),0)</f>
        <v>0</v>
      </c>
      <c r="AK1875" s="7">
        <f>IF(T1875&gt;0,RANK(T1875,(N1875:P1875,Q1875:AE1875)),0)</f>
        <v>0</v>
      </c>
      <c r="AL1875" s="7">
        <f>IF(S1875&gt;0,RANK(S1875,(N1875:P1875,Q1875:AE1875)),0)</f>
        <v>0</v>
      </c>
      <c r="AM1875" s="2">
        <f t="shared" si="718"/>
        <v>0</v>
      </c>
      <c r="AN1875" s="2">
        <f t="shared" si="719"/>
        <v>0</v>
      </c>
      <c r="AO1875" s="2">
        <f t="shared" si="720"/>
        <v>0</v>
      </c>
      <c r="AP1875" s="2">
        <f t="shared" si="721"/>
        <v>0</v>
      </c>
      <c r="AR1875" t="s">
        <v>1937</v>
      </c>
      <c r="AS1875" t="s">
        <v>2251</v>
      </c>
      <c r="AT1875" s="57">
        <v>15</v>
      </c>
      <c r="AU1875" s="57"/>
      <c r="AV1875">
        <v>3</v>
      </c>
      <c r="AW1875" s="91">
        <v>42</v>
      </c>
      <c r="AX1875" s="93">
        <v>95</v>
      </c>
      <c r="AY1875" s="97">
        <f t="shared" si="712"/>
        <v>42095</v>
      </c>
      <c r="BA1875" s="7" t="s">
        <v>1261</v>
      </c>
    </row>
    <row r="1876" spans="1:53" hidden="1" outlineLevel="1">
      <c r="A1876" t="s">
        <v>1505</v>
      </c>
      <c r="B1876" t="s">
        <v>2251</v>
      </c>
      <c r="C1876" s="1">
        <f t="shared" si="713"/>
        <v>25849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0</v>
      </c>
      <c r="G1876" s="1">
        <f t="shared" si="722"/>
        <v>6215</v>
      </c>
      <c r="H1876" s="2">
        <f t="shared" si="723"/>
        <v>0.24043483306897753</v>
      </c>
      <c r="I1876" s="2"/>
      <c r="J1876" s="2">
        <f t="shared" si="714"/>
        <v>0.37978258346551125</v>
      </c>
      <c r="K1876" s="2">
        <f t="shared" si="715"/>
        <v>0.62021741653448881</v>
      </c>
      <c r="L1876" s="2">
        <f t="shared" si="716"/>
        <v>0</v>
      </c>
      <c r="M1876" s="2">
        <f t="shared" si="717"/>
        <v>-1.1102230246251565E-16</v>
      </c>
      <c r="N1876" s="59">
        <v>9817</v>
      </c>
      <c r="O1876" s="59">
        <v>16032</v>
      </c>
      <c r="P1876" s="59"/>
      <c r="Y1876" s="59"/>
      <c r="Z1876" s="59"/>
      <c r="AA1876" s="59"/>
      <c r="AB1876" s="59"/>
      <c r="AC1876" s="59"/>
      <c r="AD1876" s="59"/>
      <c r="AE1876" s="59"/>
      <c r="AF1876" s="59"/>
      <c r="AG1876" s="59"/>
      <c r="AI1876" s="7">
        <f>IF(Q1876&gt;0,RANK(Q1876,(N1876:P1876,Q1876:AE1876)),0)</f>
        <v>0</v>
      </c>
      <c r="AJ1876" s="7">
        <f>IF(R1876&gt;0,RANK(R1876,(N1876:P1876,Q1876:AE1876)),0)</f>
        <v>0</v>
      </c>
      <c r="AK1876" s="7">
        <f>IF(T1876&gt;0,RANK(T1876,(N1876:P1876,Q1876:AE1876)),0)</f>
        <v>0</v>
      </c>
      <c r="AL1876" s="7">
        <f>IF(S1876&gt;0,RANK(S1876,(N1876:P1876,Q1876:AE1876)),0)</f>
        <v>0</v>
      </c>
      <c r="AM1876" s="2">
        <f t="shared" si="718"/>
        <v>0</v>
      </c>
      <c r="AN1876" s="2">
        <f t="shared" si="719"/>
        <v>0</v>
      </c>
      <c r="AO1876" s="2">
        <f t="shared" si="720"/>
        <v>0</v>
      </c>
      <c r="AP1876" s="2">
        <f t="shared" si="721"/>
        <v>0</v>
      </c>
      <c r="AR1876" t="s">
        <v>1505</v>
      </c>
      <c r="AS1876" t="s">
        <v>2251</v>
      </c>
      <c r="AT1876" s="57">
        <v>10</v>
      </c>
      <c r="AU1876" s="57"/>
      <c r="AV1876">
        <v>3</v>
      </c>
      <c r="AW1876" s="91">
        <v>42</v>
      </c>
      <c r="AX1876" s="93">
        <v>97</v>
      </c>
      <c r="AY1876" s="97">
        <f t="shared" si="712"/>
        <v>42097</v>
      </c>
      <c r="BA1876" s="7" t="s">
        <v>1261</v>
      </c>
    </row>
    <row r="1877" spans="1:53" hidden="1" outlineLevel="1">
      <c r="A1877" t="s">
        <v>953</v>
      </c>
      <c r="B1877" t="s">
        <v>2251</v>
      </c>
      <c r="C1877" s="1">
        <f t="shared" si="713"/>
        <v>14538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0</v>
      </c>
      <c r="G1877" s="1">
        <f t="shared" si="722"/>
        <v>7406</v>
      </c>
      <c r="H1877" s="2">
        <f t="shared" si="723"/>
        <v>0.5094235795845371</v>
      </c>
      <c r="I1877" s="2"/>
      <c r="J1877" s="2">
        <f t="shared" si="714"/>
        <v>0.24528821020773145</v>
      </c>
      <c r="K1877" s="2">
        <f t="shared" si="715"/>
        <v>0.75471178979226849</v>
      </c>
      <c r="L1877" s="2">
        <f t="shared" si="716"/>
        <v>0</v>
      </c>
      <c r="M1877" s="2">
        <f t="shared" si="717"/>
        <v>1.1102230246251565E-16</v>
      </c>
      <c r="N1877" s="59">
        <v>3566</v>
      </c>
      <c r="O1877" s="59">
        <v>10972</v>
      </c>
      <c r="P1877" s="59"/>
      <c r="Y1877" s="59"/>
      <c r="Z1877" s="59"/>
      <c r="AA1877" s="59"/>
      <c r="AB1877" s="59"/>
      <c r="AC1877" s="59"/>
      <c r="AD1877" s="59"/>
      <c r="AE1877" s="59"/>
      <c r="AF1877" s="59"/>
      <c r="AG1877" s="59"/>
      <c r="AI1877" s="7">
        <f>IF(Q1877&gt;0,RANK(Q1877,(N1877:P1877,Q1877:AE1877)),0)</f>
        <v>0</v>
      </c>
      <c r="AJ1877" s="7">
        <f>IF(R1877&gt;0,RANK(R1877,(N1877:P1877,Q1877:AE1877)),0)</f>
        <v>0</v>
      </c>
      <c r="AK1877" s="7">
        <f>IF(T1877&gt;0,RANK(T1877,(N1877:P1877,Q1877:AE1877)),0)</f>
        <v>0</v>
      </c>
      <c r="AL1877" s="7">
        <f>IF(S1877&gt;0,RANK(S1877,(N1877:P1877,Q1877:AE1877)),0)</f>
        <v>0</v>
      </c>
      <c r="AM1877" s="2">
        <f t="shared" si="718"/>
        <v>0</v>
      </c>
      <c r="AN1877" s="2">
        <f t="shared" si="719"/>
        <v>0</v>
      </c>
      <c r="AO1877" s="2">
        <f t="shared" si="720"/>
        <v>0</v>
      </c>
      <c r="AP1877" s="2">
        <f t="shared" si="721"/>
        <v>0</v>
      </c>
      <c r="AR1877" t="s">
        <v>953</v>
      </c>
      <c r="AS1877" t="s">
        <v>2251</v>
      </c>
      <c r="AT1877" s="57"/>
      <c r="AU1877" s="57"/>
      <c r="AV1877">
        <v>3</v>
      </c>
      <c r="AW1877" s="91">
        <v>42</v>
      </c>
      <c r="AX1877" s="93">
        <v>99</v>
      </c>
      <c r="AY1877" s="97">
        <f t="shared" si="712"/>
        <v>42099</v>
      </c>
      <c r="BA1877" s="7" t="s">
        <v>1261</v>
      </c>
    </row>
    <row r="1878" spans="1:53" hidden="1" outlineLevel="1">
      <c r="A1878" t="s">
        <v>263</v>
      </c>
      <c r="B1878" t="s">
        <v>2251</v>
      </c>
      <c r="C1878" s="1">
        <f t="shared" si="713"/>
        <v>425977</v>
      </c>
      <c r="D1878" s="7">
        <f>IF(N1878&gt;0, RANK(N1878,(N1878:P1878,Q1878:AE1878)),0)</f>
        <v>1</v>
      </c>
      <c r="E1878" s="7">
        <f>IF(O1878&gt;0,RANK(O1878,(N1878:P1878,Q1878:AE1878)),0)</f>
        <v>2</v>
      </c>
      <c r="F1878" s="7">
        <f>IF(P1878&gt;0,RANK(P1878,(N1878:P1878,Q1878:AE1878)),0)</f>
        <v>0</v>
      </c>
      <c r="G1878" s="1">
        <f t="shared" si="722"/>
        <v>289985</v>
      </c>
      <c r="H1878" s="2">
        <f t="shared" si="723"/>
        <v>0.68075271669597182</v>
      </c>
      <c r="I1878" s="2"/>
      <c r="J1878" s="2">
        <f t="shared" si="714"/>
        <v>0.84037635834798596</v>
      </c>
      <c r="K1878" s="2">
        <f t="shared" si="715"/>
        <v>0.15962364165201406</v>
      </c>
      <c r="L1878" s="2">
        <f t="shared" si="716"/>
        <v>0</v>
      </c>
      <c r="M1878" s="2">
        <f t="shared" si="717"/>
        <v>-2.7755575615628914E-17</v>
      </c>
      <c r="N1878" s="59">
        <v>357981</v>
      </c>
      <c r="O1878" s="59">
        <v>67996</v>
      </c>
      <c r="P1878" s="59"/>
      <c r="Y1878" s="59"/>
      <c r="Z1878" s="59"/>
      <c r="AA1878" s="59"/>
      <c r="AB1878" s="59"/>
      <c r="AC1878" s="59"/>
      <c r="AD1878" s="59"/>
      <c r="AE1878" s="59"/>
      <c r="AF1878" s="59"/>
      <c r="AG1878" s="59"/>
      <c r="AI1878" s="7">
        <f>IF(Q1878&gt;0,RANK(Q1878,(N1878:P1878,Q1878:AE1878)),0)</f>
        <v>0</v>
      </c>
      <c r="AJ1878" s="7">
        <f>IF(R1878&gt;0,RANK(R1878,(N1878:P1878,Q1878:AE1878)),0)</f>
        <v>0</v>
      </c>
      <c r="AK1878" s="7">
        <f>IF(T1878&gt;0,RANK(T1878,(N1878:P1878,Q1878:AE1878)),0)</f>
        <v>0</v>
      </c>
      <c r="AL1878" s="7">
        <f>IF(S1878&gt;0,RANK(S1878,(N1878:P1878,Q1878:AE1878)),0)</f>
        <v>0</v>
      </c>
      <c r="AM1878" s="2">
        <f t="shared" si="718"/>
        <v>0</v>
      </c>
      <c r="AN1878" s="2">
        <f t="shared" si="719"/>
        <v>0</v>
      </c>
      <c r="AO1878" s="2">
        <f t="shared" si="720"/>
        <v>0</v>
      </c>
      <c r="AP1878" s="2">
        <f t="shared" si="721"/>
        <v>0</v>
      </c>
      <c r="AR1878" t="s">
        <v>263</v>
      </c>
      <c r="AS1878" t="s">
        <v>2251</v>
      </c>
      <c r="AT1878" s="57"/>
      <c r="AU1878" s="57"/>
      <c r="AV1878">
        <v>3</v>
      </c>
      <c r="AW1878" s="91">
        <v>42</v>
      </c>
      <c r="AX1878" s="93">
        <v>101</v>
      </c>
      <c r="AY1878" s="97">
        <f t="shared" si="712"/>
        <v>42101</v>
      </c>
      <c r="BA1878" s="7" t="s">
        <v>1261</v>
      </c>
    </row>
    <row r="1879" spans="1:53" hidden="1" outlineLevel="1">
      <c r="A1879" t="s">
        <v>1027</v>
      </c>
      <c r="B1879" t="s">
        <v>2251</v>
      </c>
      <c r="C1879" s="1">
        <f t="shared" si="713"/>
        <v>15305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0</v>
      </c>
      <c r="G1879" s="1">
        <f t="shared" si="722"/>
        <v>4051</v>
      </c>
      <c r="H1879" s="2">
        <f t="shared" si="723"/>
        <v>0.2646847435478602</v>
      </c>
      <c r="I1879" s="2"/>
      <c r="J1879" s="2">
        <f t="shared" si="714"/>
        <v>0.3676576282260699</v>
      </c>
      <c r="K1879" s="2">
        <f t="shared" si="715"/>
        <v>0.63234237177393005</v>
      </c>
      <c r="L1879" s="2">
        <f t="shared" si="716"/>
        <v>0</v>
      </c>
      <c r="M1879" s="2">
        <f t="shared" si="717"/>
        <v>0</v>
      </c>
      <c r="N1879" s="59">
        <v>5627</v>
      </c>
      <c r="O1879" s="59">
        <v>9678</v>
      </c>
      <c r="P1879" s="59"/>
      <c r="Y1879" s="59"/>
      <c r="Z1879" s="59"/>
      <c r="AA1879" s="59"/>
      <c r="AB1879" s="59"/>
      <c r="AC1879" s="59"/>
      <c r="AD1879" s="59"/>
      <c r="AE1879" s="59"/>
      <c r="AF1879" s="59"/>
      <c r="AG1879" s="59"/>
      <c r="AI1879" s="7">
        <f>IF(Q1879&gt;0,RANK(Q1879,(N1879:P1879,Q1879:AE1879)),0)</f>
        <v>0</v>
      </c>
      <c r="AJ1879" s="7">
        <f>IF(R1879&gt;0,RANK(R1879,(N1879:P1879,Q1879:AE1879)),0)</f>
        <v>0</v>
      </c>
      <c r="AK1879" s="7">
        <f>IF(T1879&gt;0,RANK(T1879,(N1879:P1879,Q1879:AE1879)),0)</f>
        <v>0</v>
      </c>
      <c r="AL1879" s="7">
        <f>IF(S1879&gt;0,RANK(S1879,(N1879:P1879,Q1879:AE1879)),0)</f>
        <v>0</v>
      </c>
      <c r="AM1879" s="2">
        <f t="shared" si="718"/>
        <v>0</v>
      </c>
      <c r="AN1879" s="2">
        <f t="shared" si="719"/>
        <v>0</v>
      </c>
      <c r="AO1879" s="2">
        <f t="shared" si="720"/>
        <v>0</v>
      </c>
      <c r="AP1879" s="2">
        <f t="shared" si="721"/>
        <v>0</v>
      </c>
      <c r="AR1879" t="s">
        <v>1027</v>
      </c>
      <c r="AS1879" t="s">
        <v>2251</v>
      </c>
      <c r="AT1879" s="57">
        <v>10</v>
      </c>
      <c r="AU1879" s="57"/>
      <c r="AV1879">
        <v>3</v>
      </c>
      <c r="AW1879" s="91">
        <v>42</v>
      </c>
      <c r="AX1879" s="93">
        <v>103</v>
      </c>
      <c r="AY1879" s="97">
        <f t="shared" si="712"/>
        <v>42103</v>
      </c>
      <c r="BA1879" s="7" t="s">
        <v>1261</v>
      </c>
    </row>
    <row r="1880" spans="1:53" hidden="1" outlineLevel="1">
      <c r="A1880" t="s">
        <v>824</v>
      </c>
      <c r="B1880" t="s">
        <v>2251</v>
      </c>
      <c r="C1880" s="1">
        <f t="shared" si="713"/>
        <v>5290</v>
      </c>
      <c r="D1880" s="7">
        <f>IF(N1880&gt;0, RANK(N1880,(N1880:P1880,Q1880:AE1880)),0)</f>
        <v>2</v>
      </c>
      <c r="E1880" s="7">
        <f>IF(O1880&gt;0,RANK(O1880,(N1880:P1880,Q1880:AE1880)),0)</f>
        <v>1</v>
      </c>
      <c r="F1880" s="7">
        <f>IF(P1880&gt;0,RANK(P1880,(N1880:P1880,Q1880:AE1880)),0)</f>
        <v>0</v>
      </c>
      <c r="G1880" s="1">
        <f t="shared" si="722"/>
        <v>2548</v>
      </c>
      <c r="H1880" s="2">
        <f t="shared" si="723"/>
        <v>0.48166351606805291</v>
      </c>
      <c r="I1880" s="2"/>
      <c r="J1880" s="2">
        <f t="shared" si="714"/>
        <v>0.25916824196597354</v>
      </c>
      <c r="K1880" s="2">
        <f t="shared" si="715"/>
        <v>0.74083175803402646</v>
      </c>
      <c r="L1880" s="2">
        <f t="shared" si="716"/>
        <v>0</v>
      </c>
      <c r="M1880" s="2">
        <f t="shared" si="717"/>
        <v>0</v>
      </c>
      <c r="N1880" s="59">
        <v>1371</v>
      </c>
      <c r="O1880" s="59">
        <v>3919</v>
      </c>
      <c r="P1880" s="59"/>
      <c r="Y1880" s="59"/>
      <c r="Z1880" s="59"/>
      <c r="AA1880" s="59"/>
      <c r="AB1880" s="59"/>
      <c r="AC1880" s="59"/>
      <c r="AD1880" s="59"/>
      <c r="AE1880" s="59"/>
      <c r="AF1880" s="59"/>
      <c r="AG1880" s="59"/>
      <c r="AI1880" s="7">
        <f>IF(Q1880&gt;0,RANK(Q1880,(N1880:P1880,Q1880:AE1880)),0)</f>
        <v>0</v>
      </c>
      <c r="AJ1880" s="7">
        <f>IF(R1880&gt;0,RANK(R1880,(N1880:P1880,Q1880:AE1880)),0)</f>
        <v>0</v>
      </c>
      <c r="AK1880" s="7">
        <f>IF(T1880&gt;0,RANK(T1880,(N1880:P1880,Q1880:AE1880)),0)</f>
        <v>0</v>
      </c>
      <c r="AL1880" s="7">
        <f>IF(S1880&gt;0,RANK(S1880,(N1880:P1880,Q1880:AE1880)),0)</f>
        <v>0</v>
      </c>
      <c r="AM1880" s="2">
        <f t="shared" si="718"/>
        <v>0</v>
      </c>
      <c r="AN1880" s="2">
        <f t="shared" si="719"/>
        <v>0</v>
      </c>
      <c r="AO1880" s="2">
        <f t="shared" si="720"/>
        <v>0</v>
      </c>
      <c r="AP1880" s="2">
        <f t="shared" si="721"/>
        <v>0</v>
      </c>
      <c r="AR1880" t="s">
        <v>824</v>
      </c>
      <c r="AS1880" t="s">
        <v>2251</v>
      </c>
      <c r="AT1880" s="57">
        <v>5</v>
      </c>
      <c r="AU1880" s="57"/>
      <c r="AV1880">
        <v>3</v>
      </c>
      <c r="AW1880" s="91">
        <v>42</v>
      </c>
      <c r="AX1880" s="93">
        <v>105</v>
      </c>
      <c r="AY1880" s="97">
        <f t="shared" si="712"/>
        <v>42105</v>
      </c>
      <c r="BA1880" s="7" t="s">
        <v>1261</v>
      </c>
    </row>
    <row r="1881" spans="1:53" hidden="1" outlineLevel="1">
      <c r="A1881" t="s">
        <v>1289</v>
      </c>
      <c r="B1881" t="s">
        <v>2251</v>
      </c>
      <c r="C1881" s="1">
        <f t="shared" si="713"/>
        <v>44726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0</v>
      </c>
      <c r="G1881" s="1">
        <f t="shared" si="722"/>
        <v>7970</v>
      </c>
      <c r="H1881" s="2">
        <f t="shared" si="723"/>
        <v>0.17819612753208425</v>
      </c>
      <c r="I1881" s="2"/>
      <c r="J1881" s="2">
        <f t="shared" si="714"/>
        <v>0.41090193623395788</v>
      </c>
      <c r="K1881" s="2">
        <f t="shared" si="715"/>
        <v>0.58909806376604212</v>
      </c>
      <c r="L1881" s="2">
        <f t="shared" si="716"/>
        <v>0</v>
      </c>
      <c r="M1881" s="2">
        <f t="shared" si="717"/>
        <v>0</v>
      </c>
      <c r="N1881" s="59">
        <v>18378</v>
      </c>
      <c r="O1881" s="59">
        <v>26348</v>
      </c>
      <c r="P1881" s="59"/>
      <c r="Y1881" s="59"/>
      <c r="Z1881" s="59"/>
      <c r="AA1881" s="59"/>
      <c r="AB1881" s="59"/>
      <c r="AC1881" s="59"/>
      <c r="AD1881" s="59"/>
      <c r="AE1881" s="59"/>
      <c r="AF1881" s="59"/>
      <c r="AG1881" s="59"/>
      <c r="AI1881" s="7">
        <f>IF(Q1881&gt;0,RANK(Q1881,(N1881:P1881,Q1881:AE1881)),0)</f>
        <v>0</v>
      </c>
      <c r="AJ1881" s="7">
        <f>IF(R1881&gt;0,RANK(R1881,(N1881:P1881,Q1881:AE1881)),0)</f>
        <v>0</v>
      </c>
      <c r="AK1881" s="7">
        <f>IF(T1881&gt;0,RANK(T1881,(N1881:P1881,Q1881:AE1881)),0)</f>
        <v>0</v>
      </c>
      <c r="AL1881" s="7">
        <f>IF(S1881&gt;0,RANK(S1881,(N1881:P1881,Q1881:AE1881)),0)</f>
        <v>0</v>
      </c>
      <c r="AM1881" s="2">
        <f t="shared" si="718"/>
        <v>0</v>
      </c>
      <c r="AN1881" s="2">
        <f t="shared" si="719"/>
        <v>0</v>
      </c>
      <c r="AO1881" s="2">
        <f t="shared" si="720"/>
        <v>0</v>
      </c>
      <c r="AP1881" s="2">
        <f t="shared" si="721"/>
        <v>0</v>
      </c>
      <c r="AR1881" t="s">
        <v>1289</v>
      </c>
      <c r="AS1881" t="s">
        <v>2251</v>
      </c>
      <c r="AT1881" s="57">
        <v>17</v>
      </c>
      <c r="AU1881" s="57"/>
      <c r="AV1881">
        <v>3</v>
      </c>
      <c r="AW1881" s="91">
        <v>42</v>
      </c>
      <c r="AX1881" s="93">
        <v>107</v>
      </c>
      <c r="AY1881" s="97">
        <f t="shared" si="712"/>
        <v>42107</v>
      </c>
      <c r="BA1881" s="7" t="s">
        <v>1261</v>
      </c>
    </row>
    <row r="1882" spans="1:53" hidden="1" outlineLevel="1">
      <c r="A1882" t="s">
        <v>1276</v>
      </c>
      <c r="B1882" t="s">
        <v>2251</v>
      </c>
      <c r="C1882" s="1">
        <f t="shared" si="713"/>
        <v>11220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0</v>
      </c>
      <c r="G1882" s="1">
        <f t="shared" si="722"/>
        <v>4924</v>
      </c>
      <c r="H1882" s="2">
        <f t="shared" si="723"/>
        <v>0.43885918003565061</v>
      </c>
      <c r="I1882" s="2"/>
      <c r="J1882" s="2">
        <f t="shared" si="714"/>
        <v>0.2805704099821747</v>
      </c>
      <c r="K1882" s="2">
        <f t="shared" si="715"/>
        <v>0.71942959001782536</v>
      </c>
      <c r="L1882" s="2">
        <f t="shared" si="716"/>
        <v>0</v>
      </c>
      <c r="M1882" s="2">
        <f t="shared" si="717"/>
        <v>0</v>
      </c>
      <c r="N1882" s="59">
        <v>3148</v>
      </c>
      <c r="O1882" s="59">
        <v>8072</v>
      </c>
      <c r="P1882" s="59"/>
      <c r="Y1882" s="59"/>
      <c r="Z1882" s="59"/>
      <c r="AA1882" s="59"/>
      <c r="AB1882" s="59"/>
      <c r="AC1882" s="59"/>
      <c r="AD1882" s="59"/>
      <c r="AE1882" s="59"/>
      <c r="AF1882" s="59"/>
      <c r="AG1882" s="59"/>
      <c r="AI1882" s="7">
        <f>IF(Q1882&gt;0,RANK(Q1882,(N1882:P1882,Q1882:AE1882)),0)</f>
        <v>0</v>
      </c>
      <c r="AJ1882" s="7">
        <f>IF(R1882&gt;0,RANK(R1882,(N1882:P1882,Q1882:AE1882)),0)</f>
        <v>0</v>
      </c>
      <c r="AK1882" s="7">
        <f>IF(T1882&gt;0,RANK(T1882,(N1882:P1882,Q1882:AE1882)),0)</f>
        <v>0</v>
      </c>
      <c r="AL1882" s="7">
        <f>IF(S1882&gt;0,RANK(S1882,(N1882:P1882,Q1882:AE1882)),0)</f>
        <v>0</v>
      </c>
      <c r="AM1882" s="2">
        <f t="shared" si="718"/>
        <v>0</v>
      </c>
      <c r="AN1882" s="2">
        <f t="shared" si="719"/>
        <v>0</v>
      </c>
      <c r="AO1882" s="2">
        <f t="shared" si="720"/>
        <v>0</v>
      </c>
      <c r="AP1882" s="2">
        <f t="shared" si="721"/>
        <v>0</v>
      </c>
      <c r="AR1882" t="s">
        <v>1276</v>
      </c>
      <c r="AS1882" t="s">
        <v>2251</v>
      </c>
      <c r="AT1882" s="57">
        <v>10</v>
      </c>
      <c r="AU1882" s="57"/>
      <c r="AV1882">
        <v>3</v>
      </c>
      <c r="AW1882" s="91">
        <v>42</v>
      </c>
      <c r="AX1882" s="93">
        <v>109</v>
      </c>
      <c r="AY1882" s="97">
        <f t="shared" si="712"/>
        <v>42109</v>
      </c>
      <c r="BA1882" s="7" t="s">
        <v>1261</v>
      </c>
    </row>
    <row r="1883" spans="1:53" hidden="1" outlineLevel="1">
      <c r="A1883" t="s">
        <v>986</v>
      </c>
      <c r="B1883" t="s">
        <v>2251</v>
      </c>
      <c r="C1883" s="1">
        <f t="shared" si="713"/>
        <v>25697</v>
      </c>
      <c r="D1883" s="7">
        <f>IF(N1883&gt;0, RANK(N1883,(N1883:P1883,Q1883:AE1883)),0)</f>
        <v>2</v>
      </c>
      <c r="E1883" s="7">
        <f>IF(O1883&gt;0,RANK(O1883,(N1883:P1883,Q1883:AE1883)),0)</f>
        <v>1</v>
      </c>
      <c r="F1883" s="7">
        <f>IF(P1883&gt;0,RANK(P1883,(N1883:P1883,Q1883:AE1883)),0)</f>
        <v>0</v>
      </c>
      <c r="G1883" s="1">
        <f t="shared" si="722"/>
        <v>8721</v>
      </c>
      <c r="H1883" s="2">
        <f t="shared" si="723"/>
        <v>0.33937813752578122</v>
      </c>
      <c r="I1883" s="2"/>
      <c r="J1883" s="2">
        <f t="shared" si="714"/>
        <v>0.33031093123710942</v>
      </c>
      <c r="K1883" s="2">
        <f t="shared" si="715"/>
        <v>0.66968906876289058</v>
      </c>
      <c r="L1883" s="2">
        <f t="shared" si="716"/>
        <v>0</v>
      </c>
      <c r="M1883" s="2">
        <f t="shared" si="717"/>
        <v>0</v>
      </c>
      <c r="N1883" s="59">
        <v>8488</v>
      </c>
      <c r="O1883" s="59">
        <v>17209</v>
      </c>
      <c r="P1883" s="59"/>
      <c r="Y1883" s="59"/>
      <c r="Z1883" s="59"/>
      <c r="AA1883" s="59"/>
      <c r="AB1883" s="59"/>
      <c r="AC1883" s="59"/>
      <c r="AD1883" s="59"/>
      <c r="AE1883" s="59"/>
      <c r="AF1883" s="59"/>
      <c r="AG1883" s="59"/>
      <c r="AI1883" s="7">
        <f>IF(Q1883&gt;0,RANK(Q1883,(N1883:P1883,Q1883:AE1883)),0)</f>
        <v>0</v>
      </c>
      <c r="AJ1883" s="7">
        <f>IF(R1883&gt;0,RANK(R1883,(N1883:P1883,Q1883:AE1883)),0)</f>
        <v>0</v>
      </c>
      <c r="AK1883" s="7">
        <f>IF(T1883&gt;0,RANK(T1883,(N1883:P1883,Q1883:AE1883)),0)</f>
        <v>0</v>
      </c>
      <c r="AL1883" s="7">
        <f>IF(S1883&gt;0,RANK(S1883,(N1883:P1883,Q1883:AE1883)),0)</f>
        <v>0</v>
      </c>
      <c r="AM1883" s="2">
        <f t="shared" si="718"/>
        <v>0</v>
      </c>
      <c r="AN1883" s="2">
        <f t="shared" si="719"/>
        <v>0</v>
      </c>
      <c r="AO1883" s="2">
        <f t="shared" si="720"/>
        <v>0</v>
      </c>
      <c r="AP1883" s="2">
        <f t="shared" si="721"/>
        <v>0</v>
      </c>
      <c r="AR1883" t="s">
        <v>986</v>
      </c>
      <c r="AS1883" t="s">
        <v>2251</v>
      </c>
      <c r="AT1883" s="57"/>
      <c r="AU1883" s="57"/>
      <c r="AV1883">
        <v>3</v>
      </c>
      <c r="AW1883" s="91">
        <v>42</v>
      </c>
      <c r="AX1883" s="93">
        <v>111</v>
      </c>
      <c r="AY1883" s="97">
        <f t="shared" si="712"/>
        <v>42111</v>
      </c>
      <c r="BA1883" s="7" t="s">
        <v>1261</v>
      </c>
    </row>
    <row r="1884" spans="1:53" hidden="1" outlineLevel="1">
      <c r="A1884" t="s">
        <v>2408</v>
      </c>
      <c r="B1884" t="s">
        <v>2251</v>
      </c>
      <c r="C1884" s="1">
        <f t="shared" si="713"/>
        <v>2315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0</v>
      </c>
      <c r="G1884" s="1">
        <f t="shared" si="722"/>
        <v>807</v>
      </c>
      <c r="H1884" s="2">
        <f t="shared" si="723"/>
        <v>0.34859611231101512</v>
      </c>
      <c r="I1884" s="2"/>
      <c r="J1884" s="2">
        <f t="shared" si="714"/>
        <v>0.32570194384449241</v>
      </c>
      <c r="K1884" s="2">
        <f t="shared" si="715"/>
        <v>0.67429805615550753</v>
      </c>
      <c r="L1884" s="2">
        <f t="shared" si="716"/>
        <v>0</v>
      </c>
      <c r="M1884" s="2">
        <f t="shared" si="717"/>
        <v>1.1102230246251565E-16</v>
      </c>
      <c r="N1884" s="59">
        <v>754</v>
      </c>
      <c r="O1884" s="59">
        <v>1561</v>
      </c>
      <c r="P1884" s="59"/>
      <c r="Y1884" s="59"/>
      <c r="Z1884" s="59"/>
      <c r="AA1884" s="59"/>
      <c r="AB1884" s="59"/>
      <c r="AC1884" s="59"/>
      <c r="AD1884" s="59"/>
      <c r="AE1884" s="59"/>
      <c r="AF1884" s="59"/>
      <c r="AG1884" s="59"/>
      <c r="AI1884" s="7">
        <f>IF(Q1884&gt;0,RANK(Q1884,(N1884:P1884,Q1884:AE1884)),0)</f>
        <v>0</v>
      </c>
      <c r="AJ1884" s="7">
        <f>IF(R1884&gt;0,RANK(R1884,(N1884:P1884,Q1884:AE1884)),0)</f>
        <v>0</v>
      </c>
      <c r="AK1884" s="7">
        <f>IF(T1884&gt;0,RANK(T1884,(N1884:P1884,Q1884:AE1884)),0)</f>
        <v>0</v>
      </c>
      <c r="AL1884" s="7">
        <f>IF(S1884&gt;0,RANK(S1884,(N1884:P1884,Q1884:AE1884)),0)</f>
        <v>0</v>
      </c>
      <c r="AM1884" s="2">
        <f t="shared" si="718"/>
        <v>0</v>
      </c>
      <c r="AN1884" s="2">
        <f t="shared" si="719"/>
        <v>0</v>
      </c>
      <c r="AO1884" s="2">
        <f t="shared" si="720"/>
        <v>0</v>
      </c>
      <c r="AP1884" s="2">
        <f t="shared" si="721"/>
        <v>0</v>
      </c>
      <c r="AR1884" t="s">
        <v>2408</v>
      </c>
      <c r="AS1884" t="s">
        <v>2251</v>
      </c>
      <c r="AT1884" s="57">
        <v>10</v>
      </c>
      <c r="AU1884" s="57"/>
      <c r="AV1884">
        <v>3</v>
      </c>
      <c r="AW1884" s="91">
        <v>42</v>
      </c>
      <c r="AX1884" s="93">
        <v>113</v>
      </c>
      <c r="AY1884" s="97">
        <f t="shared" si="712"/>
        <v>42113</v>
      </c>
      <c r="BA1884" s="7" t="s">
        <v>1261</v>
      </c>
    </row>
    <row r="1885" spans="1:53" hidden="1" outlineLevel="1">
      <c r="A1885" t="s">
        <v>1277</v>
      </c>
      <c r="B1885" t="s">
        <v>2251</v>
      </c>
      <c r="C1885" s="1">
        <f t="shared" si="713"/>
        <v>14001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0</v>
      </c>
      <c r="G1885" s="1">
        <f t="shared" si="722"/>
        <v>4281</v>
      </c>
      <c r="H1885" s="2">
        <f t="shared" si="723"/>
        <v>0.30576387400899935</v>
      </c>
      <c r="I1885" s="2"/>
      <c r="J1885" s="2">
        <f t="shared" si="714"/>
        <v>0.3471180629955003</v>
      </c>
      <c r="K1885" s="2">
        <f t="shared" si="715"/>
        <v>0.6528819370044997</v>
      </c>
      <c r="L1885" s="2">
        <f t="shared" si="716"/>
        <v>0</v>
      </c>
      <c r="M1885" s="2">
        <f t="shared" si="717"/>
        <v>0</v>
      </c>
      <c r="N1885" s="59">
        <v>4860</v>
      </c>
      <c r="O1885" s="59">
        <v>9141</v>
      </c>
      <c r="P1885" s="59"/>
      <c r="Y1885" s="59"/>
      <c r="Z1885" s="59"/>
      <c r="AA1885" s="59"/>
      <c r="AB1885" s="59"/>
      <c r="AC1885" s="59"/>
      <c r="AD1885" s="59"/>
      <c r="AE1885" s="59"/>
      <c r="AF1885" s="59"/>
      <c r="AG1885" s="59"/>
      <c r="AI1885" s="7">
        <f>IF(Q1885&gt;0,RANK(Q1885,(N1885:P1885,Q1885:AE1885)),0)</f>
        <v>0</v>
      </c>
      <c r="AJ1885" s="7">
        <f>IF(R1885&gt;0,RANK(R1885,(N1885:P1885,Q1885:AE1885)),0)</f>
        <v>0</v>
      </c>
      <c r="AK1885" s="7">
        <f>IF(T1885&gt;0,RANK(T1885,(N1885:P1885,Q1885:AE1885)),0)</f>
        <v>0</v>
      </c>
      <c r="AL1885" s="7">
        <f>IF(S1885&gt;0,RANK(S1885,(N1885:P1885,Q1885:AE1885)),0)</f>
        <v>0</v>
      </c>
      <c r="AM1885" s="2">
        <f t="shared" si="718"/>
        <v>0</v>
      </c>
      <c r="AN1885" s="2">
        <f t="shared" si="719"/>
        <v>0</v>
      </c>
      <c r="AO1885" s="2">
        <f t="shared" si="720"/>
        <v>0</v>
      </c>
      <c r="AP1885" s="2">
        <f t="shared" si="721"/>
        <v>0</v>
      </c>
      <c r="AR1885" t="s">
        <v>1277</v>
      </c>
      <c r="AS1885" t="s">
        <v>2251</v>
      </c>
      <c r="AT1885" s="57">
        <v>10</v>
      </c>
      <c r="AU1885" s="57"/>
      <c r="AV1885">
        <v>3</v>
      </c>
      <c r="AW1885" s="91">
        <v>42</v>
      </c>
      <c r="AX1885" s="93">
        <v>115</v>
      </c>
      <c r="AY1885" s="97">
        <f t="shared" si="712"/>
        <v>42115</v>
      </c>
      <c r="BA1885" s="7" t="s">
        <v>1261</v>
      </c>
    </row>
    <row r="1886" spans="1:53" hidden="1" outlineLevel="1">
      <c r="A1886" t="s">
        <v>1662</v>
      </c>
      <c r="B1886" t="s">
        <v>2251</v>
      </c>
      <c r="C1886" s="1">
        <f t="shared" si="713"/>
        <v>12003</v>
      </c>
      <c r="D1886" s="7">
        <f>IF(N1886&gt;0, RANK(N1886,(N1886:P1886,Q1886:AE1886)),0)</f>
        <v>2</v>
      </c>
      <c r="E1886" s="7">
        <f>IF(O1886&gt;0,RANK(O1886,(N1886:P1886,Q1886:AE1886)),0)</f>
        <v>1</v>
      </c>
      <c r="F1886" s="7">
        <f>IF(P1886&gt;0,RANK(P1886,(N1886:P1886,Q1886:AE1886)),0)</f>
        <v>0</v>
      </c>
      <c r="G1886" s="1">
        <f t="shared" si="722"/>
        <v>5299</v>
      </c>
      <c r="H1886" s="2">
        <f t="shared" si="723"/>
        <v>0.4414729650920603</v>
      </c>
      <c r="I1886" s="2"/>
      <c r="J1886" s="2">
        <f t="shared" si="714"/>
        <v>0.27926351745396982</v>
      </c>
      <c r="K1886" s="2">
        <f t="shared" si="715"/>
        <v>0.72073648254603018</v>
      </c>
      <c r="L1886" s="2">
        <f t="shared" si="716"/>
        <v>0</v>
      </c>
      <c r="M1886" s="2">
        <f t="shared" si="717"/>
        <v>0</v>
      </c>
      <c r="N1886" s="59">
        <v>3352</v>
      </c>
      <c r="O1886" s="59">
        <v>8651</v>
      </c>
      <c r="P1886" s="59"/>
      <c r="Y1886" s="59"/>
      <c r="Z1886" s="59"/>
      <c r="AA1886" s="59"/>
      <c r="AB1886" s="59"/>
      <c r="AC1886" s="59"/>
      <c r="AD1886" s="59"/>
      <c r="AE1886" s="59"/>
      <c r="AF1886" s="59"/>
      <c r="AG1886" s="59"/>
      <c r="AI1886" s="7">
        <f>IF(Q1886&gt;0,RANK(Q1886,(N1886:P1886,Q1886:AE1886)),0)</f>
        <v>0</v>
      </c>
      <c r="AJ1886" s="7">
        <f>IF(R1886&gt;0,RANK(R1886,(N1886:P1886,Q1886:AE1886)),0)</f>
        <v>0</v>
      </c>
      <c r="AK1886" s="7">
        <f>IF(T1886&gt;0,RANK(T1886,(N1886:P1886,Q1886:AE1886)),0)</f>
        <v>0</v>
      </c>
      <c r="AL1886" s="7">
        <f>IF(S1886&gt;0,RANK(S1886,(N1886:P1886,Q1886:AE1886)),0)</f>
        <v>0</v>
      </c>
      <c r="AM1886" s="2">
        <f t="shared" si="718"/>
        <v>0</v>
      </c>
      <c r="AN1886" s="2">
        <f t="shared" si="719"/>
        <v>0</v>
      </c>
      <c r="AO1886" s="2">
        <f t="shared" si="720"/>
        <v>0</v>
      </c>
      <c r="AP1886" s="2">
        <f t="shared" si="721"/>
        <v>0</v>
      </c>
      <c r="AR1886" t="s">
        <v>1662</v>
      </c>
      <c r="AS1886" t="s">
        <v>2251</v>
      </c>
      <c r="AT1886" s="57">
        <v>5</v>
      </c>
      <c r="AU1886" s="57"/>
      <c r="AV1886">
        <v>3</v>
      </c>
      <c r="AW1886" s="91">
        <v>42</v>
      </c>
      <c r="AX1886" s="93">
        <v>117</v>
      </c>
      <c r="AY1886" s="97">
        <f t="shared" si="712"/>
        <v>42117</v>
      </c>
      <c r="BA1886" s="7" t="s">
        <v>1261</v>
      </c>
    </row>
    <row r="1887" spans="1:53" hidden="1" outlineLevel="1">
      <c r="A1887" t="s">
        <v>2105</v>
      </c>
      <c r="B1887" t="s">
        <v>2251</v>
      </c>
      <c r="C1887" s="1">
        <f t="shared" si="713"/>
        <v>11677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0</v>
      </c>
      <c r="G1887" s="1">
        <f t="shared" si="722"/>
        <v>3559</v>
      </c>
      <c r="H1887" s="2">
        <f t="shared" si="723"/>
        <v>0.30478718849019437</v>
      </c>
      <c r="I1887" s="2"/>
      <c r="J1887" s="2">
        <f t="shared" si="714"/>
        <v>0.34760640575490281</v>
      </c>
      <c r="K1887" s="2">
        <f t="shared" si="715"/>
        <v>0.65239359424509724</v>
      </c>
      <c r="L1887" s="2">
        <f t="shared" si="716"/>
        <v>0</v>
      </c>
      <c r="M1887" s="2">
        <f t="shared" si="717"/>
        <v>-1.1102230246251565E-16</v>
      </c>
      <c r="N1887" s="59">
        <v>4059</v>
      </c>
      <c r="O1887" s="59">
        <v>7618</v>
      </c>
      <c r="P1887" s="59"/>
      <c r="Y1887" s="59"/>
      <c r="Z1887" s="59"/>
      <c r="AA1887" s="59"/>
      <c r="AB1887" s="59"/>
      <c r="AC1887" s="59"/>
      <c r="AD1887" s="59"/>
      <c r="AE1887" s="59"/>
      <c r="AF1887" s="59"/>
      <c r="AG1887" s="59"/>
      <c r="AI1887" s="7">
        <f>IF(Q1887&gt;0,RANK(Q1887,(N1887:P1887,Q1887:AE1887)),0)</f>
        <v>0</v>
      </c>
      <c r="AJ1887" s="7">
        <f>IF(R1887&gt;0,RANK(R1887,(N1887:P1887,Q1887:AE1887)),0)</f>
        <v>0</v>
      </c>
      <c r="AK1887" s="7">
        <f>IF(T1887&gt;0,RANK(T1887,(N1887:P1887,Q1887:AE1887)),0)</f>
        <v>0</v>
      </c>
      <c r="AL1887" s="7">
        <f>IF(S1887&gt;0,RANK(S1887,(N1887:P1887,Q1887:AE1887)),0)</f>
        <v>0</v>
      </c>
      <c r="AM1887" s="2">
        <f t="shared" si="718"/>
        <v>0</v>
      </c>
      <c r="AN1887" s="2">
        <f t="shared" si="719"/>
        <v>0</v>
      </c>
      <c r="AO1887" s="2">
        <f t="shared" si="720"/>
        <v>0</v>
      </c>
      <c r="AP1887" s="2">
        <f t="shared" si="721"/>
        <v>0</v>
      </c>
      <c r="AR1887" t="s">
        <v>2105</v>
      </c>
      <c r="AS1887" t="s">
        <v>2251</v>
      </c>
      <c r="AT1887" s="57">
        <v>10</v>
      </c>
      <c r="AU1887" s="57"/>
      <c r="AV1887">
        <v>3</v>
      </c>
      <c r="AW1887" s="91">
        <v>42</v>
      </c>
      <c r="AX1887" s="93">
        <v>119</v>
      </c>
      <c r="AY1887" s="97">
        <f t="shared" si="712"/>
        <v>42119</v>
      </c>
      <c r="BA1887" s="7" t="s">
        <v>1261</v>
      </c>
    </row>
    <row r="1888" spans="1:53" hidden="1" outlineLevel="1">
      <c r="A1888" t="s">
        <v>1685</v>
      </c>
      <c r="B1888" t="s">
        <v>2251</v>
      </c>
      <c r="C1888" s="1">
        <f t="shared" si="713"/>
        <v>15744</v>
      </c>
      <c r="D1888" s="7">
        <f>IF(N1888&gt;0, RANK(N1888,(N1888:P1888,Q1888:AE1888)),0)</f>
        <v>2</v>
      </c>
      <c r="E1888" s="7">
        <f>IF(O1888&gt;0,RANK(O1888,(N1888:P1888,Q1888:AE1888)),0)</f>
        <v>1</v>
      </c>
      <c r="F1888" s="7">
        <f>IF(P1888&gt;0,RANK(P1888,(N1888:P1888,Q1888:AE1888)),0)</f>
        <v>0</v>
      </c>
      <c r="G1888" s="1">
        <f t="shared" si="722"/>
        <v>4550</v>
      </c>
      <c r="H1888" s="2">
        <f t="shared" si="723"/>
        <v>0.2889989837398374</v>
      </c>
      <c r="I1888" s="2"/>
      <c r="J1888" s="2">
        <f t="shared" si="714"/>
        <v>0.35550050813008133</v>
      </c>
      <c r="K1888" s="2">
        <f t="shared" si="715"/>
        <v>0.64449949186991873</v>
      </c>
      <c r="L1888" s="2">
        <f t="shared" si="716"/>
        <v>0</v>
      </c>
      <c r="M1888" s="2">
        <f t="shared" si="717"/>
        <v>0</v>
      </c>
      <c r="N1888" s="59">
        <v>5597</v>
      </c>
      <c r="O1888" s="59">
        <v>10147</v>
      </c>
      <c r="P1888" s="59"/>
      <c r="Y1888" s="59"/>
      <c r="Z1888" s="59"/>
      <c r="AA1888" s="59"/>
      <c r="AB1888" s="59"/>
      <c r="AC1888" s="59"/>
      <c r="AD1888" s="59"/>
      <c r="AE1888" s="59"/>
      <c r="AF1888" s="59"/>
      <c r="AG1888" s="59"/>
      <c r="AI1888" s="7">
        <f>IF(Q1888&gt;0,RANK(Q1888,(N1888:P1888,Q1888:AE1888)),0)</f>
        <v>0</v>
      </c>
      <c r="AJ1888" s="7">
        <f>IF(R1888&gt;0,RANK(R1888,(N1888:P1888,Q1888:AE1888)),0)</f>
        <v>0</v>
      </c>
      <c r="AK1888" s="7">
        <f>IF(T1888&gt;0,RANK(T1888,(N1888:P1888,Q1888:AE1888)),0)</f>
        <v>0</v>
      </c>
      <c r="AL1888" s="7">
        <f>IF(S1888&gt;0,RANK(S1888,(N1888:P1888,Q1888:AE1888)),0)</f>
        <v>0</v>
      </c>
      <c r="AM1888" s="2">
        <f t="shared" si="718"/>
        <v>0</v>
      </c>
      <c r="AN1888" s="2">
        <f t="shared" si="719"/>
        <v>0</v>
      </c>
      <c r="AO1888" s="2">
        <f t="shared" si="720"/>
        <v>0</v>
      </c>
      <c r="AP1888" s="2">
        <f t="shared" si="721"/>
        <v>0</v>
      </c>
      <c r="AR1888" t="s">
        <v>1685</v>
      </c>
      <c r="AS1888" t="s">
        <v>2251</v>
      </c>
      <c r="AT1888" s="57"/>
      <c r="AU1888" s="57"/>
      <c r="AV1888">
        <v>3</v>
      </c>
      <c r="AW1888" s="91">
        <v>42</v>
      </c>
      <c r="AX1888" s="93">
        <v>121</v>
      </c>
      <c r="AY1888" s="97">
        <f t="shared" si="712"/>
        <v>42121</v>
      </c>
      <c r="BA1888" s="7" t="s">
        <v>1261</v>
      </c>
    </row>
    <row r="1889" spans="1:53" hidden="1" outlineLevel="1">
      <c r="A1889" t="s">
        <v>2118</v>
      </c>
      <c r="B1889" t="s">
        <v>2251</v>
      </c>
      <c r="C1889" s="1">
        <f t="shared" si="713"/>
        <v>12108</v>
      </c>
      <c r="D1889" s="7">
        <f>IF(N1889&gt;0, RANK(N1889,(N1889:P1889,Q1889:AE1889)),0)</f>
        <v>2</v>
      </c>
      <c r="E1889" s="7">
        <f>IF(O1889&gt;0,RANK(O1889,(N1889:P1889,Q1889:AE1889)),0)</f>
        <v>1</v>
      </c>
      <c r="F1889" s="7">
        <f>IF(P1889&gt;0,RANK(P1889,(N1889:P1889,Q1889:AE1889)),0)</f>
        <v>0</v>
      </c>
      <c r="G1889" s="1">
        <f t="shared" si="722"/>
        <v>3122</v>
      </c>
      <c r="H1889" s="2">
        <f t="shared" si="723"/>
        <v>0.2578460521968946</v>
      </c>
      <c r="I1889" s="2"/>
      <c r="J1889" s="2">
        <f t="shared" si="714"/>
        <v>0.3710769739015527</v>
      </c>
      <c r="K1889" s="2">
        <f t="shared" si="715"/>
        <v>0.6289230260984473</v>
      </c>
      <c r="L1889" s="2">
        <f t="shared" si="716"/>
        <v>0</v>
      </c>
      <c r="M1889" s="2">
        <f t="shared" si="717"/>
        <v>0</v>
      </c>
      <c r="N1889" s="59">
        <v>4493</v>
      </c>
      <c r="O1889" s="59">
        <v>7615</v>
      </c>
      <c r="P1889" s="59"/>
      <c r="Y1889" s="59"/>
      <c r="Z1889" s="59"/>
      <c r="AA1889" s="59"/>
      <c r="AB1889" s="59"/>
      <c r="AC1889" s="59"/>
      <c r="AD1889" s="59"/>
      <c r="AE1889" s="59"/>
      <c r="AF1889" s="59"/>
      <c r="AG1889" s="59"/>
      <c r="AI1889" s="7">
        <f>IF(Q1889&gt;0,RANK(Q1889,(N1889:P1889,Q1889:AE1889)),0)</f>
        <v>0</v>
      </c>
      <c r="AJ1889" s="7">
        <f>IF(R1889&gt;0,RANK(R1889,(N1889:P1889,Q1889:AE1889)),0)</f>
        <v>0</v>
      </c>
      <c r="AK1889" s="7">
        <f>IF(T1889&gt;0,RANK(T1889,(N1889:P1889,Q1889:AE1889)),0)</f>
        <v>0</v>
      </c>
      <c r="AL1889" s="7">
        <f>IF(S1889&gt;0,RANK(S1889,(N1889:P1889,Q1889:AE1889)),0)</f>
        <v>0</v>
      </c>
      <c r="AM1889" s="2">
        <f t="shared" si="718"/>
        <v>0</v>
      </c>
      <c r="AN1889" s="2">
        <f t="shared" si="719"/>
        <v>0</v>
      </c>
      <c r="AO1889" s="2">
        <f t="shared" si="720"/>
        <v>0</v>
      </c>
      <c r="AP1889" s="2">
        <f t="shared" si="721"/>
        <v>0</v>
      </c>
      <c r="AR1889" t="s">
        <v>2118</v>
      </c>
      <c r="AS1889" t="s">
        <v>2251</v>
      </c>
      <c r="AT1889" s="57"/>
      <c r="AU1889" s="57"/>
      <c r="AV1889">
        <v>3</v>
      </c>
      <c r="AW1889" s="91">
        <v>42</v>
      </c>
      <c r="AX1889" s="93">
        <v>123</v>
      </c>
      <c r="AY1889" s="97">
        <f t="shared" si="712"/>
        <v>42123</v>
      </c>
      <c r="BA1889" s="7" t="s">
        <v>1261</v>
      </c>
    </row>
    <row r="1890" spans="1:53" hidden="1" outlineLevel="1">
      <c r="A1890" t="s">
        <v>2232</v>
      </c>
      <c r="B1890" t="s">
        <v>2251</v>
      </c>
      <c r="C1890" s="1">
        <f t="shared" si="713"/>
        <v>69646</v>
      </c>
      <c r="D1890" s="7">
        <f>IF(N1890&gt;0, RANK(N1890,(N1890:P1890,Q1890:AE1890)),0)</f>
        <v>2</v>
      </c>
      <c r="E1890" s="7">
        <f>IF(O1890&gt;0,RANK(O1890,(N1890:P1890,Q1890:AE1890)),0)</f>
        <v>1</v>
      </c>
      <c r="F1890" s="7">
        <f>IF(P1890&gt;0,RANK(P1890,(N1890:P1890,Q1890:AE1890)),0)</f>
        <v>0</v>
      </c>
      <c r="G1890" s="1">
        <f t="shared" si="722"/>
        <v>6268</v>
      </c>
      <c r="H1890" s="2">
        <f t="shared" si="723"/>
        <v>8.9997989834304917E-2</v>
      </c>
      <c r="I1890" s="2"/>
      <c r="J1890" s="2">
        <f t="shared" si="714"/>
        <v>0.45500100508284752</v>
      </c>
      <c r="K1890" s="2">
        <f t="shared" si="715"/>
        <v>0.54499899491715242</v>
      </c>
      <c r="L1890" s="2">
        <f t="shared" si="716"/>
        <v>0</v>
      </c>
      <c r="M1890" s="2">
        <f t="shared" si="717"/>
        <v>1.1102230246251565E-16</v>
      </c>
      <c r="N1890" s="59">
        <v>31689</v>
      </c>
      <c r="O1890" s="59">
        <v>37957</v>
      </c>
      <c r="P1890" s="59"/>
      <c r="Y1890" s="59"/>
      <c r="Z1890" s="59"/>
      <c r="AA1890" s="59"/>
      <c r="AB1890" s="59"/>
      <c r="AC1890" s="59"/>
      <c r="AD1890" s="59"/>
      <c r="AE1890" s="59"/>
      <c r="AF1890" s="59"/>
      <c r="AG1890" s="59"/>
      <c r="AI1890" s="7">
        <f>IF(Q1890&gt;0,RANK(Q1890,(N1890:P1890,Q1890:AE1890)),0)</f>
        <v>0</v>
      </c>
      <c r="AJ1890" s="7">
        <f>IF(R1890&gt;0,RANK(R1890,(N1890:P1890,Q1890:AE1890)),0)</f>
        <v>0</v>
      </c>
      <c r="AK1890" s="7">
        <f>IF(T1890&gt;0,RANK(T1890,(N1890:P1890,Q1890:AE1890)),0)</f>
        <v>0</v>
      </c>
      <c r="AL1890" s="7">
        <f>IF(S1890&gt;0,RANK(S1890,(N1890:P1890,Q1890:AE1890)),0)</f>
        <v>0</v>
      </c>
      <c r="AM1890" s="2">
        <f t="shared" si="718"/>
        <v>0</v>
      </c>
      <c r="AN1890" s="2">
        <f t="shared" si="719"/>
        <v>0</v>
      </c>
      <c r="AO1890" s="2">
        <f t="shared" si="720"/>
        <v>0</v>
      </c>
      <c r="AP1890" s="2">
        <f t="shared" si="721"/>
        <v>0</v>
      </c>
      <c r="AR1890" t="s">
        <v>2232</v>
      </c>
      <c r="AS1890" t="s">
        <v>2251</v>
      </c>
      <c r="AT1890" s="57"/>
      <c r="AU1890" s="57"/>
      <c r="AV1890">
        <v>3</v>
      </c>
      <c r="AW1890" s="91">
        <v>42</v>
      </c>
      <c r="AX1890" s="93">
        <v>125</v>
      </c>
      <c r="AY1890" s="97">
        <f t="shared" si="712"/>
        <v>42125</v>
      </c>
      <c r="BA1890" s="7" t="s">
        <v>1261</v>
      </c>
    </row>
    <row r="1891" spans="1:53" hidden="1" outlineLevel="1">
      <c r="A1891" t="s">
        <v>2400</v>
      </c>
      <c r="B1891" t="s">
        <v>2251</v>
      </c>
      <c r="C1891" s="1">
        <f t="shared" si="713"/>
        <v>15774</v>
      </c>
      <c r="D1891" s="7">
        <f>IF(N1891&gt;0, RANK(N1891,(N1891:P1891,Q1891:AE1891)),0)</f>
        <v>2</v>
      </c>
      <c r="E1891" s="7">
        <f>IF(O1891&gt;0,RANK(O1891,(N1891:P1891,Q1891:AE1891)),0)</f>
        <v>1</v>
      </c>
      <c r="F1891" s="7">
        <f>IF(P1891&gt;0,RANK(P1891,(N1891:P1891,Q1891:AE1891)),0)</f>
        <v>0</v>
      </c>
      <c r="G1891" s="1">
        <f t="shared" si="722"/>
        <v>4922</v>
      </c>
      <c r="H1891" s="2">
        <f t="shared" si="723"/>
        <v>0.31203245847597311</v>
      </c>
      <c r="I1891" s="2"/>
      <c r="J1891" s="2">
        <f t="shared" si="714"/>
        <v>0.34398377076201342</v>
      </c>
      <c r="K1891" s="2">
        <f t="shared" si="715"/>
        <v>0.65601622923798653</v>
      </c>
      <c r="L1891" s="2">
        <f t="shared" si="716"/>
        <v>0</v>
      </c>
      <c r="M1891" s="2">
        <f t="shared" si="717"/>
        <v>0</v>
      </c>
      <c r="N1891" s="59">
        <v>5426</v>
      </c>
      <c r="O1891" s="59">
        <v>10348</v>
      </c>
      <c r="P1891" s="59"/>
      <c r="Y1891" s="59"/>
      <c r="Z1891" s="59"/>
      <c r="AA1891" s="59"/>
      <c r="AB1891" s="59"/>
      <c r="AC1891" s="59"/>
      <c r="AD1891" s="59"/>
      <c r="AE1891" s="59"/>
      <c r="AF1891" s="59"/>
      <c r="AG1891" s="59"/>
      <c r="AI1891" s="7">
        <f>IF(Q1891&gt;0,RANK(Q1891,(N1891:P1891,Q1891:AE1891)),0)</f>
        <v>0</v>
      </c>
      <c r="AJ1891" s="7">
        <f>IF(R1891&gt;0,RANK(R1891,(N1891:P1891,Q1891:AE1891)),0)</f>
        <v>0</v>
      </c>
      <c r="AK1891" s="7">
        <f>IF(T1891&gt;0,RANK(T1891,(N1891:P1891,Q1891:AE1891)),0)</f>
        <v>0</v>
      </c>
      <c r="AL1891" s="7">
        <f>IF(S1891&gt;0,RANK(S1891,(N1891:P1891,Q1891:AE1891)),0)</f>
        <v>0</v>
      </c>
      <c r="AM1891" s="2">
        <f t="shared" si="718"/>
        <v>0</v>
      </c>
      <c r="AN1891" s="2">
        <f t="shared" si="719"/>
        <v>0</v>
      </c>
      <c r="AO1891" s="2">
        <f t="shared" si="720"/>
        <v>0</v>
      </c>
      <c r="AP1891" s="2">
        <f t="shared" si="721"/>
        <v>0</v>
      </c>
      <c r="AR1891" t="s">
        <v>2400</v>
      </c>
      <c r="AS1891" t="s">
        <v>2251</v>
      </c>
      <c r="AT1891" s="57">
        <v>10</v>
      </c>
      <c r="AU1891" s="57"/>
      <c r="AV1891">
        <v>3</v>
      </c>
      <c r="AW1891" s="91">
        <v>42</v>
      </c>
      <c r="AX1891" s="93">
        <v>127</v>
      </c>
      <c r="AY1891" s="97">
        <f t="shared" si="712"/>
        <v>42127</v>
      </c>
      <c r="BA1891" s="7" t="s">
        <v>1261</v>
      </c>
    </row>
    <row r="1892" spans="1:53" hidden="1" outlineLevel="1">
      <c r="A1892" t="s">
        <v>41</v>
      </c>
      <c r="B1892" t="s">
        <v>2251</v>
      </c>
      <c r="C1892" s="1">
        <f t="shared" si="713"/>
        <v>124340</v>
      </c>
      <c r="D1892" s="7">
        <f>IF(N1892&gt;0, RANK(N1892,(N1892:P1892,Q1892:AE1892)),0)</f>
        <v>2</v>
      </c>
      <c r="E1892" s="7">
        <f>IF(O1892&gt;0,RANK(O1892,(N1892:P1892,Q1892:AE1892)),0)</f>
        <v>1</v>
      </c>
      <c r="F1892" s="7">
        <f>IF(P1892&gt;0,RANK(P1892,(N1892:P1892,Q1892:AE1892)),0)</f>
        <v>0</v>
      </c>
      <c r="G1892" s="1">
        <f t="shared" si="722"/>
        <v>27664</v>
      </c>
      <c r="H1892" s="2">
        <f t="shared" si="723"/>
        <v>0.2224867299340518</v>
      </c>
      <c r="I1892" s="2"/>
      <c r="J1892" s="2">
        <f t="shared" si="714"/>
        <v>0.38875663503297408</v>
      </c>
      <c r="K1892" s="2">
        <f t="shared" si="715"/>
        <v>0.61124336496702592</v>
      </c>
      <c r="L1892" s="2">
        <f t="shared" si="716"/>
        <v>0</v>
      </c>
      <c r="M1892" s="2">
        <f>IF(C1892=0,"-",(1-J1892-K1892-L1892))</f>
        <v>0</v>
      </c>
      <c r="N1892" s="59">
        <v>48338</v>
      </c>
      <c r="O1892" s="59">
        <v>76002</v>
      </c>
      <c r="P1892" s="59"/>
      <c r="Y1892" s="59"/>
      <c r="Z1892" s="59"/>
      <c r="AA1892" s="59"/>
      <c r="AB1892" s="59"/>
      <c r="AC1892" s="59"/>
      <c r="AD1892" s="59"/>
      <c r="AE1892" s="59"/>
      <c r="AF1892" s="59"/>
      <c r="AG1892" s="59"/>
      <c r="AI1892" s="7">
        <f>IF(Q1892&gt;0,RANK(Q1892,(N1892:P1892,Q1892:AE1892)),0)</f>
        <v>0</v>
      </c>
      <c r="AJ1892" s="7">
        <f>IF(R1892&gt;0,RANK(R1892,(N1892:P1892,Q1892:AE1892)),0)</f>
        <v>0</v>
      </c>
      <c r="AK1892" s="7">
        <f>IF(T1892&gt;0,RANK(T1892,(N1892:P1892,Q1892:AE1892)),0)</f>
        <v>0</v>
      </c>
      <c r="AL1892" s="7">
        <f>IF(S1892&gt;0,RANK(S1892,(N1892:P1892,Q1892:AE1892)),0)</f>
        <v>0</v>
      </c>
      <c r="AM1892" s="2">
        <f t="shared" si="718"/>
        <v>0</v>
      </c>
      <c r="AN1892" s="2">
        <f t="shared" si="719"/>
        <v>0</v>
      </c>
      <c r="AO1892" s="2">
        <f t="shared" si="720"/>
        <v>0</v>
      </c>
      <c r="AP1892" s="2">
        <f t="shared" si="721"/>
        <v>0</v>
      </c>
      <c r="AR1892" t="s">
        <v>41</v>
      </c>
      <c r="AS1892" t="s">
        <v>2251</v>
      </c>
      <c r="AT1892" s="57"/>
      <c r="AU1892" s="57"/>
      <c r="AV1892">
        <v>3</v>
      </c>
      <c r="AW1892" s="91">
        <v>42</v>
      </c>
      <c r="AX1892" s="93">
        <v>129</v>
      </c>
      <c r="AY1892" s="97">
        <f t="shared" si="712"/>
        <v>42129</v>
      </c>
      <c r="BA1892" s="7" t="s">
        <v>1261</v>
      </c>
    </row>
    <row r="1893" spans="1:53" hidden="1" outlineLevel="1">
      <c r="A1893" t="s">
        <v>2071</v>
      </c>
      <c r="B1893" t="s">
        <v>2251</v>
      </c>
      <c r="C1893" s="1">
        <f t="shared" si="713"/>
        <v>8852</v>
      </c>
      <c r="D1893" s="7">
        <f>IF(N1893&gt;0, RANK(N1893,(N1893:P1893,Q1893:AE1893)),0)</f>
        <v>2</v>
      </c>
      <c r="E1893" s="7">
        <f>IF(O1893&gt;0,RANK(O1893,(N1893:P1893,Q1893:AE1893)),0)</f>
        <v>1</v>
      </c>
      <c r="F1893" s="7">
        <f>IF(P1893&gt;0,RANK(P1893,(N1893:P1893,Q1893:AE1893)),0)</f>
        <v>0</v>
      </c>
      <c r="G1893" s="1">
        <f t="shared" si="722"/>
        <v>2286</v>
      </c>
      <c r="H1893" s="2">
        <f t="shared" si="723"/>
        <v>0.25824672390420245</v>
      </c>
      <c r="I1893" s="2"/>
      <c r="J1893" s="2">
        <f t="shared" si="714"/>
        <v>0.37087663804789878</v>
      </c>
      <c r="K1893" s="2">
        <f t="shared" si="715"/>
        <v>0.62912336195210117</v>
      </c>
      <c r="L1893" s="2">
        <f t="shared" si="716"/>
        <v>0</v>
      </c>
      <c r="M1893" s="2">
        <f>IF(C1893=0,"-",(1-J1893-K1893-L1893))</f>
        <v>1.1102230246251565E-16</v>
      </c>
      <c r="N1893" s="59">
        <v>3283</v>
      </c>
      <c r="O1893" s="59">
        <v>5569</v>
      </c>
      <c r="P1893" s="59"/>
      <c r="Y1893" s="59"/>
      <c r="Z1893" s="59"/>
      <c r="AA1893" s="59"/>
      <c r="AB1893" s="59"/>
      <c r="AC1893" s="59"/>
      <c r="AD1893" s="59"/>
      <c r="AE1893" s="59"/>
      <c r="AF1893" s="59"/>
      <c r="AG1893" s="59"/>
      <c r="AI1893" s="7">
        <f>IF(Q1893&gt;0,RANK(Q1893,(N1893:P1893,Q1893:AE1893)),0)</f>
        <v>0</v>
      </c>
      <c r="AJ1893" s="7">
        <f>IF(R1893&gt;0,RANK(R1893,(N1893:P1893,Q1893:AE1893)),0)</f>
        <v>0</v>
      </c>
      <c r="AK1893" s="7">
        <f>IF(T1893&gt;0,RANK(T1893,(N1893:P1893,Q1893:AE1893)),0)</f>
        <v>0</v>
      </c>
      <c r="AL1893" s="7">
        <f>IF(S1893&gt;0,RANK(S1893,(N1893:P1893,Q1893:AE1893)),0)</f>
        <v>0</v>
      </c>
      <c r="AM1893" s="2">
        <f t="shared" si="718"/>
        <v>0</v>
      </c>
      <c r="AN1893" s="2">
        <f t="shared" si="719"/>
        <v>0</v>
      </c>
      <c r="AO1893" s="2">
        <f t="shared" si="720"/>
        <v>0</v>
      </c>
      <c r="AP1893" s="2">
        <f t="shared" si="721"/>
        <v>0</v>
      </c>
      <c r="AR1893" t="s">
        <v>2071</v>
      </c>
      <c r="AS1893" t="s">
        <v>2251</v>
      </c>
      <c r="AT1893" s="57">
        <v>10</v>
      </c>
      <c r="AU1893" s="57"/>
      <c r="AV1893">
        <v>3</v>
      </c>
      <c r="AW1893" s="91">
        <v>42</v>
      </c>
      <c r="AX1893" s="93">
        <v>131</v>
      </c>
      <c r="AY1893" s="97">
        <f t="shared" si="712"/>
        <v>42131</v>
      </c>
      <c r="BA1893" s="7" t="s">
        <v>1261</v>
      </c>
    </row>
    <row r="1894" spans="1:53" hidden="1" outlineLevel="1">
      <c r="A1894" t="s">
        <v>1666</v>
      </c>
      <c r="B1894" t="s">
        <v>2251</v>
      </c>
      <c r="C1894" s="1">
        <f t="shared" si="713"/>
        <v>130433</v>
      </c>
      <c r="D1894" s="7">
        <f>IF(N1894&gt;0, RANK(N1894,(N1894:P1894,Q1894:AE1894)),0)</f>
        <v>2</v>
      </c>
      <c r="E1894" s="7">
        <f>IF(O1894&gt;0,RANK(O1894,(N1894:P1894,Q1894:AE1894)),0)</f>
        <v>1</v>
      </c>
      <c r="F1894" s="7">
        <f>IF(P1894&gt;0,RANK(P1894,(N1894:P1894,Q1894:AE1894)),0)</f>
        <v>0</v>
      </c>
      <c r="G1894" s="1">
        <f t="shared" si="722"/>
        <v>46355</v>
      </c>
      <c r="H1894" s="2">
        <f t="shared" si="723"/>
        <v>0.35539319037360179</v>
      </c>
      <c r="I1894" s="2"/>
      <c r="J1894" s="2">
        <f t="shared" si="714"/>
        <v>0.32230340481319913</v>
      </c>
      <c r="K1894" s="2">
        <f t="shared" si="715"/>
        <v>0.67769659518680092</v>
      </c>
      <c r="L1894" s="2">
        <f t="shared" si="716"/>
        <v>0</v>
      </c>
      <c r="M1894" s="2">
        <f>IF(C1894=0,"-",(1-J1894-K1894-L1894))</f>
        <v>-1.1102230246251565E-16</v>
      </c>
      <c r="N1894" s="59">
        <v>42039</v>
      </c>
      <c r="O1894" s="59">
        <v>88394</v>
      </c>
      <c r="P1894" s="59"/>
      <c r="Y1894" s="59"/>
      <c r="Z1894" s="59"/>
      <c r="AA1894" s="59"/>
      <c r="AB1894" s="59"/>
      <c r="AC1894" s="59"/>
      <c r="AD1894" s="59"/>
      <c r="AE1894" s="59"/>
      <c r="AF1894" s="59"/>
      <c r="AG1894" s="59"/>
      <c r="AI1894" s="7">
        <f>IF(Q1894&gt;0,RANK(Q1894,(N1894:P1894,Q1894:AE1894)),0)</f>
        <v>0</v>
      </c>
      <c r="AJ1894" s="7">
        <f>IF(R1894&gt;0,RANK(R1894,(N1894:P1894,Q1894:AE1894)),0)</f>
        <v>0</v>
      </c>
      <c r="AK1894" s="7">
        <f>IF(T1894&gt;0,RANK(T1894,(N1894:P1894,Q1894:AE1894)),0)</f>
        <v>0</v>
      </c>
      <c r="AL1894" s="7">
        <f>IF(S1894&gt;0,RANK(S1894,(N1894:P1894,Q1894:AE1894)),0)</f>
        <v>0</v>
      </c>
      <c r="AM1894" s="2">
        <f t="shared" si="718"/>
        <v>0</v>
      </c>
      <c r="AN1894" s="2">
        <f t="shared" si="719"/>
        <v>0</v>
      </c>
      <c r="AO1894" s="2">
        <f t="shared" si="720"/>
        <v>0</v>
      </c>
      <c r="AP1894" s="2">
        <f t="shared" si="721"/>
        <v>0</v>
      </c>
      <c r="AR1894" t="s">
        <v>1666</v>
      </c>
      <c r="AS1894" t="s">
        <v>2251</v>
      </c>
      <c r="AT1894" s="57">
        <v>19</v>
      </c>
      <c r="AU1894" s="57"/>
      <c r="AV1894">
        <v>3</v>
      </c>
      <c r="AW1894" s="91">
        <v>42</v>
      </c>
      <c r="AX1894" s="93">
        <v>133</v>
      </c>
      <c r="AY1894" s="97">
        <f t="shared" si="712"/>
        <v>42133</v>
      </c>
      <c r="BA1894" s="7" t="s">
        <v>1261</v>
      </c>
    </row>
    <row r="1895" spans="1:53" collapsed="1">
      <c r="A1895" t="s">
        <v>2250</v>
      </c>
      <c r="B1895" t="s">
        <v>2255</v>
      </c>
      <c r="C1895" s="1">
        <f t="shared" si="713"/>
        <v>3977661</v>
      </c>
      <c r="D1895" s="7">
        <f>IF(N1895&gt;0, RANK(N1895,(N1895:P1895,Q1895:AE1895)),0)</f>
        <v>2</v>
      </c>
      <c r="E1895" s="7">
        <f>IF(O1895&gt;0,RANK(O1895,(N1895:P1895,Q1895:AE1895)),0)</f>
        <v>1</v>
      </c>
      <c r="F1895" s="7">
        <f>IF(P1895&gt;0,RANK(P1895,(N1895:P1895,Q1895:AE1895)),0)</f>
        <v>0</v>
      </c>
      <c r="G1895" s="1">
        <f t="shared" si="722"/>
        <v>80229</v>
      </c>
      <c r="H1895" s="2">
        <f t="shared" si="723"/>
        <v>2.0169893814480418E-2</v>
      </c>
      <c r="I1895" s="2"/>
      <c r="J1895" s="2">
        <f t="shared" si="714"/>
        <v>0.48991505309275979</v>
      </c>
      <c r="K1895" s="2">
        <f t="shared" si="715"/>
        <v>0.51008494690724016</v>
      </c>
      <c r="L1895" s="2">
        <f t="shared" si="716"/>
        <v>0</v>
      </c>
      <c r="M1895" s="2">
        <f>IF(C1895=0,"-",(1-J1895-K1895-L1895))</f>
        <v>0</v>
      </c>
      <c r="N1895" s="59">
        <f>SUM(N1828:N1894)</f>
        <v>1948716</v>
      </c>
      <c r="O1895" s="59">
        <f>SUM(O1828:O1894)</f>
        <v>2028945</v>
      </c>
      <c r="P1895" s="59"/>
      <c r="Y1895" s="59"/>
      <c r="Z1895" s="112"/>
      <c r="AA1895" s="112"/>
      <c r="AB1895" s="112"/>
      <c r="AC1895" s="112"/>
      <c r="AD1895" s="112"/>
      <c r="AE1895" s="112"/>
      <c r="AF1895" s="112"/>
      <c r="AG1895" s="112"/>
      <c r="AI1895" s="7">
        <f>IF(Q1895&gt;0,RANK(Q1895,(N1895:P1895,Q1895:AE1895)),0)</f>
        <v>0</v>
      </c>
      <c r="AJ1895" s="7">
        <f>IF(R1895&gt;0,RANK(R1895,(N1895:P1895,Q1895:AE1895)),0)</f>
        <v>0</v>
      </c>
      <c r="AK1895" s="7">
        <f>IF(T1895&gt;0,RANK(T1895,(N1895:P1895,Q1895:AE1895)),0)</f>
        <v>0</v>
      </c>
      <c r="AL1895" s="7">
        <f>IF(S1895&gt;0,RANK(S1895,(N1895:P1895,Q1895:AE1895)),0)</f>
        <v>0</v>
      </c>
      <c r="AM1895" s="2">
        <f t="shared" si="718"/>
        <v>0</v>
      </c>
      <c r="AN1895" s="2">
        <f t="shared" si="719"/>
        <v>0</v>
      </c>
      <c r="AO1895" s="2">
        <f t="shared" si="720"/>
        <v>0</v>
      </c>
      <c r="AP1895" s="2">
        <f t="shared" si="721"/>
        <v>0</v>
      </c>
      <c r="AR1895" t="s">
        <v>2250</v>
      </c>
      <c r="AS1895" t="s">
        <v>2255</v>
      </c>
      <c r="AV1895">
        <v>3</v>
      </c>
      <c r="AW1895" s="91">
        <v>42</v>
      </c>
      <c r="AX1895" s="93"/>
      <c r="AY1895" s="91">
        <v>42</v>
      </c>
      <c r="BA1895" s="7" t="s">
        <v>1761</v>
      </c>
    </row>
    <row r="1896" spans="1:53">
      <c r="C1896" s="1"/>
      <c r="E1896" s="7"/>
      <c r="F1896" s="7"/>
      <c r="I1896" s="2"/>
      <c r="N1896" s="112"/>
      <c r="O1896" s="112"/>
      <c r="P1896" s="112"/>
      <c r="Y1896" s="112"/>
      <c r="Z1896" s="112"/>
      <c r="AA1896" s="112"/>
      <c r="AB1896" s="112"/>
      <c r="AC1896" s="112"/>
      <c r="AD1896" s="112"/>
      <c r="AE1896" s="112"/>
      <c r="AF1896" s="112"/>
      <c r="AG1896" s="112"/>
      <c r="AI1896" s="7"/>
      <c r="AJ1896" s="7"/>
      <c r="AK1896" s="7"/>
      <c r="AL1896" s="7"/>
      <c r="AW1896" s="91"/>
      <c r="AX1896" s="93"/>
      <c r="AY1896" s="97"/>
    </row>
    <row r="1897" spans="1:53" ht="13" hidden="1" customHeight="1" outlineLevel="1">
      <c r="A1897" t="s">
        <v>1436</v>
      </c>
      <c r="B1897" t="s">
        <v>788</v>
      </c>
      <c r="C1897" s="1">
        <f t="shared" ref="C1897:C1943" si="724">SUM(N1897:AG1897)</f>
        <v>7236</v>
      </c>
      <c r="D1897" s="7">
        <f>IF(N1897&gt;0, RANK(N1897,(N1897:P1897,Q1897:AE1897)),0)</f>
        <v>2</v>
      </c>
      <c r="E1897" s="7">
        <f>IF(O1897&gt;0,RANK(O1897,(N1897:P1897,Q1897:AE1897)),0)</f>
        <v>1</v>
      </c>
      <c r="F1897" s="7">
        <f>IF(P1897&gt;0,RANK(P1897,(N1897:P1897,Q1897:AE1897)),0)</f>
        <v>0</v>
      </c>
      <c r="G1897" s="1">
        <f t="shared" si="722"/>
        <v>1917</v>
      </c>
      <c r="H1897" s="2">
        <f t="shared" si="723"/>
        <v>0.26492537313432835</v>
      </c>
      <c r="I1897" s="2"/>
      <c r="J1897" s="2">
        <f t="shared" ref="J1897:J1943" si="725">IF($C1897=0,"-",N1897/$C1897)</f>
        <v>0.33512990602542841</v>
      </c>
      <c r="K1897" s="2">
        <f t="shared" ref="K1897:K1943" si="726">IF($C1897=0,"-",O1897/$C1897)</f>
        <v>0.60005527915975676</v>
      </c>
      <c r="L1897" s="2">
        <f t="shared" ref="L1897:L1943" si="727">IF($C1897=0,"-",P1897/$C1897)</f>
        <v>0</v>
      </c>
      <c r="M1897" s="2">
        <f t="shared" ref="M1897:M1943" si="728">IF(C1897=0,"-",(1-J1897-K1897-L1897))</f>
        <v>6.481481481481477E-2</v>
      </c>
      <c r="N1897" s="113">
        <v>2425</v>
      </c>
      <c r="O1897" s="113">
        <v>4342</v>
      </c>
      <c r="P1897" s="113"/>
      <c r="R1897" s="120"/>
      <c r="S1897" s="57">
        <v>429</v>
      </c>
      <c r="X1897" s="57">
        <v>40</v>
      </c>
      <c r="Y1897" s="113"/>
      <c r="Z1897" s="112"/>
      <c r="AA1897" s="113"/>
      <c r="AB1897" s="112"/>
      <c r="AC1897" s="112"/>
      <c r="AD1897" s="112"/>
      <c r="AE1897" s="112"/>
      <c r="AF1897" s="112"/>
      <c r="AG1897" s="112"/>
      <c r="AI1897" s="7">
        <f>IF(Q1897&gt;0,RANK(Q1897,(N1897:P1897,Q1897:AE1897)),0)</f>
        <v>0</v>
      </c>
      <c r="AJ1897" s="7">
        <f>IF(R1897&gt;0,RANK(R1897,(N1897:P1897,Q1897:AE1897)),0)</f>
        <v>0</v>
      </c>
      <c r="AK1897" s="7">
        <f>IF(T1897&gt;0,RANK(T1897,(N1897:P1897,Q1897:AE1897)),0)</f>
        <v>0</v>
      </c>
      <c r="AL1897" s="7">
        <f>IF(S1897&gt;0,RANK(S1897,(N1897:P1897,Q1897:AE1897)),0)</f>
        <v>3</v>
      </c>
      <c r="AM1897" s="2">
        <f t="shared" ref="AM1897:AM1943" si="729">IF($C1897=0,"-",Q1897/$C1897)</f>
        <v>0</v>
      </c>
      <c r="AN1897" s="2">
        <f t="shared" ref="AN1897:AN1943" si="730">IF($C1897=0,"-",R1897/$C1897)</f>
        <v>0</v>
      </c>
      <c r="AO1897" s="2">
        <f t="shared" ref="AO1897:AO1943" si="731">IF($C1897=0,"-",T1897/$C1897)</f>
        <v>0</v>
      </c>
      <c r="AP1897" s="2">
        <f t="shared" ref="AP1897:AP1943" si="732">IF($C1897=0,"-",S1897/$C1897)</f>
        <v>5.9286898839137646E-2</v>
      </c>
      <c r="AR1897" t="s">
        <v>1436</v>
      </c>
      <c r="AS1897" t="s">
        <v>788</v>
      </c>
      <c r="AT1897">
        <v>3</v>
      </c>
      <c r="AV1897">
        <v>3</v>
      </c>
      <c r="AW1897" s="91">
        <v>45</v>
      </c>
      <c r="AX1897" s="93">
        <v>1</v>
      </c>
      <c r="AY1897" s="97">
        <f t="shared" ref="AY1897:AY1958" si="733">1000*AW1897+AX1897</f>
        <v>45001</v>
      </c>
      <c r="BA1897" s="7" t="s">
        <v>1261</v>
      </c>
    </row>
    <row r="1898" spans="1:53" ht="13" hidden="1" customHeight="1" outlineLevel="1">
      <c r="A1898" t="s">
        <v>940</v>
      </c>
      <c r="B1898" t="s">
        <v>788</v>
      </c>
      <c r="C1898" s="1">
        <f t="shared" si="724"/>
        <v>48448</v>
      </c>
      <c r="D1898" s="7">
        <f>IF(N1898&gt;0, RANK(N1898,(N1898:P1898,Q1898:AE1898)),0)</f>
        <v>2</v>
      </c>
      <c r="E1898" s="7">
        <f>IF(O1898&gt;0,RANK(O1898,(N1898:P1898,Q1898:AE1898)),0)</f>
        <v>1</v>
      </c>
      <c r="F1898" s="7">
        <f>IF(P1898&gt;0,RANK(P1898,(N1898:P1898,Q1898:AE1898)),0)</f>
        <v>0</v>
      </c>
      <c r="G1898" s="1">
        <f t="shared" si="722"/>
        <v>20627</v>
      </c>
      <c r="H1898" s="2">
        <f t="shared" si="723"/>
        <v>0.42575544914134744</v>
      </c>
      <c r="I1898" s="2"/>
      <c r="J1898" s="2">
        <f t="shared" si="725"/>
        <v>0.24818361955085866</v>
      </c>
      <c r="K1898" s="2">
        <f t="shared" si="726"/>
        <v>0.6739390686922061</v>
      </c>
      <c r="L1898" s="2">
        <f t="shared" si="727"/>
        <v>0</v>
      </c>
      <c r="M1898" s="2">
        <f t="shared" si="728"/>
        <v>7.7877311756935241E-2</v>
      </c>
      <c r="N1898" s="113">
        <v>12024</v>
      </c>
      <c r="O1898" s="113">
        <v>32651</v>
      </c>
      <c r="P1898" s="113"/>
      <c r="Q1898" s="120"/>
      <c r="R1898" s="120"/>
      <c r="S1898" s="57">
        <v>3275</v>
      </c>
      <c r="X1898" s="57">
        <v>498</v>
      </c>
      <c r="Y1898" s="113"/>
      <c r="Z1898" s="112"/>
      <c r="AA1898" s="114"/>
      <c r="AB1898" s="112"/>
      <c r="AC1898" s="112"/>
      <c r="AD1898" s="112"/>
      <c r="AE1898" s="112"/>
      <c r="AF1898" s="112"/>
      <c r="AG1898" s="112"/>
      <c r="AI1898" s="7">
        <f>IF(Q1898&gt;0,RANK(Q1898,(N1898:P1898,Q1898:AE1898)),0)</f>
        <v>0</v>
      </c>
      <c r="AJ1898" s="7">
        <f>IF(R1898&gt;0,RANK(R1898,(N1898:P1898,Q1898:AE1898)),0)</f>
        <v>0</v>
      </c>
      <c r="AK1898" s="7">
        <f>IF(T1898&gt;0,RANK(T1898,(N1898:P1898,Q1898:AE1898)),0)</f>
        <v>0</v>
      </c>
      <c r="AL1898" s="7">
        <f>IF(S1898&gt;0,RANK(S1898,(N1898:P1898,Q1898:AE1898)),0)</f>
        <v>3</v>
      </c>
      <c r="AM1898" s="2">
        <f t="shared" si="729"/>
        <v>0</v>
      </c>
      <c r="AN1898" s="2">
        <f t="shared" si="730"/>
        <v>0</v>
      </c>
      <c r="AO1898" s="2">
        <f t="shared" si="731"/>
        <v>0</v>
      </c>
      <c r="AP1898" s="2">
        <f t="shared" si="732"/>
        <v>6.7598249669749005E-2</v>
      </c>
      <c r="AR1898" t="s">
        <v>940</v>
      </c>
      <c r="AS1898" t="s">
        <v>788</v>
      </c>
      <c r="AT1898">
        <v>0</v>
      </c>
      <c r="AV1898">
        <v>3</v>
      </c>
      <c r="AW1898" s="91">
        <v>45</v>
      </c>
      <c r="AX1898" s="93">
        <v>3</v>
      </c>
      <c r="AY1898" s="97">
        <f t="shared" si="733"/>
        <v>45003</v>
      </c>
      <c r="BA1898" s="7" t="s">
        <v>1261</v>
      </c>
    </row>
    <row r="1899" spans="1:53" ht="13" hidden="1" customHeight="1" outlineLevel="1">
      <c r="A1899" t="s">
        <v>223</v>
      </c>
      <c r="B1899" t="s">
        <v>788</v>
      </c>
      <c r="C1899" s="1">
        <f t="shared" si="724"/>
        <v>2489</v>
      </c>
      <c r="D1899" s="7">
        <f>IF(N1899&gt;0, RANK(N1899,(N1899:P1899,Q1899:AE1899)),0)</f>
        <v>1</v>
      </c>
      <c r="E1899" s="7">
        <f>IF(O1899&gt;0,RANK(O1899,(N1899:P1899,Q1899:AE1899)),0)</f>
        <v>2</v>
      </c>
      <c r="F1899" s="7">
        <f>IF(P1899&gt;0,RANK(P1899,(N1899:P1899,Q1899:AE1899)),0)</f>
        <v>0</v>
      </c>
      <c r="G1899" s="1">
        <f t="shared" si="722"/>
        <v>1012</v>
      </c>
      <c r="H1899" s="2">
        <f t="shared" si="723"/>
        <v>0.40658899156287664</v>
      </c>
      <c r="I1899" s="2"/>
      <c r="J1899" s="2">
        <f t="shared" si="725"/>
        <v>0.6858175974286862</v>
      </c>
      <c r="K1899" s="2">
        <f t="shared" si="726"/>
        <v>0.27922860586580955</v>
      </c>
      <c r="L1899" s="2">
        <f t="shared" si="727"/>
        <v>0</v>
      </c>
      <c r="M1899" s="2">
        <f t="shared" si="728"/>
        <v>3.4953796705504248E-2</v>
      </c>
      <c r="N1899" s="112">
        <v>1707</v>
      </c>
      <c r="O1899" s="112">
        <v>695</v>
      </c>
      <c r="P1899" s="112"/>
      <c r="S1899" s="57">
        <v>74</v>
      </c>
      <c r="X1899" s="57">
        <v>13</v>
      </c>
      <c r="Y1899" s="112"/>
      <c r="Z1899" s="112"/>
      <c r="AA1899" s="115"/>
      <c r="AB1899" s="112"/>
      <c r="AC1899" s="112"/>
      <c r="AD1899" s="112"/>
      <c r="AE1899" s="112"/>
      <c r="AF1899" s="112"/>
      <c r="AG1899" s="112"/>
      <c r="AI1899" s="7">
        <f>IF(Q1899&gt;0,RANK(Q1899,(N1899:P1899,Q1899:AE1899)),0)</f>
        <v>0</v>
      </c>
      <c r="AJ1899" s="7">
        <f>IF(R1899&gt;0,RANK(R1899,(N1899:P1899,Q1899:AE1899)),0)</f>
        <v>0</v>
      </c>
      <c r="AK1899" s="7">
        <f>IF(T1899&gt;0,RANK(T1899,(N1899:P1899,Q1899:AE1899)),0)</f>
        <v>0</v>
      </c>
      <c r="AL1899" s="7">
        <f>IF(S1899&gt;0,RANK(S1899,(N1899:P1899,Q1899:AE1899)),0)</f>
        <v>3</v>
      </c>
      <c r="AM1899" s="2">
        <f t="shared" si="729"/>
        <v>0</v>
      </c>
      <c r="AN1899" s="2">
        <f t="shared" si="730"/>
        <v>0</v>
      </c>
      <c r="AO1899" s="2">
        <f t="shared" si="731"/>
        <v>0</v>
      </c>
      <c r="AP1899" s="2">
        <f t="shared" si="732"/>
        <v>2.9730815588589796E-2</v>
      </c>
      <c r="AR1899" t="s">
        <v>223</v>
      </c>
      <c r="AS1899" t="s">
        <v>788</v>
      </c>
      <c r="AT1899">
        <v>2</v>
      </c>
      <c r="AV1899">
        <v>3</v>
      </c>
      <c r="AW1899" s="91">
        <v>45</v>
      </c>
      <c r="AX1899" s="93">
        <v>5</v>
      </c>
      <c r="AY1899" s="97">
        <f t="shared" si="733"/>
        <v>45005</v>
      </c>
      <c r="BA1899" s="7" t="s">
        <v>1261</v>
      </c>
    </row>
    <row r="1900" spans="1:53" ht="13" hidden="1" customHeight="1" outlineLevel="1">
      <c r="A1900" t="s">
        <v>1445</v>
      </c>
      <c r="B1900" t="s">
        <v>788</v>
      </c>
      <c r="C1900" s="1">
        <f t="shared" si="724"/>
        <v>49388</v>
      </c>
      <c r="D1900" s="7">
        <f>IF(N1900&gt;0, RANK(N1900,(N1900:P1900,Q1900:AE1900)),0)</f>
        <v>2</v>
      </c>
      <c r="E1900" s="7">
        <f>IF(O1900&gt;0,RANK(O1900,(N1900:P1900,Q1900:AE1900)),0)</f>
        <v>1</v>
      </c>
      <c r="F1900" s="7">
        <f>IF(P1900&gt;0,RANK(P1900,(N1900:P1900,Q1900:AE1900)),0)</f>
        <v>0</v>
      </c>
      <c r="G1900" s="1">
        <f t="shared" si="722"/>
        <v>26274</v>
      </c>
      <c r="H1900" s="2">
        <f t="shared" si="723"/>
        <v>0.53199157690127152</v>
      </c>
      <c r="I1900" s="2"/>
      <c r="J1900" s="2">
        <f t="shared" si="725"/>
        <v>0.18838584271482953</v>
      </c>
      <c r="K1900" s="2">
        <f t="shared" si="726"/>
        <v>0.72037741961610102</v>
      </c>
      <c r="L1900" s="2">
        <f t="shared" si="727"/>
        <v>0</v>
      </c>
      <c r="M1900" s="2">
        <f t="shared" si="728"/>
        <v>9.1236737669069479E-2</v>
      </c>
      <c r="N1900" s="112">
        <v>9304</v>
      </c>
      <c r="O1900" s="112">
        <v>35578</v>
      </c>
      <c r="P1900" s="112"/>
      <c r="S1900" s="57">
        <v>4075</v>
      </c>
      <c r="X1900" s="57">
        <v>431</v>
      </c>
      <c r="Y1900" s="112"/>
      <c r="Z1900" s="112"/>
      <c r="AA1900" s="115"/>
      <c r="AB1900" s="112"/>
      <c r="AC1900" s="112"/>
      <c r="AD1900" s="112"/>
      <c r="AE1900" s="112"/>
      <c r="AF1900" s="112"/>
      <c r="AG1900" s="112"/>
      <c r="AI1900" s="7">
        <f>IF(Q1900&gt;0,RANK(Q1900,(N1900:P1900,Q1900:AE1900)),0)</f>
        <v>0</v>
      </c>
      <c r="AJ1900" s="7">
        <f>IF(R1900&gt;0,RANK(R1900,(N1900:P1900,Q1900:AE1900)),0)</f>
        <v>0</v>
      </c>
      <c r="AK1900" s="7">
        <f>IF(T1900&gt;0,RANK(T1900,(N1900:P1900,Q1900:AE1900)),0)</f>
        <v>0</v>
      </c>
      <c r="AL1900" s="7">
        <f>IF(S1900&gt;0,RANK(S1900,(N1900:P1900,Q1900:AE1900)),0)</f>
        <v>3</v>
      </c>
      <c r="AM1900" s="2">
        <f t="shared" si="729"/>
        <v>0</v>
      </c>
      <c r="AN1900" s="2">
        <f t="shared" si="730"/>
        <v>0</v>
      </c>
      <c r="AO1900" s="2">
        <f t="shared" si="731"/>
        <v>0</v>
      </c>
      <c r="AP1900" s="2">
        <f t="shared" si="732"/>
        <v>8.2509921438406089E-2</v>
      </c>
      <c r="AR1900" t="s">
        <v>1445</v>
      </c>
      <c r="AS1900" t="s">
        <v>788</v>
      </c>
      <c r="AT1900">
        <v>3</v>
      </c>
      <c r="AV1900">
        <v>3</v>
      </c>
      <c r="AW1900" s="91">
        <v>45</v>
      </c>
      <c r="AX1900" s="93">
        <v>7</v>
      </c>
      <c r="AY1900" s="97">
        <f t="shared" si="733"/>
        <v>45007</v>
      </c>
      <c r="BA1900" s="7" t="s">
        <v>1261</v>
      </c>
    </row>
    <row r="1901" spans="1:53" ht="13" hidden="1" customHeight="1" outlineLevel="1">
      <c r="A1901" t="s">
        <v>1567</v>
      </c>
      <c r="B1901" t="s">
        <v>788</v>
      </c>
      <c r="C1901" s="1">
        <f t="shared" si="724"/>
        <v>4748</v>
      </c>
      <c r="D1901" s="7">
        <f>IF(N1901&gt;0, RANK(N1901,(N1901:P1901,Q1901:AE1901)),0)</f>
        <v>1</v>
      </c>
      <c r="E1901" s="7">
        <f>IF(O1901&gt;0,RANK(O1901,(N1901:P1901,Q1901:AE1901)),0)</f>
        <v>2</v>
      </c>
      <c r="F1901" s="7">
        <f>IF(P1901&gt;0,RANK(P1901,(N1901:P1901,Q1901:AE1901)),0)</f>
        <v>0</v>
      </c>
      <c r="G1901" s="1">
        <f t="shared" si="722"/>
        <v>843</v>
      </c>
      <c r="H1901" s="2">
        <f t="shared" si="723"/>
        <v>0.17754844144903117</v>
      </c>
      <c r="I1901" s="2"/>
      <c r="J1901" s="2">
        <f t="shared" si="725"/>
        <v>0.56718618365627638</v>
      </c>
      <c r="K1901" s="2">
        <f t="shared" si="726"/>
        <v>0.38963774220724517</v>
      </c>
      <c r="L1901" s="2">
        <f t="shared" si="727"/>
        <v>0</v>
      </c>
      <c r="M1901" s="2">
        <f t="shared" si="728"/>
        <v>4.3176074136478448E-2</v>
      </c>
      <c r="N1901" s="112">
        <v>2693</v>
      </c>
      <c r="O1901" s="112">
        <v>1850</v>
      </c>
      <c r="P1901" s="112"/>
      <c r="S1901" s="57">
        <v>169</v>
      </c>
      <c r="X1901" s="57">
        <v>36</v>
      </c>
      <c r="Y1901" s="112"/>
      <c r="Z1901" s="112"/>
      <c r="AA1901" s="115"/>
      <c r="AB1901" s="112"/>
      <c r="AC1901" s="112"/>
      <c r="AD1901" s="112"/>
      <c r="AE1901" s="112"/>
      <c r="AF1901" s="112"/>
      <c r="AG1901" s="112"/>
      <c r="AI1901" s="7">
        <f>IF(Q1901&gt;0,RANK(Q1901,(N1901:P1901,Q1901:AE1901)),0)</f>
        <v>0</v>
      </c>
      <c r="AJ1901" s="7">
        <f>IF(R1901&gt;0,RANK(R1901,(N1901:P1901,Q1901:AE1901)),0)</f>
        <v>0</v>
      </c>
      <c r="AK1901" s="7">
        <f>IF(T1901&gt;0,RANK(T1901,(N1901:P1901,Q1901:AE1901)),0)</f>
        <v>0</v>
      </c>
      <c r="AL1901" s="7">
        <f>IF(S1901&gt;0,RANK(S1901,(N1901:P1901,Q1901:AE1901)),0)</f>
        <v>3</v>
      </c>
      <c r="AM1901" s="2">
        <f t="shared" si="729"/>
        <v>0</v>
      </c>
      <c r="AN1901" s="2">
        <f t="shared" si="730"/>
        <v>0</v>
      </c>
      <c r="AO1901" s="2">
        <f t="shared" si="731"/>
        <v>0</v>
      </c>
      <c r="AP1901" s="2">
        <f t="shared" si="732"/>
        <v>3.5593934288121312E-2</v>
      </c>
      <c r="AR1901" t="s">
        <v>1567</v>
      </c>
      <c r="AS1901" t="s">
        <v>788</v>
      </c>
      <c r="AT1901">
        <v>6</v>
      </c>
      <c r="AV1901">
        <v>3</v>
      </c>
      <c r="AW1901" s="91">
        <v>45</v>
      </c>
      <c r="AX1901" s="93">
        <v>9</v>
      </c>
      <c r="AY1901" s="97">
        <f t="shared" si="733"/>
        <v>45009</v>
      </c>
      <c r="BA1901" s="7" t="s">
        <v>1261</v>
      </c>
    </row>
    <row r="1902" spans="1:53" ht="13" hidden="1" customHeight="1" outlineLevel="1">
      <c r="A1902" t="s">
        <v>1739</v>
      </c>
      <c r="B1902" t="s">
        <v>788</v>
      </c>
      <c r="C1902" s="1">
        <f t="shared" si="724"/>
        <v>6865</v>
      </c>
      <c r="D1902" s="7">
        <f>IF(N1902&gt;0, RANK(N1902,(N1902:P1902,Q1902:AE1902)),0)</f>
        <v>2</v>
      </c>
      <c r="E1902" s="7">
        <f>IF(O1902&gt;0,RANK(O1902,(N1902:P1902,Q1902:AE1902)),0)</f>
        <v>1</v>
      </c>
      <c r="F1902" s="7">
        <f>IF(P1902&gt;0,RANK(P1902,(N1902:P1902,Q1902:AE1902)),0)</f>
        <v>0</v>
      </c>
      <c r="G1902" s="1">
        <f t="shared" si="722"/>
        <v>747</v>
      </c>
      <c r="H1902" s="2">
        <f t="shared" si="723"/>
        <v>0.10881281864530226</v>
      </c>
      <c r="I1902" s="2"/>
      <c r="J1902" s="2">
        <f t="shared" si="725"/>
        <v>0.42403495994173346</v>
      </c>
      <c r="K1902" s="2">
        <f t="shared" si="726"/>
        <v>0.53284777858703569</v>
      </c>
      <c r="L1902" s="2">
        <f t="shared" si="727"/>
        <v>0</v>
      </c>
      <c r="M1902" s="2">
        <f t="shared" si="728"/>
        <v>4.311726147123085E-2</v>
      </c>
      <c r="N1902" s="112">
        <v>2911</v>
      </c>
      <c r="O1902" s="112">
        <v>3658</v>
      </c>
      <c r="P1902" s="112"/>
      <c r="S1902" s="57">
        <v>270</v>
      </c>
      <c r="X1902" s="57">
        <v>26</v>
      </c>
      <c r="Y1902" s="112"/>
      <c r="Z1902" s="112"/>
      <c r="AA1902" s="115"/>
      <c r="AB1902" s="112"/>
      <c r="AC1902" s="112"/>
      <c r="AD1902" s="112"/>
      <c r="AE1902" s="112"/>
      <c r="AF1902" s="112"/>
      <c r="AG1902" s="112"/>
      <c r="AI1902" s="7">
        <f>IF(Q1902&gt;0,RANK(Q1902,(N1902:P1902,Q1902:AE1902)),0)</f>
        <v>0</v>
      </c>
      <c r="AJ1902" s="7">
        <f>IF(R1902&gt;0,RANK(R1902,(N1902:P1902,Q1902:AE1902)),0)</f>
        <v>0</v>
      </c>
      <c r="AK1902" s="7">
        <f>IF(T1902&gt;0,RANK(T1902,(N1902:P1902,Q1902:AE1902)),0)</f>
        <v>0</v>
      </c>
      <c r="AL1902" s="7">
        <f>IF(S1902&gt;0,RANK(S1902,(N1902:P1902,Q1902:AE1902)),0)</f>
        <v>3</v>
      </c>
      <c r="AM1902" s="2">
        <f t="shared" si="729"/>
        <v>0</v>
      </c>
      <c r="AN1902" s="2">
        <f t="shared" si="730"/>
        <v>0</v>
      </c>
      <c r="AO1902" s="2">
        <f t="shared" si="731"/>
        <v>0</v>
      </c>
      <c r="AP1902" s="2">
        <f t="shared" si="732"/>
        <v>3.9329934450109252E-2</v>
      </c>
      <c r="AR1902" t="s">
        <v>1739</v>
      </c>
      <c r="AS1902" t="s">
        <v>788</v>
      </c>
      <c r="AT1902">
        <v>2</v>
      </c>
      <c r="AV1902">
        <v>3</v>
      </c>
      <c r="AW1902" s="91">
        <v>45</v>
      </c>
      <c r="AX1902" s="93">
        <v>11</v>
      </c>
      <c r="AY1902" s="97">
        <f t="shared" si="733"/>
        <v>45011</v>
      </c>
      <c r="BA1902" s="7" t="s">
        <v>1261</v>
      </c>
    </row>
    <row r="1903" spans="1:53" ht="13" hidden="1" customHeight="1" outlineLevel="1">
      <c r="A1903" t="s">
        <v>1740</v>
      </c>
      <c r="B1903" t="s">
        <v>788</v>
      </c>
      <c r="C1903" s="1">
        <f t="shared" si="724"/>
        <v>49967</v>
      </c>
      <c r="D1903" s="7">
        <f>IF(N1903&gt;0, RANK(N1903,(N1903:P1903,Q1903:AE1903)),0)</f>
        <v>2</v>
      </c>
      <c r="E1903" s="7">
        <f>IF(O1903&gt;0,RANK(O1903,(N1903:P1903,Q1903:AE1903)),0)</f>
        <v>1</v>
      </c>
      <c r="F1903" s="7">
        <f>IF(P1903&gt;0,RANK(P1903,(N1903:P1903,Q1903:AE1903)),0)</f>
        <v>0</v>
      </c>
      <c r="G1903" s="1">
        <f t="shared" si="722"/>
        <v>21139</v>
      </c>
      <c r="H1903" s="2">
        <f t="shared" si="723"/>
        <v>0.42305921908459582</v>
      </c>
      <c r="I1903" s="2"/>
      <c r="J1903" s="2">
        <f t="shared" si="725"/>
        <v>0.22402785838653511</v>
      </c>
      <c r="K1903" s="2">
        <f t="shared" si="726"/>
        <v>0.64708707747113092</v>
      </c>
      <c r="L1903" s="2">
        <f t="shared" si="727"/>
        <v>0</v>
      </c>
      <c r="M1903" s="2">
        <f t="shared" si="728"/>
        <v>0.12888506414233392</v>
      </c>
      <c r="N1903" s="112">
        <v>11194</v>
      </c>
      <c r="O1903" s="112">
        <v>32333</v>
      </c>
      <c r="P1903" s="112"/>
      <c r="S1903" s="57">
        <v>5832</v>
      </c>
      <c r="X1903" s="57">
        <v>608</v>
      </c>
      <c r="Y1903" s="112"/>
      <c r="Z1903" s="112"/>
      <c r="AA1903" s="115"/>
      <c r="AB1903" s="112"/>
      <c r="AC1903" s="112"/>
      <c r="AD1903" s="112"/>
      <c r="AE1903" s="112"/>
      <c r="AF1903" s="112"/>
      <c r="AG1903" s="112"/>
      <c r="AI1903" s="7">
        <f>IF(Q1903&gt;0,RANK(Q1903,(N1903:P1903,Q1903:AE1903)),0)</f>
        <v>0</v>
      </c>
      <c r="AJ1903" s="7">
        <f>IF(R1903&gt;0,RANK(R1903,(N1903:P1903,Q1903:AE1903)),0)</f>
        <v>0</v>
      </c>
      <c r="AK1903" s="7">
        <f>IF(T1903&gt;0,RANK(T1903,(N1903:P1903,Q1903:AE1903)),0)</f>
        <v>0</v>
      </c>
      <c r="AL1903" s="7">
        <f>IF(S1903&gt;0,RANK(S1903,(N1903:P1903,Q1903:AE1903)),0)</f>
        <v>3</v>
      </c>
      <c r="AM1903" s="2">
        <f t="shared" si="729"/>
        <v>0</v>
      </c>
      <c r="AN1903" s="2">
        <f t="shared" si="730"/>
        <v>0</v>
      </c>
      <c r="AO1903" s="2">
        <f t="shared" si="731"/>
        <v>0</v>
      </c>
      <c r="AP1903" s="2">
        <f t="shared" si="732"/>
        <v>0.11671703324193967</v>
      </c>
      <c r="AR1903" t="s">
        <v>1740</v>
      </c>
      <c r="AS1903" t="s">
        <v>788</v>
      </c>
      <c r="AT1903">
        <v>2</v>
      </c>
      <c r="AV1903">
        <v>3</v>
      </c>
      <c r="AW1903" s="91">
        <v>45</v>
      </c>
      <c r="AX1903" s="93">
        <v>13</v>
      </c>
      <c r="AY1903" s="97">
        <f t="shared" si="733"/>
        <v>45013</v>
      </c>
      <c r="BA1903" s="7" t="s">
        <v>1261</v>
      </c>
    </row>
    <row r="1904" spans="1:53" ht="13" hidden="1" customHeight="1" outlineLevel="1">
      <c r="A1904" t="s">
        <v>1345</v>
      </c>
      <c r="B1904" t="s">
        <v>788</v>
      </c>
      <c r="C1904" s="1">
        <f t="shared" si="724"/>
        <v>42207</v>
      </c>
      <c r="D1904" s="7">
        <f>IF(N1904&gt;0, RANK(N1904,(N1904:P1904,Q1904:AE1904)),0)</f>
        <v>2</v>
      </c>
      <c r="E1904" s="7">
        <f>IF(O1904&gt;0,RANK(O1904,(N1904:P1904,Q1904:AE1904)),0)</f>
        <v>1</v>
      </c>
      <c r="F1904" s="7">
        <f>IF(P1904&gt;0,RANK(P1904,(N1904:P1904,Q1904:AE1904)),0)</f>
        <v>0</v>
      </c>
      <c r="G1904" s="1">
        <f t="shared" si="722"/>
        <v>15954</v>
      </c>
      <c r="H1904" s="2">
        <f t="shared" si="723"/>
        <v>0.37799417158291276</v>
      </c>
      <c r="I1904" s="2"/>
      <c r="J1904" s="2">
        <f t="shared" si="725"/>
        <v>0.26099936029568555</v>
      </c>
      <c r="K1904" s="2">
        <f t="shared" si="726"/>
        <v>0.63899353187859831</v>
      </c>
      <c r="L1904" s="2">
        <f t="shared" si="727"/>
        <v>0</v>
      </c>
      <c r="M1904" s="2">
        <f t="shared" si="728"/>
        <v>0.1000071078257162</v>
      </c>
      <c r="N1904" s="112">
        <v>11016</v>
      </c>
      <c r="O1904" s="112">
        <v>26970</v>
      </c>
      <c r="P1904" s="112"/>
      <c r="S1904" s="57">
        <v>3624</v>
      </c>
      <c r="X1904" s="57">
        <v>597</v>
      </c>
      <c r="Y1904" s="112"/>
      <c r="Z1904" s="112"/>
      <c r="AA1904" s="115"/>
      <c r="AB1904" s="112"/>
      <c r="AC1904" s="112"/>
      <c r="AD1904" s="112"/>
      <c r="AE1904" s="112"/>
      <c r="AF1904" s="112"/>
      <c r="AG1904" s="112"/>
      <c r="AI1904" s="7">
        <f>IF(Q1904&gt;0,RANK(Q1904,(N1904:P1904,Q1904:AE1904)),0)</f>
        <v>0</v>
      </c>
      <c r="AJ1904" s="7">
        <f>IF(R1904&gt;0,RANK(R1904,(N1904:P1904,Q1904:AE1904)),0)</f>
        <v>0</v>
      </c>
      <c r="AK1904" s="7">
        <f>IF(T1904&gt;0,RANK(T1904,(N1904:P1904,Q1904:AE1904)),0)</f>
        <v>0</v>
      </c>
      <c r="AL1904" s="7">
        <f>IF(S1904&gt;0,RANK(S1904,(N1904:P1904,Q1904:AE1904)),0)</f>
        <v>3</v>
      </c>
      <c r="AM1904" s="2">
        <f t="shared" si="729"/>
        <v>0</v>
      </c>
      <c r="AN1904" s="2">
        <f t="shared" si="730"/>
        <v>0</v>
      </c>
      <c r="AO1904" s="2">
        <f t="shared" si="731"/>
        <v>0</v>
      </c>
      <c r="AP1904" s="2">
        <f t="shared" si="732"/>
        <v>8.5862534650650371E-2</v>
      </c>
      <c r="AR1904" t="s">
        <v>1345</v>
      </c>
      <c r="AS1904" t="s">
        <v>788</v>
      </c>
      <c r="AT1904">
        <v>0</v>
      </c>
      <c r="AV1904">
        <v>3</v>
      </c>
      <c r="AW1904" s="91">
        <v>45</v>
      </c>
      <c r="AX1904" s="93">
        <v>15</v>
      </c>
      <c r="AY1904" s="97">
        <f t="shared" si="733"/>
        <v>45015</v>
      </c>
      <c r="BA1904" s="7" t="s">
        <v>1261</v>
      </c>
    </row>
    <row r="1905" spans="1:53" ht="13" hidden="1" customHeight="1" outlineLevel="1">
      <c r="A1905" t="s">
        <v>852</v>
      </c>
      <c r="B1905" t="s">
        <v>788</v>
      </c>
      <c r="C1905" s="1">
        <f t="shared" si="724"/>
        <v>5720</v>
      </c>
      <c r="D1905" s="7">
        <f>IF(N1905&gt;0, RANK(N1905,(N1905:P1905,Q1905:AE1905)),0)</f>
        <v>2</v>
      </c>
      <c r="E1905" s="7">
        <f>IF(O1905&gt;0,RANK(O1905,(N1905:P1905,Q1905:AE1905)),0)</f>
        <v>1</v>
      </c>
      <c r="F1905" s="7">
        <f>IF(P1905&gt;0,RANK(P1905,(N1905:P1905,Q1905:AE1905)),0)</f>
        <v>0</v>
      </c>
      <c r="G1905" s="1">
        <f t="shared" si="722"/>
        <v>899</v>
      </c>
      <c r="H1905" s="2">
        <f t="shared" si="723"/>
        <v>0.15716783216783217</v>
      </c>
      <c r="I1905" s="2"/>
      <c r="J1905" s="2">
        <f t="shared" si="725"/>
        <v>0.37937062937062938</v>
      </c>
      <c r="K1905" s="2">
        <f t="shared" si="726"/>
        <v>0.53653846153846152</v>
      </c>
      <c r="L1905" s="2">
        <f t="shared" si="727"/>
        <v>0</v>
      </c>
      <c r="M1905" s="2">
        <f t="shared" si="728"/>
        <v>8.4090909090909105E-2</v>
      </c>
      <c r="N1905" s="112">
        <v>2170</v>
      </c>
      <c r="O1905" s="112">
        <v>3069</v>
      </c>
      <c r="P1905" s="112"/>
      <c r="S1905" s="57">
        <v>398</v>
      </c>
      <c r="X1905" s="57">
        <v>83</v>
      </c>
      <c r="Y1905" s="112"/>
      <c r="Z1905" s="112"/>
      <c r="AA1905" s="115"/>
      <c r="AB1905" s="112"/>
      <c r="AC1905" s="112"/>
      <c r="AD1905" s="112"/>
      <c r="AE1905" s="112"/>
      <c r="AF1905" s="112"/>
      <c r="AG1905" s="112"/>
      <c r="AI1905" s="7">
        <f>IF(Q1905&gt;0,RANK(Q1905,(N1905:P1905,Q1905:AE1905)),0)</f>
        <v>0</v>
      </c>
      <c r="AJ1905" s="7">
        <f>IF(R1905&gt;0,RANK(R1905,(N1905:P1905,Q1905:AE1905)),0)</f>
        <v>0</v>
      </c>
      <c r="AK1905" s="7">
        <f>IF(T1905&gt;0,RANK(T1905,(N1905:P1905,Q1905:AE1905)),0)</f>
        <v>0</v>
      </c>
      <c r="AL1905" s="7">
        <f>IF(S1905&gt;0,RANK(S1905,(N1905:P1905,Q1905:AE1905)),0)</f>
        <v>3</v>
      </c>
      <c r="AM1905" s="2">
        <f t="shared" si="729"/>
        <v>0</v>
      </c>
      <c r="AN1905" s="2">
        <f t="shared" si="730"/>
        <v>0</v>
      </c>
      <c r="AO1905" s="2">
        <f t="shared" si="731"/>
        <v>0</v>
      </c>
      <c r="AP1905" s="2">
        <f t="shared" si="732"/>
        <v>6.9580419580419578E-2</v>
      </c>
      <c r="AR1905" t="s">
        <v>852</v>
      </c>
      <c r="AS1905" t="s">
        <v>788</v>
      </c>
      <c r="AT1905">
        <v>0</v>
      </c>
      <c r="AV1905">
        <v>3</v>
      </c>
      <c r="AW1905" s="91">
        <v>45</v>
      </c>
      <c r="AX1905" s="93">
        <v>17</v>
      </c>
      <c r="AY1905" s="97">
        <f t="shared" si="733"/>
        <v>45017</v>
      </c>
      <c r="BA1905" s="7" t="s">
        <v>1261</v>
      </c>
    </row>
    <row r="1906" spans="1:53" ht="13" hidden="1" customHeight="1" outlineLevel="1">
      <c r="A1906" t="s">
        <v>1830</v>
      </c>
      <c r="B1906" t="s">
        <v>788</v>
      </c>
      <c r="C1906" s="1">
        <f t="shared" si="724"/>
        <v>99809</v>
      </c>
      <c r="D1906" s="7">
        <f>IF(N1906&gt;0, RANK(N1906,(N1906:P1906,Q1906:AE1906)),0)</f>
        <v>2</v>
      </c>
      <c r="E1906" s="7">
        <f>IF(O1906&gt;0,RANK(O1906,(N1906:P1906,Q1906:AE1906)),0)</f>
        <v>1</v>
      </c>
      <c r="F1906" s="7">
        <f>IF(P1906&gt;0,RANK(P1906,(N1906:P1906,Q1906:AE1906)),0)</f>
        <v>0</v>
      </c>
      <c r="G1906" s="1">
        <f t="shared" si="722"/>
        <v>28055</v>
      </c>
      <c r="H1906" s="2">
        <f t="shared" si="723"/>
        <v>0.28108687593303211</v>
      </c>
      <c r="I1906" s="2"/>
      <c r="J1906" s="2">
        <f t="shared" si="725"/>
        <v>0.27143844743460011</v>
      </c>
      <c r="K1906" s="2">
        <f t="shared" si="726"/>
        <v>0.55252532336763216</v>
      </c>
      <c r="L1906" s="2">
        <f t="shared" si="727"/>
        <v>0</v>
      </c>
      <c r="M1906" s="2">
        <f t="shared" si="728"/>
        <v>0.17603622919776774</v>
      </c>
      <c r="N1906" s="112">
        <v>27092</v>
      </c>
      <c r="O1906" s="112">
        <v>55147</v>
      </c>
      <c r="P1906" s="112"/>
      <c r="S1906" s="57">
        <v>12562</v>
      </c>
      <c r="X1906" s="57">
        <v>5008</v>
      </c>
      <c r="Y1906" s="112"/>
      <c r="Z1906" s="112"/>
      <c r="AA1906" s="115"/>
      <c r="AB1906" s="112"/>
      <c r="AC1906" s="112"/>
      <c r="AD1906" s="112"/>
      <c r="AE1906" s="112"/>
      <c r="AF1906" s="112"/>
      <c r="AG1906" s="112"/>
      <c r="AI1906" s="7">
        <f>IF(Q1906&gt;0,RANK(Q1906,(N1906:P1906,Q1906:AE1906)),0)</f>
        <v>0</v>
      </c>
      <c r="AJ1906" s="7">
        <f>IF(R1906&gt;0,RANK(R1906,(N1906:P1906,Q1906:AE1906)),0)</f>
        <v>0</v>
      </c>
      <c r="AK1906" s="7">
        <f>IF(T1906&gt;0,RANK(T1906,(N1906:P1906,Q1906:AE1906)),0)</f>
        <v>0</v>
      </c>
      <c r="AL1906" s="7">
        <f>IF(S1906&gt;0,RANK(S1906,(N1906:P1906,Q1906:AE1906)),0)</f>
        <v>3</v>
      </c>
      <c r="AM1906" s="2">
        <f t="shared" si="729"/>
        <v>0</v>
      </c>
      <c r="AN1906" s="2">
        <f t="shared" si="730"/>
        <v>0</v>
      </c>
      <c r="AO1906" s="2">
        <f t="shared" si="731"/>
        <v>0</v>
      </c>
      <c r="AP1906" s="2">
        <f t="shared" si="732"/>
        <v>0.12586039335130098</v>
      </c>
      <c r="AR1906" t="s">
        <v>1830</v>
      </c>
      <c r="AS1906" t="s">
        <v>788</v>
      </c>
      <c r="AT1906">
        <v>0</v>
      </c>
      <c r="AV1906">
        <v>3</v>
      </c>
      <c r="AW1906" s="91">
        <v>45</v>
      </c>
      <c r="AX1906" s="93">
        <v>19</v>
      </c>
      <c r="AY1906" s="97">
        <f t="shared" si="733"/>
        <v>45019</v>
      </c>
      <c r="BA1906" s="7" t="s">
        <v>1261</v>
      </c>
    </row>
    <row r="1907" spans="1:53" ht="13" hidden="1" customHeight="1" outlineLevel="1">
      <c r="A1907" t="s">
        <v>1731</v>
      </c>
      <c r="B1907" t="s">
        <v>788</v>
      </c>
      <c r="C1907" s="1">
        <f t="shared" si="724"/>
        <v>14239</v>
      </c>
      <c r="D1907" s="7">
        <f>IF(N1907&gt;0, RANK(N1907,(N1907:P1907,Q1907:AE1907)),0)</f>
        <v>2</v>
      </c>
      <c r="E1907" s="7">
        <f>IF(O1907&gt;0,RANK(O1907,(N1907:P1907,Q1907:AE1907)),0)</f>
        <v>1</v>
      </c>
      <c r="F1907" s="7">
        <f>IF(P1907&gt;0,RANK(P1907,(N1907:P1907,Q1907:AE1907)),0)</f>
        <v>0</v>
      </c>
      <c r="G1907" s="1">
        <f t="shared" si="722"/>
        <v>6020</v>
      </c>
      <c r="H1907" s="2">
        <f t="shared" si="723"/>
        <v>0.42278249877098112</v>
      </c>
      <c r="I1907" s="2"/>
      <c r="J1907" s="2">
        <f t="shared" si="725"/>
        <v>0.26069246435845211</v>
      </c>
      <c r="K1907" s="2">
        <f t="shared" si="726"/>
        <v>0.68347496312943323</v>
      </c>
      <c r="L1907" s="2">
        <f t="shared" si="727"/>
        <v>0</v>
      </c>
      <c r="M1907" s="2">
        <f t="shared" si="728"/>
        <v>5.5832572512114709E-2</v>
      </c>
      <c r="N1907" s="112">
        <v>3712</v>
      </c>
      <c r="O1907" s="112">
        <v>9732</v>
      </c>
      <c r="P1907" s="112"/>
      <c r="S1907" s="57">
        <v>714</v>
      </c>
      <c r="X1907" s="57">
        <v>81</v>
      </c>
      <c r="Y1907" s="112"/>
      <c r="Z1907" s="112"/>
      <c r="AA1907" s="115"/>
      <c r="AB1907" s="112"/>
      <c r="AC1907" s="112"/>
      <c r="AD1907" s="112"/>
      <c r="AE1907" s="112"/>
      <c r="AF1907" s="112"/>
      <c r="AG1907" s="112"/>
      <c r="AI1907" s="7">
        <f>IF(Q1907&gt;0,RANK(Q1907,(N1907:P1907,Q1907:AE1907)),0)</f>
        <v>0</v>
      </c>
      <c r="AJ1907" s="7">
        <f>IF(R1907&gt;0,RANK(R1907,(N1907:P1907,Q1907:AE1907)),0)</f>
        <v>0</v>
      </c>
      <c r="AK1907" s="7">
        <f>IF(T1907&gt;0,RANK(T1907,(N1907:P1907,Q1907:AE1907)),0)</f>
        <v>0</v>
      </c>
      <c r="AL1907" s="7">
        <f>IF(S1907&gt;0,RANK(S1907,(N1907:P1907,Q1907:AE1907)),0)</f>
        <v>3</v>
      </c>
      <c r="AM1907" s="2">
        <f t="shared" si="729"/>
        <v>0</v>
      </c>
      <c r="AN1907" s="2">
        <f t="shared" si="730"/>
        <v>0</v>
      </c>
      <c r="AO1907" s="2">
        <f t="shared" si="731"/>
        <v>0</v>
      </c>
      <c r="AP1907" s="2">
        <f t="shared" si="732"/>
        <v>5.0143970784465204E-2</v>
      </c>
      <c r="AR1907" t="s">
        <v>1731</v>
      </c>
      <c r="AS1907" t="s">
        <v>788</v>
      </c>
      <c r="AT1907">
        <v>5</v>
      </c>
      <c r="AV1907">
        <v>3</v>
      </c>
      <c r="AW1907" s="91">
        <v>45</v>
      </c>
      <c r="AX1907" s="93">
        <v>21</v>
      </c>
      <c r="AY1907" s="97">
        <f t="shared" si="733"/>
        <v>45021</v>
      </c>
      <c r="BA1907" s="7" t="s">
        <v>1261</v>
      </c>
    </row>
    <row r="1908" spans="1:53" ht="13" hidden="1" customHeight="1" outlineLevel="1">
      <c r="A1908" t="s">
        <v>772</v>
      </c>
      <c r="B1908" t="s">
        <v>788</v>
      </c>
      <c r="C1908" s="1">
        <f t="shared" si="724"/>
        <v>9345</v>
      </c>
      <c r="D1908" s="7">
        <f>IF(N1908&gt;0, RANK(N1908,(N1908:P1908,Q1908:AE1908)),0)</f>
        <v>2</v>
      </c>
      <c r="E1908" s="7">
        <f>IF(O1908&gt;0,RANK(O1908,(N1908:P1908,Q1908:AE1908)),0)</f>
        <v>1</v>
      </c>
      <c r="F1908" s="7">
        <f>IF(P1908&gt;0,RANK(P1908,(N1908:P1908,Q1908:AE1908)),0)</f>
        <v>0</v>
      </c>
      <c r="G1908" s="1">
        <f t="shared" si="722"/>
        <v>796</v>
      </c>
      <c r="H1908" s="2">
        <f t="shared" si="723"/>
        <v>8.5179240235420006E-2</v>
      </c>
      <c r="I1908" s="2"/>
      <c r="J1908" s="2">
        <f t="shared" si="725"/>
        <v>0.43146067415730338</v>
      </c>
      <c r="K1908" s="2">
        <f t="shared" si="726"/>
        <v>0.51663991439272339</v>
      </c>
      <c r="L1908" s="2">
        <f t="shared" si="727"/>
        <v>0</v>
      </c>
      <c r="M1908" s="2">
        <f t="shared" si="728"/>
        <v>5.1899411449973232E-2</v>
      </c>
      <c r="N1908" s="112">
        <v>4032</v>
      </c>
      <c r="O1908" s="112">
        <v>4828</v>
      </c>
      <c r="P1908" s="112"/>
      <c r="S1908" s="57">
        <v>441</v>
      </c>
      <c r="X1908" s="57">
        <v>44</v>
      </c>
      <c r="Y1908" s="112"/>
      <c r="Z1908" s="112"/>
      <c r="AA1908" s="115"/>
      <c r="AB1908" s="112"/>
      <c r="AC1908" s="112"/>
      <c r="AD1908" s="112"/>
      <c r="AE1908" s="112"/>
      <c r="AF1908" s="112"/>
      <c r="AG1908" s="112"/>
      <c r="AI1908" s="7">
        <f>IF(Q1908&gt;0,RANK(Q1908,(N1908:P1908,Q1908:AE1908)),0)</f>
        <v>0</v>
      </c>
      <c r="AJ1908" s="7">
        <f>IF(R1908&gt;0,RANK(R1908,(N1908:P1908,Q1908:AE1908)),0)</f>
        <v>0</v>
      </c>
      <c r="AK1908" s="7">
        <f>IF(T1908&gt;0,RANK(T1908,(N1908:P1908,Q1908:AE1908)),0)</f>
        <v>0</v>
      </c>
      <c r="AL1908" s="7">
        <f>IF(S1908&gt;0,RANK(S1908,(N1908:P1908,Q1908:AE1908)),0)</f>
        <v>3</v>
      </c>
      <c r="AM1908" s="2">
        <f t="shared" si="729"/>
        <v>0</v>
      </c>
      <c r="AN1908" s="2">
        <f t="shared" si="730"/>
        <v>0</v>
      </c>
      <c r="AO1908" s="2">
        <f t="shared" si="731"/>
        <v>0</v>
      </c>
      <c r="AP1908" s="2">
        <f t="shared" si="732"/>
        <v>4.7191011235955059E-2</v>
      </c>
      <c r="AR1908" t="s">
        <v>772</v>
      </c>
      <c r="AS1908" t="s">
        <v>788</v>
      </c>
      <c r="AT1908">
        <v>5</v>
      </c>
      <c r="AV1908">
        <v>3</v>
      </c>
      <c r="AW1908" s="91">
        <v>45</v>
      </c>
      <c r="AX1908" s="93">
        <v>23</v>
      </c>
      <c r="AY1908" s="97">
        <f t="shared" si="733"/>
        <v>45023</v>
      </c>
      <c r="BA1908" s="7" t="s">
        <v>1261</v>
      </c>
    </row>
    <row r="1909" spans="1:53" ht="13" hidden="1" customHeight="1" outlineLevel="1">
      <c r="A1909" t="s">
        <v>730</v>
      </c>
      <c r="B1909" t="s">
        <v>788</v>
      </c>
      <c r="C1909" s="1">
        <f t="shared" si="724"/>
        <v>10992</v>
      </c>
      <c r="D1909" s="7">
        <f>IF(N1909&gt;0, RANK(N1909,(N1909:P1909,Q1909:AE1909)),0)</f>
        <v>2</v>
      </c>
      <c r="E1909" s="7">
        <f>IF(O1909&gt;0,RANK(O1909,(N1909:P1909,Q1909:AE1909)),0)</f>
        <v>1</v>
      </c>
      <c r="F1909" s="7">
        <f>IF(P1909&gt;0,RANK(P1909,(N1909:P1909,Q1909:AE1909)),0)</f>
        <v>0</v>
      </c>
      <c r="G1909" s="1">
        <f t="shared" si="722"/>
        <v>1768</v>
      </c>
      <c r="H1909" s="2">
        <f t="shared" si="723"/>
        <v>0.16084425036390101</v>
      </c>
      <c r="I1909" s="2"/>
      <c r="J1909" s="2">
        <f t="shared" si="725"/>
        <v>0.39383187772925765</v>
      </c>
      <c r="K1909" s="2">
        <f t="shared" si="726"/>
        <v>0.55467612809315869</v>
      </c>
      <c r="L1909" s="2">
        <f t="shared" si="727"/>
        <v>0</v>
      </c>
      <c r="M1909" s="2">
        <f t="shared" si="728"/>
        <v>5.1491994177583655E-2</v>
      </c>
      <c r="N1909" s="112">
        <v>4329</v>
      </c>
      <c r="O1909" s="112">
        <v>6097</v>
      </c>
      <c r="P1909" s="112"/>
      <c r="S1909" s="57">
        <v>498</v>
      </c>
      <c r="X1909" s="57">
        <v>68</v>
      </c>
      <c r="Y1909" s="112"/>
      <c r="Z1909" s="112"/>
      <c r="AA1909" s="115"/>
      <c r="AB1909" s="112"/>
      <c r="AC1909" s="112"/>
      <c r="AD1909" s="112"/>
      <c r="AE1909" s="112"/>
      <c r="AF1909" s="112"/>
      <c r="AG1909" s="112"/>
      <c r="AI1909" s="7">
        <f>IF(Q1909&gt;0,RANK(Q1909,(N1909:P1909,Q1909:AE1909)),0)</f>
        <v>0</v>
      </c>
      <c r="AJ1909" s="7">
        <f>IF(R1909&gt;0,RANK(R1909,(N1909:P1909,Q1909:AE1909)),0)</f>
        <v>0</v>
      </c>
      <c r="AK1909" s="7">
        <f>IF(T1909&gt;0,RANK(T1909,(N1909:P1909,Q1909:AE1909)),0)</f>
        <v>0</v>
      </c>
      <c r="AL1909" s="7">
        <f>IF(S1909&gt;0,RANK(S1909,(N1909:P1909,Q1909:AE1909)),0)</f>
        <v>3</v>
      </c>
      <c r="AM1909" s="2">
        <f t="shared" si="729"/>
        <v>0</v>
      </c>
      <c r="AN1909" s="2">
        <f t="shared" si="730"/>
        <v>0</v>
      </c>
      <c r="AO1909" s="2">
        <f t="shared" si="731"/>
        <v>0</v>
      </c>
      <c r="AP1909" s="2">
        <f t="shared" si="732"/>
        <v>4.5305676855895198E-2</v>
      </c>
      <c r="AR1909" t="s">
        <v>730</v>
      </c>
      <c r="AS1909" t="s">
        <v>788</v>
      </c>
      <c r="AT1909">
        <v>5</v>
      </c>
      <c r="AV1909">
        <v>3</v>
      </c>
      <c r="AW1909" s="91">
        <v>45</v>
      </c>
      <c r="AX1909" s="93">
        <v>25</v>
      </c>
      <c r="AY1909" s="97">
        <f t="shared" si="733"/>
        <v>45025</v>
      </c>
      <c r="BA1909" s="7" t="s">
        <v>1261</v>
      </c>
    </row>
    <row r="1910" spans="1:53" ht="13" hidden="1" customHeight="1" outlineLevel="1">
      <c r="A1910" t="s">
        <v>1541</v>
      </c>
      <c r="B1910" t="s">
        <v>788</v>
      </c>
      <c r="C1910" s="1">
        <f t="shared" si="724"/>
        <v>11086</v>
      </c>
      <c r="D1910" s="7">
        <f>IF(N1910&gt;0, RANK(N1910,(N1910:P1910,Q1910:AE1910)),0)</f>
        <v>2</v>
      </c>
      <c r="E1910" s="7">
        <f>IF(O1910&gt;0,RANK(O1910,(N1910:P1910,Q1910:AE1910)),0)</f>
        <v>1</v>
      </c>
      <c r="F1910" s="7">
        <f>IF(P1910&gt;0,RANK(P1910,(N1910:P1910,Q1910:AE1910)),0)</f>
        <v>0</v>
      </c>
      <c r="G1910" s="1">
        <f t="shared" si="722"/>
        <v>499</v>
      </c>
      <c r="H1910" s="2">
        <f t="shared" si="723"/>
        <v>4.5011726501894278E-2</v>
      </c>
      <c r="I1910" s="2"/>
      <c r="J1910" s="2">
        <f t="shared" si="725"/>
        <v>0.43703770521378316</v>
      </c>
      <c r="K1910" s="2">
        <f t="shared" si="726"/>
        <v>0.48204943171567743</v>
      </c>
      <c r="L1910" s="2">
        <f t="shared" si="727"/>
        <v>0</v>
      </c>
      <c r="M1910" s="2">
        <f t="shared" si="728"/>
        <v>8.0912863070539409E-2</v>
      </c>
      <c r="N1910" s="112">
        <v>4845</v>
      </c>
      <c r="O1910" s="112">
        <v>5344</v>
      </c>
      <c r="P1910" s="112"/>
      <c r="S1910" s="57">
        <v>664</v>
      </c>
      <c r="X1910" s="57">
        <v>233</v>
      </c>
      <c r="Y1910" s="112"/>
      <c r="Z1910" s="112"/>
      <c r="AA1910" s="115"/>
      <c r="AB1910" s="112"/>
      <c r="AC1910" s="112"/>
      <c r="AD1910" s="112"/>
      <c r="AE1910" s="112"/>
      <c r="AF1910" s="112"/>
      <c r="AG1910" s="112"/>
      <c r="AI1910" s="7">
        <f>IF(Q1910&gt;0,RANK(Q1910,(N1910:P1910,Q1910:AE1910)),0)</f>
        <v>0</v>
      </c>
      <c r="AJ1910" s="7">
        <f>IF(R1910&gt;0,RANK(R1910,(N1910:P1910,Q1910:AE1910)),0)</f>
        <v>0</v>
      </c>
      <c r="AK1910" s="7">
        <f>IF(T1910&gt;0,RANK(T1910,(N1910:P1910,Q1910:AE1910)),0)</f>
        <v>0</v>
      </c>
      <c r="AL1910" s="7">
        <f>IF(S1910&gt;0,RANK(S1910,(N1910:P1910,Q1910:AE1910)),0)</f>
        <v>3</v>
      </c>
      <c r="AM1910" s="2">
        <f t="shared" si="729"/>
        <v>0</v>
      </c>
      <c r="AN1910" s="2">
        <f t="shared" si="730"/>
        <v>0</v>
      </c>
      <c r="AO1910" s="2">
        <f t="shared" si="731"/>
        <v>0</v>
      </c>
      <c r="AP1910" s="2">
        <f t="shared" si="732"/>
        <v>5.989536352155872E-2</v>
      </c>
      <c r="AR1910" t="s">
        <v>1541</v>
      </c>
      <c r="AS1910" t="s">
        <v>788</v>
      </c>
      <c r="AT1910">
        <v>6</v>
      </c>
      <c r="AV1910">
        <v>3</v>
      </c>
      <c r="AW1910" s="91">
        <v>45</v>
      </c>
      <c r="AX1910" s="93">
        <v>27</v>
      </c>
      <c r="AY1910" s="97">
        <f t="shared" si="733"/>
        <v>45027</v>
      </c>
      <c r="BA1910" s="7" t="s">
        <v>1261</v>
      </c>
    </row>
    <row r="1911" spans="1:53" ht="13" hidden="1" customHeight="1" outlineLevel="1">
      <c r="A1911" t="s">
        <v>1355</v>
      </c>
      <c r="B1911" t="s">
        <v>788</v>
      </c>
      <c r="C1911" s="1">
        <f t="shared" si="724"/>
        <v>12733</v>
      </c>
      <c r="D1911" s="7">
        <f>IF(N1911&gt;0, RANK(N1911,(N1911:P1911,Q1911:AE1911)),0)</f>
        <v>2</v>
      </c>
      <c r="E1911" s="7">
        <f>IF(O1911&gt;0,RANK(O1911,(N1911:P1911,Q1911:AE1911)),0)</f>
        <v>1</v>
      </c>
      <c r="F1911" s="7">
        <f>IF(P1911&gt;0,RANK(P1911,(N1911:P1911,Q1911:AE1911)),0)</f>
        <v>0</v>
      </c>
      <c r="G1911" s="1">
        <f t="shared" si="722"/>
        <v>3080</v>
      </c>
      <c r="H1911" s="2">
        <f t="shared" si="723"/>
        <v>0.24189114898295766</v>
      </c>
      <c r="I1911" s="2"/>
      <c r="J1911" s="2">
        <f t="shared" si="725"/>
        <v>0.34697243383334642</v>
      </c>
      <c r="K1911" s="2">
        <f t="shared" si="726"/>
        <v>0.58886358281630413</v>
      </c>
      <c r="L1911" s="2">
        <f t="shared" si="727"/>
        <v>0</v>
      </c>
      <c r="M1911" s="2">
        <f t="shared" si="728"/>
        <v>6.4163983350349452E-2</v>
      </c>
      <c r="N1911" s="112">
        <v>4418</v>
      </c>
      <c r="O1911" s="112">
        <v>7498</v>
      </c>
      <c r="P1911" s="112"/>
      <c r="S1911" s="57">
        <v>719</v>
      </c>
      <c r="X1911" s="57">
        <v>98</v>
      </c>
      <c r="Y1911" s="112"/>
      <c r="Z1911" s="112"/>
      <c r="AA1911" s="115"/>
      <c r="AB1911" s="112"/>
      <c r="AC1911" s="112"/>
      <c r="AD1911" s="112"/>
      <c r="AE1911" s="112"/>
      <c r="AF1911" s="112"/>
      <c r="AG1911" s="112"/>
      <c r="AI1911" s="7">
        <f>IF(Q1911&gt;0,RANK(Q1911,(N1911:P1911,Q1911:AE1911)),0)</f>
        <v>0</v>
      </c>
      <c r="AJ1911" s="7">
        <f>IF(R1911&gt;0,RANK(R1911,(N1911:P1911,Q1911:AE1911)),0)</f>
        <v>0</v>
      </c>
      <c r="AK1911" s="7">
        <f>IF(T1911&gt;0,RANK(T1911,(N1911:P1911,Q1911:AE1911)),0)</f>
        <v>0</v>
      </c>
      <c r="AL1911" s="7">
        <f>IF(S1911&gt;0,RANK(S1911,(N1911:P1911,Q1911:AE1911)),0)</f>
        <v>3</v>
      </c>
      <c r="AM1911" s="2">
        <f t="shared" si="729"/>
        <v>0</v>
      </c>
      <c r="AN1911" s="2">
        <f t="shared" si="730"/>
        <v>0</v>
      </c>
      <c r="AO1911" s="2">
        <f t="shared" si="731"/>
        <v>0</v>
      </c>
      <c r="AP1911" s="2">
        <f t="shared" si="732"/>
        <v>5.6467446791800831E-2</v>
      </c>
      <c r="AR1911" t="s">
        <v>1355</v>
      </c>
      <c r="AS1911" t="s">
        <v>788</v>
      </c>
      <c r="AT1911">
        <v>6</v>
      </c>
      <c r="AV1911">
        <v>3</v>
      </c>
      <c r="AW1911" s="91">
        <v>45</v>
      </c>
      <c r="AX1911" s="93">
        <v>29</v>
      </c>
      <c r="AY1911" s="97">
        <f t="shared" si="733"/>
        <v>45029</v>
      </c>
      <c r="BA1911" s="7" t="s">
        <v>1261</v>
      </c>
    </row>
    <row r="1912" spans="1:53" ht="13" hidden="1" customHeight="1" outlineLevel="1">
      <c r="A1912" t="s">
        <v>1360</v>
      </c>
      <c r="B1912" t="s">
        <v>788</v>
      </c>
      <c r="C1912" s="1">
        <f t="shared" si="724"/>
        <v>21074</v>
      </c>
      <c r="D1912" s="7">
        <f>IF(N1912&gt;0, RANK(N1912,(N1912:P1912,Q1912:AE1912)),0)</f>
        <v>2</v>
      </c>
      <c r="E1912" s="7">
        <f>IF(O1912&gt;0,RANK(O1912,(N1912:P1912,Q1912:AE1912)),0)</f>
        <v>1</v>
      </c>
      <c r="F1912" s="7">
        <f>IF(P1912&gt;0,RANK(P1912,(N1912:P1912,Q1912:AE1912)),0)</f>
        <v>0</v>
      </c>
      <c r="G1912" s="1">
        <f t="shared" si="722"/>
        <v>1908</v>
      </c>
      <c r="H1912" s="2">
        <f t="shared" si="723"/>
        <v>9.0538103824618008E-2</v>
      </c>
      <c r="I1912" s="2"/>
      <c r="J1912" s="2">
        <f t="shared" si="725"/>
        <v>0.42758849767486001</v>
      </c>
      <c r="K1912" s="2">
        <f t="shared" si="726"/>
        <v>0.51812660149947798</v>
      </c>
      <c r="L1912" s="2">
        <f t="shared" si="727"/>
        <v>0</v>
      </c>
      <c r="M1912" s="2">
        <f t="shared" si="728"/>
        <v>5.4284900825661953E-2</v>
      </c>
      <c r="N1912" s="112">
        <v>9011</v>
      </c>
      <c r="O1912" s="112">
        <v>10919</v>
      </c>
      <c r="P1912" s="112"/>
      <c r="S1912" s="57">
        <v>972</v>
      </c>
      <c r="X1912" s="57">
        <v>172</v>
      </c>
      <c r="Y1912" s="112"/>
      <c r="Z1912" s="112"/>
      <c r="AA1912" s="115"/>
      <c r="AB1912" s="112"/>
      <c r="AC1912" s="112"/>
      <c r="AD1912" s="112"/>
      <c r="AE1912" s="112"/>
      <c r="AF1912" s="112"/>
      <c r="AG1912" s="112"/>
      <c r="AI1912" s="7">
        <f>IF(Q1912&gt;0,RANK(Q1912,(N1912:P1912,Q1912:AE1912)),0)</f>
        <v>0</v>
      </c>
      <c r="AJ1912" s="7">
        <f>IF(R1912&gt;0,RANK(R1912,(N1912:P1912,Q1912:AE1912)),0)</f>
        <v>0</v>
      </c>
      <c r="AK1912" s="7">
        <f>IF(T1912&gt;0,RANK(T1912,(N1912:P1912,Q1912:AE1912)),0)</f>
        <v>0</v>
      </c>
      <c r="AL1912" s="7">
        <f>IF(S1912&gt;0,RANK(S1912,(N1912:P1912,Q1912:AE1912)),0)</f>
        <v>3</v>
      </c>
      <c r="AM1912" s="2">
        <f t="shared" si="729"/>
        <v>0</v>
      </c>
      <c r="AN1912" s="2">
        <f t="shared" si="730"/>
        <v>0</v>
      </c>
      <c r="AO1912" s="2">
        <f t="shared" si="731"/>
        <v>0</v>
      </c>
      <c r="AP1912" s="2">
        <f t="shared" si="732"/>
        <v>4.6123184967258229E-2</v>
      </c>
      <c r="AR1912" t="s">
        <v>1360</v>
      </c>
      <c r="AS1912" t="s">
        <v>788</v>
      </c>
      <c r="AT1912">
        <v>5</v>
      </c>
      <c r="AV1912">
        <v>3</v>
      </c>
      <c r="AW1912" s="91">
        <v>45</v>
      </c>
      <c r="AX1912" s="93">
        <v>31</v>
      </c>
      <c r="AY1912" s="97">
        <f t="shared" si="733"/>
        <v>45031</v>
      </c>
      <c r="BA1912" s="7" t="s">
        <v>1261</v>
      </c>
    </row>
    <row r="1913" spans="1:53" ht="13" hidden="1" customHeight="1" outlineLevel="1">
      <c r="A1913" t="s">
        <v>2140</v>
      </c>
      <c r="B1913" t="s">
        <v>788</v>
      </c>
      <c r="C1913" s="1">
        <f t="shared" si="724"/>
        <v>7752</v>
      </c>
      <c r="D1913" s="7">
        <f>IF(N1913&gt;0, RANK(N1913,(N1913:P1913,Q1913:AE1913)),0)</f>
        <v>2</v>
      </c>
      <c r="E1913" s="7">
        <f>IF(O1913&gt;0,RANK(O1913,(N1913:P1913,Q1913:AE1913)),0)</f>
        <v>1</v>
      </c>
      <c r="F1913" s="7">
        <f>IF(P1913&gt;0,RANK(P1913,(N1913:P1913,Q1913:AE1913)),0)</f>
        <v>0</v>
      </c>
      <c r="G1913" s="1">
        <f t="shared" si="722"/>
        <v>127</v>
      </c>
      <c r="H1913" s="2">
        <f t="shared" si="723"/>
        <v>1.6382868937048503E-2</v>
      </c>
      <c r="I1913" s="2"/>
      <c r="J1913" s="2">
        <f t="shared" si="725"/>
        <v>0.47187822497420023</v>
      </c>
      <c r="K1913" s="2">
        <f t="shared" si="726"/>
        <v>0.48826109391124872</v>
      </c>
      <c r="L1913" s="2">
        <f t="shared" si="727"/>
        <v>0</v>
      </c>
      <c r="M1913" s="2">
        <f t="shared" si="728"/>
        <v>3.98606811145511E-2</v>
      </c>
      <c r="N1913" s="112">
        <v>3658</v>
      </c>
      <c r="O1913" s="112">
        <v>3785</v>
      </c>
      <c r="P1913" s="112"/>
      <c r="S1913" s="57">
        <v>274</v>
      </c>
      <c r="X1913" s="57">
        <v>35</v>
      </c>
      <c r="Y1913" s="112"/>
      <c r="Z1913" s="112"/>
      <c r="AA1913" s="115"/>
      <c r="AB1913" s="112"/>
      <c r="AC1913" s="112"/>
      <c r="AD1913" s="112"/>
      <c r="AE1913" s="112"/>
      <c r="AF1913" s="112"/>
      <c r="AG1913" s="112"/>
      <c r="AI1913" s="7">
        <f>IF(Q1913&gt;0,RANK(Q1913,(N1913:P1913,Q1913:AE1913)),0)</f>
        <v>0</v>
      </c>
      <c r="AJ1913" s="7">
        <f>IF(R1913&gt;0,RANK(R1913,(N1913:P1913,Q1913:AE1913)),0)</f>
        <v>0</v>
      </c>
      <c r="AK1913" s="7">
        <f>IF(T1913&gt;0,RANK(T1913,(N1913:P1913,Q1913:AE1913)),0)</f>
        <v>0</v>
      </c>
      <c r="AL1913" s="7">
        <f>IF(S1913&gt;0,RANK(S1913,(N1913:P1913,Q1913:AE1913)),0)</f>
        <v>3</v>
      </c>
      <c r="AM1913" s="2">
        <f t="shared" si="729"/>
        <v>0</v>
      </c>
      <c r="AN1913" s="2">
        <f t="shared" si="730"/>
        <v>0</v>
      </c>
      <c r="AO1913" s="2">
        <f t="shared" si="731"/>
        <v>0</v>
      </c>
      <c r="AP1913" s="2">
        <f t="shared" si="732"/>
        <v>3.5345717234262129E-2</v>
      </c>
      <c r="AR1913" t="s">
        <v>2140</v>
      </c>
      <c r="AS1913" t="s">
        <v>788</v>
      </c>
      <c r="AT1913">
        <v>5</v>
      </c>
      <c r="AV1913">
        <v>3</v>
      </c>
      <c r="AW1913" s="91">
        <v>45</v>
      </c>
      <c r="AX1913" s="93">
        <v>33</v>
      </c>
      <c r="AY1913" s="97">
        <f t="shared" si="733"/>
        <v>45033</v>
      </c>
      <c r="BA1913" s="7" t="s">
        <v>1261</v>
      </c>
    </row>
    <row r="1914" spans="1:53" ht="13" hidden="1" customHeight="1" outlineLevel="1">
      <c r="A1914" t="s">
        <v>2309</v>
      </c>
      <c r="B1914" t="s">
        <v>788</v>
      </c>
      <c r="C1914" s="1">
        <f t="shared" si="724"/>
        <v>35269</v>
      </c>
      <c r="D1914" s="7">
        <f>IF(N1914&gt;0, RANK(N1914,(N1914:P1914,Q1914:AE1914)),0)</f>
        <v>2</v>
      </c>
      <c r="E1914" s="7">
        <f>IF(O1914&gt;0,RANK(O1914,(N1914:P1914,Q1914:AE1914)),0)</f>
        <v>1</v>
      </c>
      <c r="F1914" s="7">
        <f>IF(P1914&gt;0,RANK(P1914,(N1914:P1914,Q1914:AE1914)),0)</f>
        <v>0</v>
      </c>
      <c r="G1914" s="1">
        <f t="shared" si="722"/>
        <v>14639</v>
      </c>
      <c r="H1914" s="2">
        <f t="shared" si="723"/>
        <v>0.41506705605489241</v>
      </c>
      <c r="I1914" s="2"/>
      <c r="J1914" s="2">
        <f t="shared" si="725"/>
        <v>0.23700700331736085</v>
      </c>
      <c r="K1914" s="2">
        <f t="shared" si="726"/>
        <v>0.65207405937225327</v>
      </c>
      <c r="L1914" s="2">
        <f t="shared" si="727"/>
        <v>0</v>
      </c>
      <c r="M1914" s="2">
        <f t="shared" si="728"/>
        <v>0.11091893731038593</v>
      </c>
      <c r="N1914" s="112">
        <v>8359</v>
      </c>
      <c r="O1914" s="112">
        <v>22998</v>
      </c>
      <c r="P1914" s="112"/>
      <c r="S1914" s="57">
        <v>3327</v>
      </c>
      <c r="X1914" s="57">
        <v>585</v>
      </c>
      <c r="Y1914" s="112"/>
      <c r="Z1914" s="112"/>
      <c r="AA1914" s="115"/>
      <c r="AB1914" s="112"/>
      <c r="AC1914" s="112"/>
      <c r="AD1914" s="112"/>
      <c r="AE1914" s="112"/>
      <c r="AF1914" s="112"/>
      <c r="AG1914" s="112"/>
      <c r="AI1914" s="7">
        <f>IF(Q1914&gt;0,RANK(Q1914,(N1914:P1914,Q1914:AE1914)),0)</f>
        <v>0</v>
      </c>
      <c r="AJ1914" s="7">
        <f>IF(R1914&gt;0,RANK(R1914,(N1914:P1914,Q1914:AE1914)),0)</f>
        <v>0</v>
      </c>
      <c r="AK1914" s="7">
        <f>IF(T1914&gt;0,RANK(T1914,(N1914:P1914,Q1914:AE1914)),0)</f>
        <v>0</v>
      </c>
      <c r="AL1914" s="7">
        <f>IF(S1914&gt;0,RANK(S1914,(N1914:P1914,Q1914:AE1914)),0)</f>
        <v>3</v>
      </c>
      <c r="AM1914" s="2">
        <f t="shared" si="729"/>
        <v>0</v>
      </c>
      <c r="AN1914" s="2">
        <f t="shared" si="730"/>
        <v>0</v>
      </c>
      <c r="AO1914" s="2">
        <f t="shared" si="731"/>
        <v>0</v>
      </c>
      <c r="AP1914" s="2">
        <f t="shared" si="732"/>
        <v>9.4332133034676344E-2</v>
      </c>
      <c r="AR1914" t="s">
        <v>2309</v>
      </c>
      <c r="AS1914" t="s">
        <v>788</v>
      </c>
      <c r="AT1914">
        <v>0</v>
      </c>
      <c r="AV1914">
        <v>3</v>
      </c>
      <c r="AW1914" s="91">
        <v>45</v>
      </c>
      <c r="AX1914" s="93">
        <v>35</v>
      </c>
      <c r="AY1914" s="97">
        <f t="shared" si="733"/>
        <v>45035</v>
      </c>
      <c r="BA1914" s="7" t="s">
        <v>1261</v>
      </c>
    </row>
    <row r="1915" spans="1:53" ht="13" hidden="1" customHeight="1" outlineLevel="1">
      <c r="A1915" t="s">
        <v>611</v>
      </c>
      <c r="B1915" t="s">
        <v>788</v>
      </c>
      <c r="C1915" s="1">
        <f t="shared" si="724"/>
        <v>8146</v>
      </c>
      <c r="D1915" s="7">
        <f>IF(N1915&gt;0, RANK(N1915,(N1915:P1915,Q1915:AE1915)),0)</f>
        <v>2</v>
      </c>
      <c r="E1915" s="7">
        <f>IF(O1915&gt;0,RANK(O1915,(N1915:P1915,Q1915:AE1915)),0)</f>
        <v>1</v>
      </c>
      <c r="F1915" s="7">
        <f>IF(P1915&gt;0,RANK(P1915,(N1915:P1915,Q1915:AE1915)),0)</f>
        <v>0</v>
      </c>
      <c r="G1915" s="1">
        <f t="shared" si="722"/>
        <v>1884</v>
      </c>
      <c r="H1915" s="2">
        <f t="shared" si="723"/>
        <v>0.23127915541369998</v>
      </c>
      <c r="I1915" s="2"/>
      <c r="J1915" s="2">
        <f t="shared" si="725"/>
        <v>0.36410508224895655</v>
      </c>
      <c r="K1915" s="2">
        <f t="shared" si="726"/>
        <v>0.59538423766265647</v>
      </c>
      <c r="L1915" s="2">
        <f t="shared" si="727"/>
        <v>0</v>
      </c>
      <c r="M1915" s="2">
        <f t="shared" si="728"/>
        <v>4.0510680088386986E-2</v>
      </c>
      <c r="N1915" s="112">
        <v>2966</v>
      </c>
      <c r="O1915" s="112">
        <v>4850</v>
      </c>
      <c r="P1915" s="112"/>
      <c r="S1915" s="57">
        <v>267</v>
      </c>
      <c r="X1915" s="57">
        <v>63</v>
      </c>
      <c r="Y1915" s="112"/>
      <c r="Z1915" s="112"/>
      <c r="AA1915" s="115"/>
      <c r="AB1915" s="112"/>
      <c r="AC1915" s="112"/>
      <c r="AD1915" s="112"/>
      <c r="AE1915" s="112"/>
      <c r="AF1915" s="112"/>
      <c r="AG1915" s="112"/>
      <c r="AI1915" s="7">
        <f>IF(Q1915&gt;0,RANK(Q1915,(N1915:P1915,Q1915:AE1915)),0)</f>
        <v>0</v>
      </c>
      <c r="AJ1915" s="7">
        <f>IF(R1915&gt;0,RANK(R1915,(N1915:P1915,Q1915:AE1915)),0)</f>
        <v>0</v>
      </c>
      <c r="AK1915" s="7">
        <f>IF(T1915&gt;0,RANK(T1915,(N1915:P1915,Q1915:AE1915)),0)</f>
        <v>0</v>
      </c>
      <c r="AL1915" s="7">
        <f>IF(S1915&gt;0,RANK(S1915,(N1915:P1915,Q1915:AE1915)),0)</f>
        <v>3</v>
      </c>
      <c r="AM1915" s="2">
        <f t="shared" si="729"/>
        <v>0</v>
      </c>
      <c r="AN1915" s="2">
        <f t="shared" si="730"/>
        <v>0</v>
      </c>
      <c r="AO1915" s="2">
        <f t="shared" si="731"/>
        <v>0</v>
      </c>
      <c r="AP1915" s="2">
        <f t="shared" si="732"/>
        <v>3.2776822980603977E-2</v>
      </c>
      <c r="AR1915" t="s">
        <v>611</v>
      </c>
      <c r="AS1915" t="s">
        <v>788</v>
      </c>
      <c r="AT1915">
        <v>3</v>
      </c>
      <c r="AV1915">
        <v>3</v>
      </c>
      <c r="AW1915" s="91">
        <v>45</v>
      </c>
      <c r="AX1915" s="93">
        <v>37</v>
      </c>
      <c r="AY1915" s="97">
        <f t="shared" si="733"/>
        <v>45037</v>
      </c>
      <c r="BA1915" s="7" t="s">
        <v>1261</v>
      </c>
    </row>
    <row r="1916" spans="1:53" ht="13" hidden="1" customHeight="1" outlineLevel="1">
      <c r="A1916" t="s">
        <v>2059</v>
      </c>
      <c r="B1916" t="s">
        <v>788</v>
      </c>
      <c r="C1916" s="1">
        <f t="shared" si="724"/>
        <v>8539</v>
      </c>
      <c r="D1916" s="7">
        <f>IF(N1916&gt;0, RANK(N1916,(N1916:P1916,Q1916:AE1916)),0)</f>
        <v>1</v>
      </c>
      <c r="E1916" s="7">
        <f>IF(O1916&gt;0,RANK(O1916,(N1916:P1916,Q1916:AE1916)),0)</f>
        <v>2</v>
      </c>
      <c r="F1916" s="7">
        <f>IF(P1916&gt;0,RANK(P1916,(N1916:P1916,Q1916:AE1916)),0)</f>
        <v>0</v>
      </c>
      <c r="G1916" s="1">
        <f t="shared" si="722"/>
        <v>479</v>
      </c>
      <c r="H1916" s="2">
        <f t="shared" si="723"/>
        <v>5.6095561541164074E-2</v>
      </c>
      <c r="I1916" s="2"/>
      <c r="J1916" s="2">
        <f t="shared" si="725"/>
        <v>0.47242065815669282</v>
      </c>
      <c r="K1916" s="2">
        <f t="shared" si="726"/>
        <v>0.41632509661552874</v>
      </c>
      <c r="L1916" s="2">
        <f t="shared" si="727"/>
        <v>0</v>
      </c>
      <c r="M1916" s="2">
        <f t="shared" si="728"/>
        <v>0.11125424522777849</v>
      </c>
      <c r="N1916" s="112">
        <v>4034</v>
      </c>
      <c r="O1916" s="112">
        <v>3555</v>
      </c>
      <c r="P1916" s="112"/>
      <c r="S1916" s="57">
        <v>890</v>
      </c>
      <c r="X1916" s="57">
        <v>60</v>
      </c>
      <c r="Y1916" s="112"/>
      <c r="Z1916" s="112"/>
      <c r="AA1916" s="115"/>
      <c r="AB1916" s="112"/>
      <c r="AC1916" s="112"/>
      <c r="AD1916" s="112"/>
      <c r="AE1916" s="112"/>
      <c r="AF1916" s="112"/>
      <c r="AG1916" s="112"/>
      <c r="AI1916" s="7">
        <f>IF(Q1916&gt;0,RANK(Q1916,(N1916:P1916,Q1916:AE1916)),0)</f>
        <v>0</v>
      </c>
      <c r="AJ1916" s="7">
        <f>IF(R1916&gt;0,RANK(R1916,(N1916:P1916,Q1916:AE1916)),0)</f>
        <v>0</v>
      </c>
      <c r="AK1916" s="7">
        <f>IF(T1916&gt;0,RANK(T1916,(N1916:P1916,Q1916:AE1916)),0)</f>
        <v>0</v>
      </c>
      <c r="AL1916" s="7">
        <f>IF(S1916&gt;0,RANK(S1916,(N1916:P1916,Q1916:AE1916)),0)</f>
        <v>3</v>
      </c>
      <c r="AM1916" s="2">
        <f t="shared" si="729"/>
        <v>0</v>
      </c>
      <c r="AN1916" s="2">
        <f t="shared" si="730"/>
        <v>0</v>
      </c>
      <c r="AO1916" s="2">
        <f t="shared" si="731"/>
        <v>0</v>
      </c>
      <c r="AP1916" s="2">
        <f t="shared" si="732"/>
        <v>0.10422766131865557</v>
      </c>
      <c r="AR1916" t="s">
        <v>2059</v>
      </c>
      <c r="AS1916" t="s">
        <v>788</v>
      </c>
      <c r="AT1916">
        <v>5</v>
      </c>
      <c r="AV1916">
        <v>3</v>
      </c>
      <c r="AW1916" s="91">
        <v>45</v>
      </c>
      <c r="AX1916" s="93">
        <v>39</v>
      </c>
      <c r="AY1916" s="97">
        <f t="shared" si="733"/>
        <v>45039</v>
      </c>
      <c r="BA1916" s="7" t="s">
        <v>1261</v>
      </c>
    </row>
    <row r="1917" spans="1:53" ht="13" hidden="1" customHeight="1" outlineLevel="1">
      <c r="A1917" t="s">
        <v>1483</v>
      </c>
      <c r="B1917" t="s">
        <v>788</v>
      </c>
      <c r="C1917" s="1">
        <f t="shared" si="724"/>
        <v>40052</v>
      </c>
      <c r="D1917" s="7">
        <f>IF(N1917&gt;0, RANK(N1917,(N1917:P1917,Q1917:AE1917)),0)</f>
        <v>2</v>
      </c>
      <c r="E1917" s="7">
        <f>IF(O1917&gt;0,RANK(O1917,(N1917:P1917,Q1917:AE1917)),0)</f>
        <v>1</v>
      </c>
      <c r="F1917" s="7">
        <f>IF(P1917&gt;0,RANK(P1917,(N1917:P1917,Q1917:AE1917)),0)</f>
        <v>0</v>
      </c>
      <c r="G1917" s="1">
        <f t="shared" si="722"/>
        <v>7648</v>
      </c>
      <c r="H1917" s="2">
        <f t="shared" si="723"/>
        <v>0.19095176270847897</v>
      </c>
      <c r="I1917" s="2"/>
      <c r="J1917" s="2">
        <f t="shared" si="725"/>
        <v>0.36912014381304303</v>
      </c>
      <c r="K1917" s="2">
        <f t="shared" si="726"/>
        <v>0.56007190652152206</v>
      </c>
      <c r="L1917" s="2">
        <f t="shared" si="727"/>
        <v>0</v>
      </c>
      <c r="M1917" s="2">
        <f t="shared" si="728"/>
        <v>7.0807949665434911E-2</v>
      </c>
      <c r="N1917" s="112">
        <v>14784</v>
      </c>
      <c r="O1917" s="112">
        <v>22432</v>
      </c>
      <c r="P1917" s="112"/>
      <c r="S1917" s="57">
        <v>2475</v>
      </c>
      <c r="X1917" s="57">
        <v>361</v>
      </c>
      <c r="Y1917" s="112"/>
      <c r="Z1917" s="112"/>
      <c r="AA1917" s="115"/>
      <c r="AB1917" s="112"/>
      <c r="AC1917" s="112"/>
      <c r="AD1917" s="112"/>
      <c r="AE1917" s="112"/>
      <c r="AF1917" s="112"/>
      <c r="AG1917" s="112"/>
      <c r="AI1917" s="7">
        <f>IF(Q1917&gt;0,RANK(Q1917,(N1917:P1917,Q1917:AE1917)),0)</f>
        <v>0</v>
      </c>
      <c r="AJ1917" s="7">
        <f>IF(R1917&gt;0,RANK(R1917,(N1917:P1917,Q1917:AE1917)),0)</f>
        <v>0</v>
      </c>
      <c r="AK1917" s="7">
        <f>IF(T1917&gt;0,RANK(T1917,(N1917:P1917,Q1917:AE1917)),0)</f>
        <v>0</v>
      </c>
      <c r="AL1917" s="7">
        <f>IF(S1917&gt;0,RANK(S1917,(N1917:P1917,Q1917:AE1917)),0)</f>
        <v>3</v>
      </c>
      <c r="AM1917" s="2">
        <f t="shared" si="729"/>
        <v>0</v>
      </c>
      <c r="AN1917" s="2">
        <f t="shared" si="730"/>
        <v>0</v>
      </c>
      <c r="AO1917" s="2">
        <f t="shared" si="731"/>
        <v>0</v>
      </c>
      <c r="AP1917" s="2">
        <f t="shared" si="732"/>
        <v>6.1794666932987116E-2</v>
      </c>
      <c r="AR1917" t="s">
        <v>1483</v>
      </c>
      <c r="AS1917" t="s">
        <v>788</v>
      </c>
      <c r="AT1917">
        <v>0</v>
      </c>
      <c r="AV1917">
        <v>3</v>
      </c>
      <c r="AW1917" s="91">
        <v>45</v>
      </c>
      <c r="AX1917" s="93">
        <v>41</v>
      </c>
      <c r="AY1917" s="97">
        <f t="shared" si="733"/>
        <v>45041</v>
      </c>
      <c r="BA1917" s="7" t="s">
        <v>1261</v>
      </c>
    </row>
    <row r="1918" spans="1:53" ht="13" hidden="1" customHeight="1" outlineLevel="1">
      <c r="A1918" t="s">
        <v>2221</v>
      </c>
      <c r="B1918" t="s">
        <v>788</v>
      </c>
      <c r="C1918" s="1">
        <f t="shared" si="724"/>
        <v>20777</v>
      </c>
      <c r="D1918" s="7">
        <f>IF(N1918&gt;0, RANK(N1918,(N1918:P1918,Q1918:AE1918)),0)</f>
        <v>2</v>
      </c>
      <c r="E1918" s="7">
        <f>IF(O1918&gt;0,RANK(O1918,(N1918:P1918,Q1918:AE1918)),0)</f>
        <v>1</v>
      </c>
      <c r="F1918" s="7">
        <f>IF(P1918&gt;0,RANK(P1918,(N1918:P1918,Q1918:AE1918)),0)</f>
        <v>0</v>
      </c>
      <c r="G1918" s="1">
        <f t="shared" si="722"/>
        <v>5550</v>
      </c>
      <c r="H1918" s="2">
        <f t="shared" si="723"/>
        <v>0.26712229869567311</v>
      </c>
      <c r="I1918" s="2"/>
      <c r="J1918" s="2">
        <f t="shared" si="725"/>
        <v>0.32073927901044424</v>
      </c>
      <c r="K1918" s="2">
        <f t="shared" si="726"/>
        <v>0.58786157770611736</v>
      </c>
      <c r="L1918" s="2">
        <f t="shared" si="727"/>
        <v>0</v>
      </c>
      <c r="M1918" s="2">
        <f t="shared" si="728"/>
        <v>9.1399143283438455E-2</v>
      </c>
      <c r="N1918" s="112">
        <v>6664</v>
      </c>
      <c r="O1918" s="112">
        <v>12214</v>
      </c>
      <c r="P1918" s="112"/>
      <c r="S1918" s="57">
        <v>1596</v>
      </c>
      <c r="X1918" s="57">
        <v>303</v>
      </c>
      <c r="Y1918" s="112"/>
      <c r="Z1918" s="112"/>
      <c r="AA1918" s="115"/>
      <c r="AB1918" s="112"/>
      <c r="AC1918" s="112"/>
      <c r="AD1918" s="112"/>
      <c r="AE1918" s="112"/>
      <c r="AF1918" s="112"/>
      <c r="AG1918" s="112"/>
      <c r="AI1918" s="7">
        <f>IF(Q1918&gt;0,RANK(Q1918,(N1918:P1918,Q1918:AE1918)),0)</f>
        <v>0</v>
      </c>
      <c r="AJ1918" s="7">
        <f>IF(R1918&gt;0,RANK(R1918,(N1918:P1918,Q1918:AE1918)),0)</f>
        <v>0</v>
      </c>
      <c r="AK1918" s="7">
        <f>IF(T1918&gt;0,RANK(T1918,(N1918:P1918,Q1918:AE1918)),0)</f>
        <v>0</v>
      </c>
      <c r="AL1918" s="7">
        <f>IF(S1918&gt;0,RANK(S1918,(N1918:P1918,Q1918:AE1918)),0)</f>
        <v>3</v>
      </c>
      <c r="AM1918" s="2">
        <f t="shared" si="729"/>
        <v>0</v>
      </c>
      <c r="AN1918" s="2">
        <f t="shared" si="730"/>
        <v>0</v>
      </c>
      <c r="AO1918" s="2">
        <f t="shared" si="731"/>
        <v>0</v>
      </c>
      <c r="AP1918" s="2">
        <f t="shared" si="732"/>
        <v>7.6815709678971944E-2</v>
      </c>
      <c r="AR1918" t="s">
        <v>2221</v>
      </c>
      <c r="AS1918" t="s">
        <v>788</v>
      </c>
      <c r="AT1918">
        <v>0</v>
      </c>
      <c r="AV1918">
        <v>3</v>
      </c>
      <c r="AW1918" s="91">
        <v>45</v>
      </c>
      <c r="AX1918" s="93">
        <v>43</v>
      </c>
      <c r="AY1918" s="97">
        <f t="shared" si="733"/>
        <v>45043</v>
      </c>
      <c r="BA1918" s="7" t="s">
        <v>1261</v>
      </c>
    </row>
    <row r="1919" spans="1:53" ht="13" hidden="1" customHeight="1" outlineLevel="1">
      <c r="A1919" t="s">
        <v>838</v>
      </c>
      <c r="B1919" t="s">
        <v>788</v>
      </c>
      <c r="C1919" s="1">
        <f t="shared" si="724"/>
        <v>131252</v>
      </c>
      <c r="D1919" s="7">
        <f>IF(N1919&gt;0, RANK(N1919,(N1919:P1919,Q1919:AE1919)),0)</f>
        <v>2</v>
      </c>
      <c r="E1919" s="7">
        <f>IF(O1919&gt;0,RANK(O1919,(N1919:P1919,Q1919:AE1919)),0)</f>
        <v>1</v>
      </c>
      <c r="F1919" s="7">
        <f>IF(P1919&gt;0,RANK(P1919,(N1919:P1919,Q1919:AE1919)),0)</f>
        <v>0</v>
      </c>
      <c r="G1919" s="1">
        <f t="shared" si="722"/>
        <v>66228</v>
      </c>
      <c r="H1919" s="2">
        <f t="shared" si="723"/>
        <v>0.50458659677566819</v>
      </c>
      <c r="I1919" s="2"/>
      <c r="J1919" s="2">
        <f t="shared" si="725"/>
        <v>0.19472465181482948</v>
      </c>
      <c r="K1919" s="2">
        <f t="shared" si="726"/>
        <v>0.69931124859049765</v>
      </c>
      <c r="L1919" s="2">
        <f t="shared" si="727"/>
        <v>0</v>
      </c>
      <c r="M1919" s="2">
        <f t="shared" si="728"/>
        <v>0.1059640995946729</v>
      </c>
      <c r="N1919" s="112">
        <v>25558</v>
      </c>
      <c r="O1919" s="112">
        <v>91786</v>
      </c>
      <c r="P1919" s="112"/>
      <c r="S1919" s="57">
        <v>11209</v>
      </c>
      <c r="X1919" s="57">
        <v>2699</v>
      </c>
      <c r="Y1919" s="112"/>
      <c r="Z1919" s="112"/>
      <c r="AA1919" s="115"/>
      <c r="AB1919" s="112"/>
      <c r="AC1919" s="112"/>
      <c r="AD1919" s="112"/>
      <c r="AE1919" s="112"/>
      <c r="AF1919" s="112"/>
      <c r="AG1919" s="112"/>
      <c r="AI1919" s="7">
        <f>IF(Q1919&gt;0,RANK(Q1919,(N1919:P1919,Q1919:AE1919)),0)</f>
        <v>0</v>
      </c>
      <c r="AJ1919" s="7">
        <f>IF(R1919&gt;0,RANK(R1919,(N1919:P1919,Q1919:AE1919)),0)</f>
        <v>0</v>
      </c>
      <c r="AK1919" s="7">
        <f>IF(T1919&gt;0,RANK(T1919,(N1919:P1919,Q1919:AE1919)),0)</f>
        <v>0</v>
      </c>
      <c r="AL1919" s="7">
        <f>IF(S1919&gt;0,RANK(S1919,(N1919:P1919,Q1919:AE1919)),0)</f>
        <v>3</v>
      </c>
      <c r="AM1919" s="2">
        <f t="shared" si="729"/>
        <v>0</v>
      </c>
      <c r="AN1919" s="2">
        <f t="shared" si="730"/>
        <v>0</v>
      </c>
      <c r="AO1919" s="2">
        <f t="shared" si="731"/>
        <v>0</v>
      </c>
      <c r="AP1919" s="2">
        <f t="shared" si="732"/>
        <v>8.540060341937647E-2</v>
      </c>
      <c r="AR1919" t="s">
        <v>838</v>
      </c>
      <c r="AS1919" t="s">
        <v>788</v>
      </c>
      <c r="AT1919">
        <v>4</v>
      </c>
      <c r="AV1919">
        <v>3</v>
      </c>
      <c r="AW1919" s="91">
        <v>45</v>
      </c>
      <c r="AX1919" s="93">
        <v>45</v>
      </c>
      <c r="AY1919" s="97">
        <f t="shared" si="733"/>
        <v>45045</v>
      </c>
      <c r="BA1919" s="7" t="s">
        <v>1261</v>
      </c>
    </row>
    <row r="1920" spans="1:53" ht="13" hidden="1" customHeight="1" outlineLevel="1">
      <c r="A1920" t="s">
        <v>2291</v>
      </c>
      <c r="B1920" t="s">
        <v>788</v>
      </c>
      <c r="C1920" s="1">
        <f t="shared" si="724"/>
        <v>19792</v>
      </c>
      <c r="D1920" s="7">
        <f>IF(N1920&gt;0, RANK(N1920,(N1920:P1920,Q1920:AE1920)),0)</f>
        <v>2</v>
      </c>
      <c r="E1920" s="7">
        <f>IF(O1920&gt;0,RANK(O1920,(N1920:P1920,Q1920:AE1920)),0)</f>
        <v>1</v>
      </c>
      <c r="F1920" s="7">
        <f>IF(P1920&gt;0,RANK(P1920,(N1920:P1920,Q1920:AE1920)),0)</f>
        <v>0</v>
      </c>
      <c r="G1920" s="1">
        <f t="shared" si="722"/>
        <v>7491</v>
      </c>
      <c r="H1920" s="2">
        <f t="shared" si="723"/>
        <v>0.37848625707356509</v>
      </c>
      <c r="I1920" s="2"/>
      <c r="J1920" s="2">
        <f t="shared" si="725"/>
        <v>0.27202910266774455</v>
      </c>
      <c r="K1920" s="2">
        <f t="shared" si="726"/>
        <v>0.65051535974130958</v>
      </c>
      <c r="L1920" s="2">
        <f t="shared" si="727"/>
        <v>0</v>
      </c>
      <c r="M1920" s="2">
        <f t="shared" si="728"/>
        <v>7.7455537590945811E-2</v>
      </c>
      <c r="N1920" s="112">
        <v>5384</v>
      </c>
      <c r="O1920" s="112">
        <v>12875</v>
      </c>
      <c r="P1920" s="112"/>
      <c r="S1920" s="57">
        <v>1219</v>
      </c>
      <c r="X1920" s="57">
        <v>314</v>
      </c>
      <c r="Y1920" s="112"/>
      <c r="Z1920" s="112"/>
      <c r="AA1920" s="115"/>
      <c r="AB1920" s="112"/>
      <c r="AC1920" s="112"/>
      <c r="AD1920" s="112"/>
      <c r="AE1920" s="112"/>
      <c r="AF1920" s="112"/>
      <c r="AG1920" s="112"/>
      <c r="AI1920" s="7">
        <f>IF(Q1920&gt;0,RANK(Q1920,(N1920:P1920,Q1920:AE1920)),0)</f>
        <v>0</v>
      </c>
      <c r="AJ1920" s="7">
        <f>IF(R1920&gt;0,RANK(R1920,(N1920:P1920,Q1920:AE1920)),0)</f>
        <v>0</v>
      </c>
      <c r="AK1920" s="7">
        <f>IF(T1920&gt;0,RANK(T1920,(N1920:P1920,Q1920:AE1920)),0)</f>
        <v>0</v>
      </c>
      <c r="AL1920" s="7">
        <f>IF(S1920&gt;0,RANK(S1920,(N1920:P1920,Q1920:AE1920)),0)</f>
        <v>3</v>
      </c>
      <c r="AM1920" s="2">
        <f t="shared" si="729"/>
        <v>0</v>
      </c>
      <c r="AN1920" s="2">
        <f t="shared" si="730"/>
        <v>0</v>
      </c>
      <c r="AO1920" s="2">
        <f t="shared" si="731"/>
        <v>0</v>
      </c>
      <c r="AP1920" s="2">
        <f t="shared" si="732"/>
        <v>6.1590541632983026E-2</v>
      </c>
      <c r="AR1920" t="s">
        <v>2291</v>
      </c>
      <c r="AS1920" t="s">
        <v>788</v>
      </c>
      <c r="AT1920">
        <v>3</v>
      </c>
      <c r="AV1920">
        <v>3</v>
      </c>
      <c r="AW1920" s="91">
        <v>45</v>
      </c>
      <c r="AX1920" s="93">
        <v>47</v>
      </c>
      <c r="AY1920" s="97">
        <f t="shared" si="733"/>
        <v>45047</v>
      </c>
      <c r="BA1920" s="7" t="s">
        <v>1261</v>
      </c>
    </row>
    <row r="1921" spans="1:53" ht="13" hidden="1" customHeight="1" outlineLevel="1">
      <c r="A1921" t="s">
        <v>1721</v>
      </c>
      <c r="B1921" t="s">
        <v>788</v>
      </c>
      <c r="C1921" s="1">
        <f t="shared" si="724"/>
        <v>6240</v>
      </c>
      <c r="D1921" s="7">
        <f>IF(N1921&gt;0, RANK(N1921,(N1921:P1921,Q1921:AE1921)),0)</f>
        <v>1</v>
      </c>
      <c r="E1921" s="7">
        <f>IF(O1921&gt;0,RANK(O1921,(N1921:P1921,Q1921:AE1921)),0)</f>
        <v>2</v>
      </c>
      <c r="F1921" s="7">
        <f>IF(P1921&gt;0,RANK(P1921,(N1921:P1921,Q1921:AE1921)),0)</f>
        <v>0</v>
      </c>
      <c r="G1921" s="1">
        <f t="shared" si="722"/>
        <v>904</v>
      </c>
      <c r="H1921" s="2">
        <f t="shared" si="723"/>
        <v>0.14487179487179488</v>
      </c>
      <c r="I1921" s="2"/>
      <c r="J1921" s="2">
        <f t="shared" si="725"/>
        <v>0.54935897435897441</v>
      </c>
      <c r="K1921" s="2">
        <f t="shared" si="726"/>
        <v>0.40448717948717949</v>
      </c>
      <c r="L1921" s="2">
        <f t="shared" si="727"/>
        <v>0</v>
      </c>
      <c r="M1921" s="2">
        <f t="shared" si="728"/>
        <v>4.6153846153846101E-2</v>
      </c>
      <c r="N1921" s="112">
        <v>3428</v>
      </c>
      <c r="O1921" s="112">
        <v>2524</v>
      </c>
      <c r="P1921" s="112"/>
      <c r="S1921" s="57">
        <v>265</v>
      </c>
      <c r="X1921" s="57">
        <v>23</v>
      </c>
      <c r="Y1921" s="112"/>
      <c r="Z1921" s="112"/>
      <c r="AA1921" s="115"/>
      <c r="AB1921" s="112"/>
      <c r="AC1921" s="112"/>
      <c r="AD1921" s="112"/>
      <c r="AE1921" s="112"/>
      <c r="AF1921" s="112"/>
      <c r="AG1921" s="112"/>
      <c r="AI1921" s="7">
        <f>IF(Q1921&gt;0,RANK(Q1921,(N1921:P1921,Q1921:AE1921)),0)</f>
        <v>0</v>
      </c>
      <c r="AJ1921" s="7">
        <f>IF(R1921&gt;0,RANK(R1921,(N1921:P1921,Q1921:AE1921)),0)</f>
        <v>0</v>
      </c>
      <c r="AK1921" s="7">
        <f>IF(T1921&gt;0,RANK(T1921,(N1921:P1921,Q1921:AE1921)),0)</f>
        <v>0</v>
      </c>
      <c r="AL1921" s="7">
        <f>IF(S1921&gt;0,RANK(S1921,(N1921:P1921,Q1921:AE1921)),0)</f>
        <v>3</v>
      </c>
      <c r="AM1921" s="2">
        <f t="shared" si="729"/>
        <v>0</v>
      </c>
      <c r="AN1921" s="2">
        <f t="shared" si="730"/>
        <v>0</v>
      </c>
      <c r="AO1921" s="2">
        <f t="shared" si="731"/>
        <v>0</v>
      </c>
      <c r="AP1921" s="2">
        <f t="shared" si="732"/>
        <v>4.246794871794872E-2</v>
      </c>
      <c r="AR1921" t="s">
        <v>1721</v>
      </c>
      <c r="AS1921" t="s">
        <v>788</v>
      </c>
      <c r="AT1921">
        <v>2</v>
      </c>
      <c r="AV1921">
        <v>3</v>
      </c>
      <c r="AW1921" s="91">
        <v>45</v>
      </c>
      <c r="AX1921" s="93">
        <v>49</v>
      </c>
      <c r="AY1921" s="97">
        <f t="shared" si="733"/>
        <v>45049</v>
      </c>
      <c r="BA1921" s="7" t="s">
        <v>1261</v>
      </c>
    </row>
    <row r="1922" spans="1:53" ht="13" hidden="1" customHeight="1" outlineLevel="1">
      <c r="A1922" t="s">
        <v>546</v>
      </c>
      <c r="B1922" t="s">
        <v>788</v>
      </c>
      <c r="C1922" s="1">
        <f t="shared" si="724"/>
        <v>68955</v>
      </c>
      <c r="D1922" s="7">
        <f>IF(N1922&gt;0, RANK(N1922,(N1922:P1922,Q1922:AE1922)),0)</f>
        <v>2</v>
      </c>
      <c r="E1922" s="7">
        <f>IF(O1922&gt;0,RANK(O1922,(N1922:P1922,Q1922:AE1922)),0)</f>
        <v>1</v>
      </c>
      <c r="F1922" s="7">
        <f>IF(P1922&gt;0,RANK(P1922,(N1922:P1922,Q1922:AE1922)),0)</f>
        <v>0</v>
      </c>
      <c r="G1922" s="1">
        <f t="shared" si="722"/>
        <v>34290</v>
      </c>
      <c r="H1922" s="2">
        <f t="shared" si="723"/>
        <v>0.49728083532738743</v>
      </c>
      <c r="I1922" s="2"/>
      <c r="J1922" s="2">
        <f t="shared" si="725"/>
        <v>0.20442317453411646</v>
      </c>
      <c r="K1922" s="2">
        <f t="shared" si="726"/>
        <v>0.70170400986150383</v>
      </c>
      <c r="L1922" s="2">
        <f t="shared" si="727"/>
        <v>0</v>
      </c>
      <c r="M1922" s="2">
        <f t="shared" si="728"/>
        <v>9.3872815604379656E-2</v>
      </c>
      <c r="N1922" s="112">
        <v>14096</v>
      </c>
      <c r="O1922" s="112">
        <v>48386</v>
      </c>
      <c r="P1922" s="112"/>
      <c r="S1922" s="57">
        <v>6162</v>
      </c>
      <c r="X1922" s="57">
        <v>311</v>
      </c>
      <c r="Y1922" s="112"/>
      <c r="Z1922" s="112"/>
      <c r="AA1922" s="115"/>
      <c r="AB1922" s="112"/>
      <c r="AC1922" s="112"/>
      <c r="AD1922" s="112"/>
      <c r="AE1922" s="112"/>
      <c r="AF1922" s="112"/>
      <c r="AG1922" s="112"/>
      <c r="AI1922" s="7">
        <f>IF(Q1922&gt;0,RANK(Q1922,(N1922:P1922,Q1922:AE1922)),0)</f>
        <v>0</v>
      </c>
      <c r="AJ1922" s="7">
        <f>IF(R1922&gt;0,RANK(R1922,(N1922:P1922,Q1922:AE1922)),0)</f>
        <v>0</v>
      </c>
      <c r="AK1922" s="7">
        <f>IF(T1922&gt;0,RANK(T1922,(N1922:P1922,Q1922:AE1922)),0)</f>
        <v>0</v>
      </c>
      <c r="AL1922" s="7">
        <f>IF(S1922&gt;0,RANK(S1922,(N1922:P1922,Q1922:AE1922)),0)</f>
        <v>3</v>
      </c>
      <c r="AM1922" s="2">
        <f t="shared" si="729"/>
        <v>0</v>
      </c>
      <c r="AN1922" s="2">
        <f t="shared" si="730"/>
        <v>0</v>
      </c>
      <c r="AO1922" s="2">
        <f t="shared" si="731"/>
        <v>0</v>
      </c>
      <c r="AP1922" s="2">
        <f t="shared" si="732"/>
        <v>8.9362627800739614E-2</v>
      </c>
      <c r="AR1922" t="s">
        <v>546</v>
      </c>
      <c r="AS1922" t="s">
        <v>788</v>
      </c>
      <c r="AT1922">
        <v>1</v>
      </c>
      <c r="AV1922">
        <v>3</v>
      </c>
      <c r="AW1922" s="91">
        <v>45</v>
      </c>
      <c r="AX1922" s="93">
        <v>51</v>
      </c>
      <c r="AY1922" s="97">
        <f t="shared" si="733"/>
        <v>45051</v>
      </c>
      <c r="BA1922" s="7" t="s">
        <v>1261</v>
      </c>
    </row>
    <row r="1923" spans="1:53" ht="13" hidden="1" customHeight="1" outlineLevel="1">
      <c r="A1923" t="s">
        <v>717</v>
      </c>
      <c r="B1923" t="s">
        <v>788</v>
      </c>
      <c r="C1923" s="1">
        <f t="shared" si="724"/>
        <v>6182</v>
      </c>
      <c r="D1923" s="7">
        <f>IF(N1923&gt;0, RANK(N1923,(N1923:P1923,Q1923:AE1923)),0)</f>
        <v>1</v>
      </c>
      <c r="E1923" s="7">
        <f>IF(O1923&gt;0,RANK(O1923,(N1923:P1923,Q1923:AE1923)),0)</f>
        <v>2</v>
      </c>
      <c r="F1923" s="7">
        <f>IF(P1923&gt;0,RANK(P1923,(N1923:P1923,Q1923:AE1923)),0)</f>
        <v>0</v>
      </c>
      <c r="G1923" s="1">
        <f t="shared" si="722"/>
        <v>659</v>
      </c>
      <c r="H1923" s="2">
        <f t="shared" si="723"/>
        <v>0.10659980588806212</v>
      </c>
      <c r="I1923" s="2"/>
      <c r="J1923" s="2">
        <f t="shared" si="725"/>
        <v>0.53008735037204791</v>
      </c>
      <c r="K1923" s="2">
        <f t="shared" si="726"/>
        <v>0.42348754448398579</v>
      </c>
      <c r="L1923" s="2">
        <f t="shared" si="727"/>
        <v>0</v>
      </c>
      <c r="M1923" s="2">
        <f t="shared" si="728"/>
        <v>4.6425105143966305E-2</v>
      </c>
      <c r="N1923" s="112">
        <v>3277</v>
      </c>
      <c r="O1923" s="112">
        <v>2618</v>
      </c>
      <c r="P1923" s="112"/>
      <c r="S1923" s="57">
        <v>266</v>
      </c>
      <c r="X1923" s="57">
        <v>21</v>
      </c>
      <c r="Y1923" s="112"/>
      <c r="Z1923" s="112"/>
      <c r="AA1923" s="115"/>
      <c r="AB1923" s="112"/>
      <c r="AC1923" s="112"/>
      <c r="AD1923" s="112"/>
      <c r="AE1923" s="112"/>
      <c r="AF1923" s="112"/>
      <c r="AG1923" s="112"/>
      <c r="AI1923" s="7">
        <f>IF(Q1923&gt;0,RANK(Q1923,(N1923:P1923,Q1923:AE1923)),0)</f>
        <v>0</v>
      </c>
      <c r="AJ1923" s="7">
        <f>IF(R1923&gt;0,RANK(R1923,(N1923:P1923,Q1923:AE1923)),0)</f>
        <v>0</v>
      </c>
      <c r="AK1923" s="7">
        <f>IF(T1923&gt;0,RANK(T1923,(N1923:P1923,Q1923:AE1923)),0)</f>
        <v>0</v>
      </c>
      <c r="AL1923" s="7">
        <f>IF(S1923&gt;0,RANK(S1923,(N1923:P1923,Q1923:AE1923)),0)</f>
        <v>3</v>
      </c>
      <c r="AM1923" s="2">
        <f t="shared" si="729"/>
        <v>0</v>
      </c>
      <c r="AN1923" s="2">
        <f t="shared" si="730"/>
        <v>0</v>
      </c>
      <c r="AO1923" s="2">
        <f t="shared" si="731"/>
        <v>0</v>
      </c>
      <c r="AP1923" s="2">
        <f t="shared" si="732"/>
        <v>4.3028146230993207E-2</v>
      </c>
      <c r="AR1923" t="s">
        <v>717</v>
      </c>
      <c r="AS1923" t="s">
        <v>788</v>
      </c>
      <c r="AT1923">
        <v>2</v>
      </c>
      <c r="AV1923">
        <v>3</v>
      </c>
      <c r="AW1923" s="91">
        <v>45</v>
      </c>
      <c r="AX1923" s="93">
        <v>53</v>
      </c>
      <c r="AY1923" s="97">
        <f t="shared" si="733"/>
        <v>45053</v>
      </c>
      <c r="BA1923" s="7" t="s">
        <v>1261</v>
      </c>
    </row>
    <row r="1924" spans="1:53" ht="13" hidden="1" customHeight="1" outlineLevel="1">
      <c r="A1924" t="s">
        <v>1117</v>
      </c>
      <c r="B1924" t="s">
        <v>788</v>
      </c>
      <c r="C1924" s="1">
        <f t="shared" si="724"/>
        <v>21512</v>
      </c>
      <c r="D1924" s="7">
        <f>IF(N1924&gt;0, RANK(N1924,(N1924:P1924,Q1924:AE1924)),0)</f>
        <v>2</v>
      </c>
      <c r="E1924" s="7">
        <f>IF(O1924&gt;0,RANK(O1924,(N1924:P1924,Q1924:AE1924)),0)</f>
        <v>1</v>
      </c>
      <c r="F1924" s="7">
        <f>IF(P1924&gt;0,RANK(P1924,(N1924:P1924,Q1924:AE1924)),0)</f>
        <v>0</v>
      </c>
      <c r="G1924" s="1">
        <f t="shared" si="722"/>
        <v>8987</v>
      </c>
      <c r="H1924" s="2">
        <f t="shared" si="723"/>
        <v>0.41776682781703234</v>
      </c>
      <c r="I1924" s="2"/>
      <c r="J1924" s="2">
        <f t="shared" si="725"/>
        <v>0.23479918185198959</v>
      </c>
      <c r="K1924" s="2">
        <f t="shared" si="726"/>
        <v>0.6525660096690219</v>
      </c>
      <c r="L1924" s="2">
        <f t="shared" si="727"/>
        <v>0</v>
      </c>
      <c r="M1924" s="2">
        <f t="shared" si="728"/>
        <v>0.11263480847898855</v>
      </c>
      <c r="N1924" s="112">
        <v>5051</v>
      </c>
      <c r="O1924" s="112">
        <v>14038</v>
      </c>
      <c r="P1924" s="112"/>
      <c r="S1924" s="57">
        <v>2203</v>
      </c>
      <c r="X1924" s="57">
        <v>220</v>
      </c>
      <c r="Y1924" s="112"/>
      <c r="Z1924" s="112"/>
      <c r="AA1924" s="115"/>
      <c r="AB1924" s="112"/>
      <c r="AC1924" s="112"/>
      <c r="AD1924" s="112"/>
      <c r="AE1924" s="112"/>
      <c r="AF1924" s="112"/>
      <c r="AG1924" s="112"/>
      <c r="AI1924" s="7">
        <f>IF(Q1924&gt;0,RANK(Q1924,(N1924:P1924,Q1924:AE1924)),0)</f>
        <v>0</v>
      </c>
      <c r="AJ1924" s="7">
        <f>IF(R1924&gt;0,RANK(R1924,(N1924:P1924,Q1924:AE1924)),0)</f>
        <v>0</v>
      </c>
      <c r="AK1924" s="7">
        <f>IF(T1924&gt;0,RANK(T1924,(N1924:P1924,Q1924:AE1924)),0)</f>
        <v>0</v>
      </c>
      <c r="AL1924" s="7">
        <f>IF(S1924&gt;0,RANK(S1924,(N1924:P1924,Q1924:AE1924)),0)</f>
        <v>3</v>
      </c>
      <c r="AM1924" s="2">
        <f t="shared" si="729"/>
        <v>0</v>
      </c>
      <c r="AN1924" s="2">
        <f t="shared" si="730"/>
        <v>0</v>
      </c>
      <c r="AO1924" s="2">
        <f t="shared" si="731"/>
        <v>0</v>
      </c>
      <c r="AP1924" s="2">
        <f t="shared" si="732"/>
        <v>0.10240795834882856</v>
      </c>
      <c r="AR1924" t="s">
        <v>1117</v>
      </c>
      <c r="AS1924" t="s">
        <v>788</v>
      </c>
      <c r="AT1924">
        <v>5</v>
      </c>
      <c r="AV1924">
        <v>3</v>
      </c>
      <c r="AW1924" s="91">
        <v>45</v>
      </c>
      <c r="AX1924" s="93">
        <v>55</v>
      </c>
      <c r="AY1924" s="97">
        <f t="shared" si="733"/>
        <v>45055</v>
      </c>
      <c r="BA1924" s="7" t="s">
        <v>1261</v>
      </c>
    </row>
    <row r="1925" spans="1:53" ht="13" hidden="1" customHeight="1" outlineLevel="1">
      <c r="A1925" t="s">
        <v>903</v>
      </c>
      <c r="B1925" t="s">
        <v>788</v>
      </c>
      <c r="C1925" s="1">
        <f t="shared" si="724"/>
        <v>21887</v>
      </c>
      <c r="D1925" s="7">
        <f>IF(N1925&gt;0, RANK(N1925,(N1925:P1925,Q1925:AE1925)),0)</f>
        <v>2</v>
      </c>
      <c r="E1925" s="7">
        <f>IF(O1925&gt;0,RANK(O1925,(N1925:P1925,Q1925:AE1925)),0)</f>
        <v>1</v>
      </c>
      <c r="F1925" s="7">
        <f>IF(P1925&gt;0,RANK(P1925,(N1925:P1925,Q1925:AE1925)),0)</f>
        <v>0</v>
      </c>
      <c r="G1925" s="1">
        <f t="shared" si="722"/>
        <v>8141</v>
      </c>
      <c r="H1925" s="2">
        <f t="shared" si="723"/>
        <v>0.37195595559007633</v>
      </c>
      <c r="I1925" s="2"/>
      <c r="J1925" s="2">
        <f t="shared" si="725"/>
        <v>0.28162836386896334</v>
      </c>
      <c r="K1925" s="2">
        <f t="shared" si="726"/>
        <v>0.65358431945903961</v>
      </c>
      <c r="L1925" s="2">
        <f t="shared" si="727"/>
        <v>0</v>
      </c>
      <c r="M1925" s="2">
        <f t="shared" si="728"/>
        <v>6.4787316671996997E-2</v>
      </c>
      <c r="N1925" s="112">
        <v>6164</v>
      </c>
      <c r="O1925" s="112">
        <v>14305</v>
      </c>
      <c r="P1925" s="112"/>
      <c r="S1925" s="57">
        <v>1195</v>
      </c>
      <c r="X1925" s="57">
        <v>223</v>
      </c>
      <c r="Y1925" s="112"/>
      <c r="Z1925" s="112"/>
      <c r="AA1925" s="115"/>
      <c r="AB1925" s="112"/>
      <c r="AC1925" s="112"/>
      <c r="AD1925" s="112"/>
      <c r="AE1925" s="112"/>
      <c r="AF1925" s="112"/>
      <c r="AG1925" s="112"/>
      <c r="AI1925" s="7">
        <f>IF(Q1925&gt;0,RANK(Q1925,(N1925:P1925,Q1925:AE1925)),0)</f>
        <v>0</v>
      </c>
      <c r="AJ1925" s="7">
        <f>IF(R1925&gt;0,RANK(R1925,(N1925:P1925,Q1925:AE1925)),0)</f>
        <v>0</v>
      </c>
      <c r="AK1925" s="7">
        <f>IF(T1925&gt;0,RANK(T1925,(N1925:P1925,Q1925:AE1925)),0)</f>
        <v>0</v>
      </c>
      <c r="AL1925" s="7">
        <f>IF(S1925&gt;0,RANK(S1925,(N1925:P1925,Q1925:AE1925)),0)</f>
        <v>3</v>
      </c>
      <c r="AM1925" s="2">
        <f t="shared" si="729"/>
        <v>0</v>
      </c>
      <c r="AN1925" s="2">
        <f t="shared" si="730"/>
        <v>0</v>
      </c>
      <c r="AO1925" s="2">
        <f t="shared" si="731"/>
        <v>0</v>
      </c>
      <c r="AP1925" s="2">
        <f t="shared" si="732"/>
        <v>5.4598620185498242E-2</v>
      </c>
      <c r="AR1925" t="s">
        <v>903</v>
      </c>
      <c r="AS1925" t="s">
        <v>788</v>
      </c>
      <c r="AT1925">
        <v>5</v>
      </c>
      <c r="AV1925">
        <v>3</v>
      </c>
      <c r="AW1925" s="91">
        <v>45</v>
      </c>
      <c r="AX1925" s="93">
        <v>57</v>
      </c>
      <c r="AY1925" s="97">
        <f t="shared" si="733"/>
        <v>45057</v>
      </c>
      <c r="BA1925" s="7" t="s">
        <v>1261</v>
      </c>
    </row>
    <row r="1926" spans="1:53" ht="13" hidden="1" customHeight="1" outlineLevel="1">
      <c r="A1926" t="s">
        <v>2314</v>
      </c>
      <c r="B1926" t="s">
        <v>788</v>
      </c>
      <c r="C1926" s="1">
        <f t="shared" si="724"/>
        <v>17292</v>
      </c>
      <c r="D1926" s="7">
        <f>IF(N1926&gt;0, RANK(N1926,(N1926:P1926,Q1926:AE1926)),0)</f>
        <v>2</v>
      </c>
      <c r="E1926" s="7">
        <f>IF(O1926&gt;0,RANK(O1926,(N1926:P1926,Q1926:AE1926)),0)</f>
        <v>1</v>
      </c>
      <c r="F1926" s="7">
        <f>IF(P1926&gt;0,RANK(P1926,(N1926:P1926,Q1926:AE1926)),0)</f>
        <v>0</v>
      </c>
      <c r="G1926" s="1">
        <f t="shared" ref="G1926:G1989" si="734">IF(C1926&gt;0,MAX(N1926:P1926)-LARGE(N1926:P1926,2),0)</f>
        <v>6036</v>
      </c>
      <c r="H1926" s="2">
        <f t="shared" ref="H1926:H1989" si="735">IF(C1926&gt;0,G1926/C1926,0)</f>
        <v>0.34906315058986814</v>
      </c>
      <c r="I1926" s="2"/>
      <c r="J1926" s="2">
        <f t="shared" si="725"/>
        <v>0.29140643071940781</v>
      </c>
      <c r="K1926" s="2">
        <f t="shared" si="726"/>
        <v>0.640469581309276</v>
      </c>
      <c r="L1926" s="2">
        <f t="shared" si="727"/>
        <v>0</v>
      </c>
      <c r="M1926" s="2">
        <f t="shared" si="728"/>
        <v>6.8123987971316247E-2</v>
      </c>
      <c r="N1926" s="112">
        <v>5039</v>
      </c>
      <c r="O1926" s="112">
        <v>11075</v>
      </c>
      <c r="P1926" s="112"/>
      <c r="S1926" s="57">
        <v>985</v>
      </c>
      <c r="X1926" s="57">
        <v>193</v>
      </c>
      <c r="Y1926" s="112"/>
      <c r="Z1926" s="112"/>
      <c r="AA1926" s="115"/>
      <c r="AB1926" s="112"/>
      <c r="AC1926" s="112"/>
      <c r="AD1926" s="112"/>
      <c r="AE1926" s="112"/>
      <c r="AF1926" s="112"/>
      <c r="AG1926" s="112"/>
      <c r="AI1926" s="7">
        <f>IF(Q1926&gt;0,RANK(Q1926,(N1926:P1926,Q1926:AE1926)),0)</f>
        <v>0</v>
      </c>
      <c r="AJ1926" s="7">
        <f>IF(R1926&gt;0,RANK(R1926,(N1926:P1926,Q1926:AE1926)),0)</f>
        <v>0</v>
      </c>
      <c r="AK1926" s="7">
        <f>IF(T1926&gt;0,RANK(T1926,(N1926:P1926,Q1926:AE1926)),0)</f>
        <v>0</v>
      </c>
      <c r="AL1926" s="7">
        <f>IF(S1926&gt;0,RANK(S1926,(N1926:P1926,Q1926:AE1926)),0)</f>
        <v>3</v>
      </c>
      <c r="AM1926" s="2">
        <f t="shared" si="729"/>
        <v>0</v>
      </c>
      <c r="AN1926" s="2">
        <f t="shared" si="730"/>
        <v>0</v>
      </c>
      <c r="AO1926" s="2">
        <f t="shared" si="731"/>
        <v>0</v>
      </c>
      <c r="AP1926" s="2">
        <f t="shared" si="732"/>
        <v>5.6962757344436732E-2</v>
      </c>
      <c r="AR1926" t="s">
        <v>2314</v>
      </c>
      <c r="AS1926" t="s">
        <v>788</v>
      </c>
      <c r="AT1926">
        <v>0</v>
      </c>
      <c r="AV1926">
        <v>3</v>
      </c>
      <c r="AW1926" s="91">
        <v>45</v>
      </c>
      <c r="AX1926" s="93">
        <v>59</v>
      </c>
      <c r="AY1926" s="97">
        <f t="shared" si="733"/>
        <v>45059</v>
      </c>
      <c r="BA1926" s="7" t="s">
        <v>1261</v>
      </c>
    </row>
    <row r="1927" spans="1:53" ht="13" hidden="1" customHeight="1" outlineLevel="1">
      <c r="A1927" t="s">
        <v>738</v>
      </c>
      <c r="B1927" t="s">
        <v>788</v>
      </c>
      <c r="C1927" s="1">
        <f t="shared" si="724"/>
        <v>6467</v>
      </c>
      <c r="D1927" s="7">
        <f>IF(N1927&gt;0, RANK(N1927,(N1927:P1927,Q1927:AE1927)),0)</f>
        <v>1</v>
      </c>
      <c r="E1927" s="7">
        <f>IF(O1927&gt;0,RANK(O1927,(N1927:P1927,Q1927:AE1927)),0)</f>
        <v>2</v>
      </c>
      <c r="F1927" s="7">
        <f>IF(P1927&gt;0,RANK(P1927,(N1927:P1927,Q1927:AE1927)),0)</f>
        <v>0</v>
      </c>
      <c r="G1927" s="1">
        <f t="shared" si="734"/>
        <v>1269</v>
      </c>
      <c r="H1927" s="2">
        <f t="shared" si="735"/>
        <v>0.19622699860831916</v>
      </c>
      <c r="I1927" s="2"/>
      <c r="J1927" s="2">
        <f t="shared" si="725"/>
        <v>0.56610483995670324</v>
      </c>
      <c r="K1927" s="2">
        <f t="shared" si="726"/>
        <v>0.36987784134838408</v>
      </c>
      <c r="L1927" s="2">
        <f t="shared" si="727"/>
        <v>0</v>
      </c>
      <c r="M1927" s="2">
        <f t="shared" si="728"/>
        <v>6.4017318694912673E-2</v>
      </c>
      <c r="N1927" s="112">
        <v>3661</v>
      </c>
      <c r="O1927" s="112">
        <v>2392</v>
      </c>
      <c r="P1927" s="112"/>
      <c r="S1927" s="57">
        <v>349</v>
      </c>
      <c r="X1927" s="57">
        <v>65</v>
      </c>
      <c r="Y1927" s="112"/>
      <c r="Z1927" s="112"/>
      <c r="AA1927" s="115"/>
      <c r="AB1927" s="112"/>
      <c r="AC1927" s="112"/>
      <c r="AD1927" s="112"/>
      <c r="AE1927" s="112"/>
      <c r="AF1927" s="112"/>
      <c r="AG1927" s="112"/>
      <c r="AI1927" s="7">
        <f>IF(Q1927&gt;0,RANK(Q1927,(N1927:P1927,Q1927:AE1927)),0)</f>
        <v>0</v>
      </c>
      <c r="AJ1927" s="7">
        <f>IF(R1927&gt;0,RANK(R1927,(N1927:P1927,Q1927:AE1927)),0)</f>
        <v>0</v>
      </c>
      <c r="AK1927" s="7">
        <f>IF(T1927&gt;0,RANK(T1927,(N1927:P1927,Q1927:AE1927)),0)</f>
        <v>0</v>
      </c>
      <c r="AL1927" s="7">
        <f>IF(S1927&gt;0,RANK(S1927,(N1927:P1927,Q1927:AE1927)),0)</f>
        <v>3</v>
      </c>
      <c r="AM1927" s="2">
        <f t="shared" si="729"/>
        <v>0</v>
      </c>
      <c r="AN1927" s="2">
        <f t="shared" si="730"/>
        <v>0</v>
      </c>
      <c r="AO1927" s="2">
        <f t="shared" si="731"/>
        <v>0</v>
      </c>
      <c r="AP1927" s="2">
        <f t="shared" si="732"/>
        <v>5.3966290397402195E-2</v>
      </c>
      <c r="AR1927" t="s">
        <v>738</v>
      </c>
      <c r="AS1927" t="s">
        <v>788</v>
      </c>
      <c r="AT1927">
        <v>0</v>
      </c>
      <c r="AV1927">
        <v>3</v>
      </c>
      <c r="AW1927" s="91">
        <v>45</v>
      </c>
      <c r="AX1927" s="93">
        <v>61</v>
      </c>
      <c r="AY1927" s="97">
        <f t="shared" si="733"/>
        <v>45061</v>
      </c>
      <c r="BA1927" s="7" t="s">
        <v>1261</v>
      </c>
    </row>
    <row r="1928" spans="1:53" ht="13" hidden="1" customHeight="1" outlineLevel="1">
      <c r="A1928" t="s">
        <v>1799</v>
      </c>
      <c r="B1928" t="s">
        <v>788</v>
      </c>
      <c r="C1928" s="1">
        <f t="shared" si="724"/>
        <v>81909</v>
      </c>
      <c r="D1928" s="7">
        <f>IF(N1928&gt;0, RANK(N1928,(N1928:P1928,Q1928:AE1928)),0)</f>
        <v>2</v>
      </c>
      <c r="E1928" s="7">
        <f>IF(O1928&gt;0,RANK(O1928,(N1928:P1928,Q1928:AE1928)),0)</f>
        <v>1</v>
      </c>
      <c r="F1928" s="7">
        <f>IF(P1928&gt;0,RANK(P1928,(N1928:P1928,Q1928:AE1928)),0)</f>
        <v>0</v>
      </c>
      <c r="G1928" s="1">
        <f t="shared" si="734"/>
        <v>50776</v>
      </c>
      <c r="H1928" s="2">
        <f t="shared" si="735"/>
        <v>0.61990745827686822</v>
      </c>
      <c r="I1928" s="2"/>
      <c r="J1928" s="2">
        <f t="shared" si="725"/>
        <v>0.12673820947637013</v>
      </c>
      <c r="K1928" s="2">
        <f t="shared" si="726"/>
        <v>0.74664566775323837</v>
      </c>
      <c r="L1928" s="2">
        <f t="shared" si="727"/>
        <v>0</v>
      </c>
      <c r="M1928" s="2">
        <f t="shared" si="728"/>
        <v>0.12661612277039147</v>
      </c>
      <c r="N1928" s="112">
        <v>10381</v>
      </c>
      <c r="O1928" s="112">
        <v>61157</v>
      </c>
      <c r="P1928" s="112"/>
      <c r="S1928" s="57">
        <v>9690</v>
      </c>
      <c r="X1928" s="57">
        <v>681</v>
      </c>
      <c r="Y1928" s="112"/>
      <c r="Z1928" s="112"/>
      <c r="AA1928" s="115"/>
      <c r="AB1928" s="112"/>
      <c r="AC1928" s="112"/>
      <c r="AD1928" s="112"/>
      <c r="AE1928" s="112"/>
      <c r="AF1928" s="112"/>
      <c r="AG1928" s="112"/>
      <c r="AI1928" s="7">
        <f>IF(Q1928&gt;0,RANK(Q1928,(N1928:P1928,Q1928:AE1928)),0)</f>
        <v>0</v>
      </c>
      <c r="AJ1928" s="7">
        <f>IF(R1928&gt;0,RANK(R1928,(N1928:P1928,Q1928:AE1928)),0)</f>
        <v>0</v>
      </c>
      <c r="AK1928" s="7">
        <f>IF(T1928&gt;0,RANK(T1928,(N1928:P1928,Q1928:AE1928)),0)</f>
        <v>0</v>
      </c>
      <c r="AL1928" s="7">
        <f>IF(S1928&gt;0,RANK(S1928,(N1928:P1928,Q1928:AE1928)),0)</f>
        <v>3</v>
      </c>
      <c r="AM1928" s="2">
        <f t="shared" si="729"/>
        <v>0</v>
      </c>
      <c r="AN1928" s="2">
        <f t="shared" si="730"/>
        <v>0</v>
      </c>
      <c r="AO1928" s="2">
        <f t="shared" si="731"/>
        <v>0</v>
      </c>
      <c r="AP1928" s="2">
        <f t="shared" si="732"/>
        <v>0.11830201809324982</v>
      </c>
      <c r="AR1928" t="s">
        <v>1799</v>
      </c>
      <c r="AS1928" t="s">
        <v>788</v>
      </c>
      <c r="AT1928">
        <v>2</v>
      </c>
      <c r="AV1928">
        <v>3</v>
      </c>
      <c r="AW1928" s="91">
        <v>45</v>
      </c>
      <c r="AX1928" s="93">
        <v>63</v>
      </c>
      <c r="AY1928" s="97">
        <f t="shared" si="733"/>
        <v>45063</v>
      </c>
      <c r="BA1928" s="7" t="s">
        <v>1261</v>
      </c>
    </row>
    <row r="1929" spans="1:53" ht="13" hidden="1" customHeight="1" outlineLevel="1">
      <c r="A1929" t="s">
        <v>1381</v>
      </c>
      <c r="B1929" t="s">
        <v>788</v>
      </c>
      <c r="C1929" s="1">
        <f t="shared" si="724"/>
        <v>3927</v>
      </c>
      <c r="D1929" s="7">
        <f>IF(N1929&gt;0, RANK(N1929,(N1929:P1929,Q1929:AE1929)),0)</f>
        <v>2</v>
      </c>
      <c r="E1929" s="7">
        <f>IF(O1929&gt;0,RANK(O1929,(N1929:P1929,Q1929:AE1929)),0)</f>
        <v>1</v>
      </c>
      <c r="F1929" s="7">
        <f>IF(P1929&gt;0,RANK(P1929,(N1929:P1929,Q1929:AE1929)),0)</f>
        <v>0</v>
      </c>
      <c r="G1929" s="1">
        <f t="shared" si="734"/>
        <v>575</v>
      </c>
      <c r="H1929" s="2">
        <f t="shared" si="735"/>
        <v>0.14642220524573465</v>
      </c>
      <c r="I1929" s="2"/>
      <c r="J1929" s="2">
        <f t="shared" si="725"/>
        <v>0.39368474662592312</v>
      </c>
      <c r="K1929" s="2">
        <f t="shared" si="726"/>
        <v>0.5401069518716578</v>
      </c>
      <c r="L1929" s="2">
        <f t="shared" si="727"/>
        <v>0</v>
      </c>
      <c r="M1929" s="2">
        <f t="shared" si="728"/>
        <v>6.6208301502419076E-2</v>
      </c>
      <c r="N1929" s="112">
        <v>1546</v>
      </c>
      <c r="O1929" s="112">
        <v>2121</v>
      </c>
      <c r="P1929" s="112"/>
      <c r="S1929" s="57">
        <v>243</v>
      </c>
      <c r="X1929" s="57">
        <v>17</v>
      </c>
      <c r="Y1929" s="112"/>
      <c r="Z1929" s="112"/>
      <c r="AA1929" s="115"/>
      <c r="AB1929" s="112"/>
      <c r="AC1929" s="112"/>
      <c r="AD1929" s="112"/>
      <c r="AE1929" s="112"/>
      <c r="AF1929" s="112"/>
      <c r="AG1929" s="112"/>
      <c r="AI1929" s="7">
        <f>IF(Q1929&gt;0,RANK(Q1929,(N1929:P1929,Q1929:AE1929)),0)</f>
        <v>0</v>
      </c>
      <c r="AJ1929" s="7">
        <f>IF(R1929&gt;0,RANK(R1929,(N1929:P1929,Q1929:AE1929)),0)</f>
        <v>0</v>
      </c>
      <c r="AK1929" s="7">
        <f>IF(T1929&gt;0,RANK(T1929,(N1929:P1929,Q1929:AE1929)),0)</f>
        <v>0</v>
      </c>
      <c r="AL1929" s="7">
        <f>IF(S1929&gt;0,RANK(S1929,(N1929:P1929,Q1929:AE1929)),0)</f>
        <v>3</v>
      </c>
      <c r="AM1929" s="2">
        <f t="shared" si="729"/>
        <v>0</v>
      </c>
      <c r="AN1929" s="2">
        <f t="shared" si="730"/>
        <v>0</v>
      </c>
      <c r="AO1929" s="2">
        <f t="shared" si="731"/>
        <v>0</v>
      </c>
      <c r="AP1929" s="2">
        <f t="shared" si="732"/>
        <v>6.1879297173414824E-2</v>
      </c>
      <c r="AR1929" t="s">
        <v>1381</v>
      </c>
      <c r="AS1929" t="s">
        <v>788</v>
      </c>
      <c r="AT1929">
        <v>3</v>
      </c>
      <c r="AV1929">
        <v>3</v>
      </c>
      <c r="AW1929" s="91">
        <v>45</v>
      </c>
      <c r="AX1929" s="93">
        <v>65</v>
      </c>
      <c r="AY1929" s="97">
        <f t="shared" si="733"/>
        <v>45065</v>
      </c>
      <c r="BA1929" s="7" t="s">
        <v>1261</v>
      </c>
    </row>
    <row r="1930" spans="1:53" ht="13" hidden="1" customHeight="1" outlineLevel="1">
      <c r="A1930" t="s">
        <v>2572</v>
      </c>
      <c r="B1930" t="s">
        <v>788</v>
      </c>
      <c r="C1930" s="1">
        <f t="shared" si="724"/>
        <v>10284</v>
      </c>
      <c r="D1930" s="7">
        <f>IF(N1930&gt;0, RANK(N1930,(N1930:P1930,Q1930:AE1930)),0)</f>
        <v>1</v>
      </c>
      <c r="E1930" s="7">
        <f>IF(O1930&gt;0,RANK(O1930,(N1930:P1930,Q1930:AE1930)),0)</f>
        <v>2</v>
      </c>
      <c r="F1930" s="7">
        <f>IF(P1930&gt;0,RANK(P1930,(N1930:P1930,Q1930:AE1930)),0)</f>
        <v>0</v>
      </c>
      <c r="G1930" s="1">
        <f t="shared" si="734"/>
        <v>1681</v>
      </c>
      <c r="H1930" s="2">
        <f t="shared" si="735"/>
        <v>0.16345779852197589</v>
      </c>
      <c r="I1930" s="2"/>
      <c r="J1930" s="2">
        <f t="shared" si="725"/>
        <v>0.56009334889148188</v>
      </c>
      <c r="K1930" s="2">
        <f t="shared" si="726"/>
        <v>0.39663555036950604</v>
      </c>
      <c r="L1930" s="2">
        <f t="shared" si="727"/>
        <v>0</v>
      </c>
      <c r="M1930" s="2">
        <f t="shared" si="728"/>
        <v>4.3271100739012081E-2</v>
      </c>
      <c r="N1930" s="112">
        <v>5760</v>
      </c>
      <c r="O1930" s="112">
        <v>4079</v>
      </c>
      <c r="P1930" s="112"/>
      <c r="S1930" s="57">
        <v>408</v>
      </c>
      <c r="X1930" s="57">
        <v>37</v>
      </c>
      <c r="Y1930" s="112"/>
      <c r="Z1930" s="112"/>
      <c r="AA1930" s="115"/>
      <c r="AB1930" s="112"/>
      <c r="AC1930" s="112"/>
      <c r="AD1930" s="112"/>
      <c r="AE1930" s="112"/>
      <c r="AF1930" s="112"/>
      <c r="AG1930" s="112"/>
      <c r="AI1930" s="7">
        <f>IF(Q1930&gt;0,RANK(Q1930,(N1930:P1930,Q1930:AE1930)),0)</f>
        <v>0</v>
      </c>
      <c r="AJ1930" s="7">
        <f>IF(R1930&gt;0,RANK(R1930,(N1930:P1930,Q1930:AE1930)),0)</f>
        <v>0</v>
      </c>
      <c r="AK1930" s="7">
        <f>IF(T1930&gt;0,RANK(T1930,(N1930:P1930,Q1930:AE1930)),0)</f>
        <v>0</v>
      </c>
      <c r="AL1930" s="7">
        <f>IF(S1930&gt;0,RANK(S1930,(N1930:P1930,Q1930:AE1930)),0)</f>
        <v>3</v>
      </c>
      <c r="AM1930" s="2">
        <f t="shared" si="729"/>
        <v>0</v>
      </c>
      <c r="AN1930" s="2">
        <f t="shared" si="730"/>
        <v>0</v>
      </c>
      <c r="AO1930" s="2">
        <f t="shared" si="731"/>
        <v>0</v>
      </c>
      <c r="AP1930" s="2">
        <f t="shared" si="732"/>
        <v>3.9673278879813305E-2</v>
      </c>
      <c r="AR1930" t="s">
        <v>2572</v>
      </c>
      <c r="AS1930" t="s">
        <v>788</v>
      </c>
      <c r="AT1930">
        <v>6</v>
      </c>
      <c r="AV1930">
        <v>3</v>
      </c>
      <c r="AW1930" s="91">
        <v>45</v>
      </c>
      <c r="AX1930" s="93">
        <v>67</v>
      </c>
      <c r="AY1930" s="97">
        <f t="shared" si="733"/>
        <v>45067</v>
      </c>
      <c r="BA1930" s="7" t="s">
        <v>1261</v>
      </c>
    </row>
    <row r="1931" spans="1:53" ht="13" hidden="1" customHeight="1" outlineLevel="1">
      <c r="A1931" t="s">
        <v>1644</v>
      </c>
      <c r="B1931" t="s">
        <v>788</v>
      </c>
      <c r="C1931" s="1">
        <f t="shared" si="724"/>
        <v>7082</v>
      </c>
      <c r="D1931" s="7">
        <f>IF(N1931&gt;0, RANK(N1931,(N1931:P1931,Q1931:AE1931)),0)</f>
        <v>1</v>
      </c>
      <c r="E1931" s="7">
        <f>IF(O1931&gt;0,RANK(O1931,(N1931:P1931,Q1931:AE1931)),0)</f>
        <v>2</v>
      </c>
      <c r="F1931" s="7">
        <f>IF(P1931&gt;0,RANK(P1931,(N1931:P1931,Q1931:AE1931)),0)</f>
        <v>0</v>
      </c>
      <c r="G1931" s="1">
        <f t="shared" si="734"/>
        <v>1133</v>
      </c>
      <c r="H1931" s="2">
        <f t="shared" si="735"/>
        <v>0.1599830556340017</v>
      </c>
      <c r="I1931" s="2"/>
      <c r="J1931" s="2">
        <f t="shared" si="725"/>
        <v>0.55549279864445067</v>
      </c>
      <c r="K1931" s="2">
        <f t="shared" si="726"/>
        <v>0.395509743010449</v>
      </c>
      <c r="L1931" s="2">
        <f t="shared" si="727"/>
        <v>0</v>
      </c>
      <c r="M1931" s="2">
        <f t="shared" si="728"/>
        <v>4.8997458345100331E-2</v>
      </c>
      <c r="N1931" s="112">
        <v>3934</v>
      </c>
      <c r="O1931" s="112">
        <v>2801</v>
      </c>
      <c r="P1931" s="112"/>
      <c r="S1931" s="57">
        <v>317</v>
      </c>
      <c r="X1931" s="57">
        <v>30</v>
      </c>
      <c r="Y1931" s="112"/>
      <c r="Z1931" s="112"/>
      <c r="AA1931" s="115"/>
      <c r="AB1931" s="112"/>
      <c r="AC1931" s="112"/>
      <c r="AD1931" s="112"/>
      <c r="AE1931" s="112"/>
      <c r="AF1931" s="112"/>
      <c r="AG1931" s="112"/>
      <c r="AI1931" s="7">
        <f>IF(Q1931&gt;0,RANK(Q1931,(N1931:P1931,Q1931:AE1931)),0)</f>
        <v>0</v>
      </c>
      <c r="AJ1931" s="7">
        <f>IF(R1931&gt;0,RANK(R1931,(N1931:P1931,Q1931:AE1931)),0)</f>
        <v>0</v>
      </c>
      <c r="AK1931" s="7">
        <f>IF(T1931&gt;0,RANK(T1931,(N1931:P1931,Q1931:AE1931)),0)</f>
        <v>0</v>
      </c>
      <c r="AL1931" s="7">
        <f>IF(S1931&gt;0,RANK(S1931,(N1931:P1931,Q1931:AE1931)),0)</f>
        <v>3</v>
      </c>
      <c r="AM1931" s="2">
        <f t="shared" si="729"/>
        <v>0</v>
      </c>
      <c r="AN1931" s="2">
        <f t="shared" si="730"/>
        <v>0</v>
      </c>
      <c r="AO1931" s="2">
        <f t="shared" si="731"/>
        <v>0</v>
      </c>
      <c r="AP1931" s="2">
        <f t="shared" si="732"/>
        <v>4.4761366845523863E-2</v>
      </c>
      <c r="AR1931" t="s">
        <v>1644</v>
      </c>
      <c r="AS1931" t="s">
        <v>788</v>
      </c>
      <c r="AT1931">
        <v>5</v>
      </c>
      <c r="AV1931">
        <v>3</v>
      </c>
      <c r="AW1931" s="91">
        <v>45</v>
      </c>
      <c r="AX1931" s="93">
        <v>69</v>
      </c>
      <c r="AY1931" s="97">
        <f t="shared" si="733"/>
        <v>45069</v>
      </c>
      <c r="BA1931" s="7" t="s">
        <v>1261</v>
      </c>
    </row>
    <row r="1932" spans="1:53" ht="13" hidden="1" customHeight="1" outlineLevel="1">
      <c r="A1932" t="s">
        <v>1745</v>
      </c>
      <c r="B1932" t="s">
        <v>788</v>
      </c>
      <c r="C1932" s="1">
        <f t="shared" si="724"/>
        <v>11925</v>
      </c>
      <c r="D1932" s="7">
        <f>IF(N1932&gt;0, RANK(N1932,(N1932:P1932,Q1932:AE1932)),0)</f>
        <v>2</v>
      </c>
      <c r="E1932" s="7">
        <f>IF(O1932&gt;0,RANK(O1932,(N1932:P1932,Q1932:AE1932)),0)</f>
        <v>1</v>
      </c>
      <c r="F1932" s="7">
        <f>IF(P1932&gt;0,RANK(P1932,(N1932:P1932,Q1932:AE1932)),0)</f>
        <v>0</v>
      </c>
      <c r="G1932" s="1">
        <f t="shared" si="734"/>
        <v>4563</v>
      </c>
      <c r="H1932" s="2">
        <f t="shared" si="735"/>
        <v>0.38264150943396225</v>
      </c>
      <c r="I1932" s="2"/>
      <c r="J1932" s="2">
        <f t="shared" si="725"/>
        <v>0.26306079664570231</v>
      </c>
      <c r="K1932" s="2">
        <f t="shared" si="726"/>
        <v>0.64570230607966461</v>
      </c>
      <c r="L1932" s="2">
        <f t="shared" si="727"/>
        <v>0</v>
      </c>
      <c r="M1932" s="2">
        <f t="shared" si="728"/>
        <v>9.1236897274633022E-2</v>
      </c>
      <c r="N1932" s="112">
        <v>3137</v>
      </c>
      <c r="O1932" s="112">
        <v>7700</v>
      </c>
      <c r="P1932" s="112"/>
      <c r="S1932" s="57">
        <v>1033</v>
      </c>
      <c r="X1932" s="57">
        <v>55</v>
      </c>
      <c r="Y1932" s="112"/>
      <c r="Z1932" s="112"/>
      <c r="AA1932" s="115"/>
      <c r="AB1932" s="112"/>
      <c r="AC1932" s="112"/>
      <c r="AD1932" s="112"/>
      <c r="AE1932" s="112"/>
      <c r="AF1932" s="112"/>
      <c r="AG1932" s="112"/>
      <c r="AI1932" s="7">
        <f>IF(Q1932&gt;0,RANK(Q1932,(N1932:P1932,Q1932:AE1932)),0)</f>
        <v>0</v>
      </c>
      <c r="AJ1932" s="7">
        <f>IF(R1932&gt;0,RANK(R1932,(N1932:P1932,Q1932:AE1932)),0)</f>
        <v>0</v>
      </c>
      <c r="AK1932" s="7">
        <f>IF(T1932&gt;0,RANK(T1932,(N1932:P1932,Q1932:AE1932)),0)</f>
        <v>0</v>
      </c>
      <c r="AL1932" s="7">
        <f>IF(S1932&gt;0,RANK(S1932,(N1932:P1932,Q1932:AE1932)),0)</f>
        <v>3</v>
      </c>
      <c r="AM1932" s="2">
        <f t="shared" si="729"/>
        <v>0</v>
      </c>
      <c r="AN1932" s="2">
        <f t="shared" si="730"/>
        <v>0</v>
      </c>
      <c r="AO1932" s="2">
        <f t="shared" si="731"/>
        <v>0</v>
      </c>
      <c r="AP1932" s="2">
        <f t="shared" si="732"/>
        <v>8.6624737945492664E-2</v>
      </c>
      <c r="AR1932" t="s">
        <v>1745</v>
      </c>
      <c r="AS1932" t="s">
        <v>788</v>
      </c>
      <c r="AT1932">
        <v>5</v>
      </c>
      <c r="AV1932">
        <v>3</v>
      </c>
      <c r="AW1932" s="91">
        <v>45</v>
      </c>
      <c r="AX1932" s="93">
        <v>71</v>
      </c>
      <c r="AY1932" s="97">
        <f t="shared" si="733"/>
        <v>45071</v>
      </c>
      <c r="BA1932" s="7" t="s">
        <v>1261</v>
      </c>
    </row>
    <row r="1933" spans="1:53" ht="13" hidden="1" customHeight="1" outlineLevel="1">
      <c r="A1933" t="s">
        <v>2518</v>
      </c>
      <c r="B1933" t="s">
        <v>788</v>
      </c>
      <c r="C1933" s="1">
        <f t="shared" si="724"/>
        <v>20898</v>
      </c>
      <c r="D1933" s="7">
        <f>IF(N1933&gt;0, RANK(N1933,(N1933:P1933,Q1933:AE1933)),0)</f>
        <v>2</v>
      </c>
      <c r="E1933" s="7">
        <f>IF(O1933&gt;0,RANK(O1933,(N1933:P1933,Q1933:AE1933)),0)</f>
        <v>1</v>
      </c>
      <c r="F1933" s="7">
        <f>IF(P1933&gt;0,RANK(P1933,(N1933:P1933,Q1933:AE1933)),0)</f>
        <v>0</v>
      </c>
      <c r="G1933" s="1">
        <f t="shared" si="734"/>
        <v>12638</v>
      </c>
      <c r="H1933" s="2">
        <f t="shared" si="735"/>
        <v>0.60474686572877789</v>
      </c>
      <c r="I1933" s="2"/>
      <c r="J1933" s="2">
        <f t="shared" si="725"/>
        <v>0.143745812996459</v>
      </c>
      <c r="K1933" s="2">
        <f t="shared" si="726"/>
        <v>0.74849267872523684</v>
      </c>
      <c r="L1933" s="2">
        <f t="shared" si="727"/>
        <v>0</v>
      </c>
      <c r="M1933" s="2">
        <f t="shared" si="728"/>
        <v>0.10776150827830411</v>
      </c>
      <c r="N1933" s="112">
        <v>3004</v>
      </c>
      <c r="O1933" s="112">
        <v>15642</v>
      </c>
      <c r="P1933" s="112"/>
      <c r="S1933" s="57">
        <v>2000</v>
      </c>
      <c r="X1933" s="57">
        <v>252</v>
      </c>
      <c r="Y1933" s="112"/>
      <c r="Z1933" s="112"/>
      <c r="AA1933" s="115"/>
      <c r="AB1933" s="112"/>
      <c r="AC1933" s="112"/>
      <c r="AD1933" s="112"/>
      <c r="AE1933" s="112"/>
      <c r="AF1933" s="112"/>
      <c r="AG1933" s="112"/>
      <c r="AI1933" s="7">
        <f>IF(Q1933&gt;0,RANK(Q1933,(N1933:P1933,Q1933:AE1933)),0)</f>
        <v>0</v>
      </c>
      <c r="AJ1933" s="7">
        <f>IF(R1933&gt;0,RANK(R1933,(N1933:P1933,Q1933:AE1933)),0)</f>
        <v>0</v>
      </c>
      <c r="AK1933" s="7">
        <f>IF(T1933&gt;0,RANK(T1933,(N1933:P1933,Q1933:AE1933)),0)</f>
        <v>0</v>
      </c>
      <c r="AL1933" s="7">
        <f>IF(S1933&gt;0,RANK(S1933,(N1933:P1933,Q1933:AE1933)),0)</f>
        <v>3</v>
      </c>
      <c r="AM1933" s="2">
        <f t="shared" si="729"/>
        <v>0</v>
      </c>
      <c r="AN1933" s="2">
        <f t="shared" si="730"/>
        <v>0</v>
      </c>
      <c r="AO1933" s="2">
        <f t="shared" si="731"/>
        <v>0</v>
      </c>
      <c r="AP1933" s="2">
        <f t="shared" si="732"/>
        <v>9.5702938080199057E-2</v>
      </c>
      <c r="AR1933" t="s">
        <v>2518</v>
      </c>
      <c r="AS1933" t="s">
        <v>788</v>
      </c>
      <c r="AT1933">
        <v>3</v>
      </c>
      <c r="AV1933">
        <v>3</v>
      </c>
      <c r="AW1933" s="91">
        <v>45</v>
      </c>
      <c r="AX1933" s="93">
        <v>73</v>
      </c>
      <c r="AY1933" s="97">
        <f t="shared" si="733"/>
        <v>45073</v>
      </c>
      <c r="BA1933" s="7" t="s">
        <v>1261</v>
      </c>
    </row>
    <row r="1934" spans="1:53" ht="13" hidden="1" customHeight="1" outlineLevel="1">
      <c r="A1934" t="s">
        <v>1101</v>
      </c>
      <c r="B1934" t="s">
        <v>788</v>
      </c>
      <c r="C1934" s="1">
        <f t="shared" si="724"/>
        <v>27862</v>
      </c>
      <c r="D1934" s="7">
        <f>IF(N1934&gt;0, RANK(N1934,(N1934:P1934,Q1934:AE1934)),0)</f>
        <v>1</v>
      </c>
      <c r="E1934" s="7">
        <f>IF(O1934&gt;0,RANK(O1934,(N1934:P1934,Q1934:AE1934)),0)</f>
        <v>2</v>
      </c>
      <c r="F1934" s="7">
        <f>IF(P1934&gt;0,RANK(P1934,(N1934:P1934,Q1934:AE1934)),0)</f>
        <v>0</v>
      </c>
      <c r="G1934" s="1">
        <f t="shared" si="734"/>
        <v>6624</v>
      </c>
      <c r="H1934" s="2">
        <f t="shared" si="735"/>
        <v>0.23774316273060081</v>
      </c>
      <c r="I1934" s="2"/>
      <c r="J1934" s="2">
        <f t="shared" si="725"/>
        <v>0.58624650061015005</v>
      </c>
      <c r="K1934" s="2">
        <f t="shared" si="726"/>
        <v>0.34850333787954918</v>
      </c>
      <c r="L1934" s="2">
        <f t="shared" si="727"/>
        <v>0</v>
      </c>
      <c r="M1934" s="2">
        <f t="shared" si="728"/>
        <v>6.5250161510300775E-2</v>
      </c>
      <c r="N1934" s="112">
        <v>16334</v>
      </c>
      <c r="O1934" s="112">
        <v>9710</v>
      </c>
      <c r="P1934" s="112"/>
      <c r="S1934" s="57">
        <v>1582</v>
      </c>
      <c r="X1934" s="57">
        <v>236</v>
      </c>
      <c r="Y1934" s="112"/>
      <c r="Z1934" s="112"/>
      <c r="AA1934" s="115"/>
      <c r="AB1934" s="112"/>
      <c r="AC1934" s="112"/>
      <c r="AD1934" s="112"/>
      <c r="AE1934" s="112"/>
      <c r="AF1934" s="112"/>
      <c r="AG1934" s="112"/>
      <c r="AI1934" s="7">
        <f>IF(Q1934&gt;0,RANK(Q1934,(N1934:P1934,Q1934:AE1934)),0)</f>
        <v>0</v>
      </c>
      <c r="AJ1934" s="7">
        <f>IF(R1934&gt;0,RANK(R1934,(N1934:P1934,Q1934:AE1934)),0)</f>
        <v>0</v>
      </c>
      <c r="AK1934" s="7">
        <f>IF(T1934&gt;0,RANK(T1934,(N1934:P1934,Q1934:AE1934)),0)</f>
        <v>0</v>
      </c>
      <c r="AL1934" s="7">
        <f>IF(S1934&gt;0,RANK(S1934,(N1934:P1934,Q1934:AE1934)),0)</f>
        <v>3</v>
      </c>
      <c r="AM1934" s="2">
        <f t="shared" si="729"/>
        <v>0</v>
      </c>
      <c r="AN1934" s="2">
        <f t="shared" si="730"/>
        <v>0</v>
      </c>
      <c r="AO1934" s="2">
        <f t="shared" si="731"/>
        <v>0</v>
      </c>
      <c r="AP1934" s="2">
        <f t="shared" si="732"/>
        <v>5.6779843514464141E-2</v>
      </c>
      <c r="AR1934" t="s">
        <v>1101</v>
      </c>
      <c r="AS1934" t="s">
        <v>788</v>
      </c>
      <c r="AT1934">
        <v>0</v>
      </c>
      <c r="AV1934">
        <v>3</v>
      </c>
      <c r="AW1934" s="91">
        <v>45</v>
      </c>
      <c r="AX1934" s="93">
        <v>75</v>
      </c>
      <c r="AY1934" s="97">
        <f t="shared" si="733"/>
        <v>45075</v>
      </c>
      <c r="BA1934" s="7" t="s">
        <v>1261</v>
      </c>
    </row>
    <row r="1935" spans="1:53" ht="13" hidden="1" customHeight="1" outlineLevel="1">
      <c r="A1935" t="s">
        <v>798</v>
      </c>
      <c r="B1935" t="s">
        <v>788</v>
      </c>
      <c r="C1935" s="1">
        <f t="shared" si="724"/>
        <v>29866</v>
      </c>
      <c r="D1935" s="7">
        <f>IF(N1935&gt;0, RANK(N1935,(N1935:P1935,Q1935:AE1935)),0)</f>
        <v>2</v>
      </c>
      <c r="E1935" s="7">
        <f>IF(O1935&gt;0,RANK(O1935,(N1935:P1935,Q1935:AE1935)),0)</f>
        <v>1</v>
      </c>
      <c r="F1935" s="7">
        <f>IF(P1935&gt;0,RANK(P1935,(N1935:P1935,Q1935:AE1935)),0)</f>
        <v>0</v>
      </c>
      <c r="G1935" s="1">
        <f t="shared" si="734"/>
        <v>19488</v>
      </c>
      <c r="H1935" s="2">
        <f t="shared" si="735"/>
        <v>0.65251456505725569</v>
      </c>
      <c r="I1935" s="2"/>
      <c r="J1935" s="2">
        <f t="shared" si="725"/>
        <v>0.12120806267997053</v>
      </c>
      <c r="K1935" s="2">
        <f t="shared" si="726"/>
        <v>0.77372262773722633</v>
      </c>
      <c r="L1935" s="2">
        <f t="shared" si="727"/>
        <v>0</v>
      </c>
      <c r="M1935" s="2">
        <f t="shared" si="728"/>
        <v>0.10506930958280314</v>
      </c>
      <c r="N1935" s="112">
        <v>3620</v>
      </c>
      <c r="O1935" s="112">
        <v>23108</v>
      </c>
      <c r="P1935" s="112"/>
      <c r="S1935" s="57">
        <v>2713</v>
      </c>
      <c r="X1935" s="57">
        <v>425</v>
      </c>
      <c r="Y1935" s="112"/>
      <c r="Z1935" s="112"/>
      <c r="AA1935" s="115"/>
      <c r="AB1935" s="112"/>
      <c r="AC1935" s="112"/>
      <c r="AD1935" s="112"/>
      <c r="AE1935" s="112"/>
      <c r="AF1935" s="112"/>
      <c r="AG1935" s="112"/>
      <c r="AI1935" s="7">
        <f>IF(Q1935&gt;0,RANK(Q1935,(N1935:P1935,Q1935:AE1935)),0)</f>
        <v>0</v>
      </c>
      <c r="AJ1935" s="7">
        <f>IF(R1935&gt;0,RANK(R1935,(N1935:P1935,Q1935:AE1935)),0)</f>
        <v>0</v>
      </c>
      <c r="AK1935" s="7">
        <f>IF(T1935&gt;0,RANK(T1935,(N1935:P1935,Q1935:AE1935)),0)</f>
        <v>0</v>
      </c>
      <c r="AL1935" s="7">
        <f>IF(S1935&gt;0,RANK(S1935,(N1935:P1935,Q1935:AE1935)),0)</f>
        <v>3</v>
      </c>
      <c r="AM1935" s="2">
        <f t="shared" si="729"/>
        <v>0</v>
      </c>
      <c r="AN1935" s="2">
        <f t="shared" si="730"/>
        <v>0</v>
      </c>
      <c r="AO1935" s="2">
        <f t="shared" si="731"/>
        <v>0</v>
      </c>
      <c r="AP1935" s="2">
        <f t="shared" si="732"/>
        <v>9.0839081229491733E-2</v>
      </c>
      <c r="AR1935" t="s">
        <v>798</v>
      </c>
      <c r="AS1935" t="s">
        <v>788</v>
      </c>
      <c r="AT1935">
        <v>3</v>
      </c>
      <c r="AV1935">
        <v>3</v>
      </c>
      <c r="AW1935" s="91">
        <v>45</v>
      </c>
      <c r="AX1935" s="93">
        <v>77</v>
      </c>
      <c r="AY1935" s="97">
        <f t="shared" si="733"/>
        <v>45077</v>
      </c>
      <c r="BA1935" s="7" t="s">
        <v>1261</v>
      </c>
    </row>
    <row r="1936" spans="1:53" ht="13" hidden="1" customHeight="1" outlineLevel="1">
      <c r="A1936" t="s">
        <v>2153</v>
      </c>
      <c r="B1936" t="s">
        <v>788</v>
      </c>
      <c r="C1936" s="1">
        <f t="shared" si="724"/>
        <v>111985</v>
      </c>
      <c r="D1936" s="7">
        <f>IF(N1936&gt;0, RANK(N1936,(N1936:P1936,Q1936:AE1936)),0)</f>
        <v>2</v>
      </c>
      <c r="E1936" s="7">
        <f>IF(O1936&gt;0,RANK(O1936,(N1936:P1936,Q1936:AE1936)),0)</f>
        <v>1</v>
      </c>
      <c r="F1936" s="7">
        <f>IF(P1936&gt;0,RANK(P1936,(N1936:P1936,Q1936:AE1936)),0)</f>
        <v>0</v>
      </c>
      <c r="G1936" s="1">
        <f t="shared" si="734"/>
        <v>11566</v>
      </c>
      <c r="H1936" s="2">
        <f t="shared" si="735"/>
        <v>0.10328168951198821</v>
      </c>
      <c r="I1936" s="2"/>
      <c r="J1936" s="2">
        <f t="shared" si="725"/>
        <v>0.34079564227351877</v>
      </c>
      <c r="K1936" s="2">
        <f t="shared" si="726"/>
        <v>0.44407733178550701</v>
      </c>
      <c r="L1936" s="2">
        <f t="shared" si="727"/>
        <v>0</v>
      </c>
      <c r="M1936" s="2">
        <f t="shared" si="728"/>
        <v>0.21512702594097421</v>
      </c>
      <c r="N1936" s="112">
        <v>38164</v>
      </c>
      <c r="O1936" s="112">
        <v>49730</v>
      </c>
      <c r="P1936" s="112"/>
      <c r="S1936" s="57">
        <v>20651</v>
      </c>
      <c r="X1936" s="57">
        <v>3440</v>
      </c>
      <c r="Y1936" s="112"/>
      <c r="Z1936" s="112"/>
      <c r="AA1936" s="115"/>
      <c r="AB1936" s="112"/>
      <c r="AC1936" s="112"/>
      <c r="AD1936" s="112"/>
      <c r="AE1936" s="112"/>
      <c r="AF1936" s="112"/>
      <c r="AG1936" s="112"/>
      <c r="AI1936" s="7">
        <f>IF(Q1936&gt;0,RANK(Q1936,(N1936:P1936,Q1936:AE1936)),0)</f>
        <v>0</v>
      </c>
      <c r="AJ1936" s="7">
        <f>IF(R1936&gt;0,RANK(R1936,(N1936:P1936,Q1936:AE1936)),0)</f>
        <v>0</v>
      </c>
      <c r="AK1936" s="7">
        <f>IF(T1936&gt;0,RANK(T1936,(N1936:P1936,Q1936:AE1936)),0)</f>
        <v>0</v>
      </c>
      <c r="AL1936" s="7">
        <f>IF(S1936&gt;0,RANK(S1936,(N1936:P1936,Q1936:AE1936)),0)</f>
        <v>3</v>
      </c>
      <c r="AM1936" s="2">
        <f t="shared" si="729"/>
        <v>0</v>
      </c>
      <c r="AN1936" s="2">
        <f t="shared" si="730"/>
        <v>0</v>
      </c>
      <c r="AO1936" s="2">
        <f t="shared" si="731"/>
        <v>0</v>
      </c>
      <c r="AP1936" s="2">
        <f t="shared" si="732"/>
        <v>0.18440862615528866</v>
      </c>
      <c r="AR1936" t="s">
        <v>2153</v>
      </c>
      <c r="AS1936" t="s">
        <v>788</v>
      </c>
      <c r="AT1936">
        <v>0</v>
      </c>
      <c r="AV1936">
        <v>3</v>
      </c>
      <c r="AW1936" s="91">
        <v>45</v>
      </c>
      <c r="AX1936" s="93">
        <v>79</v>
      </c>
      <c r="AY1936" s="97">
        <f t="shared" si="733"/>
        <v>45079</v>
      </c>
      <c r="BA1936" s="7" t="s">
        <v>1261</v>
      </c>
    </row>
    <row r="1937" spans="1:53" ht="13" hidden="1" customHeight="1" outlineLevel="1">
      <c r="A1937" t="s">
        <v>560</v>
      </c>
      <c r="B1937" t="s">
        <v>788</v>
      </c>
      <c r="C1937" s="1">
        <f t="shared" si="724"/>
        <v>6224</v>
      </c>
      <c r="D1937" s="7">
        <f>IF(N1937&gt;0, RANK(N1937,(N1937:P1937,Q1937:AE1937)),0)</f>
        <v>2</v>
      </c>
      <c r="E1937" s="7">
        <f>IF(O1937&gt;0,RANK(O1937,(N1937:P1937,Q1937:AE1937)),0)</f>
        <v>1</v>
      </c>
      <c r="F1937" s="7">
        <f>IF(P1937&gt;0,RANK(P1937,(N1937:P1937,Q1937:AE1937)),0)</f>
        <v>0</v>
      </c>
      <c r="G1937" s="1">
        <f t="shared" si="734"/>
        <v>2160</v>
      </c>
      <c r="H1937" s="2">
        <f t="shared" si="735"/>
        <v>0.34704370179948585</v>
      </c>
      <c r="I1937" s="2"/>
      <c r="J1937" s="2">
        <f t="shared" si="725"/>
        <v>0.29241645244215936</v>
      </c>
      <c r="K1937" s="2">
        <f t="shared" si="726"/>
        <v>0.63946015424164526</v>
      </c>
      <c r="L1937" s="2">
        <f t="shared" si="727"/>
        <v>0</v>
      </c>
      <c r="M1937" s="2">
        <f t="shared" si="728"/>
        <v>6.8123393316195435E-2</v>
      </c>
      <c r="N1937" s="112">
        <v>1820</v>
      </c>
      <c r="O1937" s="112">
        <v>3980</v>
      </c>
      <c r="P1937" s="112"/>
      <c r="S1937" s="57">
        <v>379</v>
      </c>
      <c r="X1937" s="57">
        <v>45</v>
      </c>
      <c r="Y1937" s="112"/>
      <c r="Z1937" s="112"/>
      <c r="AA1937" s="115"/>
      <c r="AB1937" s="112"/>
      <c r="AC1937" s="112"/>
      <c r="AD1937" s="112"/>
      <c r="AE1937" s="112"/>
      <c r="AF1937" s="112"/>
      <c r="AG1937" s="112"/>
      <c r="AI1937" s="7">
        <f>IF(Q1937&gt;0,RANK(Q1937,(N1937:P1937,Q1937:AE1937)),0)</f>
        <v>0</v>
      </c>
      <c r="AJ1937" s="7">
        <f>IF(R1937&gt;0,RANK(R1937,(N1937:P1937,Q1937:AE1937)),0)</f>
        <v>0</v>
      </c>
      <c r="AK1937" s="7">
        <f>IF(T1937&gt;0,RANK(T1937,(N1937:P1937,Q1937:AE1937)),0)</f>
        <v>0</v>
      </c>
      <c r="AL1937" s="7">
        <f>IF(S1937&gt;0,RANK(S1937,(N1937:P1937,Q1937:AE1937)),0)</f>
        <v>3</v>
      </c>
      <c r="AM1937" s="2">
        <f t="shared" si="729"/>
        <v>0</v>
      </c>
      <c r="AN1937" s="2">
        <f t="shared" si="730"/>
        <v>0</v>
      </c>
      <c r="AO1937" s="2">
        <f t="shared" si="731"/>
        <v>0</v>
      </c>
      <c r="AP1937" s="2">
        <f t="shared" si="732"/>
        <v>6.0893316195372749E-2</v>
      </c>
      <c r="AR1937" t="s">
        <v>560</v>
      </c>
      <c r="AS1937" t="s">
        <v>788</v>
      </c>
      <c r="AT1937">
        <v>3</v>
      </c>
      <c r="AV1937">
        <v>3</v>
      </c>
      <c r="AW1937" s="91">
        <v>45</v>
      </c>
      <c r="AX1937" s="93">
        <v>81</v>
      </c>
      <c r="AY1937" s="97">
        <f t="shared" si="733"/>
        <v>45081</v>
      </c>
      <c r="BA1937" s="7" t="s">
        <v>1261</v>
      </c>
    </row>
    <row r="1938" spans="1:53" ht="13" hidden="1" customHeight="1" outlineLevel="1">
      <c r="A1938" t="s">
        <v>652</v>
      </c>
      <c r="B1938" t="s">
        <v>788</v>
      </c>
      <c r="C1938" s="1">
        <f t="shared" si="724"/>
        <v>72995</v>
      </c>
      <c r="D1938" s="7">
        <f>IF(N1938&gt;0, RANK(N1938,(N1938:P1938,Q1938:AE1938)),0)</f>
        <v>2</v>
      </c>
      <c r="E1938" s="7">
        <f>IF(O1938&gt;0,RANK(O1938,(N1938:P1938,Q1938:AE1938)),0)</f>
        <v>1</v>
      </c>
      <c r="F1938" s="7">
        <f>IF(P1938&gt;0,RANK(P1938,(N1938:P1938,Q1938:AE1938)),0)</f>
        <v>0</v>
      </c>
      <c r="G1938" s="1">
        <f t="shared" si="734"/>
        <v>34115</v>
      </c>
      <c r="H1938" s="2">
        <f t="shared" si="735"/>
        <v>0.46736077813548871</v>
      </c>
      <c r="I1938" s="2"/>
      <c r="J1938" s="2">
        <f t="shared" si="725"/>
        <v>0.21886430577436811</v>
      </c>
      <c r="K1938" s="2">
        <f t="shared" si="726"/>
        <v>0.68622508390985681</v>
      </c>
      <c r="L1938" s="2">
        <f t="shared" si="727"/>
        <v>0</v>
      </c>
      <c r="M1938" s="2">
        <f t="shared" si="728"/>
        <v>9.4910610315775079E-2</v>
      </c>
      <c r="N1938" s="112">
        <v>15976</v>
      </c>
      <c r="O1938" s="112">
        <v>50091</v>
      </c>
      <c r="P1938" s="112"/>
      <c r="S1938" s="57">
        <v>5759</v>
      </c>
      <c r="X1938" s="57">
        <v>1169</v>
      </c>
      <c r="Y1938" s="112"/>
      <c r="Z1938" s="112"/>
      <c r="AA1938" s="115"/>
      <c r="AB1938" s="112"/>
      <c r="AC1938" s="112"/>
      <c r="AD1938" s="112"/>
      <c r="AE1938" s="112"/>
      <c r="AF1938" s="112"/>
      <c r="AG1938" s="112"/>
      <c r="AI1938" s="7">
        <f>IF(Q1938&gt;0,RANK(Q1938,(N1938:P1938,Q1938:AE1938)),0)</f>
        <v>0</v>
      </c>
      <c r="AJ1938" s="7">
        <f>IF(R1938&gt;0,RANK(R1938,(N1938:P1938,Q1938:AE1938)),0)</f>
        <v>0</v>
      </c>
      <c r="AK1938" s="7">
        <f>IF(T1938&gt;0,RANK(T1938,(N1938:P1938,Q1938:AE1938)),0)</f>
        <v>0</v>
      </c>
      <c r="AL1938" s="7">
        <f>IF(S1938&gt;0,RANK(S1938,(N1938:P1938,Q1938:AE1938)),0)</f>
        <v>3</v>
      </c>
      <c r="AM1938" s="2">
        <f t="shared" si="729"/>
        <v>0</v>
      </c>
      <c r="AN1938" s="2">
        <f t="shared" si="730"/>
        <v>0</v>
      </c>
      <c r="AO1938" s="2">
        <f t="shared" si="731"/>
        <v>0</v>
      </c>
      <c r="AP1938" s="2">
        <f t="shared" si="732"/>
        <v>7.889581478183437E-2</v>
      </c>
      <c r="AR1938" t="s">
        <v>652</v>
      </c>
      <c r="AS1938" t="s">
        <v>788</v>
      </c>
      <c r="AT1938">
        <v>4</v>
      </c>
      <c r="AV1938">
        <v>3</v>
      </c>
      <c r="AW1938" s="91">
        <v>45</v>
      </c>
      <c r="AX1938" s="93">
        <v>83</v>
      </c>
      <c r="AY1938" s="97">
        <f t="shared" si="733"/>
        <v>45083</v>
      </c>
      <c r="BA1938" s="7" t="s">
        <v>1261</v>
      </c>
    </row>
    <row r="1939" spans="1:53" ht="13" hidden="1" customHeight="1" outlineLevel="1">
      <c r="A1939" t="s">
        <v>800</v>
      </c>
      <c r="B1939" t="s">
        <v>788</v>
      </c>
      <c r="C1939" s="1">
        <f t="shared" si="724"/>
        <v>29418</v>
      </c>
      <c r="D1939" s="7">
        <f>IF(N1939&gt;0, RANK(N1939,(N1939:P1939,Q1939:AE1939)),0)</f>
        <v>2</v>
      </c>
      <c r="E1939" s="7">
        <f>IF(O1939&gt;0,RANK(O1939,(N1939:P1939,Q1939:AE1939)),0)</f>
        <v>1</v>
      </c>
      <c r="F1939" s="7">
        <f>IF(P1939&gt;0,RANK(P1939,(N1939:P1939,Q1939:AE1939)),0)</f>
        <v>0</v>
      </c>
      <c r="G1939" s="1">
        <f t="shared" si="734"/>
        <v>3027</v>
      </c>
      <c r="H1939" s="2">
        <f t="shared" si="735"/>
        <v>0.10289618600856619</v>
      </c>
      <c r="I1939" s="2"/>
      <c r="J1939" s="2">
        <f t="shared" si="725"/>
        <v>0.38850363722890746</v>
      </c>
      <c r="K1939" s="2">
        <f t="shared" si="726"/>
        <v>0.49139982323747367</v>
      </c>
      <c r="L1939" s="2">
        <f t="shared" si="727"/>
        <v>0</v>
      </c>
      <c r="M1939" s="2">
        <f t="shared" si="728"/>
        <v>0.12009653953361887</v>
      </c>
      <c r="N1939" s="112">
        <v>11429</v>
      </c>
      <c r="O1939" s="112">
        <v>14456</v>
      </c>
      <c r="P1939" s="112"/>
      <c r="S1939" s="57">
        <v>2183</v>
      </c>
      <c r="X1939" s="57">
        <v>1350</v>
      </c>
      <c r="Y1939" s="112"/>
      <c r="Z1939" s="112"/>
      <c r="AA1939" s="115"/>
      <c r="AB1939" s="112"/>
      <c r="AC1939" s="112"/>
      <c r="AD1939" s="112"/>
      <c r="AE1939" s="112"/>
      <c r="AF1939" s="112"/>
      <c r="AG1939" s="112"/>
      <c r="AI1939" s="7">
        <f>IF(Q1939&gt;0,RANK(Q1939,(N1939:P1939,Q1939:AE1939)),0)</f>
        <v>0</v>
      </c>
      <c r="AJ1939" s="7">
        <f>IF(R1939&gt;0,RANK(R1939,(N1939:P1939,Q1939:AE1939)),0)</f>
        <v>0</v>
      </c>
      <c r="AK1939" s="7">
        <f>IF(T1939&gt;0,RANK(T1939,(N1939:P1939,Q1939:AE1939)),0)</f>
        <v>0</v>
      </c>
      <c r="AL1939" s="7">
        <f>IF(S1939&gt;0,RANK(S1939,(N1939:P1939,Q1939:AE1939)),0)</f>
        <v>3</v>
      </c>
      <c r="AM1939" s="2">
        <f t="shared" si="729"/>
        <v>0</v>
      </c>
      <c r="AN1939" s="2">
        <f t="shared" si="730"/>
        <v>0</v>
      </c>
      <c r="AO1939" s="2">
        <f t="shared" si="731"/>
        <v>0</v>
      </c>
      <c r="AP1939" s="2">
        <f t="shared" si="732"/>
        <v>7.4206268271126516E-2</v>
      </c>
      <c r="AR1939" t="s">
        <v>800</v>
      </c>
      <c r="AS1939" t="s">
        <v>788</v>
      </c>
      <c r="AT1939">
        <v>0</v>
      </c>
      <c r="AV1939">
        <v>3</v>
      </c>
      <c r="AW1939" s="91">
        <v>45</v>
      </c>
      <c r="AX1939" s="93">
        <v>85</v>
      </c>
      <c r="AY1939" s="97">
        <f t="shared" si="733"/>
        <v>45085</v>
      </c>
      <c r="BA1939" s="7" t="s">
        <v>1261</v>
      </c>
    </row>
    <row r="1940" spans="1:53" ht="13" hidden="1" customHeight="1" outlineLevel="1">
      <c r="A1940" t="s">
        <v>2105</v>
      </c>
      <c r="B1940" t="s">
        <v>788</v>
      </c>
      <c r="C1940" s="1">
        <f t="shared" si="724"/>
        <v>9111</v>
      </c>
      <c r="D1940" s="7">
        <f>IF(N1940&gt;0, RANK(N1940,(N1940:P1940,Q1940:AE1940)),0)</f>
        <v>2</v>
      </c>
      <c r="E1940" s="7">
        <f>IF(O1940&gt;0,RANK(O1940,(N1940:P1940,Q1940:AE1940)),0)</f>
        <v>1</v>
      </c>
      <c r="F1940" s="7">
        <f>IF(P1940&gt;0,RANK(P1940,(N1940:P1940,Q1940:AE1940)),0)</f>
        <v>0</v>
      </c>
      <c r="G1940" s="1">
        <f t="shared" si="734"/>
        <v>1975</v>
      </c>
      <c r="H1940" s="2">
        <f t="shared" si="735"/>
        <v>0.21677093623092963</v>
      </c>
      <c r="I1940" s="2"/>
      <c r="J1940" s="2">
        <f t="shared" si="725"/>
        <v>0.36110196465810557</v>
      </c>
      <c r="K1940" s="2">
        <f t="shared" si="726"/>
        <v>0.5778729008890352</v>
      </c>
      <c r="L1940" s="2">
        <f t="shared" si="727"/>
        <v>0</v>
      </c>
      <c r="M1940" s="2">
        <f t="shared" si="728"/>
        <v>6.1025134452859287E-2</v>
      </c>
      <c r="N1940" s="112">
        <v>3290</v>
      </c>
      <c r="O1940" s="112">
        <v>5265</v>
      </c>
      <c r="P1940" s="112"/>
      <c r="S1940" s="57">
        <v>499</v>
      </c>
      <c r="X1940" s="57">
        <v>57</v>
      </c>
      <c r="Y1940" s="112"/>
      <c r="Z1940" s="112"/>
      <c r="AA1940" s="115"/>
      <c r="AB1940" s="112"/>
      <c r="AC1940" s="112"/>
      <c r="AD1940" s="112"/>
      <c r="AE1940" s="112"/>
      <c r="AF1940" s="112"/>
      <c r="AG1940" s="112"/>
      <c r="AI1940" s="7">
        <f>IF(Q1940&gt;0,RANK(Q1940,(N1940:P1940,Q1940:AE1940)),0)</f>
        <v>0</v>
      </c>
      <c r="AJ1940" s="7">
        <f>IF(R1940&gt;0,RANK(R1940,(N1940:P1940,Q1940:AE1940)),0)</f>
        <v>0</v>
      </c>
      <c r="AK1940" s="7">
        <f>IF(T1940&gt;0,RANK(T1940,(N1940:P1940,Q1940:AE1940)),0)</f>
        <v>0</v>
      </c>
      <c r="AL1940" s="7">
        <f>IF(S1940&gt;0,RANK(S1940,(N1940:P1940,Q1940:AE1940)),0)</f>
        <v>3</v>
      </c>
      <c r="AM1940" s="2">
        <f t="shared" si="729"/>
        <v>0</v>
      </c>
      <c r="AN1940" s="2">
        <f t="shared" si="730"/>
        <v>0</v>
      </c>
      <c r="AO1940" s="2">
        <f t="shared" si="731"/>
        <v>0</v>
      </c>
      <c r="AP1940" s="2">
        <f t="shared" si="732"/>
        <v>5.4768960597080453E-2</v>
      </c>
      <c r="AR1940" t="s">
        <v>2105</v>
      </c>
      <c r="AS1940" t="s">
        <v>788</v>
      </c>
      <c r="AT1940">
        <v>4</v>
      </c>
      <c r="AV1940">
        <v>3</v>
      </c>
      <c r="AW1940" s="91">
        <v>45</v>
      </c>
      <c r="AX1940" s="93">
        <v>87</v>
      </c>
      <c r="AY1940" s="97">
        <f t="shared" si="733"/>
        <v>45087</v>
      </c>
      <c r="BA1940" s="7" t="s">
        <v>1261</v>
      </c>
    </row>
    <row r="1941" spans="1:53" ht="13" hidden="1" customHeight="1" outlineLevel="1">
      <c r="A1941" t="s">
        <v>1204</v>
      </c>
      <c r="B1941" t="s">
        <v>788</v>
      </c>
      <c r="C1941" s="1">
        <f t="shared" si="724"/>
        <v>11310</v>
      </c>
      <c r="D1941" s="7">
        <f>IF(N1941&gt;0, RANK(N1941,(N1941:P1941,Q1941:AE1941)),0)</f>
        <v>1</v>
      </c>
      <c r="E1941" s="7">
        <f>IF(O1941&gt;0,RANK(O1941,(N1941:P1941,Q1941:AE1941)),0)</f>
        <v>2</v>
      </c>
      <c r="F1941" s="7">
        <f>IF(P1941&gt;0,RANK(P1941,(N1941:P1941,Q1941:AE1941)),0)</f>
        <v>0</v>
      </c>
      <c r="G1941" s="1">
        <f t="shared" si="734"/>
        <v>3183</v>
      </c>
      <c r="H1941" s="2">
        <f t="shared" si="735"/>
        <v>0.28143236074270556</v>
      </c>
      <c r="I1941" s="2"/>
      <c r="J1941" s="2">
        <f t="shared" si="725"/>
        <v>0.61909814323607426</v>
      </c>
      <c r="K1941" s="2">
        <f t="shared" si="726"/>
        <v>0.3376657824933687</v>
      </c>
      <c r="L1941" s="2">
        <f t="shared" si="727"/>
        <v>0</v>
      </c>
      <c r="M1941" s="2">
        <f t="shared" si="728"/>
        <v>4.3236074270557034E-2</v>
      </c>
      <c r="N1941" s="112">
        <v>7002</v>
      </c>
      <c r="O1941" s="112">
        <v>3819</v>
      </c>
      <c r="P1941" s="112"/>
      <c r="S1941" s="57">
        <v>420</v>
      </c>
      <c r="X1941" s="57">
        <v>69</v>
      </c>
      <c r="Y1941" s="112"/>
      <c r="Z1941" s="112"/>
      <c r="AA1941" s="115"/>
      <c r="AB1941" s="112"/>
      <c r="AC1941" s="112"/>
      <c r="AD1941" s="112"/>
      <c r="AE1941" s="112"/>
      <c r="AF1941" s="112"/>
      <c r="AG1941" s="112"/>
      <c r="AI1941" s="7">
        <f>IF(Q1941&gt;0,RANK(Q1941,(N1941:P1941,Q1941:AE1941)),0)</f>
        <v>0</v>
      </c>
      <c r="AJ1941" s="7">
        <f>IF(R1941&gt;0,RANK(R1941,(N1941:P1941,Q1941:AE1941)),0)</f>
        <v>0</v>
      </c>
      <c r="AK1941" s="7">
        <f>IF(T1941&gt;0,RANK(T1941,(N1941:P1941,Q1941:AE1941)),0)</f>
        <v>0</v>
      </c>
      <c r="AL1941" s="7">
        <f>IF(S1941&gt;0,RANK(S1941,(N1941:P1941,Q1941:AE1941)),0)</f>
        <v>3</v>
      </c>
      <c r="AM1941" s="2">
        <f t="shared" si="729"/>
        <v>0</v>
      </c>
      <c r="AN1941" s="2">
        <f t="shared" si="730"/>
        <v>0</v>
      </c>
      <c r="AO1941" s="2">
        <f t="shared" si="731"/>
        <v>0</v>
      </c>
      <c r="AP1941" s="2">
        <f t="shared" si="732"/>
        <v>3.7135278514588858E-2</v>
      </c>
      <c r="AR1941" t="s">
        <v>1204</v>
      </c>
      <c r="AS1941" t="s">
        <v>788</v>
      </c>
      <c r="AT1941">
        <v>6</v>
      </c>
      <c r="AV1941">
        <v>3</v>
      </c>
      <c r="AW1941" s="91">
        <v>45</v>
      </c>
      <c r="AX1941" s="93">
        <v>89</v>
      </c>
      <c r="AY1941" s="97">
        <f t="shared" si="733"/>
        <v>45089</v>
      </c>
      <c r="BA1941" s="7" t="s">
        <v>1261</v>
      </c>
    </row>
    <row r="1942" spans="1:53" ht="13" hidden="1" customHeight="1" outlineLevel="1">
      <c r="A1942" t="s">
        <v>1666</v>
      </c>
      <c r="B1942" t="s">
        <v>788</v>
      </c>
      <c r="C1942" s="1">
        <f t="shared" si="724"/>
        <v>67538</v>
      </c>
      <c r="D1942" s="7">
        <f>IF(N1942&gt;0, RANK(N1942,(N1942:P1942,Q1942:AE1942)),0)</f>
        <v>2</v>
      </c>
      <c r="E1942" s="7">
        <f>IF(O1942&gt;0,RANK(O1942,(N1942:P1942,Q1942:AE1942)),0)</f>
        <v>1</v>
      </c>
      <c r="F1942" s="7">
        <f>IF(P1942&gt;0,RANK(P1942,(N1942:P1942,Q1942:AE1942)),0)</f>
        <v>0</v>
      </c>
      <c r="G1942" s="1">
        <f t="shared" si="734"/>
        <v>32373</v>
      </c>
      <c r="H1942" s="2">
        <f t="shared" si="735"/>
        <v>0.47933015487577363</v>
      </c>
      <c r="I1942" s="2"/>
      <c r="J1942" s="2">
        <f t="shared" si="725"/>
        <v>0.21017797388137049</v>
      </c>
      <c r="K1942" s="2">
        <f t="shared" si="726"/>
        <v>0.68950812875714418</v>
      </c>
      <c r="L1942" s="2">
        <f t="shared" si="727"/>
        <v>0</v>
      </c>
      <c r="M1942" s="2">
        <f t="shared" si="728"/>
        <v>0.10031389736148533</v>
      </c>
      <c r="N1942" s="112">
        <v>14195</v>
      </c>
      <c r="O1942" s="112">
        <v>46568</v>
      </c>
      <c r="P1942" s="112"/>
      <c r="S1942" s="57">
        <v>6197</v>
      </c>
      <c r="X1942" s="57">
        <v>578</v>
      </c>
      <c r="Y1942" s="112"/>
      <c r="Z1942" s="112"/>
      <c r="AA1942" s="115"/>
      <c r="AB1942" s="112"/>
      <c r="AC1942" s="112"/>
      <c r="AD1942" s="112"/>
      <c r="AE1942" s="112"/>
      <c r="AF1942" s="112"/>
      <c r="AG1942" s="112"/>
      <c r="AI1942" s="7">
        <f>IF(Q1942&gt;0,RANK(Q1942,(N1942:P1942,Q1942:AE1942)),0)</f>
        <v>0</v>
      </c>
      <c r="AJ1942" s="7">
        <f>IF(R1942&gt;0,RANK(R1942,(N1942:P1942,Q1942:AE1942)),0)</f>
        <v>0</v>
      </c>
      <c r="AK1942" s="7">
        <f>IF(T1942&gt;0,RANK(T1942,(N1942:P1942,Q1942:AE1942)),0)</f>
        <v>0</v>
      </c>
      <c r="AL1942" s="7">
        <f>IF(S1942&gt;0,RANK(S1942,(N1942:P1942,Q1942:AE1942)),0)</f>
        <v>3</v>
      </c>
      <c r="AM1942" s="2">
        <f t="shared" si="729"/>
        <v>0</v>
      </c>
      <c r="AN1942" s="2">
        <f t="shared" si="730"/>
        <v>0</v>
      </c>
      <c r="AO1942" s="2">
        <f t="shared" si="731"/>
        <v>0</v>
      </c>
      <c r="AP1942" s="2">
        <f t="shared" si="732"/>
        <v>9.1755752317214015E-2</v>
      </c>
      <c r="AR1942" t="s">
        <v>1666</v>
      </c>
      <c r="AS1942" t="s">
        <v>788</v>
      </c>
      <c r="AT1942">
        <v>5</v>
      </c>
      <c r="AV1942">
        <v>3</v>
      </c>
      <c r="AW1942" s="91">
        <v>45</v>
      </c>
      <c r="AX1942" s="93">
        <v>91</v>
      </c>
      <c r="AY1942" s="97">
        <f t="shared" si="733"/>
        <v>45091</v>
      </c>
      <c r="BA1942" s="7" t="s">
        <v>1261</v>
      </c>
    </row>
    <row r="1943" spans="1:53" collapsed="1">
      <c r="A1943" t="s">
        <v>1133</v>
      </c>
      <c r="B1943" t="s">
        <v>2255</v>
      </c>
      <c r="C1943" s="1">
        <f t="shared" si="724"/>
        <v>1318794</v>
      </c>
      <c r="D1943" s="7">
        <f>IF(N1943&gt;0, RANK(N1943,(N1943:P1943,Q1943:AE1943)),0)</f>
        <v>2</v>
      </c>
      <c r="E1943" s="7">
        <f>IF(O1943&gt;0,RANK(O1943,(N1943:P1943,Q1943:AE1943)),0)</f>
        <v>1</v>
      </c>
      <c r="F1943" s="7">
        <f>IF(P1943&gt;0,RANK(P1943,(N1943:P1943,Q1943:AE1943)),0)</f>
        <v>0</v>
      </c>
      <c r="G1943" s="1">
        <f t="shared" si="734"/>
        <v>446173</v>
      </c>
      <c r="H1943" s="2">
        <f t="shared" si="735"/>
        <v>0.33831894897914305</v>
      </c>
      <c r="I1943" s="2"/>
      <c r="J1943" s="2">
        <f t="shared" si="725"/>
        <v>0.27646319288683446</v>
      </c>
      <c r="K1943" s="2">
        <f t="shared" si="726"/>
        <v>0.61478214186597757</v>
      </c>
      <c r="L1943" s="2">
        <f t="shared" si="727"/>
        <v>0</v>
      </c>
      <c r="M1943" s="2">
        <f t="shared" si="728"/>
        <v>0.10875466524718802</v>
      </c>
      <c r="N1943" s="112">
        <f>SUM(N1897:N1942)</f>
        <v>364598</v>
      </c>
      <c r="O1943" s="112">
        <f>SUM(O1897:O1942)</f>
        <v>810771</v>
      </c>
      <c r="P1943" s="112"/>
      <c r="S1943" s="112">
        <f>SUM(S1897:S1942)</f>
        <v>121472</v>
      </c>
      <c r="X1943" s="112">
        <f>SUM(X1897:X1942)</f>
        <v>21953</v>
      </c>
      <c r="Y1943" s="112"/>
      <c r="Z1943" s="112"/>
      <c r="AA1943" s="112"/>
      <c r="AB1943" s="112"/>
      <c r="AC1943" s="112"/>
      <c r="AD1943" s="112"/>
      <c r="AE1943" s="112"/>
      <c r="AF1943" s="112"/>
      <c r="AG1943" s="112"/>
      <c r="AI1943" s="7">
        <f>IF(Q1943&gt;0,RANK(Q1943,(N1943:P1943,Q1943:AE1943)),0)</f>
        <v>0</v>
      </c>
      <c r="AJ1943" s="7">
        <f>IF(R1943&gt;0,RANK(R1943,(N1943:P1943,Q1943:AE1943)),0)</f>
        <v>0</v>
      </c>
      <c r="AK1943" s="7">
        <f>IF(T1943&gt;0,RANK(T1943,(N1943:P1943,Q1943:AE1943)),0)</f>
        <v>0</v>
      </c>
      <c r="AL1943" s="7">
        <f>IF(S1943&gt;0,RANK(S1943,(N1943:P1943,Q1943:AE1943)),0)</f>
        <v>3</v>
      </c>
      <c r="AM1943" s="2">
        <f t="shared" si="729"/>
        <v>0</v>
      </c>
      <c r="AN1943" s="2">
        <f t="shared" si="730"/>
        <v>0</v>
      </c>
      <c r="AO1943" s="2">
        <f t="shared" si="731"/>
        <v>0</v>
      </c>
      <c r="AP1943" s="2">
        <f t="shared" si="732"/>
        <v>9.2108396004228099E-2</v>
      </c>
      <c r="AR1943" t="s">
        <v>1133</v>
      </c>
      <c r="AS1943" t="s">
        <v>2255</v>
      </c>
      <c r="AV1943">
        <v>3</v>
      </c>
      <c r="AW1943" s="91">
        <v>45</v>
      </c>
      <c r="AX1943" s="93"/>
      <c r="AY1943" s="91">
        <v>45</v>
      </c>
      <c r="BA1943" s="7" t="s">
        <v>1761</v>
      </c>
    </row>
    <row r="1944" spans="1:53">
      <c r="C1944" s="1"/>
      <c r="E1944" s="7"/>
      <c r="F1944" s="7"/>
      <c r="I1944" s="2"/>
      <c r="N1944" s="112"/>
      <c r="O1944" s="112"/>
      <c r="P1944" s="112"/>
      <c r="Y1944" s="112"/>
      <c r="Z1944" s="112"/>
      <c r="AA1944" s="112"/>
      <c r="AB1944" s="112"/>
      <c r="AC1944" s="112"/>
      <c r="AD1944" s="112"/>
      <c r="AE1944" s="112"/>
      <c r="AF1944" s="112"/>
      <c r="AG1944" s="112"/>
      <c r="AI1944" s="7"/>
      <c r="AJ1944" s="7"/>
      <c r="AK1944" s="7"/>
      <c r="AL1944" s="7"/>
      <c r="AW1944" s="91"/>
      <c r="AX1944" s="93"/>
      <c r="AY1944" s="97"/>
    </row>
    <row r="1945" spans="1:53" hidden="1" outlineLevel="1">
      <c r="A1945" t="s">
        <v>1502</v>
      </c>
      <c r="B1945" t="s">
        <v>235</v>
      </c>
      <c r="C1945" s="1">
        <f t="shared" ref="C1945:C1976" si="736">SUM(N1945:AG1945)</f>
        <v>926</v>
      </c>
      <c r="D1945" s="7">
        <f>IF(N1945&gt;0, RANK(N1945,(N1945:P1945,Q1945:AE1945)),0)</f>
        <v>0</v>
      </c>
      <c r="E1945" s="7">
        <f>IF(O1945&gt;0,RANK(O1945,(N1945:P1945,Q1945:AE1945)),0)</f>
        <v>1</v>
      </c>
      <c r="F1945" s="7">
        <f>IF(P1945&gt;0,RANK(P1945,(N1945:P1945,Q1945:AE1945)),0)</f>
        <v>0</v>
      </c>
      <c r="G1945" s="1" t="e">
        <f t="shared" si="734"/>
        <v>#NUM!</v>
      </c>
      <c r="H1945" s="2" t="e">
        <f t="shared" si="735"/>
        <v>#NUM!</v>
      </c>
      <c r="I1945" s="2"/>
      <c r="J1945" s="2">
        <f t="shared" ref="J1945:J1976" si="737">IF($C1945=0,"-",N1945/$C1945)</f>
        <v>0</v>
      </c>
      <c r="K1945" s="2">
        <f t="shared" ref="K1945:K1976" si="738">IF($C1945=0,"-",O1945/$C1945)</f>
        <v>1</v>
      </c>
      <c r="L1945" s="2">
        <f t="shared" ref="L1945:L1976" si="739">IF($C1945=0,"-",P1945/$C1945)</f>
        <v>0</v>
      </c>
      <c r="M1945" s="2">
        <f t="shared" ref="M1945:M1976" si="740">IF(C1945=0,"-",(1-J1945-K1945-L1945))</f>
        <v>0</v>
      </c>
      <c r="N1945" s="59"/>
      <c r="O1945" s="59">
        <v>926</v>
      </c>
      <c r="P1945" s="59"/>
      <c r="Y1945" s="59"/>
      <c r="Z1945" s="59"/>
      <c r="AA1945" s="59"/>
      <c r="AB1945" s="59"/>
      <c r="AC1945" s="59"/>
      <c r="AD1945" s="59"/>
      <c r="AE1945" s="59"/>
      <c r="AF1945" s="59"/>
      <c r="AG1945" s="59"/>
      <c r="AI1945" s="7">
        <f>IF(Q1945&gt;0,RANK(Q1945,(N1945:P1945,Q1945:AE1945)),0)</f>
        <v>0</v>
      </c>
      <c r="AJ1945" s="7">
        <f>IF(R1945&gt;0,RANK(R1945,(N1945:P1945,Q1945:AE1945)),0)</f>
        <v>0</v>
      </c>
      <c r="AK1945" s="7">
        <f>IF(T1945&gt;0,RANK(T1945,(N1945:P1945,Q1945:AE1945)),0)</f>
        <v>0</v>
      </c>
      <c r="AL1945" s="7">
        <f>IF(S1945&gt;0,RANK(S1945,(N1945:P1945,Q1945:AE1945)),0)</f>
        <v>0</v>
      </c>
      <c r="AM1945" s="2">
        <f t="shared" ref="AM1945:AM1976" si="741">IF($C1945=0,"-",Q1945/$C1945)</f>
        <v>0</v>
      </c>
      <c r="AN1945" s="2">
        <f t="shared" ref="AN1945:AN1976" si="742">IF($C1945=0,"-",R1945/$C1945)</f>
        <v>0</v>
      </c>
      <c r="AO1945" s="2">
        <f t="shared" ref="AO1945:AO1976" si="743">IF($C1945=0,"-",T1945/$C1945)</f>
        <v>0</v>
      </c>
      <c r="AP1945" s="2">
        <f t="shared" ref="AP1945:AP1976" si="744">IF($C1945=0,"-",S1945/$C1945)</f>
        <v>0</v>
      </c>
      <c r="AR1945" t="s">
        <v>1502</v>
      </c>
      <c r="AS1945" t="s">
        <v>235</v>
      </c>
      <c r="AT1945">
        <v>1</v>
      </c>
      <c r="AV1945">
        <v>3</v>
      </c>
      <c r="AW1945" s="91">
        <v>46</v>
      </c>
      <c r="AX1945" s="93">
        <v>3</v>
      </c>
      <c r="AY1945" s="97">
        <f t="shared" si="733"/>
        <v>46003</v>
      </c>
      <c r="BA1945" s="7" t="s">
        <v>1261</v>
      </c>
    </row>
    <row r="1946" spans="1:53" hidden="1" outlineLevel="1">
      <c r="A1946" t="s">
        <v>1075</v>
      </c>
      <c r="B1946" t="s">
        <v>235</v>
      </c>
      <c r="C1946" s="1">
        <f t="shared" si="736"/>
        <v>4897</v>
      </c>
      <c r="D1946" s="7">
        <f>IF(N1946&gt;0, RANK(N1946,(N1946:P1946,Q1946:AE1946)),0)</f>
        <v>0</v>
      </c>
      <c r="E1946" s="7">
        <f>IF(O1946&gt;0,RANK(O1946,(N1946:P1946,Q1946:AE1946)),0)</f>
        <v>1</v>
      </c>
      <c r="F1946" s="7">
        <f>IF(P1946&gt;0,RANK(P1946,(N1946:P1946,Q1946:AE1946)),0)</f>
        <v>0</v>
      </c>
      <c r="G1946" s="1" t="e">
        <f t="shared" si="734"/>
        <v>#NUM!</v>
      </c>
      <c r="H1946" s="2" t="e">
        <f t="shared" si="735"/>
        <v>#NUM!</v>
      </c>
      <c r="I1946" s="2"/>
      <c r="J1946" s="2">
        <f t="shared" si="737"/>
        <v>0</v>
      </c>
      <c r="K1946" s="2">
        <f t="shared" si="738"/>
        <v>1</v>
      </c>
      <c r="L1946" s="2">
        <f t="shared" si="739"/>
        <v>0</v>
      </c>
      <c r="M1946" s="2">
        <f t="shared" si="740"/>
        <v>0</v>
      </c>
      <c r="N1946" s="59"/>
      <c r="O1946" s="59">
        <v>4897</v>
      </c>
      <c r="P1946" s="59"/>
      <c r="Y1946" s="59"/>
      <c r="Z1946" s="59"/>
      <c r="AA1946" s="59"/>
      <c r="AB1946" s="59"/>
      <c r="AC1946" s="59"/>
      <c r="AD1946" s="59"/>
      <c r="AE1946" s="59"/>
      <c r="AF1946" s="59"/>
      <c r="AG1946" s="59"/>
      <c r="AI1946" s="7">
        <f>IF(Q1946&gt;0,RANK(Q1946,(N1946:P1946,Q1946:AE1946)),0)</f>
        <v>0</v>
      </c>
      <c r="AJ1946" s="7">
        <f>IF(R1946&gt;0,RANK(R1946,(N1946:P1946,Q1946:AE1946)),0)</f>
        <v>0</v>
      </c>
      <c r="AK1946" s="7">
        <f>IF(T1946&gt;0,RANK(T1946,(N1946:P1946,Q1946:AE1946)),0)</f>
        <v>0</v>
      </c>
      <c r="AL1946" s="7">
        <f>IF(S1946&gt;0,RANK(S1946,(N1946:P1946,Q1946:AE1946)),0)</f>
        <v>0</v>
      </c>
      <c r="AM1946" s="2">
        <f t="shared" si="741"/>
        <v>0</v>
      </c>
      <c r="AN1946" s="2">
        <f t="shared" si="742"/>
        <v>0</v>
      </c>
      <c r="AO1946" s="2">
        <f t="shared" si="743"/>
        <v>0</v>
      </c>
      <c r="AP1946" s="2">
        <f t="shared" si="744"/>
        <v>0</v>
      </c>
      <c r="AR1946" t="s">
        <v>1075</v>
      </c>
      <c r="AS1946" t="s">
        <v>235</v>
      </c>
      <c r="AT1946">
        <v>1</v>
      </c>
      <c r="AV1946">
        <v>3</v>
      </c>
      <c r="AW1946" s="91">
        <v>46</v>
      </c>
      <c r="AX1946" s="93">
        <v>5</v>
      </c>
      <c r="AY1946" s="97">
        <f t="shared" si="733"/>
        <v>46005</v>
      </c>
      <c r="BA1946" s="7" t="s">
        <v>1261</v>
      </c>
    </row>
    <row r="1947" spans="1:53" hidden="1" outlineLevel="1">
      <c r="A1947" t="s">
        <v>1450</v>
      </c>
      <c r="B1947" t="s">
        <v>235</v>
      </c>
      <c r="C1947" s="1">
        <f t="shared" si="736"/>
        <v>728</v>
      </c>
      <c r="D1947" s="7">
        <f>IF(N1947&gt;0, RANK(N1947,(N1947:P1947,Q1947:AE1947)),0)</f>
        <v>0</v>
      </c>
      <c r="E1947" s="7">
        <f>IF(O1947&gt;0,RANK(O1947,(N1947:P1947,Q1947:AE1947)),0)</f>
        <v>1</v>
      </c>
      <c r="F1947" s="7">
        <f>IF(P1947&gt;0,RANK(P1947,(N1947:P1947,Q1947:AE1947)),0)</f>
        <v>0</v>
      </c>
      <c r="G1947" s="1" t="e">
        <f t="shared" si="734"/>
        <v>#NUM!</v>
      </c>
      <c r="H1947" s="2" t="e">
        <f t="shared" si="735"/>
        <v>#NUM!</v>
      </c>
      <c r="I1947" s="2"/>
      <c r="J1947" s="2">
        <f t="shared" si="737"/>
        <v>0</v>
      </c>
      <c r="K1947" s="2">
        <f t="shared" si="738"/>
        <v>1</v>
      </c>
      <c r="L1947" s="2">
        <f t="shared" si="739"/>
        <v>0</v>
      </c>
      <c r="M1947" s="2">
        <f t="shared" si="740"/>
        <v>0</v>
      </c>
      <c r="N1947" s="59"/>
      <c r="O1947" s="59">
        <v>728</v>
      </c>
      <c r="P1947" s="59"/>
      <c r="Y1947" s="59"/>
      <c r="Z1947" s="59"/>
      <c r="AA1947" s="59"/>
      <c r="AB1947" s="59"/>
      <c r="AC1947" s="59"/>
      <c r="AD1947" s="59"/>
      <c r="AE1947" s="59"/>
      <c r="AF1947" s="59"/>
      <c r="AG1947" s="59"/>
      <c r="AI1947" s="7">
        <f>IF(Q1947&gt;0,RANK(Q1947,(N1947:P1947,Q1947:AE1947)),0)</f>
        <v>0</v>
      </c>
      <c r="AJ1947" s="7">
        <f>IF(R1947&gt;0,RANK(R1947,(N1947:P1947,Q1947:AE1947)),0)</f>
        <v>0</v>
      </c>
      <c r="AK1947" s="7">
        <f>IF(T1947&gt;0,RANK(T1947,(N1947:P1947,Q1947:AE1947)),0)</f>
        <v>0</v>
      </c>
      <c r="AL1947" s="7">
        <f>IF(S1947&gt;0,RANK(S1947,(N1947:P1947,Q1947:AE1947)),0)</f>
        <v>0</v>
      </c>
      <c r="AM1947" s="2">
        <f t="shared" si="741"/>
        <v>0</v>
      </c>
      <c r="AN1947" s="2">
        <f t="shared" si="742"/>
        <v>0</v>
      </c>
      <c r="AO1947" s="2">
        <f t="shared" si="743"/>
        <v>0</v>
      </c>
      <c r="AP1947" s="2">
        <f t="shared" si="744"/>
        <v>0</v>
      </c>
      <c r="AR1947" t="s">
        <v>1450</v>
      </c>
      <c r="AS1947" t="s">
        <v>235</v>
      </c>
      <c r="AT1947">
        <v>1</v>
      </c>
      <c r="AV1947">
        <v>3</v>
      </c>
      <c r="AW1947" s="91">
        <v>46</v>
      </c>
      <c r="AX1947" s="93">
        <v>7</v>
      </c>
      <c r="AY1947" s="97">
        <f t="shared" si="733"/>
        <v>46007</v>
      </c>
      <c r="BA1947" s="7" t="s">
        <v>1261</v>
      </c>
    </row>
    <row r="1948" spans="1:53" hidden="1" outlineLevel="1">
      <c r="A1948" t="s">
        <v>988</v>
      </c>
      <c r="B1948" t="s">
        <v>235</v>
      </c>
      <c r="C1948" s="1">
        <f t="shared" si="736"/>
        <v>1965</v>
      </c>
      <c r="D1948" s="7">
        <f>IF(N1948&gt;0, RANK(N1948,(N1948:P1948,Q1948:AE1948)),0)</f>
        <v>0</v>
      </c>
      <c r="E1948" s="7">
        <f>IF(O1948&gt;0,RANK(O1948,(N1948:P1948,Q1948:AE1948)),0)</f>
        <v>1</v>
      </c>
      <c r="F1948" s="7">
        <f>IF(P1948&gt;0,RANK(P1948,(N1948:P1948,Q1948:AE1948)),0)</f>
        <v>0</v>
      </c>
      <c r="G1948" s="1" t="e">
        <f t="shared" si="734"/>
        <v>#NUM!</v>
      </c>
      <c r="H1948" s="2" t="e">
        <f t="shared" si="735"/>
        <v>#NUM!</v>
      </c>
      <c r="I1948" s="2"/>
      <c r="J1948" s="2">
        <f t="shared" si="737"/>
        <v>0</v>
      </c>
      <c r="K1948" s="2">
        <f t="shared" si="738"/>
        <v>1</v>
      </c>
      <c r="L1948" s="2">
        <f t="shared" si="739"/>
        <v>0</v>
      </c>
      <c r="M1948" s="2">
        <f t="shared" si="740"/>
        <v>0</v>
      </c>
      <c r="N1948" s="59"/>
      <c r="O1948" s="59">
        <v>1965</v>
      </c>
      <c r="P1948" s="59"/>
      <c r="Y1948" s="59"/>
      <c r="Z1948" s="59"/>
      <c r="AA1948" s="59"/>
      <c r="AB1948" s="59"/>
      <c r="AC1948" s="59"/>
      <c r="AD1948" s="59"/>
      <c r="AE1948" s="59"/>
      <c r="AF1948" s="59"/>
      <c r="AG1948" s="59"/>
      <c r="AI1948" s="7">
        <f>IF(Q1948&gt;0,RANK(Q1948,(N1948:P1948,Q1948:AE1948)),0)</f>
        <v>0</v>
      </c>
      <c r="AJ1948" s="7">
        <f>IF(R1948&gt;0,RANK(R1948,(N1948:P1948,Q1948:AE1948)),0)</f>
        <v>0</v>
      </c>
      <c r="AK1948" s="7">
        <f>IF(T1948&gt;0,RANK(T1948,(N1948:P1948,Q1948:AE1948)),0)</f>
        <v>0</v>
      </c>
      <c r="AL1948" s="7">
        <f>IF(S1948&gt;0,RANK(S1948,(N1948:P1948,Q1948:AE1948)),0)</f>
        <v>0</v>
      </c>
      <c r="AM1948" s="2">
        <f t="shared" si="741"/>
        <v>0</v>
      </c>
      <c r="AN1948" s="2">
        <f t="shared" si="742"/>
        <v>0</v>
      </c>
      <c r="AO1948" s="2">
        <f t="shared" si="743"/>
        <v>0</v>
      </c>
      <c r="AP1948" s="2">
        <f t="shared" si="744"/>
        <v>0</v>
      </c>
      <c r="AR1948" t="s">
        <v>988</v>
      </c>
      <c r="AS1948" t="s">
        <v>235</v>
      </c>
      <c r="AT1948">
        <v>1</v>
      </c>
      <c r="AV1948">
        <v>3</v>
      </c>
      <c r="AW1948" s="91">
        <v>46</v>
      </c>
      <c r="AX1948" s="93">
        <v>9</v>
      </c>
      <c r="AY1948" s="97">
        <f t="shared" si="733"/>
        <v>46009</v>
      </c>
      <c r="BA1948" s="7" t="s">
        <v>1261</v>
      </c>
    </row>
    <row r="1949" spans="1:53" hidden="1" outlineLevel="1">
      <c r="A1949" t="s">
        <v>385</v>
      </c>
      <c r="B1949" t="s">
        <v>235</v>
      </c>
      <c r="C1949" s="1">
        <f t="shared" si="736"/>
        <v>7721</v>
      </c>
      <c r="D1949" s="7">
        <f>IF(N1949&gt;0, RANK(N1949,(N1949:P1949,Q1949:AE1949)),0)</f>
        <v>0</v>
      </c>
      <c r="E1949" s="7">
        <f>IF(O1949&gt;0,RANK(O1949,(N1949:P1949,Q1949:AE1949)),0)</f>
        <v>1</v>
      </c>
      <c r="F1949" s="7">
        <f>IF(P1949&gt;0,RANK(P1949,(N1949:P1949,Q1949:AE1949)),0)</f>
        <v>0</v>
      </c>
      <c r="G1949" s="1" t="e">
        <f t="shared" si="734"/>
        <v>#NUM!</v>
      </c>
      <c r="H1949" s="2" t="e">
        <f t="shared" si="735"/>
        <v>#NUM!</v>
      </c>
      <c r="I1949" s="2"/>
      <c r="J1949" s="2">
        <f t="shared" si="737"/>
        <v>0</v>
      </c>
      <c r="K1949" s="2">
        <f t="shared" si="738"/>
        <v>1</v>
      </c>
      <c r="L1949" s="2">
        <f t="shared" si="739"/>
        <v>0</v>
      </c>
      <c r="M1949" s="2">
        <f t="shared" si="740"/>
        <v>0</v>
      </c>
      <c r="N1949" s="59"/>
      <c r="O1949" s="59">
        <v>7721</v>
      </c>
      <c r="P1949" s="59"/>
      <c r="Y1949" s="59"/>
      <c r="Z1949" s="59"/>
      <c r="AA1949" s="59"/>
      <c r="AB1949" s="59"/>
      <c r="AC1949" s="59"/>
      <c r="AD1949" s="59"/>
      <c r="AE1949" s="59"/>
      <c r="AF1949" s="59"/>
      <c r="AG1949" s="59"/>
      <c r="AI1949" s="7">
        <f>IF(Q1949&gt;0,RANK(Q1949,(N1949:P1949,Q1949:AE1949)),0)</f>
        <v>0</v>
      </c>
      <c r="AJ1949" s="7">
        <f>IF(R1949&gt;0,RANK(R1949,(N1949:P1949,Q1949:AE1949)),0)</f>
        <v>0</v>
      </c>
      <c r="AK1949" s="7">
        <f>IF(T1949&gt;0,RANK(T1949,(N1949:P1949,Q1949:AE1949)),0)</f>
        <v>0</v>
      </c>
      <c r="AL1949" s="7">
        <f>IF(S1949&gt;0,RANK(S1949,(N1949:P1949,Q1949:AE1949)),0)</f>
        <v>0</v>
      </c>
      <c r="AM1949" s="2">
        <f t="shared" si="741"/>
        <v>0</v>
      </c>
      <c r="AN1949" s="2">
        <f t="shared" si="742"/>
        <v>0</v>
      </c>
      <c r="AO1949" s="2">
        <f t="shared" si="743"/>
        <v>0</v>
      </c>
      <c r="AP1949" s="2">
        <f t="shared" si="744"/>
        <v>0</v>
      </c>
      <c r="AR1949" t="s">
        <v>385</v>
      </c>
      <c r="AS1949" t="s">
        <v>235</v>
      </c>
      <c r="AT1949">
        <v>1</v>
      </c>
      <c r="AV1949">
        <v>3</v>
      </c>
      <c r="AW1949" s="91">
        <v>46</v>
      </c>
      <c r="AX1949" s="93">
        <v>11</v>
      </c>
      <c r="AY1949" s="97">
        <f t="shared" si="733"/>
        <v>46011</v>
      </c>
      <c r="BA1949" s="7" t="s">
        <v>1261</v>
      </c>
    </row>
    <row r="1950" spans="1:53" hidden="1" outlineLevel="1">
      <c r="A1950" t="s">
        <v>378</v>
      </c>
      <c r="B1950" t="s">
        <v>235</v>
      </c>
      <c r="C1950" s="1">
        <f t="shared" si="736"/>
        <v>9862</v>
      </c>
      <c r="D1950" s="7">
        <f>IF(N1950&gt;0, RANK(N1950,(N1950:P1950,Q1950:AE1950)),0)</f>
        <v>0</v>
      </c>
      <c r="E1950" s="7">
        <f>IF(O1950&gt;0,RANK(O1950,(N1950:P1950,Q1950:AE1950)),0)</f>
        <v>1</v>
      </c>
      <c r="F1950" s="7">
        <f>IF(P1950&gt;0,RANK(P1950,(N1950:P1950,Q1950:AE1950)),0)</f>
        <v>0</v>
      </c>
      <c r="G1950" s="1" t="e">
        <f t="shared" si="734"/>
        <v>#NUM!</v>
      </c>
      <c r="H1950" s="2" t="e">
        <f t="shared" si="735"/>
        <v>#NUM!</v>
      </c>
      <c r="I1950" s="2"/>
      <c r="J1950" s="2">
        <f t="shared" si="737"/>
        <v>0</v>
      </c>
      <c r="K1950" s="2">
        <f t="shared" si="738"/>
        <v>1</v>
      </c>
      <c r="L1950" s="2">
        <f t="shared" si="739"/>
        <v>0</v>
      </c>
      <c r="M1950" s="2">
        <f t="shared" si="740"/>
        <v>0</v>
      </c>
      <c r="N1950" s="59"/>
      <c r="O1950" s="59">
        <v>9862</v>
      </c>
      <c r="P1950" s="59"/>
      <c r="Y1950" s="59"/>
      <c r="Z1950" s="59"/>
      <c r="AA1950" s="59"/>
      <c r="AB1950" s="59"/>
      <c r="AC1950" s="59"/>
      <c r="AD1950" s="59"/>
      <c r="AE1950" s="59"/>
      <c r="AF1950" s="59"/>
      <c r="AG1950" s="59"/>
      <c r="AI1950" s="7">
        <f>IF(Q1950&gt;0,RANK(Q1950,(N1950:P1950,Q1950:AE1950)),0)</f>
        <v>0</v>
      </c>
      <c r="AJ1950" s="7">
        <f>IF(R1950&gt;0,RANK(R1950,(N1950:P1950,Q1950:AE1950)),0)</f>
        <v>0</v>
      </c>
      <c r="AK1950" s="7">
        <f>IF(T1950&gt;0,RANK(T1950,(N1950:P1950,Q1950:AE1950)),0)</f>
        <v>0</v>
      </c>
      <c r="AL1950" s="7">
        <f>IF(S1950&gt;0,RANK(S1950,(N1950:P1950,Q1950:AE1950)),0)</f>
        <v>0</v>
      </c>
      <c r="AM1950" s="2">
        <f t="shared" si="741"/>
        <v>0</v>
      </c>
      <c r="AN1950" s="2">
        <f t="shared" si="742"/>
        <v>0</v>
      </c>
      <c r="AO1950" s="2">
        <f t="shared" si="743"/>
        <v>0</v>
      </c>
      <c r="AP1950" s="2">
        <f t="shared" si="744"/>
        <v>0</v>
      </c>
      <c r="AR1950" t="s">
        <v>378</v>
      </c>
      <c r="AS1950" t="s">
        <v>235</v>
      </c>
      <c r="AT1950">
        <v>1</v>
      </c>
      <c r="AV1950">
        <v>3</v>
      </c>
      <c r="AW1950" s="91">
        <v>46</v>
      </c>
      <c r="AX1950" s="93">
        <v>13</v>
      </c>
      <c r="AY1950" s="97">
        <f t="shared" si="733"/>
        <v>46013</v>
      </c>
      <c r="BA1950" s="7" t="s">
        <v>1261</v>
      </c>
    </row>
    <row r="1951" spans="1:53" hidden="1" outlineLevel="1">
      <c r="A1951" t="s">
        <v>1375</v>
      </c>
      <c r="B1951" t="s">
        <v>235</v>
      </c>
      <c r="C1951" s="1">
        <f t="shared" si="736"/>
        <v>1525</v>
      </c>
      <c r="D1951" s="7">
        <f>IF(N1951&gt;0, RANK(N1951,(N1951:P1951,Q1951:AE1951)),0)</f>
        <v>0</v>
      </c>
      <c r="E1951" s="7">
        <f>IF(O1951&gt;0,RANK(O1951,(N1951:P1951,Q1951:AE1951)),0)</f>
        <v>1</v>
      </c>
      <c r="F1951" s="7">
        <f>IF(P1951&gt;0,RANK(P1951,(N1951:P1951,Q1951:AE1951)),0)</f>
        <v>0</v>
      </c>
      <c r="G1951" s="1" t="e">
        <f t="shared" si="734"/>
        <v>#NUM!</v>
      </c>
      <c r="H1951" s="2" t="e">
        <f t="shared" si="735"/>
        <v>#NUM!</v>
      </c>
      <c r="I1951" s="2"/>
      <c r="J1951" s="2">
        <f t="shared" si="737"/>
        <v>0</v>
      </c>
      <c r="K1951" s="2">
        <f t="shared" si="738"/>
        <v>1</v>
      </c>
      <c r="L1951" s="2">
        <f t="shared" si="739"/>
        <v>0</v>
      </c>
      <c r="M1951" s="2">
        <f t="shared" si="740"/>
        <v>0</v>
      </c>
      <c r="N1951" s="59"/>
      <c r="O1951" s="59">
        <v>1525</v>
      </c>
      <c r="P1951" s="59"/>
      <c r="Y1951" s="59"/>
      <c r="Z1951" s="59"/>
      <c r="AA1951" s="59"/>
      <c r="AB1951" s="59"/>
      <c r="AC1951" s="59"/>
      <c r="AD1951" s="59"/>
      <c r="AE1951" s="59"/>
      <c r="AF1951" s="59"/>
      <c r="AG1951" s="59"/>
      <c r="AI1951" s="7">
        <f>IF(Q1951&gt;0,RANK(Q1951,(N1951:P1951,Q1951:AE1951)),0)</f>
        <v>0</v>
      </c>
      <c r="AJ1951" s="7">
        <f>IF(R1951&gt;0,RANK(R1951,(N1951:P1951,Q1951:AE1951)),0)</f>
        <v>0</v>
      </c>
      <c r="AK1951" s="7">
        <f>IF(T1951&gt;0,RANK(T1951,(N1951:P1951,Q1951:AE1951)),0)</f>
        <v>0</v>
      </c>
      <c r="AL1951" s="7">
        <f>IF(S1951&gt;0,RANK(S1951,(N1951:P1951,Q1951:AE1951)),0)</f>
        <v>0</v>
      </c>
      <c r="AM1951" s="2">
        <f t="shared" si="741"/>
        <v>0</v>
      </c>
      <c r="AN1951" s="2">
        <f t="shared" si="742"/>
        <v>0</v>
      </c>
      <c r="AO1951" s="2">
        <f t="shared" si="743"/>
        <v>0</v>
      </c>
      <c r="AP1951" s="2">
        <f t="shared" si="744"/>
        <v>0</v>
      </c>
      <c r="AR1951" t="s">
        <v>1375</v>
      </c>
      <c r="AS1951" t="s">
        <v>235</v>
      </c>
      <c r="AT1951">
        <v>1</v>
      </c>
      <c r="AV1951">
        <v>3</v>
      </c>
      <c r="AW1951" s="91">
        <v>46</v>
      </c>
      <c r="AX1951" s="93">
        <v>15</v>
      </c>
      <c r="AY1951" s="97">
        <f t="shared" si="733"/>
        <v>46015</v>
      </c>
      <c r="BA1951" s="7" t="s">
        <v>1261</v>
      </c>
    </row>
    <row r="1952" spans="1:53" hidden="1" outlineLevel="1">
      <c r="A1952" t="s">
        <v>498</v>
      </c>
      <c r="B1952" t="s">
        <v>235</v>
      </c>
      <c r="C1952" s="1">
        <f t="shared" si="736"/>
        <v>208</v>
      </c>
      <c r="D1952" s="7">
        <f>IF(N1952&gt;0, RANK(N1952,(N1952:P1952,Q1952:AE1952)),0)</f>
        <v>0</v>
      </c>
      <c r="E1952" s="7">
        <f>IF(O1952&gt;0,RANK(O1952,(N1952:P1952,Q1952:AE1952)),0)</f>
        <v>1</v>
      </c>
      <c r="F1952" s="7">
        <f>IF(P1952&gt;0,RANK(P1952,(N1952:P1952,Q1952:AE1952)),0)</f>
        <v>0</v>
      </c>
      <c r="G1952" s="1" t="e">
        <f t="shared" si="734"/>
        <v>#NUM!</v>
      </c>
      <c r="H1952" s="2" t="e">
        <f t="shared" si="735"/>
        <v>#NUM!</v>
      </c>
      <c r="I1952" s="2"/>
      <c r="J1952" s="2">
        <f t="shared" si="737"/>
        <v>0</v>
      </c>
      <c r="K1952" s="2">
        <f t="shared" si="738"/>
        <v>1</v>
      </c>
      <c r="L1952" s="2">
        <f t="shared" si="739"/>
        <v>0</v>
      </c>
      <c r="M1952" s="2">
        <f t="shared" si="740"/>
        <v>0</v>
      </c>
      <c r="N1952" s="59"/>
      <c r="O1952" s="59">
        <v>208</v>
      </c>
      <c r="P1952" s="59"/>
      <c r="Y1952" s="59"/>
      <c r="Z1952" s="59"/>
      <c r="AA1952" s="59"/>
      <c r="AB1952" s="59"/>
      <c r="AC1952" s="59"/>
      <c r="AD1952" s="59"/>
      <c r="AE1952" s="59"/>
      <c r="AF1952" s="59"/>
      <c r="AG1952" s="59"/>
      <c r="AI1952" s="7">
        <f>IF(Q1952&gt;0,RANK(Q1952,(N1952:P1952,Q1952:AE1952)),0)</f>
        <v>0</v>
      </c>
      <c r="AJ1952" s="7">
        <f>IF(R1952&gt;0,RANK(R1952,(N1952:P1952,Q1952:AE1952)),0)</f>
        <v>0</v>
      </c>
      <c r="AK1952" s="7">
        <f>IF(T1952&gt;0,RANK(T1952,(N1952:P1952,Q1952:AE1952)),0)</f>
        <v>0</v>
      </c>
      <c r="AL1952" s="7">
        <f>IF(S1952&gt;0,RANK(S1952,(N1952:P1952,Q1952:AE1952)),0)</f>
        <v>0</v>
      </c>
      <c r="AM1952" s="2">
        <f t="shared" si="741"/>
        <v>0</v>
      </c>
      <c r="AN1952" s="2">
        <f t="shared" si="742"/>
        <v>0</v>
      </c>
      <c r="AO1952" s="2">
        <f t="shared" si="743"/>
        <v>0</v>
      </c>
      <c r="AP1952" s="2">
        <f t="shared" si="744"/>
        <v>0</v>
      </c>
      <c r="AR1952" t="s">
        <v>498</v>
      </c>
      <c r="AS1952" t="s">
        <v>235</v>
      </c>
      <c r="AT1952">
        <v>1</v>
      </c>
      <c r="AV1952">
        <v>3</v>
      </c>
      <c r="AW1952" s="91">
        <v>46</v>
      </c>
      <c r="AX1952" s="93">
        <v>17</v>
      </c>
      <c r="AY1952" s="97">
        <f t="shared" si="733"/>
        <v>46017</v>
      </c>
      <c r="BA1952" s="7" t="s">
        <v>1261</v>
      </c>
    </row>
    <row r="1953" spans="1:53" hidden="1" outlineLevel="1">
      <c r="A1953" t="s">
        <v>1241</v>
      </c>
      <c r="B1953" t="s">
        <v>235</v>
      </c>
      <c r="C1953" s="1">
        <f t="shared" si="736"/>
        <v>2975</v>
      </c>
      <c r="D1953" s="7">
        <f>IF(N1953&gt;0, RANK(N1953,(N1953:P1953,Q1953:AE1953)),0)</f>
        <v>0</v>
      </c>
      <c r="E1953" s="7">
        <f>IF(O1953&gt;0,RANK(O1953,(N1953:P1953,Q1953:AE1953)),0)</f>
        <v>1</v>
      </c>
      <c r="F1953" s="7">
        <f>IF(P1953&gt;0,RANK(P1953,(N1953:P1953,Q1953:AE1953)),0)</f>
        <v>0</v>
      </c>
      <c r="G1953" s="1" t="e">
        <f t="shared" si="734"/>
        <v>#NUM!</v>
      </c>
      <c r="H1953" s="2" t="e">
        <f t="shared" si="735"/>
        <v>#NUM!</v>
      </c>
      <c r="I1953" s="2"/>
      <c r="J1953" s="2">
        <f t="shared" si="737"/>
        <v>0</v>
      </c>
      <c r="K1953" s="2">
        <f t="shared" si="738"/>
        <v>1</v>
      </c>
      <c r="L1953" s="2">
        <f t="shared" si="739"/>
        <v>0</v>
      </c>
      <c r="M1953" s="2">
        <f t="shared" si="740"/>
        <v>0</v>
      </c>
      <c r="N1953" s="59"/>
      <c r="O1953" s="59">
        <v>2975</v>
      </c>
      <c r="P1953" s="59"/>
      <c r="Y1953" s="59"/>
      <c r="Z1953" s="59"/>
      <c r="AA1953" s="59"/>
      <c r="AB1953" s="59"/>
      <c r="AC1953" s="59"/>
      <c r="AD1953" s="59"/>
      <c r="AE1953" s="59"/>
      <c r="AF1953" s="59"/>
      <c r="AG1953" s="59"/>
      <c r="AI1953" s="7">
        <f>IF(Q1953&gt;0,RANK(Q1953,(N1953:P1953,Q1953:AE1953)),0)</f>
        <v>0</v>
      </c>
      <c r="AJ1953" s="7">
        <f>IF(R1953&gt;0,RANK(R1953,(N1953:P1953,Q1953:AE1953)),0)</f>
        <v>0</v>
      </c>
      <c r="AK1953" s="7">
        <f>IF(T1953&gt;0,RANK(T1953,(N1953:P1953,Q1953:AE1953)),0)</f>
        <v>0</v>
      </c>
      <c r="AL1953" s="7">
        <f>IF(S1953&gt;0,RANK(S1953,(N1953:P1953,Q1953:AE1953)),0)</f>
        <v>0</v>
      </c>
      <c r="AM1953" s="2">
        <f t="shared" si="741"/>
        <v>0</v>
      </c>
      <c r="AN1953" s="2">
        <f t="shared" si="742"/>
        <v>0</v>
      </c>
      <c r="AO1953" s="2">
        <f t="shared" si="743"/>
        <v>0</v>
      </c>
      <c r="AP1953" s="2">
        <f t="shared" si="744"/>
        <v>0</v>
      </c>
      <c r="AR1953" t="s">
        <v>1241</v>
      </c>
      <c r="AS1953" t="s">
        <v>235</v>
      </c>
      <c r="AT1953">
        <v>1</v>
      </c>
      <c r="AV1953">
        <v>3</v>
      </c>
      <c r="AW1953" s="91">
        <v>46</v>
      </c>
      <c r="AX1953" s="93">
        <v>19</v>
      </c>
      <c r="AY1953" s="97">
        <f t="shared" si="733"/>
        <v>46019</v>
      </c>
      <c r="BA1953" s="7" t="s">
        <v>1261</v>
      </c>
    </row>
    <row r="1954" spans="1:53" hidden="1" outlineLevel="1">
      <c r="A1954" t="s">
        <v>396</v>
      </c>
      <c r="B1954" t="s">
        <v>235</v>
      </c>
      <c r="C1954" s="1">
        <f t="shared" si="736"/>
        <v>642</v>
      </c>
      <c r="D1954" s="7">
        <f>IF(N1954&gt;0, RANK(N1954,(N1954:P1954,Q1954:AE1954)),0)</f>
        <v>0</v>
      </c>
      <c r="E1954" s="7">
        <f>IF(O1954&gt;0,RANK(O1954,(N1954:P1954,Q1954:AE1954)),0)</f>
        <v>1</v>
      </c>
      <c r="F1954" s="7">
        <f>IF(P1954&gt;0,RANK(P1954,(N1954:P1954,Q1954:AE1954)),0)</f>
        <v>0</v>
      </c>
      <c r="G1954" s="1" t="e">
        <f t="shared" si="734"/>
        <v>#NUM!</v>
      </c>
      <c r="H1954" s="2" t="e">
        <f t="shared" si="735"/>
        <v>#NUM!</v>
      </c>
      <c r="I1954" s="2"/>
      <c r="J1954" s="2">
        <f t="shared" si="737"/>
        <v>0</v>
      </c>
      <c r="K1954" s="2">
        <f t="shared" si="738"/>
        <v>1</v>
      </c>
      <c r="L1954" s="2">
        <f t="shared" si="739"/>
        <v>0</v>
      </c>
      <c r="M1954" s="2">
        <f t="shared" si="740"/>
        <v>0</v>
      </c>
      <c r="N1954" s="59"/>
      <c r="O1954" s="59">
        <v>642</v>
      </c>
      <c r="P1954" s="59"/>
      <c r="Y1954" s="59"/>
      <c r="Z1954" s="59"/>
      <c r="AA1954" s="59"/>
      <c r="AB1954" s="59"/>
      <c r="AC1954" s="59"/>
      <c r="AD1954" s="59"/>
      <c r="AE1954" s="59"/>
      <c r="AF1954" s="59"/>
      <c r="AG1954" s="59"/>
      <c r="AI1954" s="7">
        <f>IF(Q1954&gt;0,RANK(Q1954,(N1954:P1954,Q1954:AE1954)),0)</f>
        <v>0</v>
      </c>
      <c r="AJ1954" s="7">
        <f>IF(R1954&gt;0,RANK(R1954,(N1954:P1954,Q1954:AE1954)),0)</f>
        <v>0</v>
      </c>
      <c r="AK1954" s="7">
        <f>IF(T1954&gt;0,RANK(T1954,(N1954:P1954,Q1954:AE1954)),0)</f>
        <v>0</v>
      </c>
      <c r="AL1954" s="7">
        <f>IF(S1954&gt;0,RANK(S1954,(N1954:P1954,Q1954:AE1954)),0)</f>
        <v>0</v>
      </c>
      <c r="AM1954" s="2">
        <f t="shared" si="741"/>
        <v>0</v>
      </c>
      <c r="AN1954" s="2">
        <f t="shared" si="742"/>
        <v>0</v>
      </c>
      <c r="AO1954" s="2">
        <f t="shared" si="743"/>
        <v>0</v>
      </c>
      <c r="AP1954" s="2">
        <f t="shared" si="744"/>
        <v>0</v>
      </c>
      <c r="AR1954" t="s">
        <v>396</v>
      </c>
      <c r="AS1954" t="s">
        <v>235</v>
      </c>
      <c r="AT1954">
        <v>1</v>
      </c>
      <c r="AV1954">
        <v>3</v>
      </c>
      <c r="AW1954" s="91">
        <v>46</v>
      </c>
      <c r="AX1954" s="93">
        <v>21</v>
      </c>
      <c r="AY1954" s="97">
        <f t="shared" si="733"/>
        <v>46021</v>
      </c>
      <c r="BA1954" s="7" t="s">
        <v>1261</v>
      </c>
    </row>
    <row r="1955" spans="1:53" hidden="1" outlineLevel="1">
      <c r="A1955" t="s">
        <v>1264</v>
      </c>
      <c r="B1955" t="s">
        <v>235</v>
      </c>
      <c r="C1955" s="1">
        <f t="shared" si="736"/>
        <v>2518</v>
      </c>
      <c r="D1955" s="7">
        <f>IF(N1955&gt;0, RANK(N1955,(N1955:P1955,Q1955:AE1955)),0)</f>
        <v>0</v>
      </c>
      <c r="E1955" s="7">
        <f>IF(O1955&gt;0,RANK(O1955,(N1955:P1955,Q1955:AE1955)),0)</f>
        <v>1</v>
      </c>
      <c r="F1955" s="7">
        <f>IF(P1955&gt;0,RANK(P1955,(N1955:P1955,Q1955:AE1955)),0)</f>
        <v>0</v>
      </c>
      <c r="G1955" s="1" t="e">
        <f t="shared" si="734"/>
        <v>#NUM!</v>
      </c>
      <c r="H1955" s="2" t="e">
        <f t="shared" si="735"/>
        <v>#NUM!</v>
      </c>
      <c r="I1955" s="2"/>
      <c r="J1955" s="2">
        <f t="shared" si="737"/>
        <v>0</v>
      </c>
      <c r="K1955" s="2">
        <f t="shared" si="738"/>
        <v>1</v>
      </c>
      <c r="L1955" s="2">
        <f t="shared" si="739"/>
        <v>0</v>
      </c>
      <c r="M1955" s="2">
        <f t="shared" si="740"/>
        <v>0</v>
      </c>
      <c r="N1955" s="59"/>
      <c r="O1955" s="59">
        <v>2518</v>
      </c>
      <c r="P1955" s="59"/>
      <c r="Y1955" s="59"/>
      <c r="Z1955" s="59"/>
      <c r="AA1955" s="59"/>
      <c r="AB1955" s="59"/>
      <c r="AC1955" s="59"/>
      <c r="AD1955" s="59"/>
      <c r="AE1955" s="59"/>
      <c r="AF1955" s="59"/>
      <c r="AG1955" s="59"/>
      <c r="AI1955" s="7">
        <f>IF(Q1955&gt;0,RANK(Q1955,(N1955:P1955,Q1955:AE1955)),0)</f>
        <v>0</v>
      </c>
      <c r="AJ1955" s="7">
        <f>IF(R1955&gt;0,RANK(R1955,(N1955:P1955,Q1955:AE1955)),0)</f>
        <v>0</v>
      </c>
      <c r="AK1955" s="7">
        <f>IF(T1955&gt;0,RANK(T1955,(N1955:P1955,Q1955:AE1955)),0)</f>
        <v>0</v>
      </c>
      <c r="AL1955" s="7">
        <f>IF(S1955&gt;0,RANK(S1955,(N1955:P1955,Q1955:AE1955)),0)</f>
        <v>0</v>
      </c>
      <c r="AM1955" s="2">
        <f t="shared" si="741"/>
        <v>0</v>
      </c>
      <c r="AN1955" s="2">
        <f t="shared" si="742"/>
        <v>0</v>
      </c>
      <c r="AO1955" s="2">
        <f t="shared" si="743"/>
        <v>0</v>
      </c>
      <c r="AP1955" s="2">
        <f t="shared" si="744"/>
        <v>0</v>
      </c>
      <c r="AR1955" t="s">
        <v>1264</v>
      </c>
      <c r="AS1955" t="s">
        <v>235</v>
      </c>
      <c r="AT1955">
        <v>1</v>
      </c>
      <c r="AV1955">
        <v>3</v>
      </c>
      <c r="AW1955" s="91">
        <v>46</v>
      </c>
      <c r="AX1955" s="93">
        <v>23</v>
      </c>
      <c r="AY1955" s="97">
        <f t="shared" si="733"/>
        <v>46023</v>
      </c>
      <c r="BA1955" s="7" t="s">
        <v>1261</v>
      </c>
    </row>
    <row r="1956" spans="1:53" hidden="1" outlineLevel="1">
      <c r="A1956" t="s">
        <v>513</v>
      </c>
      <c r="B1956" t="s">
        <v>235</v>
      </c>
      <c r="C1956" s="1">
        <f t="shared" si="736"/>
        <v>1190</v>
      </c>
      <c r="D1956" s="7">
        <f>IF(N1956&gt;0, RANK(N1956,(N1956:P1956,Q1956:AE1956)),0)</f>
        <v>0</v>
      </c>
      <c r="E1956" s="7">
        <f>IF(O1956&gt;0,RANK(O1956,(N1956:P1956,Q1956:AE1956)),0)</f>
        <v>1</v>
      </c>
      <c r="F1956" s="7">
        <f>IF(P1956&gt;0,RANK(P1956,(N1956:P1956,Q1956:AE1956)),0)</f>
        <v>0</v>
      </c>
      <c r="G1956" s="1" t="e">
        <f t="shared" si="734"/>
        <v>#NUM!</v>
      </c>
      <c r="H1956" s="2" t="e">
        <f t="shared" si="735"/>
        <v>#NUM!</v>
      </c>
      <c r="I1956" s="2"/>
      <c r="J1956" s="2">
        <f t="shared" si="737"/>
        <v>0</v>
      </c>
      <c r="K1956" s="2">
        <f t="shared" si="738"/>
        <v>1</v>
      </c>
      <c r="L1956" s="2">
        <f t="shared" si="739"/>
        <v>0</v>
      </c>
      <c r="M1956" s="2">
        <f t="shared" si="740"/>
        <v>0</v>
      </c>
      <c r="N1956" s="59"/>
      <c r="O1956" s="59">
        <v>1190</v>
      </c>
      <c r="P1956" s="59"/>
      <c r="Y1956" s="59"/>
      <c r="Z1956" s="59"/>
      <c r="AA1956" s="59"/>
      <c r="AB1956" s="59"/>
      <c r="AC1956" s="59"/>
      <c r="AD1956" s="59"/>
      <c r="AE1956" s="59"/>
      <c r="AF1956" s="59"/>
      <c r="AG1956" s="59"/>
      <c r="AI1956" s="7">
        <f>IF(Q1956&gt;0,RANK(Q1956,(N1956:P1956,Q1956:AE1956)),0)</f>
        <v>0</v>
      </c>
      <c r="AJ1956" s="7">
        <f>IF(R1956&gt;0,RANK(R1956,(N1956:P1956,Q1956:AE1956)),0)</f>
        <v>0</v>
      </c>
      <c r="AK1956" s="7">
        <f>IF(T1956&gt;0,RANK(T1956,(N1956:P1956,Q1956:AE1956)),0)</f>
        <v>0</v>
      </c>
      <c r="AL1956" s="7">
        <f>IF(S1956&gt;0,RANK(S1956,(N1956:P1956,Q1956:AE1956)),0)</f>
        <v>0</v>
      </c>
      <c r="AM1956" s="2">
        <f t="shared" si="741"/>
        <v>0</v>
      </c>
      <c r="AN1956" s="2">
        <f t="shared" si="742"/>
        <v>0</v>
      </c>
      <c r="AO1956" s="2">
        <f t="shared" si="743"/>
        <v>0</v>
      </c>
      <c r="AP1956" s="2">
        <f t="shared" si="744"/>
        <v>0</v>
      </c>
      <c r="AR1956" t="s">
        <v>513</v>
      </c>
      <c r="AS1956" t="s">
        <v>235</v>
      </c>
      <c r="AT1956">
        <v>1</v>
      </c>
      <c r="AV1956">
        <v>3</v>
      </c>
      <c r="AW1956" s="91">
        <v>46</v>
      </c>
      <c r="AX1956" s="93">
        <v>25</v>
      </c>
      <c r="AY1956" s="97">
        <f t="shared" si="733"/>
        <v>46025</v>
      </c>
      <c r="BA1956" s="7" t="s">
        <v>1261</v>
      </c>
    </row>
    <row r="1957" spans="1:53" hidden="1" outlineLevel="1">
      <c r="A1957" t="s">
        <v>1323</v>
      </c>
      <c r="B1957" t="s">
        <v>235</v>
      </c>
      <c r="C1957" s="1">
        <f t="shared" si="736"/>
        <v>2756</v>
      </c>
      <c r="D1957" s="7">
        <f>IF(N1957&gt;0, RANK(N1957,(N1957:P1957,Q1957:AE1957)),0)</f>
        <v>0</v>
      </c>
      <c r="E1957" s="7">
        <f>IF(O1957&gt;0,RANK(O1957,(N1957:P1957,Q1957:AE1957)),0)</f>
        <v>1</v>
      </c>
      <c r="F1957" s="7">
        <f>IF(P1957&gt;0,RANK(P1957,(N1957:P1957,Q1957:AE1957)),0)</f>
        <v>0</v>
      </c>
      <c r="G1957" s="1" t="e">
        <f t="shared" si="734"/>
        <v>#NUM!</v>
      </c>
      <c r="H1957" s="2" t="e">
        <f t="shared" si="735"/>
        <v>#NUM!</v>
      </c>
      <c r="I1957" s="2"/>
      <c r="J1957" s="2">
        <f t="shared" si="737"/>
        <v>0</v>
      </c>
      <c r="K1957" s="2">
        <f t="shared" si="738"/>
        <v>1</v>
      </c>
      <c r="L1957" s="2">
        <f t="shared" si="739"/>
        <v>0</v>
      </c>
      <c r="M1957" s="2">
        <f t="shared" si="740"/>
        <v>0</v>
      </c>
      <c r="N1957" s="59"/>
      <c r="O1957" s="59">
        <v>2756</v>
      </c>
      <c r="P1957" s="59"/>
      <c r="Y1957" s="59"/>
      <c r="Z1957" s="59"/>
      <c r="AA1957" s="59"/>
      <c r="AB1957" s="59"/>
      <c r="AC1957" s="59"/>
      <c r="AD1957" s="59"/>
      <c r="AE1957" s="59"/>
      <c r="AF1957" s="59"/>
      <c r="AG1957" s="59"/>
      <c r="AI1957" s="7">
        <f>IF(Q1957&gt;0,RANK(Q1957,(N1957:P1957,Q1957:AE1957)),0)</f>
        <v>0</v>
      </c>
      <c r="AJ1957" s="7">
        <f>IF(R1957&gt;0,RANK(R1957,(N1957:P1957,Q1957:AE1957)),0)</f>
        <v>0</v>
      </c>
      <c r="AK1957" s="7">
        <f>IF(T1957&gt;0,RANK(T1957,(N1957:P1957,Q1957:AE1957)),0)</f>
        <v>0</v>
      </c>
      <c r="AL1957" s="7">
        <f>IF(S1957&gt;0,RANK(S1957,(N1957:P1957,Q1957:AE1957)),0)</f>
        <v>0</v>
      </c>
      <c r="AM1957" s="2">
        <f t="shared" si="741"/>
        <v>0</v>
      </c>
      <c r="AN1957" s="2">
        <f t="shared" si="742"/>
        <v>0</v>
      </c>
      <c r="AO1957" s="2">
        <f t="shared" si="743"/>
        <v>0</v>
      </c>
      <c r="AP1957" s="2">
        <f t="shared" si="744"/>
        <v>0</v>
      </c>
      <c r="AR1957" t="s">
        <v>1323</v>
      </c>
      <c r="AS1957" t="s">
        <v>235</v>
      </c>
      <c r="AT1957">
        <v>1</v>
      </c>
      <c r="AV1957">
        <v>3</v>
      </c>
      <c r="AW1957" s="91">
        <v>46</v>
      </c>
      <c r="AX1957" s="93">
        <v>27</v>
      </c>
      <c r="AY1957" s="97">
        <f t="shared" si="733"/>
        <v>46027</v>
      </c>
      <c r="BA1957" s="7" t="s">
        <v>1261</v>
      </c>
    </row>
    <row r="1958" spans="1:53" hidden="1" outlineLevel="1">
      <c r="A1958" t="s">
        <v>2161</v>
      </c>
      <c r="B1958" t="s">
        <v>235</v>
      </c>
      <c r="C1958" s="1">
        <f t="shared" si="736"/>
        <v>7504</v>
      </c>
      <c r="D1958" s="7">
        <f>IF(N1958&gt;0, RANK(N1958,(N1958:P1958,Q1958:AE1958)),0)</f>
        <v>0</v>
      </c>
      <c r="E1958" s="7">
        <f>IF(O1958&gt;0,RANK(O1958,(N1958:P1958,Q1958:AE1958)),0)</f>
        <v>1</v>
      </c>
      <c r="F1958" s="7">
        <f>IF(P1958&gt;0,RANK(P1958,(N1958:P1958,Q1958:AE1958)),0)</f>
        <v>0</v>
      </c>
      <c r="G1958" s="1" t="e">
        <f t="shared" si="734"/>
        <v>#NUM!</v>
      </c>
      <c r="H1958" s="2" t="e">
        <f t="shared" si="735"/>
        <v>#NUM!</v>
      </c>
      <c r="I1958" s="2"/>
      <c r="J1958" s="2">
        <f t="shared" si="737"/>
        <v>0</v>
      </c>
      <c r="K1958" s="2">
        <f t="shared" si="738"/>
        <v>1</v>
      </c>
      <c r="L1958" s="2">
        <f t="shared" si="739"/>
        <v>0</v>
      </c>
      <c r="M1958" s="2">
        <f t="shared" si="740"/>
        <v>0</v>
      </c>
      <c r="N1958" s="59"/>
      <c r="O1958" s="59">
        <v>7504</v>
      </c>
      <c r="P1958" s="59"/>
      <c r="Y1958" s="59"/>
      <c r="Z1958" s="59"/>
      <c r="AA1958" s="59"/>
      <c r="AB1958" s="59"/>
      <c r="AC1958" s="59"/>
      <c r="AD1958" s="59"/>
      <c r="AE1958" s="59"/>
      <c r="AF1958" s="59"/>
      <c r="AG1958" s="59"/>
      <c r="AI1958" s="7">
        <f>IF(Q1958&gt;0,RANK(Q1958,(N1958:P1958,Q1958:AE1958)),0)</f>
        <v>0</v>
      </c>
      <c r="AJ1958" s="7">
        <f>IF(R1958&gt;0,RANK(R1958,(N1958:P1958,Q1958:AE1958)),0)</f>
        <v>0</v>
      </c>
      <c r="AK1958" s="7">
        <f>IF(T1958&gt;0,RANK(T1958,(N1958:P1958,Q1958:AE1958)),0)</f>
        <v>0</v>
      </c>
      <c r="AL1958" s="7">
        <f>IF(S1958&gt;0,RANK(S1958,(N1958:P1958,Q1958:AE1958)),0)</f>
        <v>0</v>
      </c>
      <c r="AM1958" s="2">
        <f t="shared" si="741"/>
        <v>0</v>
      </c>
      <c r="AN1958" s="2">
        <f t="shared" si="742"/>
        <v>0</v>
      </c>
      <c r="AO1958" s="2">
        <f t="shared" si="743"/>
        <v>0</v>
      </c>
      <c r="AP1958" s="2">
        <f t="shared" si="744"/>
        <v>0</v>
      </c>
      <c r="AR1958" t="s">
        <v>2161</v>
      </c>
      <c r="AS1958" t="s">
        <v>235</v>
      </c>
      <c r="AT1958">
        <v>1</v>
      </c>
      <c r="AV1958">
        <v>3</v>
      </c>
      <c r="AW1958" s="91">
        <v>46</v>
      </c>
      <c r="AX1958" s="93">
        <v>29</v>
      </c>
      <c r="AY1958" s="97">
        <f t="shared" si="733"/>
        <v>46029</v>
      </c>
      <c r="BA1958" s="7" t="s">
        <v>1261</v>
      </c>
    </row>
    <row r="1959" spans="1:53" hidden="1" outlineLevel="1">
      <c r="A1959" t="s">
        <v>132</v>
      </c>
      <c r="B1959" t="s">
        <v>235</v>
      </c>
      <c r="C1959" s="1">
        <f t="shared" si="736"/>
        <v>577</v>
      </c>
      <c r="D1959" s="7">
        <f>IF(N1959&gt;0, RANK(N1959,(N1959:P1959,Q1959:AE1959)),0)</f>
        <v>0</v>
      </c>
      <c r="E1959" s="7">
        <f>IF(O1959&gt;0,RANK(O1959,(N1959:P1959,Q1959:AE1959)),0)</f>
        <v>1</v>
      </c>
      <c r="F1959" s="7">
        <f>IF(P1959&gt;0,RANK(P1959,(N1959:P1959,Q1959:AE1959)),0)</f>
        <v>0</v>
      </c>
      <c r="G1959" s="1" t="e">
        <f t="shared" si="734"/>
        <v>#NUM!</v>
      </c>
      <c r="H1959" s="2" t="e">
        <f t="shared" si="735"/>
        <v>#NUM!</v>
      </c>
      <c r="I1959" s="2"/>
      <c r="J1959" s="2">
        <f t="shared" si="737"/>
        <v>0</v>
      </c>
      <c r="K1959" s="2">
        <f t="shared" si="738"/>
        <v>1</v>
      </c>
      <c r="L1959" s="2">
        <f t="shared" si="739"/>
        <v>0</v>
      </c>
      <c r="M1959" s="2">
        <f t="shared" si="740"/>
        <v>0</v>
      </c>
      <c r="N1959" s="59"/>
      <c r="O1959" s="59">
        <v>577</v>
      </c>
      <c r="P1959" s="59"/>
      <c r="Y1959" s="59"/>
      <c r="Z1959" s="59"/>
      <c r="AA1959" s="59"/>
      <c r="AB1959" s="59"/>
      <c r="AC1959" s="59"/>
      <c r="AD1959" s="59"/>
      <c r="AE1959" s="59"/>
      <c r="AF1959" s="59"/>
      <c r="AG1959" s="59"/>
      <c r="AI1959" s="7">
        <f>IF(Q1959&gt;0,RANK(Q1959,(N1959:P1959,Q1959:AE1959)),0)</f>
        <v>0</v>
      </c>
      <c r="AJ1959" s="7">
        <f>IF(R1959&gt;0,RANK(R1959,(N1959:P1959,Q1959:AE1959)),0)</f>
        <v>0</v>
      </c>
      <c r="AK1959" s="7">
        <f>IF(T1959&gt;0,RANK(T1959,(N1959:P1959,Q1959:AE1959)),0)</f>
        <v>0</v>
      </c>
      <c r="AL1959" s="7">
        <f>IF(S1959&gt;0,RANK(S1959,(N1959:P1959,Q1959:AE1959)),0)</f>
        <v>0</v>
      </c>
      <c r="AM1959" s="2">
        <f t="shared" si="741"/>
        <v>0</v>
      </c>
      <c r="AN1959" s="2">
        <f t="shared" si="742"/>
        <v>0</v>
      </c>
      <c r="AO1959" s="2">
        <f t="shared" si="743"/>
        <v>0</v>
      </c>
      <c r="AP1959" s="2">
        <f t="shared" si="744"/>
        <v>0</v>
      </c>
      <c r="AR1959" t="s">
        <v>132</v>
      </c>
      <c r="AS1959" t="s">
        <v>235</v>
      </c>
      <c r="AT1959">
        <v>1</v>
      </c>
      <c r="AV1959">
        <v>3</v>
      </c>
      <c r="AW1959" s="91">
        <v>46</v>
      </c>
      <c r="AX1959" s="93">
        <v>31</v>
      </c>
      <c r="AY1959" s="97">
        <f t="shared" ref="AY1959:AY2010" si="745">1000*AW1959+AX1959</f>
        <v>46031</v>
      </c>
      <c r="BA1959" s="7" t="s">
        <v>1261</v>
      </c>
    </row>
    <row r="1960" spans="1:53" hidden="1" outlineLevel="1">
      <c r="A1960" t="s">
        <v>510</v>
      </c>
      <c r="B1960" t="s">
        <v>235</v>
      </c>
      <c r="C1960" s="1">
        <f t="shared" si="736"/>
        <v>3018</v>
      </c>
      <c r="D1960" s="7">
        <f>IF(N1960&gt;0, RANK(N1960,(N1960:P1960,Q1960:AE1960)),0)</f>
        <v>0</v>
      </c>
      <c r="E1960" s="7">
        <f>IF(O1960&gt;0,RANK(O1960,(N1960:P1960,Q1960:AE1960)),0)</f>
        <v>1</v>
      </c>
      <c r="F1960" s="7">
        <f>IF(P1960&gt;0,RANK(P1960,(N1960:P1960,Q1960:AE1960)),0)</f>
        <v>0</v>
      </c>
      <c r="G1960" s="1" t="e">
        <f t="shared" si="734"/>
        <v>#NUM!</v>
      </c>
      <c r="H1960" s="2" t="e">
        <f t="shared" si="735"/>
        <v>#NUM!</v>
      </c>
      <c r="I1960" s="2"/>
      <c r="J1960" s="2">
        <f t="shared" si="737"/>
        <v>0</v>
      </c>
      <c r="K1960" s="2">
        <f t="shared" si="738"/>
        <v>1</v>
      </c>
      <c r="L1960" s="2">
        <f t="shared" si="739"/>
        <v>0</v>
      </c>
      <c r="M1960" s="2">
        <f t="shared" si="740"/>
        <v>0</v>
      </c>
      <c r="N1960" s="59"/>
      <c r="O1960" s="59">
        <v>3018</v>
      </c>
      <c r="P1960" s="59"/>
      <c r="Y1960" s="59"/>
      <c r="Z1960" s="59"/>
      <c r="AA1960" s="59"/>
      <c r="AB1960" s="59"/>
      <c r="AC1960" s="59"/>
      <c r="AD1960" s="59"/>
      <c r="AE1960" s="59"/>
      <c r="AF1960" s="59"/>
      <c r="AG1960" s="59"/>
      <c r="AI1960" s="7">
        <f>IF(Q1960&gt;0,RANK(Q1960,(N1960:P1960,Q1960:AE1960)),0)</f>
        <v>0</v>
      </c>
      <c r="AJ1960" s="7">
        <f>IF(R1960&gt;0,RANK(R1960,(N1960:P1960,Q1960:AE1960)),0)</f>
        <v>0</v>
      </c>
      <c r="AK1960" s="7">
        <f>IF(T1960&gt;0,RANK(T1960,(N1960:P1960,Q1960:AE1960)),0)</f>
        <v>0</v>
      </c>
      <c r="AL1960" s="7">
        <f>IF(S1960&gt;0,RANK(S1960,(N1960:P1960,Q1960:AE1960)),0)</f>
        <v>0</v>
      </c>
      <c r="AM1960" s="2">
        <f t="shared" si="741"/>
        <v>0</v>
      </c>
      <c r="AN1960" s="2">
        <f t="shared" si="742"/>
        <v>0</v>
      </c>
      <c r="AO1960" s="2">
        <f t="shared" si="743"/>
        <v>0</v>
      </c>
      <c r="AP1960" s="2">
        <f t="shared" si="744"/>
        <v>0</v>
      </c>
      <c r="AR1960" t="s">
        <v>510</v>
      </c>
      <c r="AS1960" t="s">
        <v>235</v>
      </c>
      <c r="AT1960">
        <v>1</v>
      </c>
      <c r="AV1960">
        <v>3</v>
      </c>
      <c r="AW1960" s="91">
        <v>46</v>
      </c>
      <c r="AX1960" s="93">
        <v>33</v>
      </c>
      <c r="AY1960" s="97">
        <f t="shared" si="745"/>
        <v>46033</v>
      </c>
      <c r="BA1960" s="7" t="s">
        <v>1261</v>
      </c>
    </row>
    <row r="1961" spans="1:53" hidden="1" outlineLevel="1">
      <c r="A1961" t="s">
        <v>295</v>
      </c>
      <c r="B1961" t="s">
        <v>235</v>
      </c>
      <c r="C1961" s="1">
        <f t="shared" si="736"/>
        <v>5480</v>
      </c>
      <c r="D1961" s="7">
        <f>IF(N1961&gt;0, RANK(N1961,(N1961:P1961,Q1961:AE1961)),0)</f>
        <v>0</v>
      </c>
      <c r="E1961" s="7">
        <f>IF(O1961&gt;0,RANK(O1961,(N1961:P1961,Q1961:AE1961)),0)</f>
        <v>1</v>
      </c>
      <c r="F1961" s="7">
        <f>IF(P1961&gt;0,RANK(P1961,(N1961:P1961,Q1961:AE1961)),0)</f>
        <v>0</v>
      </c>
      <c r="G1961" s="1" t="e">
        <f t="shared" si="734"/>
        <v>#NUM!</v>
      </c>
      <c r="H1961" s="2" t="e">
        <f t="shared" si="735"/>
        <v>#NUM!</v>
      </c>
      <c r="I1961" s="2"/>
      <c r="J1961" s="2">
        <f t="shared" si="737"/>
        <v>0</v>
      </c>
      <c r="K1961" s="2">
        <f t="shared" si="738"/>
        <v>1</v>
      </c>
      <c r="L1961" s="2">
        <f t="shared" si="739"/>
        <v>0</v>
      </c>
      <c r="M1961" s="2">
        <f t="shared" si="740"/>
        <v>0</v>
      </c>
      <c r="N1961" s="59"/>
      <c r="O1961" s="59">
        <v>5480</v>
      </c>
      <c r="P1961" s="59"/>
      <c r="Y1961" s="59"/>
      <c r="Z1961" s="59"/>
      <c r="AA1961" s="59"/>
      <c r="AB1961" s="59"/>
      <c r="AC1961" s="59"/>
      <c r="AD1961" s="59"/>
      <c r="AE1961" s="59"/>
      <c r="AF1961" s="59"/>
      <c r="AG1961" s="59"/>
      <c r="AI1961" s="7">
        <f>IF(Q1961&gt;0,RANK(Q1961,(N1961:P1961,Q1961:AE1961)),0)</f>
        <v>0</v>
      </c>
      <c r="AJ1961" s="7">
        <f>IF(R1961&gt;0,RANK(R1961,(N1961:P1961,Q1961:AE1961)),0)</f>
        <v>0</v>
      </c>
      <c r="AK1961" s="7">
        <f>IF(T1961&gt;0,RANK(T1961,(N1961:P1961,Q1961:AE1961)),0)</f>
        <v>0</v>
      </c>
      <c r="AL1961" s="7">
        <f>IF(S1961&gt;0,RANK(S1961,(N1961:P1961,Q1961:AE1961)),0)</f>
        <v>0</v>
      </c>
      <c r="AM1961" s="2">
        <f t="shared" si="741"/>
        <v>0</v>
      </c>
      <c r="AN1961" s="2">
        <f t="shared" si="742"/>
        <v>0</v>
      </c>
      <c r="AO1961" s="2">
        <f t="shared" si="743"/>
        <v>0</v>
      </c>
      <c r="AP1961" s="2">
        <f t="shared" si="744"/>
        <v>0</v>
      </c>
      <c r="AR1961" t="s">
        <v>295</v>
      </c>
      <c r="AS1961" t="s">
        <v>235</v>
      </c>
      <c r="AT1961">
        <v>1</v>
      </c>
      <c r="AV1961">
        <v>3</v>
      </c>
      <c r="AW1961" s="91">
        <v>46</v>
      </c>
      <c r="AX1961" s="93">
        <v>35</v>
      </c>
      <c r="AY1961" s="97">
        <f t="shared" si="745"/>
        <v>46035</v>
      </c>
      <c r="BA1961" s="7" t="s">
        <v>1261</v>
      </c>
    </row>
    <row r="1962" spans="1:53" hidden="1" outlineLevel="1">
      <c r="A1962" t="s">
        <v>1401</v>
      </c>
      <c r="B1962" t="s">
        <v>235</v>
      </c>
      <c r="C1962" s="1">
        <f t="shared" si="736"/>
        <v>1673</v>
      </c>
      <c r="D1962" s="7">
        <f>IF(N1962&gt;0, RANK(N1962,(N1962:P1962,Q1962:AE1962)),0)</f>
        <v>0</v>
      </c>
      <c r="E1962" s="7">
        <f>IF(O1962&gt;0,RANK(O1962,(N1962:P1962,Q1962:AE1962)),0)</f>
        <v>1</v>
      </c>
      <c r="F1962" s="7">
        <f>IF(P1962&gt;0,RANK(P1962,(N1962:P1962,Q1962:AE1962)),0)</f>
        <v>0</v>
      </c>
      <c r="G1962" s="1" t="e">
        <f t="shared" si="734"/>
        <v>#NUM!</v>
      </c>
      <c r="H1962" s="2" t="e">
        <f t="shared" si="735"/>
        <v>#NUM!</v>
      </c>
      <c r="I1962" s="2"/>
      <c r="J1962" s="2">
        <f t="shared" si="737"/>
        <v>0</v>
      </c>
      <c r="K1962" s="2">
        <f t="shared" si="738"/>
        <v>1</v>
      </c>
      <c r="L1962" s="2">
        <f t="shared" si="739"/>
        <v>0</v>
      </c>
      <c r="M1962" s="2">
        <f t="shared" si="740"/>
        <v>0</v>
      </c>
      <c r="N1962" s="59"/>
      <c r="O1962" s="59">
        <v>1673</v>
      </c>
      <c r="P1962" s="59"/>
      <c r="Y1962" s="59"/>
      <c r="Z1962" s="59"/>
      <c r="AA1962" s="59"/>
      <c r="AB1962" s="59"/>
      <c r="AC1962" s="59"/>
      <c r="AD1962" s="59"/>
      <c r="AE1962" s="59"/>
      <c r="AF1962" s="59"/>
      <c r="AG1962" s="59"/>
      <c r="AI1962" s="7">
        <f>IF(Q1962&gt;0,RANK(Q1962,(N1962:P1962,Q1962:AE1962)),0)</f>
        <v>0</v>
      </c>
      <c r="AJ1962" s="7">
        <f>IF(R1962&gt;0,RANK(R1962,(N1962:P1962,Q1962:AE1962)),0)</f>
        <v>0</v>
      </c>
      <c r="AK1962" s="7">
        <f>IF(T1962&gt;0,RANK(T1962,(N1962:P1962,Q1962:AE1962)),0)</f>
        <v>0</v>
      </c>
      <c r="AL1962" s="7">
        <f>IF(S1962&gt;0,RANK(S1962,(N1962:P1962,Q1962:AE1962)),0)</f>
        <v>0</v>
      </c>
      <c r="AM1962" s="2">
        <f t="shared" si="741"/>
        <v>0</v>
      </c>
      <c r="AN1962" s="2">
        <f t="shared" si="742"/>
        <v>0</v>
      </c>
      <c r="AO1962" s="2">
        <f t="shared" si="743"/>
        <v>0</v>
      </c>
      <c r="AP1962" s="2">
        <f t="shared" si="744"/>
        <v>0</v>
      </c>
      <c r="AR1962" t="s">
        <v>1401</v>
      </c>
      <c r="AS1962" t="s">
        <v>235</v>
      </c>
      <c r="AT1962">
        <v>1</v>
      </c>
      <c r="AV1962">
        <v>3</v>
      </c>
      <c r="AW1962" s="91">
        <v>46</v>
      </c>
      <c r="AX1962" s="93">
        <v>37</v>
      </c>
      <c r="AY1962" s="97">
        <f t="shared" si="745"/>
        <v>46037</v>
      </c>
      <c r="BA1962" s="7" t="s">
        <v>1261</v>
      </c>
    </row>
    <row r="1963" spans="1:53" hidden="1" outlineLevel="1">
      <c r="A1963" t="s">
        <v>923</v>
      </c>
      <c r="B1963" t="s">
        <v>235</v>
      </c>
      <c r="C1963" s="1">
        <f t="shared" si="736"/>
        <v>1427</v>
      </c>
      <c r="D1963" s="7">
        <f>IF(N1963&gt;0, RANK(N1963,(N1963:P1963,Q1963:AE1963)),0)</f>
        <v>0</v>
      </c>
      <c r="E1963" s="7">
        <f>IF(O1963&gt;0,RANK(O1963,(N1963:P1963,Q1963:AE1963)),0)</f>
        <v>1</v>
      </c>
      <c r="F1963" s="7">
        <f>IF(P1963&gt;0,RANK(P1963,(N1963:P1963,Q1963:AE1963)),0)</f>
        <v>0</v>
      </c>
      <c r="G1963" s="1" t="e">
        <f t="shared" si="734"/>
        <v>#NUM!</v>
      </c>
      <c r="H1963" s="2" t="e">
        <f t="shared" si="735"/>
        <v>#NUM!</v>
      </c>
      <c r="I1963" s="2"/>
      <c r="J1963" s="2">
        <f t="shared" si="737"/>
        <v>0</v>
      </c>
      <c r="K1963" s="2">
        <f t="shared" si="738"/>
        <v>1</v>
      </c>
      <c r="L1963" s="2">
        <f t="shared" si="739"/>
        <v>0</v>
      </c>
      <c r="M1963" s="2">
        <f t="shared" si="740"/>
        <v>0</v>
      </c>
      <c r="N1963" s="59"/>
      <c r="O1963" s="59">
        <v>1427</v>
      </c>
      <c r="P1963" s="59"/>
      <c r="Y1963" s="59"/>
      <c r="Z1963" s="59"/>
      <c r="AA1963" s="59"/>
      <c r="AB1963" s="59"/>
      <c r="AC1963" s="59"/>
      <c r="AD1963" s="59"/>
      <c r="AE1963" s="59"/>
      <c r="AF1963" s="59"/>
      <c r="AG1963" s="59"/>
      <c r="AI1963" s="7">
        <f>IF(Q1963&gt;0,RANK(Q1963,(N1963:P1963,Q1963:AE1963)),0)</f>
        <v>0</v>
      </c>
      <c r="AJ1963" s="7">
        <f>IF(R1963&gt;0,RANK(R1963,(N1963:P1963,Q1963:AE1963)),0)</f>
        <v>0</v>
      </c>
      <c r="AK1963" s="7">
        <f>IF(T1963&gt;0,RANK(T1963,(N1963:P1963,Q1963:AE1963)),0)</f>
        <v>0</v>
      </c>
      <c r="AL1963" s="7">
        <f>IF(S1963&gt;0,RANK(S1963,(N1963:P1963,Q1963:AE1963)),0)</f>
        <v>0</v>
      </c>
      <c r="AM1963" s="2">
        <f t="shared" si="741"/>
        <v>0</v>
      </c>
      <c r="AN1963" s="2">
        <f t="shared" si="742"/>
        <v>0</v>
      </c>
      <c r="AO1963" s="2">
        <f t="shared" si="743"/>
        <v>0</v>
      </c>
      <c r="AP1963" s="2">
        <f t="shared" si="744"/>
        <v>0</v>
      </c>
      <c r="AR1963" t="s">
        <v>923</v>
      </c>
      <c r="AS1963" t="s">
        <v>235</v>
      </c>
      <c r="AT1963">
        <v>1</v>
      </c>
      <c r="AV1963">
        <v>3</v>
      </c>
      <c r="AW1963" s="91">
        <v>46</v>
      </c>
      <c r="AX1963" s="93">
        <v>39</v>
      </c>
      <c r="AY1963" s="97">
        <f t="shared" si="745"/>
        <v>46039</v>
      </c>
      <c r="BA1963" s="7" t="s">
        <v>1261</v>
      </c>
    </row>
    <row r="1964" spans="1:53" hidden="1" outlineLevel="1">
      <c r="A1964" t="s">
        <v>1954</v>
      </c>
      <c r="B1964" t="s">
        <v>235</v>
      </c>
      <c r="C1964" s="1">
        <f t="shared" si="736"/>
        <v>943</v>
      </c>
      <c r="D1964" s="7">
        <f>IF(N1964&gt;0, RANK(N1964,(N1964:P1964,Q1964:AE1964)),0)</f>
        <v>0</v>
      </c>
      <c r="E1964" s="7">
        <f>IF(O1964&gt;0,RANK(O1964,(N1964:P1964,Q1964:AE1964)),0)</f>
        <v>1</v>
      </c>
      <c r="F1964" s="7">
        <f>IF(P1964&gt;0,RANK(P1964,(N1964:P1964,Q1964:AE1964)),0)</f>
        <v>0</v>
      </c>
      <c r="G1964" s="1" t="e">
        <f t="shared" si="734"/>
        <v>#NUM!</v>
      </c>
      <c r="H1964" s="2" t="e">
        <f t="shared" si="735"/>
        <v>#NUM!</v>
      </c>
      <c r="I1964" s="2"/>
      <c r="J1964" s="2">
        <f t="shared" si="737"/>
        <v>0</v>
      </c>
      <c r="K1964" s="2">
        <f t="shared" si="738"/>
        <v>1</v>
      </c>
      <c r="L1964" s="2">
        <f t="shared" si="739"/>
        <v>0</v>
      </c>
      <c r="M1964" s="2">
        <f t="shared" si="740"/>
        <v>0</v>
      </c>
      <c r="N1964" s="59"/>
      <c r="O1964" s="59">
        <v>943</v>
      </c>
      <c r="P1964" s="59"/>
      <c r="Y1964" s="59"/>
      <c r="Z1964" s="59"/>
      <c r="AA1964" s="59"/>
      <c r="AB1964" s="59"/>
      <c r="AC1964" s="59"/>
      <c r="AD1964" s="59"/>
      <c r="AE1964" s="59"/>
      <c r="AF1964" s="59"/>
      <c r="AG1964" s="59"/>
      <c r="AI1964" s="7">
        <f>IF(Q1964&gt;0,RANK(Q1964,(N1964:P1964,Q1964:AE1964)),0)</f>
        <v>0</v>
      </c>
      <c r="AJ1964" s="7">
        <f>IF(R1964&gt;0,RANK(R1964,(N1964:P1964,Q1964:AE1964)),0)</f>
        <v>0</v>
      </c>
      <c r="AK1964" s="7">
        <f>IF(T1964&gt;0,RANK(T1964,(N1964:P1964,Q1964:AE1964)),0)</f>
        <v>0</v>
      </c>
      <c r="AL1964" s="7">
        <f>IF(S1964&gt;0,RANK(S1964,(N1964:P1964,Q1964:AE1964)),0)</f>
        <v>0</v>
      </c>
      <c r="AM1964" s="2">
        <f t="shared" si="741"/>
        <v>0</v>
      </c>
      <c r="AN1964" s="2">
        <f t="shared" si="742"/>
        <v>0</v>
      </c>
      <c r="AO1964" s="2">
        <f t="shared" si="743"/>
        <v>0</v>
      </c>
      <c r="AP1964" s="2">
        <f t="shared" si="744"/>
        <v>0</v>
      </c>
      <c r="AR1964" t="s">
        <v>1954</v>
      </c>
      <c r="AS1964" t="s">
        <v>235</v>
      </c>
      <c r="AT1964">
        <v>1</v>
      </c>
      <c r="AV1964">
        <v>3</v>
      </c>
      <c r="AW1964" s="91">
        <v>46</v>
      </c>
      <c r="AX1964" s="93">
        <v>41</v>
      </c>
      <c r="AY1964" s="97">
        <f t="shared" si="745"/>
        <v>46041</v>
      </c>
      <c r="BA1964" s="7" t="s">
        <v>1261</v>
      </c>
    </row>
    <row r="1965" spans="1:53" hidden="1" outlineLevel="1">
      <c r="A1965" t="s">
        <v>371</v>
      </c>
      <c r="B1965" t="s">
        <v>235</v>
      </c>
      <c r="C1965" s="1">
        <f t="shared" si="736"/>
        <v>1360</v>
      </c>
      <c r="D1965" s="7">
        <f>IF(N1965&gt;0, RANK(N1965,(N1965:P1965,Q1965:AE1965)),0)</f>
        <v>0</v>
      </c>
      <c r="E1965" s="7">
        <f>IF(O1965&gt;0,RANK(O1965,(N1965:P1965,Q1965:AE1965)),0)</f>
        <v>1</v>
      </c>
      <c r="F1965" s="7">
        <f>IF(P1965&gt;0,RANK(P1965,(N1965:P1965,Q1965:AE1965)),0)</f>
        <v>0</v>
      </c>
      <c r="G1965" s="1" t="e">
        <f t="shared" si="734"/>
        <v>#NUM!</v>
      </c>
      <c r="H1965" s="2" t="e">
        <f t="shared" si="735"/>
        <v>#NUM!</v>
      </c>
      <c r="I1965" s="2"/>
      <c r="J1965" s="2">
        <f t="shared" si="737"/>
        <v>0</v>
      </c>
      <c r="K1965" s="2">
        <f t="shared" si="738"/>
        <v>1</v>
      </c>
      <c r="L1965" s="2">
        <f t="shared" si="739"/>
        <v>0</v>
      </c>
      <c r="M1965" s="2">
        <f t="shared" si="740"/>
        <v>0</v>
      </c>
      <c r="N1965" s="59"/>
      <c r="O1965" s="59">
        <v>1360</v>
      </c>
      <c r="P1965" s="59"/>
      <c r="Y1965" s="59"/>
      <c r="Z1965" s="59"/>
      <c r="AA1965" s="59"/>
      <c r="AB1965" s="59"/>
      <c r="AC1965" s="59"/>
      <c r="AD1965" s="59"/>
      <c r="AE1965" s="59"/>
      <c r="AF1965" s="59"/>
      <c r="AG1965" s="59"/>
      <c r="AI1965" s="7">
        <f>IF(Q1965&gt;0,RANK(Q1965,(N1965:P1965,Q1965:AE1965)),0)</f>
        <v>0</v>
      </c>
      <c r="AJ1965" s="7">
        <f>IF(R1965&gt;0,RANK(R1965,(N1965:P1965,Q1965:AE1965)),0)</f>
        <v>0</v>
      </c>
      <c r="AK1965" s="7">
        <f>IF(T1965&gt;0,RANK(T1965,(N1965:P1965,Q1965:AE1965)),0)</f>
        <v>0</v>
      </c>
      <c r="AL1965" s="7">
        <f>IF(S1965&gt;0,RANK(S1965,(N1965:P1965,Q1965:AE1965)),0)</f>
        <v>0</v>
      </c>
      <c r="AM1965" s="2">
        <f t="shared" si="741"/>
        <v>0</v>
      </c>
      <c r="AN1965" s="2">
        <f t="shared" si="742"/>
        <v>0</v>
      </c>
      <c r="AO1965" s="2">
        <f t="shared" si="743"/>
        <v>0</v>
      </c>
      <c r="AP1965" s="2">
        <f t="shared" si="744"/>
        <v>0</v>
      </c>
      <c r="AR1965" t="s">
        <v>371</v>
      </c>
      <c r="AS1965" t="s">
        <v>235</v>
      </c>
      <c r="AT1965">
        <v>1</v>
      </c>
      <c r="AV1965">
        <v>3</v>
      </c>
      <c r="AW1965" s="91">
        <v>46</v>
      </c>
      <c r="AX1965" s="93">
        <v>43</v>
      </c>
      <c r="AY1965" s="97">
        <f t="shared" si="745"/>
        <v>46043</v>
      </c>
      <c r="BA1965" s="7" t="s">
        <v>1261</v>
      </c>
    </row>
    <row r="1966" spans="1:53" hidden="1" outlineLevel="1">
      <c r="A1966" t="s">
        <v>12</v>
      </c>
      <c r="B1966" t="s">
        <v>235</v>
      </c>
      <c r="C1966" s="1">
        <f t="shared" si="736"/>
        <v>1275</v>
      </c>
      <c r="D1966" s="7">
        <f>IF(N1966&gt;0, RANK(N1966,(N1966:P1966,Q1966:AE1966)),0)</f>
        <v>0</v>
      </c>
      <c r="E1966" s="7">
        <f>IF(O1966&gt;0,RANK(O1966,(N1966:P1966,Q1966:AE1966)),0)</f>
        <v>1</v>
      </c>
      <c r="F1966" s="7">
        <f>IF(P1966&gt;0,RANK(P1966,(N1966:P1966,Q1966:AE1966)),0)</f>
        <v>0</v>
      </c>
      <c r="G1966" s="1" t="e">
        <f t="shared" si="734"/>
        <v>#NUM!</v>
      </c>
      <c r="H1966" s="2" t="e">
        <f t="shared" si="735"/>
        <v>#NUM!</v>
      </c>
      <c r="I1966" s="2"/>
      <c r="J1966" s="2">
        <f t="shared" si="737"/>
        <v>0</v>
      </c>
      <c r="K1966" s="2">
        <f t="shared" si="738"/>
        <v>1</v>
      </c>
      <c r="L1966" s="2">
        <f t="shared" si="739"/>
        <v>0</v>
      </c>
      <c r="M1966" s="2">
        <f t="shared" si="740"/>
        <v>0</v>
      </c>
      <c r="N1966" s="59"/>
      <c r="O1966" s="59">
        <v>1275</v>
      </c>
      <c r="P1966" s="59"/>
      <c r="Y1966" s="59"/>
      <c r="Z1966" s="59"/>
      <c r="AA1966" s="59"/>
      <c r="AB1966" s="59"/>
      <c r="AC1966" s="59"/>
      <c r="AD1966" s="59"/>
      <c r="AE1966" s="59"/>
      <c r="AF1966" s="59"/>
      <c r="AG1966" s="59"/>
      <c r="AI1966" s="7">
        <f>IF(Q1966&gt;0,RANK(Q1966,(N1966:P1966,Q1966:AE1966)),0)</f>
        <v>0</v>
      </c>
      <c r="AJ1966" s="7">
        <f>IF(R1966&gt;0,RANK(R1966,(N1966:P1966,Q1966:AE1966)),0)</f>
        <v>0</v>
      </c>
      <c r="AK1966" s="7">
        <f>IF(T1966&gt;0,RANK(T1966,(N1966:P1966,Q1966:AE1966)),0)</f>
        <v>0</v>
      </c>
      <c r="AL1966" s="7">
        <f>IF(S1966&gt;0,RANK(S1966,(N1966:P1966,Q1966:AE1966)),0)</f>
        <v>0</v>
      </c>
      <c r="AM1966" s="2">
        <f t="shared" si="741"/>
        <v>0</v>
      </c>
      <c r="AN1966" s="2">
        <f t="shared" si="742"/>
        <v>0</v>
      </c>
      <c r="AO1966" s="2">
        <f t="shared" si="743"/>
        <v>0</v>
      </c>
      <c r="AP1966" s="2">
        <f t="shared" si="744"/>
        <v>0</v>
      </c>
      <c r="AR1966" t="s">
        <v>12</v>
      </c>
      <c r="AS1966" t="s">
        <v>235</v>
      </c>
      <c r="AT1966">
        <v>1</v>
      </c>
      <c r="AV1966">
        <v>3</v>
      </c>
      <c r="AW1966" s="91">
        <v>46</v>
      </c>
      <c r="AX1966" s="93">
        <v>45</v>
      </c>
      <c r="AY1966" s="97">
        <f t="shared" si="745"/>
        <v>46045</v>
      </c>
      <c r="BA1966" s="7" t="s">
        <v>1261</v>
      </c>
    </row>
    <row r="1967" spans="1:53" hidden="1" outlineLevel="1">
      <c r="A1967" t="s">
        <v>2092</v>
      </c>
      <c r="B1967" t="s">
        <v>235</v>
      </c>
      <c r="C1967" s="1">
        <f t="shared" si="736"/>
        <v>2336</v>
      </c>
      <c r="D1967" s="7">
        <f>IF(N1967&gt;0, RANK(N1967,(N1967:P1967,Q1967:AE1967)),0)</f>
        <v>0</v>
      </c>
      <c r="E1967" s="7">
        <f>IF(O1967&gt;0,RANK(O1967,(N1967:P1967,Q1967:AE1967)),0)</f>
        <v>1</v>
      </c>
      <c r="F1967" s="7">
        <f>IF(P1967&gt;0,RANK(P1967,(N1967:P1967,Q1967:AE1967)),0)</f>
        <v>0</v>
      </c>
      <c r="G1967" s="1" t="e">
        <f t="shared" si="734"/>
        <v>#NUM!</v>
      </c>
      <c r="H1967" s="2" t="e">
        <f t="shared" si="735"/>
        <v>#NUM!</v>
      </c>
      <c r="I1967" s="2"/>
      <c r="J1967" s="2">
        <f t="shared" si="737"/>
        <v>0</v>
      </c>
      <c r="K1967" s="2">
        <f t="shared" si="738"/>
        <v>1</v>
      </c>
      <c r="L1967" s="2">
        <f t="shared" si="739"/>
        <v>0</v>
      </c>
      <c r="M1967" s="2">
        <f t="shared" si="740"/>
        <v>0</v>
      </c>
      <c r="N1967" s="59"/>
      <c r="O1967" s="59">
        <v>2336</v>
      </c>
      <c r="P1967" s="59"/>
      <c r="Y1967" s="59"/>
      <c r="Z1967" s="59"/>
      <c r="AA1967" s="59"/>
      <c r="AB1967" s="59"/>
      <c r="AC1967" s="59"/>
      <c r="AD1967" s="59"/>
      <c r="AE1967" s="59"/>
      <c r="AF1967" s="59"/>
      <c r="AG1967" s="59"/>
      <c r="AI1967" s="7">
        <f>IF(Q1967&gt;0,RANK(Q1967,(N1967:P1967,Q1967:AE1967)),0)</f>
        <v>0</v>
      </c>
      <c r="AJ1967" s="7">
        <f>IF(R1967&gt;0,RANK(R1967,(N1967:P1967,Q1967:AE1967)),0)</f>
        <v>0</v>
      </c>
      <c r="AK1967" s="7">
        <f>IF(T1967&gt;0,RANK(T1967,(N1967:P1967,Q1967:AE1967)),0)</f>
        <v>0</v>
      </c>
      <c r="AL1967" s="7">
        <f>IF(S1967&gt;0,RANK(S1967,(N1967:P1967,Q1967:AE1967)),0)</f>
        <v>0</v>
      </c>
      <c r="AM1967" s="2">
        <f t="shared" si="741"/>
        <v>0</v>
      </c>
      <c r="AN1967" s="2">
        <f t="shared" si="742"/>
        <v>0</v>
      </c>
      <c r="AO1967" s="2">
        <f t="shared" si="743"/>
        <v>0</v>
      </c>
      <c r="AP1967" s="2">
        <f t="shared" si="744"/>
        <v>0</v>
      </c>
      <c r="AR1967" t="s">
        <v>2092</v>
      </c>
      <c r="AS1967" t="s">
        <v>235</v>
      </c>
      <c r="AT1967">
        <v>1</v>
      </c>
      <c r="AV1967">
        <v>3</v>
      </c>
      <c r="AW1967" s="91">
        <v>46</v>
      </c>
      <c r="AX1967" s="93">
        <v>47</v>
      </c>
      <c r="AY1967" s="97">
        <f t="shared" si="745"/>
        <v>46047</v>
      </c>
      <c r="BA1967" s="7" t="s">
        <v>1261</v>
      </c>
    </row>
    <row r="1968" spans="1:53" hidden="1" outlineLevel="1">
      <c r="A1968" t="s">
        <v>1554</v>
      </c>
      <c r="B1968" t="s">
        <v>235</v>
      </c>
      <c r="C1968" s="1">
        <f t="shared" si="736"/>
        <v>798</v>
      </c>
      <c r="D1968" s="7">
        <f>IF(N1968&gt;0, RANK(N1968,(N1968:P1968,Q1968:AE1968)),0)</f>
        <v>0</v>
      </c>
      <c r="E1968" s="7">
        <f>IF(O1968&gt;0,RANK(O1968,(N1968:P1968,Q1968:AE1968)),0)</f>
        <v>1</v>
      </c>
      <c r="F1968" s="7">
        <f>IF(P1968&gt;0,RANK(P1968,(N1968:P1968,Q1968:AE1968)),0)</f>
        <v>0</v>
      </c>
      <c r="G1968" s="1" t="e">
        <f t="shared" si="734"/>
        <v>#NUM!</v>
      </c>
      <c r="H1968" s="2" t="e">
        <f t="shared" si="735"/>
        <v>#NUM!</v>
      </c>
      <c r="I1968" s="2"/>
      <c r="J1968" s="2">
        <f t="shared" si="737"/>
        <v>0</v>
      </c>
      <c r="K1968" s="2">
        <f t="shared" si="738"/>
        <v>1</v>
      </c>
      <c r="L1968" s="2">
        <f t="shared" si="739"/>
        <v>0</v>
      </c>
      <c r="M1968" s="2">
        <f t="shared" si="740"/>
        <v>0</v>
      </c>
      <c r="N1968" s="59"/>
      <c r="O1968" s="59">
        <v>798</v>
      </c>
      <c r="P1968" s="59"/>
      <c r="Y1968" s="59"/>
      <c r="Z1968" s="59"/>
      <c r="AA1968" s="59"/>
      <c r="AB1968" s="59"/>
      <c r="AC1968" s="59"/>
      <c r="AD1968" s="59"/>
      <c r="AE1968" s="59"/>
      <c r="AF1968" s="59"/>
      <c r="AG1968" s="59"/>
      <c r="AI1968" s="7">
        <f>IF(Q1968&gt;0,RANK(Q1968,(N1968:P1968,Q1968:AE1968)),0)</f>
        <v>0</v>
      </c>
      <c r="AJ1968" s="7">
        <f>IF(R1968&gt;0,RANK(R1968,(N1968:P1968,Q1968:AE1968)),0)</f>
        <v>0</v>
      </c>
      <c r="AK1968" s="7">
        <f>IF(T1968&gt;0,RANK(T1968,(N1968:P1968,Q1968:AE1968)),0)</f>
        <v>0</v>
      </c>
      <c r="AL1968" s="7">
        <f>IF(S1968&gt;0,RANK(S1968,(N1968:P1968,Q1968:AE1968)),0)</f>
        <v>0</v>
      </c>
      <c r="AM1968" s="2">
        <f t="shared" si="741"/>
        <v>0</v>
      </c>
      <c r="AN1968" s="2">
        <f t="shared" si="742"/>
        <v>0</v>
      </c>
      <c r="AO1968" s="2">
        <f t="shared" si="743"/>
        <v>0</v>
      </c>
      <c r="AP1968" s="2">
        <f t="shared" si="744"/>
        <v>0</v>
      </c>
      <c r="AR1968" t="s">
        <v>1554</v>
      </c>
      <c r="AS1968" t="s">
        <v>235</v>
      </c>
      <c r="AT1968">
        <v>1</v>
      </c>
      <c r="AV1968">
        <v>3</v>
      </c>
      <c r="AW1968" s="91">
        <v>46</v>
      </c>
      <c r="AX1968" s="93">
        <v>49</v>
      </c>
      <c r="AY1968" s="97">
        <f t="shared" si="745"/>
        <v>46049</v>
      </c>
      <c r="BA1968" s="7" t="s">
        <v>1261</v>
      </c>
    </row>
    <row r="1969" spans="1:53" hidden="1" outlineLevel="1">
      <c r="A1969" t="s">
        <v>1340</v>
      </c>
      <c r="B1969" t="s">
        <v>235</v>
      </c>
      <c r="C1969" s="1">
        <f t="shared" si="736"/>
        <v>2538</v>
      </c>
      <c r="D1969" s="7">
        <f>IF(N1969&gt;0, RANK(N1969,(N1969:P1969,Q1969:AE1969)),0)</f>
        <v>0</v>
      </c>
      <c r="E1969" s="7">
        <f>IF(O1969&gt;0,RANK(O1969,(N1969:P1969,Q1969:AE1969)),0)</f>
        <v>1</v>
      </c>
      <c r="F1969" s="7">
        <f>IF(P1969&gt;0,RANK(P1969,(N1969:P1969,Q1969:AE1969)),0)</f>
        <v>0</v>
      </c>
      <c r="G1969" s="1" t="e">
        <f t="shared" si="734"/>
        <v>#NUM!</v>
      </c>
      <c r="H1969" s="2" t="e">
        <f t="shared" si="735"/>
        <v>#NUM!</v>
      </c>
      <c r="I1969" s="2"/>
      <c r="J1969" s="2">
        <f t="shared" si="737"/>
        <v>0</v>
      </c>
      <c r="K1969" s="2">
        <f t="shared" si="738"/>
        <v>1</v>
      </c>
      <c r="L1969" s="2">
        <f t="shared" si="739"/>
        <v>0</v>
      </c>
      <c r="M1969" s="2">
        <f t="shared" si="740"/>
        <v>0</v>
      </c>
      <c r="N1969" s="59"/>
      <c r="O1969" s="59">
        <v>2538</v>
      </c>
      <c r="P1969" s="59"/>
      <c r="Y1969" s="59"/>
      <c r="Z1969" s="59"/>
      <c r="AA1969" s="59"/>
      <c r="AB1969" s="59"/>
      <c r="AC1969" s="59"/>
      <c r="AD1969" s="59"/>
      <c r="AE1969" s="59"/>
      <c r="AF1969" s="59"/>
      <c r="AG1969" s="59"/>
      <c r="AI1969" s="7">
        <f>IF(Q1969&gt;0,RANK(Q1969,(N1969:P1969,Q1969:AE1969)),0)</f>
        <v>0</v>
      </c>
      <c r="AJ1969" s="7">
        <f>IF(R1969&gt;0,RANK(R1969,(N1969:P1969,Q1969:AE1969)),0)</f>
        <v>0</v>
      </c>
      <c r="AK1969" s="7">
        <f>IF(T1969&gt;0,RANK(T1969,(N1969:P1969,Q1969:AE1969)),0)</f>
        <v>0</v>
      </c>
      <c r="AL1969" s="7">
        <f>IF(S1969&gt;0,RANK(S1969,(N1969:P1969,Q1969:AE1969)),0)</f>
        <v>0</v>
      </c>
      <c r="AM1969" s="2">
        <f t="shared" si="741"/>
        <v>0</v>
      </c>
      <c r="AN1969" s="2">
        <f t="shared" si="742"/>
        <v>0</v>
      </c>
      <c r="AO1969" s="2">
        <f t="shared" si="743"/>
        <v>0</v>
      </c>
      <c r="AP1969" s="2">
        <f t="shared" si="744"/>
        <v>0</v>
      </c>
      <c r="AR1969" t="s">
        <v>1340</v>
      </c>
      <c r="AS1969" t="s">
        <v>235</v>
      </c>
      <c r="AT1969">
        <v>1</v>
      </c>
      <c r="AV1969">
        <v>3</v>
      </c>
      <c r="AW1969" s="91">
        <v>46</v>
      </c>
      <c r="AX1969" s="93">
        <v>51</v>
      </c>
      <c r="AY1969" s="97">
        <f t="shared" si="745"/>
        <v>46051</v>
      </c>
      <c r="BA1969" s="7" t="s">
        <v>1261</v>
      </c>
    </row>
    <row r="1970" spans="1:53" hidden="1" outlineLevel="1">
      <c r="A1970" t="s">
        <v>706</v>
      </c>
      <c r="B1970" t="s">
        <v>235</v>
      </c>
      <c r="C1970" s="1">
        <f t="shared" si="736"/>
        <v>1549</v>
      </c>
      <c r="D1970" s="7">
        <f>IF(N1970&gt;0, RANK(N1970,(N1970:P1970,Q1970:AE1970)),0)</f>
        <v>0</v>
      </c>
      <c r="E1970" s="7">
        <f>IF(O1970&gt;0,RANK(O1970,(N1970:P1970,Q1970:AE1970)),0)</f>
        <v>1</v>
      </c>
      <c r="F1970" s="7">
        <f>IF(P1970&gt;0,RANK(P1970,(N1970:P1970,Q1970:AE1970)),0)</f>
        <v>0</v>
      </c>
      <c r="G1970" s="1" t="e">
        <f t="shared" si="734"/>
        <v>#NUM!</v>
      </c>
      <c r="H1970" s="2" t="e">
        <f t="shared" si="735"/>
        <v>#NUM!</v>
      </c>
      <c r="I1970" s="2"/>
      <c r="J1970" s="2">
        <f t="shared" si="737"/>
        <v>0</v>
      </c>
      <c r="K1970" s="2">
        <f t="shared" si="738"/>
        <v>1</v>
      </c>
      <c r="L1970" s="2">
        <f t="shared" si="739"/>
        <v>0</v>
      </c>
      <c r="M1970" s="2">
        <f t="shared" si="740"/>
        <v>0</v>
      </c>
      <c r="N1970" s="59"/>
      <c r="O1970" s="59">
        <v>1549</v>
      </c>
      <c r="P1970" s="59"/>
      <c r="Y1970" s="59"/>
      <c r="Z1970" s="59"/>
      <c r="AA1970" s="59"/>
      <c r="AB1970" s="59"/>
      <c r="AC1970" s="59"/>
      <c r="AD1970" s="59"/>
      <c r="AE1970" s="59"/>
      <c r="AF1970" s="59"/>
      <c r="AG1970" s="59"/>
      <c r="AI1970" s="7">
        <f>IF(Q1970&gt;0,RANK(Q1970,(N1970:P1970,Q1970:AE1970)),0)</f>
        <v>0</v>
      </c>
      <c r="AJ1970" s="7">
        <f>IF(R1970&gt;0,RANK(R1970,(N1970:P1970,Q1970:AE1970)),0)</f>
        <v>0</v>
      </c>
      <c r="AK1970" s="7">
        <f>IF(T1970&gt;0,RANK(T1970,(N1970:P1970,Q1970:AE1970)),0)</f>
        <v>0</v>
      </c>
      <c r="AL1970" s="7">
        <f>IF(S1970&gt;0,RANK(S1970,(N1970:P1970,Q1970:AE1970)),0)</f>
        <v>0</v>
      </c>
      <c r="AM1970" s="2">
        <f t="shared" si="741"/>
        <v>0</v>
      </c>
      <c r="AN1970" s="2">
        <f t="shared" si="742"/>
        <v>0</v>
      </c>
      <c r="AO1970" s="2">
        <f t="shared" si="743"/>
        <v>0</v>
      </c>
      <c r="AP1970" s="2">
        <f t="shared" si="744"/>
        <v>0</v>
      </c>
      <c r="AR1970" t="s">
        <v>706</v>
      </c>
      <c r="AS1970" t="s">
        <v>235</v>
      </c>
      <c r="AT1970">
        <v>1</v>
      </c>
      <c r="AV1970">
        <v>3</v>
      </c>
      <c r="AW1970" s="91">
        <v>46</v>
      </c>
      <c r="AX1970" s="93">
        <v>53</v>
      </c>
      <c r="AY1970" s="97">
        <f t="shared" si="745"/>
        <v>46053</v>
      </c>
      <c r="BA1970" s="7" t="s">
        <v>1261</v>
      </c>
    </row>
    <row r="1971" spans="1:53" hidden="1" outlineLevel="1">
      <c r="A1971" t="s">
        <v>707</v>
      </c>
      <c r="B1971" t="s">
        <v>235</v>
      </c>
      <c r="C1971" s="1">
        <f t="shared" si="736"/>
        <v>890</v>
      </c>
      <c r="D1971" s="7">
        <f>IF(N1971&gt;0, RANK(N1971,(N1971:P1971,Q1971:AE1971)),0)</f>
        <v>0</v>
      </c>
      <c r="E1971" s="7">
        <f>IF(O1971&gt;0,RANK(O1971,(N1971:P1971,Q1971:AE1971)),0)</f>
        <v>1</v>
      </c>
      <c r="F1971" s="7">
        <f>IF(P1971&gt;0,RANK(P1971,(N1971:P1971,Q1971:AE1971)),0)</f>
        <v>0</v>
      </c>
      <c r="G1971" s="1" t="e">
        <f t="shared" si="734"/>
        <v>#NUM!</v>
      </c>
      <c r="H1971" s="2" t="e">
        <f t="shared" si="735"/>
        <v>#NUM!</v>
      </c>
      <c r="I1971" s="2"/>
      <c r="J1971" s="2">
        <f t="shared" si="737"/>
        <v>0</v>
      </c>
      <c r="K1971" s="2">
        <f t="shared" si="738"/>
        <v>1</v>
      </c>
      <c r="L1971" s="2">
        <f t="shared" si="739"/>
        <v>0</v>
      </c>
      <c r="M1971" s="2">
        <f t="shared" si="740"/>
        <v>0</v>
      </c>
      <c r="N1971" s="59"/>
      <c r="O1971" s="59">
        <v>890</v>
      </c>
      <c r="P1971" s="59"/>
      <c r="Y1971" s="59"/>
      <c r="Z1971" s="59"/>
      <c r="AA1971" s="59"/>
      <c r="AB1971" s="59"/>
      <c r="AC1971" s="59"/>
      <c r="AD1971" s="59"/>
      <c r="AE1971" s="59"/>
      <c r="AF1971" s="59"/>
      <c r="AG1971" s="59"/>
      <c r="AI1971" s="7">
        <f>IF(Q1971&gt;0,RANK(Q1971,(N1971:P1971,Q1971:AE1971)),0)</f>
        <v>0</v>
      </c>
      <c r="AJ1971" s="7">
        <f>IF(R1971&gt;0,RANK(R1971,(N1971:P1971,Q1971:AE1971)),0)</f>
        <v>0</v>
      </c>
      <c r="AK1971" s="7">
        <f>IF(T1971&gt;0,RANK(T1971,(N1971:P1971,Q1971:AE1971)),0)</f>
        <v>0</v>
      </c>
      <c r="AL1971" s="7">
        <f>IF(S1971&gt;0,RANK(S1971,(N1971:P1971,Q1971:AE1971)),0)</f>
        <v>0</v>
      </c>
      <c r="AM1971" s="2">
        <f t="shared" si="741"/>
        <v>0</v>
      </c>
      <c r="AN1971" s="2">
        <f t="shared" si="742"/>
        <v>0</v>
      </c>
      <c r="AO1971" s="2">
        <f t="shared" si="743"/>
        <v>0</v>
      </c>
      <c r="AP1971" s="2">
        <f t="shared" si="744"/>
        <v>0</v>
      </c>
      <c r="AR1971" t="s">
        <v>707</v>
      </c>
      <c r="AS1971" t="s">
        <v>235</v>
      </c>
      <c r="AT1971">
        <v>1</v>
      </c>
      <c r="AV1971">
        <v>3</v>
      </c>
      <c r="AW1971" s="91">
        <v>46</v>
      </c>
      <c r="AX1971" s="93">
        <v>55</v>
      </c>
      <c r="AY1971" s="97">
        <f t="shared" si="745"/>
        <v>46055</v>
      </c>
      <c r="BA1971" s="7" t="s">
        <v>1261</v>
      </c>
    </row>
    <row r="1972" spans="1:53" hidden="1" outlineLevel="1">
      <c r="A1972" t="s">
        <v>1545</v>
      </c>
      <c r="B1972" t="s">
        <v>235</v>
      </c>
      <c r="C1972" s="1">
        <f t="shared" si="736"/>
        <v>1969</v>
      </c>
      <c r="D1972" s="7">
        <f>IF(N1972&gt;0, RANK(N1972,(N1972:P1972,Q1972:AE1972)),0)</f>
        <v>0</v>
      </c>
      <c r="E1972" s="7">
        <f>IF(O1972&gt;0,RANK(O1972,(N1972:P1972,Q1972:AE1972)),0)</f>
        <v>1</v>
      </c>
      <c r="F1972" s="7">
        <f>IF(P1972&gt;0,RANK(P1972,(N1972:P1972,Q1972:AE1972)),0)</f>
        <v>0</v>
      </c>
      <c r="G1972" s="1" t="e">
        <f t="shared" si="734"/>
        <v>#NUM!</v>
      </c>
      <c r="H1972" s="2" t="e">
        <f t="shared" si="735"/>
        <v>#NUM!</v>
      </c>
      <c r="I1972" s="2"/>
      <c r="J1972" s="2">
        <f t="shared" si="737"/>
        <v>0</v>
      </c>
      <c r="K1972" s="2">
        <f t="shared" si="738"/>
        <v>1</v>
      </c>
      <c r="L1972" s="2">
        <f t="shared" si="739"/>
        <v>0</v>
      </c>
      <c r="M1972" s="2">
        <f t="shared" si="740"/>
        <v>0</v>
      </c>
      <c r="N1972" s="59"/>
      <c r="O1972" s="59">
        <v>1969</v>
      </c>
      <c r="P1972" s="59"/>
      <c r="Y1972" s="59"/>
      <c r="Z1972" s="59"/>
      <c r="AA1972" s="59"/>
      <c r="AB1972" s="59"/>
      <c r="AC1972" s="59"/>
      <c r="AD1972" s="59"/>
      <c r="AE1972" s="59"/>
      <c r="AF1972" s="59"/>
      <c r="AG1972" s="59"/>
      <c r="AI1972" s="7">
        <f>IF(Q1972&gt;0,RANK(Q1972,(N1972:P1972,Q1972:AE1972)),0)</f>
        <v>0</v>
      </c>
      <c r="AJ1972" s="7">
        <f>IF(R1972&gt;0,RANK(R1972,(N1972:P1972,Q1972:AE1972)),0)</f>
        <v>0</v>
      </c>
      <c r="AK1972" s="7">
        <f>IF(T1972&gt;0,RANK(T1972,(N1972:P1972,Q1972:AE1972)),0)</f>
        <v>0</v>
      </c>
      <c r="AL1972" s="7">
        <f>IF(S1972&gt;0,RANK(S1972,(N1972:P1972,Q1972:AE1972)),0)</f>
        <v>0</v>
      </c>
      <c r="AM1972" s="2">
        <f t="shared" si="741"/>
        <v>0</v>
      </c>
      <c r="AN1972" s="2">
        <f t="shared" si="742"/>
        <v>0</v>
      </c>
      <c r="AO1972" s="2">
        <f t="shared" si="743"/>
        <v>0</v>
      </c>
      <c r="AP1972" s="2">
        <f t="shared" si="744"/>
        <v>0</v>
      </c>
      <c r="AR1972" t="s">
        <v>1545</v>
      </c>
      <c r="AS1972" t="s">
        <v>235</v>
      </c>
      <c r="AT1972">
        <v>1</v>
      </c>
      <c r="AV1972">
        <v>3</v>
      </c>
      <c r="AW1972" s="91">
        <v>46</v>
      </c>
      <c r="AX1972" s="93">
        <v>57</v>
      </c>
      <c r="AY1972" s="97">
        <f t="shared" si="745"/>
        <v>46057</v>
      </c>
      <c r="BA1972" s="7" t="s">
        <v>1261</v>
      </c>
    </row>
    <row r="1973" spans="1:53" hidden="1" outlineLevel="1">
      <c r="A1973" t="s">
        <v>1421</v>
      </c>
      <c r="B1973" t="s">
        <v>235</v>
      </c>
      <c r="C1973" s="1">
        <f t="shared" si="736"/>
        <v>1393</v>
      </c>
      <c r="D1973" s="7">
        <f>IF(N1973&gt;0, RANK(N1973,(N1973:P1973,Q1973:AE1973)),0)</f>
        <v>0</v>
      </c>
      <c r="E1973" s="7">
        <f>IF(O1973&gt;0,RANK(O1973,(N1973:P1973,Q1973:AE1973)),0)</f>
        <v>1</v>
      </c>
      <c r="F1973" s="7">
        <f>IF(P1973&gt;0,RANK(P1973,(N1973:P1973,Q1973:AE1973)),0)</f>
        <v>0</v>
      </c>
      <c r="G1973" s="1" t="e">
        <f t="shared" si="734"/>
        <v>#NUM!</v>
      </c>
      <c r="H1973" s="2" t="e">
        <f t="shared" si="735"/>
        <v>#NUM!</v>
      </c>
      <c r="I1973" s="2"/>
      <c r="J1973" s="2">
        <f t="shared" si="737"/>
        <v>0</v>
      </c>
      <c r="K1973" s="2">
        <f t="shared" si="738"/>
        <v>1</v>
      </c>
      <c r="L1973" s="2">
        <f t="shared" si="739"/>
        <v>0</v>
      </c>
      <c r="M1973" s="2">
        <f t="shared" si="740"/>
        <v>0</v>
      </c>
      <c r="N1973" s="59"/>
      <c r="O1973" s="59">
        <v>1393</v>
      </c>
      <c r="P1973" s="59"/>
      <c r="Y1973" s="59"/>
      <c r="Z1973" s="59"/>
      <c r="AA1973" s="59"/>
      <c r="AB1973" s="59"/>
      <c r="AC1973" s="59"/>
      <c r="AD1973" s="59"/>
      <c r="AE1973" s="59"/>
      <c r="AF1973" s="59"/>
      <c r="AG1973" s="59"/>
      <c r="AI1973" s="7">
        <f>IF(Q1973&gt;0,RANK(Q1973,(N1973:P1973,Q1973:AE1973)),0)</f>
        <v>0</v>
      </c>
      <c r="AJ1973" s="7">
        <f>IF(R1973&gt;0,RANK(R1973,(N1973:P1973,Q1973:AE1973)),0)</f>
        <v>0</v>
      </c>
      <c r="AK1973" s="7">
        <f>IF(T1973&gt;0,RANK(T1973,(N1973:P1973,Q1973:AE1973)),0)</f>
        <v>0</v>
      </c>
      <c r="AL1973" s="7">
        <f>IF(S1973&gt;0,RANK(S1973,(N1973:P1973,Q1973:AE1973)),0)</f>
        <v>0</v>
      </c>
      <c r="AM1973" s="2">
        <f t="shared" si="741"/>
        <v>0</v>
      </c>
      <c r="AN1973" s="2">
        <f t="shared" si="742"/>
        <v>0</v>
      </c>
      <c r="AO1973" s="2">
        <f t="shared" si="743"/>
        <v>0</v>
      </c>
      <c r="AP1973" s="2">
        <f t="shared" si="744"/>
        <v>0</v>
      </c>
      <c r="AR1973" t="s">
        <v>1421</v>
      </c>
      <c r="AS1973" t="s">
        <v>235</v>
      </c>
      <c r="AT1973">
        <v>1</v>
      </c>
      <c r="AV1973">
        <v>3</v>
      </c>
      <c r="AW1973" s="91">
        <v>46</v>
      </c>
      <c r="AX1973" s="93">
        <v>59</v>
      </c>
      <c r="AY1973" s="97">
        <f t="shared" si="745"/>
        <v>46059</v>
      </c>
      <c r="BA1973" s="7" t="s">
        <v>1261</v>
      </c>
    </row>
    <row r="1974" spans="1:53" hidden="1" outlineLevel="1">
      <c r="A1974" t="s">
        <v>917</v>
      </c>
      <c r="B1974" t="s">
        <v>235</v>
      </c>
      <c r="C1974" s="1">
        <f t="shared" si="736"/>
        <v>1323</v>
      </c>
      <c r="D1974" s="7">
        <f>IF(N1974&gt;0, RANK(N1974,(N1974:P1974,Q1974:AE1974)),0)</f>
        <v>0</v>
      </c>
      <c r="E1974" s="7">
        <f>IF(O1974&gt;0,RANK(O1974,(N1974:P1974,Q1974:AE1974)),0)</f>
        <v>1</v>
      </c>
      <c r="F1974" s="7">
        <f>IF(P1974&gt;0,RANK(P1974,(N1974:P1974,Q1974:AE1974)),0)</f>
        <v>0</v>
      </c>
      <c r="G1974" s="1" t="e">
        <f t="shared" si="734"/>
        <v>#NUM!</v>
      </c>
      <c r="H1974" s="2" t="e">
        <f t="shared" si="735"/>
        <v>#NUM!</v>
      </c>
      <c r="I1974" s="2"/>
      <c r="J1974" s="2">
        <f t="shared" si="737"/>
        <v>0</v>
      </c>
      <c r="K1974" s="2">
        <f t="shared" si="738"/>
        <v>1</v>
      </c>
      <c r="L1974" s="2">
        <f t="shared" si="739"/>
        <v>0</v>
      </c>
      <c r="M1974" s="2">
        <f t="shared" si="740"/>
        <v>0</v>
      </c>
      <c r="N1974" s="59"/>
      <c r="O1974" s="59">
        <v>1323</v>
      </c>
      <c r="P1974" s="59"/>
      <c r="Y1974" s="59"/>
      <c r="Z1974" s="59"/>
      <c r="AA1974" s="59"/>
      <c r="AB1974" s="59"/>
      <c r="AC1974" s="59"/>
      <c r="AD1974" s="59"/>
      <c r="AE1974" s="59"/>
      <c r="AF1974" s="59"/>
      <c r="AG1974" s="59"/>
      <c r="AI1974" s="7">
        <f>IF(Q1974&gt;0,RANK(Q1974,(N1974:P1974,Q1974:AE1974)),0)</f>
        <v>0</v>
      </c>
      <c r="AJ1974" s="7">
        <f>IF(R1974&gt;0,RANK(R1974,(N1974:P1974,Q1974:AE1974)),0)</f>
        <v>0</v>
      </c>
      <c r="AK1974" s="7">
        <f>IF(T1974&gt;0,RANK(T1974,(N1974:P1974,Q1974:AE1974)),0)</f>
        <v>0</v>
      </c>
      <c r="AL1974" s="7">
        <f>IF(S1974&gt;0,RANK(S1974,(N1974:P1974,Q1974:AE1974)),0)</f>
        <v>0</v>
      </c>
      <c r="AM1974" s="2">
        <f t="shared" si="741"/>
        <v>0</v>
      </c>
      <c r="AN1974" s="2">
        <f t="shared" si="742"/>
        <v>0</v>
      </c>
      <c r="AO1974" s="2">
        <f t="shared" si="743"/>
        <v>0</v>
      </c>
      <c r="AP1974" s="2">
        <f t="shared" si="744"/>
        <v>0</v>
      </c>
      <c r="AR1974" t="s">
        <v>917</v>
      </c>
      <c r="AS1974" t="s">
        <v>235</v>
      </c>
      <c r="AT1974">
        <v>1</v>
      </c>
      <c r="AV1974">
        <v>3</v>
      </c>
      <c r="AW1974" s="91">
        <v>46</v>
      </c>
      <c r="AX1974" s="93">
        <v>61</v>
      </c>
      <c r="AY1974" s="97">
        <f t="shared" si="745"/>
        <v>46061</v>
      </c>
      <c r="BA1974" s="7" t="s">
        <v>1261</v>
      </c>
    </row>
    <row r="1975" spans="1:53" hidden="1" outlineLevel="1">
      <c r="A1975" t="s">
        <v>689</v>
      </c>
      <c r="B1975" t="s">
        <v>235</v>
      </c>
      <c r="C1975" s="1">
        <f t="shared" si="736"/>
        <v>583</v>
      </c>
      <c r="D1975" s="7">
        <f>IF(N1975&gt;0, RANK(N1975,(N1975:P1975,Q1975:AE1975)),0)</f>
        <v>0</v>
      </c>
      <c r="E1975" s="7">
        <f>IF(O1975&gt;0,RANK(O1975,(N1975:P1975,Q1975:AE1975)),0)</f>
        <v>1</v>
      </c>
      <c r="F1975" s="7">
        <f>IF(P1975&gt;0,RANK(P1975,(N1975:P1975,Q1975:AE1975)),0)</f>
        <v>0</v>
      </c>
      <c r="G1975" s="1" t="e">
        <f t="shared" si="734"/>
        <v>#NUM!</v>
      </c>
      <c r="H1975" s="2" t="e">
        <f t="shared" si="735"/>
        <v>#NUM!</v>
      </c>
      <c r="I1975" s="2"/>
      <c r="J1975" s="2">
        <f t="shared" si="737"/>
        <v>0</v>
      </c>
      <c r="K1975" s="2">
        <f t="shared" si="738"/>
        <v>1</v>
      </c>
      <c r="L1975" s="2">
        <f t="shared" si="739"/>
        <v>0</v>
      </c>
      <c r="M1975" s="2">
        <f t="shared" si="740"/>
        <v>0</v>
      </c>
      <c r="N1975" s="59"/>
      <c r="O1975" s="59">
        <v>583</v>
      </c>
      <c r="P1975" s="59"/>
      <c r="Y1975" s="59"/>
      <c r="Z1975" s="59"/>
      <c r="AA1975" s="59"/>
      <c r="AB1975" s="59"/>
      <c r="AC1975" s="59"/>
      <c r="AD1975" s="59"/>
      <c r="AE1975" s="59"/>
      <c r="AF1975" s="59"/>
      <c r="AG1975" s="59"/>
      <c r="AI1975" s="7">
        <f>IF(Q1975&gt;0,RANK(Q1975,(N1975:P1975,Q1975:AE1975)),0)</f>
        <v>0</v>
      </c>
      <c r="AJ1975" s="7">
        <f>IF(R1975&gt;0,RANK(R1975,(N1975:P1975,Q1975:AE1975)),0)</f>
        <v>0</v>
      </c>
      <c r="AK1975" s="7">
        <f>IF(T1975&gt;0,RANK(T1975,(N1975:P1975,Q1975:AE1975)),0)</f>
        <v>0</v>
      </c>
      <c r="AL1975" s="7">
        <f>IF(S1975&gt;0,RANK(S1975,(N1975:P1975,Q1975:AE1975)),0)</f>
        <v>0</v>
      </c>
      <c r="AM1975" s="2">
        <f t="shared" si="741"/>
        <v>0</v>
      </c>
      <c r="AN1975" s="2">
        <f t="shared" si="742"/>
        <v>0</v>
      </c>
      <c r="AO1975" s="2">
        <f t="shared" si="743"/>
        <v>0</v>
      </c>
      <c r="AP1975" s="2">
        <f t="shared" si="744"/>
        <v>0</v>
      </c>
      <c r="AR1975" t="s">
        <v>689</v>
      </c>
      <c r="AS1975" t="s">
        <v>235</v>
      </c>
      <c r="AT1975">
        <v>1</v>
      </c>
      <c r="AV1975">
        <v>3</v>
      </c>
      <c r="AW1975" s="91">
        <v>46</v>
      </c>
      <c r="AX1975" s="93">
        <v>63</v>
      </c>
      <c r="AY1975" s="97">
        <f t="shared" si="745"/>
        <v>46063</v>
      </c>
      <c r="BA1975" s="7" t="s">
        <v>1261</v>
      </c>
    </row>
    <row r="1976" spans="1:53" hidden="1" outlineLevel="1">
      <c r="A1976" t="s">
        <v>755</v>
      </c>
      <c r="B1976" t="s">
        <v>235</v>
      </c>
      <c r="C1976" s="1">
        <f t="shared" si="736"/>
        <v>5893</v>
      </c>
      <c r="D1976" s="7">
        <f>IF(N1976&gt;0, RANK(N1976,(N1976:P1976,Q1976:AE1976)),0)</f>
        <v>0</v>
      </c>
      <c r="E1976" s="7">
        <f>IF(O1976&gt;0,RANK(O1976,(N1976:P1976,Q1976:AE1976)),0)</f>
        <v>1</v>
      </c>
      <c r="F1976" s="7">
        <f>IF(P1976&gt;0,RANK(P1976,(N1976:P1976,Q1976:AE1976)),0)</f>
        <v>0</v>
      </c>
      <c r="G1976" s="1" t="e">
        <f t="shared" si="734"/>
        <v>#NUM!</v>
      </c>
      <c r="H1976" s="2" t="e">
        <f t="shared" si="735"/>
        <v>#NUM!</v>
      </c>
      <c r="I1976" s="2"/>
      <c r="J1976" s="2">
        <f t="shared" si="737"/>
        <v>0</v>
      </c>
      <c r="K1976" s="2">
        <f t="shared" si="738"/>
        <v>1</v>
      </c>
      <c r="L1976" s="2">
        <f t="shared" si="739"/>
        <v>0</v>
      </c>
      <c r="M1976" s="2">
        <f t="shared" si="740"/>
        <v>0</v>
      </c>
      <c r="N1976" s="59"/>
      <c r="O1976" s="59">
        <v>5893</v>
      </c>
      <c r="P1976" s="59"/>
      <c r="Y1976" s="59"/>
      <c r="Z1976" s="59"/>
      <c r="AA1976" s="59"/>
      <c r="AB1976" s="59"/>
      <c r="AC1976" s="59"/>
      <c r="AD1976" s="59"/>
      <c r="AE1976" s="59"/>
      <c r="AF1976" s="59"/>
      <c r="AG1976" s="59"/>
      <c r="AI1976" s="7">
        <f>IF(Q1976&gt;0,RANK(Q1976,(N1976:P1976,Q1976:AE1976)),0)</f>
        <v>0</v>
      </c>
      <c r="AJ1976" s="7">
        <f>IF(R1976&gt;0,RANK(R1976,(N1976:P1976,Q1976:AE1976)),0)</f>
        <v>0</v>
      </c>
      <c r="AK1976" s="7">
        <f>IF(T1976&gt;0,RANK(T1976,(N1976:P1976,Q1976:AE1976)),0)</f>
        <v>0</v>
      </c>
      <c r="AL1976" s="7">
        <f>IF(S1976&gt;0,RANK(S1976,(N1976:P1976,Q1976:AE1976)),0)</f>
        <v>0</v>
      </c>
      <c r="AM1976" s="2">
        <f t="shared" si="741"/>
        <v>0</v>
      </c>
      <c r="AN1976" s="2">
        <f t="shared" si="742"/>
        <v>0</v>
      </c>
      <c r="AO1976" s="2">
        <f t="shared" si="743"/>
        <v>0</v>
      </c>
      <c r="AP1976" s="2">
        <f t="shared" si="744"/>
        <v>0</v>
      </c>
      <c r="AR1976" t="s">
        <v>755</v>
      </c>
      <c r="AS1976" t="s">
        <v>235</v>
      </c>
      <c r="AT1976">
        <v>1</v>
      </c>
      <c r="AV1976">
        <v>3</v>
      </c>
      <c r="AW1976" s="91">
        <v>46</v>
      </c>
      <c r="AX1976" s="93">
        <v>65</v>
      </c>
      <c r="AY1976" s="97">
        <f t="shared" si="745"/>
        <v>46065</v>
      </c>
      <c r="BA1976" s="7" t="s">
        <v>1261</v>
      </c>
    </row>
    <row r="1977" spans="1:53" hidden="1" outlineLevel="1">
      <c r="A1977" t="s">
        <v>918</v>
      </c>
      <c r="B1977" t="s">
        <v>235</v>
      </c>
      <c r="C1977" s="1">
        <f t="shared" ref="C1977:C2011" si="746">SUM(N1977:AG1977)</f>
        <v>2486</v>
      </c>
      <c r="D1977" s="7">
        <f>IF(N1977&gt;0, RANK(N1977,(N1977:P1977,Q1977:AE1977)),0)</f>
        <v>0</v>
      </c>
      <c r="E1977" s="7">
        <f>IF(O1977&gt;0,RANK(O1977,(N1977:P1977,Q1977:AE1977)),0)</f>
        <v>1</v>
      </c>
      <c r="F1977" s="7">
        <f>IF(P1977&gt;0,RANK(P1977,(N1977:P1977,Q1977:AE1977)),0)</f>
        <v>0</v>
      </c>
      <c r="G1977" s="1" t="e">
        <f t="shared" si="734"/>
        <v>#NUM!</v>
      </c>
      <c r="H1977" s="2" t="e">
        <f t="shared" si="735"/>
        <v>#NUM!</v>
      </c>
      <c r="I1977" s="2"/>
      <c r="J1977" s="2">
        <f t="shared" ref="J1977:J2011" si="747">IF($C1977=0,"-",N1977/$C1977)</f>
        <v>0</v>
      </c>
      <c r="K1977" s="2">
        <f t="shared" ref="K1977:K2011" si="748">IF($C1977=0,"-",O1977/$C1977)</f>
        <v>1</v>
      </c>
      <c r="L1977" s="2">
        <f t="shared" ref="L1977:L2011" si="749">IF($C1977=0,"-",P1977/$C1977)</f>
        <v>0</v>
      </c>
      <c r="M1977" s="2">
        <f t="shared" ref="M1977:M2008" si="750">IF(C1977=0,"-",(1-J1977-K1977-L1977))</f>
        <v>0</v>
      </c>
      <c r="N1977" s="59"/>
      <c r="O1977" s="59">
        <v>2486</v>
      </c>
      <c r="P1977" s="59"/>
      <c r="Y1977" s="59"/>
      <c r="Z1977" s="59"/>
      <c r="AA1977" s="59"/>
      <c r="AB1977" s="59"/>
      <c r="AC1977" s="59"/>
      <c r="AD1977" s="59"/>
      <c r="AE1977" s="59"/>
      <c r="AF1977" s="59"/>
      <c r="AG1977" s="59"/>
      <c r="AI1977" s="7">
        <f>IF(Q1977&gt;0,RANK(Q1977,(N1977:P1977,Q1977:AE1977)),0)</f>
        <v>0</v>
      </c>
      <c r="AJ1977" s="7">
        <f>IF(R1977&gt;0,RANK(R1977,(N1977:P1977,Q1977:AE1977)),0)</f>
        <v>0</v>
      </c>
      <c r="AK1977" s="7">
        <f>IF(T1977&gt;0,RANK(T1977,(N1977:P1977,Q1977:AE1977)),0)</f>
        <v>0</v>
      </c>
      <c r="AL1977" s="7">
        <f>IF(S1977&gt;0,RANK(S1977,(N1977:P1977,Q1977:AE1977)),0)</f>
        <v>0</v>
      </c>
      <c r="AM1977" s="2">
        <f t="shared" ref="AM1977:AM2011" si="751">IF($C1977=0,"-",Q1977/$C1977)</f>
        <v>0</v>
      </c>
      <c r="AN1977" s="2">
        <f t="shared" ref="AN1977:AN2011" si="752">IF($C1977=0,"-",R1977/$C1977)</f>
        <v>0</v>
      </c>
      <c r="AO1977" s="2">
        <f t="shared" ref="AO1977:AO2011" si="753">IF($C1977=0,"-",T1977/$C1977)</f>
        <v>0</v>
      </c>
      <c r="AP1977" s="2">
        <f t="shared" ref="AP1977:AP2011" si="754">IF($C1977=0,"-",S1977/$C1977)</f>
        <v>0</v>
      </c>
      <c r="AR1977" t="s">
        <v>918</v>
      </c>
      <c r="AS1977" t="s">
        <v>235</v>
      </c>
      <c r="AT1977">
        <v>1</v>
      </c>
      <c r="AV1977">
        <v>3</v>
      </c>
      <c r="AW1977" s="91">
        <v>46</v>
      </c>
      <c r="AX1977" s="93">
        <v>67</v>
      </c>
      <c r="AY1977" s="97">
        <f t="shared" si="745"/>
        <v>46067</v>
      </c>
      <c r="BA1977" s="7" t="s">
        <v>1261</v>
      </c>
    </row>
    <row r="1978" spans="1:53" hidden="1" outlineLevel="1">
      <c r="A1978" t="s">
        <v>750</v>
      </c>
      <c r="B1978" t="s">
        <v>235</v>
      </c>
      <c r="C1978" s="1">
        <f t="shared" si="746"/>
        <v>558</v>
      </c>
      <c r="D1978" s="7">
        <f>IF(N1978&gt;0, RANK(N1978,(N1978:P1978,Q1978:AE1978)),0)</f>
        <v>0</v>
      </c>
      <c r="E1978" s="7">
        <f>IF(O1978&gt;0,RANK(O1978,(N1978:P1978,Q1978:AE1978)),0)</f>
        <v>1</v>
      </c>
      <c r="F1978" s="7">
        <f>IF(P1978&gt;0,RANK(P1978,(N1978:P1978,Q1978:AE1978)),0)</f>
        <v>0</v>
      </c>
      <c r="G1978" s="1" t="e">
        <f t="shared" si="734"/>
        <v>#NUM!</v>
      </c>
      <c r="H1978" s="2" t="e">
        <f t="shared" si="735"/>
        <v>#NUM!</v>
      </c>
      <c r="I1978" s="2"/>
      <c r="J1978" s="2">
        <f t="shared" si="747"/>
        <v>0</v>
      </c>
      <c r="K1978" s="2">
        <f t="shared" si="748"/>
        <v>1</v>
      </c>
      <c r="L1978" s="2">
        <f t="shared" si="749"/>
        <v>0</v>
      </c>
      <c r="M1978" s="2">
        <f t="shared" si="750"/>
        <v>0</v>
      </c>
      <c r="N1978" s="59"/>
      <c r="O1978" s="59">
        <v>558</v>
      </c>
      <c r="P1978" s="59"/>
      <c r="Y1978" s="59"/>
      <c r="Z1978" s="59"/>
      <c r="AA1978" s="59"/>
      <c r="AB1978" s="59"/>
      <c r="AC1978" s="59"/>
      <c r="AD1978" s="59"/>
      <c r="AE1978" s="59"/>
      <c r="AF1978" s="59"/>
      <c r="AG1978" s="59"/>
      <c r="AI1978" s="7">
        <f>IF(Q1978&gt;0,RANK(Q1978,(N1978:P1978,Q1978:AE1978)),0)</f>
        <v>0</v>
      </c>
      <c r="AJ1978" s="7">
        <f>IF(R1978&gt;0,RANK(R1978,(N1978:P1978,Q1978:AE1978)),0)</f>
        <v>0</v>
      </c>
      <c r="AK1978" s="7">
        <f>IF(T1978&gt;0,RANK(T1978,(N1978:P1978,Q1978:AE1978)),0)</f>
        <v>0</v>
      </c>
      <c r="AL1978" s="7">
        <f>IF(S1978&gt;0,RANK(S1978,(N1978:P1978,Q1978:AE1978)),0)</f>
        <v>0</v>
      </c>
      <c r="AM1978" s="2">
        <f t="shared" si="751"/>
        <v>0</v>
      </c>
      <c r="AN1978" s="2">
        <f t="shared" si="752"/>
        <v>0</v>
      </c>
      <c r="AO1978" s="2">
        <f t="shared" si="753"/>
        <v>0</v>
      </c>
      <c r="AP1978" s="2">
        <f t="shared" si="754"/>
        <v>0</v>
      </c>
      <c r="AR1978" t="s">
        <v>750</v>
      </c>
      <c r="AS1978" t="s">
        <v>235</v>
      </c>
      <c r="AT1978">
        <v>1</v>
      </c>
      <c r="AV1978">
        <v>3</v>
      </c>
      <c r="AW1978" s="91">
        <v>46</v>
      </c>
      <c r="AX1978" s="93">
        <v>69</v>
      </c>
      <c r="AY1978" s="97">
        <f t="shared" si="745"/>
        <v>46069</v>
      </c>
      <c r="BA1978" s="7" t="s">
        <v>1261</v>
      </c>
    </row>
    <row r="1979" spans="1:53" hidden="1" outlineLevel="1">
      <c r="A1979" t="s">
        <v>666</v>
      </c>
      <c r="B1979" t="s">
        <v>235</v>
      </c>
      <c r="C1979" s="1">
        <f t="shared" si="746"/>
        <v>734</v>
      </c>
      <c r="D1979" s="7">
        <f>IF(N1979&gt;0, RANK(N1979,(N1979:P1979,Q1979:AE1979)),0)</f>
        <v>0</v>
      </c>
      <c r="E1979" s="7">
        <f>IF(O1979&gt;0,RANK(O1979,(N1979:P1979,Q1979:AE1979)),0)</f>
        <v>1</v>
      </c>
      <c r="F1979" s="7">
        <f>IF(P1979&gt;0,RANK(P1979,(N1979:P1979,Q1979:AE1979)),0)</f>
        <v>0</v>
      </c>
      <c r="G1979" s="1" t="e">
        <f t="shared" si="734"/>
        <v>#NUM!</v>
      </c>
      <c r="H1979" s="2" t="e">
        <f t="shared" si="735"/>
        <v>#NUM!</v>
      </c>
      <c r="I1979" s="2"/>
      <c r="J1979" s="2">
        <f t="shared" si="747"/>
        <v>0</v>
      </c>
      <c r="K1979" s="2">
        <f t="shared" si="748"/>
        <v>1</v>
      </c>
      <c r="L1979" s="2">
        <f t="shared" si="749"/>
        <v>0</v>
      </c>
      <c r="M1979" s="2">
        <f t="shared" si="750"/>
        <v>0</v>
      </c>
      <c r="N1979" s="59"/>
      <c r="O1979" s="59">
        <v>734</v>
      </c>
      <c r="P1979" s="59"/>
      <c r="Y1979" s="59"/>
      <c r="Z1979" s="59"/>
      <c r="AA1979" s="59"/>
      <c r="AB1979" s="59"/>
      <c r="AC1979" s="59"/>
      <c r="AD1979" s="59"/>
      <c r="AE1979" s="59"/>
      <c r="AF1979" s="59"/>
      <c r="AG1979" s="59"/>
      <c r="AI1979" s="7">
        <f>IF(Q1979&gt;0,RANK(Q1979,(N1979:P1979,Q1979:AE1979)),0)</f>
        <v>0</v>
      </c>
      <c r="AJ1979" s="7">
        <f>IF(R1979&gt;0,RANK(R1979,(N1979:P1979,Q1979:AE1979)),0)</f>
        <v>0</v>
      </c>
      <c r="AK1979" s="7">
        <f>IF(T1979&gt;0,RANK(T1979,(N1979:P1979,Q1979:AE1979)),0)</f>
        <v>0</v>
      </c>
      <c r="AL1979" s="7">
        <f>IF(S1979&gt;0,RANK(S1979,(N1979:P1979,Q1979:AE1979)),0)</f>
        <v>0</v>
      </c>
      <c r="AM1979" s="2">
        <f t="shared" si="751"/>
        <v>0</v>
      </c>
      <c r="AN1979" s="2">
        <f t="shared" si="752"/>
        <v>0</v>
      </c>
      <c r="AO1979" s="2">
        <f t="shared" si="753"/>
        <v>0</v>
      </c>
      <c r="AP1979" s="2">
        <f t="shared" si="754"/>
        <v>0</v>
      </c>
      <c r="AR1979" t="s">
        <v>666</v>
      </c>
      <c r="AS1979" t="s">
        <v>235</v>
      </c>
      <c r="AT1979">
        <v>1</v>
      </c>
      <c r="AV1979">
        <v>3</v>
      </c>
      <c r="AW1979" s="91">
        <v>46</v>
      </c>
      <c r="AX1979" s="93">
        <v>71</v>
      </c>
      <c r="AY1979" s="97">
        <f t="shared" si="745"/>
        <v>46071</v>
      </c>
      <c r="BA1979" s="7" t="s">
        <v>1261</v>
      </c>
    </row>
    <row r="1980" spans="1:53" hidden="1" outlineLevel="1">
      <c r="A1980" t="s">
        <v>751</v>
      </c>
      <c r="B1980" t="s">
        <v>235</v>
      </c>
      <c r="C1980" s="1">
        <f t="shared" si="746"/>
        <v>759</v>
      </c>
      <c r="D1980" s="7">
        <f>IF(N1980&gt;0, RANK(N1980,(N1980:P1980,Q1980:AE1980)),0)</f>
        <v>0</v>
      </c>
      <c r="E1980" s="7">
        <f>IF(O1980&gt;0,RANK(O1980,(N1980:P1980,Q1980:AE1980)),0)</f>
        <v>1</v>
      </c>
      <c r="F1980" s="7">
        <f>IF(P1980&gt;0,RANK(P1980,(N1980:P1980,Q1980:AE1980)),0)</f>
        <v>0</v>
      </c>
      <c r="G1980" s="1" t="e">
        <f t="shared" si="734"/>
        <v>#NUM!</v>
      </c>
      <c r="H1980" s="2" t="e">
        <f t="shared" si="735"/>
        <v>#NUM!</v>
      </c>
      <c r="I1980" s="2"/>
      <c r="J1980" s="2">
        <f t="shared" si="747"/>
        <v>0</v>
      </c>
      <c r="K1980" s="2">
        <f t="shared" si="748"/>
        <v>1</v>
      </c>
      <c r="L1980" s="2">
        <f t="shared" si="749"/>
        <v>0</v>
      </c>
      <c r="M1980" s="2">
        <f t="shared" si="750"/>
        <v>0</v>
      </c>
      <c r="N1980" s="59"/>
      <c r="O1980" s="59">
        <v>759</v>
      </c>
      <c r="P1980" s="59"/>
      <c r="Y1980" s="59"/>
      <c r="Z1980" s="59"/>
      <c r="AA1980" s="59"/>
      <c r="AB1980" s="59"/>
      <c r="AC1980" s="59"/>
      <c r="AD1980" s="59"/>
      <c r="AE1980" s="59"/>
      <c r="AF1980" s="59"/>
      <c r="AG1980" s="59"/>
      <c r="AI1980" s="7">
        <f>IF(Q1980&gt;0,RANK(Q1980,(N1980:P1980,Q1980:AE1980)),0)</f>
        <v>0</v>
      </c>
      <c r="AJ1980" s="7">
        <f>IF(R1980&gt;0,RANK(R1980,(N1980:P1980,Q1980:AE1980)),0)</f>
        <v>0</v>
      </c>
      <c r="AK1980" s="7">
        <f>IF(T1980&gt;0,RANK(T1980,(N1980:P1980,Q1980:AE1980)),0)</f>
        <v>0</v>
      </c>
      <c r="AL1980" s="7">
        <f>IF(S1980&gt;0,RANK(S1980,(N1980:P1980,Q1980:AE1980)),0)</f>
        <v>0</v>
      </c>
      <c r="AM1980" s="2">
        <f t="shared" si="751"/>
        <v>0</v>
      </c>
      <c r="AN1980" s="2">
        <f t="shared" si="752"/>
        <v>0</v>
      </c>
      <c r="AO1980" s="2">
        <f t="shared" si="753"/>
        <v>0</v>
      </c>
      <c r="AP1980" s="2">
        <f t="shared" si="754"/>
        <v>0</v>
      </c>
      <c r="AR1980" t="s">
        <v>751</v>
      </c>
      <c r="AS1980" t="s">
        <v>235</v>
      </c>
      <c r="AT1980">
        <v>1</v>
      </c>
      <c r="AV1980">
        <v>3</v>
      </c>
      <c r="AW1980" s="91">
        <v>46</v>
      </c>
      <c r="AX1980" s="93">
        <v>73</v>
      </c>
      <c r="AY1980" s="97">
        <f t="shared" si="745"/>
        <v>46073</v>
      </c>
      <c r="BA1980" s="7" t="s">
        <v>1261</v>
      </c>
    </row>
    <row r="1981" spans="1:53" hidden="1" outlineLevel="1">
      <c r="A1981" t="s">
        <v>2466</v>
      </c>
      <c r="B1981" t="s">
        <v>235</v>
      </c>
      <c r="C1981" s="1">
        <f t="shared" si="746"/>
        <v>507</v>
      </c>
      <c r="D1981" s="7">
        <f>IF(N1981&gt;0, RANK(N1981,(N1981:P1981,Q1981:AE1981)),0)</f>
        <v>0</v>
      </c>
      <c r="E1981" s="7">
        <f>IF(O1981&gt;0,RANK(O1981,(N1981:P1981,Q1981:AE1981)),0)</f>
        <v>1</v>
      </c>
      <c r="F1981" s="7">
        <f>IF(P1981&gt;0,RANK(P1981,(N1981:P1981,Q1981:AE1981)),0)</f>
        <v>0</v>
      </c>
      <c r="G1981" s="1" t="e">
        <f t="shared" si="734"/>
        <v>#NUM!</v>
      </c>
      <c r="H1981" s="2" t="e">
        <f t="shared" si="735"/>
        <v>#NUM!</v>
      </c>
      <c r="I1981" s="2"/>
      <c r="J1981" s="2">
        <f t="shared" si="747"/>
        <v>0</v>
      </c>
      <c r="K1981" s="2">
        <f t="shared" si="748"/>
        <v>1</v>
      </c>
      <c r="L1981" s="2">
        <f t="shared" si="749"/>
        <v>0</v>
      </c>
      <c r="M1981" s="2">
        <f t="shared" si="750"/>
        <v>0</v>
      </c>
      <c r="N1981" s="59"/>
      <c r="O1981" s="59">
        <v>507</v>
      </c>
      <c r="P1981" s="59"/>
      <c r="Y1981" s="59"/>
      <c r="Z1981" s="59"/>
      <c r="AA1981" s="59"/>
      <c r="AB1981" s="59"/>
      <c r="AC1981" s="59"/>
      <c r="AD1981" s="59"/>
      <c r="AE1981" s="59"/>
      <c r="AF1981" s="59"/>
      <c r="AG1981" s="59"/>
      <c r="AI1981" s="7">
        <f>IF(Q1981&gt;0,RANK(Q1981,(N1981:P1981,Q1981:AE1981)),0)</f>
        <v>0</v>
      </c>
      <c r="AJ1981" s="7">
        <f>IF(R1981&gt;0,RANK(R1981,(N1981:P1981,Q1981:AE1981)),0)</f>
        <v>0</v>
      </c>
      <c r="AK1981" s="7">
        <f>IF(T1981&gt;0,RANK(T1981,(N1981:P1981,Q1981:AE1981)),0)</f>
        <v>0</v>
      </c>
      <c r="AL1981" s="7">
        <f>IF(S1981&gt;0,RANK(S1981,(N1981:P1981,Q1981:AE1981)),0)</f>
        <v>0</v>
      </c>
      <c r="AM1981" s="2">
        <f t="shared" si="751"/>
        <v>0</v>
      </c>
      <c r="AN1981" s="2">
        <f t="shared" si="752"/>
        <v>0</v>
      </c>
      <c r="AO1981" s="2">
        <f t="shared" si="753"/>
        <v>0</v>
      </c>
      <c r="AP1981" s="2">
        <f t="shared" si="754"/>
        <v>0</v>
      </c>
      <c r="AR1981" t="s">
        <v>2466</v>
      </c>
      <c r="AS1981" t="s">
        <v>235</v>
      </c>
      <c r="AT1981">
        <v>1</v>
      </c>
      <c r="AV1981">
        <v>3</v>
      </c>
      <c r="AW1981" s="91">
        <v>46</v>
      </c>
      <c r="AX1981" s="93">
        <v>75</v>
      </c>
      <c r="AY1981" s="97">
        <f t="shared" si="745"/>
        <v>46075</v>
      </c>
      <c r="BA1981" s="7" t="s">
        <v>1261</v>
      </c>
    </row>
    <row r="1982" spans="1:53" hidden="1" outlineLevel="1">
      <c r="A1982" t="s">
        <v>2267</v>
      </c>
      <c r="B1982" t="s">
        <v>235</v>
      </c>
      <c r="C1982" s="1">
        <f t="shared" si="746"/>
        <v>1707</v>
      </c>
      <c r="D1982" s="7">
        <f>IF(N1982&gt;0, RANK(N1982,(N1982:P1982,Q1982:AE1982)),0)</f>
        <v>0</v>
      </c>
      <c r="E1982" s="7">
        <f>IF(O1982&gt;0,RANK(O1982,(N1982:P1982,Q1982:AE1982)),0)</f>
        <v>1</v>
      </c>
      <c r="F1982" s="7">
        <f>IF(P1982&gt;0,RANK(P1982,(N1982:P1982,Q1982:AE1982)),0)</f>
        <v>0</v>
      </c>
      <c r="G1982" s="1" t="e">
        <f t="shared" si="734"/>
        <v>#NUM!</v>
      </c>
      <c r="H1982" s="2" t="e">
        <f t="shared" si="735"/>
        <v>#NUM!</v>
      </c>
      <c r="I1982" s="2"/>
      <c r="J1982" s="2">
        <f t="shared" si="747"/>
        <v>0</v>
      </c>
      <c r="K1982" s="2">
        <f t="shared" si="748"/>
        <v>1</v>
      </c>
      <c r="L1982" s="2">
        <f t="shared" si="749"/>
        <v>0</v>
      </c>
      <c r="M1982" s="2">
        <f t="shared" si="750"/>
        <v>0</v>
      </c>
      <c r="N1982" s="59"/>
      <c r="O1982" s="59">
        <v>1707</v>
      </c>
      <c r="P1982" s="59"/>
      <c r="Y1982" s="59"/>
      <c r="Z1982" s="59"/>
      <c r="AA1982" s="59"/>
      <c r="AB1982" s="59"/>
      <c r="AC1982" s="59"/>
      <c r="AD1982" s="59"/>
      <c r="AE1982" s="59"/>
      <c r="AF1982" s="59"/>
      <c r="AG1982" s="59"/>
      <c r="AI1982" s="7">
        <f>IF(Q1982&gt;0,RANK(Q1982,(N1982:P1982,Q1982:AE1982)),0)</f>
        <v>0</v>
      </c>
      <c r="AJ1982" s="7">
        <f>IF(R1982&gt;0,RANK(R1982,(N1982:P1982,Q1982:AE1982)),0)</f>
        <v>0</v>
      </c>
      <c r="AK1982" s="7">
        <f>IF(T1982&gt;0,RANK(T1982,(N1982:P1982,Q1982:AE1982)),0)</f>
        <v>0</v>
      </c>
      <c r="AL1982" s="7">
        <f>IF(S1982&gt;0,RANK(S1982,(N1982:P1982,Q1982:AE1982)),0)</f>
        <v>0</v>
      </c>
      <c r="AM1982" s="2">
        <f t="shared" si="751"/>
        <v>0</v>
      </c>
      <c r="AN1982" s="2">
        <f t="shared" si="752"/>
        <v>0</v>
      </c>
      <c r="AO1982" s="2">
        <f t="shared" si="753"/>
        <v>0</v>
      </c>
      <c r="AP1982" s="2">
        <f t="shared" si="754"/>
        <v>0</v>
      </c>
      <c r="AR1982" t="s">
        <v>2267</v>
      </c>
      <c r="AS1982" t="s">
        <v>235</v>
      </c>
      <c r="AT1982">
        <v>1</v>
      </c>
      <c r="AV1982">
        <v>3</v>
      </c>
      <c r="AW1982" s="91">
        <v>46</v>
      </c>
      <c r="AX1982" s="93">
        <v>77</v>
      </c>
      <c r="AY1982" s="97">
        <f t="shared" si="745"/>
        <v>46077</v>
      </c>
      <c r="BA1982" s="7" t="s">
        <v>1261</v>
      </c>
    </row>
    <row r="1983" spans="1:53" hidden="1" outlineLevel="1">
      <c r="A1983" t="s">
        <v>634</v>
      </c>
      <c r="B1983" t="s">
        <v>235</v>
      </c>
      <c r="C1983" s="1">
        <f t="shared" si="746"/>
        <v>3700</v>
      </c>
      <c r="D1983" s="7">
        <f>IF(N1983&gt;0, RANK(N1983,(N1983:P1983,Q1983:AE1983)),0)</f>
        <v>0</v>
      </c>
      <c r="E1983" s="7">
        <f>IF(O1983&gt;0,RANK(O1983,(N1983:P1983,Q1983:AE1983)),0)</f>
        <v>1</v>
      </c>
      <c r="F1983" s="7">
        <f>IF(P1983&gt;0,RANK(P1983,(N1983:P1983,Q1983:AE1983)),0)</f>
        <v>0</v>
      </c>
      <c r="G1983" s="1" t="e">
        <f t="shared" si="734"/>
        <v>#NUM!</v>
      </c>
      <c r="H1983" s="2" t="e">
        <f t="shared" si="735"/>
        <v>#NUM!</v>
      </c>
      <c r="I1983" s="2"/>
      <c r="J1983" s="2">
        <f t="shared" si="747"/>
        <v>0</v>
      </c>
      <c r="K1983" s="2">
        <f t="shared" si="748"/>
        <v>1</v>
      </c>
      <c r="L1983" s="2">
        <f t="shared" si="749"/>
        <v>0</v>
      </c>
      <c r="M1983" s="2">
        <f t="shared" si="750"/>
        <v>0</v>
      </c>
      <c r="N1983" s="59"/>
      <c r="O1983" s="59">
        <v>3700</v>
      </c>
      <c r="P1983" s="59"/>
      <c r="Y1983" s="59"/>
      <c r="Z1983" s="59"/>
      <c r="AA1983" s="59"/>
      <c r="AB1983" s="59"/>
      <c r="AC1983" s="59"/>
      <c r="AD1983" s="59"/>
      <c r="AE1983" s="59"/>
      <c r="AF1983" s="59"/>
      <c r="AG1983" s="59"/>
      <c r="AI1983" s="7">
        <f>IF(Q1983&gt;0,RANK(Q1983,(N1983:P1983,Q1983:AE1983)),0)</f>
        <v>0</v>
      </c>
      <c r="AJ1983" s="7">
        <f>IF(R1983&gt;0,RANK(R1983,(N1983:P1983,Q1983:AE1983)),0)</f>
        <v>0</v>
      </c>
      <c r="AK1983" s="7">
        <f>IF(T1983&gt;0,RANK(T1983,(N1983:P1983,Q1983:AE1983)),0)</f>
        <v>0</v>
      </c>
      <c r="AL1983" s="7">
        <f>IF(S1983&gt;0,RANK(S1983,(N1983:P1983,Q1983:AE1983)),0)</f>
        <v>0</v>
      </c>
      <c r="AM1983" s="2">
        <f t="shared" si="751"/>
        <v>0</v>
      </c>
      <c r="AN1983" s="2">
        <f t="shared" si="752"/>
        <v>0</v>
      </c>
      <c r="AO1983" s="2">
        <f t="shared" si="753"/>
        <v>0</v>
      </c>
      <c r="AP1983" s="2">
        <f t="shared" si="754"/>
        <v>0</v>
      </c>
      <c r="AR1983" t="s">
        <v>634</v>
      </c>
      <c r="AS1983" t="s">
        <v>235</v>
      </c>
      <c r="AT1983">
        <v>1</v>
      </c>
      <c r="AV1983">
        <v>3</v>
      </c>
      <c r="AW1983" s="91">
        <v>46</v>
      </c>
      <c r="AX1983" s="93">
        <v>79</v>
      </c>
      <c r="AY1983" s="97">
        <f t="shared" si="745"/>
        <v>46079</v>
      </c>
      <c r="BA1983" s="7" t="s">
        <v>1261</v>
      </c>
    </row>
    <row r="1984" spans="1:53" hidden="1" outlineLevel="1">
      <c r="A1984" t="s">
        <v>1314</v>
      </c>
      <c r="B1984" t="s">
        <v>235</v>
      </c>
      <c r="C1984" s="1">
        <f t="shared" si="746"/>
        <v>7491</v>
      </c>
      <c r="D1984" s="7">
        <f>IF(N1984&gt;0, RANK(N1984,(N1984:P1984,Q1984:AE1984)),0)</f>
        <v>0</v>
      </c>
      <c r="E1984" s="7">
        <f>IF(O1984&gt;0,RANK(O1984,(N1984:P1984,Q1984:AE1984)),0)</f>
        <v>1</v>
      </c>
      <c r="F1984" s="7">
        <f>IF(P1984&gt;0,RANK(P1984,(N1984:P1984,Q1984:AE1984)),0)</f>
        <v>0</v>
      </c>
      <c r="G1984" s="1" t="e">
        <f t="shared" si="734"/>
        <v>#NUM!</v>
      </c>
      <c r="H1984" s="2" t="e">
        <f t="shared" si="735"/>
        <v>#NUM!</v>
      </c>
      <c r="I1984" s="2"/>
      <c r="J1984" s="2">
        <f t="shared" si="747"/>
        <v>0</v>
      </c>
      <c r="K1984" s="2">
        <f t="shared" si="748"/>
        <v>1</v>
      </c>
      <c r="L1984" s="2">
        <f t="shared" si="749"/>
        <v>0</v>
      </c>
      <c r="M1984" s="2">
        <f t="shared" si="750"/>
        <v>0</v>
      </c>
      <c r="N1984" s="59"/>
      <c r="O1984" s="59">
        <v>7491</v>
      </c>
      <c r="P1984" s="59"/>
      <c r="Y1984" s="59"/>
      <c r="Z1984" s="59"/>
      <c r="AA1984" s="59"/>
      <c r="AB1984" s="59"/>
      <c r="AC1984" s="59"/>
      <c r="AD1984" s="59"/>
      <c r="AE1984" s="59"/>
      <c r="AF1984" s="59"/>
      <c r="AG1984" s="59"/>
      <c r="AI1984" s="7">
        <f>IF(Q1984&gt;0,RANK(Q1984,(N1984:P1984,Q1984:AE1984)),0)</f>
        <v>0</v>
      </c>
      <c r="AJ1984" s="7">
        <f>IF(R1984&gt;0,RANK(R1984,(N1984:P1984,Q1984:AE1984)),0)</f>
        <v>0</v>
      </c>
      <c r="AK1984" s="7">
        <f>IF(T1984&gt;0,RANK(T1984,(N1984:P1984,Q1984:AE1984)),0)</f>
        <v>0</v>
      </c>
      <c r="AL1984" s="7">
        <f>IF(S1984&gt;0,RANK(S1984,(N1984:P1984,Q1984:AE1984)),0)</f>
        <v>0</v>
      </c>
      <c r="AM1984" s="2">
        <f t="shared" si="751"/>
        <v>0</v>
      </c>
      <c r="AN1984" s="2">
        <f t="shared" si="752"/>
        <v>0</v>
      </c>
      <c r="AO1984" s="2">
        <f t="shared" si="753"/>
        <v>0</v>
      </c>
      <c r="AP1984" s="2">
        <f t="shared" si="754"/>
        <v>0</v>
      </c>
      <c r="AR1984" t="s">
        <v>1314</v>
      </c>
      <c r="AS1984" t="s">
        <v>235</v>
      </c>
      <c r="AT1984">
        <v>1</v>
      </c>
      <c r="AV1984">
        <v>3</v>
      </c>
      <c r="AW1984" s="91">
        <v>46</v>
      </c>
      <c r="AX1984" s="93">
        <v>81</v>
      </c>
      <c r="AY1984" s="97">
        <f t="shared" si="745"/>
        <v>46081</v>
      </c>
      <c r="BA1984" s="7" t="s">
        <v>1261</v>
      </c>
    </row>
    <row r="1985" spans="1:53" hidden="1" outlineLevel="1">
      <c r="A1985" t="s">
        <v>196</v>
      </c>
      <c r="B1985" t="s">
        <v>235</v>
      </c>
      <c r="C1985" s="1">
        <f t="shared" si="746"/>
        <v>13642</v>
      </c>
      <c r="D1985" s="7">
        <f>IF(N1985&gt;0, RANK(N1985,(N1985:P1985,Q1985:AE1985)),0)</f>
        <v>0</v>
      </c>
      <c r="E1985" s="7">
        <f>IF(O1985&gt;0,RANK(O1985,(N1985:P1985,Q1985:AE1985)),0)</f>
        <v>1</v>
      </c>
      <c r="F1985" s="7">
        <f>IF(P1985&gt;0,RANK(P1985,(N1985:P1985,Q1985:AE1985)),0)</f>
        <v>0</v>
      </c>
      <c r="G1985" s="1" t="e">
        <f t="shared" si="734"/>
        <v>#NUM!</v>
      </c>
      <c r="H1985" s="2" t="e">
        <f t="shared" si="735"/>
        <v>#NUM!</v>
      </c>
      <c r="I1985" s="2"/>
      <c r="J1985" s="2">
        <f t="shared" si="747"/>
        <v>0</v>
      </c>
      <c r="K1985" s="2">
        <f t="shared" si="748"/>
        <v>1</v>
      </c>
      <c r="L1985" s="2">
        <f t="shared" si="749"/>
        <v>0</v>
      </c>
      <c r="M1985" s="2">
        <f t="shared" si="750"/>
        <v>0</v>
      </c>
      <c r="N1985" s="59"/>
      <c r="O1985" s="59">
        <v>13642</v>
      </c>
      <c r="P1985" s="59"/>
      <c r="Y1985" s="59"/>
      <c r="Z1985" s="59"/>
      <c r="AA1985" s="59"/>
      <c r="AB1985" s="59"/>
      <c r="AC1985" s="59"/>
      <c r="AD1985" s="59"/>
      <c r="AE1985" s="59"/>
      <c r="AF1985" s="59"/>
      <c r="AG1985" s="59"/>
      <c r="AI1985" s="7">
        <f>IF(Q1985&gt;0,RANK(Q1985,(N1985:P1985,Q1985:AE1985)),0)</f>
        <v>0</v>
      </c>
      <c r="AJ1985" s="7">
        <f>IF(R1985&gt;0,RANK(R1985,(N1985:P1985,Q1985:AE1985)),0)</f>
        <v>0</v>
      </c>
      <c r="AK1985" s="7">
        <f>IF(T1985&gt;0,RANK(T1985,(N1985:P1985,Q1985:AE1985)),0)</f>
        <v>0</v>
      </c>
      <c r="AL1985" s="7">
        <f>IF(S1985&gt;0,RANK(S1985,(N1985:P1985,Q1985:AE1985)),0)</f>
        <v>0</v>
      </c>
      <c r="AM1985" s="2">
        <f t="shared" si="751"/>
        <v>0</v>
      </c>
      <c r="AN1985" s="2">
        <f t="shared" si="752"/>
        <v>0</v>
      </c>
      <c r="AO1985" s="2">
        <f t="shared" si="753"/>
        <v>0</v>
      </c>
      <c r="AP1985" s="2">
        <f t="shared" si="754"/>
        <v>0</v>
      </c>
      <c r="AR1985" t="s">
        <v>196</v>
      </c>
      <c r="AS1985" t="s">
        <v>235</v>
      </c>
      <c r="AT1985">
        <v>1</v>
      </c>
      <c r="AV1985">
        <v>3</v>
      </c>
      <c r="AW1985" s="91">
        <v>46</v>
      </c>
      <c r="AX1985" s="93">
        <v>83</v>
      </c>
      <c r="AY1985" s="97">
        <f t="shared" si="745"/>
        <v>46083</v>
      </c>
      <c r="BA1985" s="7" t="s">
        <v>1261</v>
      </c>
    </row>
    <row r="1986" spans="1:53" hidden="1" outlineLevel="1">
      <c r="A1986" t="s">
        <v>539</v>
      </c>
      <c r="B1986" t="s">
        <v>235</v>
      </c>
      <c r="C1986" s="1">
        <f t="shared" si="746"/>
        <v>1012</v>
      </c>
      <c r="D1986" s="7">
        <f>IF(N1986&gt;0, RANK(N1986,(N1986:P1986,Q1986:AE1986)),0)</f>
        <v>0</v>
      </c>
      <c r="E1986" s="7">
        <f>IF(O1986&gt;0,RANK(O1986,(N1986:P1986,Q1986:AE1986)),0)</f>
        <v>1</v>
      </c>
      <c r="F1986" s="7">
        <f>IF(P1986&gt;0,RANK(P1986,(N1986:P1986,Q1986:AE1986)),0)</f>
        <v>0</v>
      </c>
      <c r="G1986" s="1" t="e">
        <f t="shared" si="734"/>
        <v>#NUM!</v>
      </c>
      <c r="H1986" s="2" t="e">
        <f t="shared" si="735"/>
        <v>#NUM!</v>
      </c>
      <c r="I1986" s="2"/>
      <c r="J1986" s="2">
        <f t="shared" si="747"/>
        <v>0</v>
      </c>
      <c r="K1986" s="2">
        <f t="shared" si="748"/>
        <v>1</v>
      </c>
      <c r="L1986" s="2">
        <f t="shared" si="749"/>
        <v>0</v>
      </c>
      <c r="M1986" s="2">
        <f t="shared" si="750"/>
        <v>0</v>
      </c>
      <c r="N1986" s="59"/>
      <c r="O1986" s="59">
        <v>1012</v>
      </c>
      <c r="P1986" s="59"/>
      <c r="Y1986" s="59"/>
      <c r="Z1986" s="59"/>
      <c r="AA1986" s="59"/>
      <c r="AB1986" s="59"/>
      <c r="AC1986" s="59"/>
      <c r="AD1986" s="59"/>
      <c r="AE1986" s="59"/>
      <c r="AF1986" s="59"/>
      <c r="AG1986" s="59"/>
      <c r="AI1986" s="7">
        <f>IF(Q1986&gt;0,RANK(Q1986,(N1986:P1986,Q1986:AE1986)),0)</f>
        <v>0</v>
      </c>
      <c r="AJ1986" s="7">
        <f>IF(R1986&gt;0,RANK(R1986,(N1986:P1986,Q1986:AE1986)),0)</f>
        <v>0</v>
      </c>
      <c r="AK1986" s="7">
        <f>IF(T1986&gt;0,RANK(T1986,(N1986:P1986,Q1986:AE1986)),0)</f>
        <v>0</v>
      </c>
      <c r="AL1986" s="7">
        <f>IF(S1986&gt;0,RANK(S1986,(N1986:P1986,Q1986:AE1986)),0)</f>
        <v>0</v>
      </c>
      <c r="AM1986" s="2">
        <f t="shared" si="751"/>
        <v>0</v>
      </c>
      <c r="AN1986" s="2">
        <f t="shared" si="752"/>
        <v>0</v>
      </c>
      <c r="AO1986" s="2">
        <f t="shared" si="753"/>
        <v>0</v>
      </c>
      <c r="AP1986" s="2">
        <f t="shared" si="754"/>
        <v>0</v>
      </c>
      <c r="AR1986" t="s">
        <v>539</v>
      </c>
      <c r="AS1986" t="s">
        <v>235</v>
      </c>
      <c r="AT1986">
        <v>1</v>
      </c>
      <c r="AV1986">
        <v>3</v>
      </c>
      <c r="AW1986" s="91">
        <v>46</v>
      </c>
      <c r="AX1986" s="93">
        <v>85</v>
      </c>
      <c r="AY1986" s="97">
        <f t="shared" si="745"/>
        <v>46085</v>
      </c>
      <c r="BA1986" s="7" t="s">
        <v>1261</v>
      </c>
    </row>
    <row r="1987" spans="1:53" hidden="1" outlineLevel="1">
      <c r="A1987" t="s">
        <v>294</v>
      </c>
      <c r="B1987" t="s">
        <v>235</v>
      </c>
      <c r="C1987" s="1">
        <f t="shared" si="746"/>
        <v>1759</v>
      </c>
      <c r="D1987" s="7">
        <f>IF(N1987&gt;0, RANK(N1987,(N1987:P1987,Q1987:AE1987)),0)</f>
        <v>0</v>
      </c>
      <c r="E1987" s="7">
        <f>IF(O1987&gt;0,RANK(O1987,(N1987:P1987,Q1987:AE1987)),0)</f>
        <v>1</v>
      </c>
      <c r="F1987" s="7">
        <f>IF(P1987&gt;0,RANK(P1987,(N1987:P1987,Q1987:AE1987)),0)</f>
        <v>0</v>
      </c>
      <c r="G1987" s="1" t="e">
        <f t="shared" si="734"/>
        <v>#NUM!</v>
      </c>
      <c r="H1987" s="2" t="e">
        <f t="shared" si="735"/>
        <v>#NUM!</v>
      </c>
      <c r="I1987" s="2"/>
      <c r="J1987" s="2">
        <f t="shared" si="747"/>
        <v>0</v>
      </c>
      <c r="K1987" s="2">
        <f t="shared" si="748"/>
        <v>1</v>
      </c>
      <c r="L1987" s="2">
        <f t="shared" si="749"/>
        <v>0</v>
      </c>
      <c r="M1987" s="2">
        <f t="shared" si="750"/>
        <v>0</v>
      </c>
      <c r="N1987" s="59"/>
      <c r="O1987" s="59">
        <v>1759</v>
      </c>
      <c r="P1987" s="59"/>
      <c r="Y1987" s="59"/>
      <c r="Z1987" s="59"/>
      <c r="AA1987" s="59"/>
      <c r="AB1987" s="59"/>
      <c r="AC1987" s="59"/>
      <c r="AD1987" s="59"/>
      <c r="AE1987" s="59"/>
      <c r="AF1987" s="59"/>
      <c r="AG1987" s="59"/>
      <c r="AI1987" s="7">
        <f>IF(Q1987&gt;0,RANK(Q1987,(N1987:P1987,Q1987:AE1987)),0)</f>
        <v>0</v>
      </c>
      <c r="AJ1987" s="7">
        <f>IF(R1987&gt;0,RANK(R1987,(N1987:P1987,Q1987:AE1987)),0)</f>
        <v>0</v>
      </c>
      <c r="AK1987" s="7">
        <f>IF(T1987&gt;0,RANK(T1987,(N1987:P1987,Q1987:AE1987)),0)</f>
        <v>0</v>
      </c>
      <c r="AL1987" s="7">
        <f>IF(S1987&gt;0,RANK(S1987,(N1987:P1987,Q1987:AE1987)),0)</f>
        <v>0</v>
      </c>
      <c r="AM1987" s="2">
        <f t="shared" si="751"/>
        <v>0</v>
      </c>
      <c r="AN1987" s="2">
        <f t="shared" si="752"/>
        <v>0</v>
      </c>
      <c r="AO1987" s="2">
        <f t="shared" si="753"/>
        <v>0</v>
      </c>
      <c r="AP1987" s="2">
        <f t="shared" si="754"/>
        <v>0</v>
      </c>
      <c r="AR1987" t="s">
        <v>294</v>
      </c>
      <c r="AS1987" t="s">
        <v>235</v>
      </c>
      <c r="AT1987">
        <v>1</v>
      </c>
      <c r="AV1987">
        <v>3</v>
      </c>
      <c r="AW1987" s="91">
        <v>46</v>
      </c>
      <c r="AX1987" s="93">
        <v>87</v>
      </c>
      <c r="AY1987" s="97">
        <f t="shared" si="745"/>
        <v>46087</v>
      </c>
      <c r="BA1987" s="7" t="s">
        <v>1261</v>
      </c>
    </row>
    <row r="1988" spans="1:53" hidden="1" outlineLevel="1">
      <c r="A1988" t="s">
        <v>883</v>
      </c>
      <c r="B1988" t="s">
        <v>235</v>
      </c>
      <c r="C1988" s="1">
        <f t="shared" si="746"/>
        <v>990</v>
      </c>
      <c r="D1988" s="7">
        <f>IF(N1988&gt;0, RANK(N1988,(N1988:P1988,Q1988:AE1988)),0)</f>
        <v>0</v>
      </c>
      <c r="E1988" s="7">
        <f>IF(O1988&gt;0,RANK(O1988,(N1988:P1988,Q1988:AE1988)),0)</f>
        <v>1</v>
      </c>
      <c r="F1988" s="7">
        <f>IF(P1988&gt;0,RANK(P1988,(N1988:P1988,Q1988:AE1988)),0)</f>
        <v>0</v>
      </c>
      <c r="G1988" s="1" t="e">
        <f t="shared" si="734"/>
        <v>#NUM!</v>
      </c>
      <c r="H1988" s="2" t="e">
        <f t="shared" si="735"/>
        <v>#NUM!</v>
      </c>
      <c r="I1988" s="2"/>
      <c r="J1988" s="2">
        <f t="shared" si="747"/>
        <v>0</v>
      </c>
      <c r="K1988" s="2">
        <f t="shared" si="748"/>
        <v>1</v>
      </c>
      <c r="L1988" s="2">
        <f t="shared" si="749"/>
        <v>0</v>
      </c>
      <c r="M1988" s="2">
        <f t="shared" si="750"/>
        <v>0</v>
      </c>
      <c r="N1988" s="59"/>
      <c r="O1988" s="59">
        <v>990</v>
      </c>
      <c r="P1988" s="59"/>
      <c r="Y1988" s="59"/>
      <c r="Z1988" s="59"/>
      <c r="AA1988" s="59"/>
      <c r="AB1988" s="59"/>
      <c r="AC1988" s="59"/>
      <c r="AD1988" s="59"/>
      <c r="AE1988" s="59"/>
      <c r="AF1988" s="59"/>
      <c r="AG1988" s="59"/>
      <c r="AI1988" s="7">
        <f>IF(Q1988&gt;0,RANK(Q1988,(N1988:P1988,Q1988:AE1988)),0)</f>
        <v>0</v>
      </c>
      <c r="AJ1988" s="7">
        <f>IF(R1988&gt;0,RANK(R1988,(N1988:P1988,Q1988:AE1988)),0)</f>
        <v>0</v>
      </c>
      <c r="AK1988" s="7">
        <f>IF(T1988&gt;0,RANK(T1988,(N1988:P1988,Q1988:AE1988)),0)</f>
        <v>0</v>
      </c>
      <c r="AL1988" s="7">
        <f>IF(S1988&gt;0,RANK(S1988,(N1988:P1988,Q1988:AE1988)),0)</f>
        <v>0</v>
      </c>
      <c r="AM1988" s="2">
        <f t="shared" si="751"/>
        <v>0</v>
      </c>
      <c r="AN1988" s="2">
        <f t="shared" si="752"/>
        <v>0</v>
      </c>
      <c r="AO1988" s="2">
        <f t="shared" si="753"/>
        <v>0</v>
      </c>
      <c r="AP1988" s="2">
        <f t="shared" si="754"/>
        <v>0</v>
      </c>
      <c r="AR1988" t="s">
        <v>883</v>
      </c>
      <c r="AS1988" t="s">
        <v>235</v>
      </c>
      <c r="AT1988">
        <v>1</v>
      </c>
      <c r="AV1988">
        <v>3</v>
      </c>
      <c r="AW1988" s="91">
        <v>46</v>
      </c>
      <c r="AX1988" s="93">
        <v>89</v>
      </c>
      <c r="AY1988" s="97">
        <f t="shared" si="745"/>
        <v>46089</v>
      </c>
      <c r="BA1988" s="7" t="s">
        <v>1261</v>
      </c>
    </row>
    <row r="1989" spans="1:53" hidden="1" outlineLevel="1">
      <c r="A1989" t="s">
        <v>1613</v>
      </c>
      <c r="B1989" t="s">
        <v>235</v>
      </c>
      <c r="C1989" s="1">
        <f t="shared" si="746"/>
        <v>1186</v>
      </c>
      <c r="D1989" s="7">
        <f>IF(N1989&gt;0, RANK(N1989,(N1989:P1989,Q1989:AE1989)),0)</f>
        <v>0</v>
      </c>
      <c r="E1989" s="7">
        <f>IF(O1989&gt;0,RANK(O1989,(N1989:P1989,Q1989:AE1989)),0)</f>
        <v>1</v>
      </c>
      <c r="F1989" s="7">
        <f>IF(P1989&gt;0,RANK(P1989,(N1989:P1989,Q1989:AE1989)),0)</f>
        <v>0</v>
      </c>
      <c r="G1989" s="1" t="e">
        <f t="shared" si="734"/>
        <v>#NUM!</v>
      </c>
      <c r="H1989" s="2" t="e">
        <f t="shared" si="735"/>
        <v>#NUM!</v>
      </c>
      <c r="I1989" s="2"/>
      <c r="J1989" s="2">
        <f t="shared" si="747"/>
        <v>0</v>
      </c>
      <c r="K1989" s="2">
        <f t="shared" si="748"/>
        <v>1</v>
      </c>
      <c r="L1989" s="2">
        <f t="shared" si="749"/>
        <v>0</v>
      </c>
      <c r="M1989" s="2">
        <f t="shared" si="750"/>
        <v>0</v>
      </c>
      <c r="N1989" s="59"/>
      <c r="O1989" s="59">
        <v>1186</v>
      </c>
      <c r="P1989" s="59"/>
      <c r="Y1989" s="59"/>
      <c r="Z1989" s="59"/>
      <c r="AA1989" s="59"/>
      <c r="AB1989" s="59"/>
      <c r="AC1989" s="59"/>
      <c r="AD1989" s="59"/>
      <c r="AE1989" s="59"/>
      <c r="AF1989" s="59"/>
      <c r="AG1989" s="59"/>
      <c r="AI1989" s="7">
        <f>IF(Q1989&gt;0,RANK(Q1989,(N1989:P1989,Q1989:AE1989)),0)</f>
        <v>0</v>
      </c>
      <c r="AJ1989" s="7">
        <f>IF(R1989&gt;0,RANK(R1989,(N1989:P1989,Q1989:AE1989)),0)</f>
        <v>0</v>
      </c>
      <c r="AK1989" s="7">
        <f>IF(T1989&gt;0,RANK(T1989,(N1989:P1989,Q1989:AE1989)),0)</f>
        <v>0</v>
      </c>
      <c r="AL1989" s="7">
        <f>IF(S1989&gt;0,RANK(S1989,(N1989:P1989,Q1989:AE1989)),0)</f>
        <v>0</v>
      </c>
      <c r="AM1989" s="2">
        <f t="shared" si="751"/>
        <v>0</v>
      </c>
      <c r="AN1989" s="2">
        <f t="shared" si="752"/>
        <v>0</v>
      </c>
      <c r="AO1989" s="2">
        <f t="shared" si="753"/>
        <v>0</v>
      </c>
      <c r="AP1989" s="2">
        <f t="shared" si="754"/>
        <v>0</v>
      </c>
      <c r="AR1989" t="s">
        <v>1613</v>
      </c>
      <c r="AS1989" t="s">
        <v>235</v>
      </c>
      <c r="AT1989">
        <v>1</v>
      </c>
      <c r="AV1989">
        <v>3</v>
      </c>
      <c r="AW1989" s="91">
        <v>46</v>
      </c>
      <c r="AX1989" s="93">
        <v>91</v>
      </c>
      <c r="AY1989" s="97">
        <f t="shared" si="745"/>
        <v>46091</v>
      </c>
      <c r="BA1989" s="7" t="s">
        <v>1261</v>
      </c>
    </row>
    <row r="1990" spans="1:53" hidden="1" outlineLevel="1">
      <c r="A1990" t="s">
        <v>987</v>
      </c>
      <c r="B1990" t="s">
        <v>235</v>
      </c>
      <c r="C1990" s="1">
        <f t="shared" si="746"/>
        <v>7360</v>
      </c>
      <c r="D1990" s="7">
        <f>IF(N1990&gt;0, RANK(N1990,(N1990:P1990,Q1990:AE1990)),0)</f>
        <v>0</v>
      </c>
      <c r="E1990" s="7">
        <f>IF(O1990&gt;0,RANK(O1990,(N1990:P1990,Q1990:AE1990)),0)</f>
        <v>1</v>
      </c>
      <c r="F1990" s="7">
        <f>IF(P1990&gt;0,RANK(P1990,(N1990:P1990,Q1990:AE1990)),0)</f>
        <v>0</v>
      </c>
      <c r="G1990" s="1" t="e">
        <f t="shared" ref="G1990:G2011" si="755">IF(C1990&gt;0,MAX(N1990:P1990)-LARGE(N1990:P1990,2),0)</f>
        <v>#NUM!</v>
      </c>
      <c r="H1990" s="2" t="e">
        <f t="shared" ref="H1990:H2011" si="756">IF(C1990&gt;0,G1990/C1990,0)</f>
        <v>#NUM!</v>
      </c>
      <c r="I1990" s="2"/>
      <c r="J1990" s="2">
        <f t="shared" si="747"/>
        <v>0</v>
      </c>
      <c r="K1990" s="2">
        <f t="shared" si="748"/>
        <v>1</v>
      </c>
      <c r="L1990" s="2">
        <f t="shared" si="749"/>
        <v>0</v>
      </c>
      <c r="M1990" s="2">
        <f t="shared" si="750"/>
        <v>0</v>
      </c>
      <c r="N1990" s="59"/>
      <c r="O1990" s="59">
        <v>7360</v>
      </c>
      <c r="P1990" s="59"/>
      <c r="Y1990" s="59"/>
      <c r="Z1990" s="59"/>
      <c r="AA1990" s="59"/>
      <c r="AB1990" s="59"/>
      <c r="AC1990" s="59"/>
      <c r="AD1990" s="59"/>
      <c r="AE1990" s="59"/>
      <c r="AF1990" s="59"/>
      <c r="AG1990" s="59"/>
      <c r="AI1990" s="7">
        <f>IF(Q1990&gt;0,RANK(Q1990,(N1990:P1990,Q1990:AE1990)),0)</f>
        <v>0</v>
      </c>
      <c r="AJ1990" s="7">
        <f>IF(R1990&gt;0,RANK(R1990,(N1990:P1990,Q1990:AE1990)),0)</f>
        <v>0</v>
      </c>
      <c r="AK1990" s="7">
        <f>IF(T1990&gt;0,RANK(T1990,(N1990:P1990,Q1990:AE1990)),0)</f>
        <v>0</v>
      </c>
      <c r="AL1990" s="7">
        <f>IF(S1990&gt;0,RANK(S1990,(N1990:P1990,Q1990:AE1990)),0)</f>
        <v>0</v>
      </c>
      <c r="AM1990" s="2">
        <f t="shared" si="751"/>
        <v>0</v>
      </c>
      <c r="AN1990" s="2">
        <f t="shared" si="752"/>
        <v>0</v>
      </c>
      <c r="AO1990" s="2">
        <f t="shared" si="753"/>
        <v>0</v>
      </c>
      <c r="AP1990" s="2">
        <f t="shared" si="754"/>
        <v>0</v>
      </c>
      <c r="AR1990" t="s">
        <v>987</v>
      </c>
      <c r="AS1990" t="s">
        <v>235</v>
      </c>
      <c r="AT1990">
        <v>1</v>
      </c>
      <c r="AV1990">
        <v>3</v>
      </c>
      <c r="AW1990" s="91">
        <v>46</v>
      </c>
      <c r="AX1990" s="93">
        <v>93</v>
      </c>
      <c r="AY1990" s="97">
        <f t="shared" si="745"/>
        <v>46093</v>
      </c>
      <c r="BA1990" s="7" t="s">
        <v>1261</v>
      </c>
    </row>
    <row r="1991" spans="1:53" hidden="1" outlineLevel="1">
      <c r="A1991" t="s">
        <v>2243</v>
      </c>
      <c r="B1991" t="s">
        <v>235</v>
      </c>
      <c r="C1991" s="1">
        <f t="shared" si="746"/>
        <v>543</v>
      </c>
      <c r="D1991" s="7">
        <f>IF(N1991&gt;0, RANK(N1991,(N1991:P1991,Q1991:AE1991)),0)</f>
        <v>0</v>
      </c>
      <c r="E1991" s="7">
        <f>IF(O1991&gt;0,RANK(O1991,(N1991:P1991,Q1991:AE1991)),0)</f>
        <v>1</v>
      </c>
      <c r="F1991" s="7">
        <f>IF(P1991&gt;0,RANK(P1991,(N1991:P1991,Q1991:AE1991)),0)</f>
        <v>0</v>
      </c>
      <c r="G1991" s="1" t="e">
        <f t="shared" si="755"/>
        <v>#NUM!</v>
      </c>
      <c r="H1991" s="2" t="e">
        <f t="shared" si="756"/>
        <v>#NUM!</v>
      </c>
      <c r="I1991" s="2"/>
      <c r="J1991" s="2">
        <f t="shared" si="747"/>
        <v>0</v>
      </c>
      <c r="K1991" s="2">
        <f t="shared" si="748"/>
        <v>1</v>
      </c>
      <c r="L1991" s="2">
        <f t="shared" si="749"/>
        <v>0</v>
      </c>
      <c r="M1991" s="2">
        <f t="shared" si="750"/>
        <v>0</v>
      </c>
      <c r="N1991" s="59"/>
      <c r="O1991" s="59">
        <v>543</v>
      </c>
      <c r="P1991" s="59"/>
      <c r="Y1991" s="59"/>
      <c r="Z1991" s="59"/>
      <c r="AA1991" s="59"/>
      <c r="AB1991" s="59"/>
      <c r="AC1991" s="59"/>
      <c r="AD1991" s="59"/>
      <c r="AE1991" s="59"/>
      <c r="AF1991" s="59"/>
      <c r="AG1991" s="59"/>
      <c r="AI1991" s="7">
        <f>IF(Q1991&gt;0,RANK(Q1991,(N1991:P1991,Q1991:AE1991)),0)</f>
        <v>0</v>
      </c>
      <c r="AJ1991" s="7">
        <f>IF(R1991&gt;0,RANK(R1991,(N1991:P1991,Q1991:AE1991)),0)</f>
        <v>0</v>
      </c>
      <c r="AK1991" s="7">
        <f>IF(T1991&gt;0,RANK(T1991,(N1991:P1991,Q1991:AE1991)),0)</f>
        <v>0</v>
      </c>
      <c r="AL1991" s="7">
        <f>IF(S1991&gt;0,RANK(S1991,(N1991:P1991,Q1991:AE1991)),0)</f>
        <v>0</v>
      </c>
      <c r="AM1991" s="2">
        <f t="shared" si="751"/>
        <v>0</v>
      </c>
      <c r="AN1991" s="2">
        <f t="shared" si="752"/>
        <v>0</v>
      </c>
      <c r="AO1991" s="2">
        <f t="shared" si="753"/>
        <v>0</v>
      </c>
      <c r="AP1991" s="2">
        <f t="shared" si="754"/>
        <v>0</v>
      </c>
      <c r="AR1991" t="s">
        <v>2243</v>
      </c>
      <c r="AS1991" t="s">
        <v>235</v>
      </c>
      <c r="AT1991">
        <v>1</v>
      </c>
      <c r="AV1991">
        <v>3</v>
      </c>
      <c r="AW1991" s="91">
        <v>46</v>
      </c>
      <c r="AX1991" s="93">
        <v>95</v>
      </c>
      <c r="AY1991" s="97">
        <f t="shared" si="745"/>
        <v>46095</v>
      </c>
      <c r="BA1991" s="7" t="s">
        <v>1261</v>
      </c>
    </row>
    <row r="1992" spans="1:53" hidden="1" outlineLevel="1">
      <c r="A1992" t="s">
        <v>1487</v>
      </c>
      <c r="B1992" t="s">
        <v>235</v>
      </c>
      <c r="C1992" s="1">
        <f t="shared" si="746"/>
        <v>725</v>
      </c>
      <c r="D1992" s="7">
        <f>IF(N1992&gt;0, RANK(N1992,(N1992:P1992,Q1992:AE1992)),0)</f>
        <v>0</v>
      </c>
      <c r="E1992" s="7">
        <f>IF(O1992&gt;0,RANK(O1992,(N1992:P1992,Q1992:AE1992)),0)</f>
        <v>1</v>
      </c>
      <c r="F1992" s="7">
        <f>IF(P1992&gt;0,RANK(P1992,(N1992:P1992,Q1992:AE1992)),0)</f>
        <v>0</v>
      </c>
      <c r="G1992" s="1" t="e">
        <f t="shared" si="755"/>
        <v>#NUM!</v>
      </c>
      <c r="H1992" s="2" t="e">
        <f t="shared" si="756"/>
        <v>#NUM!</v>
      </c>
      <c r="I1992" s="2"/>
      <c r="J1992" s="2">
        <f t="shared" si="747"/>
        <v>0</v>
      </c>
      <c r="K1992" s="2">
        <f t="shared" si="748"/>
        <v>1</v>
      </c>
      <c r="L1992" s="2">
        <f t="shared" si="749"/>
        <v>0</v>
      </c>
      <c r="M1992" s="2">
        <f t="shared" si="750"/>
        <v>0</v>
      </c>
      <c r="N1992" s="59"/>
      <c r="O1992" s="59">
        <v>725</v>
      </c>
      <c r="P1992" s="59"/>
      <c r="Y1992" s="59"/>
      <c r="Z1992" s="59"/>
      <c r="AA1992" s="59"/>
      <c r="AB1992" s="59"/>
      <c r="AC1992" s="59"/>
      <c r="AD1992" s="59"/>
      <c r="AE1992" s="59"/>
      <c r="AF1992" s="59"/>
      <c r="AG1992" s="59"/>
      <c r="AI1992" s="7">
        <f>IF(Q1992&gt;0,RANK(Q1992,(N1992:P1992,Q1992:AE1992)),0)</f>
        <v>0</v>
      </c>
      <c r="AJ1992" s="7">
        <f>IF(R1992&gt;0,RANK(R1992,(N1992:P1992,Q1992:AE1992)),0)</f>
        <v>0</v>
      </c>
      <c r="AK1992" s="7">
        <f>IF(T1992&gt;0,RANK(T1992,(N1992:P1992,Q1992:AE1992)),0)</f>
        <v>0</v>
      </c>
      <c r="AL1992" s="7">
        <f>IF(S1992&gt;0,RANK(S1992,(N1992:P1992,Q1992:AE1992)),0)</f>
        <v>0</v>
      </c>
      <c r="AM1992" s="2">
        <f t="shared" si="751"/>
        <v>0</v>
      </c>
      <c r="AN1992" s="2">
        <f t="shared" si="752"/>
        <v>0</v>
      </c>
      <c r="AO1992" s="2">
        <f t="shared" si="753"/>
        <v>0</v>
      </c>
      <c r="AP1992" s="2">
        <f t="shared" si="754"/>
        <v>0</v>
      </c>
      <c r="AR1992" t="s">
        <v>1487</v>
      </c>
      <c r="AS1992" t="s">
        <v>235</v>
      </c>
      <c r="AT1992">
        <v>1</v>
      </c>
      <c r="AV1992">
        <v>3</v>
      </c>
      <c r="AW1992" s="91">
        <v>46</v>
      </c>
      <c r="AX1992" s="93">
        <v>97</v>
      </c>
      <c r="AY1992" s="97">
        <f t="shared" si="745"/>
        <v>46097</v>
      </c>
      <c r="BA1992" s="7" t="s">
        <v>1261</v>
      </c>
    </row>
    <row r="1993" spans="1:53" hidden="1" outlineLevel="1">
      <c r="A1993" t="s">
        <v>545</v>
      </c>
      <c r="B1993" t="s">
        <v>235</v>
      </c>
      <c r="C1993" s="1">
        <f t="shared" si="746"/>
        <v>44085</v>
      </c>
      <c r="D1993" s="7">
        <f>IF(N1993&gt;0, RANK(N1993,(N1993:P1993,Q1993:AE1993)),0)</f>
        <v>0</v>
      </c>
      <c r="E1993" s="7">
        <f>IF(O1993&gt;0,RANK(O1993,(N1993:P1993,Q1993:AE1993)),0)</f>
        <v>1</v>
      </c>
      <c r="F1993" s="7">
        <f>IF(P1993&gt;0,RANK(P1993,(N1993:P1993,Q1993:AE1993)),0)</f>
        <v>0</v>
      </c>
      <c r="G1993" s="1" t="e">
        <f t="shared" si="755"/>
        <v>#NUM!</v>
      </c>
      <c r="H1993" s="2" t="e">
        <f t="shared" si="756"/>
        <v>#NUM!</v>
      </c>
      <c r="I1993" s="2"/>
      <c r="J1993" s="2">
        <f t="shared" si="747"/>
        <v>0</v>
      </c>
      <c r="K1993" s="2">
        <f t="shared" si="748"/>
        <v>1</v>
      </c>
      <c r="L1993" s="2">
        <f t="shared" si="749"/>
        <v>0</v>
      </c>
      <c r="M1993" s="2">
        <f t="shared" si="750"/>
        <v>0</v>
      </c>
      <c r="N1993" s="59"/>
      <c r="O1993" s="59">
        <v>44085</v>
      </c>
      <c r="P1993" s="59"/>
      <c r="Y1993" s="59"/>
      <c r="Z1993" s="59"/>
      <c r="AA1993" s="59"/>
      <c r="AB1993" s="59"/>
      <c r="AC1993" s="59"/>
      <c r="AD1993" s="59"/>
      <c r="AE1993" s="59"/>
      <c r="AF1993" s="59"/>
      <c r="AG1993" s="59"/>
      <c r="AI1993" s="7">
        <f>IF(Q1993&gt;0,RANK(Q1993,(N1993:P1993,Q1993:AE1993)),0)</f>
        <v>0</v>
      </c>
      <c r="AJ1993" s="7">
        <f>IF(R1993&gt;0,RANK(R1993,(N1993:P1993,Q1993:AE1993)),0)</f>
        <v>0</v>
      </c>
      <c r="AK1993" s="7">
        <f>IF(T1993&gt;0,RANK(T1993,(N1993:P1993,Q1993:AE1993)),0)</f>
        <v>0</v>
      </c>
      <c r="AL1993" s="7">
        <f>IF(S1993&gt;0,RANK(S1993,(N1993:P1993,Q1993:AE1993)),0)</f>
        <v>0</v>
      </c>
      <c r="AM1993" s="2">
        <f t="shared" si="751"/>
        <v>0</v>
      </c>
      <c r="AN1993" s="2">
        <f t="shared" si="752"/>
        <v>0</v>
      </c>
      <c r="AO1993" s="2">
        <f t="shared" si="753"/>
        <v>0</v>
      </c>
      <c r="AP1993" s="2">
        <f t="shared" si="754"/>
        <v>0</v>
      </c>
      <c r="AR1993" t="s">
        <v>545</v>
      </c>
      <c r="AS1993" t="s">
        <v>235</v>
      </c>
      <c r="AT1993">
        <v>1</v>
      </c>
      <c r="AV1993">
        <v>3</v>
      </c>
      <c r="AW1993" s="91">
        <v>46</v>
      </c>
      <c r="AX1993" s="93">
        <v>99</v>
      </c>
      <c r="AY1993" s="97">
        <f t="shared" si="745"/>
        <v>46099</v>
      </c>
      <c r="BA1993" s="7" t="s">
        <v>1261</v>
      </c>
    </row>
    <row r="1994" spans="1:53" hidden="1" outlineLevel="1">
      <c r="A1994" t="s">
        <v>33</v>
      </c>
      <c r="B1994" t="s">
        <v>235</v>
      </c>
      <c r="C1994" s="1">
        <f t="shared" si="746"/>
        <v>1822</v>
      </c>
      <c r="D1994" s="7">
        <f>IF(N1994&gt;0, RANK(N1994,(N1994:P1994,Q1994:AE1994)),0)</f>
        <v>0</v>
      </c>
      <c r="E1994" s="7">
        <f>IF(O1994&gt;0,RANK(O1994,(N1994:P1994,Q1994:AE1994)),0)</f>
        <v>1</v>
      </c>
      <c r="F1994" s="7">
        <f>IF(P1994&gt;0,RANK(P1994,(N1994:P1994,Q1994:AE1994)),0)</f>
        <v>0</v>
      </c>
      <c r="G1994" s="1" t="e">
        <f t="shared" si="755"/>
        <v>#NUM!</v>
      </c>
      <c r="H1994" s="2" t="e">
        <f t="shared" si="756"/>
        <v>#NUM!</v>
      </c>
      <c r="I1994" s="2"/>
      <c r="J1994" s="2">
        <f t="shared" si="747"/>
        <v>0</v>
      </c>
      <c r="K1994" s="2">
        <f t="shared" si="748"/>
        <v>1</v>
      </c>
      <c r="L1994" s="2">
        <f t="shared" si="749"/>
        <v>0</v>
      </c>
      <c r="M1994" s="2">
        <f t="shared" si="750"/>
        <v>0</v>
      </c>
      <c r="N1994" s="59"/>
      <c r="O1994" s="59">
        <v>1822</v>
      </c>
      <c r="P1994" s="59"/>
      <c r="Y1994" s="59"/>
      <c r="Z1994" s="59"/>
      <c r="AA1994" s="59"/>
      <c r="AB1994" s="59"/>
      <c r="AC1994" s="59"/>
      <c r="AD1994" s="59"/>
      <c r="AE1994" s="59"/>
      <c r="AF1994" s="59"/>
      <c r="AG1994" s="59"/>
      <c r="AI1994" s="7">
        <f>IF(Q1994&gt;0,RANK(Q1994,(N1994:P1994,Q1994:AE1994)),0)</f>
        <v>0</v>
      </c>
      <c r="AJ1994" s="7">
        <f>IF(R1994&gt;0,RANK(R1994,(N1994:P1994,Q1994:AE1994)),0)</f>
        <v>0</v>
      </c>
      <c r="AK1994" s="7">
        <f>IF(T1994&gt;0,RANK(T1994,(N1994:P1994,Q1994:AE1994)),0)</f>
        <v>0</v>
      </c>
      <c r="AL1994" s="7">
        <f>IF(S1994&gt;0,RANK(S1994,(N1994:P1994,Q1994:AE1994)),0)</f>
        <v>0</v>
      </c>
      <c r="AM1994" s="2">
        <f t="shared" si="751"/>
        <v>0</v>
      </c>
      <c r="AN1994" s="2">
        <f t="shared" si="752"/>
        <v>0</v>
      </c>
      <c r="AO1994" s="2">
        <f t="shared" si="753"/>
        <v>0</v>
      </c>
      <c r="AP1994" s="2">
        <f t="shared" si="754"/>
        <v>0</v>
      </c>
      <c r="AR1994" t="s">
        <v>33</v>
      </c>
      <c r="AS1994" t="s">
        <v>235</v>
      </c>
      <c r="AT1994">
        <v>1</v>
      </c>
      <c r="AV1994">
        <v>3</v>
      </c>
      <c r="AW1994" s="91">
        <v>46</v>
      </c>
      <c r="AX1994" s="93">
        <v>101</v>
      </c>
      <c r="AY1994" s="97">
        <f t="shared" si="745"/>
        <v>46101</v>
      </c>
      <c r="BA1994" s="7" t="s">
        <v>1261</v>
      </c>
    </row>
    <row r="1995" spans="1:53" hidden="1" outlineLevel="1">
      <c r="A1995" t="s">
        <v>2586</v>
      </c>
      <c r="B1995" t="s">
        <v>235</v>
      </c>
      <c r="C1995" s="1">
        <f t="shared" si="746"/>
        <v>27928</v>
      </c>
      <c r="D1995" s="7">
        <f>IF(N1995&gt;0, RANK(N1995,(N1995:P1995,Q1995:AE1995)),0)</f>
        <v>0</v>
      </c>
      <c r="E1995" s="7">
        <f>IF(O1995&gt;0,RANK(O1995,(N1995:P1995,Q1995:AE1995)),0)</f>
        <v>1</v>
      </c>
      <c r="F1995" s="7">
        <f>IF(P1995&gt;0,RANK(P1995,(N1995:P1995,Q1995:AE1995)),0)</f>
        <v>0</v>
      </c>
      <c r="G1995" s="1" t="e">
        <f t="shared" si="755"/>
        <v>#NUM!</v>
      </c>
      <c r="H1995" s="2" t="e">
        <f t="shared" si="756"/>
        <v>#NUM!</v>
      </c>
      <c r="I1995" s="2"/>
      <c r="J1995" s="2">
        <f t="shared" si="747"/>
        <v>0</v>
      </c>
      <c r="K1995" s="2">
        <f t="shared" si="748"/>
        <v>1</v>
      </c>
      <c r="L1995" s="2">
        <f t="shared" si="749"/>
        <v>0</v>
      </c>
      <c r="M1995" s="2">
        <f t="shared" si="750"/>
        <v>0</v>
      </c>
      <c r="N1995" s="59"/>
      <c r="O1995" s="59">
        <v>27928</v>
      </c>
      <c r="P1995" s="59"/>
      <c r="Y1995" s="59"/>
      <c r="Z1995" s="59"/>
      <c r="AA1995" s="59"/>
      <c r="AB1995" s="59"/>
      <c r="AC1995" s="59"/>
      <c r="AD1995" s="59"/>
      <c r="AE1995" s="59"/>
      <c r="AF1995" s="59"/>
      <c r="AG1995" s="59"/>
      <c r="AI1995" s="7">
        <f>IF(Q1995&gt;0,RANK(Q1995,(N1995:P1995,Q1995:AE1995)),0)</f>
        <v>0</v>
      </c>
      <c r="AJ1995" s="7">
        <f>IF(R1995&gt;0,RANK(R1995,(N1995:P1995,Q1995:AE1995)),0)</f>
        <v>0</v>
      </c>
      <c r="AK1995" s="7">
        <f>IF(T1995&gt;0,RANK(T1995,(N1995:P1995,Q1995:AE1995)),0)</f>
        <v>0</v>
      </c>
      <c r="AL1995" s="7">
        <f>IF(S1995&gt;0,RANK(S1995,(N1995:P1995,Q1995:AE1995)),0)</f>
        <v>0</v>
      </c>
      <c r="AM1995" s="2">
        <f t="shared" si="751"/>
        <v>0</v>
      </c>
      <c r="AN1995" s="2">
        <f t="shared" si="752"/>
        <v>0</v>
      </c>
      <c r="AO1995" s="2">
        <f t="shared" si="753"/>
        <v>0</v>
      </c>
      <c r="AP1995" s="2">
        <f t="shared" si="754"/>
        <v>0</v>
      </c>
      <c r="AR1995" t="s">
        <v>2586</v>
      </c>
      <c r="AS1995" t="s">
        <v>235</v>
      </c>
      <c r="AT1995">
        <v>1</v>
      </c>
      <c r="AV1995">
        <v>3</v>
      </c>
      <c r="AW1995" s="91">
        <v>46</v>
      </c>
      <c r="AX1995" s="93">
        <v>103</v>
      </c>
      <c r="AY1995" s="97">
        <f t="shared" si="745"/>
        <v>46103</v>
      </c>
      <c r="BA1995" s="7" t="s">
        <v>1261</v>
      </c>
    </row>
    <row r="1996" spans="1:53" hidden="1" outlineLevel="1">
      <c r="A1996" t="s">
        <v>195</v>
      </c>
      <c r="B1996" t="s">
        <v>235</v>
      </c>
      <c r="C1996" s="1">
        <f t="shared" si="746"/>
        <v>1088</v>
      </c>
      <c r="D1996" s="7">
        <f>IF(N1996&gt;0, RANK(N1996,(N1996:P1996,Q1996:AE1996)),0)</f>
        <v>0</v>
      </c>
      <c r="E1996" s="7">
        <f>IF(O1996&gt;0,RANK(O1996,(N1996:P1996,Q1996:AE1996)),0)</f>
        <v>1</v>
      </c>
      <c r="F1996" s="7">
        <f>IF(P1996&gt;0,RANK(P1996,(N1996:P1996,Q1996:AE1996)),0)</f>
        <v>0</v>
      </c>
      <c r="G1996" s="1" t="e">
        <f t="shared" si="755"/>
        <v>#NUM!</v>
      </c>
      <c r="H1996" s="2" t="e">
        <f t="shared" si="756"/>
        <v>#NUM!</v>
      </c>
      <c r="I1996" s="2"/>
      <c r="J1996" s="2">
        <f t="shared" si="747"/>
        <v>0</v>
      </c>
      <c r="K1996" s="2">
        <f t="shared" si="748"/>
        <v>1</v>
      </c>
      <c r="L1996" s="2">
        <f t="shared" si="749"/>
        <v>0</v>
      </c>
      <c r="M1996" s="2">
        <f t="shared" si="750"/>
        <v>0</v>
      </c>
      <c r="N1996" s="59"/>
      <c r="O1996" s="59">
        <v>1088</v>
      </c>
      <c r="P1996" s="59"/>
      <c r="Y1996" s="59"/>
      <c r="Z1996" s="59"/>
      <c r="AA1996" s="59"/>
      <c r="AB1996" s="59"/>
      <c r="AC1996" s="59"/>
      <c r="AD1996" s="59"/>
      <c r="AE1996" s="59"/>
      <c r="AF1996" s="59"/>
      <c r="AG1996" s="59"/>
      <c r="AI1996" s="7">
        <f>IF(Q1996&gt;0,RANK(Q1996,(N1996:P1996,Q1996:AE1996)),0)</f>
        <v>0</v>
      </c>
      <c r="AJ1996" s="7">
        <f>IF(R1996&gt;0,RANK(R1996,(N1996:P1996,Q1996:AE1996)),0)</f>
        <v>0</v>
      </c>
      <c r="AK1996" s="7">
        <f>IF(T1996&gt;0,RANK(T1996,(N1996:P1996,Q1996:AE1996)),0)</f>
        <v>0</v>
      </c>
      <c r="AL1996" s="7">
        <f>IF(S1996&gt;0,RANK(S1996,(N1996:P1996,Q1996:AE1996)),0)</f>
        <v>0</v>
      </c>
      <c r="AM1996" s="2">
        <f t="shared" si="751"/>
        <v>0</v>
      </c>
      <c r="AN1996" s="2">
        <f t="shared" si="752"/>
        <v>0</v>
      </c>
      <c r="AO1996" s="2">
        <f t="shared" si="753"/>
        <v>0</v>
      </c>
      <c r="AP1996" s="2">
        <f t="shared" si="754"/>
        <v>0</v>
      </c>
      <c r="AR1996" t="s">
        <v>195</v>
      </c>
      <c r="AS1996" t="s">
        <v>235</v>
      </c>
      <c r="AT1996">
        <v>1</v>
      </c>
      <c r="AV1996">
        <v>3</v>
      </c>
      <c r="AW1996" s="91">
        <v>46</v>
      </c>
      <c r="AX1996" s="93">
        <v>105</v>
      </c>
      <c r="AY1996" s="97">
        <f t="shared" si="745"/>
        <v>46105</v>
      </c>
      <c r="BA1996" s="7" t="s">
        <v>1261</v>
      </c>
    </row>
    <row r="1997" spans="1:53" hidden="1" outlineLevel="1">
      <c r="A1997" t="s">
        <v>824</v>
      </c>
      <c r="B1997" t="s">
        <v>235</v>
      </c>
      <c r="C1997" s="1">
        <f t="shared" si="746"/>
        <v>1035</v>
      </c>
      <c r="D1997" s="7">
        <f>IF(N1997&gt;0, RANK(N1997,(N1997:P1997,Q1997:AE1997)),0)</f>
        <v>0</v>
      </c>
      <c r="E1997" s="7">
        <f>IF(O1997&gt;0,RANK(O1997,(N1997:P1997,Q1997:AE1997)),0)</f>
        <v>1</v>
      </c>
      <c r="F1997" s="7">
        <f>IF(P1997&gt;0,RANK(P1997,(N1997:P1997,Q1997:AE1997)),0)</f>
        <v>0</v>
      </c>
      <c r="G1997" s="1" t="e">
        <f t="shared" si="755"/>
        <v>#NUM!</v>
      </c>
      <c r="H1997" s="2" t="e">
        <f t="shared" si="756"/>
        <v>#NUM!</v>
      </c>
      <c r="I1997" s="2"/>
      <c r="J1997" s="2">
        <f t="shared" si="747"/>
        <v>0</v>
      </c>
      <c r="K1997" s="2">
        <f t="shared" si="748"/>
        <v>1</v>
      </c>
      <c r="L1997" s="2">
        <f t="shared" si="749"/>
        <v>0</v>
      </c>
      <c r="M1997" s="2">
        <f t="shared" si="750"/>
        <v>0</v>
      </c>
      <c r="N1997" s="59"/>
      <c r="O1997" s="59">
        <v>1035</v>
      </c>
      <c r="P1997" s="59"/>
      <c r="Y1997" s="59"/>
      <c r="Z1997" s="59"/>
      <c r="AA1997" s="59"/>
      <c r="AB1997" s="59"/>
      <c r="AC1997" s="59"/>
      <c r="AD1997" s="59"/>
      <c r="AE1997" s="59"/>
      <c r="AF1997" s="59"/>
      <c r="AG1997" s="59"/>
      <c r="AI1997" s="7">
        <f>IF(Q1997&gt;0,RANK(Q1997,(N1997:P1997,Q1997:AE1997)),0)</f>
        <v>0</v>
      </c>
      <c r="AJ1997" s="7">
        <f>IF(R1997&gt;0,RANK(R1997,(N1997:P1997,Q1997:AE1997)),0)</f>
        <v>0</v>
      </c>
      <c r="AK1997" s="7">
        <f>IF(T1997&gt;0,RANK(T1997,(N1997:P1997,Q1997:AE1997)),0)</f>
        <v>0</v>
      </c>
      <c r="AL1997" s="7">
        <f>IF(S1997&gt;0,RANK(S1997,(N1997:P1997,Q1997:AE1997)),0)</f>
        <v>0</v>
      </c>
      <c r="AM1997" s="2">
        <f t="shared" si="751"/>
        <v>0</v>
      </c>
      <c r="AN1997" s="2">
        <f t="shared" si="752"/>
        <v>0</v>
      </c>
      <c r="AO1997" s="2">
        <f t="shared" si="753"/>
        <v>0</v>
      </c>
      <c r="AP1997" s="2">
        <f t="shared" si="754"/>
        <v>0</v>
      </c>
      <c r="AR1997" t="s">
        <v>824</v>
      </c>
      <c r="AS1997" t="s">
        <v>235</v>
      </c>
      <c r="AT1997">
        <v>1</v>
      </c>
      <c r="AV1997">
        <v>3</v>
      </c>
      <c r="AW1997" s="91">
        <v>46</v>
      </c>
      <c r="AX1997" s="93">
        <v>107</v>
      </c>
      <c r="AY1997" s="97">
        <f t="shared" si="745"/>
        <v>46107</v>
      </c>
      <c r="BA1997" s="7" t="s">
        <v>1261</v>
      </c>
    </row>
    <row r="1998" spans="1:53" hidden="1" outlineLevel="1">
      <c r="A1998" t="s">
        <v>34</v>
      </c>
      <c r="B1998" t="s">
        <v>235</v>
      </c>
      <c r="C1998" s="1">
        <f t="shared" si="746"/>
        <v>2498</v>
      </c>
      <c r="D1998" s="7">
        <f>IF(N1998&gt;0, RANK(N1998,(N1998:P1998,Q1998:AE1998)),0)</f>
        <v>0</v>
      </c>
      <c r="E1998" s="7">
        <f>IF(O1998&gt;0,RANK(O1998,(N1998:P1998,Q1998:AE1998)),0)</f>
        <v>1</v>
      </c>
      <c r="F1998" s="7">
        <f>IF(P1998&gt;0,RANK(P1998,(N1998:P1998,Q1998:AE1998)),0)</f>
        <v>0</v>
      </c>
      <c r="G1998" s="1" t="e">
        <f t="shared" si="755"/>
        <v>#NUM!</v>
      </c>
      <c r="H1998" s="2" t="e">
        <f t="shared" si="756"/>
        <v>#NUM!</v>
      </c>
      <c r="I1998" s="2"/>
      <c r="J1998" s="2">
        <f t="shared" si="747"/>
        <v>0</v>
      </c>
      <c r="K1998" s="2">
        <f t="shared" si="748"/>
        <v>1</v>
      </c>
      <c r="L1998" s="2">
        <f t="shared" si="749"/>
        <v>0</v>
      </c>
      <c r="M1998" s="2">
        <f t="shared" si="750"/>
        <v>0</v>
      </c>
      <c r="N1998" s="59"/>
      <c r="O1998" s="59">
        <v>2498</v>
      </c>
      <c r="P1998" s="59"/>
      <c r="Y1998" s="59"/>
      <c r="Z1998" s="59"/>
      <c r="AA1998" s="59"/>
      <c r="AB1998" s="59"/>
      <c r="AC1998" s="59"/>
      <c r="AD1998" s="59"/>
      <c r="AE1998" s="59"/>
      <c r="AF1998" s="59"/>
      <c r="AG1998" s="59"/>
      <c r="AI1998" s="7">
        <f>IF(Q1998&gt;0,RANK(Q1998,(N1998:P1998,Q1998:AE1998)),0)</f>
        <v>0</v>
      </c>
      <c r="AJ1998" s="7">
        <f>IF(R1998&gt;0,RANK(R1998,(N1998:P1998,Q1998:AE1998)),0)</f>
        <v>0</v>
      </c>
      <c r="AK1998" s="7">
        <f>IF(T1998&gt;0,RANK(T1998,(N1998:P1998,Q1998:AE1998)),0)</f>
        <v>0</v>
      </c>
      <c r="AL1998" s="7">
        <f>IF(S1998&gt;0,RANK(S1998,(N1998:P1998,Q1998:AE1998)),0)</f>
        <v>0</v>
      </c>
      <c r="AM1998" s="2">
        <f t="shared" si="751"/>
        <v>0</v>
      </c>
      <c r="AN1998" s="2">
        <f t="shared" si="752"/>
        <v>0</v>
      </c>
      <c r="AO1998" s="2">
        <f t="shared" si="753"/>
        <v>0</v>
      </c>
      <c r="AP1998" s="2">
        <f t="shared" si="754"/>
        <v>0</v>
      </c>
      <c r="AR1998" t="s">
        <v>34</v>
      </c>
      <c r="AS1998" t="s">
        <v>235</v>
      </c>
      <c r="AT1998">
        <v>1</v>
      </c>
      <c r="AV1998">
        <v>3</v>
      </c>
      <c r="AW1998" s="91">
        <v>46</v>
      </c>
      <c r="AX1998" s="93">
        <v>109</v>
      </c>
      <c r="AY1998" s="97">
        <f t="shared" si="745"/>
        <v>46109</v>
      </c>
      <c r="BA1998" s="7" t="s">
        <v>1261</v>
      </c>
    </row>
    <row r="1999" spans="1:53" hidden="1" outlineLevel="1">
      <c r="A1999" t="s">
        <v>1674</v>
      </c>
      <c r="B1999" t="s">
        <v>235</v>
      </c>
      <c r="C1999" s="1">
        <f t="shared" si="746"/>
        <v>854</v>
      </c>
      <c r="D1999" s="7">
        <f>IF(N1999&gt;0, RANK(N1999,(N1999:P1999,Q1999:AE1999)),0)</f>
        <v>0</v>
      </c>
      <c r="E1999" s="7">
        <f>IF(O1999&gt;0,RANK(O1999,(N1999:P1999,Q1999:AE1999)),0)</f>
        <v>1</v>
      </c>
      <c r="F1999" s="7">
        <f>IF(P1999&gt;0,RANK(P1999,(N1999:P1999,Q1999:AE1999)),0)</f>
        <v>0</v>
      </c>
      <c r="G1999" s="1" t="e">
        <f t="shared" si="755"/>
        <v>#NUM!</v>
      </c>
      <c r="H1999" s="2" t="e">
        <f t="shared" si="756"/>
        <v>#NUM!</v>
      </c>
      <c r="I1999" s="2"/>
      <c r="J1999" s="2">
        <f t="shared" si="747"/>
        <v>0</v>
      </c>
      <c r="K1999" s="2">
        <f t="shared" si="748"/>
        <v>1</v>
      </c>
      <c r="L1999" s="2">
        <f t="shared" si="749"/>
        <v>0</v>
      </c>
      <c r="M1999" s="2">
        <f t="shared" si="750"/>
        <v>0</v>
      </c>
      <c r="N1999" s="59"/>
      <c r="O1999" s="59">
        <v>854</v>
      </c>
      <c r="P1999" s="59"/>
      <c r="Y1999" s="59"/>
      <c r="Z1999" s="59"/>
      <c r="AA1999" s="59"/>
      <c r="AB1999" s="59"/>
      <c r="AC1999" s="59"/>
      <c r="AD1999" s="59"/>
      <c r="AE1999" s="59"/>
      <c r="AF1999" s="59"/>
      <c r="AG1999" s="59"/>
      <c r="AI1999" s="7">
        <f>IF(Q1999&gt;0,RANK(Q1999,(N1999:P1999,Q1999:AE1999)),0)</f>
        <v>0</v>
      </c>
      <c r="AJ1999" s="7">
        <f>IF(R1999&gt;0,RANK(R1999,(N1999:P1999,Q1999:AE1999)),0)</f>
        <v>0</v>
      </c>
      <c r="AK1999" s="7">
        <f>IF(T1999&gt;0,RANK(T1999,(N1999:P1999,Q1999:AE1999)),0)</f>
        <v>0</v>
      </c>
      <c r="AL1999" s="7">
        <f>IF(S1999&gt;0,RANK(S1999,(N1999:P1999,Q1999:AE1999)),0)</f>
        <v>0</v>
      </c>
      <c r="AM1999" s="2">
        <f t="shared" si="751"/>
        <v>0</v>
      </c>
      <c r="AN1999" s="2">
        <f t="shared" si="752"/>
        <v>0</v>
      </c>
      <c r="AO1999" s="2">
        <f t="shared" si="753"/>
        <v>0</v>
      </c>
      <c r="AP1999" s="2">
        <f t="shared" si="754"/>
        <v>0</v>
      </c>
      <c r="AR1999" t="s">
        <v>1674</v>
      </c>
      <c r="AS1999" t="s">
        <v>235</v>
      </c>
      <c r="AT1999">
        <v>1</v>
      </c>
      <c r="AV1999">
        <v>3</v>
      </c>
      <c r="AW1999" s="91">
        <v>46</v>
      </c>
      <c r="AX1999" s="93">
        <v>111</v>
      </c>
      <c r="AY1999" s="97">
        <f t="shared" si="745"/>
        <v>46111</v>
      </c>
      <c r="BA1999" s="7" t="s">
        <v>1261</v>
      </c>
    </row>
    <row r="2000" spans="1:53" hidden="1" outlineLevel="1">
      <c r="A2000" t="s">
        <v>1342</v>
      </c>
      <c r="B2000" t="s">
        <v>235</v>
      </c>
      <c r="C2000" s="1">
        <f t="shared" si="746"/>
        <v>854</v>
      </c>
      <c r="D2000" s="7">
        <f>IF(N2000&gt;0, RANK(N2000,(N2000:P2000,Q2000:AE2000)),0)</f>
        <v>0</v>
      </c>
      <c r="E2000" s="7">
        <f>IF(O2000&gt;0,RANK(O2000,(N2000:P2000,Q2000:AE2000)),0)</f>
        <v>1</v>
      </c>
      <c r="F2000" s="7">
        <f>IF(P2000&gt;0,RANK(P2000,(N2000:P2000,Q2000:AE2000)),0)</f>
        <v>0</v>
      </c>
      <c r="G2000" s="1" t="e">
        <f t="shared" si="755"/>
        <v>#NUM!</v>
      </c>
      <c r="H2000" s="2" t="e">
        <f t="shared" si="756"/>
        <v>#NUM!</v>
      </c>
      <c r="I2000" s="2"/>
      <c r="J2000" s="2">
        <f t="shared" si="747"/>
        <v>0</v>
      </c>
      <c r="K2000" s="2">
        <f t="shared" si="748"/>
        <v>1</v>
      </c>
      <c r="L2000" s="2">
        <f t="shared" si="749"/>
        <v>0</v>
      </c>
      <c r="M2000" s="2">
        <f t="shared" si="750"/>
        <v>0</v>
      </c>
      <c r="N2000" s="59"/>
      <c r="O2000" s="59">
        <v>854</v>
      </c>
      <c r="P2000" s="59"/>
      <c r="Y2000" s="59"/>
      <c r="Z2000" s="59"/>
      <c r="AA2000" s="59"/>
      <c r="AB2000" s="59"/>
      <c r="AC2000" s="59"/>
      <c r="AD2000" s="59"/>
      <c r="AE2000" s="59"/>
      <c r="AF2000" s="59"/>
      <c r="AG2000" s="59"/>
      <c r="AI2000" s="7">
        <f>IF(Q2000&gt;0,RANK(Q2000,(N2000:P2000,Q2000:AE2000)),0)</f>
        <v>0</v>
      </c>
      <c r="AJ2000" s="7">
        <f>IF(R2000&gt;0,RANK(R2000,(N2000:P2000,Q2000:AE2000)),0)</f>
        <v>0</v>
      </c>
      <c r="AK2000" s="7">
        <f>IF(T2000&gt;0,RANK(T2000,(N2000:P2000,Q2000:AE2000)),0)</f>
        <v>0</v>
      </c>
      <c r="AL2000" s="7">
        <f>IF(S2000&gt;0,RANK(S2000,(N2000:P2000,Q2000:AE2000)),0)</f>
        <v>0</v>
      </c>
      <c r="AM2000" s="2">
        <f t="shared" si="751"/>
        <v>0</v>
      </c>
      <c r="AN2000" s="2">
        <f t="shared" si="752"/>
        <v>0</v>
      </c>
      <c r="AO2000" s="2">
        <f t="shared" si="753"/>
        <v>0</v>
      </c>
      <c r="AP2000" s="2">
        <f t="shared" si="754"/>
        <v>0</v>
      </c>
      <c r="AR2000" t="s">
        <v>1342</v>
      </c>
      <c r="AS2000" t="s">
        <v>235</v>
      </c>
      <c r="AT2000">
        <v>1</v>
      </c>
      <c r="AV2000">
        <v>3</v>
      </c>
      <c r="AW2000" s="91">
        <v>46</v>
      </c>
      <c r="AX2000" s="93">
        <v>113</v>
      </c>
      <c r="AY2000" s="97">
        <f t="shared" si="745"/>
        <v>46113</v>
      </c>
      <c r="BA2000" s="7" t="s">
        <v>1261</v>
      </c>
    </row>
    <row r="2001" spans="1:53" hidden="1" outlineLevel="1">
      <c r="A2001" t="s">
        <v>1675</v>
      </c>
      <c r="B2001" t="s">
        <v>235</v>
      </c>
      <c r="C2001" s="1">
        <f t="shared" si="746"/>
        <v>2055</v>
      </c>
      <c r="D2001" s="7">
        <f>IF(N2001&gt;0, RANK(N2001,(N2001:P2001,Q2001:AE2001)),0)</f>
        <v>0</v>
      </c>
      <c r="E2001" s="7">
        <f>IF(O2001&gt;0,RANK(O2001,(N2001:P2001,Q2001:AE2001)),0)</f>
        <v>1</v>
      </c>
      <c r="F2001" s="7">
        <f>IF(P2001&gt;0,RANK(P2001,(N2001:P2001,Q2001:AE2001)),0)</f>
        <v>0</v>
      </c>
      <c r="G2001" s="1" t="e">
        <f t="shared" si="755"/>
        <v>#NUM!</v>
      </c>
      <c r="H2001" s="2" t="e">
        <f t="shared" si="756"/>
        <v>#NUM!</v>
      </c>
      <c r="I2001" s="2"/>
      <c r="J2001" s="2">
        <f t="shared" si="747"/>
        <v>0</v>
      </c>
      <c r="K2001" s="2">
        <f t="shared" si="748"/>
        <v>1</v>
      </c>
      <c r="L2001" s="2">
        <f t="shared" si="749"/>
        <v>0</v>
      </c>
      <c r="M2001" s="2">
        <f t="shared" si="750"/>
        <v>0</v>
      </c>
      <c r="N2001" s="59"/>
      <c r="O2001" s="59">
        <v>2055</v>
      </c>
      <c r="P2001" s="59"/>
      <c r="Y2001" s="59"/>
      <c r="Z2001" s="59"/>
      <c r="AA2001" s="59"/>
      <c r="AB2001" s="59"/>
      <c r="AC2001" s="59"/>
      <c r="AD2001" s="59"/>
      <c r="AE2001" s="59"/>
      <c r="AF2001" s="59"/>
      <c r="AG2001" s="59"/>
      <c r="AI2001" s="7">
        <f>IF(Q2001&gt;0,RANK(Q2001,(N2001:P2001,Q2001:AE2001)),0)</f>
        <v>0</v>
      </c>
      <c r="AJ2001" s="7">
        <f>IF(R2001&gt;0,RANK(R2001,(N2001:P2001,Q2001:AE2001)),0)</f>
        <v>0</v>
      </c>
      <c r="AK2001" s="7">
        <f>IF(T2001&gt;0,RANK(T2001,(N2001:P2001,Q2001:AE2001)),0)</f>
        <v>0</v>
      </c>
      <c r="AL2001" s="7">
        <f>IF(S2001&gt;0,RANK(S2001,(N2001:P2001,Q2001:AE2001)),0)</f>
        <v>0</v>
      </c>
      <c r="AM2001" s="2">
        <f t="shared" si="751"/>
        <v>0</v>
      </c>
      <c r="AN2001" s="2">
        <f t="shared" si="752"/>
        <v>0</v>
      </c>
      <c r="AO2001" s="2">
        <f t="shared" si="753"/>
        <v>0</v>
      </c>
      <c r="AP2001" s="2">
        <f t="shared" si="754"/>
        <v>0</v>
      </c>
      <c r="AR2001" t="s">
        <v>1675</v>
      </c>
      <c r="AS2001" t="s">
        <v>235</v>
      </c>
      <c r="AT2001">
        <v>1</v>
      </c>
      <c r="AV2001">
        <v>3</v>
      </c>
      <c r="AW2001" s="91">
        <v>46</v>
      </c>
      <c r="AX2001" s="93">
        <v>115</v>
      </c>
      <c r="AY2001" s="97">
        <f t="shared" si="745"/>
        <v>46115</v>
      </c>
      <c r="BA2001" s="7" t="s">
        <v>1261</v>
      </c>
    </row>
    <row r="2002" spans="1:53" hidden="1" outlineLevel="1">
      <c r="A2002" t="s">
        <v>854</v>
      </c>
      <c r="B2002" t="s">
        <v>235</v>
      </c>
      <c r="C2002" s="1">
        <f t="shared" si="746"/>
        <v>1062</v>
      </c>
      <c r="D2002" s="7">
        <f>IF(N2002&gt;0, RANK(N2002,(N2002:P2002,Q2002:AE2002)),0)</f>
        <v>0</v>
      </c>
      <c r="E2002" s="7">
        <f>IF(O2002&gt;0,RANK(O2002,(N2002:P2002,Q2002:AE2002)),0)</f>
        <v>1</v>
      </c>
      <c r="F2002" s="7">
        <f>IF(P2002&gt;0,RANK(P2002,(N2002:P2002,Q2002:AE2002)),0)</f>
        <v>0</v>
      </c>
      <c r="G2002" s="1" t="e">
        <f t="shared" si="755"/>
        <v>#NUM!</v>
      </c>
      <c r="H2002" s="2" t="e">
        <f t="shared" si="756"/>
        <v>#NUM!</v>
      </c>
      <c r="I2002" s="2"/>
      <c r="J2002" s="2">
        <f t="shared" si="747"/>
        <v>0</v>
      </c>
      <c r="K2002" s="2">
        <f t="shared" si="748"/>
        <v>1</v>
      </c>
      <c r="L2002" s="2">
        <f t="shared" si="749"/>
        <v>0</v>
      </c>
      <c r="M2002" s="2">
        <f t="shared" si="750"/>
        <v>0</v>
      </c>
      <c r="N2002" s="59"/>
      <c r="O2002" s="59">
        <v>1062</v>
      </c>
      <c r="P2002" s="59"/>
      <c r="Y2002" s="59"/>
      <c r="Z2002" s="59"/>
      <c r="AA2002" s="59"/>
      <c r="AB2002" s="59"/>
      <c r="AC2002" s="59"/>
      <c r="AD2002" s="59"/>
      <c r="AE2002" s="59"/>
      <c r="AF2002" s="59"/>
      <c r="AG2002" s="59"/>
      <c r="AI2002" s="7">
        <f>IF(Q2002&gt;0,RANK(Q2002,(N2002:P2002,Q2002:AE2002)),0)</f>
        <v>0</v>
      </c>
      <c r="AJ2002" s="7">
        <f>IF(R2002&gt;0,RANK(R2002,(N2002:P2002,Q2002:AE2002)),0)</f>
        <v>0</v>
      </c>
      <c r="AK2002" s="7">
        <f>IF(T2002&gt;0,RANK(T2002,(N2002:P2002,Q2002:AE2002)),0)</f>
        <v>0</v>
      </c>
      <c r="AL2002" s="7">
        <f>IF(S2002&gt;0,RANK(S2002,(N2002:P2002,Q2002:AE2002)),0)</f>
        <v>0</v>
      </c>
      <c r="AM2002" s="2">
        <f t="shared" si="751"/>
        <v>0</v>
      </c>
      <c r="AN2002" s="2">
        <f t="shared" si="752"/>
        <v>0</v>
      </c>
      <c r="AO2002" s="2">
        <f t="shared" si="753"/>
        <v>0</v>
      </c>
      <c r="AP2002" s="2">
        <f t="shared" si="754"/>
        <v>0</v>
      </c>
      <c r="AR2002" t="s">
        <v>854</v>
      </c>
      <c r="AS2002" t="s">
        <v>235</v>
      </c>
      <c r="AT2002">
        <v>1</v>
      </c>
      <c r="AV2002">
        <v>3</v>
      </c>
      <c r="AW2002" s="91">
        <v>46</v>
      </c>
      <c r="AX2002" s="93">
        <v>117</v>
      </c>
      <c r="AY2002" s="97">
        <f t="shared" si="745"/>
        <v>46117</v>
      </c>
      <c r="BA2002" s="7" t="s">
        <v>1261</v>
      </c>
    </row>
    <row r="2003" spans="1:53" hidden="1" outlineLevel="1">
      <c r="A2003" t="s">
        <v>2234</v>
      </c>
      <c r="B2003" t="s">
        <v>235</v>
      </c>
      <c r="C2003" s="1">
        <f t="shared" si="746"/>
        <v>600</v>
      </c>
      <c r="D2003" s="7">
        <f>IF(N2003&gt;0, RANK(N2003,(N2003:P2003,Q2003:AE2003)),0)</f>
        <v>0</v>
      </c>
      <c r="E2003" s="7">
        <f>IF(O2003&gt;0,RANK(O2003,(N2003:P2003,Q2003:AE2003)),0)</f>
        <v>1</v>
      </c>
      <c r="F2003" s="7">
        <f>IF(P2003&gt;0,RANK(P2003,(N2003:P2003,Q2003:AE2003)),0)</f>
        <v>0</v>
      </c>
      <c r="G2003" s="1" t="e">
        <f t="shared" si="755"/>
        <v>#NUM!</v>
      </c>
      <c r="H2003" s="2" t="e">
        <f t="shared" si="756"/>
        <v>#NUM!</v>
      </c>
      <c r="I2003" s="2"/>
      <c r="J2003" s="2">
        <f t="shared" si="747"/>
        <v>0</v>
      </c>
      <c r="K2003" s="2">
        <f t="shared" si="748"/>
        <v>1</v>
      </c>
      <c r="L2003" s="2">
        <f t="shared" si="749"/>
        <v>0</v>
      </c>
      <c r="M2003" s="2">
        <f t="shared" si="750"/>
        <v>0</v>
      </c>
      <c r="N2003" s="59"/>
      <c r="O2003" s="59">
        <v>600</v>
      </c>
      <c r="P2003" s="59"/>
      <c r="Y2003" s="59"/>
      <c r="Z2003" s="59"/>
      <c r="AA2003" s="59"/>
      <c r="AB2003" s="59"/>
      <c r="AC2003" s="59"/>
      <c r="AD2003" s="59"/>
      <c r="AE2003" s="59"/>
      <c r="AF2003" s="59"/>
      <c r="AG2003" s="59"/>
      <c r="AI2003" s="7">
        <f>IF(Q2003&gt;0,RANK(Q2003,(N2003:P2003,Q2003:AE2003)),0)</f>
        <v>0</v>
      </c>
      <c r="AJ2003" s="7">
        <f>IF(R2003&gt;0,RANK(R2003,(N2003:P2003,Q2003:AE2003)),0)</f>
        <v>0</v>
      </c>
      <c r="AK2003" s="7">
        <f>IF(T2003&gt;0,RANK(T2003,(N2003:P2003,Q2003:AE2003)),0)</f>
        <v>0</v>
      </c>
      <c r="AL2003" s="7">
        <f>IF(S2003&gt;0,RANK(S2003,(N2003:P2003,Q2003:AE2003)),0)</f>
        <v>0</v>
      </c>
      <c r="AM2003" s="2">
        <f t="shared" si="751"/>
        <v>0</v>
      </c>
      <c r="AN2003" s="2">
        <f t="shared" si="752"/>
        <v>0</v>
      </c>
      <c r="AO2003" s="2">
        <f t="shared" si="753"/>
        <v>0</v>
      </c>
      <c r="AP2003" s="2">
        <f t="shared" si="754"/>
        <v>0</v>
      </c>
      <c r="AR2003" t="s">
        <v>2234</v>
      </c>
      <c r="AS2003" t="s">
        <v>235</v>
      </c>
      <c r="AT2003">
        <v>1</v>
      </c>
      <c r="AV2003">
        <v>3</v>
      </c>
      <c r="AW2003" s="91">
        <v>46</v>
      </c>
      <c r="AX2003" s="93">
        <v>119</v>
      </c>
      <c r="AY2003" s="97">
        <f t="shared" si="745"/>
        <v>46119</v>
      </c>
      <c r="BA2003" s="7" t="s">
        <v>1261</v>
      </c>
    </row>
    <row r="2004" spans="1:53" hidden="1" outlineLevel="1">
      <c r="A2004" t="s">
        <v>347</v>
      </c>
      <c r="B2004" t="s">
        <v>235</v>
      </c>
      <c r="C2004" s="1">
        <f t="shared" si="746"/>
        <v>1009</v>
      </c>
      <c r="D2004" s="7">
        <f>IF(N2004&gt;0, RANK(N2004,(N2004:P2004,Q2004:AE2004)),0)</f>
        <v>0</v>
      </c>
      <c r="E2004" s="7">
        <f>IF(O2004&gt;0,RANK(O2004,(N2004:P2004,Q2004:AE2004)),0)</f>
        <v>1</v>
      </c>
      <c r="F2004" s="7">
        <f>IF(P2004&gt;0,RANK(P2004,(N2004:P2004,Q2004:AE2004)),0)</f>
        <v>0</v>
      </c>
      <c r="G2004" s="1" t="e">
        <f t="shared" si="755"/>
        <v>#NUM!</v>
      </c>
      <c r="H2004" s="2" t="e">
        <f t="shared" si="756"/>
        <v>#NUM!</v>
      </c>
      <c r="I2004" s="2"/>
      <c r="J2004" s="2">
        <f t="shared" si="747"/>
        <v>0</v>
      </c>
      <c r="K2004" s="2">
        <f t="shared" si="748"/>
        <v>1</v>
      </c>
      <c r="L2004" s="2">
        <f t="shared" si="749"/>
        <v>0</v>
      </c>
      <c r="M2004" s="2">
        <f t="shared" si="750"/>
        <v>0</v>
      </c>
      <c r="N2004" s="59"/>
      <c r="O2004" s="59">
        <v>1009</v>
      </c>
      <c r="P2004" s="59"/>
      <c r="Y2004" s="59"/>
      <c r="Z2004" s="59"/>
      <c r="AA2004" s="59"/>
      <c r="AB2004" s="59"/>
      <c r="AC2004" s="59"/>
      <c r="AD2004" s="59"/>
      <c r="AE2004" s="59"/>
      <c r="AF2004" s="59"/>
      <c r="AG2004" s="59"/>
      <c r="AI2004" s="7">
        <f>IF(Q2004&gt;0,RANK(Q2004,(N2004:P2004,Q2004:AE2004)),0)</f>
        <v>0</v>
      </c>
      <c r="AJ2004" s="7">
        <f>IF(R2004&gt;0,RANK(R2004,(N2004:P2004,Q2004:AE2004)),0)</f>
        <v>0</v>
      </c>
      <c r="AK2004" s="7">
        <f>IF(T2004&gt;0,RANK(T2004,(N2004:P2004,Q2004:AE2004)),0)</f>
        <v>0</v>
      </c>
      <c r="AL2004" s="7">
        <f>IF(S2004&gt;0,RANK(S2004,(N2004:P2004,Q2004:AE2004)),0)</f>
        <v>0</v>
      </c>
      <c r="AM2004" s="2">
        <f t="shared" si="751"/>
        <v>0</v>
      </c>
      <c r="AN2004" s="2">
        <f t="shared" si="752"/>
        <v>0</v>
      </c>
      <c r="AO2004" s="2">
        <f t="shared" si="753"/>
        <v>0</v>
      </c>
      <c r="AP2004" s="2">
        <f t="shared" si="754"/>
        <v>0</v>
      </c>
      <c r="AR2004" t="s">
        <v>347</v>
      </c>
      <c r="AS2004" t="s">
        <v>235</v>
      </c>
      <c r="AT2004">
        <v>1</v>
      </c>
      <c r="AV2004">
        <v>3</v>
      </c>
      <c r="AW2004" s="91">
        <v>46</v>
      </c>
      <c r="AX2004" s="93">
        <v>121</v>
      </c>
      <c r="AY2004" s="97">
        <f t="shared" si="745"/>
        <v>46121</v>
      </c>
      <c r="BA2004" s="7" t="s">
        <v>1261</v>
      </c>
    </row>
    <row r="2005" spans="1:53" hidden="1" outlineLevel="1">
      <c r="A2005" t="s">
        <v>2382</v>
      </c>
      <c r="B2005" t="s">
        <v>235</v>
      </c>
      <c r="C2005" s="1">
        <f t="shared" si="746"/>
        <v>1925</v>
      </c>
      <c r="D2005" s="7">
        <f>IF(N2005&gt;0, RANK(N2005,(N2005:P2005,Q2005:AE2005)),0)</f>
        <v>0</v>
      </c>
      <c r="E2005" s="7">
        <f>IF(O2005&gt;0,RANK(O2005,(N2005:P2005,Q2005:AE2005)),0)</f>
        <v>1</v>
      </c>
      <c r="F2005" s="7">
        <f>IF(P2005&gt;0,RANK(P2005,(N2005:P2005,Q2005:AE2005)),0)</f>
        <v>0</v>
      </c>
      <c r="G2005" s="1" t="e">
        <f t="shared" si="755"/>
        <v>#NUM!</v>
      </c>
      <c r="H2005" s="2" t="e">
        <f t="shared" si="756"/>
        <v>#NUM!</v>
      </c>
      <c r="I2005" s="2"/>
      <c r="J2005" s="2">
        <f t="shared" si="747"/>
        <v>0</v>
      </c>
      <c r="K2005" s="2">
        <f t="shared" si="748"/>
        <v>1</v>
      </c>
      <c r="L2005" s="2">
        <f t="shared" si="749"/>
        <v>0</v>
      </c>
      <c r="M2005" s="2">
        <f t="shared" si="750"/>
        <v>0</v>
      </c>
      <c r="N2005" s="59"/>
      <c r="O2005" s="59">
        <v>1925</v>
      </c>
      <c r="P2005" s="59"/>
      <c r="Y2005" s="59"/>
      <c r="Z2005" s="59"/>
      <c r="AA2005" s="59"/>
      <c r="AB2005" s="59"/>
      <c r="AC2005" s="59"/>
      <c r="AD2005" s="59"/>
      <c r="AE2005" s="59"/>
      <c r="AF2005" s="59"/>
      <c r="AG2005" s="59"/>
      <c r="AI2005" s="7">
        <f>IF(Q2005&gt;0,RANK(Q2005,(N2005:P2005,Q2005:AE2005)),0)</f>
        <v>0</v>
      </c>
      <c r="AJ2005" s="7">
        <f>IF(R2005&gt;0,RANK(R2005,(N2005:P2005,Q2005:AE2005)),0)</f>
        <v>0</v>
      </c>
      <c r="AK2005" s="7">
        <f>IF(T2005&gt;0,RANK(T2005,(N2005:P2005,Q2005:AE2005)),0)</f>
        <v>0</v>
      </c>
      <c r="AL2005" s="7">
        <f>IF(S2005&gt;0,RANK(S2005,(N2005:P2005,Q2005:AE2005)),0)</f>
        <v>0</v>
      </c>
      <c r="AM2005" s="2">
        <f t="shared" si="751"/>
        <v>0</v>
      </c>
      <c r="AN2005" s="2">
        <f t="shared" si="752"/>
        <v>0</v>
      </c>
      <c r="AO2005" s="2">
        <f t="shared" si="753"/>
        <v>0</v>
      </c>
      <c r="AP2005" s="2">
        <f t="shared" si="754"/>
        <v>0</v>
      </c>
      <c r="AR2005" t="s">
        <v>2382</v>
      </c>
      <c r="AS2005" t="s">
        <v>235</v>
      </c>
      <c r="AT2005">
        <v>1</v>
      </c>
      <c r="AV2005">
        <v>3</v>
      </c>
      <c r="AW2005" s="91">
        <v>46</v>
      </c>
      <c r="AX2005" s="93">
        <v>123</v>
      </c>
      <c r="AY2005" s="97">
        <f t="shared" si="745"/>
        <v>46123</v>
      </c>
      <c r="BA2005" s="7" t="s">
        <v>1261</v>
      </c>
    </row>
    <row r="2006" spans="1:53" hidden="1" outlineLevel="1">
      <c r="A2006" t="s">
        <v>2062</v>
      </c>
      <c r="B2006" t="s">
        <v>235</v>
      </c>
      <c r="C2006" s="1">
        <f t="shared" si="746"/>
        <v>2778</v>
      </c>
      <c r="D2006" s="7">
        <f>IF(N2006&gt;0, RANK(N2006,(N2006:P2006,Q2006:AE2006)),0)</f>
        <v>0</v>
      </c>
      <c r="E2006" s="7">
        <f>IF(O2006&gt;0,RANK(O2006,(N2006:P2006,Q2006:AE2006)),0)</f>
        <v>1</v>
      </c>
      <c r="F2006" s="7">
        <f>IF(P2006&gt;0,RANK(P2006,(N2006:P2006,Q2006:AE2006)),0)</f>
        <v>0</v>
      </c>
      <c r="G2006" s="1" t="e">
        <f t="shared" si="755"/>
        <v>#NUM!</v>
      </c>
      <c r="H2006" s="2" t="e">
        <f t="shared" si="756"/>
        <v>#NUM!</v>
      </c>
      <c r="I2006" s="2"/>
      <c r="J2006" s="2">
        <f t="shared" si="747"/>
        <v>0</v>
      </c>
      <c r="K2006" s="2">
        <f t="shared" si="748"/>
        <v>1</v>
      </c>
      <c r="L2006" s="2">
        <f t="shared" si="749"/>
        <v>0</v>
      </c>
      <c r="M2006" s="2">
        <f t="shared" si="750"/>
        <v>0</v>
      </c>
      <c r="N2006" s="59"/>
      <c r="O2006" s="59">
        <v>2778</v>
      </c>
      <c r="P2006" s="59"/>
      <c r="Y2006" s="59"/>
      <c r="Z2006" s="59"/>
      <c r="AA2006" s="59"/>
      <c r="AB2006" s="59"/>
      <c r="AC2006" s="59"/>
      <c r="AD2006" s="59"/>
      <c r="AE2006" s="59"/>
      <c r="AF2006" s="59"/>
      <c r="AG2006" s="59"/>
      <c r="AI2006" s="7">
        <f>IF(Q2006&gt;0,RANK(Q2006,(N2006:P2006,Q2006:AE2006)),0)</f>
        <v>0</v>
      </c>
      <c r="AJ2006" s="7">
        <f>IF(R2006&gt;0,RANK(R2006,(N2006:P2006,Q2006:AE2006)),0)</f>
        <v>0</v>
      </c>
      <c r="AK2006" s="7">
        <f>IF(T2006&gt;0,RANK(T2006,(N2006:P2006,Q2006:AE2006)),0)</f>
        <v>0</v>
      </c>
      <c r="AL2006" s="7">
        <f>IF(S2006&gt;0,RANK(S2006,(N2006:P2006,Q2006:AE2006)),0)</f>
        <v>0</v>
      </c>
      <c r="AM2006" s="2">
        <f t="shared" si="751"/>
        <v>0</v>
      </c>
      <c r="AN2006" s="2">
        <f t="shared" si="752"/>
        <v>0</v>
      </c>
      <c r="AO2006" s="2">
        <f t="shared" si="753"/>
        <v>0</v>
      </c>
      <c r="AP2006" s="2">
        <f t="shared" si="754"/>
        <v>0</v>
      </c>
      <c r="AR2006" t="s">
        <v>2062</v>
      </c>
      <c r="AS2006" t="s">
        <v>235</v>
      </c>
      <c r="AT2006">
        <v>1</v>
      </c>
      <c r="AV2006">
        <v>3</v>
      </c>
      <c r="AW2006" s="91">
        <v>46</v>
      </c>
      <c r="AX2006" s="93">
        <v>125</v>
      </c>
      <c r="AY2006" s="97">
        <f t="shared" si="745"/>
        <v>46125</v>
      </c>
      <c r="BA2006" s="7" t="s">
        <v>1261</v>
      </c>
    </row>
    <row r="2007" spans="1:53" hidden="1" outlineLevel="1">
      <c r="A2007" t="s">
        <v>2105</v>
      </c>
      <c r="B2007" t="s">
        <v>235</v>
      </c>
      <c r="C2007" s="1">
        <f t="shared" si="746"/>
        <v>4522</v>
      </c>
      <c r="D2007" s="7">
        <f>IF(N2007&gt;0, RANK(N2007,(N2007:P2007,Q2007:AE2007)),0)</f>
        <v>0</v>
      </c>
      <c r="E2007" s="7">
        <f>IF(O2007&gt;0,RANK(O2007,(N2007:P2007,Q2007:AE2007)),0)</f>
        <v>1</v>
      </c>
      <c r="F2007" s="7">
        <f>IF(P2007&gt;0,RANK(P2007,(N2007:P2007,Q2007:AE2007)),0)</f>
        <v>0</v>
      </c>
      <c r="G2007" s="1" t="e">
        <f t="shared" si="755"/>
        <v>#NUM!</v>
      </c>
      <c r="H2007" s="2" t="e">
        <f t="shared" si="756"/>
        <v>#NUM!</v>
      </c>
      <c r="I2007" s="2"/>
      <c r="J2007" s="2">
        <f t="shared" si="747"/>
        <v>0</v>
      </c>
      <c r="K2007" s="2">
        <f t="shared" si="748"/>
        <v>1</v>
      </c>
      <c r="L2007" s="2">
        <f t="shared" si="749"/>
        <v>0</v>
      </c>
      <c r="M2007" s="2">
        <f t="shared" si="750"/>
        <v>0</v>
      </c>
      <c r="N2007" s="59"/>
      <c r="O2007" s="59">
        <v>4522</v>
      </c>
      <c r="P2007" s="59"/>
      <c r="Y2007" s="59"/>
      <c r="Z2007" s="59"/>
      <c r="AA2007" s="59"/>
      <c r="AB2007" s="59"/>
      <c r="AC2007" s="59"/>
      <c r="AD2007" s="59"/>
      <c r="AE2007" s="59"/>
      <c r="AF2007" s="59"/>
      <c r="AG2007" s="59"/>
      <c r="AI2007" s="7">
        <f>IF(Q2007&gt;0,RANK(Q2007,(N2007:P2007,Q2007:AE2007)),0)</f>
        <v>0</v>
      </c>
      <c r="AJ2007" s="7">
        <f>IF(R2007&gt;0,RANK(R2007,(N2007:P2007,Q2007:AE2007)),0)</f>
        <v>0</v>
      </c>
      <c r="AK2007" s="7">
        <f>IF(T2007&gt;0,RANK(T2007,(N2007:P2007,Q2007:AE2007)),0)</f>
        <v>0</v>
      </c>
      <c r="AL2007" s="7">
        <f>IF(S2007&gt;0,RANK(S2007,(N2007:P2007,Q2007:AE2007)),0)</f>
        <v>0</v>
      </c>
      <c r="AM2007" s="2">
        <f t="shared" si="751"/>
        <v>0</v>
      </c>
      <c r="AN2007" s="2">
        <f t="shared" si="752"/>
        <v>0</v>
      </c>
      <c r="AO2007" s="2">
        <f t="shared" si="753"/>
        <v>0</v>
      </c>
      <c r="AP2007" s="2">
        <f t="shared" si="754"/>
        <v>0</v>
      </c>
      <c r="AR2007" t="s">
        <v>2105</v>
      </c>
      <c r="AS2007" t="s">
        <v>235</v>
      </c>
      <c r="AT2007">
        <v>1</v>
      </c>
      <c r="AV2007">
        <v>3</v>
      </c>
      <c r="AW2007" s="91">
        <v>46</v>
      </c>
      <c r="AX2007" s="93">
        <v>127</v>
      </c>
      <c r="AY2007" s="97">
        <f t="shared" si="745"/>
        <v>46127</v>
      </c>
      <c r="BA2007" s="7" t="s">
        <v>1261</v>
      </c>
    </row>
    <row r="2008" spans="1:53" hidden="1" outlineLevel="1">
      <c r="A2008" t="s">
        <v>1845</v>
      </c>
      <c r="B2008" t="s">
        <v>235</v>
      </c>
      <c r="C2008" s="1">
        <f t="shared" si="746"/>
        <v>1745</v>
      </c>
      <c r="D2008" s="7">
        <f>IF(N2008&gt;0, RANK(N2008,(N2008:P2008,Q2008:AE2008)),0)</f>
        <v>0</v>
      </c>
      <c r="E2008" s="7">
        <f>IF(O2008&gt;0,RANK(O2008,(N2008:P2008,Q2008:AE2008)),0)</f>
        <v>1</v>
      </c>
      <c r="F2008" s="7">
        <f>IF(P2008&gt;0,RANK(P2008,(N2008:P2008,Q2008:AE2008)),0)</f>
        <v>0</v>
      </c>
      <c r="G2008" s="1" t="e">
        <f t="shared" si="755"/>
        <v>#NUM!</v>
      </c>
      <c r="H2008" s="2" t="e">
        <f t="shared" si="756"/>
        <v>#NUM!</v>
      </c>
      <c r="I2008" s="2"/>
      <c r="J2008" s="2">
        <f t="shared" si="747"/>
        <v>0</v>
      </c>
      <c r="K2008" s="2">
        <f t="shared" si="748"/>
        <v>1</v>
      </c>
      <c r="L2008" s="2">
        <f t="shared" si="749"/>
        <v>0</v>
      </c>
      <c r="M2008" s="2">
        <f t="shared" si="750"/>
        <v>0</v>
      </c>
      <c r="N2008" s="59"/>
      <c r="O2008" s="59">
        <v>1745</v>
      </c>
      <c r="P2008" s="59"/>
      <c r="Y2008" s="59"/>
      <c r="Z2008" s="59"/>
      <c r="AA2008" s="59"/>
      <c r="AB2008" s="59"/>
      <c r="AC2008" s="59"/>
      <c r="AD2008" s="59"/>
      <c r="AE2008" s="59"/>
      <c r="AF2008" s="59"/>
      <c r="AG2008" s="59"/>
      <c r="AI2008" s="7">
        <f>IF(Q2008&gt;0,RANK(Q2008,(N2008:P2008,Q2008:AE2008)),0)</f>
        <v>0</v>
      </c>
      <c r="AJ2008" s="7">
        <f>IF(R2008&gt;0,RANK(R2008,(N2008:P2008,Q2008:AE2008)),0)</f>
        <v>0</v>
      </c>
      <c r="AK2008" s="7">
        <f>IF(T2008&gt;0,RANK(T2008,(N2008:P2008,Q2008:AE2008)),0)</f>
        <v>0</v>
      </c>
      <c r="AL2008" s="7">
        <f>IF(S2008&gt;0,RANK(S2008,(N2008:P2008,Q2008:AE2008)),0)</f>
        <v>0</v>
      </c>
      <c r="AM2008" s="2">
        <f t="shared" si="751"/>
        <v>0</v>
      </c>
      <c r="AN2008" s="2">
        <f t="shared" si="752"/>
        <v>0</v>
      </c>
      <c r="AO2008" s="2">
        <f t="shared" si="753"/>
        <v>0</v>
      </c>
      <c r="AP2008" s="2">
        <f t="shared" si="754"/>
        <v>0</v>
      </c>
      <c r="AR2008" t="s">
        <v>1845</v>
      </c>
      <c r="AS2008" t="s">
        <v>235</v>
      </c>
      <c r="AT2008">
        <v>1</v>
      </c>
      <c r="AV2008">
        <v>3</v>
      </c>
      <c r="AW2008" s="91">
        <v>46</v>
      </c>
      <c r="AX2008" s="93">
        <v>129</v>
      </c>
      <c r="AY2008" s="97">
        <f t="shared" si="745"/>
        <v>46129</v>
      </c>
      <c r="BA2008" s="7" t="s">
        <v>1261</v>
      </c>
    </row>
    <row r="2009" spans="1:53" hidden="1" outlineLevel="1">
      <c r="A2009" t="s">
        <v>639</v>
      </c>
      <c r="B2009" t="s">
        <v>235</v>
      </c>
      <c r="C2009" s="1">
        <f t="shared" si="746"/>
        <v>6063</v>
      </c>
      <c r="D2009" s="7">
        <f>IF(N2009&gt;0, RANK(N2009,(N2009:P2009,Q2009:AE2009)),0)</f>
        <v>0</v>
      </c>
      <c r="E2009" s="7">
        <f>IF(O2009&gt;0,RANK(O2009,(N2009:P2009,Q2009:AE2009)),0)</f>
        <v>1</v>
      </c>
      <c r="F2009" s="7">
        <f>IF(P2009&gt;0,RANK(P2009,(N2009:P2009,Q2009:AE2009)),0)</f>
        <v>0</v>
      </c>
      <c r="G2009" s="1" t="e">
        <f t="shared" si="755"/>
        <v>#NUM!</v>
      </c>
      <c r="H2009" s="2" t="e">
        <f t="shared" si="756"/>
        <v>#NUM!</v>
      </c>
      <c r="I2009" s="2"/>
      <c r="J2009" s="2">
        <f t="shared" si="747"/>
        <v>0</v>
      </c>
      <c r="K2009" s="2">
        <f t="shared" si="748"/>
        <v>1</v>
      </c>
      <c r="L2009" s="2">
        <f t="shared" si="749"/>
        <v>0</v>
      </c>
      <c r="M2009" s="2">
        <f>IF(C2009=0,"-",(1-J2009-K2009-L2009))</f>
        <v>0</v>
      </c>
      <c r="N2009" s="59"/>
      <c r="O2009" s="59">
        <v>6063</v>
      </c>
      <c r="P2009" s="59"/>
      <c r="Y2009" s="59"/>
      <c r="Z2009" s="59"/>
      <c r="AA2009" s="59"/>
      <c r="AB2009" s="59"/>
      <c r="AC2009" s="59"/>
      <c r="AD2009" s="59"/>
      <c r="AE2009" s="59"/>
      <c r="AF2009" s="59"/>
      <c r="AG2009" s="59"/>
      <c r="AI2009" s="7">
        <f>IF(Q2009&gt;0,RANK(Q2009,(N2009:P2009,Q2009:AE2009)),0)</f>
        <v>0</v>
      </c>
      <c r="AJ2009" s="7">
        <f>IF(R2009&gt;0,RANK(R2009,(N2009:P2009,Q2009:AE2009)),0)</f>
        <v>0</v>
      </c>
      <c r="AK2009" s="7">
        <f>IF(T2009&gt;0,RANK(T2009,(N2009:P2009,Q2009:AE2009)),0)</f>
        <v>0</v>
      </c>
      <c r="AL2009" s="7">
        <f>IF(S2009&gt;0,RANK(S2009,(N2009:P2009,Q2009:AE2009)),0)</f>
        <v>0</v>
      </c>
      <c r="AM2009" s="2">
        <f t="shared" si="751"/>
        <v>0</v>
      </c>
      <c r="AN2009" s="2">
        <f t="shared" si="752"/>
        <v>0</v>
      </c>
      <c r="AO2009" s="2">
        <f t="shared" si="753"/>
        <v>0</v>
      </c>
      <c r="AP2009" s="2">
        <f t="shared" si="754"/>
        <v>0</v>
      </c>
      <c r="AR2009" t="s">
        <v>639</v>
      </c>
      <c r="AS2009" t="s">
        <v>235</v>
      </c>
      <c r="AT2009">
        <v>1</v>
      </c>
      <c r="AV2009">
        <v>3</v>
      </c>
      <c r="AW2009" s="91">
        <v>46</v>
      </c>
      <c r="AX2009" s="93">
        <v>135</v>
      </c>
      <c r="AY2009" s="97">
        <f t="shared" si="745"/>
        <v>46135</v>
      </c>
      <c r="BA2009" s="7" t="s">
        <v>1261</v>
      </c>
    </row>
    <row r="2010" spans="1:53" hidden="1" outlineLevel="1">
      <c r="A2010" t="s">
        <v>1824</v>
      </c>
      <c r="B2010" t="s">
        <v>235</v>
      </c>
      <c r="C2010" s="1">
        <f t="shared" si="746"/>
        <v>423</v>
      </c>
      <c r="D2010" s="7">
        <f>IF(N2010&gt;0, RANK(N2010,(N2010:P2010,Q2010:AE2010)),0)</f>
        <v>0</v>
      </c>
      <c r="E2010" s="7">
        <f>IF(O2010&gt;0,RANK(O2010,(N2010:P2010,Q2010:AE2010)),0)</f>
        <v>1</v>
      </c>
      <c r="F2010" s="7">
        <f>IF(P2010&gt;0,RANK(P2010,(N2010:P2010,Q2010:AE2010)),0)</f>
        <v>0</v>
      </c>
      <c r="G2010" s="1" t="e">
        <f t="shared" si="755"/>
        <v>#NUM!</v>
      </c>
      <c r="H2010" s="2" t="e">
        <f t="shared" si="756"/>
        <v>#NUM!</v>
      </c>
      <c r="I2010" s="2"/>
      <c r="J2010" s="2">
        <f t="shared" si="747"/>
        <v>0</v>
      </c>
      <c r="K2010" s="2">
        <f t="shared" si="748"/>
        <v>1</v>
      </c>
      <c r="L2010" s="2">
        <f t="shared" si="749"/>
        <v>0</v>
      </c>
      <c r="M2010" s="2">
        <f>IF(C2010=0,"-",(1-J2010-K2010-L2010))</f>
        <v>0</v>
      </c>
      <c r="N2010" s="59"/>
      <c r="O2010" s="59">
        <v>423</v>
      </c>
      <c r="P2010" s="59"/>
      <c r="Y2010" s="59"/>
      <c r="Z2010" s="59"/>
      <c r="AA2010" s="59"/>
      <c r="AB2010" s="59"/>
      <c r="AC2010" s="59"/>
      <c r="AD2010" s="59"/>
      <c r="AE2010" s="59"/>
      <c r="AF2010" s="59"/>
      <c r="AG2010" s="59"/>
      <c r="AI2010" s="7">
        <f>IF(Q2010&gt;0,RANK(Q2010,(N2010:P2010,Q2010:AE2010)),0)</f>
        <v>0</v>
      </c>
      <c r="AJ2010" s="7">
        <f>IF(R2010&gt;0,RANK(R2010,(N2010:P2010,Q2010:AE2010)),0)</f>
        <v>0</v>
      </c>
      <c r="AK2010" s="7">
        <f>IF(T2010&gt;0,RANK(T2010,(N2010:P2010,Q2010:AE2010)),0)</f>
        <v>0</v>
      </c>
      <c r="AL2010" s="7">
        <f>IF(S2010&gt;0,RANK(S2010,(N2010:P2010,Q2010:AE2010)),0)</f>
        <v>0</v>
      </c>
      <c r="AM2010" s="2">
        <f t="shared" si="751"/>
        <v>0</v>
      </c>
      <c r="AN2010" s="2">
        <f t="shared" si="752"/>
        <v>0</v>
      </c>
      <c r="AO2010" s="2">
        <f t="shared" si="753"/>
        <v>0</v>
      </c>
      <c r="AP2010" s="2">
        <f t="shared" si="754"/>
        <v>0</v>
      </c>
      <c r="AR2010" t="s">
        <v>1824</v>
      </c>
      <c r="AS2010" t="s">
        <v>235</v>
      </c>
      <c r="AT2010">
        <v>1</v>
      </c>
      <c r="AV2010">
        <v>3</v>
      </c>
      <c r="AW2010" s="91">
        <v>46</v>
      </c>
      <c r="AX2010" s="93">
        <v>137</v>
      </c>
      <c r="AY2010" s="97">
        <f t="shared" si="745"/>
        <v>46137</v>
      </c>
      <c r="BA2010" s="7" t="s">
        <v>1261</v>
      </c>
    </row>
    <row r="2011" spans="1:53" collapsed="1">
      <c r="A2011" t="s">
        <v>404</v>
      </c>
      <c r="B2011" t="s">
        <v>2255</v>
      </c>
      <c r="C2011" s="1">
        <f t="shared" si="746"/>
        <v>227947</v>
      </c>
      <c r="D2011" s="7">
        <f>IF(N2011&gt;0, RANK(N2011,(N2011:P2011,Q2011:AE2011)),0)</f>
        <v>0</v>
      </c>
      <c r="E2011" s="7">
        <f>IF(O2011&gt;0,RANK(O2011,(N2011:P2011,Q2011:AE2011)),0)</f>
        <v>1</v>
      </c>
      <c r="F2011" s="7">
        <f>IF(P2011&gt;0,RANK(P2011,(N2011:P2011,Q2011:AE2011)),0)</f>
        <v>0</v>
      </c>
      <c r="G2011" s="1" t="e">
        <f t="shared" si="755"/>
        <v>#NUM!</v>
      </c>
      <c r="H2011" s="2" t="e">
        <f t="shared" si="756"/>
        <v>#NUM!</v>
      </c>
      <c r="I2011" s="2"/>
      <c r="J2011" s="2">
        <f t="shared" si="747"/>
        <v>0</v>
      </c>
      <c r="K2011" s="2">
        <f t="shared" si="748"/>
        <v>1</v>
      </c>
      <c r="L2011" s="2">
        <f t="shared" si="749"/>
        <v>0</v>
      </c>
      <c r="M2011" s="2">
        <f>IF(C2011=0,"-",(1-J2011-K2011-L2011))</f>
        <v>0</v>
      </c>
      <c r="N2011" s="59"/>
      <c r="O2011" s="59">
        <f>SUM(O1945:O2010)</f>
        <v>227947</v>
      </c>
      <c r="P2011" s="59"/>
      <c r="Y2011" s="59"/>
      <c r="Z2011" s="59"/>
      <c r="AA2011" s="59"/>
      <c r="AB2011" s="59"/>
      <c r="AC2011" s="59"/>
      <c r="AD2011" s="59"/>
      <c r="AE2011" s="59"/>
      <c r="AF2011" s="59"/>
      <c r="AG2011" s="59"/>
      <c r="AI2011" s="7">
        <f>IF(Q2011&gt;0,RANK(Q2011,(N2011:P2011,Q2011:AE2011)),0)</f>
        <v>0</v>
      </c>
      <c r="AJ2011" s="7">
        <f>IF(R2011&gt;0,RANK(R2011,(N2011:P2011,Q2011:AE2011)),0)</f>
        <v>0</v>
      </c>
      <c r="AK2011" s="7">
        <f>IF(T2011&gt;0,RANK(T2011,(N2011:P2011,Q2011:AE2011)),0)</f>
        <v>0</v>
      </c>
      <c r="AL2011" s="7">
        <f>IF(S2011&gt;0,RANK(S2011,(N2011:P2011,Q2011:AE2011)),0)</f>
        <v>0</v>
      </c>
      <c r="AM2011" s="2">
        <f t="shared" si="751"/>
        <v>0</v>
      </c>
      <c r="AN2011" s="2">
        <f t="shared" si="752"/>
        <v>0</v>
      </c>
      <c r="AO2011" s="2">
        <f t="shared" si="753"/>
        <v>0</v>
      </c>
      <c r="AP2011" s="2">
        <f t="shared" si="754"/>
        <v>0</v>
      </c>
      <c r="AR2011" t="s">
        <v>404</v>
      </c>
      <c r="AS2011" t="s">
        <v>2255</v>
      </c>
      <c r="AV2011">
        <v>3</v>
      </c>
      <c r="AW2011" s="91">
        <v>46</v>
      </c>
      <c r="AX2011" s="93"/>
      <c r="AY2011" s="91">
        <v>46</v>
      </c>
      <c r="BA2011" s="7" t="s">
        <v>1761</v>
      </c>
    </row>
    <row r="2012" spans="1:53">
      <c r="C2012" s="1"/>
      <c r="E2012" s="7"/>
      <c r="F2012" s="7"/>
      <c r="I2012" s="2"/>
      <c r="N2012" s="59"/>
      <c r="O2012" s="59"/>
      <c r="P2012" s="59"/>
      <c r="Y2012" s="59"/>
      <c r="Z2012" s="59"/>
      <c r="AA2012" s="59"/>
      <c r="AB2012" s="59"/>
      <c r="AC2012" s="59"/>
      <c r="AD2012" s="59"/>
      <c r="AE2012" s="59"/>
      <c r="AF2012" s="59"/>
      <c r="AG2012" s="59"/>
      <c r="AI2012" s="7"/>
      <c r="AJ2012" s="7"/>
      <c r="AK2012" s="7"/>
      <c r="AL2012" s="7"/>
      <c r="AW2012" s="91"/>
      <c r="AX2012" s="93"/>
      <c r="AY2012" s="97"/>
    </row>
    <row r="2013" spans="1:53" hidden="1" outlineLevel="1">
      <c r="A2013" t="s">
        <v>1847</v>
      </c>
      <c r="B2013" t="s">
        <v>1959</v>
      </c>
      <c r="C2013" s="1">
        <f t="shared" ref="C2013:C2042" si="757">SUM(N2013:AG2013)</f>
        <v>2127</v>
      </c>
      <c r="D2013" s="7">
        <f>IF(N2013&gt;0, RANK(N2013,(N2013:P2013,Q2013:AE2013)),0)</f>
        <v>2</v>
      </c>
      <c r="E2013" s="7">
        <f>IF(O2013&gt;0,RANK(O2013,(N2013:P2013,Q2013:AE2013)),0)</f>
        <v>1</v>
      </c>
      <c r="F2013" s="7">
        <f>IF(P2013&gt;0,RANK(P2013,(N2013:P2013,Q2013:AE2013)),0)</f>
        <v>0</v>
      </c>
      <c r="G2013" s="1">
        <f t="shared" ref="G2013:G2020" si="758">IF(C2013&gt;0,MAX(N2013:P2013)-LARGE(N2013:P2013,2),0)</f>
        <v>1119</v>
      </c>
      <c r="H2013" s="2">
        <f t="shared" ref="H2013:H2020" si="759">IF(C2013&gt;0,G2013/C2013,0)</f>
        <v>0.5260930888575458</v>
      </c>
      <c r="I2013" s="2"/>
      <c r="J2013" s="2">
        <f t="shared" ref="J2013:J2042" si="760">IF($C2013=0,"-",N2013/$C2013)</f>
        <v>0.19793135872120357</v>
      </c>
      <c r="K2013" s="2">
        <f t="shared" ref="K2013:K2042" si="761">IF($C2013=0,"-",O2013/$C2013)</f>
        <v>0.7240244475787494</v>
      </c>
      <c r="L2013" s="2">
        <f t="shared" ref="L2013:L2042" si="762">IF($C2013=0,"-",P2013/$C2013)</f>
        <v>0</v>
      </c>
      <c r="M2013" s="2">
        <f t="shared" ref="M2013:M2042" si="763">IF(C2013=0,"-",(1-J2013-K2013-L2013))</f>
        <v>7.8044193700047004E-2</v>
      </c>
      <c r="N2013" s="1">
        <v>421</v>
      </c>
      <c r="O2013" s="1">
        <v>1540</v>
      </c>
      <c r="P2013" s="59"/>
      <c r="R2013" s="1">
        <v>166</v>
      </c>
      <c r="Y2013" s="59"/>
      <c r="Z2013" s="59"/>
      <c r="AA2013" s="59"/>
      <c r="AB2013" s="59"/>
      <c r="AC2013" s="59"/>
      <c r="AD2013" s="59"/>
      <c r="AE2013" s="59"/>
      <c r="AF2013" s="59"/>
      <c r="AG2013" s="59"/>
      <c r="AI2013" s="7">
        <f>IF(Q2013&gt;0,RANK(Q2013,(N2013:P2013,Q2013:AE2013)),0)</f>
        <v>0</v>
      </c>
      <c r="AJ2013" s="7">
        <f>IF(R2013&gt;0,RANK(R2013,(N2013:P2013,Q2013:AE2013)),0)</f>
        <v>3</v>
      </c>
      <c r="AK2013" s="7">
        <f>IF(T2013&gt;0,RANK(T2013,(N2013:P2013,Q2013:AE2013)),0)</f>
        <v>0</v>
      </c>
      <c r="AL2013" s="7">
        <f>IF(S2013&gt;0,RANK(S2013,(N2013:P2013,Q2013:AE2013)),0)</f>
        <v>0</v>
      </c>
      <c r="AM2013" s="2">
        <f t="shared" ref="AM2013:AM2042" si="764">IF($C2013=0,"-",Q2013/$C2013)</f>
        <v>0</v>
      </c>
      <c r="AN2013" s="2">
        <f t="shared" ref="AN2013:AN2042" si="765">IF($C2013=0,"-",R2013/$C2013)</f>
        <v>7.8044193700047018E-2</v>
      </c>
      <c r="AO2013" s="2">
        <f t="shared" ref="AO2013:AO2042" si="766">IF($C2013=0,"-",T2013/$C2013)</f>
        <v>0</v>
      </c>
      <c r="AP2013" s="2">
        <f t="shared" ref="AP2013:AP2042" si="767">IF($C2013=0,"-",S2013/$C2013)</f>
        <v>0</v>
      </c>
      <c r="AR2013" t="s">
        <v>1847</v>
      </c>
      <c r="AS2013" t="s">
        <v>1959</v>
      </c>
      <c r="AT2013">
        <v>3</v>
      </c>
      <c r="AV2013">
        <v>3</v>
      </c>
      <c r="AW2013" s="91">
        <v>49</v>
      </c>
      <c r="AX2013" s="93">
        <v>1</v>
      </c>
      <c r="AY2013" s="97">
        <f t="shared" ref="AY2013:AY2053" si="768">1000*AW2013+AX2013</f>
        <v>49001</v>
      </c>
      <c r="BA2013" s="7" t="s">
        <v>1261</v>
      </c>
    </row>
    <row r="2014" spans="1:53" hidden="1" outlineLevel="1">
      <c r="A2014" t="s">
        <v>1742</v>
      </c>
      <c r="B2014" t="s">
        <v>1959</v>
      </c>
      <c r="C2014" s="1">
        <f t="shared" si="757"/>
        <v>12621</v>
      </c>
      <c r="D2014" s="7">
        <f>IF(N2014&gt;0, RANK(N2014,(N2014:P2014,Q2014:AE2014)),0)</f>
        <v>2</v>
      </c>
      <c r="E2014" s="7">
        <f>IF(O2014&gt;0,RANK(O2014,(N2014:P2014,Q2014:AE2014)),0)</f>
        <v>1</v>
      </c>
      <c r="F2014" s="7">
        <f>IF(P2014&gt;0,RANK(P2014,(N2014:P2014,Q2014:AE2014)),0)</f>
        <v>0</v>
      </c>
      <c r="G2014" s="1">
        <f t="shared" si="758"/>
        <v>6687</v>
      </c>
      <c r="H2014" s="2">
        <f t="shared" si="759"/>
        <v>0.52983123365818874</v>
      </c>
      <c r="I2014" s="2"/>
      <c r="J2014" s="2">
        <f t="shared" si="760"/>
        <v>0.19293241423025118</v>
      </c>
      <c r="K2014" s="2">
        <f t="shared" si="761"/>
        <v>0.72276364788843994</v>
      </c>
      <c r="L2014" s="2">
        <f t="shared" si="762"/>
        <v>0</v>
      </c>
      <c r="M2014" s="2">
        <f t="shared" si="763"/>
        <v>8.4303937881308855E-2</v>
      </c>
      <c r="N2014" s="1">
        <v>2435</v>
      </c>
      <c r="O2014" s="1">
        <v>9122</v>
      </c>
      <c r="P2014" s="59"/>
      <c r="R2014" s="1">
        <v>1064</v>
      </c>
      <c r="Y2014" s="59"/>
      <c r="Z2014" s="59"/>
      <c r="AA2014" s="59"/>
      <c r="AB2014" s="59"/>
      <c r="AC2014" s="59"/>
      <c r="AD2014" s="59"/>
      <c r="AE2014" s="59"/>
      <c r="AF2014" s="59"/>
      <c r="AG2014" s="59"/>
      <c r="AI2014" s="7">
        <f>IF(Q2014&gt;0,RANK(Q2014,(N2014:P2014,Q2014:AE2014)),0)</f>
        <v>0</v>
      </c>
      <c r="AJ2014" s="7">
        <f>IF(R2014&gt;0,RANK(R2014,(N2014:P2014,Q2014:AE2014)),0)</f>
        <v>3</v>
      </c>
      <c r="AK2014" s="7">
        <f>IF(T2014&gt;0,RANK(T2014,(N2014:P2014,Q2014:AE2014)),0)</f>
        <v>0</v>
      </c>
      <c r="AL2014" s="7">
        <f>IF(S2014&gt;0,RANK(S2014,(N2014:P2014,Q2014:AE2014)),0)</f>
        <v>0</v>
      </c>
      <c r="AM2014" s="2">
        <f t="shared" si="764"/>
        <v>0</v>
      </c>
      <c r="AN2014" s="2">
        <f t="shared" si="765"/>
        <v>8.4303937881308924E-2</v>
      </c>
      <c r="AO2014" s="2">
        <f t="shared" si="766"/>
        <v>0</v>
      </c>
      <c r="AP2014" s="2">
        <f t="shared" si="767"/>
        <v>0</v>
      </c>
      <c r="AR2014" t="s">
        <v>1742</v>
      </c>
      <c r="AS2014" t="s">
        <v>1959</v>
      </c>
      <c r="AT2014">
        <v>1</v>
      </c>
      <c r="AV2014">
        <v>3</v>
      </c>
      <c r="AW2014" s="91">
        <v>49</v>
      </c>
      <c r="AX2014" s="93">
        <v>3</v>
      </c>
      <c r="AY2014" s="97">
        <f t="shared" si="768"/>
        <v>49003</v>
      </c>
      <c r="BA2014" s="7" t="s">
        <v>1261</v>
      </c>
    </row>
    <row r="2015" spans="1:53" hidden="1" outlineLevel="1">
      <c r="A2015" t="s">
        <v>26</v>
      </c>
      <c r="B2015" t="s">
        <v>1959</v>
      </c>
      <c r="C2015" s="1">
        <f t="shared" si="757"/>
        <v>24435</v>
      </c>
      <c r="D2015" s="7">
        <f>IF(N2015&gt;0, RANK(N2015,(N2015:P2015,Q2015:AE2015)),0)</f>
        <v>2</v>
      </c>
      <c r="E2015" s="7">
        <f>IF(O2015&gt;0,RANK(O2015,(N2015:P2015,Q2015:AE2015)),0)</f>
        <v>1</v>
      </c>
      <c r="F2015" s="7">
        <f>IF(P2015&gt;0,RANK(P2015,(N2015:P2015,Q2015:AE2015)),0)</f>
        <v>0</v>
      </c>
      <c r="G2015" s="1">
        <f t="shared" si="758"/>
        <v>9501</v>
      </c>
      <c r="H2015" s="2">
        <f t="shared" si="759"/>
        <v>0.38882750153468387</v>
      </c>
      <c r="I2015" s="2"/>
      <c r="J2015" s="2">
        <f t="shared" si="760"/>
        <v>0.21579701248209535</v>
      </c>
      <c r="K2015" s="2">
        <f t="shared" si="761"/>
        <v>0.60462451401677919</v>
      </c>
      <c r="L2015" s="2">
        <f t="shared" si="762"/>
        <v>0</v>
      </c>
      <c r="M2015" s="2">
        <f t="shared" si="763"/>
        <v>0.17957847350112544</v>
      </c>
      <c r="N2015" s="1">
        <v>5273</v>
      </c>
      <c r="O2015" s="1">
        <v>14774</v>
      </c>
      <c r="P2015" s="59"/>
      <c r="R2015" s="1">
        <v>4388</v>
      </c>
      <c r="Y2015" s="59"/>
      <c r="Z2015" s="59"/>
      <c r="AA2015" s="59">
        <v>0</v>
      </c>
      <c r="AB2015" s="59">
        <v>0</v>
      </c>
      <c r="AC2015" s="59">
        <v>0</v>
      </c>
      <c r="AD2015" s="59"/>
      <c r="AE2015" s="59"/>
      <c r="AF2015" s="59"/>
      <c r="AG2015" s="59"/>
      <c r="AI2015" s="7">
        <f>IF(Q2015&gt;0,RANK(Q2015,(N2015:P2015,Q2015:AE2015)),0)</f>
        <v>0</v>
      </c>
      <c r="AJ2015" s="7">
        <f>IF(R2015&gt;0,RANK(R2015,(N2015:P2015,Q2015:AE2015)),0)</f>
        <v>3</v>
      </c>
      <c r="AK2015" s="7">
        <f>IF(T2015&gt;0,RANK(T2015,(N2015:P2015,Q2015:AE2015)),0)</f>
        <v>0</v>
      </c>
      <c r="AL2015" s="7">
        <f>IF(S2015&gt;0,RANK(S2015,(N2015:P2015,Q2015:AE2015)),0)</f>
        <v>0</v>
      </c>
      <c r="AM2015" s="2">
        <f t="shared" si="764"/>
        <v>0</v>
      </c>
      <c r="AN2015" s="2">
        <f t="shared" si="765"/>
        <v>0.17957847350112544</v>
      </c>
      <c r="AO2015" s="2">
        <f t="shared" si="766"/>
        <v>0</v>
      </c>
      <c r="AP2015" s="2">
        <f t="shared" si="767"/>
        <v>0</v>
      </c>
      <c r="AR2015" t="s">
        <v>26</v>
      </c>
      <c r="AS2015" t="s">
        <v>1959</v>
      </c>
      <c r="AT2015">
        <v>1</v>
      </c>
      <c r="AV2015">
        <v>3</v>
      </c>
      <c r="AW2015" s="91">
        <v>49</v>
      </c>
      <c r="AX2015" s="93">
        <v>5</v>
      </c>
      <c r="AY2015" s="97">
        <f t="shared" si="768"/>
        <v>49005</v>
      </c>
      <c r="BA2015" s="7" t="s">
        <v>1261</v>
      </c>
    </row>
    <row r="2016" spans="1:53" hidden="1" outlineLevel="1">
      <c r="A2016" t="s">
        <v>1218</v>
      </c>
      <c r="B2016" t="s">
        <v>1959</v>
      </c>
      <c r="C2016" s="1">
        <f t="shared" si="757"/>
        <v>5210</v>
      </c>
      <c r="D2016" s="7">
        <f>IF(N2016&gt;0, RANK(N2016,(N2016:P2016,Q2016:AE2016)),0)</f>
        <v>2</v>
      </c>
      <c r="E2016" s="7">
        <f>IF(O2016&gt;0,RANK(O2016,(N2016:P2016,Q2016:AE2016)),0)</f>
        <v>1</v>
      </c>
      <c r="F2016" s="7">
        <f>IF(P2016&gt;0,RANK(P2016,(N2016:P2016,Q2016:AE2016)),0)</f>
        <v>0</v>
      </c>
      <c r="G2016" s="1">
        <f t="shared" si="758"/>
        <v>374</v>
      </c>
      <c r="H2016" s="2">
        <f t="shared" si="759"/>
        <v>7.1785028790786951E-2</v>
      </c>
      <c r="I2016" s="2"/>
      <c r="J2016" s="2">
        <f t="shared" si="760"/>
        <v>0.43262955854126678</v>
      </c>
      <c r="K2016" s="2">
        <f t="shared" si="761"/>
        <v>0.50441458733205369</v>
      </c>
      <c r="L2016" s="2">
        <f t="shared" si="762"/>
        <v>0</v>
      </c>
      <c r="M2016" s="2">
        <f t="shared" si="763"/>
        <v>6.2955854126679589E-2</v>
      </c>
      <c r="N2016" s="1">
        <v>2254</v>
      </c>
      <c r="O2016" s="1">
        <v>2628</v>
      </c>
      <c r="P2016" s="59"/>
      <c r="R2016" s="1">
        <v>328</v>
      </c>
      <c r="Y2016" s="59"/>
      <c r="Z2016" s="59"/>
      <c r="AA2016" s="59"/>
      <c r="AB2016" s="59"/>
      <c r="AC2016" s="59"/>
      <c r="AD2016" s="59"/>
      <c r="AE2016" s="59"/>
      <c r="AF2016" s="59"/>
      <c r="AG2016" s="59"/>
      <c r="AI2016" s="7">
        <f>IF(Q2016&gt;0,RANK(Q2016,(N2016:P2016,Q2016:AE2016)),0)</f>
        <v>0</v>
      </c>
      <c r="AJ2016" s="7">
        <f>IF(R2016&gt;0,RANK(R2016,(N2016:P2016,Q2016:AE2016)),0)</f>
        <v>3</v>
      </c>
      <c r="AK2016" s="7">
        <f>IF(T2016&gt;0,RANK(T2016,(N2016:P2016,Q2016:AE2016)),0)</f>
        <v>0</v>
      </c>
      <c r="AL2016" s="7">
        <f>IF(S2016&gt;0,RANK(S2016,(N2016:P2016,Q2016:AE2016)),0)</f>
        <v>0</v>
      </c>
      <c r="AM2016" s="2">
        <f t="shared" si="764"/>
        <v>0</v>
      </c>
      <c r="AN2016" s="2">
        <f t="shared" si="765"/>
        <v>6.2955854126679464E-2</v>
      </c>
      <c r="AO2016" s="2">
        <f t="shared" si="766"/>
        <v>0</v>
      </c>
      <c r="AP2016" s="2">
        <f t="shared" si="767"/>
        <v>0</v>
      </c>
      <c r="AR2016" t="s">
        <v>1218</v>
      </c>
      <c r="AS2016" t="s">
        <v>1959</v>
      </c>
      <c r="AT2016">
        <v>2</v>
      </c>
      <c r="AV2016">
        <v>3</v>
      </c>
      <c r="AW2016" s="91">
        <v>49</v>
      </c>
      <c r="AX2016" s="93">
        <v>7</v>
      </c>
      <c r="AY2016" s="97">
        <f t="shared" si="768"/>
        <v>49007</v>
      </c>
      <c r="BA2016" s="7" t="s">
        <v>1261</v>
      </c>
    </row>
    <row r="2017" spans="1:53" hidden="1" outlineLevel="1">
      <c r="A2017" t="s">
        <v>844</v>
      </c>
      <c r="B2017" t="s">
        <v>1959</v>
      </c>
      <c r="C2017" s="1">
        <f t="shared" si="757"/>
        <v>473</v>
      </c>
      <c r="D2017" s="7">
        <f>IF(N2017&gt;0, RANK(N2017,(N2017:P2017,Q2017:AE2017)),0)</f>
        <v>2</v>
      </c>
      <c r="E2017" s="7">
        <f>IF(O2017&gt;0,RANK(O2017,(N2017:P2017,Q2017:AE2017)),0)</f>
        <v>1</v>
      </c>
      <c r="F2017" s="7">
        <f>IF(P2017&gt;0,RANK(P2017,(N2017:P2017,Q2017:AE2017)),0)</f>
        <v>0</v>
      </c>
      <c r="G2017" s="1">
        <f t="shared" si="758"/>
        <v>182</v>
      </c>
      <c r="H2017" s="2">
        <f t="shared" si="759"/>
        <v>0.38477801268498946</v>
      </c>
      <c r="I2017" s="2"/>
      <c r="J2017" s="2">
        <f t="shared" si="760"/>
        <v>0.27484143763213531</v>
      </c>
      <c r="K2017" s="2">
        <f t="shared" si="761"/>
        <v>0.65961945031712477</v>
      </c>
      <c r="L2017" s="2">
        <f t="shared" si="762"/>
        <v>0</v>
      </c>
      <c r="M2017" s="2">
        <f t="shared" si="763"/>
        <v>6.5539112050739923E-2</v>
      </c>
      <c r="N2017" s="1">
        <v>130</v>
      </c>
      <c r="O2017" s="1">
        <v>312</v>
      </c>
      <c r="P2017" s="59"/>
      <c r="R2017" s="1">
        <v>31</v>
      </c>
      <c r="Y2017" s="59"/>
      <c r="Z2017" s="59"/>
      <c r="AA2017" s="59"/>
      <c r="AB2017" s="59"/>
      <c r="AC2017" s="59"/>
      <c r="AD2017" s="59"/>
      <c r="AE2017" s="59"/>
      <c r="AF2017" s="59"/>
      <c r="AG2017" s="59"/>
      <c r="AI2017" s="7">
        <f>IF(Q2017&gt;0,RANK(Q2017,(N2017:P2017,Q2017:AE2017)),0)</f>
        <v>0</v>
      </c>
      <c r="AJ2017" s="7">
        <f>IF(R2017&gt;0,RANK(R2017,(N2017:P2017,Q2017:AE2017)),0)</f>
        <v>3</v>
      </c>
      <c r="AK2017" s="7">
        <f>IF(T2017&gt;0,RANK(T2017,(N2017:P2017,Q2017:AE2017)),0)</f>
        <v>0</v>
      </c>
      <c r="AL2017" s="7">
        <f>IF(S2017&gt;0,RANK(S2017,(N2017:P2017,Q2017:AE2017)),0)</f>
        <v>0</v>
      </c>
      <c r="AM2017" s="2">
        <f t="shared" si="764"/>
        <v>0</v>
      </c>
      <c r="AN2017" s="2">
        <f t="shared" si="765"/>
        <v>6.5539112050739964E-2</v>
      </c>
      <c r="AO2017" s="2">
        <f t="shared" si="766"/>
        <v>0</v>
      </c>
      <c r="AP2017" s="2">
        <f t="shared" si="767"/>
        <v>0</v>
      </c>
      <c r="AR2017" t="s">
        <v>844</v>
      </c>
      <c r="AS2017" t="s">
        <v>1959</v>
      </c>
      <c r="AT2017">
        <v>2</v>
      </c>
      <c r="AV2017">
        <v>3</v>
      </c>
      <c r="AW2017" s="91">
        <v>49</v>
      </c>
      <c r="AX2017" s="93">
        <v>9</v>
      </c>
      <c r="AY2017" s="97">
        <f t="shared" si="768"/>
        <v>49009</v>
      </c>
      <c r="BA2017" s="7" t="s">
        <v>1261</v>
      </c>
    </row>
    <row r="2018" spans="1:53" hidden="1" outlineLevel="1">
      <c r="A2018" t="s">
        <v>1522</v>
      </c>
      <c r="B2018" t="s">
        <v>1959</v>
      </c>
      <c r="C2018" s="1">
        <f t="shared" si="757"/>
        <v>69257</v>
      </c>
      <c r="D2018" s="7">
        <f>IF(N2018&gt;0, RANK(N2018,(N2018:P2018,Q2018:AE2018)),0)</f>
        <v>2</v>
      </c>
      <c r="E2018" s="7">
        <f>IF(O2018&gt;0,RANK(O2018,(N2018:P2018,Q2018:AE2018)),0)</f>
        <v>1</v>
      </c>
      <c r="F2018" s="7">
        <f>IF(P2018&gt;0,RANK(P2018,(N2018:P2018,Q2018:AE2018)),0)</f>
        <v>0</v>
      </c>
      <c r="G2018" s="1">
        <f t="shared" si="758"/>
        <v>27434</v>
      </c>
      <c r="H2018" s="2">
        <f t="shared" si="759"/>
        <v>0.39611880387542053</v>
      </c>
      <c r="I2018" s="2"/>
      <c r="J2018" s="2">
        <f t="shared" si="760"/>
        <v>0.27548117879781103</v>
      </c>
      <c r="K2018" s="2">
        <f t="shared" si="761"/>
        <v>0.67159998267323162</v>
      </c>
      <c r="L2018" s="2">
        <f t="shared" si="762"/>
        <v>0</v>
      </c>
      <c r="M2018" s="2">
        <f t="shared" si="763"/>
        <v>5.291883852895729E-2</v>
      </c>
      <c r="N2018" s="1">
        <v>19079</v>
      </c>
      <c r="O2018" s="1">
        <v>46513</v>
      </c>
      <c r="P2018" s="59"/>
      <c r="R2018" s="1">
        <v>3664</v>
      </c>
      <c r="Y2018" s="59"/>
      <c r="Z2018" s="59"/>
      <c r="AA2018" s="59">
        <v>1</v>
      </c>
      <c r="AB2018" s="59">
        <v>0</v>
      </c>
      <c r="AC2018" s="59">
        <v>0</v>
      </c>
      <c r="AD2018" s="59"/>
      <c r="AE2018" s="59"/>
      <c r="AF2018" s="59"/>
      <c r="AG2018" s="59"/>
      <c r="AI2018" s="7">
        <f>IF(Q2018&gt;0,RANK(Q2018,(N2018:P2018,Q2018:AE2018)),0)</f>
        <v>0</v>
      </c>
      <c r="AJ2018" s="7">
        <f>IF(R2018&gt;0,RANK(R2018,(N2018:P2018,Q2018:AE2018)),0)</f>
        <v>3</v>
      </c>
      <c r="AK2018" s="7">
        <f>IF(T2018&gt;0,RANK(T2018,(N2018:P2018,Q2018:AE2018)),0)</f>
        <v>0</v>
      </c>
      <c r="AL2018" s="7">
        <f>IF(S2018&gt;0,RANK(S2018,(N2018:P2018,Q2018:AE2018)),0)</f>
        <v>0</v>
      </c>
      <c r="AM2018" s="2">
        <f t="shared" si="764"/>
        <v>0</v>
      </c>
      <c r="AN2018" s="2">
        <f t="shared" si="765"/>
        <v>5.2904399555279612E-2</v>
      </c>
      <c r="AO2018" s="2">
        <f t="shared" si="766"/>
        <v>0</v>
      </c>
      <c r="AP2018" s="2">
        <f t="shared" si="767"/>
        <v>0</v>
      </c>
      <c r="AR2018" t="s">
        <v>1522</v>
      </c>
      <c r="AS2018" t="s">
        <v>1959</v>
      </c>
      <c r="AT2018">
        <v>1</v>
      </c>
      <c r="AV2018">
        <v>3</v>
      </c>
      <c r="AW2018" s="91">
        <v>49</v>
      </c>
      <c r="AX2018" s="93">
        <v>11</v>
      </c>
      <c r="AY2018" s="97">
        <f t="shared" si="768"/>
        <v>49011</v>
      </c>
      <c r="BA2018" s="7" t="s">
        <v>1261</v>
      </c>
    </row>
    <row r="2019" spans="1:53" hidden="1" outlineLevel="1">
      <c r="A2019" t="s">
        <v>1461</v>
      </c>
      <c r="B2019" t="s">
        <v>1959</v>
      </c>
      <c r="C2019" s="1">
        <f t="shared" si="757"/>
        <v>4585</v>
      </c>
      <c r="D2019" s="7">
        <f>IF(N2019&gt;0, RANK(N2019,(N2019:P2019,Q2019:AE2019)),0)</f>
        <v>2</v>
      </c>
      <c r="E2019" s="7">
        <f>IF(O2019&gt;0,RANK(O2019,(N2019:P2019,Q2019:AE2019)),0)</f>
        <v>1</v>
      </c>
      <c r="F2019" s="7">
        <f>IF(P2019&gt;0,RANK(P2019,(N2019:P2019,Q2019:AE2019)),0)</f>
        <v>0</v>
      </c>
      <c r="G2019" s="1">
        <f t="shared" si="758"/>
        <v>3050</v>
      </c>
      <c r="H2019" s="2">
        <f t="shared" si="759"/>
        <v>0.66521264994547435</v>
      </c>
      <c r="I2019" s="2"/>
      <c r="J2019" s="2">
        <f t="shared" si="760"/>
        <v>0.1247546346782988</v>
      </c>
      <c r="K2019" s="2">
        <f t="shared" si="761"/>
        <v>0.78996728462377319</v>
      </c>
      <c r="L2019" s="2">
        <f t="shared" si="762"/>
        <v>0</v>
      </c>
      <c r="M2019" s="2">
        <f t="shared" si="763"/>
        <v>8.5278080697927972E-2</v>
      </c>
      <c r="N2019" s="1">
        <v>572</v>
      </c>
      <c r="O2019" s="1">
        <v>3622</v>
      </c>
      <c r="P2019" s="59"/>
      <c r="R2019" s="1">
        <v>391</v>
      </c>
      <c r="Y2019" s="59"/>
      <c r="Z2019" s="59"/>
      <c r="AA2019" s="59"/>
      <c r="AB2019" s="59"/>
      <c r="AC2019" s="59"/>
      <c r="AD2019" s="59"/>
      <c r="AE2019" s="59"/>
      <c r="AF2019" s="59"/>
      <c r="AG2019" s="59"/>
      <c r="AI2019" s="7">
        <f>IF(Q2019&gt;0,RANK(Q2019,(N2019:P2019,Q2019:AE2019)),0)</f>
        <v>0</v>
      </c>
      <c r="AJ2019" s="7">
        <f>IF(R2019&gt;0,RANK(R2019,(N2019:P2019,Q2019:AE2019)),0)</f>
        <v>3</v>
      </c>
      <c r="AK2019" s="7">
        <f>IF(T2019&gt;0,RANK(T2019,(N2019:P2019,Q2019:AE2019)),0)</f>
        <v>0</v>
      </c>
      <c r="AL2019" s="7">
        <f>IF(S2019&gt;0,RANK(S2019,(N2019:P2019,Q2019:AE2019)),0)</f>
        <v>0</v>
      </c>
      <c r="AM2019" s="2">
        <f t="shared" si="764"/>
        <v>0</v>
      </c>
      <c r="AN2019" s="2">
        <f t="shared" si="765"/>
        <v>8.5278080697928027E-2</v>
      </c>
      <c r="AO2019" s="2">
        <f t="shared" si="766"/>
        <v>0</v>
      </c>
      <c r="AP2019" s="2">
        <f t="shared" si="767"/>
        <v>0</v>
      </c>
      <c r="AR2019" t="s">
        <v>1461</v>
      </c>
      <c r="AS2019" t="s">
        <v>1959</v>
      </c>
      <c r="AT2019">
        <v>2</v>
      </c>
      <c r="AV2019">
        <v>3</v>
      </c>
      <c r="AW2019" s="91">
        <v>49</v>
      </c>
      <c r="AX2019" s="93">
        <v>13</v>
      </c>
      <c r="AY2019" s="97">
        <f t="shared" si="768"/>
        <v>49013</v>
      </c>
      <c r="BA2019" s="7" t="s">
        <v>1261</v>
      </c>
    </row>
    <row r="2020" spans="1:53" hidden="1" outlineLevel="1">
      <c r="A2020" t="s">
        <v>2304</v>
      </c>
      <c r="B2020" t="s">
        <v>1959</v>
      </c>
      <c r="C2020" s="1">
        <f t="shared" si="757"/>
        <v>3666</v>
      </c>
      <c r="D2020" s="7">
        <f>IF(N2020&gt;0, RANK(N2020,(N2020:P2020,Q2020:AE2020)),0)</f>
        <v>2</v>
      </c>
      <c r="E2020" s="7">
        <f>IF(O2020&gt;0,RANK(O2020,(N2020:P2020,Q2020:AE2020)),0)</f>
        <v>1</v>
      </c>
      <c r="F2020" s="7">
        <f>IF(P2020&gt;0,RANK(P2020,(N2020:P2020,Q2020:AE2020)),0)</f>
        <v>0</v>
      </c>
      <c r="G2020" s="1">
        <f t="shared" si="758"/>
        <v>1772</v>
      </c>
      <c r="H2020" s="2">
        <f t="shared" si="759"/>
        <v>0.48336061102018552</v>
      </c>
      <c r="I2020" s="2"/>
      <c r="J2020" s="2">
        <f t="shared" si="760"/>
        <v>0.22558647026732134</v>
      </c>
      <c r="K2020" s="2">
        <f t="shared" si="761"/>
        <v>0.70894708128750683</v>
      </c>
      <c r="L2020" s="2">
        <f t="shared" si="762"/>
        <v>0</v>
      </c>
      <c r="M2020" s="2">
        <f t="shared" si="763"/>
        <v>6.5466448445171799E-2</v>
      </c>
      <c r="N2020" s="1">
        <v>827</v>
      </c>
      <c r="O2020" s="1">
        <v>2599</v>
      </c>
      <c r="P2020" s="59"/>
      <c r="R2020" s="1">
        <v>240</v>
      </c>
      <c r="Y2020" s="59"/>
      <c r="Z2020" s="59"/>
      <c r="AA2020" s="59"/>
      <c r="AB2020" s="59"/>
      <c r="AC2020" s="59"/>
      <c r="AD2020" s="59"/>
      <c r="AE2020" s="59"/>
      <c r="AF2020" s="59"/>
      <c r="AG2020" s="59"/>
      <c r="AI2020" s="7">
        <f>IF(Q2020&gt;0,RANK(Q2020,(N2020:P2020,Q2020:AE2020)),0)</f>
        <v>0</v>
      </c>
      <c r="AJ2020" s="7">
        <f>IF(R2020&gt;0,RANK(R2020,(N2020:P2020,Q2020:AE2020)),0)</f>
        <v>3</v>
      </c>
      <c r="AK2020" s="7">
        <f>IF(T2020&gt;0,RANK(T2020,(N2020:P2020,Q2020:AE2020)),0)</f>
        <v>0</v>
      </c>
      <c r="AL2020" s="7">
        <f>IF(S2020&gt;0,RANK(S2020,(N2020:P2020,Q2020:AE2020)),0)</f>
        <v>0</v>
      </c>
      <c r="AM2020" s="2">
        <f t="shared" si="764"/>
        <v>0</v>
      </c>
      <c r="AN2020" s="2">
        <f t="shared" si="765"/>
        <v>6.5466448445171854E-2</v>
      </c>
      <c r="AO2020" s="2">
        <f t="shared" si="766"/>
        <v>0</v>
      </c>
      <c r="AP2020" s="2">
        <f t="shared" si="767"/>
        <v>0</v>
      </c>
      <c r="AR2020" t="s">
        <v>2304</v>
      </c>
      <c r="AS2020" t="s">
        <v>1959</v>
      </c>
      <c r="AT2020">
        <v>2</v>
      </c>
      <c r="AV2020">
        <v>3</v>
      </c>
      <c r="AW2020" s="91">
        <v>49</v>
      </c>
      <c r="AX2020" s="93">
        <v>15</v>
      </c>
      <c r="AY2020" s="97">
        <f t="shared" si="768"/>
        <v>49015</v>
      </c>
      <c r="BA2020" s="7" t="s">
        <v>1261</v>
      </c>
    </row>
    <row r="2021" spans="1:53" hidden="1" outlineLevel="1">
      <c r="A2021" t="s">
        <v>624</v>
      </c>
      <c r="B2021" t="s">
        <v>1959</v>
      </c>
      <c r="C2021" s="1">
        <f t="shared" si="757"/>
        <v>1633</v>
      </c>
      <c r="D2021" s="7">
        <f>IF(N2021&gt;0, RANK(N2021,(N2021:P2021,Q2021:AE2021)),0)</f>
        <v>2</v>
      </c>
      <c r="E2021" s="7">
        <f>IF(O2021&gt;0,RANK(O2021,(N2021:P2021,Q2021:AE2021)),0)</f>
        <v>1</v>
      </c>
      <c r="F2021" s="7">
        <f>IF(P2021&gt;0,RANK(P2021,(N2021:P2021,Q2021:AE2021)),0)</f>
        <v>0</v>
      </c>
      <c r="G2021" s="1">
        <f t="shared" ref="G2021:G2058" si="769">IF(C2021&gt;0,MAX(N2021:P2021)-LARGE(N2021:P2021,2),0)</f>
        <v>1052</v>
      </c>
      <c r="H2021" s="2">
        <f t="shared" ref="H2021:H2058" si="770">IF(C2021&gt;0,G2021/C2021,0)</f>
        <v>0.64421310471524806</v>
      </c>
      <c r="I2021" s="2"/>
      <c r="J2021" s="2">
        <f t="shared" si="760"/>
        <v>0.16044090630740968</v>
      </c>
      <c r="K2021" s="2">
        <f t="shared" si="761"/>
        <v>0.80465401102265766</v>
      </c>
      <c r="L2021" s="2">
        <f t="shared" si="762"/>
        <v>0</v>
      </c>
      <c r="M2021" s="2">
        <f t="shared" si="763"/>
        <v>3.4905082669932641E-2</v>
      </c>
      <c r="N2021" s="1">
        <v>262</v>
      </c>
      <c r="O2021" s="1">
        <v>1314</v>
      </c>
      <c r="P2021" s="59"/>
      <c r="R2021" s="1">
        <v>57</v>
      </c>
      <c r="Y2021" s="59"/>
      <c r="Z2021" s="59"/>
      <c r="AA2021" s="59"/>
      <c r="AB2021" s="59"/>
      <c r="AC2021" s="59"/>
      <c r="AD2021" s="59"/>
      <c r="AE2021" s="59"/>
      <c r="AF2021" s="59"/>
      <c r="AG2021" s="59"/>
      <c r="AI2021" s="7">
        <f>IF(Q2021&gt;0,RANK(Q2021,(N2021:P2021,Q2021:AE2021)),0)</f>
        <v>0</v>
      </c>
      <c r="AJ2021" s="7">
        <f>IF(R2021&gt;0,RANK(R2021,(N2021:P2021,Q2021:AE2021)),0)</f>
        <v>3</v>
      </c>
      <c r="AK2021" s="7">
        <f>IF(T2021&gt;0,RANK(T2021,(N2021:P2021,Q2021:AE2021)),0)</f>
        <v>0</v>
      </c>
      <c r="AL2021" s="7">
        <f>IF(S2021&gt;0,RANK(S2021,(N2021:P2021,Q2021:AE2021)),0)</f>
        <v>0</v>
      </c>
      <c r="AM2021" s="2">
        <f t="shared" si="764"/>
        <v>0</v>
      </c>
      <c r="AN2021" s="2">
        <f t="shared" si="765"/>
        <v>3.4905082669932641E-2</v>
      </c>
      <c r="AO2021" s="2">
        <f t="shared" si="766"/>
        <v>0</v>
      </c>
      <c r="AP2021" s="2">
        <f t="shared" si="767"/>
        <v>0</v>
      </c>
      <c r="AR2021" t="s">
        <v>624</v>
      </c>
      <c r="AS2021" t="s">
        <v>1959</v>
      </c>
      <c r="AT2021">
        <v>2</v>
      </c>
      <c r="AV2021">
        <v>3</v>
      </c>
      <c r="AW2021" s="91">
        <v>49</v>
      </c>
      <c r="AX2021" s="93">
        <v>17</v>
      </c>
      <c r="AY2021" s="97">
        <f t="shared" si="768"/>
        <v>49017</v>
      </c>
      <c r="BA2021" s="7" t="s">
        <v>1261</v>
      </c>
    </row>
    <row r="2022" spans="1:53" hidden="1" outlineLevel="1">
      <c r="A2022" t="s">
        <v>1513</v>
      </c>
      <c r="B2022" t="s">
        <v>1959</v>
      </c>
      <c r="C2022" s="1">
        <f t="shared" si="757"/>
        <v>3284</v>
      </c>
      <c r="D2022" s="7">
        <f>IF(N2022&gt;0, RANK(N2022,(N2022:P2022,Q2022:AE2022)),0)</f>
        <v>2</v>
      </c>
      <c r="E2022" s="7">
        <f>IF(O2022&gt;0,RANK(O2022,(N2022:P2022,Q2022:AE2022)),0)</f>
        <v>1</v>
      </c>
      <c r="F2022" s="7">
        <f>IF(P2022&gt;0,RANK(P2022,(N2022:P2022,Q2022:AE2022)),0)</f>
        <v>0</v>
      </c>
      <c r="G2022" s="1">
        <f t="shared" si="769"/>
        <v>169</v>
      </c>
      <c r="H2022" s="2">
        <f t="shared" si="770"/>
        <v>5.1461632155907433E-2</v>
      </c>
      <c r="I2022" s="2"/>
      <c r="J2022" s="2">
        <f t="shared" si="760"/>
        <v>0.44945188794153473</v>
      </c>
      <c r="K2022" s="2">
        <f t="shared" si="761"/>
        <v>0.50091352009744217</v>
      </c>
      <c r="L2022" s="2">
        <f t="shared" si="762"/>
        <v>0</v>
      </c>
      <c r="M2022" s="2">
        <f t="shared" si="763"/>
        <v>4.9634591961023045E-2</v>
      </c>
      <c r="N2022" s="1">
        <v>1476</v>
      </c>
      <c r="O2022" s="1">
        <v>1645</v>
      </c>
      <c r="P2022" s="59"/>
      <c r="R2022" s="1">
        <v>163</v>
      </c>
      <c r="Y2022" s="59"/>
      <c r="Z2022" s="59"/>
      <c r="AA2022" s="59"/>
      <c r="AB2022" s="59"/>
      <c r="AC2022" s="59"/>
      <c r="AD2022" s="59"/>
      <c r="AE2022" s="59"/>
      <c r="AF2022" s="59"/>
      <c r="AG2022" s="59"/>
      <c r="AI2022" s="7">
        <f>IF(Q2022&gt;0,RANK(Q2022,(N2022:P2022,Q2022:AE2022)),0)</f>
        <v>0</v>
      </c>
      <c r="AJ2022" s="7">
        <f>IF(R2022&gt;0,RANK(R2022,(N2022:P2022,Q2022:AE2022)),0)</f>
        <v>3</v>
      </c>
      <c r="AK2022" s="7">
        <f>IF(T2022&gt;0,RANK(T2022,(N2022:P2022,Q2022:AE2022)),0)</f>
        <v>0</v>
      </c>
      <c r="AL2022" s="7">
        <f>IF(S2022&gt;0,RANK(S2022,(N2022:P2022,Q2022:AE2022)),0)</f>
        <v>0</v>
      </c>
      <c r="AM2022" s="2">
        <f t="shared" si="764"/>
        <v>0</v>
      </c>
      <c r="AN2022" s="2">
        <f t="shared" si="765"/>
        <v>4.9634591961023142E-2</v>
      </c>
      <c r="AO2022" s="2">
        <f t="shared" si="766"/>
        <v>0</v>
      </c>
      <c r="AP2022" s="2">
        <f t="shared" si="767"/>
        <v>0</v>
      </c>
      <c r="AR2022" t="s">
        <v>1513</v>
      </c>
      <c r="AS2022" t="s">
        <v>1959</v>
      </c>
      <c r="AT2022">
        <v>2</v>
      </c>
      <c r="AV2022">
        <v>3</v>
      </c>
      <c r="AW2022" s="91">
        <v>49</v>
      </c>
      <c r="AX2022" s="93">
        <v>19</v>
      </c>
      <c r="AY2022" s="97">
        <f t="shared" si="768"/>
        <v>49019</v>
      </c>
      <c r="BA2022" s="7" t="s">
        <v>1261</v>
      </c>
    </row>
    <row r="2023" spans="1:53" hidden="1" outlineLevel="1">
      <c r="A2023" t="s">
        <v>1490</v>
      </c>
      <c r="B2023" t="s">
        <v>1959</v>
      </c>
      <c r="C2023" s="1">
        <f t="shared" si="757"/>
        <v>10681</v>
      </c>
      <c r="D2023" s="7">
        <f>IF(N2023&gt;0, RANK(N2023,(N2023:P2023,Q2023:AE2023)),0)</f>
        <v>2</v>
      </c>
      <c r="E2023" s="7">
        <f>IF(O2023&gt;0,RANK(O2023,(N2023:P2023,Q2023:AE2023)),0)</f>
        <v>1</v>
      </c>
      <c r="F2023" s="7">
        <f>IF(P2023&gt;0,RANK(P2023,(N2023:P2023,Q2023:AE2023)),0)</f>
        <v>0</v>
      </c>
      <c r="G2023" s="1">
        <f t="shared" si="769"/>
        <v>6527</v>
      </c>
      <c r="H2023" s="2">
        <f t="shared" si="770"/>
        <v>0.61108510439097463</v>
      </c>
      <c r="I2023" s="2"/>
      <c r="J2023" s="2">
        <f t="shared" si="760"/>
        <v>0.15457354180320196</v>
      </c>
      <c r="K2023" s="2">
        <f t="shared" si="761"/>
        <v>0.76565864619417656</v>
      </c>
      <c r="L2023" s="2">
        <f t="shared" si="762"/>
        <v>0</v>
      </c>
      <c r="M2023" s="2">
        <f t="shared" si="763"/>
        <v>7.9767812002621508E-2</v>
      </c>
      <c r="N2023" s="1">
        <v>1651</v>
      </c>
      <c r="O2023" s="1">
        <v>8178</v>
      </c>
      <c r="P2023" s="59"/>
      <c r="R2023" s="1">
        <v>852</v>
      </c>
      <c r="Y2023" s="59"/>
      <c r="Z2023" s="59"/>
      <c r="AA2023" s="59"/>
      <c r="AB2023" s="59"/>
      <c r="AC2023" s="59"/>
      <c r="AD2023" s="59"/>
      <c r="AE2023" s="59"/>
      <c r="AF2023" s="59"/>
      <c r="AG2023" s="59"/>
      <c r="AI2023" s="7">
        <f>IF(Q2023&gt;0,RANK(Q2023,(N2023:P2023,Q2023:AE2023)),0)</f>
        <v>0</v>
      </c>
      <c r="AJ2023" s="7">
        <f>IF(R2023&gt;0,RANK(R2023,(N2023:P2023,Q2023:AE2023)),0)</f>
        <v>3</v>
      </c>
      <c r="AK2023" s="7">
        <f>IF(T2023&gt;0,RANK(T2023,(N2023:P2023,Q2023:AE2023)),0)</f>
        <v>0</v>
      </c>
      <c r="AL2023" s="7">
        <f>IF(S2023&gt;0,RANK(S2023,(N2023:P2023,Q2023:AE2023)),0)</f>
        <v>0</v>
      </c>
      <c r="AM2023" s="2">
        <f t="shared" si="764"/>
        <v>0</v>
      </c>
      <c r="AN2023" s="2">
        <f t="shared" si="765"/>
        <v>7.976781200262148E-2</v>
      </c>
      <c r="AO2023" s="2">
        <f t="shared" si="766"/>
        <v>0</v>
      </c>
      <c r="AP2023" s="2">
        <f t="shared" si="767"/>
        <v>0</v>
      </c>
      <c r="AR2023" t="s">
        <v>1490</v>
      </c>
      <c r="AS2023" t="s">
        <v>1959</v>
      </c>
      <c r="AT2023">
        <v>2</v>
      </c>
      <c r="AV2023">
        <v>3</v>
      </c>
      <c r="AW2023" s="91">
        <v>49</v>
      </c>
      <c r="AX2023" s="93">
        <v>21</v>
      </c>
      <c r="AY2023" s="97">
        <f t="shared" si="768"/>
        <v>49021</v>
      </c>
      <c r="BA2023" s="7" t="s">
        <v>1261</v>
      </c>
    </row>
    <row r="2024" spans="1:53" hidden="1" outlineLevel="1">
      <c r="A2024" t="s">
        <v>657</v>
      </c>
      <c r="B2024" t="s">
        <v>1959</v>
      </c>
      <c r="C2024" s="1">
        <f t="shared" si="757"/>
        <v>2767</v>
      </c>
      <c r="D2024" s="7">
        <f>IF(N2024&gt;0, RANK(N2024,(N2024:P2024,Q2024:AE2024)),0)</f>
        <v>2</v>
      </c>
      <c r="E2024" s="7">
        <f>IF(O2024&gt;0,RANK(O2024,(N2024:P2024,Q2024:AE2024)),0)</f>
        <v>1</v>
      </c>
      <c r="F2024" s="7">
        <f>IF(P2024&gt;0,RANK(P2024,(N2024:P2024,Q2024:AE2024)),0)</f>
        <v>0</v>
      </c>
      <c r="G2024" s="1">
        <f t="shared" si="769"/>
        <v>1394</v>
      </c>
      <c r="H2024" s="2">
        <f t="shared" si="770"/>
        <v>0.50379472352728583</v>
      </c>
      <c r="I2024" s="2"/>
      <c r="J2024" s="2">
        <f t="shared" si="760"/>
        <v>0.2016624503071919</v>
      </c>
      <c r="K2024" s="2">
        <f t="shared" si="761"/>
        <v>0.70545717383447781</v>
      </c>
      <c r="L2024" s="2">
        <f t="shared" si="762"/>
        <v>0</v>
      </c>
      <c r="M2024" s="2">
        <f t="shared" si="763"/>
        <v>9.2880375858330311E-2</v>
      </c>
      <c r="N2024" s="1">
        <v>558</v>
      </c>
      <c r="O2024" s="1">
        <v>1952</v>
      </c>
      <c r="P2024" s="59"/>
      <c r="R2024" s="1">
        <v>257</v>
      </c>
      <c r="Y2024" s="59"/>
      <c r="Z2024" s="59"/>
      <c r="AA2024" s="59"/>
      <c r="AB2024" s="59"/>
      <c r="AC2024" s="59"/>
      <c r="AD2024" s="59"/>
      <c r="AE2024" s="59"/>
      <c r="AF2024" s="59"/>
      <c r="AG2024" s="59"/>
      <c r="AI2024" s="7">
        <f>IF(Q2024&gt;0,RANK(Q2024,(N2024:P2024,Q2024:AE2024)),0)</f>
        <v>0</v>
      </c>
      <c r="AJ2024" s="7">
        <f>IF(R2024&gt;0,RANK(R2024,(N2024:P2024,Q2024:AE2024)),0)</f>
        <v>3</v>
      </c>
      <c r="AK2024" s="7">
        <f>IF(T2024&gt;0,RANK(T2024,(N2024:P2024,Q2024:AE2024)),0)</f>
        <v>0</v>
      </c>
      <c r="AL2024" s="7">
        <f>IF(S2024&gt;0,RANK(S2024,(N2024:P2024,Q2024:AE2024)),0)</f>
        <v>0</v>
      </c>
      <c r="AM2024" s="2">
        <f t="shared" si="764"/>
        <v>0</v>
      </c>
      <c r="AN2024" s="2">
        <f t="shared" si="765"/>
        <v>9.2880375858330325E-2</v>
      </c>
      <c r="AO2024" s="2">
        <f t="shared" si="766"/>
        <v>0</v>
      </c>
      <c r="AP2024" s="2">
        <f t="shared" si="767"/>
        <v>0</v>
      </c>
      <c r="AR2024" t="s">
        <v>657</v>
      </c>
      <c r="AS2024" t="s">
        <v>1959</v>
      </c>
      <c r="AT2024">
        <v>0</v>
      </c>
      <c r="AV2024">
        <v>3</v>
      </c>
      <c r="AW2024" s="91">
        <v>49</v>
      </c>
      <c r="AX2024" s="93">
        <v>23</v>
      </c>
      <c r="AY2024" s="97">
        <f t="shared" si="768"/>
        <v>49023</v>
      </c>
      <c r="BA2024" s="7" t="s">
        <v>1261</v>
      </c>
    </row>
    <row r="2025" spans="1:53" hidden="1" outlineLevel="1">
      <c r="A2025" t="s">
        <v>2353</v>
      </c>
      <c r="B2025" t="s">
        <v>1959</v>
      </c>
      <c r="C2025" s="1">
        <f t="shared" si="757"/>
        <v>2404</v>
      </c>
      <c r="D2025" s="7">
        <f>IF(N2025&gt;0, RANK(N2025,(N2025:P2025,Q2025:AE2025)),0)</f>
        <v>2</v>
      </c>
      <c r="E2025" s="7">
        <f>IF(O2025&gt;0,RANK(O2025,(N2025:P2025,Q2025:AE2025)),0)</f>
        <v>1</v>
      </c>
      <c r="F2025" s="7">
        <f>IF(P2025&gt;0,RANK(P2025,(N2025:P2025,Q2025:AE2025)),0)</f>
        <v>0</v>
      </c>
      <c r="G2025" s="1">
        <f t="shared" si="769"/>
        <v>1285</v>
      </c>
      <c r="H2025" s="2">
        <f t="shared" si="770"/>
        <v>0.53452579034941761</v>
      </c>
      <c r="I2025" s="2"/>
      <c r="J2025" s="2">
        <f t="shared" si="760"/>
        <v>0.20257903494176371</v>
      </c>
      <c r="K2025" s="2">
        <f t="shared" si="761"/>
        <v>0.73710482529118138</v>
      </c>
      <c r="L2025" s="2">
        <f t="shared" si="762"/>
        <v>0</v>
      </c>
      <c r="M2025" s="2">
        <f t="shared" si="763"/>
        <v>6.0316139767054855E-2</v>
      </c>
      <c r="N2025" s="1">
        <v>487</v>
      </c>
      <c r="O2025" s="1">
        <v>1772</v>
      </c>
      <c r="P2025" s="59"/>
      <c r="R2025" s="1">
        <v>145</v>
      </c>
      <c r="Y2025" s="59"/>
      <c r="Z2025" s="59"/>
      <c r="AA2025" s="59"/>
      <c r="AB2025" s="59"/>
      <c r="AC2025" s="59"/>
      <c r="AD2025" s="59"/>
      <c r="AE2025" s="59"/>
      <c r="AF2025" s="59"/>
      <c r="AG2025" s="59"/>
      <c r="AI2025" s="7">
        <f>IF(Q2025&gt;0,RANK(Q2025,(N2025:P2025,Q2025:AE2025)),0)</f>
        <v>0</v>
      </c>
      <c r="AJ2025" s="7">
        <f>IF(R2025&gt;0,RANK(R2025,(N2025:P2025,Q2025:AE2025)),0)</f>
        <v>3</v>
      </c>
      <c r="AK2025" s="7">
        <f>IF(T2025&gt;0,RANK(T2025,(N2025:P2025,Q2025:AE2025)),0)</f>
        <v>0</v>
      </c>
      <c r="AL2025" s="7">
        <f>IF(S2025&gt;0,RANK(S2025,(N2025:P2025,Q2025:AE2025)),0)</f>
        <v>0</v>
      </c>
      <c r="AM2025" s="2">
        <f t="shared" si="764"/>
        <v>0</v>
      </c>
      <c r="AN2025" s="2">
        <f t="shared" si="765"/>
        <v>6.031613976705491E-2</v>
      </c>
      <c r="AO2025" s="2">
        <f t="shared" si="766"/>
        <v>0</v>
      </c>
      <c r="AP2025" s="2">
        <f t="shared" si="767"/>
        <v>0</v>
      </c>
      <c r="AR2025" t="s">
        <v>2353</v>
      </c>
      <c r="AS2025" t="s">
        <v>1959</v>
      </c>
      <c r="AT2025">
        <v>2</v>
      </c>
      <c r="AV2025">
        <v>3</v>
      </c>
      <c r="AW2025" s="91">
        <v>49</v>
      </c>
      <c r="AX2025" s="93">
        <v>25</v>
      </c>
      <c r="AY2025" s="97">
        <f t="shared" si="768"/>
        <v>49025</v>
      </c>
      <c r="BA2025" s="7" t="s">
        <v>1261</v>
      </c>
    </row>
    <row r="2026" spans="1:53" hidden="1" outlineLevel="1">
      <c r="A2026" t="s">
        <v>1219</v>
      </c>
      <c r="B2026" t="s">
        <v>1959</v>
      </c>
      <c r="C2026" s="1">
        <f t="shared" si="757"/>
        <v>4035</v>
      </c>
      <c r="D2026" s="7">
        <f>IF(N2026&gt;0, RANK(N2026,(N2026:P2026,Q2026:AE2026)),0)</f>
        <v>2</v>
      </c>
      <c r="E2026" s="7">
        <f>IF(O2026&gt;0,RANK(O2026,(N2026:P2026,Q2026:AE2026)),0)</f>
        <v>1</v>
      </c>
      <c r="F2026" s="7">
        <f>IF(P2026&gt;0,RANK(P2026,(N2026:P2026,Q2026:AE2026)),0)</f>
        <v>0</v>
      </c>
      <c r="G2026" s="1">
        <f t="shared" si="769"/>
        <v>2121</v>
      </c>
      <c r="H2026" s="2">
        <f t="shared" si="770"/>
        <v>0.5256505576208178</v>
      </c>
      <c r="I2026" s="2"/>
      <c r="J2026" s="2">
        <f t="shared" si="760"/>
        <v>0.1697645600991326</v>
      </c>
      <c r="K2026" s="2">
        <f t="shared" si="761"/>
        <v>0.69541511771995046</v>
      </c>
      <c r="L2026" s="2">
        <f t="shared" si="762"/>
        <v>0</v>
      </c>
      <c r="M2026" s="2">
        <f t="shared" si="763"/>
        <v>0.13482032218091689</v>
      </c>
      <c r="N2026" s="1">
        <v>685</v>
      </c>
      <c r="O2026" s="1">
        <v>2806</v>
      </c>
      <c r="P2026" s="59"/>
      <c r="R2026" s="1">
        <v>544</v>
      </c>
      <c r="Y2026" s="59"/>
      <c r="Z2026" s="59"/>
      <c r="AA2026" s="59"/>
      <c r="AB2026" s="59"/>
      <c r="AC2026" s="59"/>
      <c r="AD2026" s="59"/>
      <c r="AE2026" s="59"/>
      <c r="AF2026" s="59"/>
      <c r="AG2026" s="59"/>
      <c r="AI2026" s="7">
        <f>IF(Q2026&gt;0,RANK(Q2026,(N2026:P2026,Q2026:AE2026)),0)</f>
        <v>0</v>
      </c>
      <c r="AJ2026" s="7">
        <f>IF(R2026&gt;0,RANK(R2026,(N2026:P2026,Q2026:AE2026)),0)</f>
        <v>3</v>
      </c>
      <c r="AK2026" s="7">
        <f>IF(T2026&gt;0,RANK(T2026,(N2026:P2026,Q2026:AE2026)),0)</f>
        <v>0</v>
      </c>
      <c r="AL2026" s="7">
        <f>IF(S2026&gt;0,RANK(S2026,(N2026:P2026,Q2026:AE2026)),0)</f>
        <v>0</v>
      </c>
      <c r="AM2026" s="2">
        <f t="shared" si="764"/>
        <v>0</v>
      </c>
      <c r="AN2026" s="2">
        <f t="shared" si="765"/>
        <v>0.13482032218091697</v>
      </c>
      <c r="AO2026" s="2">
        <f t="shared" si="766"/>
        <v>0</v>
      </c>
      <c r="AP2026" s="2">
        <f t="shared" si="767"/>
        <v>0</v>
      </c>
      <c r="AR2026" t="s">
        <v>1219</v>
      </c>
      <c r="AS2026" t="s">
        <v>1959</v>
      </c>
      <c r="AT2026">
        <v>3</v>
      </c>
      <c r="AV2026">
        <v>3</v>
      </c>
      <c r="AW2026" s="91">
        <v>49</v>
      </c>
      <c r="AX2026" s="93">
        <v>27</v>
      </c>
      <c r="AY2026" s="97">
        <f t="shared" si="768"/>
        <v>49027</v>
      </c>
      <c r="BA2026" s="7" t="s">
        <v>1261</v>
      </c>
    </row>
    <row r="2027" spans="1:53" hidden="1" outlineLevel="1">
      <c r="A2027" t="s">
        <v>981</v>
      </c>
      <c r="B2027" t="s">
        <v>1959</v>
      </c>
      <c r="C2027" s="1">
        <f t="shared" si="757"/>
        <v>3127</v>
      </c>
      <c r="D2027" s="7">
        <f>IF(N2027&gt;0, RANK(N2027,(N2027:P2027,Q2027:AE2027)),0)</f>
        <v>2</v>
      </c>
      <c r="E2027" s="7">
        <f>IF(O2027&gt;0,RANK(O2027,(N2027:P2027,Q2027:AE2027)),0)</f>
        <v>1</v>
      </c>
      <c r="F2027" s="7">
        <f>IF(P2027&gt;0,RANK(P2027,(N2027:P2027,Q2027:AE2027)),0)</f>
        <v>0</v>
      </c>
      <c r="G2027" s="1">
        <f t="shared" si="769"/>
        <v>1575</v>
      </c>
      <c r="H2027" s="2">
        <f t="shared" si="770"/>
        <v>0.50367764630636391</v>
      </c>
      <c r="I2027" s="2"/>
      <c r="J2027" s="2">
        <f t="shared" si="760"/>
        <v>0.19923249120562839</v>
      </c>
      <c r="K2027" s="2">
        <f t="shared" si="761"/>
        <v>0.70291013751199227</v>
      </c>
      <c r="L2027" s="2">
        <f t="shared" si="762"/>
        <v>0</v>
      </c>
      <c r="M2027" s="2">
        <f t="shared" si="763"/>
        <v>9.7857371282379368E-2</v>
      </c>
      <c r="N2027" s="1">
        <v>623</v>
      </c>
      <c r="O2027" s="1">
        <v>2198</v>
      </c>
      <c r="P2027" s="59"/>
      <c r="R2027" s="1">
        <v>306</v>
      </c>
      <c r="Y2027" s="59"/>
      <c r="Z2027" s="59"/>
      <c r="AA2027" s="59"/>
      <c r="AB2027" s="59"/>
      <c r="AC2027" s="59"/>
      <c r="AD2027" s="59"/>
      <c r="AE2027" s="59"/>
      <c r="AF2027" s="59"/>
      <c r="AG2027" s="59"/>
      <c r="AI2027" s="7">
        <f>IF(Q2027&gt;0,RANK(Q2027,(N2027:P2027,Q2027:AE2027)),0)</f>
        <v>0</v>
      </c>
      <c r="AJ2027" s="7">
        <f>IF(R2027&gt;0,RANK(R2027,(N2027:P2027,Q2027:AE2027)),0)</f>
        <v>3</v>
      </c>
      <c r="AK2027" s="7">
        <f>IF(T2027&gt;0,RANK(T2027,(N2027:P2027,Q2027:AE2027)),0)</f>
        <v>0</v>
      </c>
      <c r="AL2027" s="7">
        <f>IF(S2027&gt;0,RANK(S2027,(N2027:P2027,Q2027:AE2027)),0)</f>
        <v>0</v>
      </c>
      <c r="AM2027" s="2">
        <f t="shared" si="764"/>
        <v>0</v>
      </c>
      <c r="AN2027" s="2">
        <f t="shared" si="765"/>
        <v>9.7857371282379271E-2</v>
      </c>
      <c r="AO2027" s="2">
        <f t="shared" si="766"/>
        <v>0</v>
      </c>
      <c r="AP2027" s="2">
        <f t="shared" si="767"/>
        <v>0</v>
      </c>
      <c r="AR2027" t="s">
        <v>981</v>
      </c>
      <c r="AS2027" t="s">
        <v>1959</v>
      </c>
      <c r="AT2027">
        <v>1</v>
      </c>
      <c r="AV2027">
        <v>3</v>
      </c>
      <c r="AW2027" s="91">
        <v>49</v>
      </c>
      <c r="AX2027" s="93">
        <v>29</v>
      </c>
      <c r="AY2027" s="97">
        <f t="shared" si="768"/>
        <v>49029</v>
      </c>
      <c r="BA2027" s="7" t="s">
        <v>1261</v>
      </c>
    </row>
    <row r="2028" spans="1:53" hidden="1" outlineLevel="1">
      <c r="A2028" t="s">
        <v>1220</v>
      </c>
      <c r="B2028" t="s">
        <v>1959</v>
      </c>
      <c r="C2028" s="1">
        <f t="shared" si="757"/>
        <v>549</v>
      </c>
      <c r="D2028" s="7">
        <f>IF(N2028&gt;0, RANK(N2028,(N2028:P2028,Q2028:AE2028)),0)</f>
        <v>2</v>
      </c>
      <c r="E2028" s="7">
        <f>IF(O2028&gt;0,RANK(O2028,(N2028:P2028,Q2028:AE2028)),0)</f>
        <v>1</v>
      </c>
      <c r="F2028" s="7">
        <f>IF(P2028&gt;0,RANK(P2028,(N2028:P2028,Q2028:AE2028)),0)</f>
        <v>0</v>
      </c>
      <c r="G2028" s="1">
        <f t="shared" si="769"/>
        <v>357</v>
      </c>
      <c r="H2028" s="2">
        <f t="shared" si="770"/>
        <v>0.65027322404371579</v>
      </c>
      <c r="I2028" s="2"/>
      <c r="J2028" s="2">
        <f t="shared" si="760"/>
        <v>0.15300546448087432</v>
      </c>
      <c r="K2028" s="2">
        <f t="shared" si="761"/>
        <v>0.80327868852459017</v>
      </c>
      <c r="L2028" s="2">
        <f t="shared" si="762"/>
        <v>0</v>
      </c>
      <c r="M2028" s="2">
        <f t="shared" si="763"/>
        <v>4.3715846994535568E-2</v>
      </c>
      <c r="N2028" s="1">
        <v>84</v>
      </c>
      <c r="O2028" s="1">
        <v>441</v>
      </c>
      <c r="P2028" s="59"/>
      <c r="R2028" s="1">
        <v>24</v>
      </c>
      <c r="Y2028" s="59"/>
      <c r="Z2028" s="59"/>
      <c r="AA2028" s="59"/>
      <c r="AB2028" s="59"/>
      <c r="AC2028" s="59"/>
      <c r="AD2028" s="59"/>
      <c r="AE2028" s="59"/>
      <c r="AF2028" s="59"/>
      <c r="AG2028" s="59"/>
      <c r="AI2028" s="7">
        <f>IF(Q2028&gt;0,RANK(Q2028,(N2028:P2028,Q2028:AE2028)),0)</f>
        <v>0</v>
      </c>
      <c r="AJ2028" s="7">
        <f>IF(R2028&gt;0,RANK(R2028,(N2028:P2028,Q2028:AE2028)),0)</f>
        <v>3</v>
      </c>
      <c r="AK2028" s="7">
        <f>IF(T2028&gt;0,RANK(T2028,(N2028:P2028,Q2028:AE2028)),0)</f>
        <v>0</v>
      </c>
      <c r="AL2028" s="7">
        <f>IF(S2028&gt;0,RANK(S2028,(N2028:P2028,Q2028:AE2028)),0)</f>
        <v>0</v>
      </c>
      <c r="AM2028" s="2">
        <f t="shared" si="764"/>
        <v>0</v>
      </c>
      <c r="AN2028" s="2">
        <f t="shared" si="765"/>
        <v>4.3715846994535519E-2</v>
      </c>
      <c r="AO2028" s="2">
        <f t="shared" si="766"/>
        <v>0</v>
      </c>
      <c r="AP2028" s="2">
        <f t="shared" si="767"/>
        <v>0</v>
      </c>
      <c r="AR2028" t="s">
        <v>1220</v>
      </c>
      <c r="AS2028" t="s">
        <v>1959</v>
      </c>
      <c r="AT2028">
        <v>2</v>
      </c>
      <c r="AV2028">
        <v>3</v>
      </c>
      <c r="AW2028" s="91">
        <v>49</v>
      </c>
      <c r="AX2028" s="93">
        <v>31</v>
      </c>
      <c r="AY2028" s="97">
        <f t="shared" si="768"/>
        <v>49031</v>
      </c>
      <c r="BA2028" s="7" t="s">
        <v>1261</v>
      </c>
    </row>
    <row r="2029" spans="1:53" hidden="1" outlineLevel="1">
      <c r="A2029" t="s">
        <v>2590</v>
      </c>
      <c r="B2029" t="s">
        <v>1959</v>
      </c>
      <c r="C2029" s="1">
        <f t="shared" si="757"/>
        <v>756</v>
      </c>
      <c r="D2029" s="7">
        <f>IF(N2029&gt;0, RANK(N2029,(N2029:P2029,Q2029:AE2029)),0)</f>
        <v>2</v>
      </c>
      <c r="E2029" s="7">
        <f>IF(O2029&gt;0,RANK(O2029,(N2029:P2029,Q2029:AE2029)),0)</f>
        <v>1</v>
      </c>
      <c r="F2029" s="7">
        <f>IF(P2029&gt;0,RANK(P2029,(N2029:P2029,Q2029:AE2029)),0)</f>
        <v>0</v>
      </c>
      <c r="G2029" s="1">
        <f t="shared" si="769"/>
        <v>441</v>
      </c>
      <c r="H2029" s="2">
        <f t="shared" si="770"/>
        <v>0.58333333333333337</v>
      </c>
      <c r="I2029" s="2"/>
      <c r="J2029" s="2">
        <f t="shared" si="760"/>
        <v>0.19047619047619047</v>
      </c>
      <c r="K2029" s="2">
        <f t="shared" si="761"/>
        <v>0.77380952380952384</v>
      </c>
      <c r="L2029" s="2">
        <f t="shared" si="762"/>
        <v>0</v>
      </c>
      <c r="M2029" s="2">
        <f t="shared" si="763"/>
        <v>3.5714285714285698E-2</v>
      </c>
      <c r="N2029" s="1">
        <v>144</v>
      </c>
      <c r="O2029" s="1">
        <v>585</v>
      </c>
      <c r="P2029" s="59"/>
      <c r="R2029" s="1">
        <v>27</v>
      </c>
      <c r="Y2029" s="59"/>
      <c r="Z2029" s="59"/>
      <c r="AA2029" s="59"/>
      <c r="AB2029" s="59"/>
      <c r="AC2029" s="59"/>
      <c r="AD2029" s="59"/>
      <c r="AE2029" s="59"/>
      <c r="AF2029" s="59"/>
      <c r="AG2029" s="59"/>
      <c r="AI2029" s="7">
        <f>IF(Q2029&gt;0,RANK(Q2029,(N2029:P2029,Q2029:AE2029)),0)</f>
        <v>0</v>
      </c>
      <c r="AJ2029" s="7">
        <f>IF(R2029&gt;0,RANK(R2029,(N2029:P2029,Q2029:AE2029)),0)</f>
        <v>3</v>
      </c>
      <c r="AK2029" s="7">
        <f>IF(T2029&gt;0,RANK(T2029,(N2029:P2029,Q2029:AE2029)),0)</f>
        <v>0</v>
      </c>
      <c r="AL2029" s="7">
        <f>IF(S2029&gt;0,RANK(S2029,(N2029:P2029,Q2029:AE2029)),0)</f>
        <v>0</v>
      </c>
      <c r="AM2029" s="2">
        <f t="shared" si="764"/>
        <v>0</v>
      </c>
      <c r="AN2029" s="2">
        <f t="shared" si="765"/>
        <v>3.5714285714285712E-2</v>
      </c>
      <c r="AO2029" s="2">
        <f t="shared" si="766"/>
        <v>0</v>
      </c>
      <c r="AP2029" s="2">
        <f t="shared" si="767"/>
        <v>0</v>
      </c>
      <c r="AR2029" t="s">
        <v>2590</v>
      </c>
      <c r="AS2029" t="s">
        <v>1959</v>
      </c>
      <c r="AT2029">
        <v>1</v>
      </c>
      <c r="AV2029">
        <v>3</v>
      </c>
      <c r="AW2029" s="91">
        <v>49</v>
      </c>
      <c r="AX2029" s="93">
        <v>33</v>
      </c>
      <c r="AY2029" s="97">
        <f t="shared" si="768"/>
        <v>49033</v>
      </c>
      <c r="BA2029" s="7" t="s">
        <v>1261</v>
      </c>
    </row>
    <row r="2030" spans="1:53" hidden="1" outlineLevel="1">
      <c r="A2030" t="s">
        <v>2348</v>
      </c>
      <c r="B2030" t="s">
        <v>1959</v>
      </c>
      <c r="C2030" s="1">
        <f t="shared" si="757"/>
        <v>247585</v>
      </c>
      <c r="D2030" s="7">
        <f>IF(N2030&gt;0, RANK(N2030,(N2030:P2030,Q2030:AE2030)),0)</f>
        <v>2</v>
      </c>
      <c r="E2030" s="7">
        <f>IF(O2030&gt;0,RANK(O2030,(N2030:P2030,Q2030:AE2030)),0)</f>
        <v>1</v>
      </c>
      <c r="F2030" s="7">
        <f>IF(P2030&gt;0,RANK(P2030,(N2030:P2030,Q2030:AE2030)),0)</f>
        <v>0</v>
      </c>
      <c r="G2030" s="1">
        <f t="shared" si="769"/>
        <v>4885</v>
      </c>
      <c r="H2030" s="2">
        <f t="shared" si="770"/>
        <v>1.9730597572550843E-2</v>
      </c>
      <c r="I2030" s="2"/>
      <c r="J2030" s="2">
        <f t="shared" si="760"/>
        <v>0.47068279580750044</v>
      </c>
      <c r="K2030" s="2">
        <f t="shared" si="761"/>
        <v>0.4904133933800513</v>
      </c>
      <c r="L2030" s="2">
        <f t="shared" si="762"/>
        <v>0</v>
      </c>
      <c r="M2030" s="2">
        <f t="shared" si="763"/>
        <v>3.8903810812448314E-2</v>
      </c>
      <c r="N2030" s="1">
        <v>116534</v>
      </c>
      <c r="O2030" s="1">
        <v>121419</v>
      </c>
      <c r="P2030" s="59"/>
      <c r="R2030" s="1">
        <v>9610</v>
      </c>
      <c r="Y2030" s="59"/>
      <c r="Z2030" s="59"/>
      <c r="AA2030" s="59">
        <v>18</v>
      </c>
      <c r="AB2030" s="59">
        <v>2</v>
      </c>
      <c r="AC2030" s="59">
        <v>2</v>
      </c>
      <c r="AD2030" s="59"/>
      <c r="AE2030" s="59"/>
      <c r="AF2030" s="59"/>
      <c r="AG2030" s="59"/>
      <c r="AI2030" s="7">
        <f>IF(Q2030&gt;0,RANK(Q2030,(N2030:P2030,Q2030:AE2030)),0)</f>
        <v>0</v>
      </c>
      <c r="AJ2030" s="7">
        <f>IF(R2030&gt;0,RANK(R2030,(N2030:P2030,Q2030:AE2030)),0)</f>
        <v>3</v>
      </c>
      <c r="AK2030" s="7">
        <f>IF(T2030&gt;0,RANK(T2030,(N2030:P2030,Q2030:AE2030)),0)</f>
        <v>0</v>
      </c>
      <c r="AL2030" s="7">
        <f>IF(S2030&gt;0,RANK(S2030,(N2030:P2030,Q2030:AE2030)),0)</f>
        <v>0</v>
      </c>
      <c r="AM2030" s="2">
        <f t="shared" si="764"/>
        <v>0</v>
      </c>
      <c r="AN2030" s="2">
        <f t="shared" si="765"/>
        <v>3.8814952440575964E-2</v>
      </c>
      <c r="AO2030" s="2">
        <f t="shared" si="766"/>
        <v>0</v>
      </c>
      <c r="AP2030" s="2">
        <f t="shared" si="767"/>
        <v>0</v>
      </c>
      <c r="AR2030" t="s">
        <v>2348</v>
      </c>
      <c r="AS2030" t="s">
        <v>1959</v>
      </c>
      <c r="AT2030">
        <v>0</v>
      </c>
      <c r="AV2030">
        <v>3</v>
      </c>
      <c r="AW2030" s="91">
        <v>49</v>
      </c>
      <c r="AX2030" s="93">
        <v>35</v>
      </c>
      <c r="AY2030" s="97">
        <f t="shared" si="768"/>
        <v>49035</v>
      </c>
      <c r="BA2030" s="7" t="s">
        <v>1261</v>
      </c>
    </row>
    <row r="2031" spans="1:53" hidden="1" outlineLevel="1">
      <c r="A2031" t="s">
        <v>828</v>
      </c>
      <c r="B2031" t="s">
        <v>1959</v>
      </c>
      <c r="C2031" s="1">
        <f t="shared" si="757"/>
        <v>4057</v>
      </c>
      <c r="D2031" s="7">
        <f>IF(N2031&gt;0, RANK(N2031,(N2031:P2031,Q2031:AE2031)),0)</f>
        <v>2</v>
      </c>
      <c r="E2031" s="7">
        <f>IF(O2031&gt;0,RANK(O2031,(N2031:P2031,Q2031:AE2031)),0)</f>
        <v>1</v>
      </c>
      <c r="F2031" s="7">
        <f>IF(P2031&gt;0,RANK(P2031,(N2031:P2031,Q2031:AE2031)),0)</f>
        <v>0</v>
      </c>
      <c r="G2031" s="1">
        <f t="shared" si="769"/>
        <v>856</v>
      </c>
      <c r="H2031" s="2">
        <f t="shared" si="770"/>
        <v>0.21099334483608578</v>
      </c>
      <c r="I2031" s="2"/>
      <c r="J2031" s="2">
        <f t="shared" si="760"/>
        <v>0.37441459206310079</v>
      </c>
      <c r="K2031" s="2">
        <f t="shared" si="761"/>
        <v>0.58540793689918658</v>
      </c>
      <c r="L2031" s="2">
        <f t="shared" si="762"/>
        <v>0</v>
      </c>
      <c r="M2031" s="2">
        <f t="shared" si="763"/>
        <v>4.0177471037712631E-2</v>
      </c>
      <c r="N2031" s="1">
        <v>1519</v>
      </c>
      <c r="O2031" s="1">
        <v>2375</v>
      </c>
      <c r="P2031" s="59"/>
      <c r="R2031" s="1">
        <v>163</v>
      </c>
      <c r="Y2031" s="59"/>
      <c r="Z2031" s="59"/>
      <c r="AA2031" s="59"/>
      <c r="AB2031" s="59"/>
      <c r="AC2031" s="59"/>
      <c r="AD2031" s="59"/>
      <c r="AE2031" s="59"/>
      <c r="AF2031" s="59"/>
      <c r="AG2031" s="59"/>
      <c r="AI2031" s="7">
        <f>IF(Q2031&gt;0,RANK(Q2031,(N2031:P2031,Q2031:AE2031)),0)</f>
        <v>0</v>
      </c>
      <c r="AJ2031" s="7">
        <f>IF(R2031&gt;0,RANK(R2031,(N2031:P2031,Q2031:AE2031)),0)</f>
        <v>3</v>
      </c>
      <c r="AK2031" s="7">
        <f>IF(T2031&gt;0,RANK(T2031,(N2031:P2031,Q2031:AE2031)),0)</f>
        <v>0</v>
      </c>
      <c r="AL2031" s="7">
        <f>IF(S2031&gt;0,RANK(S2031,(N2031:P2031,Q2031:AE2031)),0)</f>
        <v>0</v>
      </c>
      <c r="AM2031" s="2">
        <f t="shared" si="764"/>
        <v>0</v>
      </c>
      <c r="AN2031" s="2">
        <f t="shared" si="765"/>
        <v>4.0177471037712596E-2</v>
      </c>
      <c r="AO2031" s="2">
        <f t="shared" si="766"/>
        <v>0</v>
      </c>
      <c r="AP2031" s="2">
        <f t="shared" si="767"/>
        <v>0</v>
      </c>
      <c r="AR2031" t="s">
        <v>828</v>
      </c>
      <c r="AS2031" t="s">
        <v>1959</v>
      </c>
      <c r="AT2031">
        <v>2</v>
      </c>
      <c r="AV2031">
        <v>3</v>
      </c>
      <c r="AW2031" s="91">
        <v>49</v>
      </c>
      <c r="AX2031" s="93">
        <v>37</v>
      </c>
      <c r="AY2031" s="97">
        <f t="shared" si="768"/>
        <v>49037</v>
      </c>
      <c r="BA2031" s="7" t="s">
        <v>1261</v>
      </c>
    </row>
    <row r="2032" spans="1:53" hidden="1" outlineLevel="1">
      <c r="A2032" t="s">
        <v>2349</v>
      </c>
      <c r="B2032" t="s">
        <v>1959</v>
      </c>
      <c r="C2032" s="1">
        <f t="shared" si="757"/>
        <v>5928</v>
      </c>
      <c r="D2032" s="7">
        <f>IF(N2032&gt;0, RANK(N2032,(N2032:P2032,Q2032:AE2032)),0)</f>
        <v>2</v>
      </c>
      <c r="E2032" s="7">
        <f>IF(O2032&gt;0,RANK(O2032,(N2032:P2032,Q2032:AE2032)),0)</f>
        <v>1</v>
      </c>
      <c r="F2032" s="7">
        <f>IF(P2032&gt;0,RANK(P2032,(N2032:P2032,Q2032:AE2032)),0)</f>
        <v>0</v>
      </c>
      <c r="G2032" s="1">
        <f t="shared" si="769"/>
        <v>3219</v>
      </c>
      <c r="H2032" s="2">
        <f t="shared" si="770"/>
        <v>0.54301619433198378</v>
      </c>
      <c r="I2032" s="2"/>
      <c r="J2032" s="2">
        <f t="shared" si="760"/>
        <v>0.17729419703103913</v>
      </c>
      <c r="K2032" s="2">
        <f t="shared" si="761"/>
        <v>0.72031039136302299</v>
      </c>
      <c r="L2032" s="2">
        <f t="shared" si="762"/>
        <v>0</v>
      </c>
      <c r="M2032" s="2">
        <f t="shared" si="763"/>
        <v>0.1023954116059379</v>
      </c>
      <c r="N2032" s="1">
        <v>1051</v>
      </c>
      <c r="O2032" s="1">
        <v>4270</v>
      </c>
      <c r="P2032" s="59"/>
      <c r="R2032" s="1">
        <v>607</v>
      </c>
      <c r="Y2032" s="59"/>
      <c r="Z2032" s="59"/>
      <c r="AA2032" s="59"/>
      <c r="AB2032" s="59"/>
      <c r="AC2032" s="59"/>
      <c r="AD2032" s="59"/>
      <c r="AE2032" s="59"/>
      <c r="AF2032" s="59"/>
      <c r="AG2032" s="59"/>
      <c r="AI2032" s="7">
        <f>IF(Q2032&gt;0,RANK(Q2032,(N2032:P2032,Q2032:AE2032)),0)</f>
        <v>0</v>
      </c>
      <c r="AJ2032" s="7">
        <f>IF(R2032&gt;0,RANK(R2032,(N2032:P2032,Q2032:AE2032)),0)</f>
        <v>3</v>
      </c>
      <c r="AK2032" s="7">
        <f>IF(T2032&gt;0,RANK(T2032,(N2032:P2032,Q2032:AE2032)),0)</f>
        <v>0</v>
      </c>
      <c r="AL2032" s="7">
        <f>IF(S2032&gt;0,RANK(S2032,(N2032:P2032,Q2032:AE2032)),0)</f>
        <v>0</v>
      </c>
      <c r="AM2032" s="2">
        <f t="shared" si="764"/>
        <v>0</v>
      </c>
      <c r="AN2032" s="2">
        <f t="shared" si="765"/>
        <v>0.10239541160593792</v>
      </c>
      <c r="AO2032" s="2">
        <f t="shared" si="766"/>
        <v>0</v>
      </c>
      <c r="AP2032" s="2">
        <f t="shared" si="767"/>
        <v>0</v>
      </c>
      <c r="AR2032" t="s">
        <v>2349</v>
      </c>
      <c r="AS2032" t="s">
        <v>1959</v>
      </c>
      <c r="AT2032">
        <v>3</v>
      </c>
      <c r="AV2032">
        <v>3</v>
      </c>
      <c r="AW2032" s="91">
        <v>49</v>
      </c>
      <c r="AX2032" s="93">
        <v>39</v>
      </c>
      <c r="AY2032" s="97">
        <f t="shared" si="768"/>
        <v>49039</v>
      </c>
      <c r="BA2032" s="7" t="s">
        <v>1261</v>
      </c>
    </row>
    <row r="2033" spans="1:53" hidden="1" outlineLevel="1">
      <c r="A2033" t="s">
        <v>1217</v>
      </c>
      <c r="B2033" t="s">
        <v>1959</v>
      </c>
      <c r="C2033" s="1">
        <f t="shared" si="757"/>
        <v>5929</v>
      </c>
      <c r="D2033" s="7">
        <f>IF(N2033&gt;0, RANK(N2033,(N2033:P2033,Q2033:AE2033)),0)</f>
        <v>2</v>
      </c>
      <c r="E2033" s="7">
        <f>IF(O2033&gt;0,RANK(O2033,(N2033:P2033,Q2033:AE2033)),0)</f>
        <v>1</v>
      </c>
      <c r="F2033" s="7">
        <f>IF(P2033&gt;0,RANK(P2033,(N2033:P2033,Q2033:AE2033)),0)</f>
        <v>0</v>
      </c>
      <c r="G2033" s="1">
        <f t="shared" si="769"/>
        <v>3800</v>
      </c>
      <c r="H2033" s="2">
        <f t="shared" si="770"/>
        <v>0.64091752403440716</v>
      </c>
      <c r="I2033" s="2"/>
      <c r="J2033" s="2">
        <f t="shared" si="760"/>
        <v>0.14690504300893911</v>
      </c>
      <c r="K2033" s="2">
        <f t="shared" si="761"/>
        <v>0.7878225670433463</v>
      </c>
      <c r="L2033" s="2">
        <f t="shared" si="762"/>
        <v>0</v>
      </c>
      <c r="M2033" s="2">
        <f t="shared" si="763"/>
        <v>6.527238994771456E-2</v>
      </c>
      <c r="N2033" s="1">
        <v>871</v>
      </c>
      <c r="O2033" s="1">
        <v>4671</v>
      </c>
      <c r="P2033" s="59"/>
      <c r="R2033" s="1">
        <v>387</v>
      </c>
      <c r="Y2033" s="59"/>
      <c r="Z2033" s="59"/>
      <c r="AA2033" s="59"/>
      <c r="AB2033" s="59"/>
      <c r="AC2033" s="59"/>
      <c r="AD2033" s="59"/>
      <c r="AE2033" s="59"/>
      <c r="AF2033" s="59"/>
      <c r="AG2033" s="59"/>
      <c r="AI2033" s="7">
        <f>IF(Q2033&gt;0,RANK(Q2033,(N2033:P2033,Q2033:AE2033)),0)</f>
        <v>0</v>
      </c>
      <c r="AJ2033" s="7">
        <f>IF(R2033&gt;0,RANK(R2033,(N2033:P2033,Q2033:AE2033)),0)</f>
        <v>3</v>
      </c>
      <c r="AK2033" s="7">
        <f>IF(T2033&gt;0,RANK(T2033,(N2033:P2033,Q2033:AE2033)),0)</f>
        <v>0</v>
      </c>
      <c r="AL2033" s="7">
        <f>IF(S2033&gt;0,RANK(S2033,(N2033:P2033,Q2033:AE2033)),0)</f>
        <v>0</v>
      </c>
      <c r="AM2033" s="2">
        <f t="shared" si="764"/>
        <v>0</v>
      </c>
      <c r="AN2033" s="2">
        <f t="shared" si="765"/>
        <v>6.5272389947714629E-2</v>
      </c>
      <c r="AO2033" s="2">
        <f t="shared" si="766"/>
        <v>0</v>
      </c>
      <c r="AP2033" s="2">
        <f t="shared" si="767"/>
        <v>0</v>
      </c>
      <c r="AR2033" t="s">
        <v>1217</v>
      </c>
      <c r="AS2033" t="s">
        <v>1959</v>
      </c>
      <c r="AT2033">
        <v>3</v>
      </c>
      <c r="AV2033">
        <v>3</v>
      </c>
      <c r="AW2033" s="91">
        <v>49</v>
      </c>
      <c r="AX2033" s="93">
        <v>41</v>
      </c>
      <c r="AY2033" s="97">
        <f t="shared" si="768"/>
        <v>49041</v>
      </c>
      <c r="BA2033" s="7" t="s">
        <v>1261</v>
      </c>
    </row>
    <row r="2034" spans="1:53" hidden="1" outlineLevel="1">
      <c r="A2034" t="s">
        <v>264</v>
      </c>
      <c r="B2034" t="s">
        <v>1959</v>
      </c>
      <c r="C2034" s="1">
        <f t="shared" si="757"/>
        <v>11281</v>
      </c>
      <c r="D2034" s="7">
        <f>IF(N2034&gt;0, RANK(N2034,(N2034:P2034,Q2034:AE2034)),0)</f>
        <v>1</v>
      </c>
      <c r="E2034" s="7">
        <f>IF(O2034&gt;0,RANK(O2034,(N2034:P2034,Q2034:AE2034)),0)</f>
        <v>2</v>
      </c>
      <c r="F2034" s="7">
        <f>IF(P2034&gt;0,RANK(P2034,(N2034:P2034,Q2034:AE2034)),0)</f>
        <v>0</v>
      </c>
      <c r="G2034" s="1">
        <f t="shared" si="769"/>
        <v>1045</v>
      </c>
      <c r="H2034" s="2">
        <f t="shared" si="770"/>
        <v>9.2633631770233135E-2</v>
      </c>
      <c r="I2034" s="2"/>
      <c r="J2034" s="2">
        <f t="shared" si="760"/>
        <v>0.53186774222143429</v>
      </c>
      <c r="K2034" s="2">
        <f t="shared" si="761"/>
        <v>0.43923411045120114</v>
      </c>
      <c r="L2034" s="2">
        <f t="shared" si="762"/>
        <v>0</v>
      </c>
      <c r="M2034" s="2">
        <f t="shared" si="763"/>
        <v>2.8898147327364565E-2</v>
      </c>
      <c r="N2034" s="1">
        <v>6000</v>
      </c>
      <c r="O2034" s="1">
        <v>4955</v>
      </c>
      <c r="P2034" s="59"/>
      <c r="R2034" s="1">
        <v>326</v>
      </c>
      <c r="Y2034" s="59"/>
      <c r="Z2034" s="59"/>
      <c r="AA2034" s="59"/>
      <c r="AB2034" s="59"/>
      <c r="AC2034" s="59"/>
      <c r="AD2034" s="59"/>
      <c r="AE2034" s="59"/>
      <c r="AF2034" s="59"/>
      <c r="AG2034" s="59"/>
      <c r="AI2034" s="7">
        <f>IF(Q2034&gt;0,RANK(Q2034,(N2034:P2034,Q2034:AE2034)),0)</f>
        <v>0</v>
      </c>
      <c r="AJ2034" s="7">
        <f>IF(R2034&gt;0,RANK(R2034,(N2034:P2034,Q2034:AE2034)),0)</f>
        <v>3</v>
      </c>
      <c r="AK2034" s="7">
        <f>IF(T2034&gt;0,RANK(T2034,(N2034:P2034,Q2034:AE2034)),0)</f>
        <v>0</v>
      </c>
      <c r="AL2034" s="7">
        <f>IF(S2034&gt;0,RANK(S2034,(N2034:P2034,Q2034:AE2034)),0)</f>
        <v>0</v>
      </c>
      <c r="AM2034" s="2">
        <f t="shared" si="764"/>
        <v>0</v>
      </c>
      <c r="AN2034" s="2">
        <f t="shared" si="765"/>
        <v>2.8898147327364596E-2</v>
      </c>
      <c r="AO2034" s="2">
        <f t="shared" si="766"/>
        <v>0</v>
      </c>
      <c r="AP2034" s="2">
        <f t="shared" si="767"/>
        <v>0</v>
      </c>
      <c r="AR2034" t="s">
        <v>264</v>
      </c>
      <c r="AS2034" t="s">
        <v>1959</v>
      </c>
      <c r="AT2034">
        <v>1</v>
      </c>
      <c r="AV2034">
        <v>3</v>
      </c>
      <c r="AW2034" s="91">
        <v>49</v>
      </c>
      <c r="AX2034" s="93">
        <v>43</v>
      </c>
      <c r="AY2034" s="97">
        <f t="shared" si="768"/>
        <v>49043</v>
      </c>
      <c r="BA2034" s="7" t="s">
        <v>1261</v>
      </c>
    </row>
    <row r="2035" spans="1:53" hidden="1" outlineLevel="1">
      <c r="A2035" t="s">
        <v>645</v>
      </c>
      <c r="B2035" t="s">
        <v>1959</v>
      </c>
      <c r="C2035" s="1">
        <f t="shared" si="757"/>
        <v>11830</v>
      </c>
      <c r="D2035" s="7">
        <f>IF(N2035&gt;0, RANK(N2035,(N2035:P2035,Q2035:AE2035)),0)</f>
        <v>2</v>
      </c>
      <c r="E2035" s="7">
        <f>IF(O2035&gt;0,RANK(O2035,(N2035:P2035,Q2035:AE2035)),0)</f>
        <v>1</v>
      </c>
      <c r="F2035" s="7">
        <f>IF(P2035&gt;0,RANK(P2035,(N2035:P2035,Q2035:AE2035)),0)</f>
        <v>0</v>
      </c>
      <c r="G2035" s="1">
        <f t="shared" si="769"/>
        <v>3523</v>
      </c>
      <c r="H2035" s="2">
        <f t="shared" si="770"/>
        <v>0.2978021978021978</v>
      </c>
      <c r="I2035" s="2"/>
      <c r="J2035" s="2">
        <f t="shared" si="760"/>
        <v>0.31242603550295855</v>
      </c>
      <c r="K2035" s="2">
        <f t="shared" si="761"/>
        <v>0.61022823330515641</v>
      </c>
      <c r="L2035" s="2">
        <f t="shared" si="762"/>
        <v>0</v>
      </c>
      <c r="M2035" s="2">
        <f t="shared" si="763"/>
        <v>7.7345731191885037E-2</v>
      </c>
      <c r="N2035" s="1">
        <v>3696</v>
      </c>
      <c r="O2035" s="1">
        <v>7219</v>
      </c>
      <c r="P2035" s="59"/>
      <c r="R2035" s="1">
        <v>915</v>
      </c>
      <c r="Y2035" s="59"/>
      <c r="Z2035" s="59"/>
      <c r="AA2035" s="59"/>
      <c r="AB2035" s="59"/>
      <c r="AC2035" s="59"/>
      <c r="AD2035" s="59"/>
      <c r="AE2035" s="59"/>
      <c r="AF2035" s="59"/>
      <c r="AG2035" s="59"/>
      <c r="AI2035" s="7">
        <f>IF(Q2035&gt;0,RANK(Q2035,(N2035:P2035,Q2035:AE2035)),0)</f>
        <v>0</v>
      </c>
      <c r="AJ2035" s="7">
        <f>IF(R2035&gt;0,RANK(R2035,(N2035:P2035,Q2035:AE2035)),0)</f>
        <v>3</v>
      </c>
      <c r="AK2035" s="7">
        <f>IF(T2035&gt;0,RANK(T2035,(N2035:P2035,Q2035:AE2035)),0)</f>
        <v>0</v>
      </c>
      <c r="AL2035" s="7">
        <f>IF(S2035&gt;0,RANK(S2035,(N2035:P2035,Q2035:AE2035)),0)</f>
        <v>0</v>
      </c>
      <c r="AM2035" s="2">
        <f t="shared" si="764"/>
        <v>0</v>
      </c>
      <c r="AN2035" s="2">
        <f t="shared" si="765"/>
        <v>7.7345731191885037E-2</v>
      </c>
      <c r="AO2035" s="2">
        <f t="shared" si="766"/>
        <v>0</v>
      </c>
      <c r="AP2035" s="2">
        <f t="shared" si="767"/>
        <v>0</v>
      </c>
      <c r="AR2035" t="s">
        <v>645</v>
      </c>
      <c r="AS2035" t="s">
        <v>1959</v>
      </c>
      <c r="AT2035">
        <v>1</v>
      </c>
      <c r="AV2035">
        <v>3</v>
      </c>
      <c r="AW2035" s="91">
        <v>49</v>
      </c>
      <c r="AX2035" s="93">
        <v>45</v>
      </c>
      <c r="AY2035" s="97">
        <f t="shared" si="768"/>
        <v>49045</v>
      </c>
      <c r="BA2035" s="7" t="s">
        <v>1261</v>
      </c>
    </row>
    <row r="2036" spans="1:53" hidden="1" outlineLevel="1">
      <c r="A2036" t="s">
        <v>2203</v>
      </c>
      <c r="B2036" t="s">
        <v>1959</v>
      </c>
      <c r="C2036" s="1">
        <f t="shared" si="757"/>
        <v>7314</v>
      </c>
      <c r="D2036" s="7">
        <f>IF(N2036&gt;0, RANK(N2036,(N2036:P2036,Q2036:AE2036)),0)</f>
        <v>2</v>
      </c>
      <c r="E2036" s="7">
        <f>IF(O2036&gt;0,RANK(O2036,(N2036:P2036,Q2036:AE2036)),0)</f>
        <v>1</v>
      </c>
      <c r="F2036" s="7">
        <f>IF(P2036&gt;0,RANK(P2036,(N2036:P2036,Q2036:AE2036)),0)</f>
        <v>0</v>
      </c>
      <c r="G2036" s="1">
        <f t="shared" si="769"/>
        <v>5075</v>
      </c>
      <c r="H2036" s="2">
        <f t="shared" si="770"/>
        <v>0.69387476073284116</v>
      </c>
      <c r="I2036" s="2"/>
      <c r="J2036" s="2">
        <f t="shared" si="760"/>
        <v>0.1138911676237353</v>
      </c>
      <c r="K2036" s="2">
        <f t="shared" si="761"/>
        <v>0.80776592835657646</v>
      </c>
      <c r="L2036" s="2">
        <f t="shared" si="762"/>
        <v>0</v>
      </c>
      <c r="M2036" s="2">
        <f t="shared" si="763"/>
        <v>7.8342904019688242E-2</v>
      </c>
      <c r="N2036" s="1">
        <v>833</v>
      </c>
      <c r="O2036" s="1">
        <v>5908</v>
      </c>
      <c r="P2036" s="59"/>
      <c r="R2036" s="1">
        <v>573</v>
      </c>
      <c r="Y2036" s="59"/>
      <c r="Z2036" s="59"/>
      <c r="AA2036" s="59"/>
      <c r="AB2036" s="59"/>
      <c r="AC2036" s="59"/>
      <c r="AD2036" s="59"/>
      <c r="AE2036" s="59"/>
      <c r="AF2036" s="59"/>
      <c r="AG2036" s="59"/>
      <c r="AI2036" s="7">
        <f>IF(Q2036&gt;0,RANK(Q2036,(N2036:P2036,Q2036:AE2036)),0)</f>
        <v>0</v>
      </c>
      <c r="AJ2036" s="7">
        <f>IF(R2036&gt;0,RANK(R2036,(N2036:P2036,Q2036:AE2036)),0)</f>
        <v>3</v>
      </c>
      <c r="AK2036" s="7">
        <f>IF(T2036&gt;0,RANK(T2036,(N2036:P2036,Q2036:AE2036)),0)</f>
        <v>0</v>
      </c>
      <c r="AL2036" s="7">
        <f>IF(S2036&gt;0,RANK(S2036,(N2036:P2036,Q2036:AE2036)),0)</f>
        <v>0</v>
      </c>
      <c r="AM2036" s="2">
        <f t="shared" si="764"/>
        <v>0</v>
      </c>
      <c r="AN2036" s="2">
        <f t="shared" si="765"/>
        <v>7.834290401968827E-2</v>
      </c>
      <c r="AO2036" s="2">
        <f t="shared" si="766"/>
        <v>0</v>
      </c>
      <c r="AP2036" s="2">
        <f t="shared" si="767"/>
        <v>0</v>
      </c>
      <c r="AR2036" t="s">
        <v>2203</v>
      </c>
      <c r="AS2036" t="s">
        <v>1959</v>
      </c>
      <c r="AT2036">
        <v>2</v>
      </c>
      <c r="AV2036">
        <v>3</v>
      </c>
      <c r="AW2036" s="91">
        <v>49</v>
      </c>
      <c r="AX2036" s="93">
        <v>47</v>
      </c>
      <c r="AY2036" s="97">
        <f t="shared" si="768"/>
        <v>49047</v>
      </c>
      <c r="BA2036" s="7" t="s">
        <v>1261</v>
      </c>
    </row>
    <row r="2037" spans="1:53" hidden="1" outlineLevel="1">
      <c r="A2037" t="s">
        <v>2409</v>
      </c>
      <c r="B2037" t="s">
        <v>1959</v>
      </c>
      <c r="C2037" s="1">
        <f t="shared" si="757"/>
        <v>100691</v>
      </c>
      <c r="D2037" s="7">
        <f>IF(N2037&gt;0, RANK(N2037,(N2037:P2037,Q2037:AE2037)),0)</f>
        <v>2</v>
      </c>
      <c r="E2037" s="7">
        <f>IF(O2037&gt;0,RANK(O2037,(N2037:P2037,Q2037:AE2037)),0)</f>
        <v>1</v>
      </c>
      <c r="F2037" s="7">
        <f>IF(P2037&gt;0,RANK(P2037,(N2037:P2037,Q2037:AE2037)),0)</f>
        <v>0</v>
      </c>
      <c r="G2037" s="1">
        <f t="shared" si="769"/>
        <v>62672</v>
      </c>
      <c r="H2037" s="2">
        <f t="shared" si="770"/>
        <v>0.62241908412867086</v>
      </c>
      <c r="I2037" s="2"/>
      <c r="J2037" s="2">
        <f t="shared" si="760"/>
        <v>0.15987526193999463</v>
      </c>
      <c r="K2037" s="2">
        <f t="shared" si="761"/>
        <v>0.78229434606866555</v>
      </c>
      <c r="L2037" s="2">
        <f t="shared" si="762"/>
        <v>0</v>
      </c>
      <c r="M2037" s="2">
        <f t="shared" si="763"/>
        <v>5.783039199133988E-2</v>
      </c>
      <c r="N2037" s="1">
        <v>16098</v>
      </c>
      <c r="O2037" s="1">
        <v>78770</v>
      </c>
      <c r="P2037" s="59"/>
      <c r="R2037" s="1">
        <v>5818</v>
      </c>
      <c r="Y2037" s="59"/>
      <c r="Z2037" s="59"/>
      <c r="AA2037" s="59">
        <v>1</v>
      </c>
      <c r="AB2037" s="59">
        <v>4</v>
      </c>
      <c r="AC2037" s="59">
        <v>0</v>
      </c>
      <c r="AD2037" s="59"/>
      <c r="AE2037" s="59"/>
      <c r="AF2037" s="59"/>
      <c r="AG2037" s="59"/>
      <c r="AI2037" s="7">
        <f>IF(Q2037&gt;0,RANK(Q2037,(N2037:P2037,Q2037:AE2037)),0)</f>
        <v>0</v>
      </c>
      <c r="AJ2037" s="7">
        <f>IF(R2037&gt;0,RANK(R2037,(N2037:P2037,Q2037:AE2037)),0)</f>
        <v>3</v>
      </c>
      <c r="AK2037" s="7">
        <f>IF(T2037&gt;0,RANK(T2037,(N2037:P2037,Q2037:AE2037)),0)</f>
        <v>0</v>
      </c>
      <c r="AL2037" s="7">
        <f>IF(S2037&gt;0,RANK(S2037,(N2037:P2037,Q2037:AE2037)),0)</f>
        <v>0</v>
      </c>
      <c r="AM2037" s="2">
        <f t="shared" si="764"/>
        <v>0</v>
      </c>
      <c r="AN2037" s="2">
        <f t="shared" si="765"/>
        <v>5.7780735120318595E-2</v>
      </c>
      <c r="AO2037" s="2">
        <f t="shared" si="766"/>
        <v>0</v>
      </c>
      <c r="AP2037" s="2">
        <f t="shared" si="767"/>
        <v>0</v>
      </c>
      <c r="AR2037" t="s">
        <v>2409</v>
      </c>
      <c r="AS2037" t="s">
        <v>1959</v>
      </c>
      <c r="AT2037">
        <v>0</v>
      </c>
      <c r="AV2037">
        <v>3</v>
      </c>
      <c r="AW2037" s="91">
        <v>49</v>
      </c>
      <c r="AX2037" s="93">
        <v>49</v>
      </c>
      <c r="AY2037" s="97">
        <f t="shared" si="768"/>
        <v>49049</v>
      </c>
      <c r="BA2037" s="7" t="s">
        <v>1261</v>
      </c>
    </row>
    <row r="2038" spans="1:53" hidden="1" outlineLevel="1">
      <c r="A2038" t="s">
        <v>1089</v>
      </c>
      <c r="B2038" t="s">
        <v>1959</v>
      </c>
      <c r="C2038" s="1">
        <f t="shared" si="757"/>
        <v>6052</v>
      </c>
      <c r="D2038" s="7">
        <f>IF(N2038&gt;0, RANK(N2038,(N2038:P2038,Q2038:AE2038)),0)</f>
        <v>2</v>
      </c>
      <c r="E2038" s="7">
        <f>IF(O2038&gt;0,RANK(O2038,(N2038:P2038,Q2038:AE2038)),0)</f>
        <v>1</v>
      </c>
      <c r="F2038" s="7">
        <f>IF(P2038&gt;0,RANK(P2038,(N2038:P2038,Q2038:AE2038)),0)</f>
        <v>0</v>
      </c>
      <c r="G2038" s="1">
        <f t="shared" si="769"/>
        <v>2042</v>
      </c>
      <c r="H2038" s="2">
        <f t="shared" si="770"/>
        <v>0.33740912095175146</v>
      </c>
      <c r="I2038" s="2"/>
      <c r="J2038" s="2">
        <f t="shared" si="760"/>
        <v>0.3061797752808989</v>
      </c>
      <c r="K2038" s="2">
        <f t="shared" si="761"/>
        <v>0.64358889623265036</v>
      </c>
      <c r="L2038" s="2">
        <f t="shared" si="762"/>
        <v>0</v>
      </c>
      <c r="M2038" s="2">
        <f t="shared" si="763"/>
        <v>5.0231328486450733E-2</v>
      </c>
      <c r="N2038" s="1">
        <v>1853</v>
      </c>
      <c r="O2038" s="1">
        <v>3895</v>
      </c>
      <c r="P2038" s="59"/>
      <c r="R2038" s="1">
        <v>304</v>
      </c>
      <c r="Y2038" s="59"/>
      <c r="Z2038" s="59"/>
      <c r="AA2038" s="59"/>
      <c r="AB2038" s="59"/>
      <c r="AC2038" s="59"/>
      <c r="AD2038" s="59"/>
      <c r="AE2038" s="59"/>
      <c r="AF2038" s="59"/>
      <c r="AG2038" s="59"/>
      <c r="AI2038" s="7">
        <f>IF(Q2038&gt;0,RANK(Q2038,(N2038:P2038,Q2038:AE2038)),0)</f>
        <v>0</v>
      </c>
      <c r="AJ2038" s="7">
        <f>IF(R2038&gt;0,RANK(R2038,(N2038:P2038,Q2038:AE2038)),0)</f>
        <v>3</v>
      </c>
      <c r="AK2038" s="7">
        <f>IF(T2038&gt;0,RANK(T2038,(N2038:P2038,Q2038:AE2038)),0)</f>
        <v>0</v>
      </c>
      <c r="AL2038" s="7">
        <f>IF(S2038&gt;0,RANK(S2038,(N2038:P2038,Q2038:AE2038)),0)</f>
        <v>0</v>
      </c>
      <c r="AM2038" s="2">
        <f t="shared" si="764"/>
        <v>0</v>
      </c>
      <c r="AN2038" s="2">
        <f t="shared" si="765"/>
        <v>5.023132848645076E-2</v>
      </c>
      <c r="AO2038" s="2">
        <f t="shared" si="766"/>
        <v>0</v>
      </c>
      <c r="AP2038" s="2">
        <f t="shared" si="767"/>
        <v>0</v>
      </c>
      <c r="AR2038" t="s">
        <v>1089</v>
      </c>
      <c r="AS2038" t="s">
        <v>1959</v>
      </c>
      <c r="AT2038">
        <v>2</v>
      </c>
      <c r="AV2038">
        <v>3</v>
      </c>
      <c r="AW2038" s="91">
        <v>49</v>
      </c>
      <c r="AX2038" s="93">
        <v>51</v>
      </c>
      <c r="AY2038" s="97">
        <f t="shared" si="768"/>
        <v>49051</v>
      </c>
      <c r="BA2038" s="7" t="s">
        <v>1261</v>
      </c>
    </row>
    <row r="2039" spans="1:53" hidden="1" outlineLevel="1">
      <c r="A2039" t="s">
        <v>2232</v>
      </c>
      <c r="B2039" t="s">
        <v>1959</v>
      </c>
      <c r="C2039" s="1">
        <f t="shared" si="757"/>
        <v>35175</v>
      </c>
      <c r="D2039" s="7">
        <f>IF(N2039&gt;0, RANK(N2039,(N2039:P2039,Q2039:AE2039)),0)</f>
        <v>2</v>
      </c>
      <c r="E2039" s="7">
        <f>IF(O2039&gt;0,RANK(O2039,(N2039:P2039,Q2039:AE2039)),0)</f>
        <v>1</v>
      </c>
      <c r="F2039" s="7">
        <f>IF(P2039&gt;0,RANK(P2039,(N2039:P2039,Q2039:AE2039)),0)</f>
        <v>0</v>
      </c>
      <c r="G2039" s="1">
        <f t="shared" si="769"/>
        <v>21437</v>
      </c>
      <c r="H2039" s="2">
        <f t="shared" si="770"/>
        <v>0.60943852167732759</v>
      </c>
      <c r="I2039" s="2"/>
      <c r="J2039" s="2">
        <f t="shared" si="760"/>
        <v>0.17179815209665955</v>
      </c>
      <c r="K2039" s="2">
        <f t="shared" si="761"/>
        <v>0.7812366737739872</v>
      </c>
      <c r="L2039" s="2">
        <f t="shared" si="762"/>
        <v>0</v>
      </c>
      <c r="M2039" s="2">
        <f t="shared" si="763"/>
        <v>4.6965174129353193E-2</v>
      </c>
      <c r="N2039" s="1">
        <v>6043</v>
      </c>
      <c r="O2039" s="1">
        <v>27480</v>
      </c>
      <c r="P2039" s="59"/>
      <c r="R2039" s="1">
        <v>1652</v>
      </c>
      <c r="Y2039" s="59"/>
      <c r="Z2039" s="59"/>
      <c r="AA2039" s="59"/>
      <c r="AB2039" s="59"/>
      <c r="AC2039" s="59"/>
      <c r="AD2039" s="59"/>
      <c r="AE2039" s="59"/>
      <c r="AF2039" s="59"/>
      <c r="AG2039" s="59"/>
      <c r="AI2039" s="7">
        <f>IF(Q2039&gt;0,RANK(Q2039,(N2039:P2039,Q2039:AE2039)),0)</f>
        <v>0</v>
      </c>
      <c r="AJ2039" s="7">
        <f>IF(R2039&gt;0,RANK(R2039,(N2039:P2039,Q2039:AE2039)),0)</f>
        <v>3</v>
      </c>
      <c r="AK2039" s="7">
        <f>IF(T2039&gt;0,RANK(T2039,(N2039:P2039,Q2039:AE2039)),0)</f>
        <v>0</v>
      </c>
      <c r="AL2039" s="7">
        <f>IF(S2039&gt;0,RANK(S2039,(N2039:P2039,Q2039:AE2039)),0)</f>
        <v>0</v>
      </c>
      <c r="AM2039" s="2">
        <f t="shared" si="764"/>
        <v>0</v>
      </c>
      <c r="AN2039" s="2">
        <f t="shared" si="765"/>
        <v>4.6965174129353235E-2</v>
      </c>
      <c r="AO2039" s="2">
        <f t="shared" si="766"/>
        <v>0</v>
      </c>
      <c r="AP2039" s="2">
        <f t="shared" si="767"/>
        <v>0</v>
      </c>
      <c r="AR2039" t="s">
        <v>2232</v>
      </c>
      <c r="AS2039" t="s">
        <v>1959</v>
      </c>
      <c r="AT2039">
        <v>2</v>
      </c>
      <c r="AV2039">
        <v>3</v>
      </c>
      <c r="AW2039" s="91">
        <v>49</v>
      </c>
      <c r="AX2039" s="93">
        <v>53</v>
      </c>
      <c r="AY2039" s="97">
        <f t="shared" si="768"/>
        <v>49053</v>
      </c>
      <c r="BA2039" s="7" t="s">
        <v>1261</v>
      </c>
    </row>
    <row r="2040" spans="1:53" hidden="1" outlineLevel="1">
      <c r="A2040" t="s">
        <v>2400</v>
      </c>
      <c r="B2040" t="s">
        <v>1959</v>
      </c>
      <c r="C2040" s="1">
        <f t="shared" si="757"/>
        <v>1092</v>
      </c>
      <c r="D2040" s="7">
        <f>IF(N2040&gt;0, RANK(N2040,(N2040:P2040,Q2040:AE2040)),0)</f>
        <v>2</v>
      </c>
      <c r="E2040" s="7">
        <f>IF(O2040&gt;0,RANK(O2040,(N2040:P2040,Q2040:AE2040)),0)</f>
        <v>1</v>
      </c>
      <c r="F2040" s="7">
        <f>IF(P2040&gt;0,RANK(P2040,(N2040:P2040,Q2040:AE2040)),0)</f>
        <v>0</v>
      </c>
      <c r="G2040" s="1">
        <f t="shared" si="769"/>
        <v>523</v>
      </c>
      <c r="H2040" s="2">
        <f t="shared" si="770"/>
        <v>0.47893772893772896</v>
      </c>
      <c r="I2040" s="2"/>
      <c r="J2040" s="2">
        <f t="shared" si="760"/>
        <v>0.24084249084249085</v>
      </c>
      <c r="K2040" s="2">
        <f t="shared" si="761"/>
        <v>0.71978021978021978</v>
      </c>
      <c r="L2040" s="2">
        <f t="shared" si="762"/>
        <v>0</v>
      </c>
      <c r="M2040" s="2">
        <f t="shared" si="763"/>
        <v>3.9377289377289348E-2</v>
      </c>
      <c r="N2040" s="1">
        <v>263</v>
      </c>
      <c r="O2040" s="1">
        <v>786</v>
      </c>
      <c r="P2040" s="59"/>
      <c r="R2040" s="1">
        <v>43</v>
      </c>
      <c r="Y2040" s="59"/>
      <c r="Z2040" s="59"/>
      <c r="AA2040" s="59"/>
      <c r="AB2040" s="59"/>
      <c r="AC2040" s="59"/>
      <c r="AD2040" s="59"/>
      <c r="AE2040" s="59"/>
      <c r="AF2040" s="59"/>
      <c r="AG2040" s="59"/>
      <c r="AI2040" s="7">
        <f>IF(Q2040&gt;0,RANK(Q2040,(N2040:P2040,Q2040:AE2040)),0)</f>
        <v>0</v>
      </c>
      <c r="AJ2040" s="7">
        <f>IF(R2040&gt;0,RANK(R2040,(N2040:P2040,Q2040:AE2040)),0)</f>
        <v>3</v>
      </c>
      <c r="AK2040" s="7">
        <f>IF(T2040&gt;0,RANK(T2040,(N2040:P2040,Q2040:AE2040)),0)</f>
        <v>0</v>
      </c>
      <c r="AL2040" s="7">
        <f>IF(S2040&gt;0,RANK(S2040,(N2040:P2040,Q2040:AE2040)),0)</f>
        <v>0</v>
      </c>
      <c r="AM2040" s="2">
        <f t="shared" si="764"/>
        <v>0</v>
      </c>
      <c r="AN2040" s="2">
        <f t="shared" si="765"/>
        <v>3.9377289377289376E-2</v>
      </c>
      <c r="AO2040" s="2">
        <f t="shared" si="766"/>
        <v>0</v>
      </c>
      <c r="AP2040" s="2">
        <f t="shared" si="767"/>
        <v>0</v>
      </c>
      <c r="AR2040" t="s">
        <v>2400</v>
      </c>
      <c r="AS2040" t="s">
        <v>1959</v>
      </c>
      <c r="AT2040">
        <v>2</v>
      </c>
      <c r="AV2040">
        <v>3</v>
      </c>
      <c r="AW2040" s="91">
        <v>49</v>
      </c>
      <c r="AX2040" s="93">
        <v>55</v>
      </c>
      <c r="AY2040" s="97">
        <f t="shared" si="768"/>
        <v>49055</v>
      </c>
      <c r="BA2040" s="7" t="s">
        <v>1261</v>
      </c>
    </row>
    <row r="2041" spans="1:53" hidden="1" outlineLevel="1">
      <c r="A2041" t="s">
        <v>1690</v>
      </c>
      <c r="B2041" t="s">
        <v>1959</v>
      </c>
      <c r="C2041" s="1">
        <f t="shared" si="757"/>
        <v>45285</v>
      </c>
      <c r="D2041" s="7">
        <f>IF(N2041&gt;0, RANK(N2041,(N2041:P2041,Q2041:AE2041)),0)</f>
        <v>2</v>
      </c>
      <c r="E2041" s="7">
        <f>IF(O2041&gt;0,RANK(O2041,(N2041:P2041,Q2041:AE2041)),0)</f>
        <v>1</v>
      </c>
      <c r="F2041" s="7">
        <f>IF(P2041&gt;0,RANK(P2041,(N2041:P2041,Q2041:AE2041)),0)</f>
        <v>0</v>
      </c>
      <c r="G2041" s="1">
        <f t="shared" si="769"/>
        <v>10467</v>
      </c>
      <c r="H2041" s="2">
        <f t="shared" si="770"/>
        <v>0.23113613779397152</v>
      </c>
      <c r="I2041" s="2"/>
      <c r="J2041" s="2">
        <f t="shared" si="760"/>
        <v>0.35250082808877109</v>
      </c>
      <c r="K2041" s="2">
        <f t="shared" si="761"/>
        <v>0.58363696588274261</v>
      </c>
      <c r="L2041" s="2">
        <f t="shared" si="762"/>
        <v>0</v>
      </c>
      <c r="M2041" s="2">
        <f t="shared" si="763"/>
        <v>6.3862206028486246E-2</v>
      </c>
      <c r="N2041" s="1">
        <v>15963</v>
      </c>
      <c r="O2041" s="1">
        <v>26430</v>
      </c>
      <c r="P2041" s="59"/>
      <c r="R2041" s="1">
        <v>2892</v>
      </c>
      <c r="Y2041" s="59"/>
      <c r="Z2041" s="59"/>
      <c r="AA2041" s="59"/>
      <c r="AB2041" s="59"/>
      <c r="AC2041" s="59"/>
      <c r="AD2041" s="59"/>
      <c r="AE2041" s="59"/>
      <c r="AF2041" s="59"/>
      <c r="AG2041" s="59"/>
      <c r="AI2041" s="7">
        <f>IF(Q2041&gt;0,RANK(Q2041,(N2041:P2041,Q2041:AE2041)),0)</f>
        <v>0</v>
      </c>
      <c r="AJ2041" s="7">
        <f>IF(R2041&gt;0,RANK(R2041,(N2041:P2041,Q2041:AE2041)),0)</f>
        <v>3</v>
      </c>
      <c r="AK2041" s="7">
        <f>IF(T2041&gt;0,RANK(T2041,(N2041:P2041,Q2041:AE2041)),0)</f>
        <v>0</v>
      </c>
      <c r="AL2041" s="7">
        <f>IF(S2041&gt;0,RANK(S2041,(N2041:P2041,Q2041:AE2041)),0)</f>
        <v>0</v>
      </c>
      <c r="AM2041" s="2">
        <f t="shared" si="764"/>
        <v>0</v>
      </c>
      <c r="AN2041" s="2">
        <f t="shared" si="765"/>
        <v>6.386220602848626E-2</v>
      </c>
      <c r="AO2041" s="2">
        <f t="shared" si="766"/>
        <v>0</v>
      </c>
      <c r="AP2041" s="2">
        <f t="shared" si="767"/>
        <v>0</v>
      </c>
      <c r="AR2041" t="s">
        <v>1690</v>
      </c>
      <c r="AS2041" t="s">
        <v>1959</v>
      </c>
      <c r="AT2041">
        <v>1</v>
      </c>
      <c r="AV2041">
        <v>3</v>
      </c>
      <c r="AW2041" s="91">
        <v>49</v>
      </c>
      <c r="AX2041" s="93">
        <v>57</v>
      </c>
      <c r="AY2041" s="97">
        <f t="shared" si="768"/>
        <v>49057</v>
      </c>
      <c r="BA2041" s="7" t="s">
        <v>1261</v>
      </c>
    </row>
    <row r="2042" spans="1:53" collapsed="1">
      <c r="A2042" t="s">
        <v>2409</v>
      </c>
      <c r="B2042" t="s">
        <v>2255</v>
      </c>
      <c r="C2042" s="1">
        <f t="shared" si="757"/>
        <v>633829</v>
      </c>
      <c r="D2042" s="7">
        <f>IF(N2042&gt;0, RANK(N2042,(N2042:P2042,Q2042:AE2042)),0)</f>
        <v>2</v>
      </c>
      <c r="E2042" s="7">
        <f>IF(O2042&gt;0,RANK(O2042,(N2042:P2042,Q2042:AE2042)),0)</f>
        <v>1</v>
      </c>
      <c r="F2042" s="7">
        <f>IF(P2042&gt;0,RANK(P2042,(N2042:P2042,Q2042:AE2042)),0)</f>
        <v>0</v>
      </c>
      <c r="G2042" s="1">
        <f t="shared" si="769"/>
        <v>182494</v>
      </c>
      <c r="H2042" s="2">
        <f t="shared" si="770"/>
        <v>0.28792308335528982</v>
      </c>
      <c r="I2042" s="2"/>
      <c r="J2042" s="2">
        <f t="shared" si="760"/>
        <v>0.32766724147995752</v>
      </c>
      <c r="K2042" s="2">
        <f t="shared" si="761"/>
        <v>0.61559032483524734</v>
      </c>
      <c r="L2042" s="2">
        <f t="shared" si="762"/>
        <v>0</v>
      </c>
      <c r="M2042" s="2">
        <f t="shared" si="763"/>
        <v>5.6742433684795146E-2</v>
      </c>
      <c r="N2042" s="59">
        <f>SUM(N2013:N2041)</f>
        <v>207685</v>
      </c>
      <c r="O2042" s="59">
        <f>SUM(O2013:O2041)</f>
        <v>390179</v>
      </c>
      <c r="P2042" s="59"/>
      <c r="R2042" s="59">
        <f>SUM(R2013:R2041)</f>
        <v>35937</v>
      </c>
      <c r="Y2042" s="59"/>
      <c r="Z2042" s="59"/>
      <c r="AA2042" s="59">
        <f>SUM(AA2013:AA2041)</f>
        <v>20</v>
      </c>
      <c r="AB2042" s="59">
        <f>SUM(AB2013:AB2041)</f>
        <v>6</v>
      </c>
      <c r="AC2042" s="59">
        <f>SUM(AC2013:AC2041)</f>
        <v>2</v>
      </c>
      <c r="AD2042" s="59"/>
      <c r="AE2042" s="59"/>
      <c r="AF2042" s="59"/>
      <c r="AG2042" s="59"/>
      <c r="AI2042" s="7">
        <f>IF(Q2042&gt;0,RANK(Q2042,(N2042:P2042,Q2042:AE2042)),0)</f>
        <v>0</v>
      </c>
      <c r="AJ2042" s="7">
        <f>IF(R2042&gt;0,RANK(R2042,(N2042:P2042,Q2042:AE2042)),0)</f>
        <v>3</v>
      </c>
      <c r="AK2042" s="7">
        <f>IF(T2042&gt;0,RANK(T2042,(N2042:P2042,Q2042:AE2042)),0)</f>
        <v>0</v>
      </c>
      <c r="AL2042" s="7">
        <f>IF(S2042&gt;0,RANK(S2042,(N2042:P2042,Q2042:AE2042)),0)</f>
        <v>0</v>
      </c>
      <c r="AM2042" s="2">
        <f t="shared" si="764"/>
        <v>0</v>
      </c>
      <c r="AN2042" s="2">
        <f t="shared" si="765"/>
        <v>5.6698257731975031E-2</v>
      </c>
      <c r="AO2042" s="2">
        <f t="shared" si="766"/>
        <v>0</v>
      </c>
      <c r="AP2042" s="2">
        <f t="shared" si="767"/>
        <v>0</v>
      </c>
      <c r="AR2042" t="s">
        <v>2409</v>
      </c>
      <c r="AS2042" t="s">
        <v>2255</v>
      </c>
      <c r="AV2042">
        <v>3</v>
      </c>
      <c r="AW2042" s="91">
        <v>49</v>
      </c>
      <c r="AX2042" s="93"/>
      <c r="AY2042" s="91">
        <v>49</v>
      </c>
      <c r="BA2042" s="7" t="s">
        <v>1761</v>
      </c>
    </row>
    <row r="2043" spans="1:53">
      <c r="C2043" s="1"/>
      <c r="E2043" s="7"/>
      <c r="F2043" s="7"/>
      <c r="I2043" s="2"/>
      <c r="N2043" s="59"/>
      <c r="O2043" s="59"/>
      <c r="P2043" s="59"/>
      <c r="W2043" s="59"/>
      <c r="X2043" s="59"/>
      <c r="Y2043" s="59"/>
      <c r="Z2043" s="59"/>
      <c r="AA2043" s="59"/>
      <c r="AB2043" s="59"/>
      <c r="AC2043" s="59"/>
      <c r="AD2043" s="59"/>
      <c r="AE2043" s="59"/>
      <c r="AF2043" s="59"/>
      <c r="AG2043" s="59"/>
      <c r="AI2043" s="7"/>
      <c r="AJ2043" s="7"/>
      <c r="AK2043" s="7"/>
      <c r="AL2043" s="7"/>
      <c r="AW2043" s="91"/>
      <c r="AX2043" s="93"/>
      <c r="AY2043" s="97"/>
    </row>
    <row r="2044" spans="1:53" hidden="1" outlineLevel="1">
      <c r="A2044" t="s">
        <v>1058</v>
      </c>
      <c r="B2044" t="s">
        <v>640</v>
      </c>
      <c r="C2044" s="1">
        <f t="shared" ref="C2044:C2058" si="771">SUM(N2044:AG2044)</f>
        <v>14883</v>
      </c>
      <c r="D2044" s="7">
        <f>IF(N2044&gt;0, RANK(N2044,(N2044:P2044,Q2044:AE2044)),0)</f>
        <v>1</v>
      </c>
      <c r="E2044" s="7">
        <f>IF(O2044&gt;0,RANK(O2044,(N2044:P2044,Q2044:AE2044)),0)</f>
        <v>2</v>
      </c>
      <c r="F2044" s="7">
        <f>IF(P2044&gt;0,RANK(P2044,(N2044:P2044,Q2044:AE2044)),0)</f>
        <v>3</v>
      </c>
      <c r="G2044" s="1">
        <f t="shared" si="769"/>
        <v>5507</v>
      </c>
      <c r="H2044" s="2">
        <f t="shared" si="770"/>
        <v>0.37001948531882012</v>
      </c>
      <c r="I2044" s="2"/>
      <c r="J2044" s="2">
        <f t="shared" ref="J2044:J2058" si="772">IF($C2044=0,"-",N2044/$C2044)</f>
        <v>0.6654572330847276</v>
      </c>
      <c r="K2044" s="2">
        <f t="shared" ref="K2044:K2058" si="773">IF($C2044=0,"-",O2044/$C2044)</f>
        <v>0.29543774776590742</v>
      </c>
      <c r="L2044" s="2">
        <f t="shared" ref="L2044:L2058" si="774">IF($C2044=0,"-",P2044/$C2044)</f>
        <v>1.3706913928643418E-2</v>
      </c>
      <c r="M2044" s="2">
        <f t="shared" ref="M2044:M2058" si="775">IF(C2044=0,"-",(1-J2044-K2044-L2044))</f>
        <v>2.5398105220721563E-2</v>
      </c>
      <c r="N2044" s="59">
        <f>SUMIF(Town!$AQ$417:$AQ$662,$AY2044,Town!N$417:N$662)</f>
        <v>9904</v>
      </c>
      <c r="O2044" s="59">
        <f>SUMIF(Town!$AQ$417:$AQ$662,$AY2044,Town!O$417:O$662)</f>
        <v>4397</v>
      </c>
      <c r="P2044" s="59">
        <f>SUMIF(Town!$AQ$417:$AQ$662,$AY2044,Town!P$417:P$662)</f>
        <v>204</v>
      </c>
      <c r="W2044" s="59">
        <f>SUMIF(Town!$AQ$417:$AQ$662,$AY2044,Town!W$417:W$662)</f>
        <v>71</v>
      </c>
      <c r="X2044" s="59">
        <f>SUMIF(Town!$AQ$417:$AQ$662,$AY2044,Town!X$417:X$662)</f>
        <v>10</v>
      </c>
      <c r="Y2044" s="59"/>
      <c r="Z2044" s="59"/>
      <c r="AA2044" s="59">
        <f>SUMIF(Town!$AQ$417:$AQ$662,$AY2044,Town!AA$417:AA$662)</f>
        <v>42</v>
      </c>
      <c r="AB2044" s="59">
        <f>SUMIF(Town!$AQ$417:$AQ$662,$AY2044,Town!AB$417:AB$662)</f>
        <v>141</v>
      </c>
      <c r="AC2044" s="59">
        <f>SUMIF(Town!$AQ$417:$AQ$662,$AY2044,Town!AC$417:AC$662)</f>
        <v>114</v>
      </c>
      <c r="AD2044" s="59"/>
      <c r="AE2044" s="59"/>
      <c r="AF2044" s="59"/>
      <c r="AG2044" s="59"/>
      <c r="AI2044" s="7">
        <f>IF(Q2044&gt;0,RANK(Q2044,(N2044:P2044,Q2044:AE2044)),0)</f>
        <v>0</v>
      </c>
      <c r="AJ2044" s="7">
        <f>IF(R2044&gt;0,RANK(R2044,(N2044:P2044,Q2044:AE2044)),0)</f>
        <v>0</v>
      </c>
      <c r="AK2044" s="7">
        <f>IF(T2044&gt;0,RANK(T2044,(N2044:P2044,Q2044:AE2044)),0)</f>
        <v>0</v>
      </c>
      <c r="AL2044" s="7">
        <f>IF(S2044&gt;0,RANK(S2044,(N2044:P2044,Q2044:AE2044)),0)</f>
        <v>0</v>
      </c>
      <c r="AM2044" s="2">
        <f t="shared" ref="AM2044:AM2058" si="776">IF($C2044=0,"-",Q2044/$C2044)</f>
        <v>0</v>
      </c>
      <c r="AN2044" s="2">
        <f t="shared" ref="AN2044:AN2058" si="777">IF($C2044=0,"-",R2044/$C2044)</f>
        <v>0</v>
      </c>
      <c r="AO2044" s="2">
        <f t="shared" ref="AO2044:AO2058" si="778">IF($C2044=0,"-",T2044/$C2044)</f>
        <v>0</v>
      </c>
      <c r="AP2044" s="2">
        <f t="shared" ref="AP2044:AP2058" si="779">IF($C2044=0,"-",S2044/$C2044)</f>
        <v>0</v>
      </c>
      <c r="AR2044" t="s">
        <v>1058</v>
      </c>
      <c r="AS2044" t="s">
        <v>640</v>
      </c>
      <c r="AT2044">
        <v>1</v>
      </c>
      <c r="AV2044">
        <v>3</v>
      </c>
      <c r="AW2044" s="91">
        <v>50</v>
      </c>
      <c r="AX2044" s="93">
        <v>1</v>
      </c>
      <c r="AY2044" s="97">
        <f t="shared" si="768"/>
        <v>50001</v>
      </c>
      <c r="BA2044" s="7" t="s">
        <v>1261</v>
      </c>
    </row>
    <row r="2045" spans="1:53" hidden="1" outlineLevel="1">
      <c r="A2045" t="s">
        <v>2006</v>
      </c>
      <c r="B2045" t="s">
        <v>640</v>
      </c>
      <c r="C2045" s="1">
        <f t="shared" si="771"/>
        <v>13486</v>
      </c>
      <c r="D2045" s="7">
        <f>IF(N2045&gt;0, RANK(N2045,(N2045:P2045,Q2045:AE2045)),0)</f>
        <v>1</v>
      </c>
      <c r="E2045" s="7">
        <f>IF(O2045&gt;0,RANK(O2045,(N2045:P2045,Q2045:AE2045)),0)</f>
        <v>2</v>
      </c>
      <c r="F2045" s="7">
        <f>IF(P2045&gt;0,RANK(P2045,(N2045:P2045,Q2045:AE2045)),0)</f>
        <v>3</v>
      </c>
      <c r="G2045" s="1">
        <f t="shared" si="769"/>
        <v>4644</v>
      </c>
      <c r="H2045" s="2">
        <f t="shared" si="770"/>
        <v>0.34435711107815514</v>
      </c>
      <c r="I2045" s="2"/>
      <c r="J2045" s="2">
        <f t="shared" si="772"/>
        <v>0.6315438232240842</v>
      </c>
      <c r="K2045" s="2">
        <f t="shared" si="773"/>
        <v>0.28718671214592911</v>
      </c>
      <c r="L2045" s="2">
        <f t="shared" si="774"/>
        <v>3.9893222601216076E-2</v>
      </c>
      <c r="M2045" s="2">
        <f t="shared" si="775"/>
        <v>4.1376242028770611E-2</v>
      </c>
      <c r="N2045" s="59">
        <f>SUMIF(Town!$AQ$417:$AQ$662,$AY2045,Town!N$417:N$662)</f>
        <v>8517</v>
      </c>
      <c r="O2045" s="59">
        <f>SUMIF(Town!$AQ$417:$AQ$662,$AY2045,Town!O$417:O$662)</f>
        <v>3873</v>
      </c>
      <c r="P2045" s="59">
        <f>SUMIF(Town!$AQ$417:$AQ$662,$AY2045,Town!P$417:P$662)</f>
        <v>538</v>
      </c>
      <c r="W2045" s="59">
        <f>SUMIF(Town!$AQ$417:$AQ$662,$AY2045,Town!W$417:W$662)</f>
        <v>103</v>
      </c>
      <c r="X2045" s="59">
        <f>SUMIF(Town!$AQ$417:$AQ$662,$AY2045,Town!X$417:X$662)</f>
        <v>1</v>
      </c>
      <c r="Y2045" s="59"/>
      <c r="Z2045" s="59"/>
      <c r="AA2045" s="59">
        <f>SUMIF(Town!$AQ$417:$AQ$662,$AY2045,Town!AA$417:AA$662)</f>
        <v>65</v>
      </c>
      <c r="AB2045" s="59">
        <f>SUMIF(Town!$AQ$417:$AQ$662,$AY2045,Town!AB$417:AB$662)</f>
        <v>208</v>
      </c>
      <c r="AC2045" s="59">
        <f>SUMIF(Town!$AQ$417:$AQ$662,$AY2045,Town!AC$417:AC$662)</f>
        <v>181</v>
      </c>
      <c r="AD2045" s="59"/>
      <c r="AE2045" s="59"/>
      <c r="AF2045" s="59"/>
      <c r="AG2045" s="59"/>
      <c r="AI2045" s="7">
        <f>IF(Q2045&gt;0,RANK(Q2045,(N2045:P2045,Q2045:AE2045)),0)</f>
        <v>0</v>
      </c>
      <c r="AJ2045" s="7">
        <f>IF(R2045&gt;0,RANK(R2045,(N2045:P2045,Q2045:AE2045)),0)</f>
        <v>0</v>
      </c>
      <c r="AK2045" s="7">
        <f>IF(T2045&gt;0,RANK(T2045,(N2045:P2045,Q2045:AE2045)),0)</f>
        <v>0</v>
      </c>
      <c r="AL2045" s="7">
        <f>IF(S2045&gt;0,RANK(S2045,(N2045:P2045,Q2045:AE2045)),0)</f>
        <v>0</v>
      </c>
      <c r="AM2045" s="2">
        <f t="shared" si="776"/>
        <v>0</v>
      </c>
      <c r="AN2045" s="2">
        <f t="shared" si="777"/>
        <v>0</v>
      </c>
      <c r="AO2045" s="2">
        <f t="shared" si="778"/>
        <v>0</v>
      </c>
      <c r="AP2045" s="2">
        <f t="shared" si="779"/>
        <v>0</v>
      </c>
      <c r="AR2045" t="s">
        <v>2006</v>
      </c>
      <c r="AS2045" t="s">
        <v>640</v>
      </c>
      <c r="AT2045">
        <v>1</v>
      </c>
      <c r="AV2045">
        <v>3</v>
      </c>
      <c r="AW2045" s="91">
        <v>50</v>
      </c>
      <c r="AX2045" s="93">
        <v>3</v>
      </c>
      <c r="AY2045" s="97">
        <f t="shared" si="768"/>
        <v>50003</v>
      </c>
      <c r="BA2045" s="7" t="s">
        <v>1261</v>
      </c>
    </row>
    <row r="2046" spans="1:53" hidden="1" outlineLevel="1">
      <c r="A2046" t="s">
        <v>1592</v>
      </c>
      <c r="B2046" t="s">
        <v>640</v>
      </c>
      <c r="C2046" s="1">
        <f t="shared" si="771"/>
        <v>10811</v>
      </c>
      <c r="D2046" s="7">
        <f>IF(N2046&gt;0, RANK(N2046,(N2046:P2046,Q2046:AE2046)),0)</f>
        <v>1</v>
      </c>
      <c r="E2046" s="7">
        <f>IF(O2046&gt;0,RANK(O2046,(N2046:P2046,Q2046:AE2046)),0)</f>
        <v>2</v>
      </c>
      <c r="F2046" s="7">
        <f>IF(P2046&gt;0,RANK(P2046,(N2046:P2046,Q2046:AE2046)),0)</f>
        <v>3</v>
      </c>
      <c r="G2046" s="1">
        <f t="shared" si="769"/>
        <v>1811</v>
      </c>
      <c r="H2046" s="2">
        <f t="shared" si="770"/>
        <v>0.16751456849505134</v>
      </c>
      <c r="I2046" s="2"/>
      <c r="J2046" s="2">
        <f t="shared" si="772"/>
        <v>0.56035519378410881</v>
      </c>
      <c r="K2046" s="2">
        <f t="shared" si="773"/>
        <v>0.39284062528905744</v>
      </c>
      <c r="L2046" s="2">
        <f t="shared" si="774"/>
        <v>1.3504763666635835E-2</v>
      </c>
      <c r="M2046" s="2">
        <f t="shared" si="775"/>
        <v>3.3299417260197917E-2</v>
      </c>
      <c r="N2046" s="59">
        <f>SUMIF(Town!$AQ$417:$AQ$662,$AY2046,Town!N$417:N$662)</f>
        <v>6058</v>
      </c>
      <c r="O2046" s="59">
        <f>SUMIF(Town!$AQ$417:$AQ$662,$AY2046,Town!O$417:O$662)</f>
        <v>4247</v>
      </c>
      <c r="P2046" s="59">
        <f>SUMIF(Town!$AQ$417:$AQ$662,$AY2046,Town!P$417:P$662)</f>
        <v>146</v>
      </c>
      <c r="W2046" s="59">
        <f>SUMIF(Town!$AQ$417:$AQ$662,$AY2046,Town!W$417:W$662)</f>
        <v>76</v>
      </c>
      <c r="X2046" s="59">
        <f>SUMIF(Town!$AQ$417:$AQ$662,$AY2046,Town!X$417:X$662)</f>
        <v>2</v>
      </c>
      <c r="Y2046" s="59"/>
      <c r="Z2046" s="59"/>
      <c r="AA2046" s="59">
        <f>SUMIF(Town!$AQ$417:$AQ$662,$AY2046,Town!AA$417:AA$662)</f>
        <v>49</v>
      </c>
      <c r="AB2046" s="59">
        <f>SUMIF(Town!$AQ$417:$AQ$662,$AY2046,Town!AB$417:AB$662)</f>
        <v>118</v>
      </c>
      <c r="AC2046" s="59">
        <f>SUMIF(Town!$AQ$417:$AQ$662,$AY2046,Town!AC$417:AC$662)</f>
        <v>115</v>
      </c>
      <c r="AD2046" s="59"/>
      <c r="AE2046" s="59"/>
      <c r="AF2046" s="59"/>
      <c r="AG2046" s="59"/>
      <c r="AI2046" s="7">
        <f>IF(Q2046&gt;0,RANK(Q2046,(N2046:P2046,Q2046:AE2046)),0)</f>
        <v>0</v>
      </c>
      <c r="AJ2046" s="7">
        <f>IF(R2046&gt;0,RANK(R2046,(N2046:P2046,Q2046:AE2046)),0)</f>
        <v>0</v>
      </c>
      <c r="AK2046" s="7">
        <f>IF(T2046&gt;0,RANK(T2046,(N2046:P2046,Q2046:AE2046)),0)</f>
        <v>0</v>
      </c>
      <c r="AL2046" s="7">
        <f>IF(S2046&gt;0,RANK(S2046,(N2046:P2046,Q2046:AE2046)),0)</f>
        <v>0</v>
      </c>
      <c r="AM2046" s="2">
        <f t="shared" si="776"/>
        <v>0</v>
      </c>
      <c r="AN2046" s="2">
        <f t="shared" si="777"/>
        <v>0</v>
      </c>
      <c r="AO2046" s="2">
        <f t="shared" si="778"/>
        <v>0</v>
      </c>
      <c r="AP2046" s="2">
        <f t="shared" si="779"/>
        <v>0</v>
      </c>
      <c r="AR2046" t="s">
        <v>1592</v>
      </c>
      <c r="AS2046" t="s">
        <v>640</v>
      </c>
      <c r="AT2046">
        <v>1</v>
      </c>
      <c r="AV2046">
        <v>3</v>
      </c>
      <c r="AW2046" s="91">
        <v>50</v>
      </c>
      <c r="AX2046" s="93">
        <v>5</v>
      </c>
      <c r="AY2046" s="97">
        <f t="shared" si="768"/>
        <v>50005</v>
      </c>
      <c r="BA2046" s="7" t="s">
        <v>1261</v>
      </c>
    </row>
    <row r="2047" spans="1:53" hidden="1" outlineLevel="1">
      <c r="A2047" t="s">
        <v>833</v>
      </c>
      <c r="B2047" t="s">
        <v>640</v>
      </c>
      <c r="C2047" s="1">
        <f t="shared" si="771"/>
        <v>59867</v>
      </c>
      <c r="D2047" s="7">
        <f>IF(N2047&gt;0, RANK(N2047,(N2047:P2047,Q2047:AE2047)),0)</f>
        <v>1</v>
      </c>
      <c r="E2047" s="7">
        <f>IF(O2047&gt;0,RANK(O2047,(N2047:P2047,Q2047:AE2047)),0)</f>
        <v>2</v>
      </c>
      <c r="F2047" s="7">
        <f>IF(P2047&gt;0,RANK(P2047,(N2047:P2047,Q2047:AE2047)),0)</f>
        <v>3</v>
      </c>
      <c r="G2047" s="1">
        <f t="shared" si="769"/>
        <v>24121</v>
      </c>
      <c r="H2047" s="2">
        <f t="shared" si="770"/>
        <v>0.40290978335309935</v>
      </c>
      <c r="I2047" s="2"/>
      <c r="J2047" s="2">
        <f t="shared" si="772"/>
        <v>0.68212871865969571</v>
      </c>
      <c r="K2047" s="2">
        <f t="shared" si="773"/>
        <v>0.27921893530659631</v>
      </c>
      <c r="L2047" s="2">
        <f t="shared" si="774"/>
        <v>1.1475437219169158E-2</v>
      </c>
      <c r="M2047" s="2">
        <f t="shared" si="775"/>
        <v>2.7176908814538825E-2</v>
      </c>
      <c r="N2047" s="59">
        <f>SUMIF(Town!$AQ$417:$AQ$662,$AY2047,Town!N$417:N$662)</f>
        <v>40837</v>
      </c>
      <c r="O2047" s="59">
        <f>SUMIF(Town!$AQ$417:$AQ$662,$AY2047,Town!O$417:O$662)</f>
        <v>16716</v>
      </c>
      <c r="P2047" s="59">
        <f>SUMIF(Town!$AQ$417:$AQ$662,$AY2047,Town!P$417:P$662)</f>
        <v>687</v>
      </c>
      <c r="W2047" s="59">
        <f>SUMIF(Town!$AQ$417:$AQ$662,$AY2047,Town!W$417:W$662)</f>
        <v>280</v>
      </c>
      <c r="X2047" s="59">
        <f>SUMIF(Town!$AQ$417:$AQ$662,$AY2047,Town!X$417:X$662)</f>
        <v>27</v>
      </c>
      <c r="Y2047" s="59"/>
      <c r="Z2047" s="59"/>
      <c r="AA2047" s="59">
        <f>SUMIF(Town!$AQ$417:$AQ$662,$AY2047,Town!AA$417:AA$662)</f>
        <v>198</v>
      </c>
      <c r="AB2047" s="59">
        <f>SUMIF(Town!$AQ$417:$AQ$662,$AY2047,Town!AB$417:AB$662)</f>
        <v>546</v>
      </c>
      <c r="AC2047" s="59">
        <f>SUMIF(Town!$AQ$417:$AQ$662,$AY2047,Town!AC$417:AC$662)</f>
        <v>576</v>
      </c>
      <c r="AD2047" s="59"/>
      <c r="AE2047" s="59"/>
      <c r="AF2047" s="59"/>
      <c r="AG2047" s="59"/>
      <c r="AI2047" s="7">
        <f>IF(Q2047&gt;0,RANK(Q2047,(N2047:P2047,Q2047:AE2047)),0)</f>
        <v>0</v>
      </c>
      <c r="AJ2047" s="7">
        <f>IF(R2047&gt;0,RANK(R2047,(N2047:P2047,Q2047:AE2047)),0)</f>
        <v>0</v>
      </c>
      <c r="AK2047" s="7">
        <f>IF(T2047&gt;0,RANK(T2047,(N2047:P2047,Q2047:AE2047)),0)</f>
        <v>0</v>
      </c>
      <c r="AL2047" s="7">
        <f>IF(S2047&gt;0,RANK(S2047,(N2047:P2047,Q2047:AE2047)),0)</f>
        <v>0</v>
      </c>
      <c r="AM2047" s="2">
        <f t="shared" si="776"/>
        <v>0</v>
      </c>
      <c r="AN2047" s="2">
        <f t="shared" si="777"/>
        <v>0</v>
      </c>
      <c r="AO2047" s="2">
        <f t="shared" si="778"/>
        <v>0</v>
      </c>
      <c r="AP2047" s="2">
        <f t="shared" si="779"/>
        <v>0</v>
      </c>
      <c r="AR2047" t="s">
        <v>833</v>
      </c>
      <c r="AS2047" t="s">
        <v>640</v>
      </c>
      <c r="AT2047">
        <v>1</v>
      </c>
      <c r="AV2047">
        <v>3</v>
      </c>
      <c r="AW2047" s="91">
        <v>50</v>
      </c>
      <c r="AX2047" s="93">
        <v>7</v>
      </c>
      <c r="AY2047" s="97">
        <f t="shared" si="768"/>
        <v>50007</v>
      </c>
      <c r="BA2047" s="7" t="s">
        <v>1261</v>
      </c>
    </row>
    <row r="2048" spans="1:53" hidden="1" outlineLevel="1">
      <c r="A2048" t="s">
        <v>808</v>
      </c>
      <c r="B2048" t="s">
        <v>640</v>
      </c>
      <c r="C2048" s="1">
        <f t="shared" si="771"/>
        <v>2253</v>
      </c>
      <c r="D2048" s="7">
        <f>IF(N2048&gt;0, RANK(N2048,(N2048:P2048,Q2048:AE2048)),0)</f>
        <v>1</v>
      </c>
      <c r="E2048" s="7">
        <f>IF(O2048&gt;0,RANK(O2048,(N2048:P2048,Q2048:AE2048)),0)</f>
        <v>2</v>
      </c>
      <c r="F2048" s="7">
        <f>IF(P2048&gt;0,RANK(P2048,(N2048:P2048,Q2048:AE2048)),0)</f>
        <v>5</v>
      </c>
      <c r="G2048" s="1">
        <f t="shared" si="769"/>
        <v>234</v>
      </c>
      <c r="H2048" s="2">
        <f t="shared" si="770"/>
        <v>0.10386151797603196</v>
      </c>
      <c r="I2048" s="2"/>
      <c r="J2048" s="2">
        <f t="shared" si="772"/>
        <v>0.52063914780292941</v>
      </c>
      <c r="K2048" s="2">
        <f t="shared" si="773"/>
        <v>0.41677762982689748</v>
      </c>
      <c r="L2048" s="2">
        <f t="shared" si="774"/>
        <v>1.4647137150466045E-2</v>
      </c>
      <c r="M2048" s="2">
        <f t="shared" si="775"/>
        <v>4.7936085219707061E-2</v>
      </c>
      <c r="N2048" s="59">
        <f>SUMIF(Town!$AQ$417:$AQ$662,$AY2048,Town!N$417:N$662)</f>
        <v>1173</v>
      </c>
      <c r="O2048" s="59">
        <f>SUMIF(Town!$AQ$417:$AQ$662,$AY2048,Town!O$417:O$662)</f>
        <v>939</v>
      </c>
      <c r="P2048" s="59">
        <f>SUMIF(Town!$AQ$417:$AQ$662,$AY2048,Town!P$417:P$662)</f>
        <v>33</v>
      </c>
      <c r="W2048" s="59">
        <f>SUMIF(Town!$AQ$417:$AQ$662,$AY2048,Town!W$417:W$662)</f>
        <v>13</v>
      </c>
      <c r="X2048" s="59">
        <f>SUMIF(Town!$AQ$417:$AQ$662,$AY2048,Town!X$417:X$662)</f>
        <v>3</v>
      </c>
      <c r="Y2048" s="59"/>
      <c r="Z2048" s="59"/>
      <c r="AA2048" s="59">
        <f>SUMIF(Town!$AQ$417:$AQ$662,$AY2048,Town!AA$417:AA$662)</f>
        <v>15</v>
      </c>
      <c r="AB2048" s="59">
        <f>SUMIF(Town!$AQ$417:$AQ$662,$AY2048,Town!AB$417:AB$662)</f>
        <v>40</v>
      </c>
      <c r="AC2048" s="59">
        <f>SUMIF(Town!$AQ$417:$AQ$662,$AY2048,Town!AC$417:AC$662)</f>
        <v>37</v>
      </c>
      <c r="AD2048" s="59"/>
      <c r="AE2048" s="59"/>
      <c r="AF2048" s="59"/>
      <c r="AG2048" s="59"/>
      <c r="AI2048" s="7">
        <f>IF(Q2048&gt;0,RANK(Q2048,(N2048:P2048,Q2048:AE2048)),0)</f>
        <v>0</v>
      </c>
      <c r="AJ2048" s="7">
        <f>IF(R2048&gt;0,RANK(R2048,(N2048:P2048,Q2048:AE2048)),0)</f>
        <v>0</v>
      </c>
      <c r="AK2048" s="7">
        <f>IF(T2048&gt;0,RANK(T2048,(N2048:P2048,Q2048:AE2048)),0)</f>
        <v>0</v>
      </c>
      <c r="AL2048" s="7">
        <f>IF(S2048&gt;0,RANK(S2048,(N2048:P2048,Q2048:AE2048)),0)</f>
        <v>0</v>
      </c>
      <c r="AM2048" s="2">
        <f t="shared" si="776"/>
        <v>0</v>
      </c>
      <c r="AN2048" s="2">
        <f t="shared" si="777"/>
        <v>0</v>
      </c>
      <c r="AO2048" s="2">
        <f t="shared" si="778"/>
        <v>0</v>
      </c>
      <c r="AP2048" s="2">
        <f t="shared" si="779"/>
        <v>0</v>
      </c>
      <c r="AR2048" t="s">
        <v>808</v>
      </c>
      <c r="AS2048" t="s">
        <v>640</v>
      </c>
      <c r="AT2048">
        <v>1</v>
      </c>
      <c r="AV2048">
        <v>3</v>
      </c>
      <c r="AW2048" s="91">
        <v>50</v>
      </c>
      <c r="AX2048" s="93">
        <v>9</v>
      </c>
      <c r="AY2048" s="97">
        <f t="shared" si="768"/>
        <v>50009</v>
      </c>
      <c r="BA2048" s="7" t="s">
        <v>1261</v>
      </c>
    </row>
    <row r="2049" spans="1:53" hidden="1" outlineLevel="1">
      <c r="A2049" t="s">
        <v>2072</v>
      </c>
      <c r="B2049" t="s">
        <v>640</v>
      </c>
      <c r="C2049" s="1">
        <f t="shared" si="771"/>
        <v>15904</v>
      </c>
      <c r="D2049" s="7">
        <f>IF(N2049&gt;0, RANK(N2049,(N2049:P2049,Q2049:AE2049)),0)</f>
        <v>1</v>
      </c>
      <c r="E2049" s="7">
        <f>IF(O2049&gt;0,RANK(O2049,(N2049:P2049,Q2049:AE2049)),0)</f>
        <v>2</v>
      </c>
      <c r="F2049" s="7">
        <f>IF(P2049&gt;0,RANK(P2049,(N2049:P2049,Q2049:AE2049)),0)</f>
        <v>4</v>
      </c>
      <c r="G2049" s="1">
        <f t="shared" si="769"/>
        <v>4047</v>
      </c>
      <c r="H2049" s="2">
        <f t="shared" si="770"/>
        <v>0.2544642857142857</v>
      </c>
      <c r="I2049" s="2"/>
      <c r="J2049" s="2">
        <f t="shared" si="772"/>
        <v>0.60544517102615691</v>
      </c>
      <c r="K2049" s="2">
        <f t="shared" si="773"/>
        <v>0.35098088531187122</v>
      </c>
      <c r="L2049" s="2">
        <f t="shared" si="774"/>
        <v>1.1443661971830986E-2</v>
      </c>
      <c r="M2049" s="2">
        <f t="shared" si="775"/>
        <v>3.2130281690140886E-2</v>
      </c>
      <c r="N2049" s="59">
        <f>SUMIF(Town!$AQ$417:$AQ$662,$AY2049,Town!N$417:N$662)</f>
        <v>9629</v>
      </c>
      <c r="O2049" s="59">
        <f>SUMIF(Town!$AQ$417:$AQ$662,$AY2049,Town!O$417:O$662)</f>
        <v>5582</v>
      </c>
      <c r="P2049" s="59">
        <f>SUMIF(Town!$AQ$417:$AQ$662,$AY2049,Town!P$417:P$662)</f>
        <v>182</v>
      </c>
      <c r="W2049" s="59">
        <f>SUMIF(Town!$AQ$417:$AQ$662,$AY2049,Town!W$417:W$662)</f>
        <v>70</v>
      </c>
      <c r="X2049" s="59">
        <f>SUMIF(Town!$AQ$417:$AQ$662,$AY2049,Town!X$417:X$662)</f>
        <v>4</v>
      </c>
      <c r="Y2049" s="59"/>
      <c r="Z2049" s="59"/>
      <c r="AA2049" s="59">
        <f>SUMIF(Town!$AQ$417:$AQ$662,$AY2049,Town!AA$417:AA$662)</f>
        <v>98</v>
      </c>
      <c r="AB2049" s="59">
        <f>SUMIF(Town!$AQ$417:$AQ$662,$AY2049,Town!AB$417:AB$662)</f>
        <v>150</v>
      </c>
      <c r="AC2049" s="59">
        <f>SUMIF(Town!$AQ$417:$AQ$662,$AY2049,Town!AC$417:AC$662)</f>
        <v>189</v>
      </c>
      <c r="AD2049" s="59"/>
      <c r="AE2049" s="59"/>
      <c r="AF2049" s="59"/>
      <c r="AG2049" s="59"/>
      <c r="AI2049" s="7">
        <f>IF(Q2049&gt;0,RANK(Q2049,(N2049:P2049,Q2049:AE2049)),0)</f>
        <v>0</v>
      </c>
      <c r="AJ2049" s="7">
        <f>IF(R2049&gt;0,RANK(R2049,(N2049:P2049,Q2049:AE2049)),0)</f>
        <v>0</v>
      </c>
      <c r="AK2049" s="7">
        <f>IF(T2049&gt;0,RANK(T2049,(N2049:P2049,Q2049:AE2049)),0)</f>
        <v>0</v>
      </c>
      <c r="AL2049" s="7">
        <f>IF(S2049&gt;0,RANK(S2049,(N2049:P2049,Q2049:AE2049)),0)</f>
        <v>0</v>
      </c>
      <c r="AM2049" s="2">
        <f t="shared" si="776"/>
        <v>0</v>
      </c>
      <c r="AN2049" s="2">
        <f t="shared" si="777"/>
        <v>0</v>
      </c>
      <c r="AO2049" s="2">
        <f t="shared" si="778"/>
        <v>0</v>
      </c>
      <c r="AP2049" s="2">
        <f t="shared" si="779"/>
        <v>0</v>
      </c>
      <c r="AR2049" t="s">
        <v>2072</v>
      </c>
      <c r="AS2049" t="s">
        <v>640</v>
      </c>
      <c r="AT2049">
        <v>1</v>
      </c>
      <c r="AV2049">
        <v>3</v>
      </c>
      <c r="AW2049" s="91">
        <v>50</v>
      </c>
      <c r="AX2049" s="93">
        <v>11</v>
      </c>
      <c r="AY2049" s="97">
        <f t="shared" si="768"/>
        <v>50011</v>
      </c>
      <c r="BA2049" s="7" t="s">
        <v>1261</v>
      </c>
    </row>
    <row r="2050" spans="1:53" hidden="1" outlineLevel="1">
      <c r="A2050" t="s">
        <v>752</v>
      </c>
      <c r="B2050" t="s">
        <v>640</v>
      </c>
      <c r="C2050" s="1">
        <f t="shared" si="771"/>
        <v>3442</v>
      </c>
      <c r="D2050" s="7">
        <f>IF(N2050&gt;0, RANK(N2050,(N2050:P2050,Q2050:AE2050)),0)</f>
        <v>1</v>
      </c>
      <c r="E2050" s="7">
        <f>IF(O2050&gt;0,RANK(O2050,(N2050:P2050,Q2050:AE2050)),0)</f>
        <v>2</v>
      </c>
      <c r="F2050" s="7">
        <f>IF(P2050&gt;0,RANK(P2050,(N2050:P2050,Q2050:AE2050)),0)</f>
        <v>4</v>
      </c>
      <c r="G2050" s="1">
        <f t="shared" si="769"/>
        <v>924</v>
      </c>
      <c r="H2050" s="2">
        <f t="shared" si="770"/>
        <v>0.2684485764090645</v>
      </c>
      <c r="I2050" s="2"/>
      <c r="J2050" s="2">
        <f t="shared" si="772"/>
        <v>0.60517141196978497</v>
      </c>
      <c r="K2050" s="2">
        <f t="shared" si="773"/>
        <v>0.33672283556072052</v>
      </c>
      <c r="L2050" s="2">
        <f t="shared" si="774"/>
        <v>1.3654851830331202E-2</v>
      </c>
      <c r="M2050" s="2">
        <f t="shared" si="775"/>
        <v>4.4450900639163307E-2</v>
      </c>
      <c r="N2050" s="59">
        <f>SUMIF(Town!$AQ$417:$AQ$662,$AY2050,Town!N$417:N$662)</f>
        <v>2083</v>
      </c>
      <c r="O2050" s="59">
        <f>SUMIF(Town!$AQ$417:$AQ$662,$AY2050,Town!O$417:O$662)</f>
        <v>1159</v>
      </c>
      <c r="P2050" s="59">
        <f>SUMIF(Town!$AQ$417:$AQ$662,$AY2050,Town!P$417:P$662)</f>
        <v>47</v>
      </c>
      <c r="W2050" s="59">
        <f>SUMIF(Town!$AQ$417:$AQ$662,$AY2050,Town!W$417:W$662)</f>
        <v>11</v>
      </c>
      <c r="X2050" s="59">
        <f>SUMIF(Town!$AQ$417:$AQ$662,$AY2050,Town!X$417:X$662)</f>
        <v>1</v>
      </c>
      <c r="Y2050" s="59"/>
      <c r="Z2050" s="59"/>
      <c r="AA2050" s="59">
        <f>SUMIF(Town!$AQ$417:$AQ$662,$AY2050,Town!AA$417:AA$662)</f>
        <v>71</v>
      </c>
      <c r="AB2050" s="59">
        <f>SUMIF(Town!$AQ$417:$AQ$662,$AY2050,Town!AB$417:AB$662)</f>
        <v>37</v>
      </c>
      <c r="AC2050" s="59">
        <f>SUMIF(Town!$AQ$417:$AQ$662,$AY2050,Town!AC$417:AC$662)</f>
        <v>33</v>
      </c>
      <c r="AD2050" s="59"/>
      <c r="AE2050" s="59"/>
      <c r="AF2050" s="59"/>
      <c r="AG2050" s="59"/>
      <c r="AI2050" s="7">
        <f>IF(Q2050&gt;0,RANK(Q2050,(N2050:P2050,Q2050:AE2050)),0)</f>
        <v>0</v>
      </c>
      <c r="AJ2050" s="7">
        <f>IF(R2050&gt;0,RANK(R2050,(N2050:P2050,Q2050:AE2050)),0)</f>
        <v>0</v>
      </c>
      <c r="AK2050" s="7">
        <f>IF(T2050&gt;0,RANK(T2050,(N2050:P2050,Q2050:AE2050)),0)</f>
        <v>0</v>
      </c>
      <c r="AL2050" s="7">
        <f>IF(S2050&gt;0,RANK(S2050,(N2050:P2050,Q2050:AE2050)),0)</f>
        <v>0</v>
      </c>
      <c r="AM2050" s="2">
        <f t="shared" si="776"/>
        <v>0</v>
      </c>
      <c r="AN2050" s="2">
        <f t="shared" si="777"/>
        <v>0</v>
      </c>
      <c r="AO2050" s="2">
        <f t="shared" si="778"/>
        <v>0</v>
      </c>
      <c r="AP2050" s="2">
        <f t="shared" si="779"/>
        <v>0</v>
      </c>
      <c r="AR2050" t="s">
        <v>752</v>
      </c>
      <c r="AS2050" t="s">
        <v>640</v>
      </c>
      <c r="AT2050">
        <v>1</v>
      </c>
      <c r="AV2050">
        <v>3</v>
      </c>
      <c r="AW2050" s="91">
        <v>50</v>
      </c>
      <c r="AX2050" s="93">
        <v>13</v>
      </c>
      <c r="AY2050" s="97">
        <f t="shared" si="768"/>
        <v>50013</v>
      </c>
      <c r="BA2050" s="7" t="s">
        <v>1261</v>
      </c>
    </row>
    <row r="2051" spans="1:53" hidden="1" outlineLevel="1">
      <c r="A2051" t="s">
        <v>1995</v>
      </c>
      <c r="B2051" t="s">
        <v>640</v>
      </c>
      <c r="C2051" s="1">
        <f t="shared" si="771"/>
        <v>9397</v>
      </c>
      <c r="D2051" s="7">
        <f>IF(N2051&gt;0, RANK(N2051,(N2051:P2051,Q2051:AE2051)),0)</f>
        <v>1</v>
      </c>
      <c r="E2051" s="7">
        <f>IF(O2051&gt;0,RANK(O2051,(N2051:P2051,Q2051:AE2051)),0)</f>
        <v>2</v>
      </c>
      <c r="F2051" s="7">
        <f>IF(P2051&gt;0,RANK(P2051,(N2051:P2051,Q2051:AE2051)),0)</f>
        <v>4</v>
      </c>
      <c r="G2051" s="1">
        <f t="shared" si="769"/>
        <v>3361</v>
      </c>
      <c r="H2051" s="2">
        <f t="shared" si="770"/>
        <v>0.35766734064062999</v>
      </c>
      <c r="I2051" s="2"/>
      <c r="J2051" s="2">
        <f t="shared" si="772"/>
        <v>0.6603171224858998</v>
      </c>
      <c r="K2051" s="2">
        <f t="shared" si="773"/>
        <v>0.30264978184526975</v>
      </c>
      <c r="L2051" s="2">
        <f t="shared" si="774"/>
        <v>8.4069383845908272E-3</v>
      </c>
      <c r="M2051" s="2">
        <f t="shared" si="775"/>
        <v>2.8626157284239624E-2</v>
      </c>
      <c r="N2051" s="59">
        <f>SUMIF(Town!$AQ$417:$AQ$662,$AY2051,Town!N$417:N$662)</f>
        <v>6205</v>
      </c>
      <c r="O2051" s="59">
        <f>SUMIF(Town!$AQ$417:$AQ$662,$AY2051,Town!O$417:O$662)</f>
        <v>2844</v>
      </c>
      <c r="P2051" s="59">
        <f>SUMIF(Town!$AQ$417:$AQ$662,$AY2051,Town!P$417:P$662)</f>
        <v>79</v>
      </c>
      <c r="W2051" s="59">
        <f>SUMIF(Town!$AQ$417:$AQ$662,$AY2051,Town!W$417:W$662)</f>
        <v>41</v>
      </c>
      <c r="X2051" s="59">
        <f>SUMIF(Town!$AQ$417:$AQ$662,$AY2051,Town!X$417:X$662)</f>
        <v>2</v>
      </c>
      <c r="Y2051" s="59"/>
      <c r="Z2051" s="59"/>
      <c r="AA2051" s="59">
        <f>SUMIF(Town!$AQ$417:$AQ$662,$AY2051,Town!AA$417:AA$662)</f>
        <v>31</v>
      </c>
      <c r="AB2051" s="59">
        <f>SUMIF(Town!$AQ$417:$AQ$662,$AY2051,Town!AB$417:AB$662)</f>
        <v>116</v>
      </c>
      <c r="AC2051" s="59">
        <f>SUMIF(Town!$AQ$417:$AQ$662,$AY2051,Town!AC$417:AC$662)</f>
        <v>79</v>
      </c>
      <c r="AD2051" s="59"/>
      <c r="AE2051" s="59"/>
      <c r="AF2051" s="59"/>
      <c r="AG2051" s="59"/>
      <c r="AI2051" s="7">
        <f>IF(Q2051&gt;0,RANK(Q2051,(N2051:P2051,Q2051:AE2051)),0)</f>
        <v>0</v>
      </c>
      <c r="AJ2051" s="7">
        <f>IF(R2051&gt;0,RANK(R2051,(N2051:P2051,Q2051:AE2051)),0)</f>
        <v>0</v>
      </c>
      <c r="AK2051" s="7">
        <f>IF(T2051&gt;0,RANK(T2051,(N2051:P2051,Q2051:AE2051)),0)</f>
        <v>0</v>
      </c>
      <c r="AL2051" s="7">
        <f>IF(S2051&gt;0,RANK(S2051,(N2051:P2051,Q2051:AE2051)),0)</f>
        <v>0</v>
      </c>
      <c r="AM2051" s="2">
        <f t="shared" si="776"/>
        <v>0</v>
      </c>
      <c r="AN2051" s="2">
        <f t="shared" si="777"/>
        <v>0</v>
      </c>
      <c r="AO2051" s="2">
        <f t="shared" si="778"/>
        <v>0</v>
      </c>
      <c r="AP2051" s="2">
        <f t="shared" si="779"/>
        <v>0</v>
      </c>
      <c r="AR2051" t="s">
        <v>1995</v>
      </c>
      <c r="AS2051" t="s">
        <v>640</v>
      </c>
      <c r="AT2051">
        <v>1</v>
      </c>
      <c r="AV2051">
        <v>3</v>
      </c>
      <c r="AW2051" s="91">
        <v>50</v>
      </c>
      <c r="AX2051" s="93">
        <v>15</v>
      </c>
      <c r="AY2051" s="97">
        <f t="shared" si="768"/>
        <v>50015</v>
      </c>
      <c r="BA2051" s="7" t="s">
        <v>1261</v>
      </c>
    </row>
    <row r="2052" spans="1:53" hidden="1" outlineLevel="1">
      <c r="A2052" t="s">
        <v>1476</v>
      </c>
      <c r="B2052" t="s">
        <v>640</v>
      </c>
      <c r="C2052" s="1">
        <f t="shared" si="771"/>
        <v>11142</v>
      </c>
      <c r="D2052" s="7">
        <f>IF(N2052&gt;0, RANK(N2052,(N2052:P2052,Q2052:AE2052)),0)</f>
        <v>1</v>
      </c>
      <c r="E2052" s="7">
        <f>IF(O2052&gt;0,RANK(O2052,(N2052:P2052,Q2052:AE2052)),0)</f>
        <v>2</v>
      </c>
      <c r="F2052" s="7">
        <f>IF(P2052&gt;0,RANK(P2052,(N2052:P2052,Q2052:AE2052)),0)</f>
        <v>5</v>
      </c>
      <c r="G2052" s="1">
        <f t="shared" si="769"/>
        <v>3117</v>
      </c>
      <c r="H2052" s="2">
        <f t="shared" si="770"/>
        <v>0.2797522886375875</v>
      </c>
      <c r="I2052" s="2"/>
      <c r="J2052" s="2">
        <f t="shared" si="772"/>
        <v>0.61873990306946691</v>
      </c>
      <c r="K2052" s="2">
        <f t="shared" si="773"/>
        <v>0.33898761443187936</v>
      </c>
      <c r="L2052" s="2">
        <f t="shared" si="774"/>
        <v>7.7185424519834863E-3</v>
      </c>
      <c r="M2052" s="2">
        <f t="shared" si="775"/>
        <v>3.4553940046670242E-2</v>
      </c>
      <c r="N2052" s="59">
        <f>SUMIF(Town!$AQ$417:$AQ$662,$AY2052,Town!N$417:N$662)</f>
        <v>6894</v>
      </c>
      <c r="O2052" s="59">
        <f>SUMIF(Town!$AQ$417:$AQ$662,$AY2052,Town!O$417:O$662)</f>
        <v>3777</v>
      </c>
      <c r="P2052" s="59">
        <f>SUMIF(Town!$AQ$417:$AQ$662,$AY2052,Town!P$417:P$662)</f>
        <v>86</v>
      </c>
      <c r="W2052" s="59">
        <f>SUMIF(Town!$AQ$417:$AQ$662,$AY2052,Town!W$417:W$662)</f>
        <v>74</v>
      </c>
      <c r="X2052" s="59">
        <f>SUMIF(Town!$AQ$417:$AQ$662,$AY2052,Town!X$417:X$662)</f>
        <v>9</v>
      </c>
      <c r="Y2052" s="59"/>
      <c r="Z2052" s="59"/>
      <c r="AA2052" s="59">
        <f>SUMIF(Town!$AQ$417:$AQ$662,$AY2052,Town!AA$417:AA$662)</f>
        <v>65</v>
      </c>
      <c r="AB2052" s="59">
        <f>SUMIF(Town!$AQ$417:$AQ$662,$AY2052,Town!AB$417:AB$662)</f>
        <v>132</v>
      </c>
      <c r="AC2052" s="59">
        <f>SUMIF(Town!$AQ$417:$AQ$662,$AY2052,Town!AC$417:AC$662)</f>
        <v>105</v>
      </c>
      <c r="AD2052" s="59"/>
      <c r="AE2052" s="59"/>
      <c r="AF2052" s="59"/>
      <c r="AG2052" s="59"/>
      <c r="AI2052" s="7">
        <f>IF(Q2052&gt;0,RANK(Q2052,(N2052:P2052,Q2052:AE2052)),0)</f>
        <v>0</v>
      </c>
      <c r="AJ2052" s="7">
        <f>IF(R2052&gt;0,RANK(R2052,(N2052:P2052,Q2052:AE2052)),0)</f>
        <v>0</v>
      </c>
      <c r="AK2052" s="7">
        <f>IF(T2052&gt;0,RANK(T2052,(N2052:P2052,Q2052:AE2052)),0)</f>
        <v>0</v>
      </c>
      <c r="AL2052" s="7">
        <f>IF(S2052&gt;0,RANK(S2052,(N2052:P2052,Q2052:AE2052)),0)</f>
        <v>0</v>
      </c>
      <c r="AM2052" s="2">
        <f t="shared" si="776"/>
        <v>0</v>
      </c>
      <c r="AN2052" s="2">
        <f t="shared" si="777"/>
        <v>0</v>
      </c>
      <c r="AO2052" s="2">
        <f t="shared" si="778"/>
        <v>0</v>
      </c>
      <c r="AP2052" s="2">
        <f t="shared" si="779"/>
        <v>0</v>
      </c>
      <c r="AR2052" t="s">
        <v>1476</v>
      </c>
      <c r="AS2052" t="s">
        <v>640</v>
      </c>
      <c r="AT2052">
        <v>1</v>
      </c>
      <c r="AV2052">
        <v>3</v>
      </c>
      <c r="AW2052" s="91">
        <v>50</v>
      </c>
      <c r="AX2052" s="93">
        <v>17</v>
      </c>
      <c r="AY2052" s="97">
        <f t="shared" si="768"/>
        <v>50017</v>
      </c>
      <c r="BA2052" s="7" t="s">
        <v>1261</v>
      </c>
    </row>
    <row r="2053" spans="1:53" hidden="1" outlineLevel="1">
      <c r="A2053" t="s">
        <v>2569</v>
      </c>
      <c r="B2053" t="s">
        <v>640</v>
      </c>
      <c r="C2053" s="1">
        <f t="shared" si="771"/>
        <v>9148</v>
      </c>
      <c r="D2053" s="7">
        <f>IF(N2053&gt;0, RANK(N2053,(N2053:P2053,Q2053:AE2053)),0)</f>
        <v>1</v>
      </c>
      <c r="E2053" s="7">
        <f>IF(O2053&gt;0,RANK(O2053,(N2053:P2053,Q2053:AE2053)),0)</f>
        <v>2</v>
      </c>
      <c r="F2053" s="7">
        <f>IF(P2053&gt;0,RANK(P2053,(N2053:P2053,Q2053:AE2053)),0)</f>
        <v>4</v>
      </c>
      <c r="G2053" s="1">
        <f t="shared" si="769"/>
        <v>2341</v>
      </c>
      <c r="H2053" s="2">
        <f t="shared" si="770"/>
        <v>0.25590292960209882</v>
      </c>
      <c r="I2053" s="2"/>
      <c r="J2053" s="2">
        <f t="shared" si="772"/>
        <v>0.60308264101442943</v>
      </c>
      <c r="K2053" s="2">
        <f t="shared" si="773"/>
        <v>0.34717971141233056</v>
      </c>
      <c r="L2053" s="2">
        <f t="shared" si="774"/>
        <v>1.2133799737647574E-2</v>
      </c>
      <c r="M2053" s="2">
        <f t="shared" si="775"/>
        <v>3.7603847835592431E-2</v>
      </c>
      <c r="N2053" s="59">
        <f>SUMIF(Town!$AQ$417:$AQ$662,$AY2053,Town!N$417:N$662)</f>
        <v>5517</v>
      </c>
      <c r="O2053" s="59">
        <f>SUMIF(Town!$AQ$417:$AQ$662,$AY2053,Town!O$417:O$662)</f>
        <v>3176</v>
      </c>
      <c r="P2053" s="59">
        <f>SUMIF(Town!$AQ$417:$AQ$662,$AY2053,Town!P$417:P$662)</f>
        <v>111</v>
      </c>
      <c r="W2053" s="59">
        <f>SUMIF(Town!$AQ$417:$AQ$662,$AY2053,Town!W$417:W$662)</f>
        <v>63</v>
      </c>
      <c r="X2053" s="59">
        <f>SUMIF(Town!$AQ$417:$AQ$662,$AY2053,Town!X$417:X$662)</f>
        <v>24</v>
      </c>
      <c r="Y2053" s="59"/>
      <c r="Z2053" s="59"/>
      <c r="AA2053" s="59">
        <f>SUMIF(Town!$AQ$417:$AQ$662,$AY2053,Town!AA$417:AA$662)</f>
        <v>47</v>
      </c>
      <c r="AB2053" s="59">
        <f>SUMIF(Town!$AQ$417:$AQ$662,$AY2053,Town!AB$417:AB$662)</f>
        <v>115</v>
      </c>
      <c r="AC2053" s="59">
        <f>SUMIF(Town!$AQ$417:$AQ$662,$AY2053,Town!AC$417:AC$662)</f>
        <v>95</v>
      </c>
      <c r="AD2053" s="59"/>
      <c r="AE2053" s="59"/>
      <c r="AF2053" s="59"/>
      <c r="AG2053" s="59"/>
      <c r="AI2053" s="7">
        <f>IF(Q2053&gt;0,RANK(Q2053,(N2053:P2053,Q2053:AE2053)),0)</f>
        <v>0</v>
      </c>
      <c r="AJ2053" s="7">
        <f>IF(R2053&gt;0,RANK(R2053,(N2053:P2053,Q2053:AE2053)),0)</f>
        <v>0</v>
      </c>
      <c r="AK2053" s="7">
        <f>IF(T2053&gt;0,RANK(T2053,(N2053:P2053,Q2053:AE2053)),0)</f>
        <v>0</v>
      </c>
      <c r="AL2053" s="7">
        <f>IF(S2053&gt;0,RANK(S2053,(N2053:P2053,Q2053:AE2053)),0)</f>
        <v>0</v>
      </c>
      <c r="AM2053" s="2">
        <f t="shared" si="776"/>
        <v>0</v>
      </c>
      <c r="AN2053" s="2">
        <f t="shared" si="777"/>
        <v>0</v>
      </c>
      <c r="AO2053" s="2">
        <f t="shared" si="778"/>
        <v>0</v>
      </c>
      <c r="AP2053" s="2">
        <f t="shared" si="779"/>
        <v>0</v>
      </c>
      <c r="AR2053" t="s">
        <v>2569</v>
      </c>
      <c r="AS2053" t="s">
        <v>640</v>
      </c>
      <c r="AT2053">
        <v>1</v>
      </c>
      <c r="AV2053">
        <v>3</v>
      </c>
      <c r="AW2053" s="91">
        <v>50</v>
      </c>
      <c r="AX2053" s="93">
        <v>19</v>
      </c>
      <c r="AY2053" s="97">
        <f t="shared" si="768"/>
        <v>50019</v>
      </c>
      <c r="BA2053" s="7" t="s">
        <v>1261</v>
      </c>
    </row>
    <row r="2054" spans="1:53" hidden="1" outlineLevel="1">
      <c r="A2054" t="s">
        <v>1255</v>
      </c>
      <c r="B2054" t="s">
        <v>640</v>
      </c>
      <c r="C2054" s="1">
        <f t="shared" si="771"/>
        <v>22156</v>
      </c>
      <c r="D2054" s="7">
        <f>IF(N2054&gt;0, RANK(N2054,(N2054:P2054,Q2054:AE2054)),0)</f>
        <v>1</v>
      </c>
      <c r="E2054" s="7">
        <f>IF(O2054&gt;0,RANK(O2054,(N2054:P2054,Q2054:AE2054)),0)</f>
        <v>2</v>
      </c>
      <c r="F2054" s="7">
        <f>IF(P2054&gt;0,RANK(P2054,(N2054:P2054,Q2054:AE2054)),0)</f>
        <v>3</v>
      </c>
      <c r="G2054" s="1">
        <f t="shared" si="769"/>
        <v>3457</v>
      </c>
      <c r="H2054" s="2">
        <f t="shared" si="770"/>
        <v>0.15602996930853943</v>
      </c>
      <c r="I2054" s="2"/>
      <c r="J2054" s="2">
        <f t="shared" si="772"/>
        <v>0.55357465246434379</v>
      </c>
      <c r="K2054" s="2">
        <f t="shared" si="773"/>
        <v>0.39754468315580432</v>
      </c>
      <c r="L2054" s="2">
        <f t="shared" si="774"/>
        <v>1.5481133778660408E-2</v>
      </c>
      <c r="M2054" s="2">
        <f t="shared" si="775"/>
        <v>3.3399530601191482E-2</v>
      </c>
      <c r="N2054" s="59">
        <f>SUMIF(Town!$AQ$417:$AQ$662,$AY2054,Town!N$417:N$662)</f>
        <v>12265</v>
      </c>
      <c r="O2054" s="59">
        <f>SUMIF(Town!$AQ$417:$AQ$662,$AY2054,Town!O$417:O$662)</f>
        <v>8808</v>
      </c>
      <c r="P2054" s="59">
        <f>SUMIF(Town!$AQ$417:$AQ$662,$AY2054,Town!P$417:P$662)</f>
        <v>343</v>
      </c>
      <c r="W2054" s="59">
        <f>SUMIF(Town!$AQ$417:$AQ$662,$AY2054,Town!W$417:W$662)</f>
        <v>110</v>
      </c>
      <c r="X2054" s="59">
        <f>SUMIF(Town!$AQ$417:$AQ$662,$AY2054,Town!X$417:X$662)</f>
        <v>14</v>
      </c>
      <c r="Y2054" s="59"/>
      <c r="Z2054" s="59"/>
      <c r="AA2054" s="59">
        <f>SUMIF(Town!$AQ$417:$AQ$662,$AY2054,Town!AA$417:AA$662)</f>
        <v>80</v>
      </c>
      <c r="AB2054" s="59">
        <f>SUMIF(Town!$AQ$417:$AQ$662,$AY2054,Town!AB$417:AB$662)</f>
        <v>279</v>
      </c>
      <c r="AC2054" s="59">
        <f>SUMIF(Town!$AQ$417:$AQ$662,$AY2054,Town!AC$417:AC$662)</f>
        <v>257</v>
      </c>
      <c r="AD2054" s="59"/>
      <c r="AE2054" s="59"/>
      <c r="AF2054" s="59"/>
      <c r="AG2054" s="59"/>
      <c r="AI2054" s="7">
        <f>IF(Q2054&gt;0,RANK(Q2054,(N2054:P2054,Q2054:AE2054)),0)</f>
        <v>0</v>
      </c>
      <c r="AJ2054" s="7">
        <f>IF(R2054&gt;0,RANK(R2054,(N2054:P2054,Q2054:AE2054)),0)</f>
        <v>0</v>
      </c>
      <c r="AK2054" s="7">
        <f>IF(T2054&gt;0,RANK(T2054,(N2054:P2054,Q2054:AE2054)),0)</f>
        <v>0</v>
      </c>
      <c r="AL2054" s="7">
        <f>IF(S2054&gt;0,RANK(S2054,(N2054:P2054,Q2054:AE2054)),0)</f>
        <v>0</v>
      </c>
      <c r="AM2054" s="2">
        <f t="shared" si="776"/>
        <v>0</v>
      </c>
      <c r="AN2054" s="2">
        <f t="shared" si="777"/>
        <v>0</v>
      </c>
      <c r="AO2054" s="2">
        <f t="shared" si="778"/>
        <v>0</v>
      </c>
      <c r="AP2054" s="2">
        <f t="shared" si="779"/>
        <v>0</v>
      </c>
      <c r="AR2054" t="s">
        <v>1255</v>
      </c>
      <c r="AS2054" t="s">
        <v>640</v>
      </c>
      <c r="AT2054">
        <v>1</v>
      </c>
      <c r="AV2054">
        <v>3</v>
      </c>
      <c r="AW2054" s="91">
        <v>50</v>
      </c>
      <c r="AX2054" s="93">
        <v>21</v>
      </c>
      <c r="AY2054" s="97">
        <f>1000*AW2054+AX2054</f>
        <v>50021</v>
      </c>
      <c r="BA2054" s="7" t="s">
        <v>1261</v>
      </c>
    </row>
    <row r="2055" spans="1:53" hidden="1" outlineLevel="1">
      <c r="A2055" t="s">
        <v>2232</v>
      </c>
      <c r="B2055" t="s">
        <v>640</v>
      </c>
      <c r="C2055" s="1">
        <f t="shared" si="771"/>
        <v>24312</v>
      </c>
      <c r="D2055" s="7">
        <f>IF(N2055&gt;0, RANK(N2055,(N2055:P2055,Q2055:AE2055)),0)</f>
        <v>1</v>
      </c>
      <c r="E2055" s="7">
        <f>IF(O2055&gt;0,RANK(O2055,(N2055:P2055,Q2055:AE2055)),0)</f>
        <v>2</v>
      </c>
      <c r="F2055" s="7">
        <f>IF(P2055&gt;0,RANK(P2055,(N2055:P2055,Q2055:AE2055)),0)</f>
        <v>3</v>
      </c>
      <c r="G2055" s="1">
        <f t="shared" si="769"/>
        <v>10141</v>
      </c>
      <c r="H2055" s="2">
        <f t="shared" si="770"/>
        <v>0.41711911813096414</v>
      </c>
      <c r="I2055" s="2"/>
      <c r="J2055" s="2">
        <f t="shared" si="772"/>
        <v>0.6861632115827575</v>
      </c>
      <c r="K2055" s="2">
        <f t="shared" si="773"/>
        <v>0.26904409345179336</v>
      </c>
      <c r="L2055" s="2">
        <f t="shared" si="774"/>
        <v>1.3614675880223758E-2</v>
      </c>
      <c r="M2055" s="2">
        <f t="shared" si="775"/>
        <v>3.1178019085225373E-2</v>
      </c>
      <c r="N2055" s="59">
        <f>SUMIF(Town!$AQ$417:$AQ$662,$AY2055,Town!N$417:N$662)</f>
        <v>16682</v>
      </c>
      <c r="O2055" s="59">
        <f>SUMIF(Town!$AQ$417:$AQ$662,$AY2055,Town!O$417:O$662)</f>
        <v>6541</v>
      </c>
      <c r="P2055" s="59">
        <f>SUMIF(Town!$AQ$417:$AQ$662,$AY2055,Town!P$417:P$662)</f>
        <v>331</v>
      </c>
      <c r="W2055" s="59">
        <f>SUMIF(Town!$AQ$417:$AQ$662,$AY2055,Town!W$417:W$662)</f>
        <v>174</v>
      </c>
      <c r="X2055" s="59">
        <f>SUMIF(Town!$AQ$417:$AQ$662,$AY2055,Town!X$417:X$662)</f>
        <v>6</v>
      </c>
      <c r="Y2055" s="59"/>
      <c r="Z2055" s="59"/>
      <c r="AA2055" s="59">
        <f>SUMIF(Town!$AQ$417:$AQ$662,$AY2055,Town!AA$417:AA$662)</f>
        <v>90</v>
      </c>
      <c r="AB2055" s="59">
        <f>SUMIF(Town!$AQ$417:$AQ$662,$AY2055,Town!AB$417:AB$662)</f>
        <v>283</v>
      </c>
      <c r="AC2055" s="59">
        <f>SUMIF(Town!$AQ$417:$AQ$662,$AY2055,Town!AC$417:AC$662)</f>
        <v>205</v>
      </c>
      <c r="AD2055" s="59"/>
      <c r="AE2055" s="59"/>
      <c r="AF2055" s="59"/>
      <c r="AG2055" s="59"/>
      <c r="AI2055" s="7">
        <f>IF(Q2055&gt;0,RANK(Q2055,(N2055:P2055,Q2055:AE2055)),0)</f>
        <v>0</v>
      </c>
      <c r="AJ2055" s="7">
        <f>IF(R2055&gt;0,RANK(R2055,(N2055:P2055,Q2055:AE2055)),0)</f>
        <v>0</v>
      </c>
      <c r="AK2055" s="7">
        <f>IF(T2055&gt;0,RANK(T2055,(N2055:P2055,Q2055:AE2055)),0)</f>
        <v>0</v>
      </c>
      <c r="AL2055" s="7">
        <f>IF(S2055&gt;0,RANK(S2055,(N2055:P2055,Q2055:AE2055)),0)</f>
        <v>0</v>
      </c>
      <c r="AM2055" s="2">
        <f t="shared" si="776"/>
        <v>0</v>
      </c>
      <c r="AN2055" s="2">
        <f t="shared" si="777"/>
        <v>0</v>
      </c>
      <c r="AO2055" s="2">
        <f t="shared" si="778"/>
        <v>0</v>
      </c>
      <c r="AP2055" s="2">
        <f t="shared" si="779"/>
        <v>0</v>
      </c>
      <c r="AR2055" t="s">
        <v>2232</v>
      </c>
      <c r="AS2055" t="s">
        <v>640</v>
      </c>
      <c r="AT2055">
        <v>1</v>
      </c>
      <c r="AV2055">
        <v>3</v>
      </c>
      <c r="AW2055" s="91">
        <v>50</v>
      </c>
      <c r="AX2055" s="93">
        <v>23</v>
      </c>
      <c r="AY2055" s="97">
        <f>1000*AW2055+AX2055</f>
        <v>50023</v>
      </c>
      <c r="BA2055" s="7" t="s">
        <v>1261</v>
      </c>
    </row>
    <row r="2056" spans="1:53" hidden="1" outlineLevel="1">
      <c r="A2056" t="s">
        <v>496</v>
      </c>
      <c r="B2056" t="s">
        <v>640</v>
      </c>
      <c r="C2056" s="1">
        <f t="shared" si="771"/>
        <v>16715</v>
      </c>
      <c r="D2056" s="7">
        <f>IF(N2056&gt;0, RANK(N2056,(N2056:P2056,Q2056:AE2056)),0)</f>
        <v>1</v>
      </c>
      <c r="E2056" s="7">
        <f>IF(O2056&gt;0,RANK(O2056,(N2056:P2056,Q2056:AE2056)),0)</f>
        <v>2</v>
      </c>
      <c r="F2056" s="7">
        <f>IF(P2056&gt;0,RANK(P2056,(N2056:P2056,Q2056:AE2056)),0)</f>
        <v>3</v>
      </c>
      <c r="G2056" s="1">
        <f t="shared" si="769"/>
        <v>7656</v>
      </c>
      <c r="H2056" s="2">
        <f t="shared" si="770"/>
        <v>0.45803170804666465</v>
      </c>
      <c r="I2056" s="2"/>
      <c r="J2056" s="2">
        <f t="shared" si="772"/>
        <v>0.69320969189350878</v>
      </c>
      <c r="K2056" s="2">
        <f t="shared" si="773"/>
        <v>0.23517798384684416</v>
      </c>
      <c r="L2056" s="2">
        <f t="shared" si="774"/>
        <v>3.0272210589291054E-2</v>
      </c>
      <c r="M2056" s="2">
        <f t="shared" si="775"/>
        <v>4.1340113670356005E-2</v>
      </c>
      <c r="N2056" s="59">
        <f>SUMIF(Town!$AQ$417:$AQ$662,$AY2056,Town!N$417:N$662)</f>
        <v>11587</v>
      </c>
      <c r="O2056" s="59">
        <f>SUMIF(Town!$AQ$417:$AQ$662,$AY2056,Town!O$417:O$662)</f>
        <v>3931</v>
      </c>
      <c r="P2056" s="59">
        <f>SUMIF(Town!$AQ$417:$AQ$662,$AY2056,Town!P$417:P$662)</f>
        <v>506</v>
      </c>
      <c r="W2056" s="59">
        <f>SUMIF(Town!$AQ$417:$AQ$662,$AY2056,Town!W$417:W$662)</f>
        <v>221</v>
      </c>
      <c r="X2056" s="59">
        <f>SUMIF(Town!$AQ$417:$AQ$662,$AY2056,Town!X$417:X$662)</f>
        <v>6</v>
      </c>
      <c r="Y2056" s="59"/>
      <c r="Z2056" s="59"/>
      <c r="AA2056" s="59">
        <f>SUMIF(Town!$AQ$417:$AQ$662,$AY2056,Town!AA$417:AA$662)</f>
        <v>76</v>
      </c>
      <c r="AB2056" s="59">
        <f>SUMIF(Town!$AQ$417:$AQ$662,$AY2056,Town!AB$417:AB$662)</f>
        <v>249</v>
      </c>
      <c r="AC2056" s="59">
        <f>SUMIF(Town!$AQ$417:$AQ$662,$AY2056,Town!AC$417:AC$662)</f>
        <v>139</v>
      </c>
      <c r="AD2056" s="59"/>
      <c r="AE2056" s="59"/>
      <c r="AF2056" s="59"/>
      <c r="AG2056" s="59"/>
      <c r="AI2056" s="7">
        <f>IF(Q2056&gt;0,RANK(Q2056,(N2056:P2056,Q2056:AE2056)),0)</f>
        <v>0</v>
      </c>
      <c r="AJ2056" s="7">
        <f>IF(R2056&gt;0,RANK(R2056,(N2056:P2056,Q2056:AE2056)),0)</f>
        <v>0</v>
      </c>
      <c r="AK2056" s="7">
        <f>IF(T2056&gt;0,RANK(T2056,(N2056:P2056,Q2056:AE2056)),0)</f>
        <v>0</v>
      </c>
      <c r="AL2056" s="7">
        <f>IF(S2056&gt;0,RANK(S2056,(N2056:P2056,Q2056:AE2056)),0)</f>
        <v>0</v>
      </c>
      <c r="AM2056" s="2">
        <f t="shared" si="776"/>
        <v>0</v>
      </c>
      <c r="AN2056" s="2">
        <f t="shared" si="777"/>
        <v>0</v>
      </c>
      <c r="AO2056" s="2">
        <f t="shared" si="778"/>
        <v>0</v>
      </c>
      <c r="AP2056" s="2">
        <f t="shared" si="779"/>
        <v>0</v>
      </c>
      <c r="AR2056" t="s">
        <v>496</v>
      </c>
      <c r="AS2056" t="s">
        <v>640</v>
      </c>
      <c r="AT2056">
        <v>1</v>
      </c>
      <c r="AV2056">
        <v>3</v>
      </c>
      <c r="AW2056" s="91">
        <v>50</v>
      </c>
      <c r="AX2056" s="93">
        <v>25</v>
      </c>
      <c r="AY2056" s="97">
        <f>1000*AW2056+AX2056</f>
        <v>50025</v>
      </c>
      <c r="BA2056" s="7" t="s">
        <v>1261</v>
      </c>
    </row>
    <row r="2057" spans="1:53" hidden="1" outlineLevel="1">
      <c r="A2057" t="s">
        <v>1285</v>
      </c>
      <c r="B2057" t="s">
        <v>640</v>
      </c>
      <c r="C2057" s="1">
        <f t="shared" si="771"/>
        <v>21662</v>
      </c>
      <c r="D2057" s="7">
        <f>IF(N2057&gt;0, RANK(N2057,(N2057:P2057,Q2057:AE2057)),0)</f>
        <v>1</v>
      </c>
      <c r="E2057" s="7">
        <f>IF(O2057&gt;0,RANK(O2057,(N2057:P2057,Q2057:AE2057)),0)</f>
        <v>2</v>
      </c>
      <c r="F2057" s="7">
        <f>IF(P2057&gt;0,RANK(P2057,(N2057:P2057,Q2057:AE2057)),0)</f>
        <v>4</v>
      </c>
      <c r="G2057" s="1">
        <f t="shared" si="769"/>
        <v>7221</v>
      </c>
      <c r="H2057" s="2">
        <f t="shared" si="770"/>
        <v>0.33334872126304127</v>
      </c>
      <c r="I2057" s="2"/>
      <c r="J2057" s="2">
        <f t="shared" si="772"/>
        <v>0.64306158249469114</v>
      </c>
      <c r="K2057" s="2">
        <f t="shared" si="773"/>
        <v>0.30971286123164987</v>
      </c>
      <c r="L2057" s="2">
        <f t="shared" si="774"/>
        <v>1.1587111070076633E-2</v>
      </c>
      <c r="M2057" s="2">
        <f t="shared" si="775"/>
        <v>3.563844520358235E-2</v>
      </c>
      <c r="N2057" s="59">
        <f>SUMIF(Town!$AQ$417:$AQ$662,$AY2057,Town!N$417:N$662)</f>
        <v>13930</v>
      </c>
      <c r="O2057" s="59">
        <f>SUMIF(Town!$AQ$417:$AQ$662,$AY2057,Town!O$417:O$662)</f>
        <v>6709</v>
      </c>
      <c r="P2057" s="59">
        <f>SUMIF(Town!$AQ$417:$AQ$662,$AY2057,Town!P$417:P$662)</f>
        <v>251</v>
      </c>
      <c r="W2057" s="59">
        <f>SUMIF(Town!$AQ$417:$AQ$662,$AY2057,Town!W$417:W$662)</f>
        <v>126</v>
      </c>
      <c r="X2057" s="59">
        <f>SUMIF(Town!$AQ$417:$AQ$662,$AY2057,Town!X$417:X$662)</f>
        <v>4</v>
      </c>
      <c r="Y2057" s="59"/>
      <c r="Z2057" s="59"/>
      <c r="AA2057" s="59">
        <f>SUMIF(Town!$AQ$417:$AQ$662,$AY2057,Town!AA$417:AA$662)</f>
        <v>94</v>
      </c>
      <c r="AB2057" s="59">
        <f>SUMIF(Town!$AQ$417:$AQ$662,$AY2057,Town!AB$417:AB$662)</f>
        <v>317</v>
      </c>
      <c r="AC2057" s="59">
        <f>SUMIF(Town!$AQ$417:$AQ$662,$AY2057,Town!AC$417:AC$662)</f>
        <v>231</v>
      </c>
      <c r="AD2057" s="59"/>
      <c r="AE2057" s="59"/>
      <c r="AF2057" s="59"/>
      <c r="AG2057" s="59"/>
      <c r="AI2057" s="7">
        <f>IF(Q2057&gt;0,RANK(Q2057,(N2057:P2057,Q2057:AE2057)),0)</f>
        <v>0</v>
      </c>
      <c r="AJ2057" s="7">
        <f>IF(R2057&gt;0,RANK(R2057,(N2057:P2057,Q2057:AE2057)),0)</f>
        <v>0</v>
      </c>
      <c r="AK2057" s="7">
        <f>IF(T2057&gt;0,RANK(T2057,(N2057:P2057,Q2057:AE2057)),0)</f>
        <v>0</v>
      </c>
      <c r="AL2057" s="7">
        <f>IF(S2057&gt;0,RANK(S2057,(N2057:P2057,Q2057:AE2057)),0)</f>
        <v>0</v>
      </c>
      <c r="AM2057" s="2">
        <f t="shared" si="776"/>
        <v>0</v>
      </c>
      <c r="AN2057" s="2">
        <f t="shared" si="777"/>
        <v>0</v>
      </c>
      <c r="AO2057" s="2">
        <f t="shared" si="778"/>
        <v>0</v>
      </c>
      <c r="AP2057" s="2">
        <f t="shared" si="779"/>
        <v>0</v>
      </c>
      <c r="AR2057" t="s">
        <v>1285</v>
      </c>
      <c r="AS2057" t="s">
        <v>640</v>
      </c>
      <c r="AT2057">
        <v>1</v>
      </c>
      <c r="AV2057">
        <v>3</v>
      </c>
      <c r="AW2057" s="91">
        <v>50</v>
      </c>
      <c r="AX2057" s="93">
        <v>27</v>
      </c>
      <c r="AY2057" s="97">
        <f>1000*AW2057+AX2057</f>
        <v>50027</v>
      </c>
      <c r="BA2057" s="7" t="s">
        <v>1261</v>
      </c>
    </row>
    <row r="2058" spans="1:53" collapsed="1">
      <c r="A2058" t="s">
        <v>1879</v>
      </c>
      <c r="B2058" t="s">
        <v>2255</v>
      </c>
      <c r="C2058" s="1">
        <f t="shared" si="771"/>
        <v>235178</v>
      </c>
      <c r="D2058" s="7">
        <f>IF(N2058&gt;0, RANK(N2058,(N2058:P2058,Q2058:AE2058)),0)</f>
        <v>1</v>
      </c>
      <c r="E2058" s="7">
        <f>IF(O2058&gt;0,RANK(O2058,(N2058:P2058,Q2058:AE2058)),0)</f>
        <v>2</v>
      </c>
      <c r="F2058" s="7">
        <f>IF(P2058&gt;0,RANK(P2058,(N2058:P2058,Q2058:AE2058)),0)</f>
        <v>3</v>
      </c>
      <c r="G2058" s="1">
        <f t="shared" si="769"/>
        <v>78582</v>
      </c>
      <c r="H2058" s="2">
        <f t="shared" si="770"/>
        <v>0.33413839729906708</v>
      </c>
      <c r="I2058" s="2"/>
      <c r="J2058" s="2">
        <f t="shared" si="772"/>
        <v>0.64326169964877666</v>
      </c>
      <c r="K2058" s="2">
        <f t="shared" si="773"/>
        <v>0.30912330234970958</v>
      </c>
      <c r="L2058" s="2">
        <f t="shared" si="774"/>
        <v>1.5069436767044536E-2</v>
      </c>
      <c r="M2058" s="2">
        <f t="shared" si="775"/>
        <v>3.2545561234469216E-2</v>
      </c>
      <c r="N2058" s="57">
        <f>SUM(N2044:N2057)</f>
        <v>151281</v>
      </c>
      <c r="O2058" s="57">
        <f>SUM(O2044:O2057)</f>
        <v>72699</v>
      </c>
      <c r="P2058" s="57">
        <f>SUM(P2044:P2057)</f>
        <v>3544</v>
      </c>
      <c r="W2058" s="57">
        <f>SUM(W2044:W2057)</f>
        <v>1433</v>
      </c>
      <c r="X2058" s="57">
        <f>SUM(X2044:X2057)</f>
        <v>113</v>
      </c>
      <c r="Y2058" s="59"/>
      <c r="Z2058" s="59"/>
      <c r="AA2058" s="57">
        <f>SUM(AA2044:AA2057)</f>
        <v>1021</v>
      </c>
      <c r="AB2058" s="57">
        <f>SUM(AB2044:AB2057)</f>
        <v>2731</v>
      </c>
      <c r="AC2058" s="57">
        <f>SUM(AC2044:AC2057)</f>
        <v>2356</v>
      </c>
      <c r="AD2058" s="59"/>
      <c r="AE2058" s="59"/>
      <c r="AF2058" s="59"/>
      <c r="AG2058" s="59"/>
      <c r="AI2058" s="7">
        <f>IF(Q2058&gt;0,RANK(Q2058,(N2058:P2058,Q2058:AE2058)),0)</f>
        <v>0</v>
      </c>
      <c r="AJ2058" s="7">
        <f>IF(R2058&gt;0,RANK(R2058,(N2058:P2058,Q2058:AE2058)),0)</f>
        <v>0</v>
      </c>
      <c r="AK2058" s="7">
        <f>IF(T2058&gt;0,RANK(T2058,(N2058:P2058,Q2058:AE2058)),0)</f>
        <v>0</v>
      </c>
      <c r="AL2058" s="7">
        <f>IF(S2058&gt;0,RANK(S2058,(N2058:P2058,Q2058:AE2058)),0)</f>
        <v>0</v>
      </c>
      <c r="AM2058" s="2">
        <f t="shared" si="776"/>
        <v>0</v>
      </c>
      <c r="AN2058" s="2">
        <f t="shared" si="777"/>
        <v>0</v>
      </c>
      <c r="AO2058" s="2">
        <f t="shared" si="778"/>
        <v>0</v>
      </c>
      <c r="AP2058" s="2">
        <f t="shared" si="779"/>
        <v>0</v>
      </c>
      <c r="AR2058" t="s">
        <v>1879</v>
      </c>
      <c r="AS2058" t="s">
        <v>2255</v>
      </c>
      <c r="AV2058">
        <v>3</v>
      </c>
      <c r="AW2058" s="91">
        <v>50</v>
      </c>
      <c r="AX2058" s="93"/>
      <c r="AY2058" s="91">
        <v>50</v>
      </c>
      <c r="BA2058" s="7" t="s">
        <v>1761</v>
      </c>
    </row>
    <row r="2059" spans="1:53">
      <c r="C2059" s="1"/>
      <c r="E2059" s="7"/>
      <c r="F2059" s="7"/>
      <c r="I2059" s="2"/>
      <c r="N2059" s="59"/>
      <c r="O2059" s="59"/>
      <c r="P2059" s="59"/>
      <c r="Y2059" s="59"/>
      <c r="Z2059" s="59"/>
      <c r="AA2059" s="59"/>
      <c r="AB2059" s="59"/>
      <c r="AC2059" s="59"/>
      <c r="AD2059" s="59"/>
      <c r="AE2059" s="59"/>
      <c r="AF2059" s="59"/>
      <c r="AG2059" s="59"/>
      <c r="AI2059" s="7"/>
      <c r="AJ2059" s="7"/>
      <c r="AK2059" s="7"/>
      <c r="AL2059" s="7"/>
      <c r="AW2059" s="91"/>
      <c r="AX2059" s="93"/>
      <c r="AY2059" s="97"/>
    </row>
    <row r="2060" spans="1:53" hidden="1" outlineLevel="1">
      <c r="A2060" t="s">
        <v>853</v>
      </c>
      <c r="B2060" t="s">
        <v>1243</v>
      </c>
      <c r="C2060" s="1">
        <f t="shared" ref="C2060:C2099" si="780">SUM(N2060:AG2060)</f>
        <v>3771</v>
      </c>
      <c r="D2060" s="7">
        <f>IF(N2060&gt;0, RANK(N2060,(N2060:P2060,Q2060:AE2060)),0)</f>
        <v>2</v>
      </c>
      <c r="E2060" s="7">
        <f>IF(O2060&gt;0,RANK(O2060,(N2060:P2060,Q2060:AE2060)),0)</f>
        <v>1</v>
      </c>
      <c r="F2060" s="7">
        <f>IF(P2060&gt;0,RANK(P2060,(N2060:P2060,Q2060:AE2060)),0)</f>
        <v>0</v>
      </c>
      <c r="G2060" s="1">
        <f t="shared" ref="G2060:G2076" si="781">IF(C2060&gt;0,MAX(N2060:P2060)-LARGE(N2060:P2060,2),0)</f>
        <v>1715</v>
      </c>
      <c r="H2060" s="2">
        <f t="shared" ref="H2060:H2076" si="782">IF(C2060&gt;0,G2060/C2060,0)</f>
        <v>0.45478652877220899</v>
      </c>
      <c r="I2060" s="2"/>
      <c r="J2060" s="2">
        <f t="shared" ref="J2060:J2099" si="783">IF($C2060=0,"-",N2060/$C2060)</f>
        <v>0.27260673561389553</v>
      </c>
      <c r="K2060" s="2">
        <f t="shared" ref="K2060:K2099" si="784">IF($C2060=0,"-",O2060/$C2060)</f>
        <v>0.72739326438610452</v>
      </c>
      <c r="L2060" s="2">
        <f t="shared" ref="L2060:L2099" si="785">IF($C2060=0,"-",P2060/$C2060)</f>
        <v>0</v>
      </c>
      <c r="M2060" s="2">
        <f t="shared" ref="M2060:M2099" si="786">IF(C2060=0,"-",(1-J2060-K2060-L2060))</f>
        <v>0</v>
      </c>
      <c r="N2060" s="59">
        <v>1028</v>
      </c>
      <c r="O2060" s="59">
        <v>2743</v>
      </c>
      <c r="P2060" s="59"/>
      <c r="Y2060" s="59"/>
      <c r="Z2060" s="59"/>
      <c r="AA2060" s="59"/>
      <c r="AB2060" s="59"/>
      <c r="AC2060" s="59"/>
      <c r="AD2060" s="59"/>
      <c r="AE2060" s="59"/>
      <c r="AF2060" s="59"/>
      <c r="AG2060" s="59"/>
      <c r="AI2060" s="7">
        <f>IF(Q2060&gt;0,RANK(Q2060,(N2060:P2060,Q2060:AE2060)),0)</f>
        <v>0</v>
      </c>
      <c r="AJ2060" s="7">
        <f>IF(R2060&gt;0,RANK(R2060,(N2060:P2060,Q2060:AE2060)),0)</f>
        <v>0</v>
      </c>
      <c r="AK2060" s="7">
        <f>IF(T2060&gt;0,RANK(T2060,(N2060:P2060,Q2060:AE2060)),0)</f>
        <v>0</v>
      </c>
      <c r="AL2060" s="7">
        <f>IF(S2060&gt;0,RANK(S2060,(N2060:P2060,Q2060:AE2060)),0)</f>
        <v>0</v>
      </c>
      <c r="AM2060" s="2">
        <f t="shared" ref="AM2060:AM2099" si="787">IF($C2060=0,"-",Q2060/$C2060)</f>
        <v>0</v>
      </c>
      <c r="AN2060" s="2">
        <f t="shared" ref="AN2060:AN2099" si="788">IF($C2060=0,"-",R2060/$C2060)</f>
        <v>0</v>
      </c>
      <c r="AO2060" s="2">
        <f t="shared" ref="AO2060:AO2099" si="789">IF($C2060=0,"-",T2060/$C2060)</f>
        <v>0</v>
      </c>
      <c r="AP2060" s="2">
        <f t="shared" ref="AP2060:AP2099" si="790">IF($C2060=0,"-",S2060/$C2060)</f>
        <v>0</v>
      </c>
      <c r="AR2060" t="s">
        <v>853</v>
      </c>
      <c r="AS2060" t="s">
        <v>1243</v>
      </c>
      <c r="AT2060">
        <v>0</v>
      </c>
      <c r="AV2060">
        <v>3</v>
      </c>
      <c r="AW2060" s="91">
        <v>53</v>
      </c>
      <c r="AX2060" s="93">
        <v>1</v>
      </c>
      <c r="AY2060" s="97">
        <f t="shared" ref="AY2060:AY2098" si="791">1000*AW2060+AX2060</f>
        <v>53001</v>
      </c>
      <c r="BA2060" s="7" t="s">
        <v>1261</v>
      </c>
    </row>
    <row r="2061" spans="1:53" hidden="1" outlineLevel="1">
      <c r="A2061" t="s">
        <v>1084</v>
      </c>
      <c r="B2061" t="s">
        <v>1243</v>
      </c>
      <c r="C2061" s="1">
        <f t="shared" si="780"/>
        <v>8397</v>
      </c>
      <c r="D2061" s="7">
        <f>IF(N2061&gt;0, RANK(N2061,(N2061:P2061,Q2061:AE2061)),0)</f>
        <v>2</v>
      </c>
      <c r="E2061" s="7">
        <f>IF(O2061&gt;0,RANK(O2061,(N2061:P2061,Q2061:AE2061)),0)</f>
        <v>1</v>
      </c>
      <c r="F2061" s="7">
        <f>IF(P2061&gt;0,RANK(P2061,(N2061:P2061,Q2061:AE2061)),0)</f>
        <v>0</v>
      </c>
      <c r="G2061" s="1">
        <f t="shared" si="781"/>
        <v>1813</v>
      </c>
      <c r="H2061" s="2">
        <f t="shared" si="782"/>
        <v>0.21591044420626415</v>
      </c>
      <c r="I2061" s="2"/>
      <c r="J2061" s="2">
        <f t="shared" si="783"/>
        <v>0.39204477789686792</v>
      </c>
      <c r="K2061" s="2">
        <f t="shared" si="784"/>
        <v>0.60795522210313202</v>
      </c>
      <c r="L2061" s="2">
        <f t="shared" si="785"/>
        <v>0</v>
      </c>
      <c r="M2061" s="2">
        <f t="shared" si="786"/>
        <v>1.1102230246251565E-16</v>
      </c>
      <c r="N2061" s="59">
        <v>3292</v>
      </c>
      <c r="O2061" s="59">
        <v>5105</v>
      </c>
      <c r="P2061" s="59"/>
      <c r="Y2061" s="59"/>
      <c r="Z2061" s="59"/>
      <c r="AA2061" s="59"/>
      <c r="AB2061" s="59"/>
      <c r="AC2061" s="59"/>
      <c r="AD2061" s="59"/>
      <c r="AE2061" s="59"/>
      <c r="AF2061" s="59"/>
      <c r="AG2061" s="59"/>
      <c r="AI2061" s="7">
        <f>IF(Q2061&gt;0,RANK(Q2061,(N2061:P2061,Q2061:AE2061)),0)</f>
        <v>0</v>
      </c>
      <c r="AJ2061" s="7">
        <f>IF(R2061&gt;0,RANK(R2061,(N2061:P2061,Q2061:AE2061)),0)</f>
        <v>0</v>
      </c>
      <c r="AK2061" s="7">
        <f>IF(T2061&gt;0,RANK(T2061,(N2061:P2061,Q2061:AE2061)),0)</f>
        <v>0</v>
      </c>
      <c r="AL2061" s="7">
        <f>IF(S2061&gt;0,RANK(S2061,(N2061:P2061,Q2061:AE2061)),0)</f>
        <v>0</v>
      </c>
      <c r="AM2061" s="2">
        <f t="shared" si="787"/>
        <v>0</v>
      </c>
      <c r="AN2061" s="2">
        <f t="shared" si="788"/>
        <v>0</v>
      </c>
      <c r="AO2061" s="2">
        <f t="shared" si="789"/>
        <v>0</v>
      </c>
      <c r="AP2061" s="2">
        <f t="shared" si="790"/>
        <v>0</v>
      </c>
      <c r="AR2061" t="s">
        <v>1084</v>
      </c>
      <c r="AS2061" t="s">
        <v>1243</v>
      </c>
      <c r="AT2061">
        <v>5</v>
      </c>
      <c r="AV2061">
        <v>3</v>
      </c>
      <c r="AW2061" s="91">
        <v>53</v>
      </c>
      <c r="AX2061" s="93">
        <v>3</v>
      </c>
      <c r="AY2061" s="97">
        <f t="shared" si="791"/>
        <v>53003</v>
      </c>
      <c r="BA2061" s="7" t="s">
        <v>1261</v>
      </c>
    </row>
    <row r="2062" spans="1:53" hidden="1" outlineLevel="1">
      <c r="A2062" t="s">
        <v>486</v>
      </c>
      <c r="B2062" t="s">
        <v>1243</v>
      </c>
      <c r="C2062" s="1">
        <f t="shared" si="780"/>
        <v>62535</v>
      </c>
      <c r="D2062" s="7">
        <f>IF(N2062&gt;0, RANK(N2062,(N2062:P2062,Q2062:AE2062)),0)</f>
        <v>2</v>
      </c>
      <c r="E2062" s="7">
        <f>IF(O2062&gt;0,RANK(O2062,(N2062:P2062,Q2062:AE2062)),0)</f>
        <v>1</v>
      </c>
      <c r="F2062" s="7">
        <f>IF(P2062&gt;0,RANK(P2062,(N2062:P2062,Q2062:AE2062)),0)</f>
        <v>0</v>
      </c>
      <c r="G2062" s="1">
        <f t="shared" si="781"/>
        <v>17925</v>
      </c>
      <c r="H2062" s="2">
        <f t="shared" si="782"/>
        <v>0.28663948189014155</v>
      </c>
      <c r="I2062" s="2"/>
      <c r="J2062" s="2">
        <f t="shared" si="783"/>
        <v>0.35668025905492923</v>
      </c>
      <c r="K2062" s="2">
        <f t="shared" si="784"/>
        <v>0.64331974094507072</v>
      </c>
      <c r="L2062" s="2">
        <f t="shared" si="785"/>
        <v>0</v>
      </c>
      <c r="M2062" s="2">
        <f t="shared" si="786"/>
        <v>1.1102230246251565E-16</v>
      </c>
      <c r="N2062" s="59">
        <v>22305</v>
      </c>
      <c r="O2062" s="59">
        <v>40230</v>
      </c>
      <c r="P2062" s="59"/>
      <c r="Y2062" s="59"/>
      <c r="Z2062" s="59"/>
      <c r="AA2062" s="59"/>
      <c r="AB2062" s="59"/>
      <c r="AC2062" s="59"/>
      <c r="AD2062" s="59"/>
      <c r="AE2062" s="59"/>
      <c r="AF2062" s="59"/>
      <c r="AG2062" s="59"/>
      <c r="AI2062" s="7">
        <f>IF(Q2062&gt;0,RANK(Q2062,(N2062:P2062,Q2062:AE2062)),0)</f>
        <v>0</v>
      </c>
      <c r="AJ2062" s="7">
        <f>IF(R2062&gt;0,RANK(R2062,(N2062:P2062,Q2062:AE2062)),0)</f>
        <v>0</v>
      </c>
      <c r="AK2062" s="7">
        <f>IF(T2062&gt;0,RANK(T2062,(N2062:P2062,Q2062:AE2062)),0)</f>
        <v>0</v>
      </c>
      <c r="AL2062" s="7">
        <f>IF(S2062&gt;0,RANK(S2062,(N2062:P2062,Q2062:AE2062)),0)</f>
        <v>0</v>
      </c>
      <c r="AM2062" s="2">
        <f t="shared" si="787"/>
        <v>0</v>
      </c>
      <c r="AN2062" s="2">
        <f t="shared" si="788"/>
        <v>0</v>
      </c>
      <c r="AO2062" s="2">
        <f t="shared" si="789"/>
        <v>0</v>
      </c>
      <c r="AP2062" s="2">
        <f t="shared" si="790"/>
        <v>0</v>
      </c>
      <c r="AR2062" t="s">
        <v>486</v>
      </c>
      <c r="AS2062" t="s">
        <v>1243</v>
      </c>
      <c r="AT2062">
        <v>4</v>
      </c>
      <c r="AV2062">
        <v>3</v>
      </c>
      <c r="AW2062" s="91">
        <v>53</v>
      </c>
      <c r="AX2062" s="93">
        <v>5</v>
      </c>
      <c r="AY2062" s="97">
        <f t="shared" si="791"/>
        <v>53005</v>
      </c>
      <c r="BA2062" s="7" t="s">
        <v>1261</v>
      </c>
    </row>
    <row r="2063" spans="1:53" hidden="1" outlineLevel="1">
      <c r="A2063" t="s">
        <v>2401</v>
      </c>
      <c r="B2063" t="s">
        <v>1243</v>
      </c>
      <c r="C2063" s="1">
        <f t="shared" si="780"/>
        <v>27431</v>
      </c>
      <c r="D2063" s="7">
        <f>IF(N2063&gt;0, RANK(N2063,(N2063:P2063,Q2063:AE2063)),0)</f>
        <v>2</v>
      </c>
      <c r="E2063" s="7">
        <f>IF(O2063&gt;0,RANK(O2063,(N2063:P2063,Q2063:AE2063)),0)</f>
        <v>1</v>
      </c>
      <c r="F2063" s="7">
        <f>IF(P2063&gt;0,RANK(P2063,(N2063:P2063,Q2063:AE2063)),0)</f>
        <v>0</v>
      </c>
      <c r="G2063" s="1">
        <f t="shared" si="781"/>
        <v>7267</v>
      </c>
      <c r="H2063" s="2">
        <f t="shared" si="782"/>
        <v>0.26491925194123439</v>
      </c>
      <c r="I2063" s="2"/>
      <c r="J2063" s="2">
        <f t="shared" si="783"/>
        <v>0.36754037402938283</v>
      </c>
      <c r="K2063" s="2">
        <f t="shared" si="784"/>
        <v>0.63245962597061722</v>
      </c>
      <c r="L2063" s="2">
        <f t="shared" si="785"/>
        <v>0</v>
      </c>
      <c r="M2063" s="2">
        <f t="shared" si="786"/>
        <v>0</v>
      </c>
      <c r="N2063" s="59">
        <v>10082</v>
      </c>
      <c r="O2063" s="59">
        <v>17349</v>
      </c>
      <c r="P2063" s="59"/>
      <c r="Y2063" s="59"/>
      <c r="Z2063" s="59"/>
      <c r="AA2063" s="59"/>
      <c r="AB2063" s="59"/>
      <c r="AC2063" s="59"/>
      <c r="AD2063" s="59"/>
      <c r="AE2063" s="59"/>
      <c r="AF2063" s="59"/>
      <c r="AG2063" s="59"/>
      <c r="AI2063" s="7">
        <f>IF(Q2063&gt;0,RANK(Q2063,(N2063:P2063,Q2063:AE2063)),0)</f>
        <v>0</v>
      </c>
      <c r="AJ2063" s="7">
        <f>IF(R2063&gt;0,RANK(R2063,(N2063:P2063,Q2063:AE2063)),0)</f>
        <v>0</v>
      </c>
      <c r="AK2063" s="7">
        <f>IF(T2063&gt;0,RANK(T2063,(N2063:P2063,Q2063:AE2063)),0)</f>
        <v>0</v>
      </c>
      <c r="AL2063" s="7">
        <f>IF(S2063&gt;0,RANK(S2063,(N2063:P2063,Q2063:AE2063)),0)</f>
        <v>0</v>
      </c>
      <c r="AM2063" s="2">
        <f t="shared" si="787"/>
        <v>0</v>
      </c>
      <c r="AN2063" s="2">
        <f t="shared" si="788"/>
        <v>0</v>
      </c>
      <c r="AO2063" s="2">
        <f t="shared" si="789"/>
        <v>0</v>
      </c>
      <c r="AP2063" s="2">
        <f t="shared" si="790"/>
        <v>0</v>
      </c>
      <c r="AR2063" t="s">
        <v>2401</v>
      </c>
      <c r="AS2063" t="s">
        <v>1243</v>
      </c>
      <c r="AT2063">
        <v>4</v>
      </c>
      <c r="AV2063">
        <v>3</v>
      </c>
      <c r="AW2063" s="91">
        <v>53</v>
      </c>
      <c r="AX2063" s="93">
        <v>7</v>
      </c>
      <c r="AY2063" s="97">
        <f t="shared" si="791"/>
        <v>53007</v>
      </c>
      <c r="BA2063" s="7" t="s">
        <v>1261</v>
      </c>
    </row>
    <row r="2064" spans="1:53" hidden="1" outlineLevel="1">
      <c r="A2064" t="s">
        <v>1778</v>
      </c>
      <c r="B2064" t="s">
        <v>1243</v>
      </c>
      <c r="C2064" s="1">
        <f t="shared" si="780"/>
        <v>33241</v>
      </c>
      <c r="D2064" s="7">
        <f>IF(N2064&gt;0, RANK(N2064,(N2064:P2064,Q2064:AE2064)),0)</f>
        <v>2</v>
      </c>
      <c r="E2064" s="7">
        <f>IF(O2064&gt;0,RANK(O2064,(N2064:P2064,Q2064:AE2064)),0)</f>
        <v>1</v>
      </c>
      <c r="F2064" s="7">
        <f>IF(P2064&gt;0,RANK(P2064,(N2064:P2064,Q2064:AE2064)),0)</f>
        <v>0</v>
      </c>
      <c r="G2064" s="1">
        <f t="shared" si="781"/>
        <v>1963</v>
      </c>
      <c r="H2064" s="2">
        <f t="shared" si="782"/>
        <v>5.9053578412201796E-2</v>
      </c>
      <c r="I2064" s="2"/>
      <c r="J2064" s="2">
        <f t="shared" si="783"/>
        <v>0.47047321079389909</v>
      </c>
      <c r="K2064" s="2">
        <f t="shared" si="784"/>
        <v>0.52952678920610086</v>
      </c>
      <c r="L2064" s="2">
        <f t="shared" si="785"/>
        <v>0</v>
      </c>
      <c r="M2064" s="2">
        <f t="shared" si="786"/>
        <v>0</v>
      </c>
      <c r="N2064" s="59">
        <v>15639</v>
      </c>
      <c r="O2064" s="59">
        <v>17602</v>
      </c>
      <c r="P2064" s="59"/>
      <c r="Y2064" s="59"/>
      <c r="Z2064" s="59"/>
      <c r="AA2064" s="59"/>
      <c r="AB2064" s="59"/>
      <c r="AC2064" s="59"/>
      <c r="AD2064" s="59"/>
      <c r="AE2064" s="59"/>
      <c r="AF2064" s="59"/>
      <c r="AG2064" s="59"/>
      <c r="AI2064" s="7">
        <f>IF(Q2064&gt;0,RANK(Q2064,(N2064:P2064,Q2064:AE2064)),0)</f>
        <v>0</v>
      </c>
      <c r="AJ2064" s="7">
        <f>IF(R2064&gt;0,RANK(R2064,(N2064:P2064,Q2064:AE2064)),0)</f>
        <v>0</v>
      </c>
      <c r="AK2064" s="7">
        <f>IF(T2064&gt;0,RANK(T2064,(N2064:P2064,Q2064:AE2064)),0)</f>
        <v>0</v>
      </c>
      <c r="AL2064" s="7">
        <f>IF(S2064&gt;0,RANK(S2064,(N2064:P2064,Q2064:AE2064)),0)</f>
        <v>0</v>
      </c>
      <c r="AM2064" s="2">
        <f t="shared" si="787"/>
        <v>0</v>
      </c>
      <c r="AN2064" s="2">
        <f t="shared" si="788"/>
        <v>0</v>
      </c>
      <c r="AO2064" s="2">
        <f t="shared" si="789"/>
        <v>0</v>
      </c>
      <c r="AP2064" s="2">
        <f t="shared" si="790"/>
        <v>0</v>
      </c>
      <c r="AR2064" t="s">
        <v>1778</v>
      </c>
      <c r="AS2064" t="s">
        <v>1243</v>
      </c>
      <c r="AT2064">
        <v>6</v>
      </c>
      <c r="AV2064">
        <v>3</v>
      </c>
      <c r="AW2064" s="91">
        <v>53</v>
      </c>
      <c r="AX2064" s="93">
        <v>9</v>
      </c>
      <c r="AY2064" s="97">
        <f t="shared" si="791"/>
        <v>53009</v>
      </c>
      <c r="BA2064" s="7" t="s">
        <v>1261</v>
      </c>
    </row>
    <row r="2065" spans="1:53" hidden="1" outlineLevel="1">
      <c r="A2065" t="s">
        <v>513</v>
      </c>
      <c r="B2065" t="s">
        <v>1243</v>
      </c>
      <c r="C2065" s="1">
        <f t="shared" si="780"/>
        <v>146551</v>
      </c>
      <c r="D2065" s="7">
        <f>IF(N2065&gt;0, RANK(N2065,(N2065:P2065,Q2065:AE2065)),0)</f>
        <v>2</v>
      </c>
      <c r="E2065" s="7">
        <f>IF(O2065&gt;0,RANK(O2065,(N2065:P2065,Q2065:AE2065)),0)</f>
        <v>1</v>
      </c>
      <c r="F2065" s="7">
        <f>IF(P2065&gt;0,RANK(P2065,(N2065:P2065,Q2065:AE2065)),0)</f>
        <v>0</v>
      </c>
      <c r="G2065" s="1">
        <f t="shared" si="781"/>
        <v>12447</v>
      </c>
      <c r="H2065" s="2">
        <f t="shared" si="782"/>
        <v>8.4932890256634211E-2</v>
      </c>
      <c r="I2065" s="2"/>
      <c r="J2065" s="2">
        <f t="shared" si="783"/>
        <v>0.4575335548716829</v>
      </c>
      <c r="K2065" s="2">
        <f t="shared" si="784"/>
        <v>0.5424664451283171</v>
      </c>
      <c r="L2065" s="2">
        <f t="shared" si="785"/>
        <v>0</v>
      </c>
      <c r="M2065" s="2">
        <f t="shared" si="786"/>
        <v>0</v>
      </c>
      <c r="N2065" s="59">
        <v>67052</v>
      </c>
      <c r="O2065" s="59">
        <v>79499</v>
      </c>
      <c r="P2065" s="59"/>
      <c r="Y2065" s="59"/>
      <c r="Z2065" s="59"/>
      <c r="AA2065" s="59"/>
      <c r="AB2065" s="59"/>
      <c r="AC2065" s="59"/>
      <c r="AD2065" s="59"/>
      <c r="AE2065" s="59"/>
      <c r="AF2065" s="59"/>
      <c r="AG2065" s="59"/>
      <c r="AI2065" s="7">
        <f>IF(Q2065&gt;0,RANK(Q2065,(N2065:P2065,Q2065:AE2065)),0)</f>
        <v>0</v>
      </c>
      <c r="AJ2065" s="7">
        <f>IF(R2065&gt;0,RANK(R2065,(N2065:P2065,Q2065:AE2065)),0)</f>
        <v>0</v>
      </c>
      <c r="AK2065" s="7">
        <f>IF(T2065&gt;0,RANK(T2065,(N2065:P2065,Q2065:AE2065)),0)</f>
        <v>0</v>
      </c>
      <c r="AL2065" s="7">
        <f>IF(S2065&gt;0,RANK(S2065,(N2065:P2065,Q2065:AE2065)),0)</f>
        <v>0</v>
      </c>
      <c r="AM2065" s="2">
        <f t="shared" si="787"/>
        <v>0</v>
      </c>
      <c r="AN2065" s="2">
        <f t="shared" si="788"/>
        <v>0</v>
      </c>
      <c r="AO2065" s="2">
        <f t="shared" si="789"/>
        <v>0</v>
      </c>
      <c r="AP2065" s="2">
        <f t="shared" si="790"/>
        <v>0</v>
      </c>
      <c r="AR2065" t="s">
        <v>513</v>
      </c>
      <c r="AS2065" t="s">
        <v>1243</v>
      </c>
      <c r="AT2065">
        <v>3</v>
      </c>
      <c r="AV2065">
        <v>3</v>
      </c>
      <c r="AW2065" s="91">
        <v>53</v>
      </c>
      <c r="AX2065" s="93">
        <v>11</v>
      </c>
      <c r="AY2065" s="97">
        <f t="shared" si="791"/>
        <v>53011</v>
      </c>
      <c r="BA2065" s="7" t="s">
        <v>1261</v>
      </c>
    </row>
    <row r="2066" spans="1:53" hidden="1" outlineLevel="1">
      <c r="A2066" t="s">
        <v>848</v>
      </c>
      <c r="B2066" t="s">
        <v>1243</v>
      </c>
      <c r="C2066" s="1">
        <f t="shared" si="780"/>
        <v>2131</v>
      </c>
      <c r="D2066" s="7">
        <f>IF(N2066&gt;0, RANK(N2066,(N2066:P2066,Q2066:AE2066)),0)</f>
        <v>2</v>
      </c>
      <c r="E2066" s="7">
        <f>IF(O2066&gt;0,RANK(O2066,(N2066:P2066,Q2066:AE2066)),0)</f>
        <v>1</v>
      </c>
      <c r="F2066" s="7">
        <f>IF(P2066&gt;0,RANK(P2066,(N2066:P2066,Q2066:AE2066)),0)</f>
        <v>0</v>
      </c>
      <c r="G2066" s="1">
        <f t="shared" si="781"/>
        <v>801</v>
      </c>
      <c r="H2066" s="2">
        <f t="shared" si="782"/>
        <v>0.37587986860628814</v>
      </c>
      <c r="I2066" s="2"/>
      <c r="J2066" s="2">
        <f t="shared" si="783"/>
        <v>0.31206006569685596</v>
      </c>
      <c r="K2066" s="2">
        <f t="shared" si="784"/>
        <v>0.68793993430314404</v>
      </c>
      <c r="L2066" s="2">
        <f t="shared" si="785"/>
        <v>0</v>
      </c>
      <c r="M2066" s="2">
        <f t="shared" si="786"/>
        <v>0</v>
      </c>
      <c r="N2066" s="59">
        <v>665</v>
      </c>
      <c r="O2066" s="59">
        <v>1466</v>
      </c>
      <c r="P2066" s="59"/>
      <c r="Y2066" s="59"/>
      <c r="Z2066" s="59"/>
      <c r="AA2066" s="59"/>
      <c r="AB2066" s="59"/>
      <c r="AC2066" s="59"/>
      <c r="AD2066" s="59"/>
      <c r="AE2066" s="59"/>
      <c r="AF2066" s="59"/>
      <c r="AG2066" s="59"/>
      <c r="AI2066" s="7">
        <f>IF(Q2066&gt;0,RANK(Q2066,(N2066:P2066,Q2066:AE2066)),0)</f>
        <v>0</v>
      </c>
      <c r="AJ2066" s="7">
        <f>IF(R2066&gt;0,RANK(R2066,(N2066:P2066,Q2066:AE2066)),0)</f>
        <v>0</v>
      </c>
      <c r="AK2066" s="7">
        <f>IF(T2066&gt;0,RANK(T2066,(N2066:P2066,Q2066:AE2066)),0)</f>
        <v>0</v>
      </c>
      <c r="AL2066" s="7">
        <f>IF(S2066&gt;0,RANK(S2066,(N2066:P2066,Q2066:AE2066)),0)</f>
        <v>0</v>
      </c>
      <c r="AM2066" s="2">
        <f t="shared" si="787"/>
        <v>0</v>
      </c>
      <c r="AN2066" s="2">
        <f t="shared" si="788"/>
        <v>0</v>
      </c>
      <c r="AO2066" s="2">
        <f t="shared" si="789"/>
        <v>0</v>
      </c>
      <c r="AP2066" s="2">
        <f t="shared" si="790"/>
        <v>0</v>
      </c>
      <c r="AR2066" t="s">
        <v>848</v>
      </c>
      <c r="AS2066" t="s">
        <v>1243</v>
      </c>
      <c r="AT2066">
        <v>5</v>
      </c>
      <c r="AV2066">
        <v>3</v>
      </c>
      <c r="AW2066" s="91">
        <v>53</v>
      </c>
      <c r="AX2066" s="93">
        <v>13</v>
      </c>
      <c r="AY2066" s="97">
        <f t="shared" si="791"/>
        <v>53013</v>
      </c>
      <c r="BA2066" s="7" t="s">
        <v>1261</v>
      </c>
    </row>
    <row r="2067" spans="1:53" hidden="1" outlineLevel="1">
      <c r="A2067" t="s">
        <v>1868</v>
      </c>
      <c r="B2067" t="s">
        <v>1243</v>
      </c>
      <c r="C2067" s="1">
        <f t="shared" si="780"/>
        <v>36774</v>
      </c>
      <c r="D2067" s="7">
        <f>IF(N2067&gt;0, RANK(N2067,(N2067:P2067,Q2067:AE2067)),0)</f>
        <v>2</v>
      </c>
      <c r="E2067" s="7">
        <f>IF(O2067&gt;0,RANK(O2067,(N2067:P2067,Q2067:AE2067)),0)</f>
        <v>1</v>
      </c>
      <c r="F2067" s="7">
        <f>IF(P2067&gt;0,RANK(P2067,(N2067:P2067,Q2067:AE2067)),0)</f>
        <v>0</v>
      </c>
      <c r="G2067" s="1">
        <f t="shared" si="781"/>
        <v>2112</v>
      </c>
      <c r="H2067" s="2">
        <f t="shared" si="782"/>
        <v>5.7431881220427479E-2</v>
      </c>
      <c r="I2067" s="2"/>
      <c r="J2067" s="2">
        <f t="shared" si="783"/>
        <v>0.47128405938978624</v>
      </c>
      <c r="K2067" s="2">
        <f t="shared" si="784"/>
        <v>0.52871594061021376</v>
      </c>
      <c r="L2067" s="2">
        <f t="shared" si="785"/>
        <v>0</v>
      </c>
      <c r="M2067" s="2">
        <f t="shared" si="786"/>
        <v>0</v>
      </c>
      <c r="N2067" s="59">
        <v>17331</v>
      </c>
      <c r="O2067" s="59">
        <v>19443</v>
      </c>
      <c r="P2067" s="59"/>
      <c r="Y2067" s="59"/>
      <c r="Z2067" s="59"/>
      <c r="AA2067" s="59"/>
      <c r="AB2067" s="59"/>
      <c r="AC2067" s="59"/>
      <c r="AD2067" s="59"/>
      <c r="AE2067" s="59"/>
      <c r="AF2067" s="59"/>
      <c r="AG2067" s="59"/>
      <c r="AI2067" s="7">
        <f>IF(Q2067&gt;0,RANK(Q2067,(N2067:P2067,Q2067:AE2067)),0)</f>
        <v>0</v>
      </c>
      <c r="AJ2067" s="7">
        <f>IF(R2067&gt;0,RANK(R2067,(N2067:P2067,Q2067:AE2067)),0)</f>
        <v>0</v>
      </c>
      <c r="AK2067" s="7">
        <f>IF(T2067&gt;0,RANK(T2067,(N2067:P2067,Q2067:AE2067)),0)</f>
        <v>0</v>
      </c>
      <c r="AL2067" s="7">
        <f>IF(S2067&gt;0,RANK(S2067,(N2067:P2067,Q2067:AE2067)),0)</f>
        <v>0</v>
      </c>
      <c r="AM2067" s="2">
        <f t="shared" si="787"/>
        <v>0</v>
      </c>
      <c r="AN2067" s="2">
        <f t="shared" si="788"/>
        <v>0</v>
      </c>
      <c r="AO2067" s="2">
        <f t="shared" si="789"/>
        <v>0</v>
      </c>
      <c r="AP2067" s="2">
        <f t="shared" si="790"/>
        <v>0</v>
      </c>
      <c r="AR2067" t="s">
        <v>1868</v>
      </c>
      <c r="AS2067" t="s">
        <v>1243</v>
      </c>
      <c r="AT2067">
        <v>3</v>
      </c>
      <c r="AV2067">
        <v>3</v>
      </c>
      <c r="AW2067" s="91">
        <v>53</v>
      </c>
      <c r="AX2067" s="93">
        <v>15</v>
      </c>
      <c r="AY2067" s="97">
        <f t="shared" si="791"/>
        <v>53015</v>
      </c>
      <c r="BA2067" s="7" t="s">
        <v>1261</v>
      </c>
    </row>
    <row r="2068" spans="1:53" hidden="1" outlineLevel="1">
      <c r="A2068" t="s">
        <v>371</v>
      </c>
      <c r="B2068" t="s">
        <v>1243</v>
      </c>
      <c r="C2068" s="1">
        <f t="shared" si="780"/>
        <v>13125</v>
      </c>
      <c r="D2068" s="7">
        <f>IF(N2068&gt;0, RANK(N2068,(N2068:P2068,Q2068:AE2068)),0)</f>
        <v>2</v>
      </c>
      <c r="E2068" s="7">
        <f>IF(O2068&gt;0,RANK(O2068,(N2068:P2068,Q2068:AE2068)),0)</f>
        <v>1</v>
      </c>
      <c r="F2068" s="7">
        <f>IF(P2068&gt;0,RANK(P2068,(N2068:P2068,Q2068:AE2068)),0)</f>
        <v>0</v>
      </c>
      <c r="G2068" s="1">
        <f t="shared" si="781"/>
        <v>4551</v>
      </c>
      <c r="H2068" s="2">
        <f t="shared" si="782"/>
        <v>0.34674285714285713</v>
      </c>
      <c r="I2068" s="2"/>
      <c r="J2068" s="2">
        <f t="shared" si="783"/>
        <v>0.32662857142857143</v>
      </c>
      <c r="K2068" s="2">
        <f t="shared" si="784"/>
        <v>0.67337142857142862</v>
      </c>
      <c r="L2068" s="2">
        <f t="shared" si="785"/>
        <v>0</v>
      </c>
      <c r="M2068" s="2">
        <f t="shared" si="786"/>
        <v>-1.1102230246251565E-16</v>
      </c>
      <c r="N2068" s="59">
        <v>4287</v>
      </c>
      <c r="O2068" s="59">
        <v>8838</v>
      </c>
      <c r="P2068" s="59"/>
      <c r="Y2068" s="59"/>
      <c r="Z2068" s="59"/>
      <c r="AA2068" s="59"/>
      <c r="AB2068" s="59"/>
      <c r="AC2068" s="59"/>
      <c r="AD2068" s="59"/>
      <c r="AE2068" s="59"/>
      <c r="AF2068" s="59"/>
      <c r="AG2068" s="59"/>
      <c r="AI2068" s="7">
        <f>IF(Q2068&gt;0,RANK(Q2068,(N2068:P2068,Q2068:AE2068)),0)</f>
        <v>0</v>
      </c>
      <c r="AJ2068" s="7">
        <f>IF(R2068&gt;0,RANK(R2068,(N2068:P2068,Q2068:AE2068)),0)</f>
        <v>0</v>
      </c>
      <c r="AK2068" s="7">
        <f>IF(T2068&gt;0,RANK(T2068,(N2068:P2068,Q2068:AE2068)),0)</f>
        <v>0</v>
      </c>
      <c r="AL2068" s="7">
        <f>IF(S2068&gt;0,RANK(S2068,(N2068:P2068,Q2068:AE2068)),0)</f>
        <v>0</v>
      </c>
      <c r="AM2068" s="2">
        <f t="shared" si="787"/>
        <v>0</v>
      </c>
      <c r="AN2068" s="2">
        <f t="shared" si="788"/>
        <v>0</v>
      </c>
      <c r="AO2068" s="2">
        <f t="shared" si="789"/>
        <v>0</v>
      </c>
      <c r="AP2068" s="2">
        <f t="shared" si="790"/>
        <v>0</v>
      </c>
      <c r="AR2068" t="s">
        <v>371</v>
      </c>
      <c r="AS2068" t="s">
        <v>1243</v>
      </c>
      <c r="AT2068">
        <v>4</v>
      </c>
      <c r="AV2068">
        <v>3</v>
      </c>
      <c r="AW2068" s="91">
        <v>53</v>
      </c>
      <c r="AX2068" s="93">
        <v>17</v>
      </c>
      <c r="AY2068" s="97">
        <f t="shared" si="791"/>
        <v>53017</v>
      </c>
      <c r="BA2068" s="7" t="s">
        <v>1261</v>
      </c>
    </row>
    <row r="2069" spans="1:53" hidden="1" outlineLevel="1">
      <c r="A2069" t="s">
        <v>2155</v>
      </c>
      <c r="B2069" t="s">
        <v>1243</v>
      </c>
      <c r="C2069" s="1">
        <f t="shared" si="780"/>
        <v>3177</v>
      </c>
      <c r="D2069" s="7">
        <f>IF(N2069&gt;0, RANK(N2069,(N2069:P2069,Q2069:AE2069)),0)</f>
        <v>2</v>
      </c>
      <c r="E2069" s="7">
        <f>IF(O2069&gt;0,RANK(O2069,(N2069:P2069,Q2069:AE2069)),0)</f>
        <v>1</v>
      </c>
      <c r="F2069" s="7">
        <f>IF(P2069&gt;0,RANK(P2069,(N2069:P2069,Q2069:AE2069)),0)</f>
        <v>0</v>
      </c>
      <c r="G2069" s="1">
        <f t="shared" si="781"/>
        <v>889</v>
      </c>
      <c r="H2069" s="2">
        <f t="shared" si="782"/>
        <v>0.27982373308152347</v>
      </c>
      <c r="I2069" s="2"/>
      <c r="J2069" s="2">
        <f t="shared" si="783"/>
        <v>0.36008813345923829</v>
      </c>
      <c r="K2069" s="2">
        <f t="shared" si="784"/>
        <v>0.63991186654076171</v>
      </c>
      <c r="L2069" s="2">
        <f t="shared" si="785"/>
        <v>0</v>
      </c>
      <c r="M2069" s="2">
        <f t="shared" si="786"/>
        <v>0</v>
      </c>
      <c r="N2069" s="59">
        <v>1144</v>
      </c>
      <c r="O2069" s="59">
        <v>2033</v>
      </c>
      <c r="P2069" s="59"/>
      <c r="Y2069" s="59"/>
      <c r="Z2069" s="59"/>
      <c r="AA2069" s="59"/>
      <c r="AB2069" s="59"/>
      <c r="AC2069" s="59"/>
      <c r="AD2069" s="59"/>
      <c r="AE2069" s="59"/>
      <c r="AF2069" s="59"/>
      <c r="AG2069" s="59"/>
      <c r="AI2069" s="7">
        <f>IF(Q2069&gt;0,RANK(Q2069,(N2069:P2069,Q2069:AE2069)),0)</f>
        <v>0</v>
      </c>
      <c r="AJ2069" s="7">
        <f>IF(R2069&gt;0,RANK(R2069,(N2069:P2069,Q2069:AE2069)),0)</f>
        <v>0</v>
      </c>
      <c r="AK2069" s="7">
        <f>IF(T2069&gt;0,RANK(T2069,(N2069:P2069,Q2069:AE2069)),0)</f>
        <v>0</v>
      </c>
      <c r="AL2069" s="7">
        <f>IF(S2069&gt;0,RANK(S2069,(N2069:P2069,Q2069:AE2069)),0)</f>
        <v>0</v>
      </c>
      <c r="AM2069" s="2">
        <f t="shared" si="787"/>
        <v>0</v>
      </c>
      <c r="AN2069" s="2">
        <f t="shared" si="788"/>
        <v>0</v>
      </c>
      <c r="AO2069" s="2">
        <f t="shared" si="789"/>
        <v>0</v>
      </c>
      <c r="AP2069" s="2">
        <f t="shared" si="790"/>
        <v>0</v>
      </c>
      <c r="AR2069" t="s">
        <v>2155</v>
      </c>
      <c r="AS2069" t="s">
        <v>1243</v>
      </c>
      <c r="AT2069">
        <v>5</v>
      </c>
      <c r="AV2069">
        <v>3</v>
      </c>
      <c r="AW2069" s="91">
        <v>53</v>
      </c>
      <c r="AX2069" s="93">
        <v>19</v>
      </c>
      <c r="AY2069" s="97">
        <f t="shared" si="791"/>
        <v>53019</v>
      </c>
      <c r="BA2069" s="7" t="s">
        <v>1261</v>
      </c>
    </row>
    <row r="2070" spans="1:53" hidden="1" outlineLevel="1">
      <c r="A2070" t="s">
        <v>2072</v>
      </c>
      <c r="B2070" t="s">
        <v>1243</v>
      </c>
      <c r="C2070" s="1">
        <f t="shared" si="780"/>
        <v>17121</v>
      </c>
      <c r="D2070" s="7">
        <f>IF(N2070&gt;0, RANK(N2070,(N2070:P2070,Q2070:AE2070)),0)</f>
        <v>2</v>
      </c>
      <c r="E2070" s="7">
        <f>IF(O2070&gt;0,RANK(O2070,(N2070:P2070,Q2070:AE2070)),0)</f>
        <v>1</v>
      </c>
      <c r="F2070" s="7">
        <f>IF(P2070&gt;0,RANK(P2070,(N2070:P2070,Q2070:AE2070)),0)</f>
        <v>0</v>
      </c>
      <c r="G2070" s="1">
        <f t="shared" si="781"/>
        <v>5297</v>
      </c>
      <c r="H2070" s="2">
        <f t="shared" si="782"/>
        <v>0.30938613398750076</v>
      </c>
      <c r="I2070" s="2"/>
      <c r="J2070" s="2">
        <f t="shared" si="783"/>
        <v>0.34530693300624965</v>
      </c>
      <c r="K2070" s="2">
        <f t="shared" si="784"/>
        <v>0.65469306699375041</v>
      </c>
      <c r="L2070" s="2">
        <f t="shared" si="785"/>
        <v>0</v>
      </c>
      <c r="M2070" s="2">
        <f t="shared" si="786"/>
        <v>-1.1102230246251565E-16</v>
      </c>
      <c r="N2070" s="59">
        <v>5912</v>
      </c>
      <c r="O2070" s="59">
        <v>11209</v>
      </c>
      <c r="P2070" s="59"/>
      <c r="Y2070" s="59"/>
      <c r="Z2070" s="59"/>
      <c r="AA2070" s="59"/>
      <c r="AB2070" s="59"/>
      <c r="AC2070" s="59"/>
      <c r="AD2070" s="59"/>
      <c r="AE2070" s="59"/>
      <c r="AF2070" s="59"/>
      <c r="AG2070" s="59"/>
      <c r="AI2070" s="7">
        <f>IF(Q2070&gt;0,RANK(Q2070,(N2070:P2070,Q2070:AE2070)),0)</f>
        <v>0</v>
      </c>
      <c r="AJ2070" s="7">
        <f>IF(R2070&gt;0,RANK(R2070,(N2070:P2070,Q2070:AE2070)),0)</f>
        <v>0</v>
      </c>
      <c r="AK2070" s="7">
        <f>IF(T2070&gt;0,RANK(T2070,(N2070:P2070,Q2070:AE2070)),0)</f>
        <v>0</v>
      </c>
      <c r="AL2070" s="7">
        <f>IF(S2070&gt;0,RANK(S2070,(N2070:P2070,Q2070:AE2070)),0)</f>
        <v>0</v>
      </c>
      <c r="AM2070" s="2">
        <f t="shared" si="787"/>
        <v>0</v>
      </c>
      <c r="AN2070" s="2">
        <f t="shared" si="788"/>
        <v>0</v>
      </c>
      <c r="AO2070" s="2">
        <f t="shared" si="789"/>
        <v>0</v>
      </c>
      <c r="AP2070" s="2">
        <f t="shared" si="790"/>
        <v>0</v>
      </c>
      <c r="AR2070" t="s">
        <v>2072</v>
      </c>
      <c r="AS2070" t="s">
        <v>1243</v>
      </c>
      <c r="AT2070">
        <v>4</v>
      </c>
      <c r="AV2070">
        <v>3</v>
      </c>
      <c r="AW2070" s="91">
        <v>53</v>
      </c>
      <c r="AX2070" s="93">
        <v>21</v>
      </c>
      <c r="AY2070" s="97">
        <f t="shared" si="791"/>
        <v>53021</v>
      </c>
      <c r="BA2070" s="7" t="s">
        <v>1261</v>
      </c>
    </row>
    <row r="2071" spans="1:53" hidden="1" outlineLevel="1">
      <c r="A2071" t="s">
        <v>624</v>
      </c>
      <c r="B2071" t="s">
        <v>1243</v>
      </c>
      <c r="C2071" s="1">
        <f t="shared" si="780"/>
        <v>1162</v>
      </c>
      <c r="D2071" s="7">
        <f>IF(N2071&gt;0, RANK(N2071,(N2071:P2071,Q2071:AE2071)),0)</f>
        <v>2</v>
      </c>
      <c r="E2071" s="7">
        <f>IF(O2071&gt;0,RANK(O2071,(N2071:P2071,Q2071:AE2071)),0)</f>
        <v>1</v>
      </c>
      <c r="F2071" s="7">
        <f>IF(P2071&gt;0,RANK(P2071,(N2071:P2071,Q2071:AE2071)),0)</f>
        <v>0</v>
      </c>
      <c r="G2071" s="1">
        <f t="shared" si="781"/>
        <v>482</v>
      </c>
      <c r="H2071" s="2">
        <f t="shared" si="782"/>
        <v>0.41480206540447506</v>
      </c>
      <c r="I2071" s="2"/>
      <c r="J2071" s="2">
        <f t="shared" si="783"/>
        <v>0.29259896729776247</v>
      </c>
      <c r="K2071" s="2">
        <f t="shared" si="784"/>
        <v>0.70740103270223753</v>
      </c>
      <c r="L2071" s="2">
        <f t="shared" si="785"/>
        <v>0</v>
      </c>
      <c r="M2071" s="2">
        <f t="shared" si="786"/>
        <v>0</v>
      </c>
      <c r="N2071" s="59">
        <v>340</v>
      </c>
      <c r="O2071" s="59">
        <v>822</v>
      </c>
      <c r="P2071" s="59"/>
      <c r="Y2071" s="59"/>
      <c r="Z2071" s="59"/>
      <c r="AA2071" s="59"/>
      <c r="AB2071" s="59"/>
      <c r="AC2071" s="59"/>
      <c r="AD2071" s="59"/>
      <c r="AE2071" s="59"/>
      <c r="AF2071" s="59"/>
      <c r="AG2071" s="59"/>
      <c r="AI2071" s="7">
        <f>IF(Q2071&gt;0,RANK(Q2071,(N2071:P2071,Q2071:AE2071)),0)</f>
        <v>0</v>
      </c>
      <c r="AJ2071" s="7">
        <f>IF(R2071&gt;0,RANK(R2071,(N2071:P2071,Q2071:AE2071)),0)</f>
        <v>0</v>
      </c>
      <c r="AK2071" s="7">
        <f>IF(T2071&gt;0,RANK(T2071,(N2071:P2071,Q2071:AE2071)),0)</f>
        <v>0</v>
      </c>
      <c r="AL2071" s="7">
        <f>IF(S2071&gt;0,RANK(S2071,(N2071:P2071,Q2071:AE2071)),0)</f>
        <v>0</v>
      </c>
      <c r="AM2071" s="2">
        <f t="shared" si="787"/>
        <v>0</v>
      </c>
      <c r="AN2071" s="2">
        <f t="shared" si="788"/>
        <v>0</v>
      </c>
      <c r="AO2071" s="2">
        <f t="shared" si="789"/>
        <v>0</v>
      </c>
      <c r="AP2071" s="2">
        <f t="shared" si="790"/>
        <v>0</v>
      </c>
      <c r="AR2071" t="s">
        <v>624</v>
      </c>
      <c r="AS2071" t="s">
        <v>1243</v>
      </c>
      <c r="AT2071">
        <v>5</v>
      </c>
      <c r="AV2071">
        <v>3</v>
      </c>
      <c r="AW2071" s="91">
        <v>53</v>
      </c>
      <c r="AX2071" s="93">
        <v>23</v>
      </c>
      <c r="AY2071" s="97">
        <f t="shared" si="791"/>
        <v>53023</v>
      </c>
      <c r="BA2071" s="7" t="s">
        <v>1261</v>
      </c>
    </row>
    <row r="2072" spans="1:53" hidden="1" outlineLevel="1">
      <c r="A2072" t="s">
        <v>1340</v>
      </c>
      <c r="B2072" t="s">
        <v>1243</v>
      </c>
      <c r="C2072" s="1">
        <f t="shared" si="780"/>
        <v>23764</v>
      </c>
      <c r="D2072" s="7">
        <f>IF(N2072&gt;0, RANK(N2072,(N2072:P2072,Q2072:AE2072)),0)</f>
        <v>2</v>
      </c>
      <c r="E2072" s="7">
        <f>IF(O2072&gt;0,RANK(O2072,(N2072:P2072,Q2072:AE2072)),0)</f>
        <v>1</v>
      </c>
      <c r="F2072" s="7">
        <f>IF(P2072&gt;0,RANK(P2072,(N2072:P2072,Q2072:AE2072)),0)</f>
        <v>0</v>
      </c>
      <c r="G2072" s="1">
        <f t="shared" si="781"/>
        <v>9996</v>
      </c>
      <c r="H2072" s="2">
        <f t="shared" si="782"/>
        <v>0.42063625652247094</v>
      </c>
      <c r="I2072" s="2"/>
      <c r="J2072" s="2">
        <f t="shared" si="783"/>
        <v>0.28968187173876453</v>
      </c>
      <c r="K2072" s="2">
        <f t="shared" si="784"/>
        <v>0.71031812826123553</v>
      </c>
      <c r="L2072" s="2">
        <f t="shared" si="785"/>
        <v>0</v>
      </c>
      <c r="M2072" s="2">
        <f t="shared" si="786"/>
        <v>-1.1102230246251565E-16</v>
      </c>
      <c r="N2072" s="59">
        <v>6884</v>
      </c>
      <c r="O2072" s="59">
        <v>16880</v>
      </c>
      <c r="P2072" s="59"/>
      <c r="Y2072" s="59"/>
      <c r="Z2072" s="59"/>
      <c r="AA2072" s="59"/>
      <c r="AB2072" s="59"/>
      <c r="AC2072" s="59"/>
      <c r="AD2072" s="59"/>
      <c r="AE2072" s="59"/>
      <c r="AF2072" s="59"/>
      <c r="AG2072" s="59"/>
      <c r="AI2072" s="7">
        <f>IF(Q2072&gt;0,RANK(Q2072,(N2072:P2072,Q2072:AE2072)),0)</f>
        <v>0</v>
      </c>
      <c r="AJ2072" s="7">
        <f>IF(R2072&gt;0,RANK(R2072,(N2072:P2072,Q2072:AE2072)),0)</f>
        <v>0</v>
      </c>
      <c r="AK2072" s="7">
        <f>IF(T2072&gt;0,RANK(T2072,(N2072:P2072,Q2072:AE2072)),0)</f>
        <v>0</v>
      </c>
      <c r="AL2072" s="7">
        <f>IF(S2072&gt;0,RANK(S2072,(N2072:P2072,Q2072:AE2072)),0)</f>
        <v>0</v>
      </c>
      <c r="AM2072" s="2">
        <f t="shared" si="787"/>
        <v>0</v>
      </c>
      <c r="AN2072" s="2">
        <f t="shared" si="788"/>
        <v>0</v>
      </c>
      <c r="AO2072" s="2">
        <f t="shared" si="789"/>
        <v>0</v>
      </c>
      <c r="AP2072" s="2">
        <f t="shared" si="790"/>
        <v>0</v>
      </c>
      <c r="AR2072" t="s">
        <v>1340</v>
      </c>
      <c r="AS2072" t="s">
        <v>1243</v>
      </c>
      <c r="AT2072">
        <v>4</v>
      </c>
      <c r="AV2072">
        <v>3</v>
      </c>
      <c r="AW2072" s="91">
        <v>53</v>
      </c>
      <c r="AX2072" s="93">
        <v>25</v>
      </c>
      <c r="AY2072" s="97">
        <f t="shared" si="791"/>
        <v>53025</v>
      </c>
      <c r="BA2072" s="7" t="s">
        <v>1261</v>
      </c>
    </row>
    <row r="2073" spans="1:53" hidden="1" outlineLevel="1">
      <c r="A2073" t="s">
        <v>2368</v>
      </c>
      <c r="B2073" t="s">
        <v>1243</v>
      </c>
      <c r="C2073" s="1">
        <f t="shared" si="780"/>
        <v>25295</v>
      </c>
      <c r="D2073" s="7">
        <f>IF(N2073&gt;0, RANK(N2073,(N2073:P2073,Q2073:AE2073)),0)</f>
        <v>1</v>
      </c>
      <c r="E2073" s="7">
        <f>IF(O2073&gt;0,RANK(O2073,(N2073:P2073,Q2073:AE2073)),0)</f>
        <v>2</v>
      </c>
      <c r="F2073" s="7">
        <f>IF(P2073&gt;0,RANK(P2073,(N2073:P2073,Q2073:AE2073)),0)</f>
        <v>0</v>
      </c>
      <c r="G2073" s="1">
        <f t="shared" si="781"/>
        <v>877</v>
      </c>
      <c r="H2073" s="2">
        <f t="shared" si="782"/>
        <v>3.4670883573828817E-2</v>
      </c>
      <c r="I2073" s="2"/>
      <c r="J2073" s="2">
        <f t="shared" si="783"/>
        <v>0.51733544178691437</v>
      </c>
      <c r="K2073" s="2">
        <f t="shared" si="784"/>
        <v>0.48266455821308557</v>
      </c>
      <c r="L2073" s="2">
        <f t="shared" si="785"/>
        <v>0</v>
      </c>
      <c r="M2073" s="2">
        <f t="shared" si="786"/>
        <v>5.5511151231257827E-17</v>
      </c>
      <c r="N2073" s="59">
        <v>13086</v>
      </c>
      <c r="O2073" s="59">
        <v>12209</v>
      </c>
      <c r="P2073" s="59"/>
      <c r="Y2073" s="59"/>
      <c r="Z2073" s="59"/>
      <c r="AA2073" s="59"/>
      <c r="AB2073" s="59"/>
      <c r="AC2073" s="59"/>
      <c r="AD2073" s="59"/>
      <c r="AE2073" s="59"/>
      <c r="AF2073" s="59"/>
      <c r="AG2073" s="59"/>
      <c r="AI2073" s="7">
        <f>IF(Q2073&gt;0,RANK(Q2073,(N2073:P2073,Q2073:AE2073)),0)</f>
        <v>0</v>
      </c>
      <c r="AJ2073" s="7">
        <f>IF(R2073&gt;0,RANK(R2073,(N2073:P2073,Q2073:AE2073)),0)</f>
        <v>0</v>
      </c>
      <c r="AK2073" s="7">
        <f>IF(T2073&gt;0,RANK(T2073,(N2073:P2073,Q2073:AE2073)),0)</f>
        <v>0</v>
      </c>
      <c r="AL2073" s="7">
        <f>IF(S2073&gt;0,RANK(S2073,(N2073:P2073,Q2073:AE2073)),0)</f>
        <v>0</v>
      </c>
      <c r="AM2073" s="2">
        <f t="shared" si="787"/>
        <v>0</v>
      </c>
      <c r="AN2073" s="2">
        <f t="shared" si="788"/>
        <v>0</v>
      </c>
      <c r="AO2073" s="2">
        <f t="shared" si="789"/>
        <v>0</v>
      </c>
      <c r="AP2073" s="2">
        <f t="shared" si="790"/>
        <v>0</v>
      </c>
      <c r="AR2073" t="s">
        <v>2368</v>
      </c>
      <c r="AS2073" t="s">
        <v>1243</v>
      </c>
      <c r="AT2073">
        <v>6</v>
      </c>
      <c r="AV2073">
        <v>3</v>
      </c>
      <c r="AW2073" s="91">
        <v>53</v>
      </c>
      <c r="AX2073" s="93">
        <v>27</v>
      </c>
      <c r="AY2073" s="97">
        <f t="shared" si="791"/>
        <v>53027</v>
      </c>
      <c r="BA2073" s="7" t="s">
        <v>1261</v>
      </c>
    </row>
    <row r="2074" spans="1:53" hidden="1" outlineLevel="1">
      <c r="A2074" t="s">
        <v>780</v>
      </c>
      <c r="B2074" t="s">
        <v>1243</v>
      </c>
      <c r="C2074" s="1">
        <f t="shared" si="780"/>
        <v>35774</v>
      </c>
      <c r="D2074" s="7">
        <f>IF(N2074&gt;0, RANK(N2074,(N2074:P2074,Q2074:AE2074)),0)</f>
        <v>2</v>
      </c>
      <c r="E2074" s="7">
        <f>IF(O2074&gt;0,RANK(O2074,(N2074:P2074,Q2074:AE2074)),0)</f>
        <v>1</v>
      </c>
      <c r="F2074" s="7">
        <f>IF(P2074&gt;0,RANK(P2074,(N2074:P2074,Q2074:AE2074)),0)</f>
        <v>0</v>
      </c>
      <c r="G2074" s="1">
        <f t="shared" si="781"/>
        <v>186</v>
      </c>
      <c r="H2074" s="2">
        <f t="shared" si="782"/>
        <v>5.1993067590987872E-3</v>
      </c>
      <c r="I2074" s="2"/>
      <c r="J2074" s="2">
        <f t="shared" si="783"/>
        <v>0.49740034662045063</v>
      </c>
      <c r="K2074" s="2">
        <f t="shared" si="784"/>
        <v>0.50259965337954937</v>
      </c>
      <c r="L2074" s="2">
        <f t="shared" si="785"/>
        <v>0</v>
      </c>
      <c r="M2074" s="2">
        <f t="shared" si="786"/>
        <v>0</v>
      </c>
      <c r="N2074" s="59">
        <v>17794</v>
      </c>
      <c r="O2074" s="59">
        <v>17980</v>
      </c>
      <c r="P2074" s="59"/>
      <c r="Y2074" s="59"/>
      <c r="Z2074" s="59"/>
      <c r="AA2074" s="59"/>
      <c r="AB2074" s="59"/>
      <c r="AC2074" s="59"/>
      <c r="AD2074" s="59"/>
      <c r="AE2074" s="59"/>
      <c r="AF2074" s="59"/>
      <c r="AG2074" s="59"/>
      <c r="AI2074" s="7">
        <f>IF(Q2074&gt;0,RANK(Q2074,(N2074:P2074,Q2074:AE2074)),0)</f>
        <v>0</v>
      </c>
      <c r="AJ2074" s="7">
        <f>IF(R2074&gt;0,RANK(R2074,(N2074:P2074,Q2074:AE2074)),0)</f>
        <v>0</v>
      </c>
      <c r="AK2074" s="7">
        <f>IF(T2074&gt;0,RANK(T2074,(N2074:P2074,Q2074:AE2074)),0)</f>
        <v>0</v>
      </c>
      <c r="AL2074" s="7">
        <f>IF(S2074&gt;0,RANK(S2074,(N2074:P2074,Q2074:AE2074)),0)</f>
        <v>0</v>
      </c>
      <c r="AM2074" s="2">
        <f t="shared" si="787"/>
        <v>0</v>
      </c>
      <c r="AN2074" s="2">
        <f t="shared" si="788"/>
        <v>0</v>
      </c>
      <c r="AO2074" s="2">
        <f t="shared" si="789"/>
        <v>0</v>
      </c>
      <c r="AP2074" s="2">
        <f t="shared" si="790"/>
        <v>0</v>
      </c>
      <c r="AR2074" t="s">
        <v>780</v>
      </c>
      <c r="AS2074" t="s">
        <v>1243</v>
      </c>
      <c r="AT2074">
        <v>2</v>
      </c>
      <c r="AV2074">
        <v>3</v>
      </c>
      <c r="AW2074" s="91">
        <v>53</v>
      </c>
      <c r="AX2074" s="93">
        <v>29</v>
      </c>
      <c r="AY2074" s="97">
        <f t="shared" si="791"/>
        <v>53029</v>
      </c>
      <c r="BA2074" s="7" t="s">
        <v>1261</v>
      </c>
    </row>
    <row r="2075" spans="1:53" hidden="1" outlineLevel="1">
      <c r="A2075" t="s">
        <v>330</v>
      </c>
      <c r="B2075" t="s">
        <v>1243</v>
      </c>
      <c r="C2075" s="1">
        <f t="shared" si="780"/>
        <v>17330</v>
      </c>
      <c r="D2075" s="7">
        <f>IF(N2075&gt;0, RANK(N2075,(N2075:P2075,Q2075:AE2075)),0)</f>
        <v>1</v>
      </c>
      <c r="E2075" s="7">
        <f>IF(O2075&gt;0,RANK(O2075,(N2075:P2075,Q2075:AE2075)),0)</f>
        <v>2</v>
      </c>
      <c r="F2075" s="7">
        <f>IF(P2075&gt;0,RANK(P2075,(N2075:P2075,Q2075:AE2075)),0)</f>
        <v>0</v>
      </c>
      <c r="G2075" s="1">
        <f t="shared" si="781"/>
        <v>4504</v>
      </c>
      <c r="H2075" s="2">
        <f t="shared" si="782"/>
        <v>0.25989613387189842</v>
      </c>
      <c r="I2075" s="2"/>
      <c r="J2075" s="2">
        <f t="shared" si="783"/>
        <v>0.62994806693594918</v>
      </c>
      <c r="K2075" s="2">
        <f t="shared" si="784"/>
        <v>0.37005193306405076</v>
      </c>
      <c r="L2075" s="2">
        <f t="shared" si="785"/>
        <v>0</v>
      </c>
      <c r="M2075" s="2">
        <f t="shared" si="786"/>
        <v>5.5511151231257827E-17</v>
      </c>
      <c r="N2075" s="59">
        <v>10917</v>
      </c>
      <c r="O2075" s="59">
        <v>6413</v>
      </c>
      <c r="P2075" s="59"/>
      <c r="Y2075" s="59"/>
      <c r="Z2075" s="59"/>
      <c r="AA2075" s="59"/>
      <c r="AB2075" s="59"/>
      <c r="AC2075" s="59"/>
      <c r="AD2075" s="59"/>
      <c r="AE2075" s="59"/>
      <c r="AF2075" s="59"/>
      <c r="AG2075" s="59"/>
      <c r="AI2075" s="7">
        <f>IF(Q2075&gt;0,RANK(Q2075,(N2075:P2075,Q2075:AE2075)),0)</f>
        <v>0</v>
      </c>
      <c r="AJ2075" s="7">
        <f>IF(R2075&gt;0,RANK(R2075,(N2075:P2075,Q2075:AE2075)),0)</f>
        <v>0</v>
      </c>
      <c r="AK2075" s="7">
        <f>IF(T2075&gt;0,RANK(T2075,(N2075:P2075,Q2075:AE2075)),0)</f>
        <v>0</v>
      </c>
      <c r="AL2075" s="7">
        <f>IF(S2075&gt;0,RANK(S2075,(N2075:P2075,Q2075:AE2075)),0)</f>
        <v>0</v>
      </c>
      <c r="AM2075" s="2">
        <f t="shared" si="787"/>
        <v>0</v>
      </c>
      <c r="AN2075" s="2">
        <f t="shared" si="788"/>
        <v>0</v>
      </c>
      <c r="AO2075" s="2">
        <f t="shared" si="789"/>
        <v>0</v>
      </c>
      <c r="AP2075" s="2">
        <f t="shared" si="790"/>
        <v>0</v>
      </c>
      <c r="AR2075" t="s">
        <v>330</v>
      </c>
      <c r="AS2075" t="s">
        <v>1243</v>
      </c>
      <c r="AT2075">
        <v>6</v>
      </c>
      <c r="AV2075">
        <v>3</v>
      </c>
      <c r="AW2075" s="91">
        <v>53</v>
      </c>
      <c r="AX2075" s="93">
        <v>31</v>
      </c>
      <c r="AY2075" s="97">
        <f t="shared" si="791"/>
        <v>53031</v>
      </c>
      <c r="BA2075" s="7" t="s">
        <v>1261</v>
      </c>
    </row>
    <row r="2076" spans="1:53" hidden="1" outlineLevel="1">
      <c r="A2076" t="s">
        <v>554</v>
      </c>
      <c r="B2076" t="s">
        <v>1243</v>
      </c>
      <c r="C2076" s="1">
        <f t="shared" si="780"/>
        <v>753558</v>
      </c>
      <c r="D2076" s="7">
        <f>IF(N2076&gt;0, RANK(N2076,(N2076:P2076,Q2076:AE2076)),0)</f>
        <v>1</v>
      </c>
      <c r="E2076" s="7">
        <f>IF(O2076&gt;0,RANK(O2076,(N2076:P2076,Q2076:AE2076)),0)</f>
        <v>2</v>
      </c>
      <c r="F2076" s="7">
        <f>IF(P2076&gt;0,RANK(P2076,(N2076:P2076,Q2076:AE2076)),0)</f>
        <v>0</v>
      </c>
      <c r="G2076" s="1">
        <f t="shared" si="781"/>
        <v>224822</v>
      </c>
      <c r="H2076" s="2">
        <f t="shared" si="782"/>
        <v>0.29834730704205914</v>
      </c>
      <c r="I2076" s="2"/>
      <c r="J2076" s="2">
        <f t="shared" si="783"/>
        <v>0.64917365352102951</v>
      </c>
      <c r="K2076" s="2">
        <f t="shared" si="784"/>
        <v>0.35082634647897043</v>
      </c>
      <c r="L2076" s="2">
        <f t="shared" si="785"/>
        <v>0</v>
      </c>
      <c r="M2076" s="2">
        <f t="shared" si="786"/>
        <v>5.5511151231257827E-17</v>
      </c>
      <c r="N2076" s="59">
        <v>489190</v>
      </c>
      <c r="O2076" s="59">
        <v>264368</v>
      </c>
      <c r="P2076" s="59"/>
      <c r="Y2076" s="59"/>
      <c r="Z2076" s="59"/>
      <c r="AA2076" s="59"/>
      <c r="AB2076" s="59"/>
      <c r="AC2076" s="59"/>
      <c r="AD2076" s="59"/>
      <c r="AE2076" s="59"/>
      <c r="AF2076" s="59"/>
      <c r="AG2076" s="59"/>
      <c r="AI2076" s="7">
        <f>IF(Q2076&gt;0,RANK(Q2076,(N2076:P2076,Q2076:AE2076)),0)</f>
        <v>0</v>
      </c>
      <c r="AJ2076" s="7">
        <f>IF(R2076&gt;0,RANK(R2076,(N2076:P2076,Q2076:AE2076)),0)</f>
        <v>0</v>
      </c>
      <c r="AK2076" s="7">
        <f>IF(T2076&gt;0,RANK(T2076,(N2076:P2076,Q2076:AE2076)),0)</f>
        <v>0</v>
      </c>
      <c r="AL2076" s="7">
        <f>IF(S2076&gt;0,RANK(S2076,(N2076:P2076,Q2076:AE2076)),0)</f>
        <v>0</v>
      </c>
      <c r="AM2076" s="2">
        <f t="shared" si="787"/>
        <v>0</v>
      </c>
      <c r="AN2076" s="2">
        <f t="shared" si="788"/>
        <v>0</v>
      </c>
      <c r="AO2076" s="2">
        <f t="shared" si="789"/>
        <v>0</v>
      </c>
      <c r="AP2076" s="2">
        <f t="shared" si="790"/>
        <v>0</v>
      </c>
      <c r="AR2076" t="s">
        <v>554</v>
      </c>
      <c r="AS2076" t="s">
        <v>1243</v>
      </c>
      <c r="AT2076">
        <v>0</v>
      </c>
      <c r="AV2076">
        <v>3</v>
      </c>
      <c r="AW2076" s="91">
        <v>53</v>
      </c>
      <c r="AX2076" s="93">
        <v>33</v>
      </c>
      <c r="AY2076" s="97">
        <f t="shared" si="791"/>
        <v>53033</v>
      </c>
      <c r="BA2076" s="7" t="s">
        <v>1261</v>
      </c>
    </row>
    <row r="2077" spans="1:53" hidden="1" outlineLevel="1">
      <c r="A2077" t="s">
        <v>266</v>
      </c>
      <c r="B2077" t="s">
        <v>1243</v>
      </c>
      <c r="C2077" s="1">
        <f t="shared" si="780"/>
        <v>103366</v>
      </c>
      <c r="D2077" s="7">
        <f>IF(N2077&gt;0, RANK(N2077,(N2077:P2077,Q2077:AE2077)),0)</f>
        <v>1</v>
      </c>
      <c r="E2077" s="7">
        <f>IF(O2077&gt;0,RANK(O2077,(N2077:P2077,Q2077:AE2077)),0)</f>
        <v>2</v>
      </c>
      <c r="F2077" s="7">
        <f>IF(P2077&gt;0,RANK(P2077,(N2077:P2077,Q2077:AE2077)),0)</f>
        <v>0</v>
      </c>
      <c r="G2077" s="1">
        <f t="shared" ref="G2077:G2099" si="792">IF(C2077&gt;0,MAX(N2077:P2077)-LARGE(N2077:P2077,2),0)</f>
        <v>2538</v>
      </c>
      <c r="H2077" s="2">
        <f t="shared" ref="H2077:H2099" si="793">IF(C2077&gt;0,G2077/C2077,0)</f>
        <v>2.4553528239459783E-2</v>
      </c>
      <c r="I2077" s="2"/>
      <c r="J2077" s="2">
        <f t="shared" si="783"/>
        <v>0.51227676411972989</v>
      </c>
      <c r="K2077" s="2">
        <f t="shared" si="784"/>
        <v>0.48772323588027011</v>
      </c>
      <c r="L2077" s="2">
        <f t="shared" si="785"/>
        <v>0</v>
      </c>
      <c r="M2077" s="2">
        <f t="shared" si="786"/>
        <v>0</v>
      </c>
      <c r="N2077" s="59">
        <v>52952</v>
      </c>
      <c r="O2077" s="59">
        <v>50414</v>
      </c>
      <c r="P2077" s="59"/>
      <c r="Y2077" s="59"/>
      <c r="Z2077" s="59"/>
      <c r="AA2077" s="59"/>
      <c r="AB2077" s="59"/>
      <c r="AC2077" s="59"/>
      <c r="AD2077" s="59"/>
      <c r="AE2077" s="59"/>
      <c r="AF2077" s="59"/>
      <c r="AG2077" s="59"/>
      <c r="AI2077" s="7">
        <f>IF(Q2077&gt;0,RANK(Q2077,(N2077:P2077,Q2077:AE2077)),0)</f>
        <v>0</v>
      </c>
      <c r="AJ2077" s="7">
        <f>IF(R2077&gt;0,RANK(R2077,(N2077:P2077,Q2077:AE2077)),0)</f>
        <v>0</v>
      </c>
      <c r="AK2077" s="7">
        <f>IF(T2077&gt;0,RANK(T2077,(N2077:P2077,Q2077:AE2077)),0)</f>
        <v>0</v>
      </c>
      <c r="AL2077" s="7">
        <f>IF(S2077&gt;0,RANK(S2077,(N2077:P2077,Q2077:AE2077)),0)</f>
        <v>0</v>
      </c>
      <c r="AM2077" s="2">
        <f t="shared" si="787"/>
        <v>0</v>
      </c>
      <c r="AN2077" s="2">
        <f t="shared" si="788"/>
        <v>0</v>
      </c>
      <c r="AO2077" s="2">
        <f t="shared" si="789"/>
        <v>0</v>
      </c>
      <c r="AP2077" s="2">
        <f t="shared" si="790"/>
        <v>0</v>
      </c>
      <c r="AR2077" t="s">
        <v>266</v>
      </c>
      <c r="AS2077" t="s">
        <v>1243</v>
      </c>
      <c r="AT2077">
        <v>0</v>
      </c>
      <c r="AV2077">
        <v>3</v>
      </c>
      <c r="AW2077" s="91">
        <v>53</v>
      </c>
      <c r="AX2077" s="93">
        <v>35</v>
      </c>
      <c r="AY2077" s="97">
        <f t="shared" si="791"/>
        <v>53035</v>
      </c>
      <c r="BA2077" s="7" t="s">
        <v>1261</v>
      </c>
    </row>
    <row r="2078" spans="1:53" hidden="1" outlineLevel="1">
      <c r="A2078" t="s">
        <v>2164</v>
      </c>
      <c r="B2078" t="s">
        <v>1243</v>
      </c>
      <c r="C2078" s="1">
        <f t="shared" si="780"/>
        <v>15114</v>
      </c>
      <c r="D2078" s="7">
        <f>IF(N2078&gt;0, RANK(N2078,(N2078:P2078,Q2078:AE2078)),0)</f>
        <v>2</v>
      </c>
      <c r="E2078" s="7">
        <f>IF(O2078&gt;0,RANK(O2078,(N2078:P2078,Q2078:AE2078)),0)</f>
        <v>1</v>
      </c>
      <c r="F2078" s="7">
        <f>IF(P2078&gt;0,RANK(P2078,(N2078:P2078,Q2078:AE2078)),0)</f>
        <v>0</v>
      </c>
      <c r="G2078" s="1">
        <f t="shared" si="792"/>
        <v>3438</v>
      </c>
      <c r="H2078" s="2">
        <f t="shared" si="793"/>
        <v>0.22747121873759429</v>
      </c>
      <c r="I2078" s="2"/>
      <c r="J2078" s="2">
        <f t="shared" si="783"/>
        <v>0.38626439063120288</v>
      </c>
      <c r="K2078" s="2">
        <f t="shared" si="784"/>
        <v>0.61373560936879712</v>
      </c>
      <c r="L2078" s="2">
        <f t="shared" si="785"/>
        <v>0</v>
      </c>
      <c r="M2078" s="2">
        <f t="shared" si="786"/>
        <v>0</v>
      </c>
      <c r="N2078" s="59">
        <v>5838</v>
      </c>
      <c r="O2078" s="59">
        <v>9276</v>
      </c>
      <c r="P2078" s="59"/>
      <c r="Y2078" s="59"/>
      <c r="Z2078" s="59"/>
      <c r="AA2078" s="59"/>
      <c r="AB2078" s="59"/>
      <c r="AC2078" s="59"/>
      <c r="AD2078" s="59"/>
      <c r="AE2078" s="59"/>
      <c r="AF2078" s="59"/>
      <c r="AG2078" s="59"/>
      <c r="AI2078" s="7">
        <f>IF(Q2078&gt;0,RANK(Q2078,(N2078:P2078,Q2078:AE2078)),0)</f>
        <v>0</v>
      </c>
      <c r="AJ2078" s="7">
        <f>IF(R2078&gt;0,RANK(R2078,(N2078:P2078,Q2078:AE2078)),0)</f>
        <v>0</v>
      </c>
      <c r="AK2078" s="7">
        <f>IF(T2078&gt;0,RANK(T2078,(N2078:P2078,Q2078:AE2078)),0)</f>
        <v>0</v>
      </c>
      <c r="AL2078" s="7">
        <f>IF(S2078&gt;0,RANK(S2078,(N2078:P2078,Q2078:AE2078)),0)</f>
        <v>0</v>
      </c>
      <c r="AM2078" s="2">
        <f t="shared" si="787"/>
        <v>0</v>
      </c>
      <c r="AN2078" s="2">
        <f t="shared" si="788"/>
        <v>0</v>
      </c>
      <c r="AO2078" s="2">
        <f t="shared" si="789"/>
        <v>0</v>
      </c>
      <c r="AP2078" s="2">
        <f t="shared" si="790"/>
        <v>0</v>
      </c>
      <c r="AR2078" t="s">
        <v>2164</v>
      </c>
      <c r="AS2078" t="s">
        <v>1243</v>
      </c>
      <c r="AT2078">
        <v>4</v>
      </c>
      <c r="AV2078">
        <v>3</v>
      </c>
      <c r="AW2078" s="91">
        <v>53</v>
      </c>
      <c r="AX2078" s="93">
        <v>37</v>
      </c>
      <c r="AY2078" s="97">
        <f t="shared" si="791"/>
        <v>53037</v>
      </c>
      <c r="BA2078" s="7" t="s">
        <v>1261</v>
      </c>
    </row>
    <row r="2079" spans="1:53" hidden="1" outlineLevel="1">
      <c r="A2079" t="s">
        <v>686</v>
      </c>
      <c r="B2079" t="s">
        <v>1243</v>
      </c>
      <c r="C2079" s="1">
        <f t="shared" si="780"/>
        <v>8667</v>
      </c>
      <c r="D2079" s="7">
        <f>IF(N2079&gt;0, RANK(N2079,(N2079:P2079,Q2079:AE2079)),0)</f>
        <v>2</v>
      </c>
      <c r="E2079" s="7">
        <f>IF(O2079&gt;0,RANK(O2079,(N2079:P2079,Q2079:AE2079)),0)</f>
        <v>1</v>
      </c>
      <c r="F2079" s="7">
        <f>IF(P2079&gt;0,RANK(P2079,(N2079:P2079,Q2079:AE2079)),0)</f>
        <v>0</v>
      </c>
      <c r="G2079" s="1">
        <f t="shared" si="792"/>
        <v>1233</v>
      </c>
      <c r="H2079" s="2">
        <f t="shared" si="793"/>
        <v>0.14226375908618899</v>
      </c>
      <c r="I2079" s="2"/>
      <c r="J2079" s="2">
        <f t="shared" si="783"/>
        <v>0.42886812045690548</v>
      </c>
      <c r="K2079" s="2">
        <f t="shared" si="784"/>
        <v>0.57113187954309452</v>
      </c>
      <c r="L2079" s="2">
        <f t="shared" si="785"/>
        <v>0</v>
      </c>
      <c r="M2079" s="2">
        <f t="shared" si="786"/>
        <v>0</v>
      </c>
      <c r="N2079" s="59">
        <v>3717</v>
      </c>
      <c r="O2079" s="59">
        <v>4950</v>
      </c>
      <c r="P2079" s="59"/>
      <c r="Y2079" s="59"/>
      <c r="Z2079" s="59"/>
      <c r="AA2079" s="59"/>
      <c r="AB2079" s="59"/>
      <c r="AC2079" s="59"/>
      <c r="AD2079" s="59"/>
      <c r="AE2079" s="59"/>
      <c r="AF2079" s="59"/>
      <c r="AG2079" s="59"/>
      <c r="AI2079" s="7">
        <f>IF(Q2079&gt;0,RANK(Q2079,(N2079:P2079,Q2079:AE2079)),0)</f>
        <v>0</v>
      </c>
      <c r="AJ2079" s="7">
        <f>IF(R2079&gt;0,RANK(R2079,(N2079:P2079,Q2079:AE2079)),0)</f>
        <v>0</v>
      </c>
      <c r="AK2079" s="7">
        <f>IF(T2079&gt;0,RANK(T2079,(N2079:P2079,Q2079:AE2079)),0)</f>
        <v>0</v>
      </c>
      <c r="AL2079" s="7">
        <f>IF(S2079&gt;0,RANK(S2079,(N2079:P2079,Q2079:AE2079)),0)</f>
        <v>0</v>
      </c>
      <c r="AM2079" s="2">
        <f t="shared" si="787"/>
        <v>0</v>
      </c>
      <c r="AN2079" s="2">
        <f t="shared" si="788"/>
        <v>0</v>
      </c>
      <c r="AO2079" s="2">
        <f t="shared" si="789"/>
        <v>0</v>
      </c>
      <c r="AP2079" s="2">
        <f t="shared" si="790"/>
        <v>0</v>
      </c>
      <c r="AR2079" t="s">
        <v>686</v>
      </c>
      <c r="AS2079" t="s">
        <v>1243</v>
      </c>
      <c r="AT2079">
        <v>4</v>
      </c>
      <c r="AV2079">
        <v>3</v>
      </c>
      <c r="AW2079" s="91">
        <v>53</v>
      </c>
      <c r="AX2079" s="93">
        <v>39</v>
      </c>
      <c r="AY2079" s="97">
        <f t="shared" si="791"/>
        <v>53039</v>
      </c>
      <c r="BA2079" s="7" t="s">
        <v>1261</v>
      </c>
    </row>
    <row r="2080" spans="1:53" hidden="1" outlineLevel="1">
      <c r="A2080" t="s">
        <v>983</v>
      </c>
      <c r="B2080" t="s">
        <v>1243</v>
      </c>
      <c r="C2080" s="1">
        <f t="shared" si="780"/>
        <v>30706</v>
      </c>
      <c r="D2080" s="7">
        <f>IF(N2080&gt;0, RANK(N2080,(N2080:P2080,Q2080:AE2080)),0)</f>
        <v>2</v>
      </c>
      <c r="E2080" s="7">
        <f>IF(O2080&gt;0,RANK(O2080,(N2080:P2080,Q2080:AE2080)),0)</f>
        <v>1</v>
      </c>
      <c r="F2080" s="7">
        <f>IF(P2080&gt;0,RANK(P2080,(N2080:P2080,Q2080:AE2080)),0)</f>
        <v>0</v>
      </c>
      <c r="G2080" s="1">
        <f t="shared" si="792"/>
        <v>10002</v>
      </c>
      <c r="H2080" s="2">
        <f t="shared" si="793"/>
        <v>0.32573438415944767</v>
      </c>
      <c r="I2080" s="2"/>
      <c r="J2080" s="2">
        <f t="shared" si="783"/>
        <v>0.33713280792027617</v>
      </c>
      <c r="K2080" s="2">
        <f t="shared" si="784"/>
        <v>0.66286719207972378</v>
      </c>
      <c r="L2080" s="2">
        <f t="shared" si="785"/>
        <v>0</v>
      </c>
      <c r="M2080" s="2">
        <f t="shared" si="786"/>
        <v>0</v>
      </c>
      <c r="N2080" s="59">
        <v>10352</v>
      </c>
      <c r="O2080" s="59">
        <v>20354</v>
      </c>
      <c r="P2080" s="59"/>
      <c r="Y2080" s="59"/>
      <c r="Z2080" s="59"/>
      <c r="AA2080" s="59"/>
      <c r="AB2080" s="59"/>
      <c r="AC2080" s="59"/>
      <c r="AD2080" s="59"/>
      <c r="AE2080" s="59"/>
      <c r="AF2080" s="59"/>
      <c r="AG2080" s="59"/>
      <c r="AI2080" s="7">
        <f>IF(Q2080&gt;0,RANK(Q2080,(N2080:P2080,Q2080:AE2080)),0)</f>
        <v>0</v>
      </c>
      <c r="AJ2080" s="7">
        <f>IF(R2080&gt;0,RANK(R2080,(N2080:P2080,Q2080:AE2080)),0)</f>
        <v>0</v>
      </c>
      <c r="AK2080" s="7">
        <f>IF(T2080&gt;0,RANK(T2080,(N2080:P2080,Q2080:AE2080)),0)</f>
        <v>0</v>
      </c>
      <c r="AL2080" s="7">
        <f>IF(S2080&gt;0,RANK(S2080,(N2080:P2080,Q2080:AE2080)),0)</f>
        <v>0</v>
      </c>
      <c r="AM2080" s="2">
        <f t="shared" si="787"/>
        <v>0</v>
      </c>
      <c r="AN2080" s="2">
        <f t="shared" si="788"/>
        <v>0</v>
      </c>
      <c r="AO2080" s="2">
        <f t="shared" si="789"/>
        <v>0</v>
      </c>
      <c r="AP2080" s="2">
        <f t="shared" si="790"/>
        <v>0</v>
      </c>
      <c r="AR2080" t="s">
        <v>983</v>
      </c>
      <c r="AS2080" t="s">
        <v>1243</v>
      </c>
      <c r="AT2080">
        <v>3</v>
      </c>
      <c r="AV2080">
        <v>3</v>
      </c>
      <c r="AW2080" s="91">
        <v>53</v>
      </c>
      <c r="AX2080" s="93">
        <v>41</v>
      </c>
      <c r="AY2080" s="97">
        <f t="shared" si="791"/>
        <v>53041</v>
      </c>
      <c r="BA2080" s="7" t="s">
        <v>1261</v>
      </c>
    </row>
    <row r="2081" spans="1:53" hidden="1" outlineLevel="1">
      <c r="A2081" t="s">
        <v>196</v>
      </c>
      <c r="B2081" t="s">
        <v>1243</v>
      </c>
      <c r="C2081" s="1">
        <f t="shared" si="780"/>
        <v>5334</v>
      </c>
      <c r="D2081" s="7">
        <f>IF(N2081&gt;0, RANK(N2081,(N2081:P2081,Q2081:AE2081)),0)</f>
        <v>2</v>
      </c>
      <c r="E2081" s="7">
        <f>IF(O2081&gt;0,RANK(O2081,(N2081:P2081,Q2081:AE2081)),0)</f>
        <v>1</v>
      </c>
      <c r="F2081" s="7">
        <f>IF(P2081&gt;0,RANK(P2081,(N2081:P2081,Q2081:AE2081)),0)</f>
        <v>0</v>
      </c>
      <c r="G2081" s="1">
        <f t="shared" si="792"/>
        <v>2002</v>
      </c>
      <c r="H2081" s="2">
        <f t="shared" si="793"/>
        <v>0.37532808398950129</v>
      </c>
      <c r="I2081" s="2"/>
      <c r="J2081" s="2">
        <f t="shared" si="783"/>
        <v>0.31233595800524933</v>
      </c>
      <c r="K2081" s="2">
        <f t="shared" si="784"/>
        <v>0.68766404199475062</v>
      </c>
      <c r="L2081" s="2">
        <f t="shared" si="785"/>
        <v>0</v>
      </c>
      <c r="M2081" s="2">
        <f t="shared" si="786"/>
        <v>0</v>
      </c>
      <c r="N2081" s="59">
        <v>1666</v>
      </c>
      <c r="O2081" s="59">
        <v>3668</v>
      </c>
      <c r="P2081" s="59"/>
      <c r="Y2081" s="59"/>
      <c r="Z2081" s="59"/>
      <c r="AA2081" s="59"/>
      <c r="AB2081" s="59"/>
      <c r="AC2081" s="59"/>
      <c r="AD2081" s="59"/>
      <c r="AE2081" s="59"/>
      <c r="AF2081" s="59"/>
      <c r="AG2081" s="59"/>
      <c r="AI2081" s="7">
        <f>IF(Q2081&gt;0,RANK(Q2081,(N2081:P2081,Q2081:AE2081)),0)</f>
        <v>0</v>
      </c>
      <c r="AJ2081" s="7">
        <f>IF(R2081&gt;0,RANK(R2081,(N2081:P2081,Q2081:AE2081)),0)</f>
        <v>0</v>
      </c>
      <c r="AK2081" s="7">
        <f>IF(T2081&gt;0,RANK(T2081,(N2081:P2081,Q2081:AE2081)),0)</f>
        <v>0</v>
      </c>
      <c r="AL2081" s="7">
        <f>IF(S2081&gt;0,RANK(S2081,(N2081:P2081,Q2081:AE2081)),0)</f>
        <v>0</v>
      </c>
      <c r="AM2081" s="2">
        <f t="shared" si="787"/>
        <v>0</v>
      </c>
      <c r="AN2081" s="2">
        <f t="shared" si="788"/>
        <v>0</v>
      </c>
      <c r="AO2081" s="2">
        <f t="shared" si="789"/>
        <v>0</v>
      </c>
      <c r="AP2081" s="2">
        <f t="shared" si="790"/>
        <v>0</v>
      </c>
      <c r="AR2081" t="s">
        <v>196</v>
      </c>
      <c r="AS2081" t="s">
        <v>1243</v>
      </c>
      <c r="AT2081">
        <v>5</v>
      </c>
      <c r="AV2081">
        <v>3</v>
      </c>
      <c r="AW2081" s="91">
        <v>53</v>
      </c>
      <c r="AX2081" s="93">
        <v>43</v>
      </c>
      <c r="AY2081" s="97">
        <f t="shared" si="791"/>
        <v>53043</v>
      </c>
      <c r="BA2081" s="7" t="s">
        <v>1261</v>
      </c>
    </row>
    <row r="2082" spans="1:53" hidden="1" outlineLevel="1">
      <c r="A2082" t="s">
        <v>1026</v>
      </c>
      <c r="B2082" t="s">
        <v>1243</v>
      </c>
      <c r="C2082" s="1">
        <f t="shared" si="780"/>
        <v>24629</v>
      </c>
      <c r="D2082" s="7">
        <f>IF(N2082&gt;0, RANK(N2082,(N2082:P2082,Q2082:AE2082)),0)</f>
        <v>2</v>
      </c>
      <c r="E2082" s="7">
        <f>IF(O2082&gt;0,RANK(O2082,(N2082:P2082,Q2082:AE2082)),0)</f>
        <v>1</v>
      </c>
      <c r="F2082" s="7">
        <f>IF(P2082&gt;0,RANK(P2082,(N2082:P2082,Q2082:AE2082)),0)</f>
        <v>0</v>
      </c>
      <c r="G2082" s="1">
        <f t="shared" si="792"/>
        <v>507</v>
      </c>
      <c r="H2082" s="2">
        <f t="shared" si="793"/>
        <v>2.058548865158959E-2</v>
      </c>
      <c r="I2082" s="2"/>
      <c r="J2082" s="2">
        <f t="shared" si="783"/>
        <v>0.4897072556742052</v>
      </c>
      <c r="K2082" s="2">
        <f t="shared" si="784"/>
        <v>0.51029274432579474</v>
      </c>
      <c r="L2082" s="2">
        <f t="shared" si="785"/>
        <v>0</v>
      </c>
      <c r="M2082" s="2">
        <f t="shared" si="786"/>
        <v>0</v>
      </c>
      <c r="N2082" s="59">
        <v>12061</v>
      </c>
      <c r="O2082" s="59">
        <v>12568</v>
      </c>
      <c r="P2082" s="59"/>
      <c r="Y2082" s="59"/>
      <c r="Z2082" s="59"/>
      <c r="AA2082" s="59"/>
      <c r="AB2082" s="59"/>
      <c r="AC2082" s="59"/>
      <c r="AD2082" s="59"/>
      <c r="AE2082" s="59"/>
      <c r="AF2082" s="59"/>
      <c r="AG2082" s="59"/>
      <c r="AI2082" s="7">
        <f>IF(Q2082&gt;0,RANK(Q2082,(N2082:P2082,Q2082:AE2082)),0)</f>
        <v>0</v>
      </c>
      <c r="AJ2082" s="7">
        <f>IF(R2082&gt;0,RANK(R2082,(N2082:P2082,Q2082:AE2082)),0)</f>
        <v>0</v>
      </c>
      <c r="AK2082" s="7">
        <f>IF(T2082&gt;0,RANK(T2082,(N2082:P2082,Q2082:AE2082)),0)</f>
        <v>0</v>
      </c>
      <c r="AL2082" s="7">
        <f>IF(S2082&gt;0,RANK(S2082,(N2082:P2082,Q2082:AE2082)),0)</f>
        <v>0</v>
      </c>
      <c r="AM2082" s="2">
        <f t="shared" si="787"/>
        <v>0</v>
      </c>
      <c r="AN2082" s="2">
        <f t="shared" si="788"/>
        <v>0</v>
      </c>
      <c r="AO2082" s="2">
        <f t="shared" si="789"/>
        <v>0</v>
      </c>
      <c r="AP2082" s="2">
        <f t="shared" si="790"/>
        <v>0</v>
      </c>
      <c r="AR2082" t="s">
        <v>1026</v>
      </c>
      <c r="AS2082" t="s">
        <v>1243</v>
      </c>
      <c r="AT2082">
        <v>6</v>
      </c>
      <c r="AV2082">
        <v>3</v>
      </c>
      <c r="AW2082" s="91">
        <v>53</v>
      </c>
      <c r="AX2082" s="93">
        <v>45</v>
      </c>
      <c r="AY2082" s="97">
        <f t="shared" si="791"/>
        <v>53045</v>
      </c>
      <c r="BA2082" s="7" t="s">
        <v>1261</v>
      </c>
    </row>
    <row r="2083" spans="1:53" hidden="1" outlineLevel="1">
      <c r="A2083" t="s">
        <v>777</v>
      </c>
      <c r="B2083" t="s">
        <v>1243</v>
      </c>
      <c r="C2083" s="1">
        <f t="shared" si="780"/>
        <v>14647</v>
      </c>
      <c r="D2083" s="7">
        <f>IF(N2083&gt;0, RANK(N2083,(N2083:P2083,Q2083:AE2083)),0)</f>
        <v>2</v>
      </c>
      <c r="E2083" s="7">
        <f>IF(O2083&gt;0,RANK(O2083,(N2083:P2083,Q2083:AE2083)),0)</f>
        <v>1</v>
      </c>
      <c r="F2083" s="7">
        <f>IF(P2083&gt;0,RANK(P2083,(N2083:P2083,Q2083:AE2083)),0)</f>
        <v>0</v>
      </c>
      <c r="G2083" s="1">
        <f t="shared" si="792"/>
        <v>3115</v>
      </c>
      <c r="H2083" s="2">
        <f t="shared" si="793"/>
        <v>0.21267153683348125</v>
      </c>
      <c r="I2083" s="2"/>
      <c r="J2083" s="2">
        <f t="shared" si="783"/>
        <v>0.39366423158325936</v>
      </c>
      <c r="K2083" s="2">
        <f t="shared" si="784"/>
        <v>0.60633576841674064</v>
      </c>
      <c r="L2083" s="2">
        <f t="shared" si="785"/>
        <v>0</v>
      </c>
      <c r="M2083" s="2">
        <f t="shared" si="786"/>
        <v>0</v>
      </c>
      <c r="N2083" s="59">
        <v>5766</v>
      </c>
      <c r="O2083" s="59">
        <v>8881</v>
      </c>
      <c r="P2083" s="59"/>
      <c r="Y2083" s="59"/>
      <c r="Z2083" s="59"/>
      <c r="AA2083" s="59"/>
      <c r="AB2083" s="59"/>
      <c r="AC2083" s="59"/>
      <c r="AD2083" s="59"/>
      <c r="AE2083" s="59"/>
      <c r="AF2083" s="59"/>
      <c r="AG2083" s="59"/>
      <c r="AI2083" s="7">
        <f>IF(Q2083&gt;0,RANK(Q2083,(N2083:P2083,Q2083:AE2083)),0)</f>
        <v>0</v>
      </c>
      <c r="AJ2083" s="7">
        <f>IF(R2083&gt;0,RANK(R2083,(N2083:P2083,Q2083:AE2083)),0)</f>
        <v>0</v>
      </c>
      <c r="AK2083" s="7">
        <f>IF(T2083&gt;0,RANK(T2083,(N2083:P2083,Q2083:AE2083)),0)</f>
        <v>0</v>
      </c>
      <c r="AL2083" s="7">
        <f>IF(S2083&gt;0,RANK(S2083,(N2083:P2083,Q2083:AE2083)),0)</f>
        <v>0</v>
      </c>
      <c r="AM2083" s="2">
        <f t="shared" si="787"/>
        <v>0</v>
      </c>
      <c r="AN2083" s="2">
        <f t="shared" si="788"/>
        <v>0</v>
      </c>
      <c r="AO2083" s="2">
        <f t="shared" si="789"/>
        <v>0</v>
      </c>
      <c r="AP2083" s="2">
        <f t="shared" si="790"/>
        <v>0</v>
      </c>
      <c r="AR2083" t="s">
        <v>777</v>
      </c>
      <c r="AS2083" t="s">
        <v>1243</v>
      </c>
      <c r="AT2083">
        <v>5</v>
      </c>
      <c r="AV2083">
        <v>3</v>
      </c>
      <c r="AW2083" s="91">
        <v>53</v>
      </c>
      <c r="AX2083" s="93">
        <v>47</v>
      </c>
      <c r="AY2083" s="97">
        <f t="shared" si="791"/>
        <v>53047</v>
      </c>
      <c r="BA2083" s="7" t="s">
        <v>1261</v>
      </c>
    </row>
    <row r="2084" spans="1:53" hidden="1" outlineLevel="1">
      <c r="A2084" t="s">
        <v>1274</v>
      </c>
      <c r="B2084" t="s">
        <v>1243</v>
      </c>
      <c r="C2084" s="1">
        <f t="shared" si="780"/>
        <v>9708</v>
      </c>
      <c r="D2084" s="7">
        <f>IF(N2084&gt;0, RANK(N2084,(N2084:P2084,Q2084:AE2084)),0)</f>
        <v>1</v>
      </c>
      <c r="E2084" s="7">
        <f>IF(O2084&gt;0,RANK(O2084,(N2084:P2084,Q2084:AE2084)),0)</f>
        <v>2</v>
      </c>
      <c r="F2084" s="7">
        <f>IF(P2084&gt;0,RANK(P2084,(N2084:P2084,Q2084:AE2084)),0)</f>
        <v>0</v>
      </c>
      <c r="G2084" s="1">
        <f t="shared" si="792"/>
        <v>604</v>
      </c>
      <c r="H2084" s="2">
        <f t="shared" si="793"/>
        <v>6.2216728471363822E-2</v>
      </c>
      <c r="I2084" s="2"/>
      <c r="J2084" s="2">
        <f t="shared" si="783"/>
        <v>0.53110836423568186</v>
      </c>
      <c r="K2084" s="2">
        <f t="shared" si="784"/>
        <v>0.46889163576431808</v>
      </c>
      <c r="L2084" s="2">
        <f t="shared" si="785"/>
        <v>0</v>
      </c>
      <c r="M2084" s="2">
        <f t="shared" si="786"/>
        <v>5.5511151231257827E-17</v>
      </c>
      <c r="N2084" s="59">
        <v>5156</v>
      </c>
      <c r="O2084" s="59">
        <v>4552</v>
      </c>
      <c r="P2084" s="59"/>
      <c r="Y2084" s="59"/>
      <c r="Z2084" s="59"/>
      <c r="AA2084" s="59"/>
      <c r="AB2084" s="59"/>
      <c r="AC2084" s="59"/>
      <c r="AD2084" s="59"/>
      <c r="AE2084" s="59"/>
      <c r="AF2084" s="59"/>
      <c r="AG2084" s="59"/>
      <c r="AI2084" s="7">
        <f>IF(Q2084&gt;0,RANK(Q2084,(N2084:P2084,Q2084:AE2084)),0)</f>
        <v>0</v>
      </c>
      <c r="AJ2084" s="7">
        <f>IF(R2084&gt;0,RANK(R2084,(N2084:P2084,Q2084:AE2084)),0)</f>
        <v>0</v>
      </c>
      <c r="AK2084" s="7">
        <f>IF(T2084&gt;0,RANK(T2084,(N2084:P2084,Q2084:AE2084)),0)</f>
        <v>0</v>
      </c>
      <c r="AL2084" s="7">
        <f>IF(S2084&gt;0,RANK(S2084,(N2084:P2084,Q2084:AE2084)),0)</f>
        <v>0</v>
      </c>
      <c r="AM2084" s="2">
        <f t="shared" si="787"/>
        <v>0</v>
      </c>
      <c r="AN2084" s="2">
        <f t="shared" si="788"/>
        <v>0</v>
      </c>
      <c r="AO2084" s="2">
        <f t="shared" si="789"/>
        <v>0</v>
      </c>
      <c r="AP2084" s="2">
        <f t="shared" si="790"/>
        <v>0</v>
      </c>
      <c r="AR2084" t="s">
        <v>1274</v>
      </c>
      <c r="AS2084" t="s">
        <v>1243</v>
      </c>
      <c r="AT2084">
        <v>3</v>
      </c>
      <c r="AV2084">
        <v>3</v>
      </c>
      <c r="AW2084" s="91">
        <v>53</v>
      </c>
      <c r="AX2084" s="93">
        <v>49</v>
      </c>
      <c r="AY2084" s="97">
        <f t="shared" si="791"/>
        <v>53049</v>
      </c>
      <c r="BA2084" s="7" t="s">
        <v>1261</v>
      </c>
    </row>
    <row r="2085" spans="1:53" hidden="1" outlineLevel="1">
      <c r="A2085" t="s">
        <v>2330</v>
      </c>
      <c r="B2085" t="s">
        <v>1243</v>
      </c>
      <c r="C2085" s="1">
        <f t="shared" si="780"/>
        <v>5764</v>
      </c>
      <c r="D2085" s="7">
        <f>IF(N2085&gt;0, RANK(N2085,(N2085:P2085,Q2085:AE2085)),0)</f>
        <v>2</v>
      </c>
      <c r="E2085" s="7">
        <f>IF(O2085&gt;0,RANK(O2085,(N2085:P2085,Q2085:AE2085)),0)</f>
        <v>1</v>
      </c>
      <c r="F2085" s="7">
        <f>IF(P2085&gt;0,RANK(P2085,(N2085:P2085,Q2085:AE2085)),0)</f>
        <v>0</v>
      </c>
      <c r="G2085" s="1">
        <f t="shared" si="792"/>
        <v>1434</v>
      </c>
      <c r="H2085" s="2">
        <f t="shared" si="793"/>
        <v>0.24878556557945872</v>
      </c>
      <c r="I2085" s="2"/>
      <c r="J2085" s="2">
        <f t="shared" si="783"/>
        <v>0.37560721721027063</v>
      </c>
      <c r="K2085" s="2">
        <f t="shared" si="784"/>
        <v>0.62439278278972932</v>
      </c>
      <c r="L2085" s="2">
        <f t="shared" si="785"/>
        <v>0</v>
      </c>
      <c r="M2085" s="2">
        <f t="shared" si="786"/>
        <v>0</v>
      </c>
      <c r="N2085" s="59">
        <v>2165</v>
      </c>
      <c r="O2085" s="59">
        <v>3599</v>
      </c>
      <c r="P2085" s="59"/>
      <c r="Y2085" s="59"/>
      <c r="Z2085" s="59"/>
      <c r="AA2085" s="59"/>
      <c r="AB2085" s="59"/>
      <c r="AC2085" s="59"/>
      <c r="AD2085" s="59"/>
      <c r="AE2085" s="59"/>
      <c r="AF2085" s="59"/>
      <c r="AG2085" s="59"/>
      <c r="AI2085" s="7">
        <f>IF(Q2085&gt;0,RANK(Q2085,(N2085:P2085,Q2085:AE2085)),0)</f>
        <v>0</v>
      </c>
      <c r="AJ2085" s="7">
        <f>IF(R2085&gt;0,RANK(R2085,(N2085:P2085,Q2085:AE2085)),0)</f>
        <v>0</v>
      </c>
      <c r="AK2085" s="7">
        <f>IF(T2085&gt;0,RANK(T2085,(N2085:P2085,Q2085:AE2085)),0)</f>
        <v>0</v>
      </c>
      <c r="AL2085" s="7">
        <f>IF(S2085&gt;0,RANK(S2085,(N2085:P2085,Q2085:AE2085)),0)</f>
        <v>0</v>
      </c>
      <c r="AM2085" s="2">
        <f t="shared" si="787"/>
        <v>0</v>
      </c>
      <c r="AN2085" s="2">
        <f t="shared" si="788"/>
        <v>0</v>
      </c>
      <c r="AO2085" s="2">
        <f t="shared" si="789"/>
        <v>0</v>
      </c>
      <c r="AP2085" s="2">
        <f t="shared" si="790"/>
        <v>0</v>
      </c>
      <c r="AR2085" t="s">
        <v>2330</v>
      </c>
      <c r="AS2085" t="s">
        <v>1243</v>
      </c>
      <c r="AT2085">
        <v>5</v>
      </c>
      <c r="AV2085">
        <v>3</v>
      </c>
      <c r="AW2085" s="91">
        <v>53</v>
      </c>
      <c r="AX2085" s="93">
        <v>51</v>
      </c>
      <c r="AY2085" s="97">
        <f t="shared" si="791"/>
        <v>53051</v>
      </c>
      <c r="BA2085" s="7" t="s">
        <v>1261</v>
      </c>
    </row>
    <row r="2086" spans="1:53" hidden="1" outlineLevel="1">
      <c r="A2086" t="s">
        <v>1736</v>
      </c>
      <c r="B2086" t="s">
        <v>1243</v>
      </c>
      <c r="C2086" s="1">
        <f t="shared" si="780"/>
        <v>266949</v>
      </c>
      <c r="D2086" s="7">
        <f>IF(N2086&gt;0, RANK(N2086,(N2086:P2086,Q2086:AE2086)),0)</f>
        <v>2</v>
      </c>
      <c r="E2086" s="7">
        <f>IF(O2086&gt;0,RANK(O2086,(N2086:P2086,Q2086:AE2086)),0)</f>
        <v>1</v>
      </c>
      <c r="F2086" s="7">
        <f>IF(P2086&gt;0,RANK(P2086,(N2086:P2086,Q2086:AE2086)),0)</f>
        <v>0</v>
      </c>
      <c r="G2086" s="1">
        <f t="shared" si="792"/>
        <v>1101</v>
      </c>
      <c r="H2086" s="2">
        <f t="shared" si="793"/>
        <v>4.1243833091714147E-3</v>
      </c>
      <c r="I2086" s="2"/>
      <c r="J2086" s="2">
        <f t="shared" si="783"/>
        <v>0.49793780834541429</v>
      </c>
      <c r="K2086" s="2">
        <f t="shared" si="784"/>
        <v>0.50206219165458565</v>
      </c>
      <c r="L2086" s="2">
        <f t="shared" si="785"/>
        <v>0</v>
      </c>
      <c r="M2086" s="2">
        <f t="shared" si="786"/>
        <v>1.1102230246251565E-16</v>
      </c>
      <c r="N2086" s="59">
        <v>132924</v>
      </c>
      <c r="O2086" s="59">
        <v>134025</v>
      </c>
      <c r="P2086" s="59"/>
      <c r="Y2086" s="59"/>
      <c r="Z2086" s="59"/>
      <c r="AA2086" s="59"/>
      <c r="AB2086" s="59"/>
      <c r="AC2086" s="59"/>
      <c r="AD2086" s="59"/>
      <c r="AE2086" s="59"/>
      <c r="AF2086" s="59"/>
      <c r="AG2086" s="59"/>
      <c r="AI2086" s="7">
        <f>IF(Q2086&gt;0,RANK(Q2086,(N2086:P2086,Q2086:AE2086)),0)</f>
        <v>0</v>
      </c>
      <c r="AJ2086" s="7">
        <f>IF(R2086&gt;0,RANK(R2086,(N2086:P2086,Q2086:AE2086)),0)</f>
        <v>0</v>
      </c>
      <c r="AK2086" s="7">
        <f>IF(T2086&gt;0,RANK(T2086,(N2086:P2086,Q2086:AE2086)),0)</f>
        <v>0</v>
      </c>
      <c r="AL2086" s="7">
        <f>IF(S2086&gt;0,RANK(S2086,(N2086:P2086,Q2086:AE2086)),0)</f>
        <v>0</v>
      </c>
      <c r="AM2086" s="2">
        <f t="shared" si="787"/>
        <v>0</v>
      </c>
      <c r="AN2086" s="2">
        <f t="shared" si="788"/>
        <v>0</v>
      </c>
      <c r="AO2086" s="2">
        <f t="shared" si="789"/>
        <v>0</v>
      </c>
      <c r="AP2086" s="2">
        <f t="shared" si="790"/>
        <v>0</v>
      </c>
      <c r="AR2086" t="s">
        <v>1736</v>
      </c>
      <c r="AS2086" t="s">
        <v>1243</v>
      </c>
      <c r="AT2086">
        <v>0</v>
      </c>
      <c r="AV2086">
        <v>3</v>
      </c>
      <c r="AW2086" s="91">
        <v>53</v>
      </c>
      <c r="AX2086" s="93">
        <v>53</v>
      </c>
      <c r="AY2086" s="97">
        <f t="shared" si="791"/>
        <v>53053</v>
      </c>
      <c r="BA2086" s="7" t="s">
        <v>1261</v>
      </c>
    </row>
    <row r="2087" spans="1:53" hidden="1" outlineLevel="1">
      <c r="A2087" t="s">
        <v>828</v>
      </c>
      <c r="B2087" t="s">
        <v>1243</v>
      </c>
      <c r="C2087" s="1">
        <f t="shared" si="780"/>
        <v>9188</v>
      </c>
      <c r="D2087" s="7">
        <f>IF(N2087&gt;0, RANK(N2087,(N2087:P2087,Q2087:AE2087)),0)</f>
        <v>1</v>
      </c>
      <c r="E2087" s="7">
        <f>IF(O2087&gt;0,RANK(O2087,(N2087:P2087,Q2087:AE2087)),0)</f>
        <v>2</v>
      </c>
      <c r="F2087" s="7">
        <f>IF(P2087&gt;0,RANK(P2087,(N2087:P2087,Q2087:AE2087)),0)</f>
        <v>0</v>
      </c>
      <c r="G2087" s="1">
        <f t="shared" si="792"/>
        <v>2800</v>
      </c>
      <c r="H2087" s="2">
        <f t="shared" si="793"/>
        <v>0.30474531998258597</v>
      </c>
      <c r="I2087" s="2"/>
      <c r="J2087" s="2">
        <f t="shared" si="783"/>
        <v>0.65237265999129301</v>
      </c>
      <c r="K2087" s="2">
        <f t="shared" si="784"/>
        <v>0.34762734000870699</v>
      </c>
      <c r="L2087" s="2">
        <f t="shared" si="785"/>
        <v>0</v>
      </c>
      <c r="M2087" s="2">
        <f t="shared" si="786"/>
        <v>0</v>
      </c>
      <c r="N2087" s="59">
        <v>5994</v>
      </c>
      <c r="O2087" s="59">
        <v>3194</v>
      </c>
      <c r="P2087" s="59"/>
      <c r="Y2087" s="59"/>
      <c r="Z2087" s="59"/>
      <c r="AA2087" s="59"/>
      <c r="AB2087" s="59"/>
      <c r="AC2087" s="59"/>
      <c r="AD2087" s="59"/>
      <c r="AE2087" s="59"/>
      <c r="AF2087" s="59"/>
      <c r="AG2087" s="59"/>
      <c r="AI2087" s="7">
        <f>IF(Q2087&gt;0,RANK(Q2087,(N2087:P2087,Q2087:AE2087)),0)</f>
        <v>0</v>
      </c>
      <c r="AJ2087" s="7">
        <f>IF(R2087&gt;0,RANK(R2087,(N2087:P2087,Q2087:AE2087)),0)</f>
        <v>0</v>
      </c>
      <c r="AK2087" s="7">
        <f>IF(T2087&gt;0,RANK(T2087,(N2087:P2087,Q2087:AE2087)),0)</f>
        <v>0</v>
      </c>
      <c r="AL2087" s="7">
        <f>IF(S2087&gt;0,RANK(S2087,(N2087:P2087,Q2087:AE2087)),0)</f>
        <v>0</v>
      </c>
      <c r="AM2087" s="2">
        <f t="shared" si="787"/>
        <v>0</v>
      </c>
      <c r="AN2087" s="2">
        <f t="shared" si="788"/>
        <v>0</v>
      </c>
      <c r="AO2087" s="2">
        <f t="shared" si="789"/>
        <v>0</v>
      </c>
      <c r="AP2087" s="2">
        <f t="shared" si="790"/>
        <v>0</v>
      </c>
      <c r="AR2087" t="s">
        <v>828</v>
      </c>
      <c r="AS2087" t="s">
        <v>1243</v>
      </c>
      <c r="AT2087">
        <v>2</v>
      </c>
      <c r="AV2087">
        <v>3</v>
      </c>
      <c r="AW2087" s="91">
        <v>53</v>
      </c>
      <c r="AX2087" s="93">
        <v>55</v>
      </c>
      <c r="AY2087" s="97">
        <f t="shared" si="791"/>
        <v>53055</v>
      </c>
      <c r="BA2087" s="7" t="s">
        <v>1261</v>
      </c>
    </row>
    <row r="2088" spans="1:53" hidden="1" outlineLevel="1">
      <c r="A2088" t="s">
        <v>2073</v>
      </c>
      <c r="B2088" t="s">
        <v>1243</v>
      </c>
      <c r="C2088" s="1">
        <f t="shared" si="780"/>
        <v>47832</v>
      </c>
      <c r="D2088" s="7">
        <f>IF(N2088&gt;0, RANK(N2088,(N2088:P2088,Q2088:AE2088)),0)</f>
        <v>2</v>
      </c>
      <c r="E2088" s="7">
        <f>IF(O2088&gt;0,RANK(O2088,(N2088:P2088,Q2088:AE2088)),0)</f>
        <v>1</v>
      </c>
      <c r="F2088" s="7">
        <f>IF(P2088&gt;0,RANK(P2088,(N2088:P2088,Q2088:AE2088)),0)</f>
        <v>0</v>
      </c>
      <c r="G2088" s="1">
        <f t="shared" si="792"/>
        <v>1386</v>
      </c>
      <c r="H2088" s="2">
        <f t="shared" si="793"/>
        <v>2.8976417461113898E-2</v>
      </c>
      <c r="I2088" s="2"/>
      <c r="J2088" s="2">
        <f t="shared" si="783"/>
        <v>0.48551179126944305</v>
      </c>
      <c r="K2088" s="2">
        <f t="shared" si="784"/>
        <v>0.5144882087305569</v>
      </c>
      <c r="L2088" s="2">
        <f t="shared" si="785"/>
        <v>0</v>
      </c>
      <c r="M2088" s="2">
        <f t="shared" si="786"/>
        <v>0</v>
      </c>
      <c r="N2088" s="59">
        <v>23223</v>
      </c>
      <c r="O2088" s="59">
        <v>24609</v>
      </c>
      <c r="P2088" s="59"/>
      <c r="Y2088" s="59"/>
      <c r="Z2088" s="59"/>
      <c r="AA2088" s="59"/>
      <c r="AB2088" s="59"/>
      <c r="AC2088" s="59"/>
      <c r="AD2088" s="59"/>
      <c r="AE2088" s="59"/>
      <c r="AF2088" s="59"/>
      <c r="AG2088" s="59"/>
      <c r="AI2088" s="7">
        <f>IF(Q2088&gt;0,RANK(Q2088,(N2088:P2088,Q2088:AE2088)),0)</f>
        <v>0</v>
      </c>
      <c r="AJ2088" s="7">
        <f>IF(R2088&gt;0,RANK(R2088,(N2088:P2088,Q2088:AE2088)),0)</f>
        <v>0</v>
      </c>
      <c r="AK2088" s="7">
        <f>IF(T2088&gt;0,RANK(T2088,(N2088:P2088,Q2088:AE2088)),0)</f>
        <v>0</v>
      </c>
      <c r="AL2088" s="7">
        <f>IF(S2088&gt;0,RANK(S2088,(N2088:P2088,Q2088:AE2088)),0)</f>
        <v>0</v>
      </c>
      <c r="AM2088" s="2">
        <f t="shared" si="787"/>
        <v>0</v>
      </c>
      <c r="AN2088" s="2">
        <f t="shared" si="788"/>
        <v>0</v>
      </c>
      <c r="AO2088" s="2">
        <f t="shared" si="789"/>
        <v>0</v>
      </c>
      <c r="AP2088" s="2">
        <f t="shared" si="790"/>
        <v>0</v>
      </c>
      <c r="AR2088" t="s">
        <v>2073</v>
      </c>
      <c r="AS2088" t="s">
        <v>1243</v>
      </c>
      <c r="AT2088">
        <v>2</v>
      </c>
      <c r="AV2088">
        <v>3</v>
      </c>
      <c r="AW2088" s="91">
        <v>53</v>
      </c>
      <c r="AX2088" s="93">
        <v>57</v>
      </c>
      <c r="AY2088" s="97">
        <f t="shared" si="791"/>
        <v>53057</v>
      </c>
      <c r="BA2088" s="7" t="s">
        <v>1261</v>
      </c>
    </row>
    <row r="2089" spans="1:53" hidden="1" outlineLevel="1">
      <c r="A2089" t="s">
        <v>600</v>
      </c>
      <c r="B2089" t="s">
        <v>1243</v>
      </c>
      <c r="C2089" s="1">
        <f t="shared" si="780"/>
        <v>4533</v>
      </c>
      <c r="D2089" s="7">
        <f>IF(N2089&gt;0, RANK(N2089,(N2089:P2089,Q2089:AE2089)),0)</f>
        <v>2</v>
      </c>
      <c r="E2089" s="7">
        <f>IF(O2089&gt;0,RANK(O2089,(N2089:P2089,Q2089:AE2089)),0)</f>
        <v>1</v>
      </c>
      <c r="F2089" s="7">
        <f>IF(P2089&gt;0,RANK(P2089,(N2089:P2089,Q2089:AE2089)),0)</f>
        <v>0</v>
      </c>
      <c r="G2089" s="1">
        <f t="shared" si="792"/>
        <v>297</v>
      </c>
      <c r="H2089" s="2">
        <f t="shared" si="793"/>
        <v>6.5519523494374593E-2</v>
      </c>
      <c r="I2089" s="2"/>
      <c r="J2089" s="2">
        <f t="shared" si="783"/>
        <v>0.46724023825281269</v>
      </c>
      <c r="K2089" s="2">
        <f t="shared" si="784"/>
        <v>0.53275976174718731</v>
      </c>
      <c r="L2089" s="2">
        <f t="shared" si="785"/>
        <v>0</v>
      </c>
      <c r="M2089" s="2">
        <f t="shared" si="786"/>
        <v>0</v>
      </c>
      <c r="N2089" s="59">
        <v>2118</v>
      </c>
      <c r="O2089" s="59">
        <v>2415</v>
      </c>
      <c r="P2089" s="59"/>
      <c r="Y2089" s="59"/>
      <c r="Z2089" s="59"/>
      <c r="AA2089" s="59"/>
      <c r="AB2089" s="59"/>
      <c r="AC2089" s="59"/>
      <c r="AD2089" s="59"/>
      <c r="AE2089" s="59"/>
      <c r="AF2089" s="59"/>
      <c r="AG2089" s="59"/>
      <c r="AI2089" s="7">
        <f>IF(Q2089&gt;0,RANK(Q2089,(N2089:P2089,Q2089:AE2089)),0)</f>
        <v>0</v>
      </c>
      <c r="AJ2089" s="7">
        <f>IF(R2089&gt;0,RANK(R2089,(N2089:P2089,Q2089:AE2089)),0)</f>
        <v>0</v>
      </c>
      <c r="AK2089" s="7">
        <f>IF(T2089&gt;0,RANK(T2089,(N2089:P2089,Q2089:AE2089)),0)</f>
        <v>0</v>
      </c>
      <c r="AL2089" s="7">
        <f>IF(S2089&gt;0,RANK(S2089,(N2089:P2089,Q2089:AE2089)),0)</f>
        <v>0</v>
      </c>
      <c r="AM2089" s="2">
        <f t="shared" si="787"/>
        <v>0</v>
      </c>
      <c r="AN2089" s="2">
        <f t="shared" si="788"/>
        <v>0</v>
      </c>
      <c r="AO2089" s="2">
        <f t="shared" si="789"/>
        <v>0</v>
      </c>
      <c r="AP2089" s="2">
        <f t="shared" si="790"/>
        <v>0</v>
      </c>
      <c r="AR2089" t="s">
        <v>600</v>
      </c>
      <c r="AS2089" t="s">
        <v>1243</v>
      </c>
      <c r="AT2089">
        <v>0</v>
      </c>
      <c r="AV2089">
        <v>3</v>
      </c>
      <c r="AW2089" s="91">
        <v>53</v>
      </c>
      <c r="AX2089" s="93">
        <v>59</v>
      </c>
      <c r="AY2089" s="97">
        <f t="shared" si="791"/>
        <v>53059</v>
      </c>
      <c r="BA2089" s="7" t="s">
        <v>1261</v>
      </c>
    </row>
    <row r="2090" spans="1:53" hidden="1" outlineLevel="1">
      <c r="A2090" t="s">
        <v>601</v>
      </c>
      <c r="B2090" t="s">
        <v>1243</v>
      </c>
      <c r="C2090" s="1">
        <f t="shared" si="780"/>
        <v>264896</v>
      </c>
      <c r="D2090" s="7">
        <f>IF(N2090&gt;0, RANK(N2090,(N2090:P2090,Q2090:AE2090)),0)</f>
        <v>1</v>
      </c>
      <c r="E2090" s="7">
        <f>IF(O2090&gt;0,RANK(O2090,(N2090:P2090,Q2090:AE2090)),0)</f>
        <v>2</v>
      </c>
      <c r="F2090" s="7">
        <f>IF(P2090&gt;0,RANK(P2090,(N2090:P2090,Q2090:AE2090)),0)</f>
        <v>0</v>
      </c>
      <c r="G2090" s="1">
        <f t="shared" si="792"/>
        <v>9834</v>
      </c>
      <c r="H2090" s="2">
        <f t="shared" si="793"/>
        <v>3.7124003382459532E-2</v>
      </c>
      <c r="I2090" s="2"/>
      <c r="J2090" s="2">
        <f t="shared" si="783"/>
        <v>0.51856200169122979</v>
      </c>
      <c r="K2090" s="2">
        <f t="shared" si="784"/>
        <v>0.48143799830877021</v>
      </c>
      <c r="L2090" s="2">
        <f t="shared" si="785"/>
        <v>0</v>
      </c>
      <c r="M2090" s="2">
        <f t="shared" si="786"/>
        <v>0</v>
      </c>
      <c r="N2090" s="59">
        <v>137365</v>
      </c>
      <c r="O2090" s="59">
        <v>127531</v>
      </c>
      <c r="P2090" s="59"/>
      <c r="Y2090" s="59"/>
      <c r="Z2090" s="59"/>
      <c r="AA2090" s="59"/>
      <c r="AB2090" s="59"/>
      <c r="AC2090" s="59"/>
      <c r="AD2090" s="59"/>
      <c r="AE2090" s="59"/>
      <c r="AF2090" s="59"/>
      <c r="AG2090" s="59"/>
      <c r="AI2090" s="7">
        <f>IF(Q2090&gt;0,RANK(Q2090,(N2090:P2090,Q2090:AE2090)),0)</f>
        <v>0</v>
      </c>
      <c r="AJ2090" s="7">
        <f>IF(R2090&gt;0,RANK(R2090,(N2090:P2090,Q2090:AE2090)),0)</f>
        <v>0</v>
      </c>
      <c r="AK2090" s="7">
        <f>IF(T2090&gt;0,RANK(T2090,(N2090:P2090,Q2090:AE2090)),0)</f>
        <v>0</v>
      </c>
      <c r="AL2090" s="7">
        <f>IF(S2090&gt;0,RANK(S2090,(N2090:P2090,Q2090:AE2090)),0)</f>
        <v>0</v>
      </c>
      <c r="AM2090" s="2">
        <f t="shared" si="787"/>
        <v>0</v>
      </c>
      <c r="AN2090" s="2">
        <f t="shared" si="788"/>
        <v>0</v>
      </c>
      <c r="AO2090" s="2">
        <f t="shared" si="789"/>
        <v>0</v>
      </c>
      <c r="AP2090" s="2">
        <f t="shared" si="790"/>
        <v>0</v>
      </c>
      <c r="AR2090" t="s">
        <v>601</v>
      </c>
      <c r="AS2090" t="s">
        <v>1243</v>
      </c>
      <c r="AT2090">
        <v>0</v>
      </c>
      <c r="AV2090">
        <v>3</v>
      </c>
      <c r="AW2090" s="91">
        <v>53</v>
      </c>
      <c r="AX2090" s="93">
        <v>61</v>
      </c>
      <c r="AY2090" s="97">
        <f t="shared" si="791"/>
        <v>53061</v>
      </c>
      <c r="BA2090" s="7" t="s">
        <v>1261</v>
      </c>
    </row>
    <row r="2091" spans="1:53" hidden="1" outlineLevel="1">
      <c r="A2091" t="s">
        <v>388</v>
      </c>
      <c r="B2091" t="s">
        <v>1243</v>
      </c>
      <c r="C2091" s="1">
        <f t="shared" si="780"/>
        <v>180612</v>
      </c>
      <c r="D2091" s="7">
        <f>IF(N2091&gt;0, RANK(N2091,(N2091:P2091,Q2091:AE2091)),0)</f>
        <v>2</v>
      </c>
      <c r="E2091" s="7">
        <f>IF(O2091&gt;0,RANK(O2091,(N2091:P2091,Q2091:AE2091)),0)</f>
        <v>1</v>
      </c>
      <c r="F2091" s="7">
        <f>IF(P2091&gt;0,RANK(P2091,(N2091:P2091,Q2091:AE2091)),0)</f>
        <v>0</v>
      </c>
      <c r="G2091" s="1">
        <f t="shared" si="792"/>
        <v>22644</v>
      </c>
      <c r="H2091" s="2">
        <f t="shared" si="793"/>
        <v>0.12537372932031093</v>
      </c>
      <c r="I2091" s="2"/>
      <c r="J2091" s="2">
        <f t="shared" si="783"/>
        <v>0.43731313533984451</v>
      </c>
      <c r="K2091" s="2">
        <f t="shared" si="784"/>
        <v>0.56268686466015549</v>
      </c>
      <c r="L2091" s="2">
        <f t="shared" si="785"/>
        <v>0</v>
      </c>
      <c r="M2091" s="2">
        <f t="shared" si="786"/>
        <v>0</v>
      </c>
      <c r="N2091" s="59">
        <v>78984</v>
      </c>
      <c r="O2091" s="59">
        <v>101628</v>
      </c>
      <c r="P2091" s="59"/>
      <c r="Y2091" s="59"/>
      <c r="Z2091" s="59"/>
      <c r="AA2091" s="59"/>
      <c r="AB2091" s="59"/>
      <c r="AC2091" s="59"/>
      <c r="AD2091" s="59"/>
      <c r="AE2091" s="59"/>
      <c r="AF2091" s="59"/>
      <c r="AG2091" s="59"/>
      <c r="AI2091" s="7">
        <f>IF(Q2091&gt;0,RANK(Q2091,(N2091:P2091,Q2091:AE2091)),0)</f>
        <v>0</v>
      </c>
      <c r="AJ2091" s="7">
        <f>IF(R2091&gt;0,RANK(R2091,(N2091:P2091,Q2091:AE2091)),0)</f>
        <v>0</v>
      </c>
      <c r="AK2091" s="7">
        <f>IF(T2091&gt;0,RANK(T2091,(N2091:P2091,Q2091:AE2091)),0)</f>
        <v>0</v>
      </c>
      <c r="AL2091" s="7">
        <f>IF(S2091&gt;0,RANK(S2091,(N2091:P2091,Q2091:AE2091)),0)</f>
        <v>0</v>
      </c>
      <c r="AM2091" s="2">
        <f t="shared" si="787"/>
        <v>0</v>
      </c>
      <c r="AN2091" s="2">
        <f t="shared" si="788"/>
        <v>0</v>
      </c>
      <c r="AO2091" s="2">
        <f t="shared" si="789"/>
        <v>0</v>
      </c>
      <c r="AP2091" s="2">
        <f t="shared" si="790"/>
        <v>0</v>
      </c>
      <c r="AR2091" t="s">
        <v>388</v>
      </c>
      <c r="AS2091" t="s">
        <v>1243</v>
      </c>
      <c r="AT2091">
        <v>5</v>
      </c>
      <c r="AV2091">
        <v>3</v>
      </c>
      <c r="AW2091" s="91">
        <v>53</v>
      </c>
      <c r="AX2091" s="93">
        <v>63</v>
      </c>
      <c r="AY2091" s="97">
        <f t="shared" si="791"/>
        <v>53063</v>
      </c>
      <c r="BA2091" s="7" t="s">
        <v>1261</v>
      </c>
    </row>
    <row r="2092" spans="1:53" hidden="1" outlineLevel="1">
      <c r="A2092" t="s">
        <v>1557</v>
      </c>
      <c r="B2092" t="s">
        <v>1243</v>
      </c>
      <c r="C2092" s="1">
        <f t="shared" si="780"/>
        <v>19455</v>
      </c>
      <c r="D2092" s="7">
        <f>IF(N2092&gt;0, RANK(N2092,(N2092:P2092,Q2092:AE2092)),0)</f>
        <v>2</v>
      </c>
      <c r="E2092" s="7">
        <f>IF(O2092&gt;0,RANK(O2092,(N2092:P2092,Q2092:AE2092)),0)</f>
        <v>1</v>
      </c>
      <c r="F2092" s="7">
        <f>IF(P2092&gt;0,RANK(P2092,(N2092:P2092,Q2092:AE2092)),0)</f>
        <v>0</v>
      </c>
      <c r="G2092" s="1">
        <f t="shared" si="792"/>
        <v>6697</v>
      </c>
      <c r="H2092" s="2">
        <f t="shared" si="793"/>
        <v>0.34423027499357489</v>
      </c>
      <c r="I2092" s="2"/>
      <c r="J2092" s="2">
        <f t="shared" si="783"/>
        <v>0.32788486250321253</v>
      </c>
      <c r="K2092" s="2">
        <f t="shared" si="784"/>
        <v>0.67211513749678742</v>
      </c>
      <c r="L2092" s="2">
        <f t="shared" si="785"/>
        <v>0</v>
      </c>
      <c r="M2092" s="2">
        <f t="shared" si="786"/>
        <v>1.1102230246251565E-16</v>
      </c>
      <c r="N2092" s="59">
        <v>6379</v>
      </c>
      <c r="O2092" s="59">
        <v>13076</v>
      </c>
      <c r="P2092" s="59"/>
      <c r="Y2092" s="59"/>
      <c r="Z2092" s="59"/>
      <c r="AA2092" s="59"/>
      <c r="AB2092" s="59"/>
      <c r="AC2092" s="59"/>
      <c r="AD2092" s="59"/>
      <c r="AE2092" s="59"/>
      <c r="AF2092" s="59"/>
      <c r="AG2092" s="59"/>
      <c r="AI2092" s="7">
        <f>IF(Q2092&gt;0,RANK(Q2092,(N2092:P2092,Q2092:AE2092)),0)</f>
        <v>0</v>
      </c>
      <c r="AJ2092" s="7">
        <f>IF(R2092&gt;0,RANK(R2092,(N2092:P2092,Q2092:AE2092)),0)</f>
        <v>0</v>
      </c>
      <c r="AK2092" s="7">
        <f>IF(T2092&gt;0,RANK(T2092,(N2092:P2092,Q2092:AE2092)),0)</f>
        <v>0</v>
      </c>
      <c r="AL2092" s="7">
        <f>IF(S2092&gt;0,RANK(S2092,(N2092:P2092,Q2092:AE2092)),0)</f>
        <v>0</v>
      </c>
      <c r="AM2092" s="2">
        <f t="shared" si="787"/>
        <v>0</v>
      </c>
      <c r="AN2092" s="2">
        <f t="shared" si="788"/>
        <v>0</v>
      </c>
      <c r="AO2092" s="2">
        <f t="shared" si="789"/>
        <v>0</v>
      </c>
      <c r="AP2092" s="2">
        <f t="shared" si="790"/>
        <v>0</v>
      </c>
      <c r="AR2092" t="s">
        <v>1557</v>
      </c>
      <c r="AS2092" t="s">
        <v>1243</v>
      </c>
      <c r="AT2092">
        <v>5</v>
      </c>
      <c r="AV2092">
        <v>3</v>
      </c>
      <c r="AW2092" s="91">
        <v>53</v>
      </c>
      <c r="AX2092" s="93">
        <v>65</v>
      </c>
      <c r="AY2092" s="97">
        <f t="shared" si="791"/>
        <v>53065</v>
      </c>
      <c r="BA2092" s="7" t="s">
        <v>1261</v>
      </c>
    </row>
    <row r="2093" spans="1:53" hidden="1" outlineLevel="1">
      <c r="A2093" t="s">
        <v>1817</v>
      </c>
      <c r="B2093" t="s">
        <v>1243</v>
      </c>
      <c r="C2093" s="1">
        <f t="shared" si="780"/>
        <v>104964</v>
      </c>
      <c r="D2093" s="7">
        <f>IF(N2093&gt;0, RANK(N2093,(N2093:P2093,Q2093:AE2093)),0)</f>
        <v>1</v>
      </c>
      <c r="E2093" s="7">
        <f>IF(O2093&gt;0,RANK(O2093,(N2093:P2093,Q2093:AE2093)),0)</f>
        <v>2</v>
      </c>
      <c r="F2093" s="7">
        <f>IF(P2093&gt;0,RANK(P2093,(N2093:P2093,Q2093:AE2093)),0)</f>
        <v>0</v>
      </c>
      <c r="G2093" s="1">
        <f t="shared" si="792"/>
        <v>12936</v>
      </c>
      <c r="H2093" s="2">
        <f t="shared" si="793"/>
        <v>0.12324225448725278</v>
      </c>
      <c r="I2093" s="2"/>
      <c r="J2093" s="2">
        <f t="shared" si="783"/>
        <v>0.56162112724362634</v>
      </c>
      <c r="K2093" s="2">
        <f t="shared" si="784"/>
        <v>0.43837887275637361</v>
      </c>
      <c r="L2093" s="2">
        <f t="shared" si="785"/>
        <v>0</v>
      </c>
      <c r="M2093" s="2">
        <f t="shared" si="786"/>
        <v>5.5511151231257827E-17</v>
      </c>
      <c r="N2093" s="59">
        <v>58950</v>
      </c>
      <c r="O2093" s="59">
        <v>46014</v>
      </c>
      <c r="P2093" s="59"/>
      <c r="Y2093" s="59"/>
      <c r="Z2093" s="59"/>
      <c r="AA2093" s="59"/>
      <c r="AB2093" s="59"/>
      <c r="AC2093" s="59"/>
      <c r="AD2093" s="59"/>
      <c r="AE2093" s="59"/>
      <c r="AF2093" s="59"/>
      <c r="AG2093" s="59"/>
      <c r="AI2093" s="7">
        <f>IF(Q2093&gt;0,RANK(Q2093,(N2093:P2093,Q2093:AE2093)),0)</f>
        <v>0</v>
      </c>
      <c r="AJ2093" s="7">
        <f>IF(R2093&gt;0,RANK(R2093,(N2093:P2093,Q2093:AE2093)),0)</f>
        <v>0</v>
      </c>
      <c r="AK2093" s="7">
        <f>IF(T2093&gt;0,RANK(T2093,(N2093:P2093,Q2093:AE2093)),0)</f>
        <v>0</v>
      </c>
      <c r="AL2093" s="7">
        <f>IF(S2093&gt;0,RANK(S2093,(N2093:P2093,Q2093:AE2093)),0)</f>
        <v>0</v>
      </c>
      <c r="AM2093" s="2">
        <f t="shared" si="787"/>
        <v>0</v>
      </c>
      <c r="AN2093" s="2">
        <f t="shared" si="788"/>
        <v>0</v>
      </c>
      <c r="AO2093" s="2">
        <f t="shared" si="789"/>
        <v>0</v>
      </c>
      <c r="AP2093" s="2">
        <f t="shared" si="790"/>
        <v>0</v>
      </c>
      <c r="AR2093" t="s">
        <v>1817</v>
      </c>
      <c r="AS2093" t="s">
        <v>1243</v>
      </c>
      <c r="AT2093">
        <v>0</v>
      </c>
      <c r="AV2093">
        <v>3</v>
      </c>
      <c r="AW2093" s="91">
        <v>53</v>
      </c>
      <c r="AX2093" s="93">
        <v>67</v>
      </c>
      <c r="AY2093" s="97">
        <f t="shared" si="791"/>
        <v>53067</v>
      </c>
      <c r="BA2093" s="7" t="s">
        <v>1261</v>
      </c>
    </row>
    <row r="2094" spans="1:53" hidden="1" outlineLevel="1">
      <c r="A2094" t="s">
        <v>1737</v>
      </c>
      <c r="B2094" t="s">
        <v>1243</v>
      </c>
      <c r="C2094" s="1">
        <f t="shared" si="780"/>
        <v>2027</v>
      </c>
      <c r="D2094" s="7">
        <f>IF(N2094&gt;0, RANK(N2094,(N2094:P2094,Q2094:AE2094)),0)</f>
        <v>2</v>
      </c>
      <c r="E2094" s="7">
        <f>IF(O2094&gt;0,RANK(O2094,(N2094:P2094,Q2094:AE2094)),0)</f>
        <v>1</v>
      </c>
      <c r="F2094" s="7">
        <f>IF(P2094&gt;0,RANK(P2094,(N2094:P2094,Q2094:AE2094)),0)</f>
        <v>0</v>
      </c>
      <c r="G2094" s="1">
        <f t="shared" si="792"/>
        <v>197</v>
      </c>
      <c r="H2094" s="2">
        <f t="shared" si="793"/>
        <v>9.718796250616675E-2</v>
      </c>
      <c r="I2094" s="2"/>
      <c r="J2094" s="2">
        <f t="shared" si="783"/>
        <v>0.4514060187469166</v>
      </c>
      <c r="K2094" s="2">
        <f t="shared" si="784"/>
        <v>0.54859398125308334</v>
      </c>
      <c r="L2094" s="2">
        <f t="shared" si="785"/>
        <v>0</v>
      </c>
      <c r="M2094" s="2">
        <f t="shared" si="786"/>
        <v>0</v>
      </c>
      <c r="N2094" s="59">
        <v>915</v>
      </c>
      <c r="O2094" s="59">
        <v>1112</v>
      </c>
      <c r="P2094" s="59"/>
      <c r="Y2094" s="59"/>
      <c r="Z2094" s="59"/>
      <c r="AA2094" s="59"/>
      <c r="AB2094" s="59"/>
      <c r="AC2094" s="59"/>
      <c r="AD2094" s="59"/>
      <c r="AE2094" s="59"/>
      <c r="AF2094" s="59"/>
      <c r="AG2094" s="59"/>
      <c r="AI2094" s="7">
        <f>IF(Q2094&gt;0,RANK(Q2094,(N2094:P2094,Q2094:AE2094)),0)</f>
        <v>0</v>
      </c>
      <c r="AJ2094" s="7">
        <f>IF(R2094&gt;0,RANK(R2094,(N2094:P2094,Q2094:AE2094)),0)</f>
        <v>0</v>
      </c>
      <c r="AK2094" s="7">
        <f>IF(T2094&gt;0,RANK(T2094,(N2094:P2094,Q2094:AE2094)),0)</f>
        <v>0</v>
      </c>
      <c r="AL2094" s="7">
        <f>IF(S2094&gt;0,RANK(S2094,(N2094:P2094,Q2094:AE2094)),0)</f>
        <v>0</v>
      </c>
      <c r="AM2094" s="2">
        <f t="shared" si="787"/>
        <v>0</v>
      </c>
      <c r="AN2094" s="2">
        <f t="shared" si="788"/>
        <v>0</v>
      </c>
      <c r="AO2094" s="2">
        <f t="shared" si="789"/>
        <v>0</v>
      </c>
      <c r="AP2094" s="2">
        <f t="shared" si="790"/>
        <v>0</v>
      </c>
      <c r="AR2094" t="s">
        <v>1737</v>
      </c>
      <c r="AS2094" t="s">
        <v>1243</v>
      </c>
      <c r="AT2094">
        <v>3</v>
      </c>
      <c r="AV2094">
        <v>3</v>
      </c>
      <c r="AW2094" s="91">
        <v>53</v>
      </c>
      <c r="AX2094" s="93">
        <v>69</v>
      </c>
      <c r="AY2094" s="97">
        <f t="shared" si="791"/>
        <v>53069</v>
      </c>
      <c r="BA2094" s="7" t="s">
        <v>1261</v>
      </c>
    </row>
    <row r="2095" spans="1:53" hidden="1" outlineLevel="1">
      <c r="A2095" t="s">
        <v>377</v>
      </c>
      <c r="B2095" t="s">
        <v>1243</v>
      </c>
      <c r="C2095" s="1">
        <f t="shared" si="780"/>
        <v>21062</v>
      </c>
      <c r="D2095" s="7">
        <f>IF(N2095&gt;0, RANK(N2095,(N2095:P2095,Q2095:AE2095)),0)</f>
        <v>2</v>
      </c>
      <c r="E2095" s="7">
        <f>IF(O2095&gt;0,RANK(O2095,(N2095:P2095,Q2095:AE2095)),0)</f>
        <v>1</v>
      </c>
      <c r="F2095" s="7">
        <f>IF(P2095&gt;0,RANK(P2095,(N2095:P2095,Q2095:AE2095)),0)</f>
        <v>0</v>
      </c>
      <c r="G2095" s="1">
        <f t="shared" si="792"/>
        <v>4702</v>
      </c>
      <c r="H2095" s="2">
        <f t="shared" si="793"/>
        <v>0.22324565568322097</v>
      </c>
      <c r="I2095" s="2"/>
      <c r="J2095" s="2">
        <f t="shared" si="783"/>
        <v>0.38837717215838952</v>
      </c>
      <c r="K2095" s="2">
        <f t="shared" si="784"/>
        <v>0.61162282784161048</v>
      </c>
      <c r="L2095" s="2">
        <f t="shared" si="785"/>
        <v>0</v>
      </c>
      <c r="M2095" s="2">
        <f t="shared" si="786"/>
        <v>0</v>
      </c>
      <c r="N2095" s="59">
        <v>8180</v>
      </c>
      <c r="O2095" s="59">
        <v>12882</v>
      </c>
      <c r="P2095" s="59"/>
      <c r="Y2095" s="59"/>
      <c r="Z2095" s="59"/>
      <c r="AA2095" s="59"/>
      <c r="AB2095" s="59"/>
      <c r="AC2095" s="59"/>
      <c r="AD2095" s="59"/>
      <c r="AE2095" s="59"/>
      <c r="AF2095" s="59"/>
      <c r="AG2095" s="59"/>
      <c r="AI2095" s="7">
        <f>IF(Q2095&gt;0,RANK(Q2095,(N2095:P2095,Q2095:AE2095)),0)</f>
        <v>0</v>
      </c>
      <c r="AJ2095" s="7">
        <f>IF(R2095&gt;0,RANK(R2095,(N2095:P2095,Q2095:AE2095)),0)</f>
        <v>0</v>
      </c>
      <c r="AK2095" s="7">
        <f>IF(T2095&gt;0,RANK(T2095,(N2095:P2095,Q2095:AE2095)),0)</f>
        <v>0</v>
      </c>
      <c r="AL2095" s="7">
        <f>IF(S2095&gt;0,RANK(S2095,(N2095:P2095,Q2095:AE2095)),0)</f>
        <v>0</v>
      </c>
      <c r="AM2095" s="2">
        <f t="shared" si="787"/>
        <v>0</v>
      </c>
      <c r="AN2095" s="2">
        <f t="shared" si="788"/>
        <v>0</v>
      </c>
      <c r="AO2095" s="2">
        <f t="shared" si="789"/>
        <v>0</v>
      </c>
      <c r="AP2095" s="2">
        <f t="shared" si="790"/>
        <v>0</v>
      </c>
      <c r="AR2095" t="s">
        <v>377</v>
      </c>
      <c r="AS2095" t="s">
        <v>1243</v>
      </c>
      <c r="AT2095">
        <v>5</v>
      </c>
      <c r="AV2095">
        <v>3</v>
      </c>
      <c r="AW2095" s="91">
        <v>53</v>
      </c>
      <c r="AX2095" s="93">
        <v>71</v>
      </c>
      <c r="AY2095" s="97">
        <f t="shared" si="791"/>
        <v>53071</v>
      </c>
      <c r="BA2095" s="7" t="s">
        <v>1261</v>
      </c>
    </row>
    <row r="2096" spans="1:53" hidden="1" outlineLevel="1">
      <c r="A2096" t="s">
        <v>724</v>
      </c>
      <c r="B2096" t="s">
        <v>1243</v>
      </c>
      <c r="C2096" s="1">
        <f t="shared" si="780"/>
        <v>85322</v>
      </c>
      <c r="D2096" s="7">
        <f>IF(N2096&gt;0, RANK(N2096,(N2096:P2096,Q2096:AE2096)),0)</f>
        <v>1</v>
      </c>
      <c r="E2096" s="7">
        <f>IF(O2096&gt;0,RANK(O2096,(N2096:P2096,Q2096:AE2096)),0)</f>
        <v>2</v>
      </c>
      <c r="F2096" s="7">
        <f>IF(P2096&gt;0,RANK(P2096,(N2096:P2096,Q2096:AE2096)),0)</f>
        <v>0</v>
      </c>
      <c r="G2096" s="1">
        <f t="shared" si="792"/>
        <v>4244</v>
      </c>
      <c r="H2096" s="2">
        <f t="shared" si="793"/>
        <v>4.9740981224068823E-2</v>
      </c>
      <c r="I2096" s="2"/>
      <c r="J2096" s="2">
        <f t="shared" si="783"/>
        <v>0.52487049061203439</v>
      </c>
      <c r="K2096" s="2">
        <f t="shared" si="784"/>
        <v>0.47512950938796561</v>
      </c>
      <c r="L2096" s="2">
        <f t="shared" si="785"/>
        <v>0</v>
      </c>
      <c r="M2096" s="2">
        <f t="shared" si="786"/>
        <v>0</v>
      </c>
      <c r="N2096" s="59">
        <v>44783</v>
      </c>
      <c r="O2096" s="59">
        <v>40539</v>
      </c>
      <c r="P2096" s="59"/>
      <c r="Y2096" s="59"/>
      <c r="Z2096" s="59"/>
      <c r="AA2096" s="59"/>
      <c r="AB2096" s="59"/>
      <c r="AC2096" s="59"/>
      <c r="AD2096" s="59"/>
      <c r="AE2096" s="59"/>
      <c r="AF2096" s="59"/>
      <c r="AG2096" s="59"/>
      <c r="AI2096" s="7">
        <f>IF(Q2096&gt;0,RANK(Q2096,(N2096:P2096,Q2096:AE2096)),0)</f>
        <v>0</v>
      </c>
      <c r="AJ2096" s="7">
        <f>IF(R2096&gt;0,RANK(R2096,(N2096:P2096,Q2096:AE2096)),0)</f>
        <v>0</v>
      </c>
      <c r="AK2096" s="7">
        <f>IF(T2096&gt;0,RANK(T2096,(N2096:P2096,Q2096:AE2096)),0)</f>
        <v>0</v>
      </c>
      <c r="AL2096" s="7">
        <f>IF(S2096&gt;0,RANK(S2096,(N2096:P2096,Q2096:AE2096)),0)</f>
        <v>0</v>
      </c>
      <c r="AM2096" s="2">
        <f t="shared" si="787"/>
        <v>0</v>
      </c>
      <c r="AN2096" s="2">
        <f t="shared" si="788"/>
        <v>0</v>
      </c>
      <c r="AO2096" s="2">
        <f t="shared" si="789"/>
        <v>0</v>
      </c>
      <c r="AP2096" s="2">
        <f t="shared" si="790"/>
        <v>0</v>
      </c>
      <c r="AR2096" t="s">
        <v>724</v>
      </c>
      <c r="AS2096" t="s">
        <v>1243</v>
      </c>
      <c r="AT2096">
        <v>2</v>
      </c>
      <c r="AV2096">
        <v>3</v>
      </c>
      <c r="AW2096" s="91">
        <v>53</v>
      </c>
      <c r="AX2096" s="93">
        <v>73</v>
      </c>
      <c r="AY2096" s="97">
        <f t="shared" si="791"/>
        <v>53073</v>
      </c>
      <c r="BA2096" s="7" t="s">
        <v>1261</v>
      </c>
    </row>
    <row r="2097" spans="1:53" hidden="1" outlineLevel="1">
      <c r="A2097" t="s">
        <v>1024</v>
      </c>
      <c r="B2097" t="s">
        <v>1243</v>
      </c>
      <c r="C2097" s="1">
        <f t="shared" si="780"/>
        <v>13420</v>
      </c>
      <c r="D2097" s="7">
        <f>IF(N2097&gt;0, RANK(N2097,(N2097:P2097,Q2097:AE2097)),0)</f>
        <v>2</v>
      </c>
      <c r="E2097" s="7">
        <f>IF(O2097&gt;0,RANK(O2097,(N2097:P2097,Q2097:AE2097)),0)</f>
        <v>1</v>
      </c>
      <c r="F2097" s="7">
        <f>IF(P2097&gt;0,RANK(P2097,(N2097:P2097,Q2097:AE2097)),0)</f>
        <v>0</v>
      </c>
      <c r="G2097" s="1">
        <f t="shared" si="792"/>
        <v>1868</v>
      </c>
      <c r="H2097" s="2">
        <f t="shared" si="793"/>
        <v>0.13919523099850969</v>
      </c>
      <c r="I2097" s="2"/>
      <c r="J2097" s="2">
        <f t="shared" si="783"/>
        <v>0.43040238450074514</v>
      </c>
      <c r="K2097" s="2">
        <f t="shared" si="784"/>
        <v>0.56959761549925481</v>
      </c>
      <c r="L2097" s="2">
        <f t="shared" si="785"/>
        <v>0</v>
      </c>
      <c r="M2097" s="2">
        <f t="shared" si="786"/>
        <v>0</v>
      </c>
      <c r="N2097" s="59">
        <v>5776</v>
      </c>
      <c r="O2097" s="59">
        <v>7644</v>
      </c>
      <c r="P2097" s="59"/>
      <c r="Y2097" s="59"/>
      <c r="Z2097" s="59"/>
      <c r="AA2097" s="59"/>
      <c r="AB2097" s="59"/>
      <c r="AC2097" s="59"/>
      <c r="AD2097" s="59"/>
      <c r="AE2097" s="59"/>
      <c r="AF2097" s="59"/>
      <c r="AG2097" s="59"/>
      <c r="AI2097" s="7">
        <f>IF(Q2097&gt;0,RANK(Q2097,(N2097:P2097,Q2097:AE2097)),0)</f>
        <v>0</v>
      </c>
      <c r="AJ2097" s="7">
        <f>IF(R2097&gt;0,RANK(R2097,(N2097:P2097,Q2097:AE2097)),0)</f>
        <v>0</v>
      </c>
      <c r="AK2097" s="7">
        <f>IF(T2097&gt;0,RANK(T2097,(N2097:P2097,Q2097:AE2097)),0)</f>
        <v>0</v>
      </c>
      <c r="AL2097" s="7">
        <f>IF(S2097&gt;0,RANK(S2097,(N2097:P2097,Q2097:AE2097)),0)</f>
        <v>0</v>
      </c>
      <c r="AM2097" s="2">
        <f t="shared" si="787"/>
        <v>0</v>
      </c>
      <c r="AN2097" s="2">
        <f t="shared" si="788"/>
        <v>0</v>
      </c>
      <c r="AO2097" s="2">
        <f t="shared" si="789"/>
        <v>0</v>
      </c>
      <c r="AP2097" s="2">
        <f t="shared" si="790"/>
        <v>0</v>
      </c>
      <c r="AR2097" t="s">
        <v>1024</v>
      </c>
      <c r="AS2097" t="s">
        <v>1243</v>
      </c>
      <c r="AT2097">
        <v>5</v>
      </c>
      <c r="AV2097">
        <v>3</v>
      </c>
      <c r="AW2097" s="91">
        <v>53</v>
      </c>
      <c r="AX2097" s="93">
        <v>75</v>
      </c>
      <c r="AY2097" s="97">
        <f t="shared" si="791"/>
        <v>53075</v>
      </c>
      <c r="BA2097" s="7" t="s">
        <v>1261</v>
      </c>
    </row>
    <row r="2098" spans="1:53" hidden="1" outlineLevel="1">
      <c r="A2098" t="s">
        <v>725</v>
      </c>
      <c r="B2098" t="s">
        <v>1243</v>
      </c>
      <c r="C2098" s="1">
        <f t="shared" si="780"/>
        <v>61762</v>
      </c>
      <c r="D2098" s="7">
        <f>IF(N2098&gt;0, RANK(N2098,(N2098:P2098,Q2098:AE2098)),0)</f>
        <v>2</v>
      </c>
      <c r="E2098" s="7">
        <f>IF(O2098&gt;0,RANK(O2098,(N2098:P2098,Q2098:AE2098)),0)</f>
        <v>1</v>
      </c>
      <c r="F2098" s="7">
        <f>IF(P2098&gt;0,RANK(P2098,(N2098:P2098,Q2098:AE2098)),0)</f>
        <v>0</v>
      </c>
      <c r="G2098" s="1">
        <f t="shared" si="792"/>
        <v>16326</v>
      </c>
      <c r="H2098" s="2">
        <f t="shared" si="793"/>
        <v>0.26433729477672357</v>
      </c>
      <c r="I2098" s="2"/>
      <c r="J2098" s="2">
        <f t="shared" si="783"/>
        <v>0.36783135261163824</v>
      </c>
      <c r="K2098" s="2">
        <f t="shared" si="784"/>
        <v>0.63216864738836176</v>
      </c>
      <c r="L2098" s="2">
        <f t="shared" si="785"/>
        <v>0</v>
      </c>
      <c r="M2098" s="2">
        <f t="shared" si="786"/>
        <v>0</v>
      </c>
      <c r="N2098" s="59">
        <v>22718</v>
      </c>
      <c r="O2098" s="59">
        <v>39044</v>
      </c>
      <c r="P2098" s="59"/>
      <c r="Y2098" s="59"/>
      <c r="Z2098" s="59"/>
      <c r="AA2098" s="59"/>
      <c r="AB2098" s="59"/>
      <c r="AC2098" s="59"/>
      <c r="AD2098" s="59"/>
      <c r="AE2098" s="59"/>
      <c r="AF2098" s="59"/>
      <c r="AG2098" s="59"/>
      <c r="AI2098" s="7">
        <f>IF(Q2098&gt;0,RANK(Q2098,(N2098:P2098,Q2098:AE2098)),0)</f>
        <v>0</v>
      </c>
      <c r="AJ2098" s="7">
        <f>IF(R2098&gt;0,RANK(R2098,(N2098:P2098,Q2098:AE2098)),0)</f>
        <v>0</v>
      </c>
      <c r="AK2098" s="7">
        <f>IF(T2098&gt;0,RANK(T2098,(N2098:P2098,Q2098:AE2098)),0)</f>
        <v>0</v>
      </c>
      <c r="AL2098" s="7">
        <f>IF(S2098&gt;0,RANK(S2098,(N2098:P2098,Q2098:AE2098)),0)</f>
        <v>0</v>
      </c>
      <c r="AM2098" s="2">
        <f t="shared" si="787"/>
        <v>0</v>
      </c>
      <c r="AN2098" s="2">
        <f t="shared" si="788"/>
        <v>0</v>
      </c>
      <c r="AO2098" s="2">
        <f t="shared" si="789"/>
        <v>0</v>
      </c>
      <c r="AP2098" s="2">
        <f t="shared" si="790"/>
        <v>0</v>
      </c>
      <c r="AR2098" t="s">
        <v>725</v>
      </c>
      <c r="AS2098" t="s">
        <v>1243</v>
      </c>
      <c r="AT2098">
        <v>4</v>
      </c>
      <c r="AV2098">
        <v>3</v>
      </c>
      <c r="AW2098" s="91">
        <v>53</v>
      </c>
      <c r="AX2098" s="93">
        <v>77</v>
      </c>
      <c r="AY2098" s="97">
        <f t="shared" si="791"/>
        <v>53077</v>
      </c>
      <c r="BA2098" s="7" t="s">
        <v>1261</v>
      </c>
    </row>
    <row r="2099" spans="1:53" collapsed="1">
      <c r="A2099" t="s">
        <v>2232</v>
      </c>
      <c r="B2099" t="s">
        <v>2255</v>
      </c>
      <c r="C2099" s="1">
        <f t="shared" si="780"/>
        <v>2511094</v>
      </c>
      <c r="D2099" s="7">
        <f>IF(N2099&gt;0, RANK(N2099,(N2099:P2099,Q2099:AE2099)),0)</f>
        <v>1</v>
      </c>
      <c r="E2099" s="7">
        <f>IF(O2099&gt;0,RANK(O2099,(N2099:P2099,Q2099:AE2099)),0)</f>
        <v>2</v>
      </c>
      <c r="F2099" s="7">
        <f>IF(P2099&gt;0,RANK(P2099,(N2099:P2099,Q2099:AE2099)),0)</f>
        <v>0</v>
      </c>
      <c r="G2099" s="1">
        <f t="shared" si="792"/>
        <v>118766</v>
      </c>
      <c r="H2099" s="2">
        <f t="shared" si="793"/>
        <v>4.729651697626612E-2</v>
      </c>
      <c r="I2099" s="2"/>
      <c r="J2099" s="2">
        <f t="shared" si="783"/>
        <v>0.52364825848813301</v>
      </c>
      <c r="K2099" s="2">
        <f t="shared" si="784"/>
        <v>0.47635174151186693</v>
      </c>
      <c r="L2099" s="2">
        <f t="shared" si="785"/>
        <v>0</v>
      </c>
      <c r="M2099" s="2">
        <f t="shared" si="786"/>
        <v>5.5511151231257827E-17</v>
      </c>
      <c r="N2099" s="59">
        <f>SUM(N2060:N2098)</f>
        <v>1314930</v>
      </c>
      <c r="O2099" s="59">
        <f>SUM(O2060:O2098)</f>
        <v>1196164</v>
      </c>
      <c r="P2099" s="59"/>
      <c r="Y2099" s="59"/>
      <c r="Z2099" s="59"/>
      <c r="AA2099" s="59"/>
      <c r="AB2099" s="59"/>
      <c r="AC2099" s="59"/>
      <c r="AD2099" s="59"/>
      <c r="AE2099" s="59"/>
      <c r="AF2099" s="59"/>
      <c r="AG2099" s="59"/>
      <c r="AI2099" s="7">
        <f>IF(Q2099&gt;0,RANK(Q2099,(N2099:P2099,Q2099:AE2099)),0)</f>
        <v>0</v>
      </c>
      <c r="AJ2099" s="7">
        <f>IF(R2099&gt;0,RANK(R2099,(N2099:P2099,Q2099:AE2099)),0)</f>
        <v>0</v>
      </c>
      <c r="AK2099" s="7">
        <f>IF(T2099&gt;0,RANK(T2099,(N2099:P2099,Q2099:AE2099)),0)</f>
        <v>0</v>
      </c>
      <c r="AL2099" s="7">
        <f>IF(S2099&gt;0,RANK(S2099,(N2099:P2099,Q2099:AE2099)),0)</f>
        <v>0</v>
      </c>
      <c r="AM2099" s="2">
        <f t="shared" si="787"/>
        <v>0</v>
      </c>
      <c r="AN2099" s="2">
        <f t="shared" si="788"/>
        <v>0</v>
      </c>
      <c r="AO2099" s="2">
        <f t="shared" si="789"/>
        <v>0</v>
      </c>
      <c r="AP2099" s="2">
        <f t="shared" si="790"/>
        <v>0</v>
      </c>
      <c r="AR2099" t="s">
        <v>2232</v>
      </c>
      <c r="AS2099" t="s">
        <v>2255</v>
      </c>
      <c r="AV2099">
        <v>3</v>
      </c>
      <c r="AW2099" s="91">
        <v>53</v>
      </c>
      <c r="AX2099" s="93"/>
      <c r="AY2099" s="91">
        <v>53</v>
      </c>
      <c r="BA2099" s="7" t="s">
        <v>1761</v>
      </c>
    </row>
    <row r="2100" spans="1:53">
      <c r="C2100" s="1"/>
      <c r="E2100" s="7"/>
      <c r="F2100" s="7"/>
      <c r="I2100" s="2"/>
      <c r="AI2100" s="7"/>
      <c r="AJ2100" s="7"/>
      <c r="AK2100" s="7"/>
      <c r="AL2100" s="7"/>
      <c r="AW2100" s="91"/>
      <c r="AX2100" s="93"/>
      <c r="AY2100" s="97"/>
    </row>
    <row r="2101" spans="1:53" hidden="1" outlineLevel="1">
      <c r="A2101" t="s">
        <v>338</v>
      </c>
      <c r="B2101" t="s">
        <v>274</v>
      </c>
      <c r="C2101" s="1">
        <f t="shared" ref="C2101:C2132" si="794">SUM(N2101:AG2101)</f>
        <v>4896</v>
      </c>
      <c r="D2101" s="7">
        <f>IF(N2101&gt;0, RANK(N2101,(N2101:P2101,Q2101:AG2101)),0)</f>
        <v>1</v>
      </c>
      <c r="E2101" s="7">
        <f>IF(O2101&gt;0,RANK(O2101,(N2101:P2101,Q2101:AG2101)),0)</f>
        <v>2</v>
      </c>
      <c r="F2101" s="7">
        <f>IF(P2101&gt;0,RANK(P2101,(N2101:P2101,Q2101:AG2101)),0)</f>
        <v>0</v>
      </c>
      <c r="G2101" s="1">
        <f t="shared" ref="G2101:G2156" si="795">IF(C2101&gt;0,MAX(N2101:P2101)-LARGE(N2101:P2101,2),0)</f>
        <v>555</v>
      </c>
      <c r="H2101" s="2">
        <f t="shared" ref="H2101:H2156" si="796">IF(C2101&gt;0,G2101/C2101,0)</f>
        <v>0.1133578431372549</v>
      </c>
      <c r="I2101" s="2"/>
      <c r="J2101" s="2">
        <f t="shared" ref="J2101:J2132" si="797">IF($C2101=0,"-",N2101/$C2101)</f>
        <v>0.54166666666666663</v>
      </c>
      <c r="K2101" s="2">
        <f t="shared" ref="K2101:K2132" si="798">IF($C2101=0,"-",O2101/$C2101)</f>
        <v>0.42830882352941174</v>
      </c>
      <c r="L2101" s="2">
        <f t="shared" ref="L2101:L2132" si="799">IF($C2101=0,"-",P2101/$C2101)</f>
        <v>0</v>
      </c>
      <c r="M2101" s="2">
        <f t="shared" ref="M2101:M2156" si="800">IF(C2101=0,"-",(1-J2101-K2101-L2101))</f>
        <v>3.0024509803921628E-2</v>
      </c>
      <c r="N2101" s="1">
        <v>2652</v>
      </c>
      <c r="O2101" s="1">
        <v>2097</v>
      </c>
      <c r="P2101"/>
      <c r="Q2101"/>
      <c r="R2101">
        <v>70</v>
      </c>
      <c r="S2101">
        <v>77</v>
      </c>
      <c r="AI2101" s="7">
        <f>IF(Q2101&gt;0,RANK(Q2101,(N2101:P2101,Q2101:AG2101)),0)</f>
        <v>0</v>
      </c>
      <c r="AJ2101" s="7">
        <f>IF(R2101&gt;0,RANK(R2101,(N2101:P2101,Q2101:AG2101)),0)</f>
        <v>4</v>
      </c>
      <c r="AK2101" s="7">
        <f>IF(T2101&gt;0,RANK(T2101,(N2101:P2101,Q2101:AG2101)),0)</f>
        <v>0</v>
      </c>
      <c r="AL2101" s="7">
        <f>IF(S2101&gt;0,RANK(S2101,(N2101:P2101,Q2101:AG2101)),0)</f>
        <v>3</v>
      </c>
      <c r="AM2101" s="2">
        <f t="shared" ref="AM2101:AM2132" si="801">IF($C2101=0,"-",Q2101/$C2101)</f>
        <v>0</v>
      </c>
      <c r="AN2101" s="2">
        <f t="shared" ref="AN2101:AN2132" si="802">IF($C2101=0,"-",R2101/$C2101)</f>
        <v>1.4297385620915032E-2</v>
      </c>
      <c r="AO2101" s="2">
        <f t="shared" ref="AO2101:AO2132" si="803">IF($C2101=0,"-",T2101/$C2101)</f>
        <v>0</v>
      </c>
      <c r="AP2101" s="2">
        <f t="shared" ref="AP2101:AP2132" si="804">IF($C2101=0,"-",S2101/$C2101)</f>
        <v>1.5727124183006536E-2</v>
      </c>
      <c r="AR2101" t="s">
        <v>338</v>
      </c>
      <c r="AS2101" t="s">
        <v>274</v>
      </c>
      <c r="AT2101">
        <v>1</v>
      </c>
      <c r="AV2101">
        <v>1</v>
      </c>
      <c r="AW2101" s="91">
        <v>54</v>
      </c>
      <c r="AX2101" s="93">
        <v>1</v>
      </c>
      <c r="AY2101" s="97">
        <f t="shared" ref="AY2101:AY2155" si="805">1000*AW2101+AX2101</f>
        <v>54001</v>
      </c>
      <c r="BA2101" s="7" t="s">
        <v>1261</v>
      </c>
    </row>
    <row r="2102" spans="1:53" hidden="1" outlineLevel="1">
      <c r="A2102" t="s">
        <v>1345</v>
      </c>
      <c r="B2102" t="s">
        <v>274</v>
      </c>
      <c r="C2102" s="1">
        <f t="shared" si="794"/>
        <v>24775</v>
      </c>
      <c r="D2102" s="7">
        <f>IF(N2102&gt;0, RANK(N2102,(N2102:P2102,Q2102:AG2102)),0)</f>
        <v>2</v>
      </c>
      <c r="E2102" s="7">
        <f>IF(O2102&gt;0,RANK(O2102,(N2102:P2102,Q2102:AG2102)),0)</f>
        <v>1</v>
      </c>
      <c r="F2102" s="7">
        <f>IF(P2102&gt;0,RANK(P2102,(N2102:P2102,Q2102:AG2102)),0)</f>
        <v>0</v>
      </c>
      <c r="G2102" s="1">
        <f t="shared" si="795"/>
        <v>2448</v>
      </c>
      <c r="H2102" s="2">
        <f t="shared" si="796"/>
        <v>9.8809283551967705E-2</v>
      </c>
      <c r="I2102" s="2"/>
      <c r="J2102" s="2">
        <f t="shared" si="797"/>
        <v>0.43176589303733603</v>
      </c>
      <c r="K2102" s="2">
        <f t="shared" si="798"/>
        <v>0.53057517658930375</v>
      </c>
      <c r="L2102" s="2">
        <f t="shared" si="799"/>
        <v>0</v>
      </c>
      <c r="M2102" s="2">
        <f t="shared" si="800"/>
        <v>3.7658930373360211E-2</v>
      </c>
      <c r="N2102" s="1">
        <v>10697</v>
      </c>
      <c r="O2102" s="1">
        <v>13145</v>
      </c>
      <c r="P2102"/>
      <c r="Q2102"/>
      <c r="R2102">
        <v>731</v>
      </c>
      <c r="S2102">
        <v>202</v>
      </c>
      <c r="AI2102" s="7">
        <f>IF(Q2102&gt;0,RANK(Q2102,(N2102:P2102,Q2102:AG2102)),0)</f>
        <v>0</v>
      </c>
      <c r="AJ2102" s="7">
        <f>IF(R2102&gt;0,RANK(R2102,(N2102:P2102,Q2102:AG2102)),0)</f>
        <v>3</v>
      </c>
      <c r="AK2102" s="7">
        <f>IF(T2102&gt;0,RANK(T2102,(N2102:P2102,Q2102:AG2102)),0)</f>
        <v>0</v>
      </c>
      <c r="AL2102" s="7">
        <f>IF(S2102&gt;0,RANK(S2102,(N2102:P2102,Q2102:AG2102)),0)</f>
        <v>4</v>
      </c>
      <c r="AM2102" s="2">
        <f t="shared" si="801"/>
        <v>0</v>
      </c>
      <c r="AN2102" s="2">
        <f t="shared" si="802"/>
        <v>2.9505549949545913E-2</v>
      </c>
      <c r="AO2102" s="2">
        <f t="shared" si="803"/>
        <v>0</v>
      </c>
      <c r="AP2102" s="2">
        <f t="shared" si="804"/>
        <v>8.1533804238143291E-3</v>
      </c>
      <c r="AR2102" t="s">
        <v>1345</v>
      </c>
      <c r="AS2102" t="s">
        <v>274</v>
      </c>
      <c r="AT2102">
        <v>2</v>
      </c>
      <c r="AV2102">
        <v>1</v>
      </c>
      <c r="AW2102" s="91">
        <v>54</v>
      </c>
      <c r="AX2102" s="93">
        <v>3</v>
      </c>
      <c r="AY2102" s="97">
        <f t="shared" si="805"/>
        <v>54003</v>
      </c>
      <c r="BA2102" s="7" t="s">
        <v>1261</v>
      </c>
    </row>
    <row r="2103" spans="1:53" hidden="1" outlineLevel="1">
      <c r="A2103" t="s">
        <v>1250</v>
      </c>
      <c r="B2103" t="s">
        <v>274</v>
      </c>
      <c r="C2103" s="1">
        <f t="shared" si="794"/>
        <v>6477</v>
      </c>
      <c r="D2103" s="7">
        <f>IF(N2103&gt;0, RANK(N2103,(N2103:P2103,Q2103:AG2103)),0)</f>
        <v>1</v>
      </c>
      <c r="E2103" s="7">
        <f>IF(O2103&gt;0,RANK(O2103,(N2103:P2103,Q2103:AG2103)),0)</f>
        <v>2</v>
      </c>
      <c r="F2103" s="7">
        <f>IF(P2103&gt;0,RANK(P2103,(N2103:P2103,Q2103:AG2103)),0)</f>
        <v>0</v>
      </c>
      <c r="G2103" s="1">
        <f t="shared" si="795"/>
        <v>2459</v>
      </c>
      <c r="H2103" s="2">
        <f t="shared" si="796"/>
        <v>0.37965107302763623</v>
      </c>
      <c r="I2103" s="2"/>
      <c r="J2103" s="2">
        <f t="shared" si="797"/>
        <v>0.6733055426895167</v>
      </c>
      <c r="K2103" s="2">
        <f t="shared" si="798"/>
        <v>0.29365446966188052</v>
      </c>
      <c r="L2103" s="2">
        <f t="shared" si="799"/>
        <v>0</v>
      </c>
      <c r="M2103" s="2">
        <f t="shared" si="800"/>
        <v>3.3039987648602775E-2</v>
      </c>
      <c r="N2103" s="1">
        <v>4361</v>
      </c>
      <c r="O2103" s="1">
        <v>1902</v>
      </c>
      <c r="P2103"/>
      <c r="Q2103"/>
      <c r="R2103">
        <v>54</v>
      </c>
      <c r="S2103">
        <v>160</v>
      </c>
      <c r="AI2103" s="7">
        <f>IF(Q2103&gt;0,RANK(Q2103,(N2103:P2103,Q2103:AG2103)),0)</f>
        <v>0</v>
      </c>
      <c r="AJ2103" s="7">
        <f>IF(R2103&gt;0,RANK(R2103,(N2103:P2103,Q2103:AG2103)),0)</f>
        <v>4</v>
      </c>
      <c r="AK2103" s="7">
        <f>IF(T2103&gt;0,RANK(T2103,(N2103:P2103,Q2103:AG2103)),0)</f>
        <v>0</v>
      </c>
      <c r="AL2103" s="7">
        <f>IF(S2103&gt;0,RANK(S2103,(N2103:P2103,Q2103:AG2103)),0)</f>
        <v>3</v>
      </c>
      <c r="AM2103" s="2">
        <f t="shared" si="801"/>
        <v>0</v>
      </c>
      <c r="AN2103" s="2">
        <f t="shared" si="802"/>
        <v>8.3371931449745251E-3</v>
      </c>
      <c r="AO2103" s="2">
        <f t="shared" si="803"/>
        <v>0</v>
      </c>
      <c r="AP2103" s="2">
        <f t="shared" si="804"/>
        <v>2.4702794503628223E-2</v>
      </c>
      <c r="AR2103" t="s">
        <v>1250</v>
      </c>
      <c r="AS2103" t="s">
        <v>274</v>
      </c>
      <c r="AT2103">
        <v>3</v>
      </c>
      <c r="AV2103">
        <v>1</v>
      </c>
      <c r="AW2103" s="91">
        <v>54</v>
      </c>
      <c r="AX2103" s="93">
        <v>5</v>
      </c>
      <c r="AY2103" s="97">
        <f t="shared" si="805"/>
        <v>54005</v>
      </c>
      <c r="BA2103" s="7" t="s">
        <v>1261</v>
      </c>
    </row>
    <row r="2104" spans="1:53" hidden="1" outlineLevel="1">
      <c r="A2104" t="s">
        <v>275</v>
      </c>
      <c r="B2104" t="s">
        <v>274</v>
      </c>
      <c r="C2104" s="1">
        <f t="shared" si="794"/>
        <v>4045</v>
      </c>
      <c r="D2104" s="7">
        <f>IF(N2104&gt;0, RANK(N2104,(N2104:P2104,Q2104:AG2104)),0)</f>
        <v>1</v>
      </c>
      <c r="E2104" s="7">
        <f>IF(O2104&gt;0,RANK(O2104,(N2104:P2104,Q2104:AG2104)),0)</f>
        <v>2</v>
      </c>
      <c r="F2104" s="7">
        <f>IF(P2104&gt;0,RANK(P2104,(N2104:P2104,Q2104:AG2104)),0)</f>
        <v>0</v>
      </c>
      <c r="G2104" s="1">
        <f t="shared" si="795"/>
        <v>1211</v>
      </c>
      <c r="H2104" s="2">
        <f t="shared" si="796"/>
        <v>0.29938195302843018</v>
      </c>
      <c r="I2104" s="2"/>
      <c r="J2104" s="2">
        <f t="shared" si="797"/>
        <v>0.63733003708281832</v>
      </c>
      <c r="K2104" s="2">
        <f t="shared" si="798"/>
        <v>0.33794808405438814</v>
      </c>
      <c r="L2104" s="2">
        <f t="shared" si="799"/>
        <v>0</v>
      </c>
      <c r="M2104" s="2">
        <f t="shared" si="800"/>
        <v>2.4721878862793534E-2</v>
      </c>
      <c r="N2104" s="1">
        <v>2578</v>
      </c>
      <c r="O2104" s="1">
        <v>1367</v>
      </c>
      <c r="P2104"/>
      <c r="Q2104"/>
      <c r="R2104">
        <v>31</v>
      </c>
      <c r="S2104">
        <v>69</v>
      </c>
      <c r="AI2104" s="7">
        <f>IF(Q2104&gt;0,RANK(Q2104,(N2104:P2104,Q2104:AG2104)),0)</f>
        <v>0</v>
      </c>
      <c r="AJ2104" s="7">
        <f>IF(R2104&gt;0,RANK(R2104,(N2104:P2104,Q2104:AG2104)),0)</f>
        <v>4</v>
      </c>
      <c r="AK2104" s="7">
        <f>IF(T2104&gt;0,RANK(T2104,(N2104:P2104,Q2104:AG2104)),0)</f>
        <v>0</v>
      </c>
      <c r="AL2104" s="7">
        <f>IF(S2104&gt;0,RANK(S2104,(N2104:P2104,Q2104:AG2104)),0)</f>
        <v>3</v>
      </c>
      <c r="AM2104" s="2">
        <f t="shared" si="801"/>
        <v>0</v>
      </c>
      <c r="AN2104" s="2">
        <f t="shared" si="802"/>
        <v>7.663782447466007E-3</v>
      </c>
      <c r="AO2104" s="2">
        <f t="shared" si="803"/>
        <v>0</v>
      </c>
      <c r="AP2104" s="2">
        <f t="shared" si="804"/>
        <v>1.7058096415327566E-2</v>
      </c>
      <c r="AR2104" t="s">
        <v>275</v>
      </c>
      <c r="AS2104" t="s">
        <v>274</v>
      </c>
      <c r="AT2104">
        <v>2</v>
      </c>
      <c r="AV2104">
        <v>1</v>
      </c>
      <c r="AW2104" s="91">
        <v>54</v>
      </c>
      <c r="AX2104" s="93">
        <v>7</v>
      </c>
      <c r="AY2104" s="97">
        <f t="shared" si="805"/>
        <v>54007</v>
      </c>
      <c r="BA2104" s="7" t="s">
        <v>1261</v>
      </c>
    </row>
    <row r="2105" spans="1:53" hidden="1" outlineLevel="1">
      <c r="A2105" t="s">
        <v>276</v>
      </c>
      <c r="B2105" t="s">
        <v>274</v>
      </c>
      <c r="C2105" s="1">
        <f t="shared" si="794"/>
        <v>7169</v>
      </c>
      <c r="D2105" s="7">
        <f>IF(N2105&gt;0, RANK(N2105,(N2105:P2105,Q2105:AG2105)),0)</f>
        <v>1</v>
      </c>
      <c r="E2105" s="7">
        <f>IF(O2105&gt;0,RANK(O2105,(N2105:P2105,Q2105:AG2105)),0)</f>
        <v>2</v>
      </c>
      <c r="F2105" s="7">
        <f>IF(P2105&gt;0,RANK(P2105,(N2105:P2105,Q2105:AG2105)),0)</f>
        <v>0</v>
      </c>
      <c r="G2105" s="1">
        <f t="shared" si="795"/>
        <v>1660</v>
      </c>
      <c r="H2105" s="2">
        <f t="shared" si="796"/>
        <v>0.23155251778490724</v>
      </c>
      <c r="I2105" s="2"/>
      <c r="J2105" s="2">
        <f t="shared" si="797"/>
        <v>0.60119960942948802</v>
      </c>
      <c r="K2105" s="2">
        <f t="shared" si="798"/>
        <v>0.36964709164458082</v>
      </c>
      <c r="L2105" s="2">
        <f t="shared" si="799"/>
        <v>0</v>
      </c>
      <c r="M2105" s="2">
        <f t="shared" si="800"/>
        <v>2.9153298925931159E-2</v>
      </c>
      <c r="N2105" s="1">
        <v>4310</v>
      </c>
      <c r="O2105" s="1">
        <v>2650</v>
      </c>
      <c r="P2105"/>
      <c r="Q2105"/>
      <c r="R2105">
        <v>113</v>
      </c>
      <c r="S2105">
        <v>96</v>
      </c>
      <c r="AI2105" s="7">
        <f>IF(Q2105&gt;0,RANK(Q2105,(N2105:P2105,Q2105:AG2105)),0)</f>
        <v>0</v>
      </c>
      <c r="AJ2105" s="7">
        <f>IF(R2105&gt;0,RANK(R2105,(N2105:P2105,Q2105:AG2105)),0)</f>
        <v>3</v>
      </c>
      <c r="AK2105" s="7">
        <f>IF(T2105&gt;0,RANK(T2105,(N2105:P2105,Q2105:AG2105)),0)</f>
        <v>0</v>
      </c>
      <c r="AL2105" s="7">
        <f>IF(S2105&gt;0,RANK(S2105,(N2105:P2105,Q2105:AG2105)),0)</f>
        <v>4</v>
      </c>
      <c r="AM2105" s="2">
        <f t="shared" si="801"/>
        <v>0</v>
      </c>
      <c r="AN2105" s="2">
        <f t="shared" si="802"/>
        <v>1.5762309945599108E-2</v>
      </c>
      <c r="AO2105" s="2">
        <f t="shared" si="803"/>
        <v>0</v>
      </c>
      <c r="AP2105" s="2">
        <f t="shared" si="804"/>
        <v>1.3390988980331985E-2</v>
      </c>
      <c r="AR2105" t="s">
        <v>276</v>
      </c>
      <c r="AS2105" t="s">
        <v>274</v>
      </c>
      <c r="AT2105">
        <v>1</v>
      </c>
      <c r="AV2105">
        <v>1</v>
      </c>
      <c r="AW2105" s="91">
        <v>54</v>
      </c>
      <c r="AX2105" s="93">
        <v>9</v>
      </c>
      <c r="AY2105" s="97">
        <f t="shared" si="805"/>
        <v>54009</v>
      </c>
      <c r="BA2105" s="7" t="s">
        <v>1261</v>
      </c>
    </row>
    <row r="2106" spans="1:53" hidden="1" outlineLevel="1">
      <c r="A2106" t="s">
        <v>158</v>
      </c>
      <c r="B2106" t="s">
        <v>274</v>
      </c>
      <c r="C2106" s="1">
        <f t="shared" si="794"/>
        <v>25304</v>
      </c>
      <c r="D2106" s="7">
        <f>IF(N2106&gt;0, RANK(N2106,(N2106:P2106,Q2106:AG2106)),0)</f>
        <v>1</v>
      </c>
      <c r="E2106" s="7">
        <f>IF(O2106&gt;0,RANK(O2106,(N2106:P2106,Q2106:AG2106)),0)</f>
        <v>2</v>
      </c>
      <c r="F2106" s="7">
        <f>IF(P2106&gt;0,RANK(P2106,(N2106:P2106,Q2106:AG2106)),0)</f>
        <v>0</v>
      </c>
      <c r="G2106" s="1">
        <f t="shared" si="795"/>
        <v>4540</v>
      </c>
      <c r="H2106" s="2">
        <f t="shared" si="796"/>
        <v>0.17941827379070502</v>
      </c>
      <c r="I2106" s="2"/>
      <c r="J2106" s="2">
        <f t="shared" si="797"/>
        <v>0.57852513436610808</v>
      </c>
      <c r="K2106" s="2">
        <f t="shared" si="798"/>
        <v>0.39910686057540312</v>
      </c>
      <c r="L2106" s="2">
        <f t="shared" si="799"/>
        <v>0</v>
      </c>
      <c r="M2106" s="2">
        <f t="shared" si="800"/>
        <v>2.2368005058488794E-2</v>
      </c>
      <c r="N2106" s="1">
        <v>14639</v>
      </c>
      <c r="O2106" s="1">
        <v>10099</v>
      </c>
      <c r="P2106"/>
      <c r="Q2106"/>
      <c r="R2106">
        <v>165</v>
      </c>
      <c r="S2106">
        <v>401</v>
      </c>
      <c r="AI2106" s="7">
        <f>IF(Q2106&gt;0,RANK(Q2106,(N2106:P2106,Q2106:AG2106)),0)</f>
        <v>0</v>
      </c>
      <c r="AJ2106" s="7">
        <f>IF(R2106&gt;0,RANK(R2106,(N2106:P2106,Q2106:AG2106)),0)</f>
        <v>4</v>
      </c>
      <c r="AK2106" s="7">
        <f>IF(T2106&gt;0,RANK(T2106,(N2106:P2106,Q2106:AG2106)),0)</f>
        <v>0</v>
      </c>
      <c r="AL2106" s="7">
        <f>IF(S2106&gt;0,RANK(S2106,(N2106:P2106,Q2106:AG2106)),0)</f>
        <v>3</v>
      </c>
      <c r="AM2106" s="2">
        <f t="shared" si="801"/>
        <v>0</v>
      </c>
      <c r="AN2106" s="2">
        <f t="shared" si="802"/>
        <v>6.5207081884287067E-3</v>
      </c>
      <c r="AO2106" s="2">
        <f t="shared" si="803"/>
        <v>0</v>
      </c>
      <c r="AP2106" s="2">
        <f t="shared" si="804"/>
        <v>1.5847296870060069E-2</v>
      </c>
      <c r="AR2106" t="s">
        <v>158</v>
      </c>
      <c r="AS2106" t="s">
        <v>274</v>
      </c>
      <c r="AT2106">
        <v>3</v>
      </c>
      <c r="AV2106">
        <v>1</v>
      </c>
      <c r="AW2106" s="91">
        <v>54</v>
      </c>
      <c r="AX2106" s="93">
        <v>11</v>
      </c>
      <c r="AY2106" s="97">
        <f t="shared" si="805"/>
        <v>54011</v>
      </c>
      <c r="BA2106" s="7" t="s">
        <v>1261</v>
      </c>
    </row>
    <row r="2107" spans="1:53" hidden="1" outlineLevel="1">
      <c r="A2107" t="s">
        <v>852</v>
      </c>
      <c r="B2107" t="s">
        <v>274</v>
      </c>
      <c r="C2107" s="1">
        <f t="shared" si="794"/>
        <v>1793</v>
      </c>
      <c r="D2107" s="7">
        <f>IF(N2107&gt;0, RANK(N2107,(N2107:P2107,Q2107:AG2107)),0)</f>
        <v>1</v>
      </c>
      <c r="E2107" s="7">
        <f>IF(O2107&gt;0,RANK(O2107,(N2107:P2107,Q2107:AG2107)),0)</f>
        <v>2</v>
      </c>
      <c r="F2107" s="7">
        <f>IF(P2107&gt;0,RANK(P2107,(N2107:P2107,Q2107:AG2107)),0)</f>
        <v>0</v>
      </c>
      <c r="G2107" s="1">
        <f t="shared" si="795"/>
        <v>152</v>
      </c>
      <c r="H2107" s="2">
        <f t="shared" si="796"/>
        <v>8.4774121583937531E-2</v>
      </c>
      <c r="I2107" s="2"/>
      <c r="J2107" s="2">
        <f t="shared" si="797"/>
        <v>0.52258784160624649</v>
      </c>
      <c r="K2107" s="2">
        <f t="shared" si="798"/>
        <v>0.43781372002230901</v>
      </c>
      <c r="L2107" s="2">
        <f t="shared" si="799"/>
        <v>0</v>
      </c>
      <c r="M2107" s="2">
        <f t="shared" si="800"/>
        <v>3.95984383714445E-2</v>
      </c>
      <c r="N2107">
        <v>937</v>
      </c>
      <c r="O2107">
        <v>785</v>
      </c>
      <c r="P2107"/>
      <c r="Q2107"/>
      <c r="R2107">
        <v>14</v>
      </c>
      <c r="S2107">
        <v>57</v>
      </c>
      <c r="AI2107" s="7">
        <f>IF(Q2107&gt;0,RANK(Q2107,(N2107:P2107,Q2107:AG2107)),0)</f>
        <v>0</v>
      </c>
      <c r="AJ2107" s="7">
        <f>IF(R2107&gt;0,RANK(R2107,(N2107:P2107,Q2107:AG2107)),0)</f>
        <v>4</v>
      </c>
      <c r="AK2107" s="7">
        <f>IF(T2107&gt;0,RANK(T2107,(N2107:P2107,Q2107:AG2107)),0)</f>
        <v>0</v>
      </c>
      <c r="AL2107" s="7">
        <f>IF(S2107&gt;0,RANK(S2107,(N2107:P2107,Q2107:AG2107)),0)</f>
        <v>3</v>
      </c>
      <c r="AM2107" s="2">
        <f t="shared" si="801"/>
        <v>0</v>
      </c>
      <c r="AN2107" s="2">
        <f t="shared" si="802"/>
        <v>7.8081427774679309E-3</v>
      </c>
      <c r="AO2107" s="2">
        <f t="shared" si="803"/>
        <v>0</v>
      </c>
      <c r="AP2107" s="2">
        <f t="shared" si="804"/>
        <v>3.1790295593976572E-2</v>
      </c>
      <c r="AR2107" t="s">
        <v>852</v>
      </c>
      <c r="AS2107" t="s">
        <v>274</v>
      </c>
      <c r="AT2107">
        <v>2</v>
      </c>
      <c r="AV2107">
        <v>1</v>
      </c>
      <c r="AW2107" s="91">
        <v>54</v>
      </c>
      <c r="AX2107" s="93">
        <v>13</v>
      </c>
      <c r="AY2107" s="97">
        <f t="shared" si="805"/>
        <v>54013</v>
      </c>
      <c r="BA2107" s="7" t="s">
        <v>1261</v>
      </c>
    </row>
    <row r="2108" spans="1:53" hidden="1" outlineLevel="1">
      <c r="A2108" t="s">
        <v>1323</v>
      </c>
      <c r="B2108" t="s">
        <v>274</v>
      </c>
      <c r="C2108" s="1">
        <f t="shared" si="794"/>
        <v>2446</v>
      </c>
      <c r="D2108" s="7">
        <f>IF(N2108&gt;0, RANK(N2108,(N2108:P2108,Q2108:AG2108)),0)</f>
        <v>1</v>
      </c>
      <c r="E2108" s="7">
        <f>IF(O2108&gt;0,RANK(O2108,(N2108:P2108,Q2108:AG2108)),0)</f>
        <v>2</v>
      </c>
      <c r="F2108" s="7">
        <f>IF(P2108&gt;0,RANK(P2108,(N2108:P2108,Q2108:AG2108)),0)</f>
        <v>0</v>
      </c>
      <c r="G2108" s="1">
        <f t="shared" si="795"/>
        <v>494</v>
      </c>
      <c r="H2108" s="2">
        <f t="shared" si="796"/>
        <v>0.20196238757154539</v>
      </c>
      <c r="I2108" s="2"/>
      <c r="J2108" s="2">
        <f t="shared" si="797"/>
        <v>0.58094848732624693</v>
      </c>
      <c r="K2108" s="2">
        <f t="shared" si="798"/>
        <v>0.37898609975470154</v>
      </c>
      <c r="L2108" s="2">
        <f t="shared" si="799"/>
        <v>0</v>
      </c>
      <c r="M2108" s="2">
        <f t="shared" si="800"/>
        <v>4.0065412919051524E-2</v>
      </c>
      <c r="N2108" s="1">
        <v>1421</v>
      </c>
      <c r="O2108">
        <v>927</v>
      </c>
      <c r="P2108"/>
      <c r="Q2108"/>
      <c r="R2108">
        <v>17</v>
      </c>
      <c r="S2108">
        <v>81</v>
      </c>
      <c r="AI2108" s="7">
        <f>IF(Q2108&gt;0,RANK(Q2108,(N2108:P2108,Q2108:AG2108)),0)</f>
        <v>0</v>
      </c>
      <c r="AJ2108" s="7">
        <f>IF(R2108&gt;0,RANK(R2108,(N2108:P2108,Q2108:AG2108)),0)</f>
        <v>4</v>
      </c>
      <c r="AK2108" s="7">
        <f>IF(T2108&gt;0,RANK(T2108,(N2108:P2108,Q2108:AG2108)),0)</f>
        <v>0</v>
      </c>
      <c r="AL2108" s="7">
        <f>IF(S2108&gt;0,RANK(S2108,(N2108:P2108,Q2108:AG2108)),0)</f>
        <v>3</v>
      </c>
      <c r="AM2108" s="2">
        <f t="shared" si="801"/>
        <v>0</v>
      </c>
      <c r="AN2108" s="2">
        <f t="shared" si="802"/>
        <v>6.9501226492232216E-3</v>
      </c>
      <c r="AO2108" s="2">
        <f t="shared" si="803"/>
        <v>0</v>
      </c>
      <c r="AP2108" s="2">
        <f t="shared" si="804"/>
        <v>3.311529026982829E-2</v>
      </c>
      <c r="AR2108" t="s">
        <v>1323</v>
      </c>
      <c r="AS2108" t="s">
        <v>274</v>
      </c>
      <c r="AT2108">
        <v>2</v>
      </c>
      <c r="AV2108">
        <v>1</v>
      </c>
      <c r="AW2108" s="91">
        <v>54</v>
      </c>
      <c r="AX2108" s="93">
        <v>15</v>
      </c>
      <c r="AY2108" s="97">
        <f t="shared" si="805"/>
        <v>54015</v>
      </c>
      <c r="BA2108" s="7" t="s">
        <v>1261</v>
      </c>
    </row>
    <row r="2109" spans="1:53" hidden="1" outlineLevel="1">
      <c r="A2109" t="s">
        <v>159</v>
      </c>
      <c r="B2109" t="s">
        <v>274</v>
      </c>
      <c r="C2109" s="1">
        <f t="shared" si="794"/>
        <v>2335</v>
      </c>
      <c r="D2109" s="7">
        <f>IF(N2109&gt;0, RANK(N2109,(N2109:P2109,Q2109:AG2109)),0)</f>
        <v>2</v>
      </c>
      <c r="E2109" s="7">
        <f>IF(O2109&gt;0,RANK(O2109,(N2109:P2109,Q2109:AG2109)),0)</f>
        <v>1</v>
      </c>
      <c r="F2109" s="7">
        <f>IF(P2109&gt;0,RANK(P2109,(N2109:P2109,Q2109:AG2109)),0)</f>
        <v>0</v>
      </c>
      <c r="G2109" s="1">
        <f t="shared" si="795"/>
        <v>641</v>
      </c>
      <c r="H2109" s="2">
        <f t="shared" si="796"/>
        <v>0.27451820128479659</v>
      </c>
      <c r="I2109" s="2"/>
      <c r="J2109" s="2">
        <f t="shared" si="797"/>
        <v>0.34561027837259101</v>
      </c>
      <c r="K2109" s="2">
        <f t="shared" si="798"/>
        <v>0.6201284796573876</v>
      </c>
      <c r="L2109" s="2">
        <f t="shared" si="799"/>
        <v>0</v>
      </c>
      <c r="M2109" s="2">
        <f t="shared" si="800"/>
        <v>3.426124197002145E-2</v>
      </c>
      <c r="N2109">
        <v>807</v>
      </c>
      <c r="O2109" s="1">
        <v>1448</v>
      </c>
      <c r="P2109"/>
      <c r="Q2109"/>
      <c r="R2109">
        <v>31</v>
      </c>
      <c r="S2109">
        <v>49</v>
      </c>
      <c r="AI2109" s="7">
        <f>IF(Q2109&gt;0,RANK(Q2109,(N2109:P2109,Q2109:AG2109)),0)</f>
        <v>0</v>
      </c>
      <c r="AJ2109" s="7">
        <f>IF(R2109&gt;0,RANK(R2109,(N2109:P2109,Q2109:AG2109)),0)</f>
        <v>4</v>
      </c>
      <c r="AK2109" s="7">
        <f>IF(T2109&gt;0,RANK(T2109,(N2109:P2109,Q2109:AG2109)),0)</f>
        <v>0</v>
      </c>
      <c r="AL2109" s="7">
        <f>IF(S2109&gt;0,RANK(S2109,(N2109:P2109,Q2109:AG2109)),0)</f>
        <v>3</v>
      </c>
      <c r="AM2109" s="2">
        <f t="shared" si="801"/>
        <v>0</v>
      </c>
      <c r="AN2109" s="2">
        <f t="shared" si="802"/>
        <v>1.3276231263383297E-2</v>
      </c>
      <c r="AO2109" s="2">
        <f t="shared" si="803"/>
        <v>0</v>
      </c>
      <c r="AP2109" s="2">
        <f t="shared" si="804"/>
        <v>2.0985010706638114E-2</v>
      </c>
      <c r="AR2109" t="s">
        <v>159</v>
      </c>
      <c r="AS2109" t="s">
        <v>274</v>
      </c>
      <c r="AT2109">
        <v>1</v>
      </c>
      <c r="AV2109">
        <v>1</v>
      </c>
      <c r="AW2109" s="91">
        <v>54</v>
      </c>
      <c r="AX2109" s="93">
        <v>17</v>
      </c>
      <c r="AY2109" s="97">
        <f t="shared" si="805"/>
        <v>54017</v>
      </c>
      <c r="BA2109" s="7" t="s">
        <v>1261</v>
      </c>
    </row>
    <row r="2110" spans="1:53" hidden="1" outlineLevel="1">
      <c r="A2110" t="s">
        <v>1081</v>
      </c>
      <c r="B2110" t="s">
        <v>274</v>
      </c>
      <c r="C2110" s="1">
        <f t="shared" si="794"/>
        <v>11219</v>
      </c>
      <c r="D2110" s="7">
        <f>IF(N2110&gt;0, RANK(N2110,(N2110:P2110,Q2110:AG2110)),0)</f>
        <v>1</v>
      </c>
      <c r="E2110" s="7">
        <f>IF(O2110&gt;0,RANK(O2110,(N2110:P2110,Q2110:AG2110)),0)</f>
        <v>2</v>
      </c>
      <c r="F2110" s="7">
        <f>IF(P2110&gt;0,RANK(P2110,(N2110:P2110,Q2110:AG2110)),0)</f>
        <v>0</v>
      </c>
      <c r="G2110" s="1">
        <f t="shared" si="795"/>
        <v>2658</v>
      </c>
      <c r="H2110" s="2">
        <f t="shared" si="796"/>
        <v>0.23691951154291827</v>
      </c>
      <c r="I2110" s="2"/>
      <c r="J2110" s="2">
        <f t="shared" si="797"/>
        <v>0.59925127016668156</v>
      </c>
      <c r="K2110" s="2">
        <f t="shared" si="798"/>
        <v>0.36233175862376327</v>
      </c>
      <c r="L2110" s="2">
        <f t="shared" si="799"/>
        <v>0</v>
      </c>
      <c r="M2110" s="2">
        <f t="shared" si="800"/>
        <v>3.8416971209555173E-2</v>
      </c>
      <c r="N2110" s="1">
        <v>6723</v>
      </c>
      <c r="O2110" s="1">
        <v>4065</v>
      </c>
      <c r="P2110"/>
      <c r="Q2110"/>
      <c r="R2110">
        <v>138</v>
      </c>
      <c r="S2110">
        <v>293</v>
      </c>
      <c r="AI2110" s="7">
        <f>IF(Q2110&gt;0,RANK(Q2110,(N2110:P2110,Q2110:AG2110)),0)</f>
        <v>0</v>
      </c>
      <c r="AJ2110" s="7">
        <f>IF(R2110&gt;0,RANK(R2110,(N2110:P2110,Q2110:AG2110)),0)</f>
        <v>4</v>
      </c>
      <c r="AK2110" s="7">
        <f>IF(T2110&gt;0,RANK(T2110,(N2110:P2110,Q2110:AG2110)),0)</f>
        <v>0</v>
      </c>
      <c r="AL2110" s="7">
        <f>IF(S2110&gt;0,RANK(S2110,(N2110:P2110,Q2110:AG2110)),0)</f>
        <v>3</v>
      </c>
      <c r="AM2110" s="2">
        <f t="shared" si="801"/>
        <v>0</v>
      </c>
      <c r="AN2110" s="2">
        <f t="shared" si="802"/>
        <v>1.2300561547374989E-2</v>
      </c>
      <c r="AO2110" s="2">
        <f t="shared" si="803"/>
        <v>0</v>
      </c>
      <c r="AP2110" s="2">
        <f t="shared" si="804"/>
        <v>2.6116409662180231E-2</v>
      </c>
      <c r="AR2110" t="s">
        <v>1081</v>
      </c>
      <c r="AS2110" t="s">
        <v>274</v>
      </c>
      <c r="AT2110">
        <v>3</v>
      </c>
      <c r="AV2110">
        <v>1</v>
      </c>
      <c r="AW2110" s="91">
        <v>54</v>
      </c>
      <c r="AX2110" s="93">
        <v>19</v>
      </c>
      <c r="AY2110" s="97">
        <f t="shared" si="805"/>
        <v>54019</v>
      </c>
      <c r="BA2110" s="7" t="s">
        <v>1261</v>
      </c>
    </row>
    <row r="2111" spans="1:53" hidden="1" outlineLevel="1">
      <c r="A2111" t="s">
        <v>830</v>
      </c>
      <c r="B2111" t="s">
        <v>274</v>
      </c>
      <c r="C2111" s="1">
        <f t="shared" si="794"/>
        <v>2351</v>
      </c>
      <c r="D2111" s="7">
        <f>IF(N2111&gt;0, RANK(N2111,(N2111:P2111,Q2111:AG2111)),0)</f>
        <v>1</v>
      </c>
      <c r="E2111" s="7">
        <f>IF(O2111&gt;0,RANK(O2111,(N2111:P2111,Q2111:AG2111)),0)</f>
        <v>2</v>
      </c>
      <c r="F2111" s="7">
        <f>IF(P2111&gt;0,RANK(P2111,(N2111:P2111,Q2111:AG2111)),0)</f>
        <v>0</v>
      </c>
      <c r="G2111" s="1">
        <f t="shared" si="795"/>
        <v>323</v>
      </c>
      <c r="H2111" s="2">
        <f t="shared" si="796"/>
        <v>0.13738834538494257</v>
      </c>
      <c r="I2111" s="2"/>
      <c r="J2111" s="2">
        <f t="shared" si="797"/>
        <v>0.54317311782220334</v>
      </c>
      <c r="K2111" s="2">
        <f t="shared" si="798"/>
        <v>0.40578477243726074</v>
      </c>
      <c r="L2111" s="2">
        <f t="shared" si="799"/>
        <v>0</v>
      </c>
      <c r="M2111" s="2">
        <f t="shared" si="800"/>
        <v>5.1042109740535913E-2</v>
      </c>
      <c r="N2111" s="1">
        <v>1277</v>
      </c>
      <c r="O2111">
        <v>954</v>
      </c>
      <c r="P2111"/>
      <c r="Q2111"/>
      <c r="R2111">
        <v>45</v>
      </c>
      <c r="S2111">
        <v>75</v>
      </c>
      <c r="AI2111" s="7">
        <f>IF(Q2111&gt;0,RANK(Q2111,(N2111:P2111,Q2111:AG2111)),0)</f>
        <v>0</v>
      </c>
      <c r="AJ2111" s="7">
        <f>IF(R2111&gt;0,RANK(R2111,(N2111:P2111,Q2111:AG2111)),0)</f>
        <v>4</v>
      </c>
      <c r="AK2111" s="7">
        <f>IF(T2111&gt;0,RANK(T2111,(N2111:P2111,Q2111:AG2111)),0)</f>
        <v>0</v>
      </c>
      <c r="AL2111" s="7">
        <f>IF(S2111&gt;0,RANK(S2111,(N2111:P2111,Q2111:AG2111)),0)</f>
        <v>3</v>
      </c>
      <c r="AM2111" s="2">
        <f t="shared" si="801"/>
        <v>0</v>
      </c>
      <c r="AN2111" s="2">
        <f t="shared" si="802"/>
        <v>1.9140791152700978E-2</v>
      </c>
      <c r="AO2111" s="2">
        <f t="shared" si="803"/>
        <v>0</v>
      </c>
      <c r="AP2111" s="2">
        <f t="shared" si="804"/>
        <v>3.1901318587834966E-2</v>
      </c>
      <c r="AR2111" t="s">
        <v>830</v>
      </c>
      <c r="AS2111" t="s">
        <v>274</v>
      </c>
      <c r="AT2111">
        <v>1</v>
      </c>
      <c r="AV2111">
        <v>1</v>
      </c>
      <c r="AW2111" s="91">
        <v>54</v>
      </c>
      <c r="AX2111" s="93">
        <v>21</v>
      </c>
      <c r="AY2111" s="97">
        <f t="shared" si="805"/>
        <v>54021</v>
      </c>
      <c r="BA2111" s="7" t="s">
        <v>1261</v>
      </c>
    </row>
    <row r="2112" spans="1:53" hidden="1" outlineLevel="1">
      <c r="A2112" t="s">
        <v>1340</v>
      </c>
      <c r="B2112" t="s">
        <v>274</v>
      </c>
      <c r="C2112" s="1">
        <f t="shared" si="794"/>
        <v>3524</v>
      </c>
      <c r="D2112" s="7">
        <f>IF(N2112&gt;0, RANK(N2112,(N2112:P2112,Q2112:AG2112)),0)</f>
        <v>2</v>
      </c>
      <c r="E2112" s="7">
        <f>IF(O2112&gt;0,RANK(O2112,(N2112:P2112,Q2112:AG2112)),0)</f>
        <v>1</v>
      </c>
      <c r="F2112" s="7">
        <f>IF(P2112&gt;0,RANK(P2112,(N2112:P2112,Q2112:AG2112)),0)</f>
        <v>0</v>
      </c>
      <c r="G2112" s="1">
        <f t="shared" si="795"/>
        <v>1597</v>
      </c>
      <c r="H2112" s="2">
        <f t="shared" si="796"/>
        <v>0.45317820658342794</v>
      </c>
      <c r="I2112" s="2"/>
      <c r="J2112" s="2">
        <f t="shared" si="797"/>
        <v>0.26248581157775258</v>
      </c>
      <c r="K2112" s="2">
        <f t="shared" si="798"/>
        <v>0.71566401816118053</v>
      </c>
      <c r="L2112" s="2">
        <f t="shared" si="799"/>
        <v>0</v>
      </c>
      <c r="M2112" s="2">
        <f t="shared" si="800"/>
        <v>2.1850170261066837E-2</v>
      </c>
      <c r="N2112">
        <v>925</v>
      </c>
      <c r="O2112" s="1">
        <v>2522</v>
      </c>
      <c r="P2112"/>
      <c r="Q2112"/>
      <c r="R2112">
        <v>42</v>
      </c>
      <c r="S2112">
        <v>35</v>
      </c>
      <c r="AI2112" s="7">
        <f>IF(Q2112&gt;0,RANK(Q2112,(N2112:P2112,Q2112:AG2112)),0)</f>
        <v>0</v>
      </c>
      <c r="AJ2112" s="7">
        <f>IF(R2112&gt;0,RANK(R2112,(N2112:P2112,Q2112:AG2112)),0)</f>
        <v>3</v>
      </c>
      <c r="AK2112" s="7">
        <f>IF(T2112&gt;0,RANK(T2112,(N2112:P2112,Q2112:AG2112)),0)</f>
        <v>0</v>
      </c>
      <c r="AL2112" s="7">
        <f>IF(S2112&gt;0,RANK(S2112,(N2112:P2112,Q2112:AG2112)),0)</f>
        <v>4</v>
      </c>
      <c r="AM2112" s="2">
        <f t="shared" si="801"/>
        <v>0</v>
      </c>
      <c r="AN2112" s="2">
        <f t="shared" si="802"/>
        <v>1.191827468785471E-2</v>
      </c>
      <c r="AO2112" s="2">
        <f t="shared" si="803"/>
        <v>0</v>
      </c>
      <c r="AP2112" s="2">
        <f t="shared" si="804"/>
        <v>9.9318955732122585E-3</v>
      </c>
      <c r="AR2112" t="s">
        <v>1340</v>
      </c>
      <c r="AS2112" t="s">
        <v>274</v>
      </c>
      <c r="AT2112">
        <v>1</v>
      </c>
      <c r="AV2112">
        <v>1</v>
      </c>
      <c r="AW2112" s="91">
        <v>54</v>
      </c>
      <c r="AX2112" s="93">
        <v>23</v>
      </c>
      <c r="AY2112" s="97">
        <f t="shared" si="805"/>
        <v>54023</v>
      </c>
      <c r="BA2112" s="7" t="s">
        <v>1261</v>
      </c>
    </row>
    <row r="2113" spans="1:53" hidden="1" outlineLevel="1">
      <c r="A2113" t="s">
        <v>160</v>
      </c>
      <c r="B2113" t="s">
        <v>274</v>
      </c>
      <c r="C2113" s="1">
        <f t="shared" si="794"/>
        <v>9793</v>
      </c>
      <c r="D2113" s="7">
        <f>IF(N2113&gt;0, RANK(N2113,(N2113:P2113,Q2113:AG2113)),0)</f>
        <v>1</v>
      </c>
      <c r="E2113" s="7">
        <f>IF(O2113&gt;0,RANK(O2113,(N2113:P2113,Q2113:AG2113)),0)</f>
        <v>2</v>
      </c>
      <c r="F2113" s="7">
        <f>IF(P2113&gt;0,RANK(P2113,(N2113:P2113,Q2113:AG2113)),0)</f>
        <v>0</v>
      </c>
      <c r="G2113" s="1">
        <f t="shared" si="795"/>
        <v>1208</v>
      </c>
      <c r="H2113" s="2">
        <f t="shared" si="796"/>
        <v>0.12335341570509548</v>
      </c>
      <c r="I2113" s="2"/>
      <c r="J2113" s="2">
        <f t="shared" si="797"/>
        <v>0.54059021750229752</v>
      </c>
      <c r="K2113" s="2">
        <f t="shared" si="798"/>
        <v>0.41723680179720207</v>
      </c>
      <c r="L2113" s="2">
        <f t="shared" si="799"/>
        <v>0</v>
      </c>
      <c r="M2113" s="2">
        <f t="shared" si="800"/>
        <v>4.2172980700500406E-2</v>
      </c>
      <c r="N2113" s="1">
        <v>5294</v>
      </c>
      <c r="O2113" s="1">
        <v>4086</v>
      </c>
      <c r="P2113"/>
      <c r="Q2113"/>
      <c r="R2113">
        <v>137</v>
      </c>
      <c r="S2113">
        <v>276</v>
      </c>
      <c r="AI2113" s="7">
        <f>IF(Q2113&gt;0,RANK(Q2113,(N2113:P2113,Q2113:AG2113)),0)</f>
        <v>0</v>
      </c>
      <c r="AJ2113" s="7">
        <f>IF(R2113&gt;0,RANK(R2113,(N2113:P2113,Q2113:AG2113)),0)</f>
        <v>4</v>
      </c>
      <c r="AK2113" s="7">
        <f>IF(T2113&gt;0,RANK(T2113,(N2113:P2113,Q2113:AG2113)),0)</f>
        <v>0</v>
      </c>
      <c r="AL2113" s="7">
        <f>IF(S2113&gt;0,RANK(S2113,(N2113:P2113,Q2113:AG2113)),0)</f>
        <v>3</v>
      </c>
      <c r="AM2113" s="2">
        <f t="shared" si="801"/>
        <v>0</v>
      </c>
      <c r="AN2113" s="2">
        <f t="shared" si="802"/>
        <v>1.3989584397018279E-2</v>
      </c>
      <c r="AO2113" s="2">
        <f t="shared" si="803"/>
        <v>0</v>
      </c>
      <c r="AP2113" s="2">
        <f t="shared" si="804"/>
        <v>2.8183396303482079E-2</v>
      </c>
      <c r="AR2113" t="s">
        <v>160</v>
      </c>
      <c r="AS2113" t="s">
        <v>274</v>
      </c>
      <c r="AT2113">
        <v>3</v>
      </c>
      <c r="AV2113">
        <v>1</v>
      </c>
      <c r="AW2113" s="91">
        <v>54</v>
      </c>
      <c r="AX2113" s="93">
        <v>25</v>
      </c>
      <c r="AY2113" s="97">
        <f t="shared" si="805"/>
        <v>54025</v>
      </c>
      <c r="BA2113" s="7" t="s">
        <v>1261</v>
      </c>
    </row>
    <row r="2114" spans="1:53" hidden="1" outlineLevel="1">
      <c r="A2114" t="s">
        <v>161</v>
      </c>
      <c r="B2114" t="s">
        <v>274</v>
      </c>
      <c r="C2114" s="1">
        <f t="shared" si="794"/>
        <v>6179</v>
      </c>
      <c r="D2114" s="7">
        <f>IF(N2114&gt;0, RANK(N2114,(N2114:P2114,Q2114:AG2114)),0)</f>
        <v>2</v>
      </c>
      <c r="E2114" s="7">
        <f>IF(O2114&gt;0,RANK(O2114,(N2114:P2114,Q2114:AG2114)),0)</f>
        <v>1</v>
      </c>
      <c r="F2114" s="7">
        <f>IF(P2114&gt;0,RANK(P2114,(N2114:P2114,Q2114:AG2114)),0)</f>
        <v>0</v>
      </c>
      <c r="G2114" s="1">
        <f t="shared" si="795"/>
        <v>852</v>
      </c>
      <c r="H2114" s="2">
        <f t="shared" si="796"/>
        <v>0.13788638938339537</v>
      </c>
      <c r="I2114" s="2"/>
      <c r="J2114" s="2">
        <f t="shared" si="797"/>
        <v>0.41705777633921348</v>
      </c>
      <c r="K2114" s="2">
        <f t="shared" si="798"/>
        <v>0.55494416572260885</v>
      </c>
      <c r="L2114" s="2">
        <f t="shared" si="799"/>
        <v>0</v>
      </c>
      <c r="M2114" s="2">
        <f t="shared" si="800"/>
        <v>2.7998057938177667E-2</v>
      </c>
      <c r="N2114" s="1">
        <v>2577</v>
      </c>
      <c r="O2114" s="1">
        <v>3429</v>
      </c>
      <c r="P2114"/>
      <c r="Q2114"/>
      <c r="R2114">
        <v>128</v>
      </c>
      <c r="S2114">
        <v>45</v>
      </c>
      <c r="AI2114" s="7">
        <f>IF(Q2114&gt;0,RANK(Q2114,(N2114:P2114,Q2114:AG2114)),0)</f>
        <v>0</v>
      </c>
      <c r="AJ2114" s="7">
        <f>IF(R2114&gt;0,RANK(R2114,(N2114:P2114,Q2114:AG2114)),0)</f>
        <v>3</v>
      </c>
      <c r="AK2114" s="7">
        <f>IF(T2114&gt;0,RANK(T2114,(N2114:P2114,Q2114:AG2114)),0)</f>
        <v>0</v>
      </c>
      <c r="AL2114" s="7">
        <f>IF(S2114&gt;0,RANK(S2114,(N2114:P2114,Q2114:AG2114)),0)</f>
        <v>4</v>
      </c>
      <c r="AM2114" s="2">
        <f t="shared" si="801"/>
        <v>0</v>
      </c>
      <c r="AN2114" s="2">
        <f t="shared" si="802"/>
        <v>2.0715326104547661E-2</v>
      </c>
      <c r="AO2114" s="2">
        <f t="shared" si="803"/>
        <v>0</v>
      </c>
      <c r="AP2114" s="2">
        <f t="shared" si="804"/>
        <v>7.2827318336300371E-3</v>
      </c>
      <c r="AR2114" t="s">
        <v>161</v>
      </c>
      <c r="AS2114" t="s">
        <v>274</v>
      </c>
      <c r="AT2114">
        <v>2</v>
      </c>
      <c r="AV2114">
        <v>1</v>
      </c>
      <c r="AW2114" s="91">
        <v>54</v>
      </c>
      <c r="AX2114" s="93">
        <v>27</v>
      </c>
      <c r="AY2114" s="97">
        <f t="shared" si="805"/>
        <v>54027</v>
      </c>
      <c r="BA2114" s="7" t="s">
        <v>1261</v>
      </c>
    </row>
    <row r="2115" spans="1:53" hidden="1" outlineLevel="1">
      <c r="A2115" t="s">
        <v>2196</v>
      </c>
      <c r="B2115" t="s">
        <v>274</v>
      </c>
      <c r="C2115" s="1">
        <f t="shared" si="794"/>
        <v>10297</v>
      </c>
      <c r="D2115" s="7">
        <f>IF(N2115&gt;0, RANK(N2115,(N2115:P2115,Q2115:AG2115)),0)</f>
        <v>1</v>
      </c>
      <c r="E2115" s="7">
        <f>IF(O2115&gt;0,RANK(O2115,(N2115:P2115,Q2115:AG2115)),0)</f>
        <v>2</v>
      </c>
      <c r="F2115" s="7">
        <f>IF(P2115&gt;0,RANK(P2115,(N2115:P2115,Q2115:AG2115)),0)</f>
        <v>0</v>
      </c>
      <c r="G2115" s="1">
        <f t="shared" si="795"/>
        <v>1454</v>
      </c>
      <c r="H2115" s="2">
        <f t="shared" si="796"/>
        <v>0.14120617655627854</v>
      </c>
      <c r="I2115" s="2"/>
      <c r="J2115" s="2">
        <f t="shared" si="797"/>
        <v>0.55394775177236089</v>
      </c>
      <c r="K2115" s="2">
        <f t="shared" si="798"/>
        <v>0.41274157521608235</v>
      </c>
      <c r="L2115" s="2">
        <f t="shared" si="799"/>
        <v>0</v>
      </c>
      <c r="M2115" s="2">
        <f t="shared" si="800"/>
        <v>3.3310673011556768E-2</v>
      </c>
      <c r="N2115" s="1">
        <v>5704</v>
      </c>
      <c r="O2115" s="1">
        <v>4250</v>
      </c>
      <c r="P2115"/>
      <c r="Q2115"/>
      <c r="R2115">
        <v>179</v>
      </c>
      <c r="S2115">
        <v>164</v>
      </c>
      <c r="AI2115" s="7">
        <f>IF(Q2115&gt;0,RANK(Q2115,(N2115:P2115,Q2115:AG2115)),0)</f>
        <v>0</v>
      </c>
      <c r="AJ2115" s="7">
        <f>IF(R2115&gt;0,RANK(R2115,(N2115:P2115,Q2115:AG2115)),0)</f>
        <v>3</v>
      </c>
      <c r="AK2115" s="7">
        <f>IF(T2115&gt;0,RANK(T2115,(N2115:P2115,Q2115:AG2115)),0)</f>
        <v>0</v>
      </c>
      <c r="AL2115" s="7">
        <f>IF(S2115&gt;0,RANK(S2115,(N2115:P2115,Q2115:AG2115)),0)</f>
        <v>4</v>
      </c>
      <c r="AM2115" s="2">
        <f t="shared" si="801"/>
        <v>0</v>
      </c>
      <c r="AN2115" s="2">
        <f t="shared" si="802"/>
        <v>1.7383703991453822E-2</v>
      </c>
      <c r="AO2115" s="2">
        <f t="shared" si="803"/>
        <v>0</v>
      </c>
      <c r="AP2115" s="2">
        <f t="shared" si="804"/>
        <v>1.5926969020102943E-2</v>
      </c>
      <c r="AR2115" t="s">
        <v>2196</v>
      </c>
      <c r="AS2115" t="s">
        <v>274</v>
      </c>
      <c r="AT2115">
        <v>1</v>
      </c>
      <c r="AV2115">
        <v>1</v>
      </c>
      <c r="AW2115" s="91">
        <v>54</v>
      </c>
      <c r="AX2115" s="93">
        <v>29</v>
      </c>
      <c r="AY2115" s="97">
        <f t="shared" si="805"/>
        <v>54029</v>
      </c>
      <c r="BA2115" s="7" t="s">
        <v>1261</v>
      </c>
    </row>
    <row r="2116" spans="1:53" hidden="1" outlineLevel="1">
      <c r="A2116" t="s">
        <v>107</v>
      </c>
      <c r="B2116" t="s">
        <v>274</v>
      </c>
      <c r="C2116" s="1">
        <f t="shared" si="794"/>
        <v>3889</v>
      </c>
      <c r="D2116" s="7">
        <f>IF(N2116&gt;0, RANK(N2116,(N2116:P2116,Q2116:AG2116)),0)</f>
        <v>2</v>
      </c>
      <c r="E2116" s="7">
        <f>IF(O2116&gt;0,RANK(O2116,(N2116:P2116,Q2116:AG2116)),0)</f>
        <v>1</v>
      </c>
      <c r="F2116" s="7">
        <f>IF(P2116&gt;0,RANK(P2116,(N2116:P2116,Q2116:AG2116)),0)</f>
        <v>0</v>
      </c>
      <c r="G2116" s="1">
        <f t="shared" si="795"/>
        <v>438</v>
      </c>
      <c r="H2116" s="2">
        <f t="shared" si="796"/>
        <v>0.11262535356132682</v>
      </c>
      <c r="I2116" s="2"/>
      <c r="J2116" s="2">
        <f t="shared" si="797"/>
        <v>0.42710208279763434</v>
      </c>
      <c r="K2116" s="2">
        <f t="shared" si="798"/>
        <v>0.53972743635896114</v>
      </c>
      <c r="L2116" s="2">
        <f t="shared" si="799"/>
        <v>0</v>
      </c>
      <c r="M2116" s="2">
        <f t="shared" si="800"/>
        <v>3.317048084340446E-2</v>
      </c>
      <c r="N2116" s="1">
        <v>1661</v>
      </c>
      <c r="O2116" s="1">
        <v>2099</v>
      </c>
      <c r="P2116"/>
      <c r="Q2116"/>
      <c r="R2116">
        <v>82</v>
      </c>
      <c r="S2116">
        <v>47</v>
      </c>
      <c r="AI2116" s="7">
        <f>IF(Q2116&gt;0,RANK(Q2116,(N2116:P2116,Q2116:AG2116)),0)</f>
        <v>0</v>
      </c>
      <c r="AJ2116" s="7">
        <f>IF(R2116&gt;0,RANK(R2116,(N2116:P2116,Q2116:AG2116)),0)</f>
        <v>3</v>
      </c>
      <c r="AK2116" s="7">
        <f>IF(T2116&gt;0,RANK(T2116,(N2116:P2116,Q2116:AG2116)),0)</f>
        <v>0</v>
      </c>
      <c r="AL2116" s="7">
        <f>IF(S2116&gt;0,RANK(S2116,(N2116:P2116,Q2116:AG2116)),0)</f>
        <v>4</v>
      </c>
      <c r="AM2116" s="2">
        <f t="shared" si="801"/>
        <v>0</v>
      </c>
      <c r="AN2116" s="2">
        <f t="shared" si="802"/>
        <v>2.1085111853947031E-2</v>
      </c>
      <c r="AO2116" s="2">
        <f t="shared" si="803"/>
        <v>0</v>
      </c>
      <c r="AP2116" s="2">
        <f t="shared" si="804"/>
        <v>1.2085368989457444E-2</v>
      </c>
      <c r="AR2116" t="s">
        <v>107</v>
      </c>
      <c r="AS2116" t="s">
        <v>274</v>
      </c>
      <c r="AT2116">
        <v>2</v>
      </c>
      <c r="AV2116">
        <v>1</v>
      </c>
      <c r="AW2116" s="91">
        <v>54</v>
      </c>
      <c r="AX2116" s="93">
        <v>31</v>
      </c>
      <c r="AY2116" s="97">
        <f t="shared" si="805"/>
        <v>54031</v>
      </c>
      <c r="BA2116" s="7" t="s">
        <v>1261</v>
      </c>
    </row>
    <row r="2117" spans="1:53" hidden="1" outlineLevel="1">
      <c r="A2117" t="s">
        <v>1341</v>
      </c>
      <c r="B2117" t="s">
        <v>274</v>
      </c>
      <c r="C2117" s="1">
        <f t="shared" si="794"/>
        <v>22530</v>
      </c>
      <c r="D2117" s="7">
        <f>IF(N2117&gt;0, RANK(N2117,(N2117:P2117,Q2117:AG2117)),0)</f>
        <v>1</v>
      </c>
      <c r="E2117" s="7">
        <f>IF(O2117&gt;0,RANK(O2117,(N2117:P2117,Q2117:AG2117)),0)</f>
        <v>2</v>
      </c>
      <c r="F2117" s="7">
        <f>IF(P2117&gt;0,RANK(P2117,(N2117:P2117,Q2117:AG2117)),0)</f>
        <v>0</v>
      </c>
      <c r="G2117" s="1">
        <f t="shared" si="795"/>
        <v>3153</v>
      </c>
      <c r="H2117" s="2">
        <f t="shared" si="796"/>
        <v>0.13994673768308921</v>
      </c>
      <c r="I2117" s="2"/>
      <c r="J2117" s="2">
        <f t="shared" si="797"/>
        <v>0.55401686640035508</v>
      </c>
      <c r="K2117" s="2">
        <f t="shared" si="798"/>
        <v>0.4140701287172659</v>
      </c>
      <c r="L2117" s="2">
        <f t="shared" si="799"/>
        <v>0</v>
      </c>
      <c r="M2117" s="2">
        <f t="shared" si="800"/>
        <v>3.1913004882379026E-2</v>
      </c>
      <c r="N2117" s="1">
        <v>12482</v>
      </c>
      <c r="O2117" s="1">
        <v>9329</v>
      </c>
      <c r="P2117"/>
      <c r="Q2117"/>
      <c r="R2117">
        <v>309</v>
      </c>
      <c r="S2117">
        <v>410</v>
      </c>
      <c r="AI2117" s="7">
        <f>IF(Q2117&gt;0,RANK(Q2117,(N2117:P2117,Q2117:AG2117)),0)</f>
        <v>0</v>
      </c>
      <c r="AJ2117" s="7">
        <f>IF(R2117&gt;0,RANK(R2117,(N2117:P2117,Q2117:AG2117)),0)</f>
        <v>4</v>
      </c>
      <c r="AK2117" s="7">
        <f>IF(T2117&gt;0,RANK(T2117,(N2117:P2117,Q2117:AG2117)),0)</f>
        <v>0</v>
      </c>
      <c r="AL2117" s="7">
        <f>IF(S2117&gt;0,RANK(S2117,(N2117:P2117,Q2117:AG2117)),0)</f>
        <v>3</v>
      </c>
      <c r="AM2117" s="2">
        <f t="shared" si="801"/>
        <v>0</v>
      </c>
      <c r="AN2117" s="2">
        <f t="shared" si="802"/>
        <v>1.3715046604527296E-2</v>
      </c>
      <c r="AO2117" s="2">
        <f t="shared" si="803"/>
        <v>0</v>
      </c>
      <c r="AP2117" s="2">
        <f t="shared" si="804"/>
        <v>1.8197958277851752E-2</v>
      </c>
      <c r="AR2117" t="s">
        <v>1341</v>
      </c>
      <c r="AS2117" t="s">
        <v>274</v>
      </c>
      <c r="AT2117">
        <v>1</v>
      </c>
      <c r="AV2117">
        <v>1</v>
      </c>
      <c r="AW2117" s="91">
        <v>54</v>
      </c>
      <c r="AX2117" s="93">
        <v>33</v>
      </c>
      <c r="AY2117" s="97">
        <f t="shared" si="805"/>
        <v>54033</v>
      </c>
      <c r="BA2117" s="7" t="s">
        <v>1261</v>
      </c>
    </row>
    <row r="2118" spans="1:53" hidden="1" outlineLevel="1">
      <c r="A2118" t="s">
        <v>666</v>
      </c>
      <c r="B2118" t="s">
        <v>274</v>
      </c>
      <c r="C2118" s="1">
        <f t="shared" si="794"/>
        <v>9734</v>
      </c>
      <c r="D2118" s="7">
        <f>IF(N2118&gt;0, RANK(N2118,(N2118:P2118,Q2118:AG2118)),0)</f>
        <v>1</v>
      </c>
      <c r="E2118" s="7">
        <f>IF(O2118&gt;0,RANK(O2118,(N2118:P2118,Q2118:AG2118)),0)</f>
        <v>2</v>
      </c>
      <c r="F2118" s="7">
        <f>IF(P2118&gt;0,RANK(P2118,(N2118:P2118,Q2118:AG2118)),0)</f>
        <v>0</v>
      </c>
      <c r="G2118" s="1">
        <f t="shared" si="795"/>
        <v>270</v>
      </c>
      <c r="H2118" s="2">
        <f t="shared" si="796"/>
        <v>2.7737826176289296E-2</v>
      </c>
      <c r="I2118" s="2"/>
      <c r="J2118" s="2">
        <f t="shared" si="797"/>
        <v>0.4965070885555784</v>
      </c>
      <c r="K2118" s="2">
        <f t="shared" si="798"/>
        <v>0.46876926237928906</v>
      </c>
      <c r="L2118" s="2">
        <f t="shared" si="799"/>
        <v>0</v>
      </c>
      <c r="M2118" s="2">
        <f t="shared" si="800"/>
        <v>3.4723649065132478E-2</v>
      </c>
      <c r="N2118" s="1">
        <v>4833</v>
      </c>
      <c r="O2118" s="1">
        <v>4563</v>
      </c>
      <c r="P2118"/>
      <c r="Q2118"/>
      <c r="R2118">
        <v>92</v>
      </c>
      <c r="S2118">
        <v>246</v>
      </c>
      <c r="AI2118" s="7">
        <f>IF(Q2118&gt;0,RANK(Q2118,(N2118:P2118,Q2118:AG2118)),0)</f>
        <v>0</v>
      </c>
      <c r="AJ2118" s="7">
        <f>IF(R2118&gt;0,RANK(R2118,(N2118:P2118,Q2118:AG2118)),0)</f>
        <v>4</v>
      </c>
      <c r="AK2118" s="7">
        <f>IF(T2118&gt;0,RANK(T2118,(N2118:P2118,Q2118:AG2118)),0)</f>
        <v>0</v>
      </c>
      <c r="AL2118" s="7">
        <f>IF(S2118&gt;0,RANK(S2118,(N2118:P2118,Q2118:AG2118)),0)</f>
        <v>3</v>
      </c>
      <c r="AM2118" s="2">
        <f t="shared" si="801"/>
        <v>0</v>
      </c>
      <c r="AN2118" s="2">
        <f t="shared" si="802"/>
        <v>9.4514074378467226E-3</v>
      </c>
      <c r="AO2118" s="2">
        <f t="shared" si="803"/>
        <v>0</v>
      </c>
      <c r="AP2118" s="2">
        <f t="shared" si="804"/>
        <v>2.5272241627285804E-2</v>
      </c>
      <c r="AR2118" t="s">
        <v>666</v>
      </c>
      <c r="AS2118" t="s">
        <v>274</v>
      </c>
      <c r="AT2118">
        <v>2</v>
      </c>
      <c r="AV2118">
        <v>1</v>
      </c>
      <c r="AW2118" s="91">
        <v>54</v>
      </c>
      <c r="AX2118" s="93">
        <v>35</v>
      </c>
      <c r="AY2118" s="97">
        <f t="shared" si="805"/>
        <v>54035</v>
      </c>
      <c r="BA2118" s="7" t="s">
        <v>1261</v>
      </c>
    </row>
    <row r="2119" spans="1:53" hidden="1" outlineLevel="1">
      <c r="A2119" t="s">
        <v>330</v>
      </c>
      <c r="B2119" t="s">
        <v>274</v>
      </c>
      <c r="C2119" s="1">
        <f t="shared" si="794"/>
        <v>15624</v>
      </c>
      <c r="D2119" s="7">
        <f>IF(N2119&gt;0, RANK(N2119,(N2119:P2119,Q2119:AG2119)),0)</f>
        <v>1</v>
      </c>
      <c r="E2119" s="7">
        <f>IF(O2119&gt;0,RANK(O2119,(N2119:P2119,Q2119:AG2119)),0)</f>
        <v>2</v>
      </c>
      <c r="F2119" s="7">
        <f>IF(P2119&gt;0,RANK(P2119,(N2119:P2119,Q2119:AG2119)),0)</f>
        <v>0</v>
      </c>
      <c r="G2119" s="1">
        <f t="shared" si="795"/>
        <v>779</v>
      </c>
      <c r="H2119" s="2">
        <f t="shared" si="796"/>
        <v>4.9859190988223244E-2</v>
      </c>
      <c r="I2119" s="2"/>
      <c r="J2119" s="2">
        <f t="shared" si="797"/>
        <v>0.50313620071684584</v>
      </c>
      <c r="K2119" s="2">
        <f t="shared" si="798"/>
        <v>0.45327700972862262</v>
      </c>
      <c r="L2119" s="2">
        <f t="shared" si="799"/>
        <v>0</v>
      </c>
      <c r="M2119" s="2">
        <f t="shared" si="800"/>
        <v>4.3586789554531546E-2</v>
      </c>
      <c r="N2119" s="1">
        <v>7861</v>
      </c>
      <c r="O2119" s="1">
        <v>7082</v>
      </c>
      <c r="P2119"/>
      <c r="Q2119"/>
      <c r="R2119">
        <v>422</v>
      </c>
      <c r="S2119">
        <v>259</v>
      </c>
      <c r="AI2119" s="7">
        <f>IF(Q2119&gt;0,RANK(Q2119,(N2119:P2119,Q2119:AG2119)),0)</f>
        <v>0</v>
      </c>
      <c r="AJ2119" s="7">
        <f>IF(R2119&gt;0,RANK(R2119,(N2119:P2119,Q2119:AG2119)),0)</f>
        <v>3</v>
      </c>
      <c r="AK2119" s="7">
        <f>IF(T2119&gt;0,RANK(T2119,(N2119:P2119,Q2119:AG2119)),0)</f>
        <v>0</v>
      </c>
      <c r="AL2119" s="7">
        <f>IF(S2119&gt;0,RANK(S2119,(N2119:P2119,Q2119:AG2119)),0)</f>
        <v>4</v>
      </c>
      <c r="AM2119" s="2">
        <f t="shared" si="801"/>
        <v>0</v>
      </c>
      <c r="AN2119" s="2">
        <f t="shared" si="802"/>
        <v>2.7009728622631849E-2</v>
      </c>
      <c r="AO2119" s="2">
        <f t="shared" si="803"/>
        <v>0</v>
      </c>
      <c r="AP2119" s="2">
        <f t="shared" si="804"/>
        <v>1.6577060931899642E-2</v>
      </c>
      <c r="AR2119" t="s">
        <v>330</v>
      </c>
      <c r="AS2119" t="s">
        <v>274</v>
      </c>
      <c r="AT2119">
        <v>2</v>
      </c>
      <c r="AV2119">
        <v>1</v>
      </c>
      <c r="AW2119" s="91">
        <v>54</v>
      </c>
      <c r="AX2119" s="93">
        <v>37</v>
      </c>
      <c r="AY2119" s="97">
        <f t="shared" si="805"/>
        <v>54037</v>
      </c>
      <c r="BA2119" s="7" t="s">
        <v>1261</v>
      </c>
    </row>
    <row r="2120" spans="1:53" hidden="1" outlineLevel="1">
      <c r="A2120" t="s">
        <v>108</v>
      </c>
      <c r="B2120" t="s">
        <v>274</v>
      </c>
      <c r="C2120" s="1">
        <f t="shared" si="794"/>
        <v>60148</v>
      </c>
      <c r="D2120" s="7">
        <f>IF(N2120&gt;0, RANK(N2120,(N2120:P2120,Q2120:AG2120)),0)</f>
        <v>1</v>
      </c>
      <c r="E2120" s="7">
        <f>IF(O2120&gt;0,RANK(O2120,(N2120:P2120,Q2120:AG2120)),0)</f>
        <v>2</v>
      </c>
      <c r="F2120" s="7">
        <f>IF(P2120&gt;0,RANK(P2120,(N2120:P2120,Q2120:AG2120)),0)</f>
        <v>0</v>
      </c>
      <c r="G2120" s="1">
        <f t="shared" si="795"/>
        <v>7944</v>
      </c>
      <c r="H2120" s="2">
        <f t="shared" si="796"/>
        <v>0.13207421693156879</v>
      </c>
      <c r="I2120" s="2"/>
      <c r="J2120" s="2">
        <f t="shared" si="797"/>
        <v>0.54971071357318613</v>
      </c>
      <c r="K2120" s="2">
        <f t="shared" si="798"/>
        <v>0.41763649664161734</v>
      </c>
      <c r="L2120" s="2">
        <f t="shared" si="799"/>
        <v>0</v>
      </c>
      <c r="M2120" s="2">
        <f t="shared" si="800"/>
        <v>3.2652789785196534E-2</v>
      </c>
      <c r="N2120" s="1">
        <v>33064</v>
      </c>
      <c r="O2120" s="1">
        <v>25120</v>
      </c>
      <c r="P2120"/>
      <c r="Q2120"/>
      <c r="R2120">
        <v>287</v>
      </c>
      <c r="S2120" s="1">
        <v>1677</v>
      </c>
      <c r="AI2120" s="7">
        <f>IF(Q2120&gt;0,RANK(Q2120,(N2120:P2120,Q2120:AG2120)),0)</f>
        <v>0</v>
      </c>
      <c r="AJ2120" s="7">
        <f>IF(R2120&gt;0,RANK(R2120,(N2120:P2120,Q2120:AG2120)),0)</f>
        <v>4</v>
      </c>
      <c r="AK2120" s="7">
        <f>IF(T2120&gt;0,RANK(T2120,(N2120:P2120,Q2120:AG2120)),0)</f>
        <v>0</v>
      </c>
      <c r="AL2120" s="7">
        <f>IF(S2120&gt;0,RANK(S2120,(N2120:P2120,Q2120:AG2120)),0)</f>
        <v>3</v>
      </c>
      <c r="AM2120" s="2">
        <f t="shared" si="801"/>
        <v>0</v>
      </c>
      <c r="AN2120" s="2">
        <f t="shared" si="802"/>
        <v>4.7715634767573319E-3</v>
      </c>
      <c r="AO2120" s="2">
        <f t="shared" si="803"/>
        <v>0</v>
      </c>
      <c r="AP2120" s="2">
        <f t="shared" si="804"/>
        <v>2.7881226308439182E-2</v>
      </c>
      <c r="AR2120" t="s">
        <v>108</v>
      </c>
      <c r="AS2120" t="s">
        <v>274</v>
      </c>
      <c r="AT2120">
        <v>2</v>
      </c>
      <c r="AV2120">
        <v>1</v>
      </c>
      <c r="AW2120" s="91">
        <v>54</v>
      </c>
      <c r="AX2120" s="93">
        <v>39</v>
      </c>
      <c r="AY2120" s="97">
        <f t="shared" si="805"/>
        <v>54039</v>
      </c>
      <c r="BA2120" s="7" t="s">
        <v>1261</v>
      </c>
    </row>
    <row r="2121" spans="1:53" hidden="1" outlineLevel="1">
      <c r="A2121" t="s">
        <v>983</v>
      </c>
      <c r="B2121" t="s">
        <v>274</v>
      </c>
      <c r="C2121" s="1">
        <f t="shared" si="794"/>
        <v>5267</v>
      </c>
      <c r="D2121" s="7">
        <f>IF(N2121&gt;0, RANK(N2121,(N2121:P2121,Q2121:AG2121)),0)</f>
        <v>1</v>
      </c>
      <c r="E2121" s="7">
        <f>IF(O2121&gt;0,RANK(O2121,(N2121:P2121,Q2121:AG2121)),0)</f>
        <v>2</v>
      </c>
      <c r="F2121" s="7">
        <f>IF(P2121&gt;0,RANK(P2121,(N2121:P2121,Q2121:AG2121)),0)</f>
        <v>0</v>
      </c>
      <c r="G2121" s="1">
        <f t="shared" si="795"/>
        <v>174</v>
      </c>
      <c r="H2121" s="2">
        <f t="shared" si="796"/>
        <v>3.3035883804822481E-2</v>
      </c>
      <c r="I2121" s="2"/>
      <c r="J2121" s="2">
        <f t="shared" si="797"/>
        <v>0.49762673248528572</v>
      </c>
      <c r="K2121" s="2">
        <f t="shared" si="798"/>
        <v>0.46459084868046324</v>
      </c>
      <c r="L2121" s="2">
        <f t="shared" si="799"/>
        <v>0</v>
      </c>
      <c r="M2121" s="2">
        <f t="shared" si="800"/>
        <v>3.7782418834251097E-2</v>
      </c>
      <c r="N2121" s="1">
        <v>2621</v>
      </c>
      <c r="O2121" s="1">
        <v>2447</v>
      </c>
      <c r="P2121"/>
      <c r="Q2121"/>
      <c r="R2121">
        <v>90</v>
      </c>
      <c r="S2121">
        <v>109</v>
      </c>
      <c r="AI2121" s="7">
        <f>IF(Q2121&gt;0,RANK(Q2121,(N2121:P2121,Q2121:AG2121)),0)</f>
        <v>0</v>
      </c>
      <c r="AJ2121" s="7">
        <f>IF(R2121&gt;0,RANK(R2121,(N2121:P2121,Q2121:AG2121)),0)</f>
        <v>4</v>
      </c>
      <c r="AK2121" s="7">
        <f>IF(T2121&gt;0,RANK(T2121,(N2121:P2121,Q2121:AG2121)),0)</f>
        <v>0</v>
      </c>
      <c r="AL2121" s="7">
        <f>IF(S2121&gt;0,RANK(S2121,(N2121:P2121,Q2121:AG2121)),0)</f>
        <v>3</v>
      </c>
      <c r="AM2121" s="2">
        <f t="shared" si="801"/>
        <v>0</v>
      </c>
      <c r="AN2121" s="2">
        <f t="shared" si="802"/>
        <v>1.7087526105942663E-2</v>
      </c>
      <c r="AO2121" s="2">
        <f t="shared" si="803"/>
        <v>0</v>
      </c>
      <c r="AP2121" s="2">
        <f t="shared" si="804"/>
        <v>2.0694892728308333E-2</v>
      </c>
      <c r="AR2121" t="s">
        <v>983</v>
      </c>
      <c r="AS2121" t="s">
        <v>274</v>
      </c>
      <c r="AT2121">
        <v>2</v>
      </c>
      <c r="AV2121">
        <v>1</v>
      </c>
      <c r="AW2121" s="91">
        <v>54</v>
      </c>
      <c r="AX2121" s="93">
        <v>41</v>
      </c>
      <c r="AY2121" s="97">
        <f t="shared" si="805"/>
        <v>54041</v>
      </c>
      <c r="BA2121" s="7" t="s">
        <v>1261</v>
      </c>
    </row>
    <row r="2122" spans="1:53" hidden="1" outlineLevel="1">
      <c r="A2122" t="s">
        <v>196</v>
      </c>
      <c r="B2122" t="s">
        <v>274</v>
      </c>
      <c r="C2122" s="1">
        <f t="shared" si="794"/>
        <v>5141</v>
      </c>
      <c r="D2122" s="7">
        <f>IF(N2122&gt;0, RANK(N2122,(N2122:P2122,Q2122:AG2122)),0)</f>
        <v>1</v>
      </c>
      <c r="E2122" s="7">
        <f>IF(O2122&gt;0,RANK(O2122,(N2122:P2122,Q2122:AG2122)),0)</f>
        <v>2</v>
      </c>
      <c r="F2122" s="7">
        <f>IF(P2122&gt;0,RANK(P2122,(N2122:P2122,Q2122:AG2122)),0)</f>
        <v>0</v>
      </c>
      <c r="G2122" s="1">
        <f t="shared" si="795"/>
        <v>1079</v>
      </c>
      <c r="H2122" s="2">
        <f t="shared" si="796"/>
        <v>0.20988134604162614</v>
      </c>
      <c r="I2122" s="2"/>
      <c r="J2122" s="2">
        <f t="shared" si="797"/>
        <v>0.59385333592686251</v>
      </c>
      <c r="K2122" s="2">
        <f t="shared" si="798"/>
        <v>0.38397198988523634</v>
      </c>
      <c r="L2122" s="2">
        <f t="shared" si="799"/>
        <v>0</v>
      </c>
      <c r="M2122" s="2">
        <f t="shared" si="800"/>
        <v>2.2174674187901144E-2</v>
      </c>
      <c r="N2122" s="1">
        <v>3053</v>
      </c>
      <c r="O2122" s="1">
        <v>1974</v>
      </c>
      <c r="P2122"/>
      <c r="Q2122"/>
      <c r="R2122">
        <v>24</v>
      </c>
      <c r="S2122">
        <v>90</v>
      </c>
      <c r="AI2122" s="7">
        <f>IF(Q2122&gt;0,RANK(Q2122,(N2122:P2122,Q2122:AG2122)),0)</f>
        <v>0</v>
      </c>
      <c r="AJ2122" s="7">
        <f>IF(R2122&gt;0,RANK(R2122,(N2122:P2122,Q2122:AG2122)),0)</f>
        <v>4</v>
      </c>
      <c r="AK2122" s="7">
        <f>IF(T2122&gt;0,RANK(T2122,(N2122:P2122,Q2122:AG2122)),0)</f>
        <v>0</v>
      </c>
      <c r="AL2122" s="7">
        <f>IF(S2122&gt;0,RANK(S2122,(N2122:P2122,Q2122:AG2122)),0)</f>
        <v>3</v>
      </c>
      <c r="AM2122" s="2">
        <f t="shared" si="801"/>
        <v>0</v>
      </c>
      <c r="AN2122" s="2">
        <f t="shared" si="802"/>
        <v>4.6683524606107758E-3</v>
      </c>
      <c r="AO2122" s="2">
        <f t="shared" si="803"/>
        <v>0</v>
      </c>
      <c r="AP2122" s="2">
        <f t="shared" si="804"/>
        <v>1.750632172729041E-2</v>
      </c>
      <c r="AR2122" t="s">
        <v>196</v>
      </c>
      <c r="AS2122" t="s">
        <v>274</v>
      </c>
      <c r="AT2122">
        <v>3</v>
      </c>
      <c r="AV2122">
        <v>1</v>
      </c>
      <c r="AW2122" s="91">
        <v>54</v>
      </c>
      <c r="AX2122" s="93">
        <v>43</v>
      </c>
      <c r="AY2122" s="97">
        <f t="shared" si="805"/>
        <v>54043</v>
      </c>
      <c r="BA2122" s="7" t="s">
        <v>1261</v>
      </c>
    </row>
    <row r="2123" spans="1:53" hidden="1" outlineLevel="1">
      <c r="A2123" t="s">
        <v>726</v>
      </c>
      <c r="B2123" t="s">
        <v>274</v>
      </c>
      <c r="C2123" s="1">
        <f t="shared" si="794"/>
        <v>9154</v>
      </c>
      <c r="D2123" s="7">
        <f>IF(N2123&gt;0, RANK(N2123,(N2123:P2123,Q2123:AG2123)),0)</f>
        <v>1</v>
      </c>
      <c r="E2123" s="7">
        <f>IF(O2123&gt;0,RANK(O2123,(N2123:P2123,Q2123:AG2123)),0)</f>
        <v>2</v>
      </c>
      <c r="F2123" s="7">
        <f>IF(P2123&gt;0,RANK(P2123,(N2123:P2123,Q2123:AG2123)),0)</f>
        <v>0</v>
      </c>
      <c r="G2123" s="1">
        <f t="shared" si="795"/>
        <v>3755</v>
      </c>
      <c r="H2123" s="2">
        <f t="shared" si="796"/>
        <v>0.41020318986235527</v>
      </c>
      <c r="I2123" s="2"/>
      <c r="J2123" s="2">
        <f t="shared" si="797"/>
        <v>0.69619838322045002</v>
      </c>
      <c r="K2123" s="2">
        <f t="shared" si="798"/>
        <v>0.28599519335809481</v>
      </c>
      <c r="L2123" s="2">
        <f t="shared" si="799"/>
        <v>0</v>
      </c>
      <c r="M2123" s="2">
        <f t="shared" si="800"/>
        <v>1.7806423421455164E-2</v>
      </c>
      <c r="N2123" s="1">
        <v>6373</v>
      </c>
      <c r="O2123" s="1">
        <v>2618</v>
      </c>
      <c r="P2123"/>
      <c r="Q2123"/>
      <c r="R2123">
        <v>50</v>
      </c>
      <c r="S2123">
        <v>113</v>
      </c>
      <c r="AI2123" s="7">
        <f>IF(Q2123&gt;0,RANK(Q2123,(N2123:P2123,Q2123:AG2123)),0)</f>
        <v>0</v>
      </c>
      <c r="AJ2123" s="7">
        <f>IF(R2123&gt;0,RANK(R2123,(N2123:P2123,Q2123:AG2123)),0)</f>
        <v>4</v>
      </c>
      <c r="AK2123" s="7">
        <f>IF(T2123&gt;0,RANK(T2123,(N2123:P2123,Q2123:AG2123)),0)</f>
        <v>0</v>
      </c>
      <c r="AL2123" s="7">
        <f>IF(S2123&gt;0,RANK(S2123,(N2123:P2123,Q2123:AG2123)),0)</f>
        <v>3</v>
      </c>
      <c r="AM2123" s="2">
        <f t="shared" si="801"/>
        <v>0</v>
      </c>
      <c r="AN2123" s="2">
        <f t="shared" si="802"/>
        <v>5.462093074065982E-3</v>
      </c>
      <c r="AO2123" s="2">
        <f t="shared" si="803"/>
        <v>0</v>
      </c>
      <c r="AP2123" s="2">
        <f t="shared" si="804"/>
        <v>1.234433034738912E-2</v>
      </c>
      <c r="AR2123" t="s">
        <v>726</v>
      </c>
      <c r="AS2123" t="s">
        <v>274</v>
      </c>
      <c r="AT2123">
        <v>3</v>
      </c>
      <c r="AV2123">
        <v>1</v>
      </c>
      <c r="AW2123" s="91">
        <v>54</v>
      </c>
      <c r="AX2123" s="93">
        <v>45</v>
      </c>
      <c r="AY2123" s="97">
        <f t="shared" si="805"/>
        <v>54045</v>
      </c>
      <c r="BA2123" s="7" t="s">
        <v>1261</v>
      </c>
    </row>
    <row r="2124" spans="1:53" hidden="1" outlineLevel="1">
      <c r="A2124" t="s">
        <v>733</v>
      </c>
      <c r="B2124" t="s">
        <v>274</v>
      </c>
      <c r="C2124" s="1">
        <f t="shared" si="794"/>
        <v>4610</v>
      </c>
      <c r="D2124" s="7">
        <f>IF(N2124&gt;0, RANK(N2124,(N2124:P2124,Q2124:AG2124)),0)</f>
        <v>1</v>
      </c>
      <c r="E2124" s="7">
        <f>IF(O2124&gt;0,RANK(O2124,(N2124:P2124,Q2124:AG2124)),0)</f>
        <v>2</v>
      </c>
      <c r="F2124" s="7">
        <f>IF(P2124&gt;0,RANK(P2124,(N2124:P2124,Q2124:AG2124)),0)</f>
        <v>0</v>
      </c>
      <c r="G2124" s="1">
        <f t="shared" si="795"/>
        <v>2066</v>
      </c>
      <c r="H2124" s="2">
        <f t="shared" si="796"/>
        <v>0.44815618221258136</v>
      </c>
      <c r="I2124" s="2"/>
      <c r="J2124" s="2">
        <f t="shared" si="797"/>
        <v>0.71193058568329715</v>
      </c>
      <c r="K2124" s="2">
        <f t="shared" si="798"/>
        <v>0.26377440347071585</v>
      </c>
      <c r="L2124" s="2">
        <f t="shared" si="799"/>
        <v>0</v>
      </c>
      <c r="M2124" s="2">
        <f t="shared" si="800"/>
        <v>2.4295010845987008E-2</v>
      </c>
      <c r="N2124" s="1">
        <v>3282</v>
      </c>
      <c r="O2124" s="1">
        <v>1216</v>
      </c>
      <c r="P2124"/>
      <c r="Q2124"/>
      <c r="R2124">
        <v>51</v>
      </c>
      <c r="S2124">
        <v>61</v>
      </c>
      <c r="AI2124" s="7">
        <f>IF(Q2124&gt;0,RANK(Q2124,(N2124:P2124,Q2124:AG2124)),0)</f>
        <v>0</v>
      </c>
      <c r="AJ2124" s="7">
        <f>IF(R2124&gt;0,RANK(R2124,(N2124:P2124,Q2124:AG2124)),0)</f>
        <v>4</v>
      </c>
      <c r="AK2124" s="7">
        <f>IF(T2124&gt;0,RANK(T2124,(N2124:P2124,Q2124:AG2124)),0)</f>
        <v>0</v>
      </c>
      <c r="AL2124" s="7">
        <f>IF(S2124&gt;0,RANK(S2124,(N2124:P2124,Q2124:AG2124)),0)</f>
        <v>3</v>
      </c>
      <c r="AM2124" s="2">
        <f t="shared" si="801"/>
        <v>0</v>
      </c>
      <c r="AN2124" s="2">
        <f t="shared" si="802"/>
        <v>1.106290672451193E-2</v>
      </c>
      <c r="AO2124" s="2">
        <f t="shared" si="803"/>
        <v>0</v>
      </c>
      <c r="AP2124" s="2">
        <f t="shared" si="804"/>
        <v>1.3232104121475054E-2</v>
      </c>
      <c r="AR2124" t="s">
        <v>733</v>
      </c>
      <c r="AS2124" t="s">
        <v>274</v>
      </c>
      <c r="AT2124">
        <v>3</v>
      </c>
      <c r="AV2124">
        <v>1</v>
      </c>
      <c r="AW2124" s="91">
        <v>54</v>
      </c>
      <c r="AX2124" s="93">
        <v>47</v>
      </c>
      <c r="AY2124" s="97">
        <f t="shared" si="805"/>
        <v>54047</v>
      </c>
      <c r="BA2124" s="7" t="s">
        <v>1261</v>
      </c>
    </row>
    <row r="2125" spans="1:53" hidden="1" outlineLevel="1">
      <c r="A2125" t="s">
        <v>2572</v>
      </c>
      <c r="B2125" t="s">
        <v>274</v>
      </c>
      <c r="C2125" s="1">
        <f t="shared" si="794"/>
        <v>18768</v>
      </c>
      <c r="D2125" s="7">
        <f>IF(N2125&gt;0, RANK(N2125,(N2125:P2125,Q2125:AG2125)),0)</f>
        <v>1</v>
      </c>
      <c r="E2125" s="7">
        <f>IF(O2125&gt;0,RANK(O2125,(N2125:P2125,Q2125:AG2125)),0)</f>
        <v>2</v>
      </c>
      <c r="F2125" s="7">
        <f>IF(P2125&gt;0,RANK(P2125,(N2125:P2125,Q2125:AG2125)),0)</f>
        <v>0</v>
      </c>
      <c r="G2125" s="1">
        <f t="shared" si="795"/>
        <v>6473</v>
      </c>
      <c r="H2125" s="2">
        <f t="shared" si="796"/>
        <v>0.34489556692242113</v>
      </c>
      <c r="I2125" s="2"/>
      <c r="J2125" s="2">
        <f t="shared" si="797"/>
        <v>0.65798167092924131</v>
      </c>
      <c r="K2125" s="2">
        <f t="shared" si="798"/>
        <v>0.31308610400682013</v>
      </c>
      <c r="L2125" s="2">
        <f t="shared" si="799"/>
        <v>0</v>
      </c>
      <c r="M2125" s="2">
        <f t="shared" si="800"/>
        <v>2.8932225063938555E-2</v>
      </c>
      <c r="N2125" s="1">
        <v>12349</v>
      </c>
      <c r="O2125" s="1">
        <v>5876</v>
      </c>
      <c r="P2125"/>
      <c r="Q2125"/>
      <c r="R2125">
        <v>205</v>
      </c>
      <c r="S2125">
        <v>338</v>
      </c>
      <c r="AI2125" s="7">
        <f>IF(Q2125&gt;0,RANK(Q2125,(N2125:P2125,Q2125:AG2125)),0)</f>
        <v>0</v>
      </c>
      <c r="AJ2125" s="7">
        <f>IF(R2125&gt;0,RANK(R2125,(N2125:P2125,Q2125:AG2125)),0)</f>
        <v>4</v>
      </c>
      <c r="AK2125" s="7">
        <f>IF(T2125&gt;0,RANK(T2125,(N2125:P2125,Q2125:AG2125)),0)</f>
        <v>0</v>
      </c>
      <c r="AL2125" s="7">
        <f>IF(S2125&gt;0,RANK(S2125,(N2125:P2125,Q2125:AG2125)),0)</f>
        <v>3</v>
      </c>
      <c r="AM2125" s="2">
        <f t="shared" si="801"/>
        <v>0</v>
      </c>
      <c r="AN2125" s="2">
        <f t="shared" si="802"/>
        <v>1.0922847399829497E-2</v>
      </c>
      <c r="AO2125" s="2">
        <f t="shared" si="803"/>
        <v>0</v>
      </c>
      <c r="AP2125" s="2">
        <f t="shared" si="804"/>
        <v>1.8009377664109122E-2</v>
      </c>
      <c r="AR2125" t="s">
        <v>2572</v>
      </c>
      <c r="AS2125" t="s">
        <v>274</v>
      </c>
      <c r="AT2125">
        <v>1</v>
      </c>
      <c r="AV2125">
        <v>1</v>
      </c>
      <c r="AW2125" s="91">
        <v>54</v>
      </c>
      <c r="AX2125" s="93">
        <v>49</v>
      </c>
      <c r="AY2125" s="97">
        <f t="shared" si="805"/>
        <v>54049</v>
      </c>
      <c r="BA2125" s="7" t="s">
        <v>1261</v>
      </c>
    </row>
    <row r="2126" spans="1:53" hidden="1" outlineLevel="1">
      <c r="A2126" t="s">
        <v>1613</v>
      </c>
      <c r="B2126" t="s">
        <v>274</v>
      </c>
      <c r="C2126" s="1">
        <f t="shared" si="794"/>
        <v>10466</v>
      </c>
      <c r="D2126" s="7">
        <f>IF(N2126&gt;0, RANK(N2126,(N2126:P2126,Q2126:AG2126)),0)</f>
        <v>1</v>
      </c>
      <c r="E2126" s="7">
        <f>IF(O2126&gt;0,RANK(O2126,(N2126:P2126,Q2126:AG2126)),0)</f>
        <v>2</v>
      </c>
      <c r="F2126" s="7">
        <f>IF(P2126&gt;0,RANK(P2126,(N2126:P2126,Q2126:AG2126)),0)</f>
        <v>0</v>
      </c>
      <c r="G2126" s="1">
        <f t="shared" si="795"/>
        <v>1513</v>
      </c>
      <c r="H2126" s="2">
        <f t="shared" si="796"/>
        <v>0.14456334798394802</v>
      </c>
      <c r="I2126" s="2"/>
      <c r="J2126" s="2">
        <f t="shared" si="797"/>
        <v>0.55732849226065351</v>
      </c>
      <c r="K2126" s="2">
        <f t="shared" si="798"/>
        <v>0.41276514427670552</v>
      </c>
      <c r="L2126" s="2">
        <f t="shared" si="799"/>
        <v>0</v>
      </c>
      <c r="M2126" s="2">
        <f t="shared" si="800"/>
        <v>2.9906363462640972E-2</v>
      </c>
      <c r="N2126" s="1">
        <v>5833</v>
      </c>
      <c r="O2126" s="1">
        <v>4320</v>
      </c>
      <c r="P2126"/>
      <c r="Q2126"/>
      <c r="R2126">
        <v>152</v>
      </c>
      <c r="S2126">
        <v>161</v>
      </c>
      <c r="AI2126" s="7">
        <f>IF(Q2126&gt;0,RANK(Q2126,(N2126:P2126,Q2126:AG2126)),0)</f>
        <v>0</v>
      </c>
      <c r="AJ2126" s="7">
        <f>IF(R2126&gt;0,RANK(R2126,(N2126:P2126,Q2126:AG2126)),0)</f>
        <v>4</v>
      </c>
      <c r="AK2126" s="7">
        <f>IF(T2126&gt;0,RANK(T2126,(N2126:P2126,Q2126:AG2126)),0)</f>
        <v>0</v>
      </c>
      <c r="AL2126" s="7">
        <f>IF(S2126&gt;0,RANK(S2126,(N2126:P2126,Q2126:AG2126)),0)</f>
        <v>3</v>
      </c>
      <c r="AM2126" s="2">
        <f t="shared" si="801"/>
        <v>0</v>
      </c>
      <c r="AN2126" s="2">
        <f t="shared" si="802"/>
        <v>1.4523218039365564E-2</v>
      </c>
      <c r="AO2126" s="2">
        <f t="shared" si="803"/>
        <v>0</v>
      </c>
      <c r="AP2126" s="2">
        <f t="shared" si="804"/>
        <v>1.5383145423275367E-2</v>
      </c>
      <c r="AR2126" t="s">
        <v>1613</v>
      </c>
      <c r="AS2126" t="s">
        <v>274</v>
      </c>
      <c r="AT2126">
        <v>1</v>
      </c>
      <c r="AV2126">
        <v>1</v>
      </c>
      <c r="AW2126" s="91">
        <v>54</v>
      </c>
      <c r="AX2126" s="93">
        <v>51</v>
      </c>
      <c r="AY2126" s="97">
        <f t="shared" si="805"/>
        <v>54051</v>
      </c>
      <c r="BA2126" s="7" t="s">
        <v>1261</v>
      </c>
    </row>
    <row r="2127" spans="1:53" hidden="1" outlineLevel="1">
      <c r="A2127" t="s">
        <v>1026</v>
      </c>
      <c r="B2127" t="s">
        <v>274</v>
      </c>
      <c r="C2127" s="1">
        <f t="shared" si="794"/>
        <v>7585</v>
      </c>
      <c r="D2127" s="7">
        <f>IF(N2127&gt;0, RANK(N2127,(N2127:P2127,Q2127:AG2127)),0)</f>
        <v>1</v>
      </c>
      <c r="E2127" s="7">
        <f>IF(O2127&gt;0,RANK(O2127,(N2127:P2127,Q2127:AG2127)),0)</f>
        <v>2</v>
      </c>
      <c r="F2127" s="7">
        <f>IF(P2127&gt;0,RANK(P2127,(N2127:P2127,Q2127:AG2127)),0)</f>
        <v>0</v>
      </c>
      <c r="G2127" s="1">
        <f t="shared" si="795"/>
        <v>1867</v>
      </c>
      <c r="H2127" s="2">
        <f t="shared" si="796"/>
        <v>0.24614370468029004</v>
      </c>
      <c r="I2127" s="2"/>
      <c r="J2127" s="2">
        <f t="shared" si="797"/>
        <v>0.60685563612392879</v>
      </c>
      <c r="K2127" s="2">
        <f t="shared" si="798"/>
        <v>0.36071193144363878</v>
      </c>
      <c r="L2127" s="2">
        <f t="shared" si="799"/>
        <v>0</v>
      </c>
      <c r="M2127" s="2">
        <f t="shared" si="800"/>
        <v>3.2432432432432434E-2</v>
      </c>
      <c r="N2127" s="1">
        <v>4603</v>
      </c>
      <c r="O2127" s="1">
        <v>2736</v>
      </c>
      <c r="P2127"/>
      <c r="Q2127"/>
      <c r="R2127">
        <v>59</v>
      </c>
      <c r="S2127">
        <v>187</v>
      </c>
      <c r="AI2127" s="7">
        <f>IF(Q2127&gt;0,RANK(Q2127,(N2127:P2127,Q2127:AG2127)),0)</f>
        <v>0</v>
      </c>
      <c r="AJ2127" s="7">
        <f>IF(R2127&gt;0,RANK(R2127,(N2127:P2127,Q2127:AG2127)),0)</f>
        <v>4</v>
      </c>
      <c r="AK2127" s="7">
        <f>IF(T2127&gt;0,RANK(T2127,(N2127:P2127,Q2127:AG2127)),0)</f>
        <v>0</v>
      </c>
      <c r="AL2127" s="7">
        <f>IF(S2127&gt;0,RANK(S2127,(N2127:P2127,Q2127:AG2127)),0)</f>
        <v>3</v>
      </c>
      <c r="AM2127" s="2">
        <f t="shared" si="801"/>
        <v>0</v>
      </c>
      <c r="AN2127" s="2">
        <f t="shared" si="802"/>
        <v>7.7785102175346081E-3</v>
      </c>
      <c r="AO2127" s="2">
        <f t="shared" si="803"/>
        <v>0</v>
      </c>
      <c r="AP2127" s="2">
        <f t="shared" si="804"/>
        <v>2.4653922214897823E-2</v>
      </c>
      <c r="AR2127" t="s">
        <v>1026</v>
      </c>
      <c r="AS2127" t="s">
        <v>274</v>
      </c>
      <c r="AT2127">
        <v>2</v>
      </c>
      <c r="AV2127">
        <v>1</v>
      </c>
      <c r="AW2127" s="91">
        <v>54</v>
      </c>
      <c r="AX2127" s="93">
        <v>53</v>
      </c>
      <c r="AY2127" s="97">
        <f t="shared" si="805"/>
        <v>54053</v>
      </c>
      <c r="BA2127" s="7" t="s">
        <v>1261</v>
      </c>
    </row>
    <row r="2128" spans="1:53" hidden="1" outlineLevel="1">
      <c r="A2128" t="s">
        <v>1712</v>
      </c>
      <c r="B2128" t="s">
        <v>274</v>
      </c>
      <c r="C2128" s="1">
        <f t="shared" si="794"/>
        <v>15582</v>
      </c>
      <c r="D2128" s="7">
        <f>IF(N2128&gt;0, RANK(N2128,(N2128:P2128,Q2128:AG2128)),0)</f>
        <v>1</v>
      </c>
      <c r="E2128" s="7">
        <f>IF(O2128&gt;0,RANK(O2128,(N2128:P2128,Q2128:AG2128)),0)</f>
        <v>2</v>
      </c>
      <c r="F2128" s="7">
        <f>IF(P2128&gt;0,RANK(P2128,(N2128:P2128,Q2128:AG2128)),0)</f>
        <v>0</v>
      </c>
      <c r="G2128" s="1">
        <f t="shared" si="795"/>
        <v>443</v>
      </c>
      <c r="H2128" s="2">
        <f t="shared" si="796"/>
        <v>2.8430240020536516E-2</v>
      </c>
      <c r="I2128" s="2"/>
      <c r="J2128" s="2">
        <f t="shared" si="797"/>
        <v>0.49858811449107943</v>
      </c>
      <c r="K2128" s="2">
        <f t="shared" si="798"/>
        <v>0.47015787447054291</v>
      </c>
      <c r="L2128" s="2">
        <f t="shared" si="799"/>
        <v>0</v>
      </c>
      <c r="M2128" s="2">
        <f t="shared" si="800"/>
        <v>3.125401103837766E-2</v>
      </c>
      <c r="N2128" s="1">
        <v>7769</v>
      </c>
      <c r="O2128" s="1">
        <v>7326</v>
      </c>
      <c r="P2128"/>
      <c r="Q2128"/>
      <c r="R2128">
        <v>192</v>
      </c>
      <c r="S2128">
        <v>295</v>
      </c>
      <c r="AI2128" s="7">
        <f>IF(Q2128&gt;0,RANK(Q2128,(N2128:P2128,Q2128:AG2128)),0)</f>
        <v>0</v>
      </c>
      <c r="AJ2128" s="7">
        <f>IF(R2128&gt;0,RANK(R2128,(N2128:P2128,Q2128:AG2128)),0)</f>
        <v>4</v>
      </c>
      <c r="AK2128" s="7">
        <f>IF(T2128&gt;0,RANK(T2128,(N2128:P2128,Q2128:AG2128)),0)</f>
        <v>0</v>
      </c>
      <c r="AL2128" s="7">
        <f>IF(S2128&gt;0,RANK(S2128,(N2128:P2128,Q2128:AG2128)),0)</f>
        <v>3</v>
      </c>
      <c r="AM2128" s="2">
        <f t="shared" si="801"/>
        <v>0</v>
      </c>
      <c r="AN2128" s="2">
        <f t="shared" si="802"/>
        <v>1.2321909896033885E-2</v>
      </c>
      <c r="AO2128" s="2">
        <f t="shared" si="803"/>
        <v>0</v>
      </c>
      <c r="AP2128" s="2">
        <f t="shared" si="804"/>
        <v>1.893210114234373E-2</v>
      </c>
      <c r="AR2128" t="s">
        <v>1712</v>
      </c>
      <c r="AS2128" t="s">
        <v>274</v>
      </c>
      <c r="AT2128">
        <v>3</v>
      </c>
      <c r="AV2128">
        <v>1</v>
      </c>
      <c r="AW2128" s="91">
        <v>54</v>
      </c>
      <c r="AX2128" s="93">
        <v>55</v>
      </c>
      <c r="AY2128" s="97">
        <f t="shared" si="805"/>
        <v>54055</v>
      </c>
      <c r="BA2128" s="7" t="s">
        <v>1261</v>
      </c>
    </row>
    <row r="2129" spans="1:53" hidden="1" outlineLevel="1">
      <c r="A2129" t="s">
        <v>943</v>
      </c>
      <c r="B2129" t="s">
        <v>274</v>
      </c>
      <c r="C2129" s="1">
        <f t="shared" si="794"/>
        <v>8365</v>
      </c>
      <c r="D2129" s="7">
        <f>IF(N2129&gt;0, RANK(N2129,(N2129:P2129,Q2129:AG2129)),0)</f>
        <v>2</v>
      </c>
      <c r="E2129" s="7">
        <f>IF(O2129&gt;0,RANK(O2129,(N2129:P2129,Q2129:AG2129)),0)</f>
        <v>1</v>
      </c>
      <c r="F2129" s="7">
        <f>IF(P2129&gt;0,RANK(P2129,(N2129:P2129,Q2129:AG2129)),0)</f>
        <v>0</v>
      </c>
      <c r="G2129" s="1">
        <f t="shared" si="795"/>
        <v>1029</v>
      </c>
      <c r="H2129" s="2">
        <f t="shared" si="796"/>
        <v>0.12301255230125523</v>
      </c>
      <c r="I2129" s="2"/>
      <c r="J2129" s="2">
        <f t="shared" si="797"/>
        <v>0.4264196054991034</v>
      </c>
      <c r="K2129" s="2">
        <f t="shared" si="798"/>
        <v>0.54943215780035859</v>
      </c>
      <c r="L2129" s="2">
        <f t="shared" si="799"/>
        <v>0</v>
      </c>
      <c r="M2129" s="2">
        <f t="shared" si="800"/>
        <v>2.4148236700538006E-2</v>
      </c>
      <c r="N2129" s="1">
        <v>3567</v>
      </c>
      <c r="O2129" s="1">
        <v>4596</v>
      </c>
      <c r="P2129"/>
      <c r="Q2129"/>
      <c r="R2129">
        <v>132</v>
      </c>
      <c r="S2129" s="1">
        <v>70</v>
      </c>
      <c r="AI2129" s="7">
        <f>IF(Q2129&gt;0,RANK(Q2129,(N2129:P2129,Q2129:AG2129)),0)</f>
        <v>0</v>
      </c>
      <c r="AJ2129" s="7">
        <f>IF(R2129&gt;0,RANK(R2129,(N2129:P2129,Q2129:AG2129)),0)</f>
        <v>3</v>
      </c>
      <c r="AK2129" s="7">
        <f>IF(T2129&gt;0,RANK(T2129,(N2129:P2129,Q2129:AG2129)),0)</f>
        <v>0</v>
      </c>
      <c r="AL2129" s="7">
        <f>IF(S2129&gt;0,RANK(S2129,(N2129:P2129,Q2129:AG2129)),0)</f>
        <v>4</v>
      </c>
      <c r="AM2129" s="2">
        <f t="shared" si="801"/>
        <v>0</v>
      </c>
      <c r="AN2129" s="2">
        <f t="shared" si="802"/>
        <v>1.5780035863717873E-2</v>
      </c>
      <c r="AO2129" s="2">
        <f t="shared" si="803"/>
        <v>0</v>
      </c>
      <c r="AP2129" s="2">
        <f t="shared" si="804"/>
        <v>8.368200836820083E-3</v>
      </c>
      <c r="AR2129" t="s">
        <v>943</v>
      </c>
      <c r="AS2129" t="s">
        <v>274</v>
      </c>
      <c r="AT2129">
        <v>1</v>
      </c>
      <c r="AV2129">
        <v>1</v>
      </c>
      <c r="AW2129" s="91">
        <v>54</v>
      </c>
      <c r="AX2129" s="93">
        <v>57</v>
      </c>
      <c r="AY2129" s="97">
        <f t="shared" si="805"/>
        <v>54057</v>
      </c>
      <c r="BA2129" s="7" t="s">
        <v>1261</v>
      </c>
    </row>
    <row r="2130" spans="1:53" hidden="1" outlineLevel="1">
      <c r="A2130" t="s">
        <v>109</v>
      </c>
      <c r="B2130" t="s">
        <v>274</v>
      </c>
      <c r="C2130" s="1">
        <f t="shared" si="794"/>
        <v>7025</v>
      </c>
      <c r="D2130" s="7">
        <f>IF(N2130&gt;0, RANK(N2130,(N2130:P2130,Q2130:AG2130)),0)</f>
        <v>1</v>
      </c>
      <c r="E2130" s="7">
        <f>IF(O2130&gt;0,RANK(O2130,(N2130:P2130,Q2130:AG2130)),0)</f>
        <v>2</v>
      </c>
      <c r="F2130" s="7">
        <f>IF(P2130&gt;0,RANK(P2130,(N2130:P2130,Q2130:AG2130)),0)</f>
        <v>0</v>
      </c>
      <c r="G2130" s="1">
        <f t="shared" si="795"/>
        <v>2628</v>
      </c>
      <c r="H2130" s="2">
        <f t="shared" si="796"/>
        <v>0.37409252669039145</v>
      </c>
      <c r="I2130" s="2"/>
      <c r="J2130" s="2">
        <f t="shared" si="797"/>
        <v>0.67957295373665483</v>
      </c>
      <c r="K2130" s="2">
        <f t="shared" si="798"/>
        <v>0.30548042704626333</v>
      </c>
      <c r="L2130" s="2">
        <f t="shared" si="799"/>
        <v>0</v>
      </c>
      <c r="M2130" s="2">
        <f t="shared" si="800"/>
        <v>1.4946619217081847E-2</v>
      </c>
      <c r="N2130" s="1">
        <v>4774</v>
      </c>
      <c r="O2130" s="1">
        <v>2146</v>
      </c>
      <c r="P2130"/>
      <c r="Q2130"/>
      <c r="R2130">
        <v>29</v>
      </c>
      <c r="S2130">
        <v>76</v>
      </c>
      <c r="AI2130" s="7">
        <f>IF(Q2130&gt;0,RANK(Q2130,(N2130:P2130,Q2130:AG2130)),0)</f>
        <v>0</v>
      </c>
      <c r="AJ2130" s="7">
        <f>IF(R2130&gt;0,RANK(R2130,(N2130:P2130,Q2130:AG2130)),0)</f>
        <v>4</v>
      </c>
      <c r="AK2130" s="7">
        <f>IF(T2130&gt;0,RANK(T2130,(N2130:P2130,Q2130:AG2130)),0)</f>
        <v>0</v>
      </c>
      <c r="AL2130" s="7">
        <f>IF(S2130&gt;0,RANK(S2130,(N2130:P2130,Q2130:AG2130)),0)</f>
        <v>3</v>
      </c>
      <c r="AM2130" s="2">
        <f t="shared" si="801"/>
        <v>0</v>
      </c>
      <c r="AN2130" s="2">
        <f t="shared" si="802"/>
        <v>4.1281138790035584E-3</v>
      </c>
      <c r="AO2130" s="2">
        <f t="shared" si="803"/>
        <v>0</v>
      </c>
      <c r="AP2130" s="2">
        <f t="shared" si="804"/>
        <v>1.0818505338078292E-2</v>
      </c>
      <c r="AR2130" t="s">
        <v>109</v>
      </c>
      <c r="AS2130" t="s">
        <v>274</v>
      </c>
      <c r="AT2130">
        <v>3</v>
      </c>
      <c r="AV2130">
        <v>1</v>
      </c>
      <c r="AW2130" s="91">
        <v>54</v>
      </c>
      <c r="AX2130" s="93">
        <v>59</v>
      </c>
      <c r="AY2130" s="97">
        <f t="shared" si="805"/>
        <v>54059</v>
      </c>
      <c r="BA2130" s="7" t="s">
        <v>1261</v>
      </c>
    </row>
    <row r="2131" spans="1:53" hidden="1" outlineLevel="1">
      <c r="A2131" t="s">
        <v>110</v>
      </c>
      <c r="B2131" t="s">
        <v>274</v>
      </c>
      <c r="C2131" s="1">
        <f t="shared" si="794"/>
        <v>24452</v>
      </c>
      <c r="D2131" s="7">
        <f>IF(N2131&gt;0, RANK(N2131,(N2131:P2131,Q2131:AG2131)),0)</f>
        <v>1</v>
      </c>
      <c r="E2131" s="7">
        <f>IF(O2131&gt;0,RANK(O2131,(N2131:P2131,Q2131:AG2131)),0)</f>
        <v>2</v>
      </c>
      <c r="F2131" s="7">
        <f>IF(P2131&gt;0,RANK(P2131,(N2131:P2131,Q2131:AG2131)),0)</f>
        <v>0</v>
      </c>
      <c r="G2131" s="1">
        <f t="shared" si="795"/>
        <v>2052</v>
      </c>
      <c r="H2131" s="2">
        <f t="shared" si="796"/>
        <v>8.3919515786029769E-2</v>
      </c>
      <c r="I2131" s="2"/>
      <c r="J2131" s="2">
        <f t="shared" si="797"/>
        <v>0.52416980206118113</v>
      </c>
      <c r="K2131" s="2">
        <f t="shared" si="798"/>
        <v>0.44025028627515134</v>
      </c>
      <c r="L2131" s="2">
        <f t="shared" si="799"/>
        <v>0</v>
      </c>
      <c r="M2131" s="2">
        <f t="shared" si="800"/>
        <v>3.5579911663667529E-2</v>
      </c>
      <c r="N2131" s="1">
        <v>12817</v>
      </c>
      <c r="O2131" s="1">
        <v>10765</v>
      </c>
      <c r="P2131"/>
      <c r="Q2131"/>
      <c r="R2131">
        <v>231</v>
      </c>
      <c r="S2131">
        <v>639</v>
      </c>
      <c r="AI2131" s="7">
        <f>IF(Q2131&gt;0,RANK(Q2131,(N2131:P2131,Q2131:AG2131)),0)</f>
        <v>0</v>
      </c>
      <c r="AJ2131" s="7">
        <f>IF(R2131&gt;0,RANK(R2131,(N2131:P2131,Q2131:AG2131)),0)</f>
        <v>4</v>
      </c>
      <c r="AK2131" s="7">
        <f>IF(T2131&gt;0,RANK(T2131,(N2131:P2131,Q2131:AG2131)),0)</f>
        <v>0</v>
      </c>
      <c r="AL2131" s="7">
        <f>IF(S2131&gt;0,RANK(S2131,(N2131:P2131,Q2131:AG2131)),0)</f>
        <v>3</v>
      </c>
      <c r="AM2131" s="2">
        <f t="shared" si="801"/>
        <v>0</v>
      </c>
      <c r="AN2131" s="2">
        <f t="shared" si="802"/>
        <v>9.4470799934565676E-3</v>
      </c>
      <c r="AO2131" s="2">
        <f t="shared" si="803"/>
        <v>0</v>
      </c>
      <c r="AP2131" s="2">
        <f t="shared" si="804"/>
        <v>2.6132831670211024E-2</v>
      </c>
      <c r="AR2131" t="s">
        <v>110</v>
      </c>
      <c r="AS2131" t="s">
        <v>274</v>
      </c>
      <c r="AT2131">
        <v>1</v>
      </c>
      <c r="AV2131">
        <v>1</v>
      </c>
      <c r="AW2131" s="91">
        <v>54</v>
      </c>
      <c r="AX2131" s="93">
        <v>61</v>
      </c>
      <c r="AY2131" s="97">
        <f t="shared" si="805"/>
        <v>54061</v>
      </c>
      <c r="BA2131" s="7" t="s">
        <v>1261</v>
      </c>
    </row>
    <row r="2132" spans="1:53" hidden="1" outlineLevel="1">
      <c r="A2132" t="s">
        <v>1570</v>
      </c>
      <c r="B2132" t="s">
        <v>274</v>
      </c>
      <c r="C2132" s="1">
        <f t="shared" si="794"/>
        <v>4126</v>
      </c>
      <c r="D2132" s="7">
        <f>IF(N2132&gt;0, RANK(N2132,(N2132:P2132,Q2132:AG2132)),0)</f>
        <v>1</v>
      </c>
      <c r="E2132" s="7">
        <f>IF(O2132&gt;0,RANK(O2132,(N2132:P2132,Q2132:AG2132)),0)</f>
        <v>2</v>
      </c>
      <c r="F2132" s="7">
        <f>IF(P2132&gt;0,RANK(P2132,(N2132:P2132,Q2132:AG2132)),0)</f>
        <v>0</v>
      </c>
      <c r="G2132" s="1">
        <f t="shared" si="795"/>
        <v>305</v>
      </c>
      <c r="H2132" s="2">
        <f t="shared" si="796"/>
        <v>7.3921473582161903E-2</v>
      </c>
      <c r="I2132" s="2"/>
      <c r="J2132" s="2">
        <f t="shared" si="797"/>
        <v>0.51720794958797867</v>
      </c>
      <c r="K2132" s="2">
        <f t="shared" si="798"/>
        <v>0.44328647600581678</v>
      </c>
      <c r="L2132" s="2">
        <f t="shared" si="799"/>
        <v>0</v>
      </c>
      <c r="M2132" s="2">
        <f t="shared" si="800"/>
        <v>3.9505574406204558E-2</v>
      </c>
      <c r="N2132" s="1">
        <v>2134</v>
      </c>
      <c r="O2132" s="1">
        <v>1829</v>
      </c>
      <c r="P2132"/>
      <c r="Q2132"/>
      <c r="R2132">
        <v>67</v>
      </c>
      <c r="S2132">
        <v>96</v>
      </c>
      <c r="AI2132" s="7">
        <f>IF(Q2132&gt;0,RANK(Q2132,(N2132:P2132,Q2132:AG2132)),0)</f>
        <v>0</v>
      </c>
      <c r="AJ2132" s="7">
        <f>IF(R2132&gt;0,RANK(R2132,(N2132:P2132,Q2132:AG2132)),0)</f>
        <v>4</v>
      </c>
      <c r="AK2132" s="7">
        <f>IF(T2132&gt;0,RANK(T2132,(N2132:P2132,Q2132:AG2132)),0)</f>
        <v>0</v>
      </c>
      <c r="AL2132" s="7">
        <f>IF(S2132&gt;0,RANK(S2132,(N2132:P2132,Q2132:AG2132)),0)</f>
        <v>3</v>
      </c>
      <c r="AM2132" s="2">
        <f t="shared" si="801"/>
        <v>0</v>
      </c>
      <c r="AN2132" s="2">
        <f t="shared" si="802"/>
        <v>1.6238487639360154E-2</v>
      </c>
      <c r="AO2132" s="2">
        <f t="shared" si="803"/>
        <v>0</v>
      </c>
      <c r="AP2132" s="2">
        <f t="shared" si="804"/>
        <v>2.32670867668444E-2</v>
      </c>
      <c r="AR2132" t="s">
        <v>1570</v>
      </c>
      <c r="AS2132" t="s">
        <v>274</v>
      </c>
      <c r="AT2132">
        <v>3</v>
      </c>
      <c r="AV2132">
        <v>1</v>
      </c>
      <c r="AW2132" s="91">
        <v>54</v>
      </c>
      <c r="AX2132" s="93">
        <v>63</v>
      </c>
      <c r="AY2132" s="97">
        <f t="shared" si="805"/>
        <v>54063</v>
      </c>
      <c r="BA2132" s="7" t="s">
        <v>1261</v>
      </c>
    </row>
    <row r="2133" spans="1:53" hidden="1" outlineLevel="1">
      <c r="A2133" t="s">
        <v>981</v>
      </c>
      <c r="B2133" t="s">
        <v>274</v>
      </c>
      <c r="C2133" s="1">
        <f t="shared" ref="C2133:C2156" si="806">SUM(N2133:AG2133)</f>
        <v>5587</v>
      </c>
      <c r="D2133" s="7">
        <f>IF(N2133&gt;0, RANK(N2133,(N2133:P2133,Q2133:AG2133)),0)</f>
        <v>2</v>
      </c>
      <c r="E2133" s="7">
        <f>IF(O2133&gt;0,RANK(O2133,(N2133:P2133,Q2133:AG2133)),0)</f>
        <v>1</v>
      </c>
      <c r="F2133" s="7">
        <f>IF(P2133&gt;0,RANK(P2133,(N2133:P2133,Q2133:AG2133)),0)</f>
        <v>0</v>
      </c>
      <c r="G2133" s="1">
        <f t="shared" si="795"/>
        <v>910</v>
      </c>
      <c r="H2133" s="2">
        <f t="shared" si="796"/>
        <v>0.16287810989797744</v>
      </c>
      <c r="I2133" s="2"/>
      <c r="J2133" s="2">
        <f t="shared" ref="J2133:J2156" si="807">IF($C2133=0,"-",N2133/$C2133)</f>
        <v>0.39645605870771433</v>
      </c>
      <c r="K2133" s="2">
        <f t="shared" ref="K2133:K2156" si="808">IF($C2133=0,"-",O2133/$C2133)</f>
        <v>0.55933416860569174</v>
      </c>
      <c r="L2133" s="2">
        <f t="shared" ref="L2133:L2156" si="809">IF($C2133=0,"-",P2133/$C2133)</f>
        <v>0</v>
      </c>
      <c r="M2133" s="2">
        <f t="shared" si="800"/>
        <v>4.4209772686593873E-2</v>
      </c>
      <c r="N2133" s="1">
        <v>2215</v>
      </c>
      <c r="O2133" s="1">
        <v>3125</v>
      </c>
      <c r="P2133"/>
      <c r="Q2133"/>
      <c r="R2133">
        <v>160</v>
      </c>
      <c r="S2133">
        <v>87</v>
      </c>
      <c r="AI2133" s="7">
        <f>IF(Q2133&gt;0,RANK(Q2133,(N2133:P2133,Q2133:AG2133)),0)</f>
        <v>0</v>
      </c>
      <c r="AJ2133" s="7">
        <f>IF(R2133&gt;0,RANK(R2133,(N2133:P2133,Q2133:AG2133)),0)</f>
        <v>3</v>
      </c>
      <c r="AK2133" s="7">
        <f>IF(T2133&gt;0,RANK(T2133,(N2133:P2133,Q2133:AG2133)),0)</f>
        <v>0</v>
      </c>
      <c r="AL2133" s="7">
        <f>IF(S2133&gt;0,RANK(S2133,(N2133:P2133,Q2133:AG2133)),0)</f>
        <v>4</v>
      </c>
      <c r="AM2133" s="2">
        <f t="shared" ref="AM2133:AM2156" si="810">IF($C2133=0,"-",Q2133/$C2133)</f>
        <v>0</v>
      </c>
      <c r="AN2133" s="2">
        <f t="shared" ref="AN2133:AN2156" si="811">IF($C2133=0,"-",R2133/$C2133)</f>
        <v>2.8637909432611418E-2</v>
      </c>
      <c r="AO2133" s="2">
        <f t="shared" ref="AO2133:AO2156" si="812">IF($C2133=0,"-",T2133/$C2133)</f>
        <v>0</v>
      </c>
      <c r="AP2133" s="2">
        <f t="shared" ref="AP2133:AP2156" si="813">IF($C2133=0,"-",S2133/$C2133)</f>
        <v>1.557186325398246E-2</v>
      </c>
      <c r="AR2133" t="s">
        <v>981</v>
      </c>
      <c r="AS2133" t="s">
        <v>274</v>
      </c>
      <c r="AT2133">
        <v>2</v>
      </c>
      <c r="AV2133">
        <v>1</v>
      </c>
      <c r="AW2133" s="91">
        <v>54</v>
      </c>
      <c r="AX2133" s="93">
        <v>65</v>
      </c>
      <c r="AY2133" s="97">
        <f t="shared" si="805"/>
        <v>54065</v>
      </c>
      <c r="BA2133" s="7" t="s">
        <v>1261</v>
      </c>
    </row>
    <row r="2134" spans="1:53" hidden="1" outlineLevel="1">
      <c r="A2134" t="s">
        <v>443</v>
      </c>
      <c r="B2134" t="s">
        <v>274</v>
      </c>
      <c r="C2134" s="1">
        <f t="shared" si="806"/>
        <v>7306</v>
      </c>
      <c r="D2134" s="7">
        <f>IF(N2134&gt;0, RANK(N2134,(N2134:P2134,Q2134:AG2134)),0)</f>
        <v>1</v>
      </c>
      <c r="E2134" s="7">
        <f>IF(O2134&gt;0,RANK(O2134,(N2134:P2134,Q2134:AG2134)),0)</f>
        <v>2</v>
      </c>
      <c r="F2134" s="7">
        <f>IF(P2134&gt;0,RANK(P2134,(N2134:P2134,Q2134:AG2134)),0)</f>
        <v>0</v>
      </c>
      <c r="G2134" s="1">
        <f t="shared" si="795"/>
        <v>1431</v>
      </c>
      <c r="H2134" s="2">
        <f t="shared" si="796"/>
        <v>0.19586641116890227</v>
      </c>
      <c r="I2134" s="2"/>
      <c r="J2134" s="2">
        <f t="shared" si="807"/>
        <v>0.58445113605255949</v>
      </c>
      <c r="K2134" s="2">
        <f t="shared" si="808"/>
        <v>0.38858472488365725</v>
      </c>
      <c r="L2134" s="2">
        <f t="shared" si="809"/>
        <v>0</v>
      </c>
      <c r="M2134" s="2">
        <f t="shared" si="800"/>
        <v>2.6964139063783255E-2</v>
      </c>
      <c r="N2134" s="1">
        <v>4270</v>
      </c>
      <c r="O2134" s="1">
        <v>2839</v>
      </c>
      <c r="P2134"/>
      <c r="Q2134"/>
      <c r="R2134">
        <v>64</v>
      </c>
      <c r="S2134">
        <v>133</v>
      </c>
      <c r="AI2134" s="7">
        <f>IF(Q2134&gt;0,RANK(Q2134,(N2134:P2134,Q2134:AG2134)),0)</f>
        <v>0</v>
      </c>
      <c r="AJ2134" s="7">
        <f>IF(R2134&gt;0,RANK(R2134,(N2134:P2134,Q2134:AG2134)),0)</f>
        <v>4</v>
      </c>
      <c r="AK2134" s="7">
        <f>IF(T2134&gt;0,RANK(T2134,(N2134:P2134,Q2134:AG2134)),0)</f>
        <v>0</v>
      </c>
      <c r="AL2134" s="7">
        <f>IF(S2134&gt;0,RANK(S2134,(N2134:P2134,Q2134:AG2134)),0)</f>
        <v>3</v>
      </c>
      <c r="AM2134" s="2">
        <f t="shared" si="810"/>
        <v>0</v>
      </c>
      <c r="AN2134" s="2">
        <f t="shared" si="811"/>
        <v>8.759923350670681E-3</v>
      </c>
      <c r="AO2134" s="2">
        <f t="shared" si="812"/>
        <v>0</v>
      </c>
      <c r="AP2134" s="2">
        <f t="shared" si="813"/>
        <v>1.8204215713112509E-2</v>
      </c>
      <c r="AR2134" t="s">
        <v>443</v>
      </c>
      <c r="AS2134" t="s">
        <v>274</v>
      </c>
      <c r="AT2134">
        <v>3</v>
      </c>
      <c r="AV2134">
        <v>1</v>
      </c>
      <c r="AW2134" s="91">
        <v>54</v>
      </c>
      <c r="AX2134" s="93">
        <v>67</v>
      </c>
      <c r="AY2134" s="97">
        <f t="shared" si="805"/>
        <v>54067</v>
      </c>
      <c r="BA2134" s="7" t="s">
        <v>1261</v>
      </c>
    </row>
    <row r="2135" spans="1:53" hidden="1" outlineLevel="1">
      <c r="A2135" t="s">
        <v>2354</v>
      </c>
      <c r="B2135" t="s">
        <v>274</v>
      </c>
      <c r="C2135" s="1">
        <f t="shared" si="806"/>
        <v>14430</v>
      </c>
      <c r="D2135" s="7">
        <f>IF(N2135&gt;0, RANK(N2135,(N2135:P2135,Q2135:AG2135)),0)</f>
        <v>1</v>
      </c>
      <c r="E2135" s="7">
        <f>IF(O2135&gt;0,RANK(O2135,(N2135:P2135,Q2135:AG2135)),0)</f>
        <v>2</v>
      </c>
      <c r="F2135" s="7">
        <f>IF(P2135&gt;0,RANK(P2135,(N2135:P2135,Q2135:AG2135)),0)</f>
        <v>0</v>
      </c>
      <c r="G2135" s="1">
        <f t="shared" si="795"/>
        <v>889</v>
      </c>
      <c r="H2135" s="2">
        <f t="shared" si="796"/>
        <v>6.1607761607761609E-2</v>
      </c>
      <c r="I2135" s="2"/>
      <c r="J2135" s="2">
        <f t="shared" si="807"/>
        <v>0.51878031878031883</v>
      </c>
      <c r="K2135" s="2">
        <f t="shared" si="808"/>
        <v>0.45717255717255717</v>
      </c>
      <c r="L2135" s="2">
        <f t="shared" si="809"/>
        <v>0</v>
      </c>
      <c r="M2135" s="2">
        <f t="shared" si="800"/>
        <v>2.4047124047124002E-2</v>
      </c>
      <c r="N2135" s="1">
        <v>7486</v>
      </c>
      <c r="O2135" s="1">
        <v>6597</v>
      </c>
      <c r="P2135"/>
      <c r="Q2135"/>
      <c r="R2135">
        <v>143</v>
      </c>
      <c r="S2135">
        <v>204</v>
      </c>
      <c r="AI2135" s="7">
        <f>IF(Q2135&gt;0,RANK(Q2135,(N2135:P2135,Q2135:AG2135)),0)</f>
        <v>0</v>
      </c>
      <c r="AJ2135" s="7">
        <f>IF(R2135&gt;0,RANK(R2135,(N2135:P2135,Q2135:AG2135)),0)</f>
        <v>4</v>
      </c>
      <c r="AK2135" s="7">
        <f>IF(T2135&gt;0,RANK(T2135,(N2135:P2135,Q2135:AG2135)),0)</f>
        <v>0</v>
      </c>
      <c r="AL2135" s="7">
        <f>IF(S2135&gt;0,RANK(S2135,(N2135:P2135,Q2135:AG2135)),0)</f>
        <v>3</v>
      </c>
      <c r="AM2135" s="2">
        <f t="shared" si="810"/>
        <v>0</v>
      </c>
      <c r="AN2135" s="2">
        <f t="shared" si="811"/>
        <v>9.9099099099099093E-3</v>
      </c>
      <c r="AO2135" s="2">
        <f t="shared" si="812"/>
        <v>0</v>
      </c>
      <c r="AP2135" s="2">
        <f t="shared" si="813"/>
        <v>1.4137214137214138E-2</v>
      </c>
      <c r="AR2135" t="s">
        <v>2354</v>
      </c>
      <c r="AS2135" t="s">
        <v>274</v>
      </c>
      <c r="AT2135">
        <v>1</v>
      </c>
      <c r="AV2135">
        <v>1</v>
      </c>
      <c r="AW2135" s="91">
        <v>54</v>
      </c>
      <c r="AX2135" s="93">
        <v>69</v>
      </c>
      <c r="AY2135" s="97">
        <f t="shared" si="805"/>
        <v>54069</v>
      </c>
      <c r="BA2135" s="7" t="s">
        <v>1261</v>
      </c>
    </row>
    <row r="2136" spans="1:53" hidden="1" outlineLevel="1">
      <c r="A2136" t="s">
        <v>1257</v>
      </c>
      <c r="B2136" t="s">
        <v>274</v>
      </c>
      <c r="C2136" s="1">
        <f t="shared" si="806"/>
        <v>2724</v>
      </c>
      <c r="D2136" s="7">
        <f>IF(N2136&gt;0, RANK(N2136,(N2136:P2136,Q2136:AG2136)),0)</f>
        <v>2</v>
      </c>
      <c r="E2136" s="7">
        <f>IF(O2136&gt;0,RANK(O2136,(N2136:P2136,Q2136:AG2136)),0)</f>
        <v>1</v>
      </c>
      <c r="F2136" s="7">
        <f>IF(P2136&gt;0,RANK(P2136,(N2136:P2136,Q2136:AG2136)),0)</f>
        <v>0</v>
      </c>
      <c r="G2136" s="1">
        <f t="shared" si="795"/>
        <v>387</v>
      </c>
      <c r="H2136" s="2">
        <f t="shared" si="796"/>
        <v>0.14207048458149779</v>
      </c>
      <c r="I2136" s="2"/>
      <c r="J2136" s="2">
        <f t="shared" si="807"/>
        <v>0.41629955947136565</v>
      </c>
      <c r="K2136" s="2">
        <f t="shared" si="808"/>
        <v>0.55837004405286339</v>
      </c>
      <c r="L2136" s="2">
        <f t="shared" si="809"/>
        <v>0</v>
      </c>
      <c r="M2136" s="2">
        <f t="shared" si="800"/>
        <v>2.5330396475770955E-2</v>
      </c>
      <c r="N2136" s="1">
        <v>1134</v>
      </c>
      <c r="O2136" s="1">
        <v>1521</v>
      </c>
      <c r="P2136"/>
      <c r="Q2136"/>
      <c r="R2136">
        <v>42</v>
      </c>
      <c r="S2136">
        <v>27</v>
      </c>
      <c r="AI2136" s="7">
        <f>IF(Q2136&gt;0,RANK(Q2136,(N2136:P2136,Q2136:AG2136)),0)</f>
        <v>0</v>
      </c>
      <c r="AJ2136" s="7">
        <f>IF(R2136&gt;0,RANK(R2136,(N2136:P2136,Q2136:AG2136)),0)</f>
        <v>3</v>
      </c>
      <c r="AK2136" s="7">
        <f>IF(T2136&gt;0,RANK(T2136,(N2136:P2136,Q2136:AG2136)),0)</f>
        <v>0</v>
      </c>
      <c r="AL2136" s="7">
        <f>IF(S2136&gt;0,RANK(S2136,(N2136:P2136,Q2136:AG2136)),0)</f>
        <v>4</v>
      </c>
      <c r="AM2136" s="2">
        <f t="shared" si="810"/>
        <v>0</v>
      </c>
      <c r="AN2136" s="2">
        <f t="shared" si="811"/>
        <v>1.5418502202643172E-2</v>
      </c>
      <c r="AO2136" s="2">
        <f t="shared" si="812"/>
        <v>0</v>
      </c>
      <c r="AP2136" s="2">
        <f t="shared" si="813"/>
        <v>9.911894273127754E-3</v>
      </c>
      <c r="AR2136" t="s">
        <v>1257</v>
      </c>
      <c r="AS2136" t="s">
        <v>274</v>
      </c>
      <c r="AT2136">
        <v>2</v>
      </c>
      <c r="AV2136">
        <v>1</v>
      </c>
      <c r="AW2136" s="91">
        <v>54</v>
      </c>
      <c r="AX2136" s="93">
        <v>71</v>
      </c>
      <c r="AY2136" s="97">
        <f t="shared" si="805"/>
        <v>54071</v>
      </c>
      <c r="BA2136" s="7" t="s">
        <v>1261</v>
      </c>
    </row>
    <row r="2137" spans="1:53" hidden="1" outlineLevel="1">
      <c r="A2137" t="s">
        <v>111</v>
      </c>
      <c r="B2137" t="s">
        <v>274</v>
      </c>
      <c r="C2137" s="1">
        <f t="shared" si="806"/>
        <v>2535</v>
      </c>
      <c r="D2137" s="7">
        <f>IF(N2137&gt;0, RANK(N2137,(N2137:P2137,Q2137:AG2137)),0)</f>
        <v>1</v>
      </c>
      <c r="E2137" s="7">
        <f>IF(O2137&gt;0,RANK(O2137,(N2137:P2137,Q2137:AG2137)),0)</f>
        <v>2</v>
      </c>
      <c r="F2137" s="7">
        <f>IF(P2137&gt;0,RANK(P2137,(N2137:P2137,Q2137:AG2137)),0)</f>
        <v>0</v>
      </c>
      <c r="G2137" s="1">
        <f t="shared" si="795"/>
        <v>363</v>
      </c>
      <c r="H2137" s="2">
        <f t="shared" si="796"/>
        <v>0.14319526627218934</v>
      </c>
      <c r="I2137" s="2"/>
      <c r="J2137" s="2">
        <f t="shared" si="807"/>
        <v>0.55424063116370814</v>
      </c>
      <c r="K2137" s="2">
        <f t="shared" si="808"/>
        <v>0.41104536489151872</v>
      </c>
      <c r="L2137" s="2">
        <f t="shared" si="809"/>
        <v>0</v>
      </c>
      <c r="M2137" s="2">
        <f t="shared" si="800"/>
        <v>3.4714003944773142E-2</v>
      </c>
      <c r="N2137" s="1">
        <v>1405</v>
      </c>
      <c r="O2137" s="1">
        <v>1042</v>
      </c>
      <c r="P2137"/>
      <c r="Q2137"/>
      <c r="R2137">
        <v>31</v>
      </c>
      <c r="S2137">
        <v>57</v>
      </c>
      <c r="AI2137" s="7">
        <f>IF(Q2137&gt;0,RANK(Q2137,(N2137:P2137,Q2137:AG2137)),0)</f>
        <v>0</v>
      </c>
      <c r="AJ2137" s="7">
        <f>IF(R2137&gt;0,RANK(R2137,(N2137:P2137,Q2137:AG2137)),0)</f>
        <v>4</v>
      </c>
      <c r="AK2137" s="7">
        <f>IF(T2137&gt;0,RANK(T2137,(N2137:P2137,Q2137:AG2137)),0)</f>
        <v>0</v>
      </c>
      <c r="AL2137" s="7">
        <f>IF(S2137&gt;0,RANK(S2137,(N2137:P2137,Q2137:AG2137)),0)</f>
        <v>3</v>
      </c>
      <c r="AM2137" s="2">
        <f t="shared" si="810"/>
        <v>0</v>
      </c>
      <c r="AN2137" s="2">
        <f t="shared" si="811"/>
        <v>1.2228796844181459E-2</v>
      </c>
      <c r="AO2137" s="2">
        <f t="shared" si="812"/>
        <v>0</v>
      </c>
      <c r="AP2137" s="2">
        <f t="shared" si="813"/>
        <v>2.2485207100591716E-2</v>
      </c>
      <c r="AR2137" t="s">
        <v>111</v>
      </c>
      <c r="AS2137" t="s">
        <v>274</v>
      </c>
      <c r="AT2137">
        <v>1</v>
      </c>
      <c r="AV2137">
        <v>1</v>
      </c>
      <c r="AW2137" s="91">
        <v>54</v>
      </c>
      <c r="AX2137" s="93">
        <v>73</v>
      </c>
      <c r="AY2137" s="97">
        <f t="shared" si="805"/>
        <v>54073</v>
      </c>
      <c r="BA2137" s="7" t="s">
        <v>1261</v>
      </c>
    </row>
    <row r="2138" spans="1:53" hidden="1" outlineLevel="1">
      <c r="A2138" t="s">
        <v>1834</v>
      </c>
      <c r="B2138" t="s">
        <v>274</v>
      </c>
      <c r="C2138" s="1">
        <f t="shared" si="806"/>
        <v>2773</v>
      </c>
      <c r="D2138" s="7">
        <f>IF(N2138&gt;0, RANK(N2138,(N2138:P2138,Q2138:AG2138)),0)</f>
        <v>1</v>
      </c>
      <c r="E2138" s="7">
        <f>IF(O2138&gt;0,RANK(O2138,(N2138:P2138,Q2138:AG2138)),0)</f>
        <v>2</v>
      </c>
      <c r="F2138" s="7">
        <f>IF(P2138&gt;0,RANK(P2138,(N2138:P2138,Q2138:AG2138)),0)</f>
        <v>0</v>
      </c>
      <c r="G2138" s="1">
        <f t="shared" si="795"/>
        <v>237</v>
      </c>
      <c r="H2138" s="2">
        <f t="shared" si="796"/>
        <v>8.5467003245582401E-2</v>
      </c>
      <c r="I2138" s="2"/>
      <c r="J2138" s="2">
        <f t="shared" si="807"/>
        <v>0.51785070320952042</v>
      </c>
      <c r="K2138" s="2">
        <f t="shared" si="808"/>
        <v>0.432383699963938</v>
      </c>
      <c r="L2138" s="2">
        <f t="shared" si="809"/>
        <v>0</v>
      </c>
      <c r="M2138" s="2">
        <f t="shared" si="800"/>
        <v>4.976559682654158E-2</v>
      </c>
      <c r="N2138" s="1">
        <v>1436</v>
      </c>
      <c r="O2138" s="1">
        <v>1199</v>
      </c>
      <c r="P2138"/>
      <c r="Q2138"/>
      <c r="R2138">
        <v>35</v>
      </c>
      <c r="S2138">
        <v>103</v>
      </c>
      <c r="AI2138" s="7">
        <f>IF(Q2138&gt;0,RANK(Q2138,(N2138:P2138,Q2138:AG2138)),0)</f>
        <v>0</v>
      </c>
      <c r="AJ2138" s="7">
        <f>IF(R2138&gt;0,RANK(R2138,(N2138:P2138,Q2138:AG2138)),0)</f>
        <v>4</v>
      </c>
      <c r="AK2138" s="7">
        <f>IF(T2138&gt;0,RANK(T2138,(N2138:P2138,Q2138:AG2138)),0)</f>
        <v>0</v>
      </c>
      <c r="AL2138" s="7">
        <f>IF(S2138&gt;0,RANK(S2138,(N2138:P2138,Q2138:AG2138)),0)</f>
        <v>3</v>
      </c>
      <c r="AM2138" s="2">
        <f t="shared" si="810"/>
        <v>0</v>
      </c>
      <c r="AN2138" s="2">
        <f t="shared" si="811"/>
        <v>1.2621709340064912E-2</v>
      </c>
      <c r="AO2138" s="2">
        <f t="shared" si="812"/>
        <v>0</v>
      </c>
      <c r="AP2138" s="2">
        <f t="shared" si="813"/>
        <v>3.7143887486476741E-2</v>
      </c>
      <c r="AR2138" t="s">
        <v>1834</v>
      </c>
      <c r="AS2138" t="s">
        <v>274</v>
      </c>
      <c r="AT2138">
        <v>3</v>
      </c>
      <c r="AV2138">
        <v>1</v>
      </c>
      <c r="AW2138" s="91">
        <v>54</v>
      </c>
      <c r="AX2138" s="93">
        <v>75</v>
      </c>
      <c r="AY2138" s="97">
        <f t="shared" si="805"/>
        <v>54075</v>
      </c>
      <c r="BA2138" s="7" t="s">
        <v>1261</v>
      </c>
    </row>
    <row r="2139" spans="1:53" hidden="1" outlineLevel="1">
      <c r="A2139" t="s">
        <v>2280</v>
      </c>
      <c r="B2139" t="s">
        <v>274</v>
      </c>
      <c r="C2139" s="1">
        <f t="shared" si="806"/>
        <v>9979</v>
      </c>
      <c r="D2139" s="7">
        <f>IF(N2139&gt;0, RANK(N2139,(N2139:P2139,Q2139:AG2139)),0)</f>
        <v>2</v>
      </c>
      <c r="E2139" s="7">
        <f>IF(O2139&gt;0,RANK(O2139,(N2139:P2139,Q2139:AG2139)),0)</f>
        <v>1</v>
      </c>
      <c r="F2139" s="7">
        <f>IF(P2139&gt;0,RANK(P2139,(N2139:P2139,Q2139:AG2139)),0)</f>
        <v>0</v>
      </c>
      <c r="G2139" s="1">
        <f t="shared" si="795"/>
        <v>1395</v>
      </c>
      <c r="H2139" s="2">
        <f t="shared" si="796"/>
        <v>0.13979356648962821</v>
      </c>
      <c r="I2139" s="2"/>
      <c r="J2139" s="2">
        <f t="shared" si="807"/>
        <v>0.4079567090890871</v>
      </c>
      <c r="K2139" s="2">
        <f t="shared" si="808"/>
        <v>0.54775027557871525</v>
      </c>
      <c r="L2139" s="2">
        <f t="shared" si="809"/>
        <v>0</v>
      </c>
      <c r="M2139" s="2">
        <f t="shared" si="800"/>
        <v>4.4293015332197649E-2</v>
      </c>
      <c r="N2139" s="1">
        <v>4071</v>
      </c>
      <c r="O2139" s="1">
        <v>5466</v>
      </c>
      <c r="P2139"/>
      <c r="Q2139"/>
      <c r="R2139">
        <v>185</v>
      </c>
      <c r="S2139">
        <v>257</v>
      </c>
      <c r="AI2139" s="7">
        <f>IF(Q2139&gt;0,RANK(Q2139,(N2139:P2139,Q2139:AG2139)),0)</f>
        <v>0</v>
      </c>
      <c r="AJ2139" s="7">
        <f>IF(R2139&gt;0,RANK(R2139,(N2139:P2139,Q2139:AG2139)),0)</f>
        <v>4</v>
      </c>
      <c r="AK2139" s="7">
        <f>IF(T2139&gt;0,RANK(T2139,(N2139:P2139,Q2139:AG2139)),0)</f>
        <v>0</v>
      </c>
      <c r="AL2139" s="7">
        <f>IF(S2139&gt;0,RANK(S2139,(N2139:P2139,Q2139:AG2139)),0)</f>
        <v>3</v>
      </c>
      <c r="AM2139" s="2">
        <f t="shared" si="810"/>
        <v>0</v>
      </c>
      <c r="AN2139" s="2">
        <f t="shared" si="811"/>
        <v>1.8538931756689046E-2</v>
      </c>
      <c r="AO2139" s="2">
        <f t="shared" si="812"/>
        <v>0</v>
      </c>
      <c r="AP2139" s="2">
        <f t="shared" si="813"/>
        <v>2.5754083575508568E-2</v>
      </c>
      <c r="AR2139" t="s">
        <v>2280</v>
      </c>
      <c r="AS2139" t="s">
        <v>274</v>
      </c>
      <c r="AT2139">
        <v>1</v>
      </c>
      <c r="AV2139">
        <v>1</v>
      </c>
      <c r="AW2139" s="91">
        <v>54</v>
      </c>
      <c r="AX2139" s="93">
        <v>77</v>
      </c>
      <c r="AY2139" s="97">
        <f t="shared" si="805"/>
        <v>54077</v>
      </c>
      <c r="BA2139" s="7" t="s">
        <v>1261</v>
      </c>
    </row>
    <row r="2140" spans="1:53" hidden="1" outlineLevel="1">
      <c r="A2140" t="s">
        <v>2154</v>
      </c>
      <c r="B2140" t="s">
        <v>274</v>
      </c>
      <c r="C2140" s="1">
        <f t="shared" si="806"/>
        <v>18943</v>
      </c>
      <c r="D2140" s="7">
        <f>IF(N2140&gt;0, RANK(N2140,(N2140:P2140,Q2140:AG2140)),0)</f>
        <v>2</v>
      </c>
      <c r="E2140" s="7">
        <f>IF(O2140&gt;0,RANK(O2140,(N2140:P2140,Q2140:AG2140)),0)</f>
        <v>1</v>
      </c>
      <c r="F2140" s="7">
        <f>IF(P2140&gt;0,RANK(P2140,(N2140:P2140,Q2140:AG2140)),0)</f>
        <v>0</v>
      </c>
      <c r="G2140" s="1">
        <f t="shared" si="795"/>
        <v>670</v>
      </c>
      <c r="H2140" s="2">
        <f t="shared" si="796"/>
        <v>3.5369265691812278E-2</v>
      </c>
      <c r="I2140" s="2"/>
      <c r="J2140" s="2">
        <f t="shared" si="807"/>
        <v>0.47025286385472204</v>
      </c>
      <c r="K2140" s="2">
        <f t="shared" si="808"/>
        <v>0.50562212954653429</v>
      </c>
      <c r="L2140" s="2">
        <f t="shared" si="809"/>
        <v>0</v>
      </c>
      <c r="M2140" s="2">
        <f t="shared" si="800"/>
        <v>2.4125006598743615E-2</v>
      </c>
      <c r="N2140" s="1">
        <v>8908</v>
      </c>
      <c r="O2140" s="1">
        <v>9578</v>
      </c>
      <c r="P2140"/>
      <c r="Q2140"/>
      <c r="R2140">
        <v>112</v>
      </c>
      <c r="S2140">
        <v>345</v>
      </c>
      <c r="AI2140" s="7">
        <f>IF(Q2140&gt;0,RANK(Q2140,(N2140:P2140,Q2140:AG2140)),0)</f>
        <v>0</v>
      </c>
      <c r="AJ2140" s="7">
        <f>IF(R2140&gt;0,RANK(R2140,(N2140:P2140,Q2140:AG2140)),0)</f>
        <v>4</v>
      </c>
      <c r="AK2140" s="7">
        <f>IF(T2140&gt;0,RANK(T2140,(N2140:P2140,Q2140:AG2140)),0)</f>
        <v>0</v>
      </c>
      <c r="AL2140" s="7">
        <f>IF(S2140&gt;0,RANK(S2140,(N2140:P2140,Q2140:AG2140)),0)</f>
        <v>3</v>
      </c>
      <c r="AM2140" s="2">
        <f t="shared" si="810"/>
        <v>0</v>
      </c>
      <c r="AN2140" s="2">
        <f t="shared" si="811"/>
        <v>5.9124742648999631E-3</v>
      </c>
      <c r="AO2140" s="2">
        <f t="shared" si="812"/>
        <v>0</v>
      </c>
      <c r="AP2140" s="2">
        <f t="shared" si="813"/>
        <v>1.8212532333843637E-2</v>
      </c>
      <c r="AR2140" t="s">
        <v>2154</v>
      </c>
      <c r="AS2140" t="s">
        <v>274</v>
      </c>
      <c r="AT2140">
        <v>2</v>
      </c>
      <c r="AV2140">
        <v>1</v>
      </c>
      <c r="AW2140" s="91">
        <v>54</v>
      </c>
      <c r="AX2140" s="93">
        <v>79</v>
      </c>
      <c r="AY2140" s="97">
        <f t="shared" si="805"/>
        <v>54079</v>
      </c>
      <c r="BA2140" s="7" t="s">
        <v>1261</v>
      </c>
    </row>
    <row r="2141" spans="1:53" hidden="1" outlineLevel="1">
      <c r="A2141" t="s">
        <v>112</v>
      </c>
      <c r="B2141" t="s">
        <v>274</v>
      </c>
      <c r="C2141" s="1">
        <f t="shared" si="806"/>
        <v>21473</v>
      </c>
      <c r="D2141" s="7">
        <f>IF(N2141&gt;0, RANK(N2141,(N2141:P2141,Q2141:AG2141)),0)</f>
        <v>1</v>
      </c>
      <c r="E2141" s="7">
        <f>IF(O2141&gt;0,RANK(O2141,(N2141:P2141,Q2141:AG2141)),0)</f>
        <v>2</v>
      </c>
      <c r="F2141" s="7">
        <f>IF(P2141&gt;0,RANK(P2141,(N2141:P2141,Q2141:AG2141)),0)</f>
        <v>0</v>
      </c>
      <c r="G2141" s="1">
        <f t="shared" si="795"/>
        <v>998</v>
      </c>
      <c r="H2141" s="2">
        <f t="shared" si="796"/>
        <v>4.6476971079960884E-2</v>
      </c>
      <c r="I2141" s="2"/>
      <c r="J2141" s="2">
        <f t="shared" si="807"/>
        <v>0.50863875564662597</v>
      </c>
      <c r="K2141" s="2">
        <f t="shared" si="808"/>
        <v>0.46216178456666512</v>
      </c>
      <c r="L2141" s="2">
        <f t="shared" si="809"/>
        <v>0</v>
      </c>
      <c r="M2141" s="2">
        <f t="shared" si="800"/>
        <v>2.9199459786708903E-2</v>
      </c>
      <c r="N2141" s="1">
        <v>10922</v>
      </c>
      <c r="O2141" s="1">
        <v>9924</v>
      </c>
      <c r="P2141"/>
      <c r="Q2141"/>
      <c r="R2141">
        <v>247</v>
      </c>
      <c r="S2141">
        <v>380</v>
      </c>
      <c r="AI2141" s="7">
        <f>IF(Q2141&gt;0,RANK(Q2141,(N2141:P2141,Q2141:AG2141)),0)</f>
        <v>0</v>
      </c>
      <c r="AJ2141" s="7">
        <f>IF(R2141&gt;0,RANK(R2141,(N2141:P2141,Q2141:AG2141)),0)</f>
        <v>4</v>
      </c>
      <c r="AK2141" s="7">
        <f>IF(T2141&gt;0,RANK(T2141,(N2141:P2141,Q2141:AG2141)),0)</f>
        <v>0</v>
      </c>
      <c r="AL2141" s="7">
        <f>IF(S2141&gt;0,RANK(S2141,(N2141:P2141,Q2141:AG2141)),0)</f>
        <v>3</v>
      </c>
      <c r="AM2141" s="2">
        <f t="shared" si="810"/>
        <v>0</v>
      </c>
      <c r="AN2141" s="2">
        <f t="shared" si="811"/>
        <v>1.1502817491733805E-2</v>
      </c>
      <c r="AO2141" s="2">
        <f t="shared" si="812"/>
        <v>0</v>
      </c>
      <c r="AP2141" s="2">
        <f t="shared" si="813"/>
        <v>1.7696642294975085E-2</v>
      </c>
      <c r="AR2141" t="s">
        <v>112</v>
      </c>
      <c r="AS2141" t="s">
        <v>274</v>
      </c>
      <c r="AT2141">
        <v>3</v>
      </c>
      <c r="AV2141">
        <v>1</v>
      </c>
      <c r="AW2141" s="91">
        <v>54</v>
      </c>
      <c r="AX2141" s="93">
        <v>81</v>
      </c>
      <c r="AY2141" s="97">
        <f t="shared" si="805"/>
        <v>54081</v>
      </c>
      <c r="BA2141" s="7" t="s">
        <v>1261</v>
      </c>
    </row>
    <row r="2142" spans="1:53" hidden="1" outlineLevel="1">
      <c r="A2142" t="s">
        <v>1215</v>
      </c>
      <c r="B2142" t="s">
        <v>274</v>
      </c>
      <c r="C2142" s="1">
        <f t="shared" si="806"/>
        <v>8536</v>
      </c>
      <c r="D2142" s="7">
        <f>IF(N2142&gt;0, RANK(N2142,(N2142:P2142,Q2142:AG2142)),0)</f>
        <v>1</v>
      </c>
      <c r="E2142" s="7">
        <f>IF(O2142&gt;0,RANK(O2142,(N2142:P2142,Q2142:AG2142)),0)</f>
        <v>2</v>
      </c>
      <c r="F2142" s="7">
        <f>IF(P2142&gt;0,RANK(P2142,(N2142:P2142,Q2142:AG2142)),0)</f>
        <v>0</v>
      </c>
      <c r="G2142" s="1">
        <f t="shared" si="795"/>
        <v>1739</v>
      </c>
      <c r="H2142" s="2">
        <f t="shared" si="796"/>
        <v>0.20372539831302719</v>
      </c>
      <c r="I2142" s="2"/>
      <c r="J2142" s="2">
        <f t="shared" si="807"/>
        <v>0.58575445173383323</v>
      </c>
      <c r="K2142" s="2">
        <f t="shared" si="808"/>
        <v>0.38202905342080601</v>
      </c>
      <c r="L2142" s="2">
        <f t="shared" si="809"/>
        <v>0</v>
      </c>
      <c r="M2142" s="2">
        <f t="shared" si="800"/>
        <v>3.2216494845360766E-2</v>
      </c>
      <c r="N2142" s="1">
        <v>5000</v>
      </c>
      <c r="O2142" s="1">
        <v>3261</v>
      </c>
      <c r="P2142"/>
      <c r="Q2142"/>
      <c r="R2142">
        <v>104</v>
      </c>
      <c r="S2142">
        <v>171</v>
      </c>
      <c r="AI2142" s="7">
        <f>IF(Q2142&gt;0,RANK(Q2142,(N2142:P2142,Q2142:AG2142)),0)</f>
        <v>0</v>
      </c>
      <c r="AJ2142" s="7">
        <f>IF(R2142&gt;0,RANK(R2142,(N2142:P2142,Q2142:AG2142)),0)</f>
        <v>4</v>
      </c>
      <c r="AK2142" s="7">
        <f>IF(T2142&gt;0,RANK(T2142,(N2142:P2142,Q2142:AG2142)),0)</f>
        <v>0</v>
      </c>
      <c r="AL2142" s="7">
        <f>IF(S2142&gt;0,RANK(S2142,(N2142:P2142,Q2142:AG2142)),0)</f>
        <v>3</v>
      </c>
      <c r="AM2142" s="2">
        <f t="shared" si="810"/>
        <v>0</v>
      </c>
      <c r="AN2142" s="2">
        <f t="shared" si="811"/>
        <v>1.2183692596063731E-2</v>
      </c>
      <c r="AO2142" s="2">
        <f t="shared" si="812"/>
        <v>0</v>
      </c>
      <c r="AP2142" s="2">
        <f t="shared" si="813"/>
        <v>2.0032802249297096E-2</v>
      </c>
      <c r="AR2142" t="s">
        <v>1215</v>
      </c>
      <c r="AS2142" t="s">
        <v>274</v>
      </c>
      <c r="AT2142">
        <v>2</v>
      </c>
      <c r="AV2142">
        <v>1</v>
      </c>
      <c r="AW2142" s="91">
        <v>54</v>
      </c>
      <c r="AX2142" s="93">
        <v>83</v>
      </c>
      <c r="AY2142" s="97">
        <f t="shared" si="805"/>
        <v>54083</v>
      </c>
      <c r="BA2142" s="7" t="s">
        <v>1261</v>
      </c>
    </row>
    <row r="2143" spans="1:53" hidden="1" outlineLevel="1">
      <c r="A2143" t="s">
        <v>113</v>
      </c>
      <c r="B2143" t="s">
        <v>274</v>
      </c>
      <c r="C2143" s="1">
        <f t="shared" si="806"/>
        <v>3037</v>
      </c>
      <c r="D2143" s="7">
        <f>IF(N2143&gt;0, RANK(N2143,(N2143:P2143,Q2143:AG2143)),0)</f>
        <v>2</v>
      </c>
      <c r="E2143" s="7">
        <f>IF(O2143&gt;0,RANK(O2143,(N2143:P2143,Q2143:AG2143)),0)</f>
        <v>1</v>
      </c>
      <c r="F2143" s="7">
        <f>IF(P2143&gt;0,RANK(P2143,(N2143:P2143,Q2143:AG2143)),0)</f>
        <v>0</v>
      </c>
      <c r="G2143" s="1">
        <f t="shared" si="795"/>
        <v>525</v>
      </c>
      <c r="H2143" s="2">
        <f t="shared" si="796"/>
        <v>0.17286796180441225</v>
      </c>
      <c r="I2143" s="2"/>
      <c r="J2143" s="2">
        <f t="shared" si="807"/>
        <v>0.39940730984524203</v>
      </c>
      <c r="K2143" s="2">
        <f t="shared" si="808"/>
        <v>0.5722752716496543</v>
      </c>
      <c r="L2143" s="2">
        <f t="shared" si="809"/>
        <v>0</v>
      </c>
      <c r="M2143" s="2">
        <f t="shared" si="800"/>
        <v>2.831741850510372E-2</v>
      </c>
      <c r="N2143" s="1">
        <v>1213</v>
      </c>
      <c r="O2143" s="1">
        <v>1738</v>
      </c>
      <c r="P2143"/>
      <c r="Q2143"/>
      <c r="R2143">
        <v>35</v>
      </c>
      <c r="S2143">
        <v>51</v>
      </c>
      <c r="AI2143" s="7">
        <f>IF(Q2143&gt;0,RANK(Q2143,(N2143:P2143,Q2143:AG2143)),0)</f>
        <v>0</v>
      </c>
      <c r="AJ2143" s="7">
        <f>IF(R2143&gt;0,RANK(R2143,(N2143:P2143,Q2143:AG2143)),0)</f>
        <v>4</v>
      </c>
      <c r="AK2143" s="7">
        <f>IF(T2143&gt;0,RANK(T2143,(N2143:P2143,Q2143:AG2143)),0)</f>
        <v>0</v>
      </c>
      <c r="AL2143" s="7">
        <f>IF(S2143&gt;0,RANK(S2143,(N2143:P2143,Q2143:AG2143)),0)</f>
        <v>3</v>
      </c>
      <c r="AM2143" s="2">
        <f t="shared" si="810"/>
        <v>0</v>
      </c>
      <c r="AN2143" s="2">
        <f t="shared" si="811"/>
        <v>1.1524530786960816E-2</v>
      </c>
      <c r="AO2143" s="2">
        <f t="shared" si="812"/>
        <v>0</v>
      </c>
      <c r="AP2143" s="2">
        <f t="shared" si="813"/>
        <v>1.6792887718142906E-2</v>
      </c>
      <c r="AR2143" t="s">
        <v>113</v>
      </c>
      <c r="AS2143" t="s">
        <v>274</v>
      </c>
      <c r="AT2143">
        <v>1</v>
      </c>
      <c r="AV2143">
        <v>1</v>
      </c>
      <c r="AW2143" s="91">
        <v>54</v>
      </c>
      <c r="AX2143" s="93">
        <v>85</v>
      </c>
      <c r="AY2143" s="97">
        <f t="shared" si="805"/>
        <v>54085</v>
      </c>
      <c r="BA2143" s="7" t="s">
        <v>1261</v>
      </c>
    </row>
    <row r="2144" spans="1:53" hidden="1" outlineLevel="1">
      <c r="A2144" t="s">
        <v>114</v>
      </c>
      <c r="B2144" t="s">
        <v>274</v>
      </c>
      <c r="C2144" s="1">
        <f t="shared" si="806"/>
        <v>4245</v>
      </c>
      <c r="D2144" s="7">
        <f>IF(N2144&gt;0, RANK(N2144,(N2144:P2144,Q2144:AG2144)),0)</f>
        <v>1</v>
      </c>
      <c r="E2144" s="7">
        <f>IF(O2144&gt;0,RANK(O2144,(N2144:P2144,Q2144:AG2144)),0)</f>
        <v>2</v>
      </c>
      <c r="F2144" s="7">
        <f>IF(P2144&gt;0,RANK(P2144,(N2144:P2144,Q2144:AG2144)),0)</f>
        <v>0</v>
      </c>
      <c r="G2144" s="1">
        <f t="shared" si="795"/>
        <v>483</v>
      </c>
      <c r="H2144" s="2">
        <f t="shared" si="796"/>
        <v>0.1137809187279152</v>
      </c>
      <c r="I2144" s="2"/>
      <c r="J2144" s="2">
        <f t="shared" si="807"/>
        <v>0.53639575971731446</v>
      </c>
      <c r="K2144" s="2">
        <f t="shared" si="808"/>
        <v>0.42261484098939928</v>
      </c>
      <c r="L2144" s="2">
        <f t="shared" si="809"/>
        <v>0</v>
      </c>
      <c r="M2144" s="2">
        <f t="shared" si="800"/>
        <v>4.0989399293286266E-2</v>
      </c>
      <c r="N2144" s="1">
        <v>2277</v>
      </c>
      <c r="O2144" s="1">
        <v>1794</v>
      </c>
      <c r="P2144"/>
      <c r="Q2144"/>
      <c r="R2144">
        <v>34</v>
      </c>
      <c r="S2144">
        <v>140</v>
      </c>
      <c r="AI2144" s="7">
        <f>IF(Q2144&gt;0,RANK(Q2144,(N2144:P2144,Q2144:AG2144)),0)</f>
        <v>0</v>
      </c>
      <c r="AJ2144" s="7">
        <f>IF(R2144&gt;0,RANK(R2144,(N2144:P2144,Q2144:AG2144)),0)</f>
        <v>4</v>
      </c>
      <c r="AK2144" s="7">
        <f>IF(T2144&gt;0,RANK(T2144,(N2144:P2144,Q2144:AG2144)),0)</f>
        <v>0</v>
      </c>
      <c r="AL2144" s="7">
        <f>IF(S2144&gt;0,RANK(S2144,(N2144:P2144,Q2144:AG2144)),0)</f>
        <v>3</v>
      </c>
      <c r="AM2144" s="2">
        <f t="shared" si="810"/>
        <v>0</v>
      </c>
      <c r="AN2144" s="2">
        <f t="shared" si="811"/>
        <v>8.0094228504122497E-3</v>
      </c>
      <c r="AO2144" s="2">
        <f t="shared" si="812"/>
        <v>0</v>
      </c>
      <c r="AP2144" s="2">
        <f t="shared" si="813"/>
        <v>3.2979976442873968E-2</v>
      </c>
      <c r="AR2144" t="s">
        <v>114</v>
      </c>
      <c r="AS2144" t="s">
        <v>274</v>
      </c>
      <c r="AT2144">
        <v>2</v>
      </c>
      <c r="AV2144">
        <v>1</v>
      </c>
      <c r="AW2144" s="91">
        <v>54</v>
      </c>
      <c r="AX2144" s="93">
        <v>87</v>
      </c>
      <c r="AY2144" s="97">
        <f t="shared" si="805"/>
        <v>54087</v>
      </c>
      <c r="BA2144" s="7" t="s">
        <v>1261</v>
      </c>
    </row>
    <row r="2145" spans="1:53" hidden="1" outlineLevel="1">
      <c r="A2145" t="s">
        <v>115</v>
      </c>
      <c r="B2145" t="s">
        <v>274</v>
      </c>
      <c r="C2145" s="1">
        <f t="shared" si="806"/>
        <v>3835</v>
      </c>
      <c r="D2145" s="7">
        <f>IF(N2145&gt;0, RANK(N2145,(N2145:P2145,Q2145:AG2145)),0)</f>
        <v>1</v>
      </c>
      <c r="E2145" s="7">
        <f>IF(O2145&gt;0,RANK(O2145,(N2145:P2145,Q2145:AG2145)),0)</f>
        <v>2</v>
      </c>
      <c r="F2145" s="7">
        <f>IF(P2145&gt;0,RANK(P2145,(N2145:P2145,Q2145:AG2145)),0)</f>
        <v>0</v>
      </c>
      <c r="G2145" s="1">
        <f t="shared" si="795"/>
        <v>724</v>
      </c>
      <c r="H2145" s="2">
        <f t="shared" si="796"/>
        <v>0.18878748370273793</v>
      </c>
      <c r="I2145" s="2"/>
      <c r="J2145" s="2">
        <f t="shared" si="807"/>
        <v>0.57314211212516297</v>
      </c>
      <c r="K2145" s="2">
        <f t="shared" si="808"/>
        <v>0.38435462842242502</v>
      </c>
      <c r="L2145" s="2">
        <f t="shared" si="809"/>
        <v>0</v>
      </c>
      <c r="M2145" s="2">
        <f t="shared" si="800"/>
        <v>4.2503259452412012E-2</v>
      </c>
      <c r="N2145" s="1">
        <v>2198</v>
      </c>
      <c r="O2145" s="1">
        <v>1474</v>
      </c>
      <c r="P2145"/>
      <c r="Q2145"/>
      <c r="R2145">
        <v>64</v>
      </c>
      <c r="S2145">
        <v>99</v>
      </c>
      <c r="AI2145" s="7">
        <f>IF(Q2145&gt;0,RANK(Q2145,(N2145:P2145,Q2145:AG2145)),0)</f>
        <v>0</v>
      </c>
      <c r="AJ2145" s="7">
        <f>IF(R2145&gt;0,RANK(R2145,(N2145:P2145,Q2145:AG2145)),0)</f>
        <v>4</v>
      </c>
      <c r="AK2145" s="7">
        <f>IF(T2145&gt;0,RANK(T2145,(N2145:P2145,Q2145:AG2145)),0)</f>
        <v>0</v>
      </c>
      <c r="AL2145" s="7">
        <f>IF(S2145&gt;0,RANK(S2145,(N2145:P2145,Q2145:AG2145)),0)</f>
        <v>3</v>
      </c>
      <c r="AM2145" s="2">
        <f t="shared" si="810"/>
        <v>0</v>
      </c>
      <c r="AN2145" s="2">
        <f t="shared" si="811"/>
        <v>1.6688396349413298E-2</v>
      </c>
      <c r="AO2145" s="2">
        <f t="shared" si="812"/>
        <v>0</v>
      </c>
      <c r="AP2145" s="2">
        <f t="shared" si="813"/>
        <v>2.5814863102998697E-2</v>
      </c>
      <c r="AR2145" t="s">
        <v>115</v>
      </c>
      <c r="AS2145" t="s">
        <v>274</v>
      </c>
      <c r="AT2145">
        <v>3</v>
      </c>
      <c r="AV2145">
        <v>1</v>
      </c>
      <c r="AW2145" s="91">
        <v>54</v>
      </c>
      <c r="AX2145" s="93">
        <v>89</v>
      </c>
      <c r="AY2145" s="97">
        <f t="shared" si="805"/>
        <v>54089</v>
      </c>
      <c r="BA2145" s="7" t="s">
        <v>1261</v>
      </c>
    </row>
    <row r="2146" spans="1:53" hidden="1" outlineLevel="1">
      <c r="A2146" t="s">
        <v>406</v>
      </c>
      <c r="B2146" t="s">
        <v>274</v>
      </c>
      <c r="C2146" s="1">
        <f t="shared" si="806"/>
        <v>5112</v>
      </c>
      <c r="D2146" s="7">
        <f>IF(N2146&gt;0, RANK(N2146,(N2146:P2146,Q2146:AG2146)),0)</f>
        <v>1</v>
      </c>
      <c r="E2146" s="7">
        <f>IF(O2146&gt;0,RANK(O2146,(N2146:P2146,Q2146:AG2146)),0)</f>
        <v>2</v>
      </c>
      <c r="F2146" s="7">
        <f>IF(P2146&gt;0,RANK(P2146,(N2146:P2146,Q2146:AG2146)),0)</f>
        <v>0</v>
      </c>
      <c r="G2146" s="1">
        <f t="shared" si="795"/>
        <v>637</v>
      </c>
      <c r="H2146" s="2">
        <f t="shared" si="796"/>
        <v>0.12460876369327073</v>
      </c>
      <c r="I2146" s="2"/>
      <c r="J2146" s="2">
        <f t="shared" si="807"/>
        <v>0.54577464788732399</v>
      </c>
      <c r="K2146" s="2">
        <f t="shared" si="808"/>
        <v>0.42116588419405321</v>
      </c>
      <c r="L2146" s="2">
        <f t="shared" si="809"/>
        <v>0</v>
      </c>
      <c r="M2146" s="2">
        <f t="shared" si="800"/>
        <v>3.3059467918622798E-2</v>
      </c>
      <c r="N2146" s="1">
        <v>2790</v>
      </c>
      <c r="O2146" s="1">
        <v>2153</v>
      </c>
      <c r="P2146"/>
      <c r="Q2146"/>
      <c r="R2146">
        <v>71</v>
      </c>
      <c r="S2146">
        <v>98</v>
      </c>
      <c r="AI2146" s="7">
        <f>IF(Q2146&gt;0,RANK(Q2146,(N2146:P2146,Q2146:AG2146)),0)</f>
        <v>0</v>
      </c>
      <c r="AJ2146" s="7">
        <f>IF(R2146&gt;0,RANK(R2146,(N2146:P2146,Q2146:AG2146)),0)</f>
        <v>4</v>
      </c>
      <c r="AK2146" s="7">
        <f>IF(T2146&gt;0,RANK(T2146,(N2146:P2146,Q2146:AG2146)),0)</f>
        <v>0</v>
      </c>
      <c r="AL2146" s="7">
        <f>IF(S2146&gt;0,RANK(S2146,(N2146:P2146,Q2146:AG2146)),0)</f>
        <v>3</v>
      </c>
      <c r="AM2146" s="2">
        <f t="shared" si="810"/>
        <v>0</v>
      </c>
      <c r="AN2146" s="2">
        <f t="shared" si="811"/>
        <v>1.3888888888888888E-2</v>
      </c>
      <c r="AO2146" s="2">
        <f t="shared" si="812"/>
        <v>0</v>
      </c>
      <c r="AP2146" s="2">
        <f t="shared" si="813"/>
        <v>1.9170579029733958E-2</v>
      </c>
      <c r="AR2146" t="s">
        <v>406</v>
      </c>
      <c r="AS2146" t="s">
        <v>274</v>
      </c>
      <c r="AT2146">
        <v>1</v>
      </c>
      <c r="AV2146">
        <v>1</v>
      </c>
      <c r="AW2146" s="91">
        <v>54</v>
      </c>
      <c r="AX2146" s="93">
        <v>91</v>
      </c>
      <c r="AY2146" s="97">
        <f t="shared" si="805"/>
        <v>54091</v>
      </c>
      <c r="BA2146" s="7" t="s">
        <v>1261</v>
      </c>
    </row>
    <row r="2147" spans="1:53" hidden="1" outlineLevel="1">
      <c r="A2147" t="s">
        <v>116</v>
      </c>
      <c r="B2147" t="s">
        <v>274</v>
      </c>
      <c r="C2147" s="1">
        <f t="shared" si="806"/>
        <v>2727</v>
      </c>
      <c r="D2147" s="7">
        <f>IF(N2147&gt;0, RANK(N2147,(N2147:P2147,Q2147:AG2147)),0)</f>
        <v>1</v>
      </c>
      <c r="E2147" s="7">
        <f>IF(O2147&gt;0,RANK(O2147,(N2147:P2147,Q2147:AG2147)),0)</f>
        <v>2</v>
      </c>
      <c r="F2147" s="7">
        <f>IF(P2147&gt;0,RANK(P2147,(N2147:P2147,Q2147:AG2147)),0)</f>
        <v>0</v>
      </c>
      <c r="G2147" s="1">
        <f t="shared" si="795"/>
        <v>374</v>
      </c>
      <c r="H2147" s="2">
        <f t="shared" si="796"/>
        <v>0.13714704803813715</v>
      </c>
      <c r="I2147" s="2"/>
      <c r="J2147" s="2">
        <f t="shared" si="807"/>
        <v>0.55042170883755037</v>
      </c>
      <c r="K2147" s="2">
        <f t="shared" si="808"/>
        <v>0.41327466079941327</v>
      </c>
      <c r="L2147" s="2">
        <f t="shared" si="809"/>
        <v>0</v>
      </c>
      <c r="M2147" s="2">
        <f t="shared" si="800"/>
        <v>3.6303630363036354E-2</v>
      </c>
      <c r="N2147" s="1">
        <v>1501</v>
      </c>
      <c r="O2147" s="1">
        <v>1127</v>
      </c>
      <c r="P2147"/>
      <c r="Q2147"/>
      <c r="R2147">
        <v>38</v>
      </c>
      <c r="S2147">
        <v>61</v>
      </c>
      <c r="AI2147" s="7">
        <f>IF(Q2147&gt;0,RANK(Q2147,(N2147:P2147,Q2147:AG2147)),0)</f>
        <v>0</v>
      </c>
      <c r="AJ2147" s="7">
        <f>IF(R2147&gt;0,RANK(R2147,(N2147:P2147,Q2147:AG2147)),0)</f>
        <v>4</v>
      </c>
      <c r="AK2147" s="7">
        <f>IF(T2147&gt;0,RANK(T2147,(N2147:P2147,Q2147:AG2147)),0)</f>
        <v>0</v>
      </c>
      <c r="AL2147" s="7">
        <f>IF(S2147&gt;0,RANK(S2147,(N2147:P2147,Q2147:AG2147)),0)</f>
        <v>3</v>
      </c>
      <c r="AM2147" s="2">
        <f t="shared" si="810"/>
        <v>0</v>
      </c>
      <c r="AN2147" s="2">
        <f t="shared" si="811"/>
        <v>1.3934726806013934E-2</v>
      </c>
      <c r="AO2147" s="2">
        <f t="shared" si="812"/>
        <v>0</v>
      </c>
      <c r="AP2147" s="2">
        <f t="shared" si="813"/>
        <v>2.2368903557022368E-2</v>
      </c>
      <c r="AR2147" t="s">
        <v>116</v>
      </c>
      <c r="AS2147" t="s">
        <v>274</v>
      </c>
      <c r="AT2147">
        <v>1</v>
      </c>
      <c r="AV2147">
        <v>1</v>
      </c>
      <c r="AW2147" s="91">
        <v>54</v>
      </c>
      <c r="AX2147" s="93">
        <v>93</v>
      </c>
      <c r="AY2147" s="97">
        <f t="shared" si="805"/>
        <v>54093</v>
      </c>
      <c r="BA2147" s="7" t="s">
        <v>1261</v>
      </c>
    </row>
    <row r="2148" spans="1:53" hidden="1" outlineLevel="1">
      <c r="A2148" t="s">
        <v>184</v>
      </c>
      <c r="B2148" t="s">
        <v>274</v>
      </c>
      <c r="C2148" s="1">
        <f t="shared" si="806"/>
        <v>2772</v>
      </c>
      <c r="D2148" s="7">
        <f>IF(N2148&gt;0, RANK(N2148,(N2148:P2148,Q2148:AG2148)),0)</f>
        <v>2</v>
      </c>
      <c r="E2148" s="7">
        <f>IF(O2148&gt;0,RANK(O2148,(N2148:P2148,Q2148:AG2148)),0)</f>
        <v>1</v>
      </c>
      <c r="F2148" s="7">
        <f>IF(P2148&gt;0,RANK(P2148,(N2148:P2148,Q2148:AG2148)),0)</f>
        <v>0</v>
      </c>
      <c r="G2148" s="1">
        <f t="shared" si="795"/>
        <v>254</v>
      </c>
      <c r="H2148" s="2">
        <f t="shared" si="796"/>
        <v>9.1630591630591632E-2</v>
      </c>
      <c r="I2148" s="2"/>
      <c r="J2148" s="2">
        <f t="shared" si="807"/>
        <v>0.43867243867243866</v>
      </c>
      <c r="K2148" s="2">
        <f t="shared" si="808"/>
        <v>0.53030303030303028</v>
      </c>
      <c r="L2148" s="2">
        <f t="shared" si="809"/>
        <v>0</v>
      </c>
      <c r="M2148" s="2">
        <f t="shared" si="800"/>
        <v>3.1024531024531066E-2</v>
      </c>
      <c r="N2148" s="1">
        <v>1216</v>
      </c>
      <c r="O2148" s="1">
        <v>1470</v>
      </c>
      <c r="P2148"/>
      <c r="Q2148"/>
      <c r="R2148">
        <v>40</v>
      </c>
      <c r="S2148">
        <v>46</v>
      </c>
      <c r="AI2148" s="7">
        <f>IF(Q2148&gt;0,RANK(Q2148,(N2148:P2148,Q2148:AG2148)),0)</f>
        <v>0</v>
      </c>
      <c r="AJ2148" s="7">
        <f>IF(R2148&gt;0,RANK(R2148,(N2148:P2148,Q2148:AG2148)),0)</f>
        <v>4</v>
      </c>
      <c r="AK2148" s="7">
        <f>IF(T2148&gt;0,RANK(T2148,(N2148:P2148,Q2148:AG2148)),0)</f>
        <v>0</v>
      </c>
      <c r="AL2148" s="7">
        <f>IF(S2148&gt;0,RANK(S2148,(N2148:P2148,Q2148:AG2148)),0)</f>
        <v>3</v>
      </c>
      <c r="AM2148" s="2">
        <f t="shared" si="810"/>
        <v>0</v>
      </c>
      <c r="AN2148" s="2">
        <f t="shared" si="811"/>
        <v>1.443001443001443E-2</v>
      </c>
      <c r="AO2148" s="2">
        <f t="shared" si="812"/>
        <v>0</v>
      </c>
      <c r="AP2148" s="2">
        <f t="shared" si="813"/>
        <v>1.6594516594516596E-2</v>
      </c>
      <c r="AR2148" t="s">
        <v>184</v>
      </c>
      <c r="AS2148" t="s">
        <v>274</v>
      </c>
      <c r="AT2148">
        <v>1</v>
      </c>
      <c r="AV2148">
        <v>1</v>
      </c>
      <c r="AW2148" s="91">
        <v>54</v>
      </c>
      <c r="AX2148" s="93">
        <v>95</v>
      </c>
      <c r="AY2148" s="97">
        <f t="shared" si="805"/>
        <v>54095</v>
      </c>
      <c r="BA2148" s="7" t="s">
        <v>1261</v>
      </c>
    </row>
    <row r="2149" spans="1:53" hidden="1" outlineLevel="1">
      <c r="A2149" t="s">
        <v>352</v>
      </c>
      <c r="B2149" t="s">
        <v>274</v>
      </c>
      <c r="C2149" s="1">
        <f t="shared" si="806"/>
        <v>6764</v>
      </c>
      <c r="D2149" s="7">
        <f>IF(N2149&gt;0, RANK(N2149,(N2149:P2149,Q2149:AG2149)),0)</f>
        <v>2</v>
      </c>
      <c r="E2149" s="7">
        <f>IF(O2149&gt;0,RANK(O2149,(N2149:P2149,Q2149:AG2149)),0)</f>
        <v>1</v>
      </c>
      <c r="F2149" s="7">
        <f>IF(P2149&gt;0,RANK(P2149,(N2149:P2149,Q2149:AG2149)),0)</f>
        <v>0</v>
      </c>
      <c r="G2149" s="1">
        <f t="shared" si="795"/>
        <v>11</v>
      </c>
      <c r="H2149" s="2">
        <f t="shared" si="796"/>
        <v>1.6262566528681254E-3</v>
      </c>
      <c r="I2149" s="2"/>
      <c r="J2149" s="2">
        <f t="shared" si="807"/>
        <v>0.48181549379065641</v>
      </c>
      <c r="K2149" s="2">
        <f t="shared" si="808"/>
        <v>0.48344175044352455</v>
      </c>
      <c r="L2149" s="2">
        <f t="shared" si="809"/>
        <v>0</v>
      </c>
      <c r="M2149" s="2">
        <f t="shared" si="800"/>
        <v>3.4742755765818978E-2</v>
      </c>
      <c r="N2149" s="1">
        <v>3259</v>
      </c>
      <c r="O2149" s="1">
        <v>3270</v>
      </c>
      <c r="P2149"/>
      <c r="Q2149"/>
      <c r="R2149">
        <v>106</v>
      </c>
      <c r="S2149">
        <v>129</v>
      </c>
      <c r="AI2149" s="7">
        <f>IF(Q2149&gt;0,RANK(Q2149,(N2149:P2149,Q2149:AG2149)),0)</f>
        <v>0</v>
      </c>
      <c r="AJ2149" s="7">
        <f>IF(R2149&gt;0,RANK(R2149,(N2149:P2149,Q2149:AG2149)),0)</f>
        <v>4</v>
      </c>
      <c r="AK2149" s="7">
        <f>IF(T2149&gt;0,RANK(T2149,(N2149:P2149,Q2149:AG2149)),0)</f>
        <v>0</v>
      </c>
      <c r="AL2149" s="7">
        <f>IF(S2149&gt;0,RANK(S2149,(N2149:P2149,Q2149:AG2149)),0)</f>
        <v>3</v>
      </c>
      <c r="AM2149" s="2">
        <f t="shared" si="810"/>
        <v>0</v>
      </c>
      <c r="AN2149" s="2">
        <f t="shared" si="811"/>
        <v>1.5671200473092846E-2</v>
      </c>
      <c r="AO2149" s="2">
        <f t="shared" si="812"/>
        <v>0</v>
      </c>
      <c r="AP2149" s="2">
        <f t="shared" si="813"/>
        <v>1.9071555292726198E-2</v>
      </c>
      <c r="AR2149" t="s">
        <v>352</v>
      </c>
      <c r="AS2149" t="s">
        <v>274</v>
      </c>
      <c r="AT2149">
        <v>2</v>
      </c>
      <c r="AV2149">
        <v>1</v>
      </c>
      <c r="AW2149" s="91">
        <v>54</v>
      </c>
      <c r="AX2149" s="93">
        <v>97</v>
      </c>
      <c r="AY2149" s="97">
        <f t="shared" si="805"/>
        <v>54097</v>
      </c>
      <c r="BA2149" s="7" t="s">
        <v>1261</v>
      </c>
    </row>
    <row r="2150" spans="1:53" hidden="1" outlineLevel="1">
      <c r="A2150" t="s">
        <v>2400</v>
      </c>
      <c r="B2150" t="s">
        <v>274</v>
      </c>
      <c r="C2150" s="1">
        <f t="shared" si="806"/>
        <v>11640</v>
      </c>
      <c r="D2150" s="7">
        <f>IF(N2150&gt;0, RANK(N2150,(N2150:P2150,Q2150:AG2150)),0)</f>
        <v>1</v>
      </c>
      <c r="E2150" s="7">
        <f>IF(O2150&gt;0,RANK(O2150,(N2150:P2150,Q2150:AG2150)),0)</f>
        <v>2</v>
      </c>
      <c r="F2150" s="7">
        <f>IF(P2150&gt;0,RANK(P2150,(N2150:P2150,Q2150:AG2150)),0)</f>
        <v>0</v>
      </c>
      <c r="G2150" s="1">
        <f t="shared" si="795"/>
        <v>2167</v>
      </c>
      <c r="H2150" s="2">
        <f t="shared" si="796"/>
        <v>0.18616838487972509</v>
      </c>
      <c r="I2150" s="2"/>
      <c r="J2150" s="2">
        <f t="shared" si="807"/>
        <v>0.5821305841924399</v>
      </c>
      <c r="K2150" s="2">
        <f t="shared" si="808"/>
        <v>0.39596219931271476</v>
      </c>
      <c r="L2150" s="2">
        <f t="shared" si="809"/>
        <v>0</v>
      </c>
      <c r="M2150" s="2">
        <f t="shared" si="800"/>
        <v>2.1907216494845339E-2</v>
      </c>
      <c r="N2150" s="1">
        <v>6776</v>
      </c>
      <c r="O2150" s="1">
        <v>4609</v>
      </c>
      <c r="P2150"/>
      <c r="Q2150"/>
      <c r="R2150">
        <v>74</v>
      </c>
      <c r="S2150">
        <v>181</v>
      </c>
      <c r="AI2150" s="7">
        <f>IF(Q2150&gt;0,RANK(Q2150,(N2150:P2150,Q2150:AG2150)),0)</f>
        <v>0</v>
      </c>
      <c r="AJ2150" s="7">
        <f>IF(R2150&gt;0,RANK(R2150,(N2150:P2150,Q2150:AG2150)),0)</f>
        <v>4</v>
      </c>
      <c r="AK2150" s="7">
        <f>IF(T2150&gt;0,RANK(T2150,(N2150:P2150,Q2150:AG2150)),0)</f>
        <v>0</v>
      </c>
      <c r="AL2150" s="7">
        <f>IF(S2150&gt;0,RANK(S2150,(N2150:P2150,Q2150:AG2150)),0)</f>
        <v>3</v>
      </c>
      <c r="AM2150" s="2">
        <f t="shared" si="810"/>
        <v>0</v>
      </c>
      <c r="AN2150" s="2">
        <f t="shared" si="811"/>
        <v>6.3573883161512027E-3</v>
      </c>
      <c r="AO2150" s="2">
        <f t="shared" si="812"/>
        <v>0</v>
      </c>
      <c r="AP2150" s="2">
        <f t="shared" si="813"/>
        <v>1.5549828178694158E-2</v>
      </c>
      <c r="AR2150" t="s">
        <v>2400</v>
      </c>
      <c r="AS2150" t="s">
        <v>274</v>
      </c>
      <c r="AT2150">
        <v>3</v>
      </c>
      <c r="AV2150">
        <v>1</v>
      </c>
      <c r="AW2150" s="91">
        <v>54</v>
      </c>
      <c r="AX2150" s="93">
        <v>99</v>
      </c>
      <c r="AY2150" s="97">
        <f t="shared" si="805"/>
        <v>54099</v>
      </c>
      <c r="BA2150" s="7" t="s">
        <v>1261</v>
      </c>
    </row>
    <row r="2151" spans="1:53" hidden="1" outlineLevel="1">
      <c r="A2151" t="s">
        <v>1593</v>
      </c>
      <c r="B2151" t="s">
        <v>274</v>
      </c>
      <c r="C2151" s="1">
        <f t="shared" si="806"/>
        <v>2332</v>
      </c>
      <c r="D2151" s="7">
        <f>IF(N2151&gt;0, RANK(N2151,(N2151:P2151,Q2151:AG2151)),0)</f>
        <v>1</v>
      </c>
      <c r="E2151" s="7">
        <f>IF(O2151&gt;0,RANK(O2151,(N2151:P2151,Q2151:AG2151)),0)</f>
        <v>2</v>
      </c>
      <c r="F2151" s="7">
        <f>IF(P2151&gt;0,RANK(P2151,(N2151:P2151,Q2151:AG2151)),0)</f>
        <v>0</v>
      </c>
      <c r="G2151" s="1">
        <f t="shared" si="795"/>
        <v>734</v>
      </c>
      <c r="H2151" s="2">
        <f t="shared" si="796"/>
        <v>0.31475128644939965</v>
      </c>
      <c r="I2151" s="2"/>
      <c r="J2151" s="2">
        <f t="shared" si="807"/>
        <v>0.6376500857632933</v>
      </c>
      <c r="K2151" s="2">
        <f t="shared" si="808"/>
        <v>0.32289879931389365</v>
      </c>
      <c r="L2151" s="2">
        <f t="shared" si="809"/>
        <v>0</v>
      </c>
      <c r="M2151" s="2">
        <f t="shared" si="800"/>
        <v>3.9451114922813058E-2</v>
      </c>
      <c r="N2151" s="1">
        <v>1487</v>
      </c>
      <c r="O2151">
        <v>753</v>
      </c>
      <c r="P2151"/>
      <c r="Q2151"/>
      <c r="R2151">
        <v>33</v>
      </c>
      <c r="S2151">
        <v>59</v>
      </c>
      <c r="AI2151" s="7">
        <f>IF(Q2151&gt;0,RANK(Q2151,(N2151:P2151,Q2151:AG2151)),0)</f>
        <v>0</v>
      </c>
      <c r="AJ2151" s="7">
        <f>IF(R2151&gt;0,RANK(R2151,(N2151:P2151,Q2151:AG2151)),0)</f>
        <v>4</v>
      </c>
      <c r="AK2151" s="7">
        <f>IF(T2151&gt;0,RANK(T2151,(N2151:P2151,Q2151:AG2151)),0)</f>
        <v>0</v>
      </c>
      <c r="AL2151" s="7">
        <f>IF(S2151&gt;0,RANK(S2151,(N2151:P2151,Q2151:AG2151)),0)</f>
        <v>3</v>
      </c>
      <c r="AM2151" s="2">
        <f t="shared" si="810"/>
        <v>0</v>
      </c>
      <c r="AN2151" s="2">
        <f t="shared" si="811"/>
        <v>1.4150943396226415E-2</v>
      </c>
      <c r="AO2151" s="2">
        <f t="shared" si="812"/>
        <v>0</v>
      </c>
      <c r="AP2151" s="2">
        <f t="shared" si="813"/>
        <v>2.5300171526586621E-2</v>
      </c>
      <c r="AR2151" t="s">
        <v>1593</v>
      </c>
      <c r="AS2151" t="s">
        <v>274</v>
      </c>
      <c r="AT2151">
        <v>3</v>
      </c>
      <c r="AV2151">
        <v>1</v>
      </c>
      <c r="AW2151" s="91">
        <v>54</v>
      </c>
      <c r="AX2151" s="93">
        <v>101</v>
      </c>
      <c r="AY2151" s="97">
        <f t="shared" si="805"/>
        <v>54101</v>
      </c>
      <c r="BA2151" s="7" t="s">
        <v>1261</v>
      </c>
    </row>
    <row r="2152" spans="1:53" hidden="1" outlineLevel="1">
      <c r="A2152" t="s">
        <v>353</v>
      </c>
      <c r="B2152" t="s">
        <v>274</v>
      </c>
      <c r="C2152" s="1">
        <f t="shared" si="806"/>
        <v>4854</v>
      </c>
      <c r="D2152" s="7">
        <f>IF(N2152&gt;0, RANK(N2152,(N2152:P2152,Q2152:AG2152)),0)</f>
        <v>1</v>
      </c>
      <c r="E2152" s="7">
        <f>IF(O2152&gt;0,RANK(O2152,(N2152:P2152,Q2152:AG2152)),0)</f>
        <v>2</v>
      </c>
      <c r="F2152" s="7">
        <f>IF(P2152&gt;0,RANK(P2152,(N2152:P2152,Q2152:AG2152)),0)</f>
        <v>0</v>
      </c>
      <c r="G2152" s="1">
        <f t="shared" si="795"/>
        <v>931</v>
      </c>
      <c r="H2152" s="2">
        <f t="shared" si="796"/>
        <v>0.19180057684384014</v>
      </c>
      <c r="I2152" s="2"/>
      <c r="J2152" s="2">
        <f t="shared" si="807"/>
        <v>0.58096415327564899</v>
      </c>
      <c r="K2152" s="2">
        <f t="shared" si="808"/>
        <v>0.38916357643180882</v>
      </c>
      <c r="L2152" s="2">
        <f t="shared" si="809"/>
        <v>0</v>
      </c>
      <c r="M2152" s="2">
        <f t="shared" si="800"/>
        <v>2.9872270292542191E-2</v>
      </c>
      <c r="N2152" s="1">
        <v>2820</v>
      </c>
      <c r="O2152" s="1">
        <v>1889</v>
      </c>
      <c r="P2152"/>
      <c r="Q2152"/>
      <c r="R2152">
        <v>68</v>
      </c>
      <c r="S2152">
        <v>77</v>
      </c>
      <c r="AI2152" s="7">
        <f>IF(Q2152&gt;0,RANK(Q2152,(N2152:P2152,Q2152:AG2152)),0)</f>
        <v>0</v>
      </c>
      <c r="AJ2152" s="7">
        <f>IF(R2152&gt;0,RANK(R2152,(N2152:P2152,Q2152:AG2152)),0)</f>
        <v>4</v>
      </c>
      <c r="AK2152" s="7">
        <f>IF(T2152&gt;0,RANK(T2152,(N2152:P2152,Q2152:AG2152)),0)</f>
        <v>0</v>
      </c>
      <c r="AL2152" s="7">
        <f>IF(S2152&gt;0,RANK(S2152,(N2152:P2152,Q2152:AG2152)),0)</f>
        <v>3</v>
      </c>
      <c r="AM2152" s="2">
        <f t="shared" si="810"/>
        <v>0</v>
      </c>
      <c r="AN2152" s="2">
        <f t="shared" si="811"/>
        <v>1.4009064688916358E-2</v>
      </c>
      <c r="AO2152" s="2">
        <f t="shared" si="812"/>
        <v>0</v>
      </c>
      <c r="AP2152" s="2">
        <f t="shared" si="813"/>
        <v>1.5863205603625877E-2</v>
      </c>
      <c r="AR2152" t="s">
        <v>353</v>
      </c>
      <c r="AS2152" t="s">
        <v>274</v>
      </c>
      <c r="AT2152">
        <v>1</v>
      </c>
      <c r="AV2152">
        <v>1</v>
      </c>
      <c r="AW2152" s="91">
        <v>54</v>
      </c>
      <c r="AX2152" s="93">
        <v>103</v>
      </c>
      <c r="AY2152" s="97">
        <f t="shared" si="805"/>
        <v>54103</v>
      </c>
      <c r="BA2152" s="7" t="s">
        <v>1261</v>
      </c>
    </row>
    <row r="2153" spans="1:53" hidden="1" outlineLevel="1">
      <c r="A2153" t="s">
        <v>354</v>
      </c>
      <c r="B2153" t="s">
        <v>274</v>
      </c>
      <c r="C2153" s="1">
        <f t="shared" si="806"/>
        <v>1734</v>
      </c>
      <c r="D2153" s="7">
        <f>IF(N2153&gt;0, RANK(N2153,(N2153:P2153,Q2153:AG2153)),0)</f>
        <v>1</v>
      </c>
      <c r="E2153" s="7">
        <f>IF(O2153&gt;0,RANK(O2153,(N2153:P2153,Q2153:AG2153)),0)</f>
        <v>2</v>
      </c>
      <c r="F2153" s="7">
        <f>IF(P2153&gt;0,RANK(P2153,(N2153:P2153,Q2153:AG2153)),0)</f>
        <v>0</v>
      </c>
      <c r="G2153" s="1">
        <f t="shared" si="795"/>
        <v>169</v>
      </c>
      <c r="H2153" s="2">
        <f t="shared" si="796"/>
        <v>9.7462514417531718E-2</v>
      </c>
      <c r="I2153" s="2"/>
      <c r="J2153" s="2">
        <f t="shared" si="807"/>
        <v>0.5288350634371396</v>
      </c>
      <c r="K2153" s="2">
        <f t="shared" si="808"/>
        <v>0.43137254901960786</v>
      </c>
      <c r="L2153" s="2">
        <f t="shared" si="809"/>
        <v>0</v>
      </c>
      <c r="M2153" s="2">
        <f t="shared" si="800"/>
        <v>3.9792387543252539E-2</v>
      </c>
      <c r="N2153">
        <v>917</v>
      </c>
      <c r="O2153">
        <v>748</v>
      </c>
      <c r="P2153"/>
      <c r="Q2153"/>
      <c r="R2153">
        <v>25</v>
      </c>
      <c r="S2153">
        <v>44</v>
      </c>
      <c r="AI2153" s="7">
        <f>IF(Q2153&gt;0,RANK(Q2153,(N2153:P2153,Q2153:AG2153)),0)</f>
        <v>0</v>
      </c>
      <c r="AJ2153" s="7">
        <f>IF(R2153&gt;0,RANK(R2153,(N2153:P2153,Q2153:AG2153)),0)</f>
        <v>4</v>
      </c>
      <c r="AK2153" s="7">
        <f>IF(T2153&gt;0,RANK(T2153,(N2153:P2153,Q2153:AG2153)),0)</f>
        <v>0</v>
      </c>
      <c r="AL2153" s="7">
        <f>IF(S2153&gt;0,RANK(S2153,(N2153:P2153,Q2153:AG2153)),0)</f>
        <v>3</v>
      </c>
      <c r="AM2153" s="2">
        <f t="shared" si="810"/>
        <v>0</v>
      </c>
      <c r="AN2153" s="2">
        <f t="shared" si="811"/>
        <v>1.4417531718569781E-2</v>
      </c>
      <c r="AO2153" s="2">
        <f t="shared" si="812"/>
        <v>0</v>
      </c>
      <c r="AP2153" s="2">
        <f t="shared" si="813"/>
        <v>2.5374855824682813E-2</v>
      </c>
      <c r="AR2153" t="s">
        <v>354</v>
      </c>
      <c r="AS2153" t="s">
        <v>274</v>
      </c>
      <c r="AT2153">
        <v>2</v>
      </c>
      <c r="AV2153">
        <v>1</v>
      </c>
      <c r="AW2153" s="91">
        <v>54</v>
      </c>
      <c r="AX2153" s="93">
        <v>105</v>
      </c>
      <c r="AY2153" s="97">
        <f t="shared" si="805"/>
        <v>54105</v>
      </c>
      <c r="BA2153" s="7" t="s">
        <v>1261</v>
      </c>
    </row>
    <row r="2154" spans="1:53" hidden="1" outlineLevel="1">
      <c r="A2154" t="s">
        <v>1179</v>
      </c>
      <c r="B2154" t="s">
        <v>274</v>
      </c>
      <c r="C2154" s="1">
        <f t="shared" si="806"/>
        <v>26094</v>
      </c>
      <c r="D2154" s="7">
        <f>IF(N2154&gt;0, RANK(N2154,(N2154:P2154,Q2154:AG2154)),0)</f>
        <v>1</v>
      </c>
      <c r="E2154" s="7">
        <f>IF(O2154&gt;0,RANK(O2154,(N2154:P2154,Q2154:AG2154)),0)</f>
        <v>2</v>
      </c>
      <c r="F2154" s="7">
        <f>IF(P2154&gt;0,RANK(P2154,(N2154:P2154,Q2154:AG2154)),0)</f>
        <v>0</v>
      </c>
      <c r="G2154" s="1">
        <f t="shared" si="795"/>
        <v>640</v>
      </c>
      <c r="H2154" s="2">
        <f t="shared" si="796"/>
        <v>2.4526711121330574E-2</v>
      </c>
      <c r="I2154" s="2"/>
      <c r="J2154" s="2">
        <f t="shared" si="807"/>
        <v>0.4998467080554917</v>
      </c>
      <c r="K2154" s="2">
        <f t="shared" si="808"/>
        <v>0.4753199969341611</v>
      </c>
      <c r="L2154" s="2">
        <f t="shared" si="809"/>
        <v>0</v>
      </c>
      <c r="M2154" s="2">
        <f t="shared" si="800"/>
        <v>2.4833295010347201E-2</v>
      </c>
      <c r="N2154" s="1">
        <v>13043</v>
      </c>
      <c r="O2154" s="1">
        <v>12403</v>
      </c>
      <c r="P2154"/>
      <c r="Q2154"/>
      <c r="R2154">
        <v>282</v>
      </c>
      <c r="S2154">
        <v>366</v>
      </c>
      <c r="AI2154" s="7">
        <f>IF(Q2154&gt;0,RANK(Q2154,(N2154:P2154,Q2154:AG2154)),0)</f>
        <v>0</v>
      </c>
      <c r="AJ2154" s="7">
        <f>IF(R2154&gt;0,RANK(R2154,(N2154:P2154,Q2154:AG2154)),0)</f>
        <v>4</v>
      </c>
      <c r="AK2154" s="7">
        <f>IF(T2154&gt;0,RANK(T2154,(N2154:P2154,Q2154:AG2154)),0)</f>
        <v>0</v>
      </c>
      <c r="AL2154" s="7">
        <f>IF(S2154&gt;0,RANK(S2154,(N2154:P2154,Q2154:AG2154)),0)</f>
        <v>3</v>
      </c>
      <c r="AM2154" s="2">
        <f t="shared" si="810"/>
        <v>0</v>
      </c>
      <c r="AN2154" s="2">
        <f t="shared" si="811"/>
        <v>1.0807082087836284E-2</v>
      </c>
      <c r="AO2154" s="2">
        <f t="shared" si="812"/>
        <v>0</v>
      </c>
      <c r="AP2154" s="2">
        <f t="shared" si="813"/>
        <v>1.4026212922510922E-2</v>
      </c>
      <c r="AR2154" t="s">
        <v>1179</v>
      </c>
      <c r="AS2154" t="s">
        <v>274</v>
      </c>
      <c r="AT2154">
        <v>1</v>
      </c>
      <c r="AV2154">
        <v>1</v>
      </c>
      <c r="AW2154" s="91">
        <v>54</v>
      </c>
      <c r="AX2154" s="93">
        <v>107</v>
      </c>
      <c r="AY2154" s="97">
        <f t="shared" si="805"/>
        <v>54107</v>
      </c>
      <c r="BA2154" s="7" t="s">
        <v>1261</v>
      </c>
    </row>
    <row r="2155" spans="1:53" hidden="1" outlineLevel="1">
      <c r="A2155" t="s">
        <v>2071</v>
      </c>
      <c r="B2155" t="s">
        <v>274</v>
      </c>
      <c r="C2155" s="1">
        <f t="shared" si="806"/>
        <v>5447</v>
      </c>
      <c r="D2155" s="7">
        <f>IF(N2155&gt;0, RANK(N2155,(N2155:P2155,Q2155:AG2155)),0)</f>
        <v>1</v>
      </c>
      <c r="E2155" s="7">
        <f>IF(O2155&gt;0,RANK(O2155,(N2155:P2155,Q2155:AG2155)),0)</f>
        <v>2</v>
      </c>
      <c r="F2155" s="7">
        <f>IF(P2155&gt;0,RANK(P2155,(N2155:P2155,Q2155:AG2155)),0)</f>
        <v>0</v>
      </c>
      <c r="G2155" s="1">
        <f t="shared" si="795"/>
        <v>771</v>
      </c>
      <c r="H2155" s="2">
        <f t="shared" si="796"/>
        <v>0.1415458050302919</v>
      </c>
      <c r="I2155" s="2"/>
      <c r="J2155" s="2">
        <f t="shared" si="807"/>
        <v>0.5573710299247292</v>
      </c>
      <c r="K2155" s="2">
        <f t="shared" si="808"/>
        <v>0.4158252248944373</v>
      </c>
      <c r="L2155" s="2">
        <f t="shared" si="809"/>
        <v>0</v>
      </c>
      <c r="M2155" s="2">
        <f t="shared" si="800"/>
        <v>2.6803745180833505E-2</v>
      </c>
      <c r="N2155" s="1">
        <v>3036</v>
      </c>
      <c r="O2155" s="1">
        <v>2265</v>
      </c>
      <c r="P2155"/>
      <c r="Q2155"/>
      <c r="R2155">
        <v>63</v>
      </c>
      <c r="S2155">
        <v>83</v>
      </c>
      <c r="AI2155" s="7">
        <f>IF(Q2155&gt;0,RANK(Q2155,(N2155:P2155,Q2155:AG2155)),0)</f>
        <v>0</v>
      </c>
      <c r="AJ2155" s="7">
        <f>IF(R2155&gt;0,RANK(R2155,(N2155:P2155,Q2155:AG2155)),0)</f>
        <v>4</v>
      </c>
      <c r="AK2155" s="7">
        <f>IF(T2155&gt;0,RANK(T2155,(N2155:P2155,Q2155:AG2155)),0)</f>
        <v>0</v>
      </c>
      <c r="AL2155" s="7">
        <f>IF(S2155&gt;0,RANK(S2155,(N2155:P2155,Q2155:AG2155)),0)</f>
        <v>3</v>
      </c>
      <c r="AM2155" s="2">
        <f t="shared" si="810"/>
        <v>0</v>
      </c>
      <c r="AN2155" s="2">
        <f t="shared" si="811"/>
        <v>1.1565999632825409E-2</v>
      </c>
      <c r="AO2155" s="2">
        <f t="shared" si="812"/>
        <v>0</v>
      </c>
      <c r="AP2155" s="2">
        <f t="shared" si="813"/>
        <v>1.5237745548008079E-2</v>
      </c>
      <c r="AR2155" t="s">
        <v>2071</v>
      </c>
      <c r="AS2155" t="s">
        <v>274</v>
      </c>
      <c r="AT2155">
        <v>3</v>
      </c>
      <c r="AV2155">
        <v>1</v>
      </c>
      <c r="AW2155" s="91">
        <v>54</v>
      </c>
      <c r="AX2155" s="93">
        <v>109</v>
      </c>
      <c r="AY2155" s="97">
        <f t="shared" si="805"/>
        <v>54109</v>
      </c>
      <c r="BA2155" s="7" t="s">
        <v>1261</v>
      </c>
    </row>
    <row r="2156" spans="1:53" collapsed="1">
      <c r="A2156" t="s">
        <v>638</v>
      </c>
      <c r="B2156" t="s">
        <v>2255</v>
      </c>
      <c r="C2156" s="1">
        <f t="shared" si="806"/>
        <v>529948</v>
      </c>
      <c r="D2156" s="7">
        <f>IF(N2156&gt;0, RANK(N2156,(N2156:P2156,Q2156:AG2156)),0)</f>
        <v>1</v>
      </c>
      <c r="E2156" s="7">
        <f>IF(O2156&gt;0,RANK(O2156,(N2156:P2156,Q2156:AG2156)),0)</f>
        <v>2</v>
      </c>
      <c r="F2156" s="7">
        <f>IF(P2156&gt;0,RANK(P2156,(N2156:P2156,Q2156:AG2156)),0)</f>
        <v>0</v>
      </c>
      <c r="G2156" s="1">
        <f t="shared" si="795"/>
        <v>53345</v>
      </c>
      <c r="H2156" s="2">
        <f t="shared" si="796"/>
        <v>0.100660819552107</v>
      </c>
      <c r="I2156" s="2"/>
      <c r="J2156" s="2">
        <f t="shared" si="807"/>
        <v>0.53469019601923207</v>
      </c>
      <c r="K2156" s="2">
        <f t="shared" si="808"/>
        <v>0.43402937646712508</v>
      </c>
      <c r="L2156" s="2">
        <f t="shared" si="809"/>
        <v>0</v>
      </c>
      <c r="M2156" s="2">
        <f t="shared" si="800"/>
        <v>3.128042751364285E-2</v>
      </c>
      <c r="N2156" s="57">
        <f>SUM(N2101:N2155)</f>
        <v>283358</v>
      </c>
      <c r="O2156" s="57">
        <f>SUM(O2101:O2155)</f>
        <v>230013</v>
      </c>
      <c r="R2156" s="57">
        <f>SUM(R2101:R2155)</f>
        <v>6425</v>
      </c>
      <c r="S2156" s="57">
        <f>SUM(S2101:S2155)</f>
        <v>10152</v>
      </c>
      <c r="AI2156" s="7">
        <f>IF(Q2156&gt;0,RANK(Q2156,(N2156:P2156,Q2156:AG2156)),0)</f>
        <v>0</v>
      </c>
      <c r="AJ2156" s="7">
        <f>IF(R2156&gt;0,RANK(R2156,(N2156:P2156,Q2156:AG2156)),0)</f>
        <v>4</v>
      </c>
      <c r="AK2156" s="7">
        <f>IF(T2156&gt;0,RANK(T2156,(N2156:P2156,Q2156:AG2156)),0)</f>
        <v>0</v>
      </c>
      <c r="AL2156" s="7">
        <f>IF(S2156&gt;0,RANK(S2156,(N2156:P2156,Q2156:AG2156)),0)</f>
        <v>3</v>
      </c>
      <c r="AM2156" s="2">
        <f t="shared" si="810"/>
        <v>0</v>
      </c>
      <c r="AN2156" s="2">
        <f t="shared" si="811"/>
        <v>1.2123831017382838E-2</v>
      </c>
      <c r="AO2156" s="2">
        <f t="shared" si="812"/>
        <v>0</v>
      </c>
      <c r="AP2156" s="2">
        <f t="shared" si="813"/>
        <v>1.915659649626001E-2</v>
      </c>
      <c r="AR2156" t="s">
        <v>638</v>
      </c>
      <c r="AS2156" t="s">
        <v>2255</v>
      </c>
      <c r="AV2156">
        <v>1</v>
      </c>
      <c r="AW2156" s="91">
        <v>54</v>
      </c>
      <c r="AX2156" s="93"/>
      <c r="AY2156" s="91">
        <v>54</v>
      </c>
      <c r="BA2156" s="7" t="s">
        <v>1761</v>
      </c>
    </row>
    <row r="2157" spans="1:53">
      <c r="C2157" s="1"/>
      <c r="E2157" s="7"/>
      <c r="F2157" s="7"/>
      <c r="I2157" s="2"/>
      <c r="N2157" s="59"/>
      <c r="O2157" s="59"/>
      <c r="P2157" s="59"/>
      <c r="Y2157" s="59"/>
      <c r="Z2157" s="59"/>
      <c r="AA2157" s="59"/>
      <c r="AB2157" s="59"/>
      <c r="AC2157" s="59"/>
      <c r="AD2157" s="59"/>
      <c r="AE2157" s="59"/>
      <c r="AF2157" s="59"/>
      <c r="AG2157" s="59"/>
      <c r="AI2157" s="7"/>
      <c r="AJ2157" s="7"/>
      <c r="AK2157" s="7"/>
      <c r="AL2157" s="7"/>
      <c r="AW2157" s="91"/>
      <c r="AX2157" s="93"/>
      <c r="AY2157" s="97"/>
    </row>
    <row r="2158" spans="1:53" hidden="1" outlineLevel="1">
      <c r="A2158" t="s">
        <v>853</v>
      </c>
      <c r="B2158" t="s">
        <v>470</v>
      </c>
      <c r="C2158" s="1">
        <f t="shared" ref="C2158:C2189" si="814">SUM(N2158:AG2158)</f>
        <v>7212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0</v>
      </c>
      <c r="G2158" s="1">
        <f t="shared" ref="G2158:G2204" si="815">IF(C2158&gt;0,MAX(N2158:P2158)-LARGE(N2158:P2158,2),0)</f>
        <v>412</v>
      </c>
      <c r="H2158" s="2">
        <f t="shared" ref="H2158:H2204" si="816">IF(C2158&gt;0,G2158/C2158,0)</f>
        <v>5.7127010537992233E-2</v>
      </c>
      <c r="I2158" s="2"/>
      <c r="J2158" s="2">
        <f t="shared" ref="J2158:J2189" si="817">IF($C2158=0,"-",N2158/$C2158)</f>
        <v>0.4643649473100388</v>
      </c>
      <c r="K2158" s="2">
        <f t="shared" ref="K2158:K2189" si="818">IF($C2158=0,"-",O2158/$C2158)</f>
        <v>0.52149195784803104</v>
      </c>
      <c r="L2158" s="2">
        <f t="shared" ref="L2158:L2189" si="819">IF($C2158=0,"-",P2158/$C2158)</f>
        <v>0</v>
      </c>
      <c r="M2158" s="2">
        <f t="shared" ref="M2158:M2189" si="820">IF(C2158=0,"-",(1-J2158-K2158-L2158))</f>
        <v>1.4143094841930104E-2</v>
      </c>
      <c r="N2158" s="59">
        <v>3349</v>
      </c>
      <c r="O2158" s="59">
        <v>3761</v>
      </c>
      <c r="P2158" s="59"/>
      <c r="R2158" s="57">
        <v>101</v>
      </c>
      <c r="X2158" s="57">
        <v>1</v>
      </c>
      <c r="Y2158" s="59"/>
      <c r="Z2158" s="59"/>
      <c r="AA2158" s="59">
        <v>0</v>
      </c>
      <c r="AB2158" s="59">
        <v>0</v>
      </c>
      <c r="AC2158" s="59"/>
      <c r="AD2158" s="59"/>
      <c r="AE2158" s="59"/>
      <c r="AF2158" s="59"/>
      <c r="AG2158" s="59"/>
      <c r="AI2158" s="7">
        <f>IF(Q2158&gt;0,RANK(Q2158,(N2158:P2158,Q2158:AE2158)),0)</f>
        <v>0</v>
      </c>
      <c r="AJ2158" s="7">
        <f>IF(R2158&gt;0,RANK(R2158,(N2158:P2158,Q2158:AE2158)),0)</f>
        <v>3</v>
      </c>
      <c r="AK2158" s="7">
        <f>IF(T2158&gt;0,RANK(T2158,(N2158:P2158,Q2158:AE2158)),0)</f>
        <v>0</v>
      </c>
      <c r="AL2158" s="7">
        <f>IF(S2158&gt;0,RANK(S2158,(N2158:P2158,Q2158:AE2158)),0)</f>
        <v>0</v>
      </c>
      <c r="AM2158" s="2">
        <f t="shared" ref="AM2158:AM2189" si="821">IF($C2158=0,"-",Q2158/$C2158)</f>
        <v>0</v>
      </c>
      <c r="AN2158" s="2">
        <f t="shared" ref="AN2158:AN2189" si="822">IF($C2158=0,"-",R2158/$C2158)</f>
        <v>1.4004437049362174E-2</v>
      </c>
      <c r="AO2158" s="2">
        <f t="shared" ref="AO2158:AO2189" si="823">IF($C2158=0,"-",T2158/$C2158)</f>
        <v>0</v>
      </c>
      <c r="AP2158" s="2">
        <f t="shared" ref="AP2158:AP2189" si="824">IF($C2158=0,"-",S2158/$C2158)</f>
        <v>0</v>
      </c>
      <c r="AR2158" t="s">
        <v>853</v>
      </c>
      <c r="AS2158" t="s">
        <v>470</v>
      </c>
      <c r="AT2158" s="57">
        <v>6</v>
      </c>
      <c r="AU2158" s="57"/>
      <c r="AV2158">
        <v>3</v>
      </c>
      <c r="AW2158" s="91">
        <v>55</v>
      </c>
      <c r="AX2158" s="93">
        <v>1</v>
      </c>
      <c r="AY2158" s="97">
        <f t="shared" ref="AY2158:AY2173" si="825">1000*AW2158+AX2158</f>
        <v>55001</v>
      </c>
      <c r="BA2158" s="7" t="s">
        <v>1261</v>
      </c>
    </row>
    <row r="2159" spans="1:53" hidden="1" outlineLevel="1">
      <c r="A2159" t="s">
        <v>2497</v>
      </c>
      <c r="B2159" t="s">
        <v>470</v>
      </c>
      <c r="C2159" s="1">
        <f t="shared" si="814"/>
        <v>5979</v>
      </c>
      <c r="D2159" s="7">
        <f>IF(N2159&gt;0, RANK(N2159,(N2159:P2159,Q2159:AE2159)),0)</f>
        <v>1</v>
      </c>
      <c r="E2159" s="7">
        <f>IF(O2159&gt;0,RANK(O2159,(N2159:P2159,Q2159:AE2159)),0)</f>
        <v>2</v>
      </c>
      <c r="F2159" s="7">
        <f>IF(P2159&gt;0,RANK(P2159,(N2159:P2159,Q2159:AE2159)),0)</f>
        <v>0</v>
      </c>
      <c r="G2159" s="1">
        <f t="shared" si="815"/>
        <v>1578</v>
      </c>
      <c r="H2159" s="2">
        <f t="shared" si="816"/>
        <v>0.26392373306573008</v>
      </c>
      <c r="I2159" s="2"/>
      <c r="J2159" s="2">
        <f t="shared" si="817"/>
        <v>0.62451915035959193</v>
      </c>
      <c r="K2159" s="2">
        <f t="shared" si="818"/>
        <v>0.36059541729386185</v>
      </c>
      <c r="L2159" s="2">
        <f t="shared" si="819"/>
        <v>0</v>
      </c>
      <c r="M2159" s="2">
        <f t="shared" si="820"/>
        <v>1.4885432346546212E-2</v>
      </c>
      <c r="N2159" s="59">
        <v>3734</v>
      </c>
      <c r="O2159" s="59">
        <v>2156</v>
      </c>
      <c r="P2159" s="59"/>
      <c r="R2159" s="57">
        <v>88</v>
      </c>
      <c r="X2159" s="57">
        <v>1</v>
      </c>
      <c r="Y2159" s="59"/>
      <c r="Z2159" s="59"/>
      <c r="AA2159" s="59">
        <v>0</v>
      </c>
      <c r="AB2159" s="59">
        <v>0</v>
      </c>
      <c r="AC2159" s="59"/>
      <c r="AD2159" s="59"/>
      <c r="AE2159" s="59"/>
      <c r="AF2159" s="59"/>
      <c r="AG2159" s="59"/>
      <c r="AI2159" s="7">
        <f>IF(Q2159&gt;0,RANK(Q2159,(N2159:P2159,Q2159:AE2159)),0)</f>
        <v>0</v>
      </c>
      <c r="AJ2159" s="7">
        <f>IF(R2159&gt;0,RANK(R2159,(N2159:P2159,Q2159:AE2159)),0)</f>
        <v>3</v>
      </c>
      <c r="AK2159" s="7">
        <f>IF(T2159&gt;0,RANK(T2159,(N2159:P2159,Q2159:AE2159)),0)</f>
        <v>0</v>
      </c>
      <c r="AL2159" s="7">
        <f>IF(S2159&gt;0,RANK(S2159,(N2159:P2159,Q2159:AE2159)),0)</f>
        <v>0</v>
      </c>
      <c r="AM2159" s="2">
        <f t="shared" si="821"/>
        <v>0</v>
      </c>
      <c r="AN2159" s="2">
        <f t="shared" si="822"/>
        <v>1.4718180297708647E-2</v>
      </c>
      <c r="AO2159" s="2">
        <f t="shared" si="823"/>
        <v>0</v>
      </c>
      <c r="AP2159" s="2">
        <f t="shared" si="824"/>
        <v>0</v>
      </c>
      <c r="AR2159" t="s">
        <v>2497</v>
      </c>
      <c r="AS2159" t="s">
        <v>470</v>
      </c>
      <c r="AT2159" s="57">
        <v>7</v>
      </c>
      <c r="AU2159" s="57"/>
      <c r="AV2159">
        <v>3</v>
      </c>
      <c r="AW2159" s="91">
        <v>55</v>
      </c>
      <c r="AX2159" s="93">
        <v>3</v>
      </c>
      <c r="AY2159" s="97">
        <f t="shared" si="825"/>
        <v>55003</v>
      </c>
      <c r="BA2159" s="7" t="s">
        <v>1261</v>
      </c>
    </row>
    <row r="2160" spans="1:53" hidden="1" outlineLevel="1">
      <c r="A2160" t="s">
        <v>1516</v>
      </c>
      <c r="B2160" t="s">
        <v>470</v>
      </c>
      <c r="C2160" s="1">
        <f t="shared" si="814"/>
        <v>15764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0</v>
      </c>
      <c r="G2160" s="1">
        <f t="shared" si="815"/>
        <v>1591</v>
      </c>
      <c r="H2160" s="2">
        <f t="shared" si="816"/>
        <v>0.1009261608728749</v>
      </c>
      <c r="I2160" s="2"/>
      <c r="J2160" s="2">
        <f t="shared" si="817"/>
        <v>0.43485156051763513</v>
      </c>
      <c r="K2160" s="2">
        <f t="shared" si="818"/>
        <v>0.53577772139051005</v>
      </c>
      <c r="L2160" s="2">
        <f t="shared" si="819"/>
        <v>0</v>
      </c>
      <c r="M2160" s="2">
        <f t="shared" si="820"/>
        <v>2.9370718091854875E-2</v>
      </c>
      <c r="N2160" s="59">
        <v>6855</v>
      </c>
      <c r="O2160" s="59">
        <v>8446</v>
      </c>
      <c r="P2160" s="59"/>
      <c r="R2160" s="57">
        <v>458</v>
      </c>
      <c r="X2160" s="57">
        <v>5</v>
      </c>
      <c r="Y2160" s="59"/>
      <c r="Z2160" s="59"/>
      <c r="AA2160" s="59">
        <v>0</v>
      </c>
      <c r="AB2160" s="59">
        <v>0</v>
      </c>
      <c r="AC2160" s="59"/>
      <c r="AD2160" s="59"/>
      <c r="AE2160" s="59"/>
      <c r="AF2160" s="59"/>
      <c r="AG2160" s="59"/>
      <c r="AI2160" s="7">
        <f>IF(Q2160&gt;0,RANK(Q2160,(N2160:P2160,Q2160:AE2160)),0)</f>
        <v>0</v>
      </c>
      <c r="AJ2160" s="7">
        <f>IF(R2160&gt;0,RANK(R2160,(N2160:P2160,Q2160:AE2160)),0)</f>
        <v>3</v>
      </c>
      <c r="AK2160" s="7">
        <f>IF(T2160&gt;0,RANK(T2160,(N2160:P2160,Q2160:AE2160)),0)</f>
        <v>0</v>
      </c>
      <c r="AL2160" s="7">
        <f>IF(S2160&gt;0,RANK(S2160,(N2160:P2160,Q2160:AE2160)),0)</f>
        <v>0</v>
      </c>
      <c r="AM2160" s="2">
        <f t="shared" si="821"/>
        <v>0</v>
      </c>
      <c r="AN2160" s="2">
        <f t="shared" si="822"/>
        <v>2.9053539710733316E-2</v>
      </c>
      <c r="AO2160" s="2">
        <f t="shared" si="823"/>
        <v>0</v>
      </c>
      <c r="AP2160" s="2">
        <f t="shared" si="824"/>
        <v>0</v>
      </c>
      <c r="AR2160" t="s">
        <v>1516</v>
      </c>
      <c r="AS2160" t="s">
        <v>470</v>
      </c>
      <c r="AT2160" s="57">
        <v>7</v>
      </c>
      <c r="AU2160" s="57"/>
      <c r="AV2160">
        <v>3</v>
      </c>
      <c r="AW2160" s="91">
        <v>55</v>
      </c>
      <c r="AX2160" s="93">
        <v>5</v>
      </c>
      <c r="AY2160" s="97">
        <f t="shared" si="825"/>
        <v>55005</v>
      </c>
      <c r="BA2160" s="7" t="s">
        <v>1261</v>
      </c>
    </row>
    <row r="2161" spans="1:53" hidden="1" outlineLevel="1">
      <c r="A2161" t="s">
        <v>1338</v>
      </c>
      <c r="B2161" t="s">
        <v>470</v>
      </c>
      <c r="C2161" s="1">
        <f t="shared" si="814"/>
        <v>7281</v>
      </c>
      <c r="D2161" s="7">
        <f>IF(N2161&gt;0, RANK(N2161,(N2161:P2161,Q2161:AE2161)),0)</f>
        <v>1</v>
      </c>
      <c r="E2161" s="7">
        <f>IF(O2161&gt;0,RANK(O2161,(N2161:P2161,Q2161:AE2161)),0)</f>
        <v>2</v>
      </c>
      <c r="F2161" s="7">
        <f>IF(P2161&gt;0,RANK(P2161,(N2161:P2161,Q2161:AE2161)),0)</f>
        <v>0</v>
      </c>
      <c r="G2161" s="1">
        <f t="shared" si="815"/>
        <v>1388</v>
      </c>
      <c r="H2161" s="2">
        <f t="shared" si="816"/>
        <v>0.19063315478643045</v>
      </c>
      <c r="I2161" s="2"/>
      <c r="J2161" s="2">
        <f t="shared" si="817"/>
        <v>0.58645790413404753</v>
      </c>
      <c r="K2161" s="2">
        <f t="shared" si="818"/>
        <v>0.39582474934761708</v>
      </c>
      <c r="L2161" s="2">
        <f t="shared" si="819"/>
        <v>0</v>
      </c>
      <c r="M2161" s="2">
        <f t="shared" si="820"/>
        <v>1.7717346518335397E-2</v>
      </c>
      <c r="N2161" s="59">
        <v>4270</v>
      </c>
      <c r="O2161" s="59">
        <v>2882</v>
      </c>
      <c r="P2161" s="59"/>
      <c r="R2161" s="57">
        <v>128</v>
      </c>
      <c r="X2161" s="57">
        <v>1</v>
      </c>
      <c r="Y2161" s="59"/>
      <c r="Z2161" s="59"/>
      <c r="AA2161" s="59">
        <v>0</v>
      </c>
      <c r="AB2161" s="59">
        <v>0</v>
      </c>
      <c r="AC2161" s="59"/>
      <c r="AD2161" s="59"/>
      <c r="AE2161" s="59"/>
      <c r="AF2161" s="59"/>
      <c r="AG2161" s="59"/>
      <c r="AI2161" s="7">
        <f>IF(Q2161&gt;0,RANK(Q2161,(N2161:P2161,Q2161:AE2161)),0)</f>
        <v>0</v>
      </c>
      <c r="AJ2161" s="7">
        <f>IF(R2161&gt;0,RANK(R2161,(N2161:P2161,Q2161:AE2161)),0)</f>
        <v>3</v>
      </c>
      <c r="AK2161" s="7">
        <f>IF(T2161&gt;0,RANK(T2161,(N2161:P2161,Q2161:AE2161)),0)</f>
        <v>0</v>
      </c>
      <c r="AL2161" s="7">
        <f>IF(S2161&gt;0,RANK(S2161,(N2161:P2161,Q2161:AE2161)),0)</f>
        <v>0</v>
      </c>
      <c r="AM2161" s="2">
        <f t="shared" si="821"/>
        <v>0</v>
      </c>
      <c r="AN2161" s="2">
        <f t="shared" si="822"/>
        <v>1.758000274687543E-2</v>
      </c>
      <c r="AO2161" s="2">
        <f t="shared" si="823"/>
        <v>0</v>
      </c>
      <c r="AP2161" s="2">
        <f t="shared" si="824"/>
        <v>0</v>
      </c>
      <c r="AR2161" t="s">
        <v>1338</v>
      </c>
      <c r="AS2161" t="s">
        <v>470</v>
      </c>
      <c r="AT2161" s="57">
        <v>7</v>
      </c>
      <c r="AU2161" s="57"/>
      <c r="AV2161">
        <v>3</v>
      </c>
      <c r="AW2161" s="91">
        <v>55</v>
      </c>
      <c r="AX2161" s="93">
        <v>7</v>
      </c>
      <c r="AY2161" s="97">
        <f t="shared" si="825"/>
        <v>55007</v>
      </c>
      <c r="BA2161" s="7" t="s">
        <v>1261</v>
      </c>
    </row>
    <row r="2162" spans="1:53" hidden="1" outlineLevel="1">
      <c r="A2162" t="s">
        <v>378</v>
      </c>
      <c r="B2162" t="s">
        <v>470</v>
      </c>
      <c r="C2162" s="1">
        <f t="shared" si="814"/>
        <v>89059</v>
      </c>
      <c r="D2162" s="7">
        <f>IF(N2162&gt;0, RANK(N2162,(N2162:P2162,Q2162:AE2162)),0)</f>
        <v>2</v>
      </c>
      <c r="E2162" s="7">
        <f>IF(O2162&gt;0,RANK(O2162,(N2162:P2162,Q2162:AE2162)),0)</f>
        <v>1</v>
      </c>
      <c r="F2162" s="7">
        <f>IF(P2162&gt;0,RANK(P2162,(N2162:P2162,Q2162:AE2162)),0)</f>
        <v>0</v>
      </c>
      <c r="G2162" s="1">
        <f t="shared" si="815"/>
        <v>13374</v>
      </c>
      <c r="H2162" s="2">
        <f t="shared" si="816"/>
        <v>0.15017011194825902</v>
      </c>
      <c r="I2162" s="2"/>
      <c r="J2162" s="2">
        <f t="shared" si="817"/>
        <v>0.41965438641799258</v>
      </c>
      <c r="K2162" s="2">
        <f t="shared" si="818"/>
        <v>0.5698244983662516</v>
      </c>
      <c r="L2162" s="2">
        <f t="shared" si="819"/>
        <v>0</v>
      </c>
      <c r="M2162" s="2">
        <f t="shared" si="820"/>
        <v>1.0521115215755827E-2</v>
      </c>
      <c r="N2162" s="59">
        <v>37374</v>
      </c>
      <c r="O2162" s="59">
        <v>50748</v>
      </c>
      <c r="P2162" s="59"/>
      <c r="R2162" s="57">
        <v>908</v>
      </c>
      <c r="X2162" s="57">
        <v>29</v>
      </c>
      <c r="Y2162" s="59"/>
      <c r="Z2162" s="59"/>
      <c r="AA2162" s="59">
        <v>0</v>
      </c>
      <c r="AB2162" s="59">
        <v>0</v>
      </c>
      <c r="AC2162" s="59"/>
      <c r="AD2162" s="59"/>
      <c r="AE2162" s="59"/>
      <c r="AF2162" s="59"/>
      <c r="AG2162" s="59"/>
      <c r="AI2162" s="7">
        <f>IF(Q2162&gt;0,RANK(Q2162,(N2162:P2162,Q2162:AE2162)),0)</f>
        <v>0</v>
      </c>
      <c r="AJ2162" s="7">
        <f>IF(R2162&gt;0,RANK(R2162,(N2162:P2162,Q2162:AE2162)),0)</f>
        <v>3</v>
      </c>
      <c r="AK2162" s="7">
        <f>IF(T2162&gt;0,RANK(T2162,(N2162:P2162,Q2162:AE2162)),0)</f>
        <v>0</v>
      </c>
      <c r="AL2162" s="7">
        <f>IF(S2162&gt;0,RANK(S2162,(N2162:P2162,Q2162:AE2162)),0)</f>
        <v>0</v>
      </c>
      <c r="AM2162" s="2">
        <f t="shared" si="821"/>
        <v>0</v>
      </c>
      <c r="AN2162" s="2">
        <f t="shared" si="822"/>
        <v>1.0195488384104919E-2</v>
      </c>
      <c r="AO2162" s="2">
        <f t="shared" si="823"/>
        <v>0</v>
      </c>
      <c r="AP2162" s="2">
        <f t="shared" si="824"/>
        <v>0</v>
      </c>
      <c r="AR2162" t="s">
        <v>378</v>
      </c>
      <c r="AS2162" t="s">
        <v>470</v>
      </c>
      <c r="AT2162" s="57">
        <v>8</v>
      </c>
      <c r="AU2162" s="57"/>
      <c r="AV2162">
        <v>3</v>
      </c>
      <c r="AW2162" s="91">
        <v>55</v>
      </c>
      <c r="AX2162" s="93">
        <v>9</v>
      </c>
      <c r="AY2162" s="97">
        <f t="shared" si="825"/>
        <v>55009</v>
      </c>
      <c r="BA2162" s="7" t="s">
        <v>1261</v>
      </c>
    </row>
    <row r="2163" spans="1:53" hidden="1" outlineLevel="1">
      <c r="A2163" t="s">
        <v>498</v>
      </c>
      <c r="B2163" t="s">
        <v>470</v>
      </c>
      <c r="C2163" s="1">
        <f t="shared" si="814"/>
        <v>4919</v>
      </c>
      <c r="D2163" s="7">
        <f>IF(N2163&gt;0, RANK(N2163,(N2163:P2163,Q2163:AE2163)),0)</f>
        <v>2</v>
      </c>
      <c r="E2163" s="7">
        <f>IF(O2163&gt;0,RANK(O2163,(N2163:P2163,Q2163:AE2163)),0)</f>
        <v>1</v>
      </c>
      <c r="F2163" s="7">
        <f>IF(P2163&gt;0,RANK(P2163,(N2163:P2163,Q2163:AE2163)),0)</f>
        <v>0</v>
      </c>
      <c r="G2163" s="1">
        <f t="shared" si="815"/>
        <v>435</v>
      </c>
      <c r="H2163" s="2">
        <f t="shared" si="816"/>
        <v>8.8432608253710104E-2</v>
      </c>
      <c r="I2163" s="2"/>
      <c r="J2163" s="2">
        <f t="shared" si="817"/>
        <v>0.44643220166700548</v>
      </c>
      <c r="K2163" s="2">
        <f t="shared" si="818"/>
        <v>0.53486480992071561</v>
      </c>
      <c r="L2163" s="2">
        <f t="shared" si="819"/>
        <v>0</v>
      </c>
      <c r="M2163" s="2">
        <f t="shared" si="820"/>
        <v>1.8702988412278909E-2</v>
      </c>
      <c r="N2163" s="59">
        <v>2196</v>
      </c>
      <c r="O2163" s="59">
        <v>2631</v>
      </c>
      <c r="P2163" s="59"/>
      <c r="R2163" s="57">
        <v>91</v>
      </c>
      <c r="X2163" s="57">
        <v>1</v>
      </c>
      <c r="Y2163" s="59"/>
      <c r="Z2163" s="59"/>
      <c r="AA2163" s="59">
        <v>0</v>
      </c>
      <c r="AB2163" s="59">
        <v>0</v>
      </c>
      <c r="AC2163" s="59"/>
      <c r="AD2163" s="59"/>
      <c r="AE2163" s="59"/>
      <c r="AF2163" s="59"/>
      <c r="AG2163" s="59"/>
      <c r="AI2163" s="7">
        <f>IF(Q2163&gt;0,RANK(Q2163,(N2163:P2163,Q2163:AE2163)),0)</f>
        <v>0</v>
      </c>
      <c r="AJ2163" s="7">
        <f>IF(R2163&gt;0,RANK(R2163,(N2163:P2163,Q2163:AE2163)),0)</f>
        <v>3</v>
      </c>
      <c r="AK2163" s="7">
        <f>IF(T2163&gt;0,RANK(T2163,(N2163:P2163,Q2163:AE2163)),0)</f>
        <v>0</v>
      </c>
      <c r="AL2163" s="7">
        <f>IF(S2163&gt;0,RANK(S2163,(N2163:P2163,Q2163:AE2163)),0)</f>
        <v>0</v>
      </c>
      <c r="AM2163" s="2">
        <f t="shared" si="821"/>
        <v>0</v>
      </c>
      <c r="AN2163" s="2">
        <f t="shared" si="822"/>
        <v>1.8499695059971538E-2</v>
      </c>
      <c r="AO2163" s="2">
        <f t="shared" si="823"/>
        <v>0</v>
      </c>
      <c r="AP2163" s="2">
        <f t="shared" si="824"/>
        <v>0</v>
      </c>
      <c r="AR2163" t="s">
        <v>498</v>
      </c>
      <c r="AS2163" t="s">
        <v>470</v>
      </c>
      <c r="AT2163" s="57">
        <v>3</v>
      </c>
      <c r="AU2163" s="57"/>
      <c r="AV2163">
        <v>3</v>
      </c>
      <c r="AW2163" s="91">
        <v>55</v>
      </c>
      <c r="AX2163" s="93">
        <v>11</v>
      </c>
      <c r="AY2163" s="97">
        <f t="shared" si="825"/>
        <v>55011</v>
      </c>
      <c r="BA2163" s="7" t="s">
        <v>1261</v>
      </c>
    </row>
    <row r="2164" spans="1:53" hidden="1" outlineLevel="1">
      <c r="A2164" t="s">
        <v>1650</v>
      </c>
      <c r="B2164" t="s">
        <v>470</v>
      </c>
      <c r="C2164" s="1">
        <f t="shared" si="814"/>
        <v>6131</v>
      </c>
      <c r="D2164" s="7">
        <f>IF(N2164&gt;0, RANK(N2164,(N2164:P2164,Q2164:AE2164)),0)</f>
        <v>2</v>
      </c>
      <c r="E2164" s="7">
        <f>IF(O2164&gt;0,RANK(O2164,(N2164:P2164,Q2164:AE2164)),0)</f>
        <v>1</v>
      </c>
      <c r="F2164" s="7">
        <f>IF(P2164&gt;0,RANK(P2164,(N2164:P2164,Q2164:AE2164)),0)</f>
        <v>0</v>
      </c>
      <c r="G2164" s="1">
        <f t="shared" si="815"/>
        <v>902</v>
      </c>
      <c r="H2164" s="2">
        <f t="shared" si="816"/>
        <v>0.14712118740825314</v>
      </c>
      <c r="I2164" s="2"/>
      <c r="J2164" s="2">
        <f t="shared" si="817"/>
        <v>0.41591909965747836</v>
      </c>
      <c r="K2164" s="2">
        <f t="shared" si="818"/>
        <v>0.5630402870657315</v>
      </c>
      <c r="L2164" s="2">
        <f t="shared" si="819"/>
        <v>0</v>
      </c>
      <c r="M2164" s="2">
        <f t="shared" si="820"/>
        <v>2.1040613276790077E-2</v>
      </c>
      <c r="N2164" s="59">
        <v>2550</v>
      </c>
      <c r="O2164" s="59">
        <v>3452</v>
      </c>
      <c r="P2164" s="59"/>
      <c r="R2164" s="57">
        <v>129</v>
      </c>
      <c r="X2164" s="57">
        <v>0</v>
      </c>
      <c r="Y2164" s="59"/>
      <c r="Z2164" s="59"/>
      <c r="AA2164" s="59">
        <v>0</v>
      </c>
      <c r="AB2164" s="59">
        <v>0</v>
      </c>
      <c r="AC2164" s="59"/>
      <c r="AD2164" s="59"/>
      <c r="AE2164" s="59"/>
      <c r="AF2164" s="59"/>
      <c r="AG2164" s="59"/>
      <c r="AI2164" s="7">
        <f>IF(Q2164&gt;0,RANK(Q2164,(N2164:P2164,Q2164:AE2164)),0)</f>
        <v>0</v>
      </c>
      <c r="AJ2164" s="7">
        <f>IF(R2164&gt;0,RANK(R2164,(N2164:P2164,Q2164:AE2164)),0)</f>
        <v>3</v>
      </c>
      <c r="AK2164" s="7">
        <f>IF(T2164&gt;0,RANK(T2164,(N2164:P2164,Q2164:AE2164)),0)</f>
        <v>0</v>
      </c>
      <c r="AL2164" s="7">
        <f>IF(S2164&gt;0,RANK(S2164,(N2164:P2164,Q2164:AE2164)),0)</f>
        <v>0</v>
      </c>
      <c r="AM2164" s="2">
        <f t="shared" si="821"/>
        <v>0</v>
      </c>
      <c r="AN2164" s="2">
        <f t="shared" si="822"/>
        <v>2.1040613276790084E-2</v>
      </c>
      <c r="AO2164" s="2">
        <f t="shared" si="823"/>
        <v>0</v>
      </c>
      <c r="AP2164" s="2">
        <f t="shared" si="824"/>
        <v>0</v>
      </c>
      <c r="AR2164" t="s">
        <v>1650</v>
      </c>
      <c r="AS2164" t="s">
        <v>470</v>
      </c>
      <c r="AT2164" s="57">
        <v>7</v>
      </c>
      <c r="AU2164" s="57"/>
      <c r="AV2164">
        <v>3</v>
      </c>
      <c r="AW2164" s="91">
        <v>55</v>
      </c>
      <c r="AX2164" s="93">
        <v>13</v>
      </c>
      <c r="AY2164" s="97">
        <f t="shared" si="825"/>
        <v>55013</v>
      </c>
      <c r="BA2164" s="7" t="s">
        <v>1261</v>
      </c>
    </row>
    <row r="2165" spans="1:53" hidden="1" outlineLevel="1">
      <c r="A2165" t="s">
        <v>778</v>
      </c>
      <c r="B2165" t="s">
        <v>470</v>
      </c>
      <c r="C2165" s="1">
        <f t="shared" si="814"/>
        <v>18616</v>
      </c>
      <c r="D2165" s="7">
        <f>IF(N2165&gt;0, RANK(N2165,(N2165:P2165,Q2165:AE2165)),0)</f>
        <v>2</v>
      </c>
      <c r="E2165" s="7">
        <f>IF(O2165&gt;0,RANK(O2165,(N2165:P2165,Q2165:AE2165)),0)</f>
        <v>1</v>
      </c>
      <c r="F2165" s="7">
        <f>IF(P2165&gt;0,RANK(P2165,(N2165:P2165,Q2165:AE2165)),0)</f>
        <v>0</v>
      </c>
      <c r="G2165" s="1">
        <f t="shared" si="815"/>
        <v>4068</v>
      </c>
      <c r="H2165" s="2">
        <f t="shared" si="816"/>
        <v>0.21852170176192523</v>
      </c>
      <c r="I2165" s="2"/>
      <c r="J2165" s="2">
        <f t="shared" si="817"/>
        <v>0.38440051568543188</v>
      </c>
      <c r="K2165" s="2">
        <f t="shared" si="818"/>
        <v>0.60292221744735708</v>
      </c>
      <c r="L2165" s="2">
        <f t="shared" si="819"/>
        <v>0</v>
      </c>
      <c r="M2165" s="2">
        <f t="shared" si="820"/>
        <v>1.2677266867211046E-2</v>
      </c>
      <c r="N2165" s="59">
        <v>7156</v>
      </c>
      <c r="O2165" s="59">
        <v>11224</v>
      </c>
      <c r="P2165" s="59"/>
      <c r="R2165" s="57">
        <v>231</v>
      </c>
      <c r="X2165" s="57">
        <v>5</v>
      </c>
      <c r="Y2165" s="59"/>
      <c r="Z2165" s="59"/>
      <c r="AA2165" s="59">
        <v>0</v>
      </c>
      <c r="AB2165" s="59">
        <v>0</v>
      </c>
      <c r="AC2165" s="59"/>
      <c r="AD2165" s="59"/>
      <c r="AE2165" s="59"/>
      <c r="AF2165" s="59"/>
      <c r="AG2165" s="59"/>
      <c r="AI2165" s="7">
        <f>IF(Q2165&gt;0,RANK(Q2165,(N2165:P2165,Q2165:AE2165)),0)</f>
        <v>0</v>
      </c>
      <c r="AJ2165" s="7">
        <f>IF(R2165&gt;0,RANK(R2165,(N2165:P2165,Q2165:AE2165)),0)</f>
        <v>3</v>
      </c>
      <c r="AK2165" s="7">
        <f>IF(T2165&gt;0,RANK(T2165,(N2165:P2165,Q2165:AE2165)),0)</f>
        <v>0</v>
      </c>
      <c r="AL2165" s="7">
        <f>IF(S2165&gt;0,RANK(S2165,(N2165:P2165,Q2165:AE2165)),0)</f>
        <v>0</v>
      </c>
      <c r="AM2165" s="2">
        <f t="shared" si="821"/>
        <v>0</v>
      </c>
      <c r="AN2165" s="2">
        <f t="shared" si="822"/>
        <v>1.240868070477009E-2</v>
      </c>
      <c r="AO2165" s="2">
        <f t="shared" si="823"/>
        <v>0</v>
      </c>
      <c r="AP2165" s="2">
        <f t="shared" si="824"/>
        <v>0</v>
      </c>
      <c r="AR2165" t="s">
        <v>778</v>
      </c>
      <c r="AS2165" t="s">
        <v>470</v>
      </c>
      <c r="AT2165" s="57">
        <v>0</v>
      </c>
      <c r="AU2165" s="57"/>
      <c r="AV2165">
        <v>3</v>
      </c>
      <c r="AW2165" s="91">
        <v>55</v>
      </c>
      <c r="AX2165" s="93">
        <v>15</v>
      </c>
      <c r="AY2165" s="97">
        <f t="shared" si="825"/>
        <v>55015</v>
      </c>
      <c r="BA2165" s="7" t="s">
        <v>1261</v>
      </c>
    </row>
    <row r="2166" spans="1:53" hidden="1" outlineLevel="1">
      <c r="A2166" t="s">
        <v>2017</v>
      </c>
      <c r="B2166" t="s">
        <v>470</v>
      </c>
      <c r="C2166" s="1">
        <f t="shared" si="814"/>
        <v>21338</v>
      </c>
      <c r="D2166" s="7">
        <f>IF(N2166&gt;0, RANK(N2166,(N2166:P2166,Q2166:AE2166)),0)</f>
        <v>2</v>
      </c>
      <c r="E2166" s="7">
        <f>IF(O2166&gt;0,RANK(O2166,(N2166:P2166,Q2166:AE2166)),0)</f>
        <v>1</v>
      </c>
      <c r="F2166" s="7">
        <f>IF(P2166&gt;0,RANK(P2166,(N2166:P2166,Q2166:AE2166)),0)</f>
        <v>0</v>
      </c>
      <c r="G2166" s="1">
        <f t="shared" si="815"/>
        <v>2628</v>
      </c>
      <c r="H2166" s="2">
        <f t="shared" si="816"/>
        <v>0.12316055862780016</v>
      </c>
      <c r="I2166" s="2"/>
      <c r="J2166" s="2">
        <f t="shared" si="817"/>
        <v>0.42989033648889308</v>
      </c>
      <c r="K2166" s="2">
        <f t="shared" si="818"/>
        <v>0.55305089511669325</v>
      </c>
      <c r="L2166" s="2">
        <f t="shared" si="819"/>
        <v>0</v>
      </c>
      <c r="M2166" s="2">
        <f t="shared" si="820"/>
        <v>1.705876839441367E-2</v>
      </c>
      <c r="N2166" s="59">
        <v>9173</v>
      </c>
      <c r="O2166" s="59">
        <v>11801</v>
      </c>
      <c r="P2166" s="59"/>
      <c r="R2166" s="57">
        <v>360</v>
      </c>
      <c r="X2166" s="57">
        <v>4</v>
      </c>
      <c r="Y2166" s="59"/>
      <c r="Z2166" s="59"/>
      <c r="AA2166" s="59">
        <v>0</v>
      </c>
      <c r="AB2166" s="59">
        <v>0</v>
      </c>
      <c r="AC2166" s="59"/>
      <c r="AD2166" s="59"/>
      <c r="AE2166" s="59"/>
      <c r="AF2166" s="59"/>
      <c r="AG2166" s="59"/>
      <c r="AI2166" s="7">
        <f>IF(Q2166&gt;0,RANK(Q2166,(N2166:P2166,Q2166:AE2166)),0)</f>
        <v>0</v>
      </c>
      <c r="AJ2166" s="7">
        <f>IF(R2166&gt;0,RANK(R2166,(N2166:P2166,Q2166:AE2166)),0)</f>
        <v>3</v>
      </c>
      <c r="AK2166" s="7">
        <f>IF(T2166&gt;0,RANK(T2166,(N2166:P2166,Q2166:AE2166)),0)</f>
        <v>0</v>
      </c>
      <c r="AL2166" s="7">
        <f>IF(S2166&gt;0,RANK(S2166,(N2166:P2166,Q2166:AE2166)),0)</f>
        <v>0</v>
      </c>
      <c r="AM2166" s="2">
        <f t="shared" si="821"/>
        <v>0</v>
      </c>
      <c r="AN2166" s="2">
        <f t="shared" si="822"/>
        <v>1.6871309401068516E-2</v>
      </c>
      <c r="AO2166" s="2">
        <f t="shared" si="823"/>
        <v>0</v>
      </c>
      <c r="AP2166" s="2">
        <f t="shared" si="824"/>
        <v>0</v>
      </c>
      <c r="AR2166" t="s">
        <v>2017</v>
      </c>
      <c r="AS2166" t="s">
        <v>470</v>
      </c>
      <c r="AT2166" s="57">
        <v>7</v>
      </c>
      <c r="AU2166" s="57"/>
      <c r="AV2166">
        <v>3</v>
      </c>
      <c r="AW2166" s="91">
        <v>55</v>
      </c>
      <c r="AX2166" s="93">
        <v>17</v>
      </c>
      <c r="AY2166" s="97">
        <f t="shared" si="825"/>
        <v>55017</v>
      </c>
      <c r="BA2166" s="7" t="s">
        <v>1261</v>
      </c>
    </row>
    <row r="2167" spans="1:53" hidden="1" outlineLevel="1">
      <c r="A2167" t="s">
        <v>513</v>
      </c>
      <c r="B2167" t="s">
        <v>470</v>
      </c>
      <c r="C2167" s="1">
        <f t="shared" si="814"/>
        <v>10641</v>
      </c>
      <c r="D2167" s="7">
        <f>IF(N2167&gt;0, RANK(N2167,(N2167:P2167,Q2167:AE2167)),0)</f>
        <v>2</v>
      </c>
      <c r="E2167" s="7">
        <f>IF(O2167&gt;0,RANK(O2167,(N2167:P2167,Q2167:AE2167)),0)</f>
        <v>1</v>
      </c>
      <c r="F2167" s="7">
        <f>IF(P2167&gt;0,RANK(P2167,(N2167:P2167,Q2167:AE2167)),0)</f>
        <v>0</v>
      </c>
      <c r="G2167" s="1">
        <f t="shared" si="815"/>
        <v>1980</v>
      </c>
      <c r="H2167" s="2">
        <f t="shared" si="816"/>
        <v>0.18607273752466874</v>
      </c>
      <c r="I2167" s="2"/>
      <c r="J2167" s="2">
        <f t="shared" si="817"/>
        <v>0.39310215205337845</v>
      </c>
      <c r="K2167" s="2">
        <f t="shared" si="818"/>
        <v>0.57917488957804719</v>
      </c>
      <c r="L2167" s="2">
        <f t="shared" si="819"/>
        <v>0</v>
      </c>
      <c r="M2167" s="2">
        <f t="shared" si="820"/>
        <v>2.7722958368574413E-2</v>
      </c>
      <c r="N2167" s="59">
        <v>4183</v>
      </c>
      <c r="O2167" s="59">
        <v>6163</v>
      </c>
      <c r="P2167" s="59"/>
      <c r="R2167" s="57">
        <v>293</v>
      </c>
      <c r="X2167" s="57">
        <v>2</v>
      </c>
      <c r="Y2167" s="59"/>
      <c r="Z2167" s="59"/>
      <c r="AA2167" s="59">
        <v>0</v>
      </c>
      <c r="AB2167" s="59">
        <v>0</v>
      </c>
      <c r="AC2167" s="59"/>
      <c r="AD2167" s="59"/>
      <c r="AE2167" s="59"/>
      <c r="AF2167" s="59"/>
      <c r="AG2167" s="59"/>
      <c r="AI2167" s="7">
        <f>IF(Q2167&gt;0,RANK(Q2167,(N2167:P2167,Q2167:AE2167)),0)</f>
        <v>0</v>
      </c>
      <c r="AJ2167" s="7">
        <f>IF(R2167&gt;0,RANK(R2167,(N2167:P2167,Q2167:AE2167)),0)</f>
        <v>3</v>
      </c>
      <c r="AK2167" s="7">
        <f>IF(T2167&gt;0,RANK(T2167,(N2167:P2167,Q2167:AE2167)),0)</f>
        <v>0</v>
      </c>
      <c r="AL2167" s="7">
        <f>IF(S2167&gt;0,RANK(S2167,(N2167:P2167,Q2167:AE2167)),0)</f>
        <v>0</v>
      </c>
      <c r="AM2167" s="2">
        <f t="shared" si="821"/>
        <v>0</v>
      </c>
      <c r="AN2167" s="2">
        <f t="shared" si="822"/>
        <v>2.7535006108448452E-2</v>
      </c>
      <c r="AO2167" s="2">
        <f t="shared" si="823"/>
        <v>0</v>
      </c>
      <c r="AP2167" s="2">
        <f t="shared" si="824"/>
        <v>0</v>
      </c>
      <c r="AR2167" t="s">
        <v>513</v>
      </c>
      <c r="AS2167" t="s">
        <v>470</v>
      </c>
      <c r="AT2167" s="57">
        <v>0</v>
      </c>
      <c r="AU2167" s="57"/>
      <c r="AV2167">
        <v>3</v>
      </c>
      <c r="AW2167" s="91">
        <v>55</v>
      </c>
      <c r="AX2167" s="93">
        <v>19</v>
      </c>
      <c r="AY2167" s="97">
        <f t="shared" si="825"/>
        <v>55019</v>
      </c>
      <c r="BA2167" s="7" t="s">
        <v>1261</v>
      </c>
    </row>
    <row r="2168" spans="1:53" hidden="1" outlineLevel="1">
      <c r="A2168" t="s">
        <v>848</v>
      </c>
      <c r="B2168" t="s">
        <v>470</v>
      </c>
      <c r="C2168" s="1">
        <f t="shared" si="814"/>
        <v>21507</v>
      </c>
      <c r="D2168" s="7">
        <f>IF(N2168&gt;0, RANK(N2168,(N2168:P2168,Q2168:AE2168)),0)</f>
        <v>2</v>
      </c>
      <c r="E2168" s="7">
        <f>IF(O2168&gt;0,RANK(O2168,(N2168:P2168,Q2168:AE2168)),0)</f>
        <v>1</v>
      </c>
      <c r="F2168" s="7">
        <f>IF(P2168&gt;0,RANK(P2168,(N2168:P2168,Q2168:AE2168)),0)</f>
        <v>0</v>
      </c>
      <c r="G2168" s="1">
        <f t="shared" si="815"/>
        <v>223</v>
      </c>
      <c r="H2168" s="2">
        <f t="shared" si="816"/>
        <v>1.0368717161854279E-2</v>
      </c>
      <c r="I2168" s="2"/>
      <c r="J2168" s="2">
        <f t="shared" si="817"/>
        <v>0.48937555214581296</v>
      </c>
      <c r="K2168" s="2">
        <f t="shared" si="818"/>
        <v>0.49974426930766724</v>
      </c>
      <c r="L2168" s="2">
        <f t="shared" si="819"/>
        <v>0</v>
      </c>
      <c r="M2168" s="2">
        <f t="shared" si="820"/>
        <v>1.0880178546519792E-2</v>
      </c>
      <c r="N2168" s="59">
        <v>10525</v>
      </c>
      <c r="O2168" s="59">
        <v>10748</v>
      </c>
      <c r="P2168" s="59"/>
      <c r="R2168" s="57">
        <v>231</v>
      </c>
      <c r="X2168" s="57">
        <v>3</v>
      </c>
      <c r="Y2168" s="59"/>
      <c r="Z2168" s="59"/>
      <c r="AA2168" s="59">
        <v>0</v>
      </c>
      <c r="AB2168" s="59">
        <v>0</v>
      </c>
      <c r="AC2168" s="59"/>
      <c r="AD2168" s="59"/>
      <c r="AE2168" s="59"/>
      <c r="AF2168" s="59"/>
      <c r="AG2168" s="59"/>
      <c r="AI2168" s="7">
        <f>IF(Q2168&gt;0,RANK(Q2168,(N2168:P2168,Q2168:AE2168)),0)</f>
        <v>0</v>
      </c>
      <c r="AJ2168" s="7">
        <f>IF(R2168&gt;0,RANK(R2168,(N2168:P2168,Q2168:AE2168)),0)</f>
        <v>3</v>
      </c>
      <c r="AK2168" s="7">
        <f>IF(T2168&gt;0,RANK(T2168,(N2168:P2168,Q2168:AE2168)),0)</f>
        <v>0</v>
      </c>
      <c r="AL2168" s="7">
        <f>IF(S2168&gt;0,RANK(S2168,(N2168:P2168,Q2168:AE2168)),0)</f>
        <v>0</v>
      </c>
      <c r="AM2168" s="2">
        <f t="shared" si="821"/>
        <v>0</v>
      </c>
      <c r="AN2168" s="2">
        <f t="shared" si="822"/>
        <v>1.0740689077974612E-2</v>
      </c>
      <c r="AO2168" s="2">
        <f t="shared" si="823"/>
        <v>0</v>
      </c>
      <c r="AP2168" s="2">
        <f t="shared" si="824"/>
        <v>0</v>
      </c>
      <c r="AR2168" t="s">
        <v>848</v>
      </c>
      <c r="AS2168" t="s">
        <v>470</v>
      </c>
      <c r="AT2168" s="57">
        <v>2</v>
      </c>
      <c r="AU2168" s="57"/>
      <c r="AV2168">
        <v>3</v>
      </c>
      <c r="AW2168" s="91">
        <v>55</v>
      </c>
      <c r="AX2168" s="93">
        <v>21</v>
      </c>
      <c r="AY2168" s="97">
        <f t="shared" si="825"/>
        <v>55021</v>
      </c>
      <c r="BA2168" s="7" t="s">
        <v>1261</v>
      </c>
    </row>
    <row r="2169" spans="1:53" hidden="1" outlineLevel="1">
      <c r="A2169" t="s">
        <v>1000</v>
      </c>
      <c r="B2169" t="s">
        <v>470</v>
      </c>
      <c r="C2169" s="1">
        <f t="shared" si="814"/>
        <v>6030</v>
      </c>
      <c r="D2169" s="7">
        <f>IF(N2169&gt;0, RANK(N2169,(N2169:P2169,Q2169:AE2169)),0)</f>
        <v>1</v>
      </c>
      <c r="E2169" s="7">
        <f>IF(O2169&gt;0,RANK(O2169,(N2169:P2169,Q2169:AE2169)),0)</f>
        <v>2</v>
      </c>
      <c r="F2169" s="7">
        <f>IF(P2169&gt;0,RANK(P2169,(N2169:P2169,Q2169:AE2169)),0)</f>
        <v>0</v>
      </c>
      <c r="G2169" s="1">
        <f t="shared" si="815"/>
        <v>353</v>
      </c>
      <c r="H2169" s="2">
        <f t="shared" si="816"/>
        <v>5.8540630182421227E-2</v>
      </c>
      <c r="I2169" s="2"/>
      <c r="J2169" s="2">
        <f t="shared" si="817"/>
        <v>0.52155887230514097</v>
      </c>
      <c r="K2169" s="2">
        <f t="shared" si="818"/>
        <v>0.46301824212271975</v>
      </c>
      <c r="L2169" s="2">
        <f t="shared" si="819"/>
        <v>0</v>
      </c>
      <c r="M2169" s="2">
        <f t="shared" si="820"/>
        <v>1.5422885572139278E-2</v>
      </c>
      <c r="N2169" s="59">
        <v>3145</v>
      </c>
      <c r="O2169" s="59">
        <v>2792</v>
      </c>
      <c r="P2169" s="59"/>
      <c r="R2169" s="57">
        <v>92</v>
      </c>
      <c r="X2169" s="57">
        <v>1</v>
      </c>
      <c r="Y2169" s="59"/>
      <c r="Z2169" s="59"/>
      <c r="AA2169" s="59">
        <v>0</v>
      </c>
      <c r="AB2169" s="59">
        <v>0</v>
      </c>
      <c r="AC2169" s="59"/>
      <c r="AD2169" s="59"/>
      <c r="AE2169" s="59"/>
      <c r="AF2169" s="59"/>
      <c r="AG2169" s="59"/>
      <c r="AI2169" s="7">
        <f>IF(Q2169&gt;0,RANK(Q2169,(N2169:P2169,Q2169:AE2169)),0)</f>
        <v>0</v>
      </c>
      <c r="AJ2169" s="7">
        <f>IF(R2169&gt;0,RANK(R2169,(N2169:P2169,Q2169:AE2169)),0)</f>
        <v>3</v>
      </c>
      <c r="AK2169" s="7">
        <f>IF(T2169&gt;0,RANK(T2169,(N2169:P2169,Q2169:AE2169)),0)</f>
        <v>0</v>
      </c>
      <c r="AL2169" s="7">
        <f>IF(S2169&gt;0,RANK(S2169,(N2169:P2169,Q2169:AE2169)),0)</f>
        <v>0</v>
      </c>
      <c r="AM2169" s="2">
        <f t="shared" si="821"/>
        <v>0</v>
      </c>
      <c r="AN2169" s="2">
        <f t="shared" si="822"/>
        <v>1.5257048092868989E-2</v>
      </c>
      <c r="AO2169" s="2">
        <f t="shared" si="823"/>
        <v>0</v>
      </c>
      <c r="AP2169" s="2">
        <f t="shared" si="824"/>
        <v>0</v>
      </c>
      <c r="AR2169" t="s">
        <v>1000</v>
      </c>
      <c r="AS2169" t="s">
        <v>470</v>
      </c>
      <c r="AT2169" s="57">
        <v>3</v>
      </c>
      <c r="AU2169" s="57"/>
      <c r="AV2169">
        <v>3</v>
      </c>
      <c r="AW2169" s="91">
        <v>55</v>
      </c>
      <c r="AX2169" s="93">
        <v>23</v>
      </c>
      <c r="AY2169" s="97">
        <f t="shared" si="825"/>
        <v>55023</v>
      </c>
      <c r="BA2169" s="7" t="s">
        <v>1261</v>
      </c>
    </row>
    <row r="2170" spans="1:53" hidden="1" outlineLevel="1">
      <c r="A2170" t="s">
        <v>490</v>
      </c>
      <c r="B2170" t="s">
        <v>470</v>
      </c>
      <c r="C2170" s="1">
        <f t="shared" si="814"/>
        <v>221445</v>
      </c>
      <c r="D2170" s="7">
        <f>IF(N2170&gt;0, RANK(N2170,(N2170:P2170,Q2170:AE2170)),0)</f>
        <v>1</v>
      </c>
      <c r="E2170" s="7">
        <f>IF(O2170&gt;0,RANK(O2170,(N2170:P2170,Q2170:AE2170)),0)</f>
        <v>2</v>
      </c>
      <c r="F2170" s="7">
        <f>IF(P2170&gt;0,RANK(P2170,(N2170:P2170,Q2170:AE2170)),0)</f>
        <v>0</v>
      </c>
      <c r="G2170" s="1">
        <f t="shared" si="815"/>
        <v>88018</v>
      </c>
      <c r="H2170" s="2">
        <f t="shared" si="816"/>
        <v>0.39747115536589223</v>
      </c>
      <c r="I2170" s="2"/>
      <c r="J2170" s="2">
        <f t="shared" si="817"/>
        <v>0.69503488450856876</v>
      </c>
      <c r="K2170" s="2">
        <f t="shared" si="818"/>
        <v>0.29756372914267654</v>
      </c>
      <c r="L2170" s="2">
        <f t="shared" si="819"/>
        <v>0</v>
      </c>
      <c r="M2170" s="2">
        <f t="shared" si="820"/>
        <v>7.4013863487547016E-3</v>
      </c>
      <c r="N2170" s="59">
        <v>153912</v>
      </c>
      <c r="O2170" s="59">
        <v>65894</v>
      </c>
      <c r="P2170" s="59"/>
      <c r="R2170" s="57">
        <v>1586</v>
      </c>
      <c r="X2170" s="57">
        <v>53</v>
      </c>
      <c r="Y2170" s="59"/>
      <c r="Z2170" s="59"/>
      <c r="AA2170" s="59">
        <v>0</v>
      </c>
      <c r="AB2170" s="59">
        <v>0</v>
      </c>
      <c r="AC2170" s="59"/>
      <c r="AD2170" s="59"/>
      <c r="AE2170" s="59"/>
      <c r="AF2170" s="59"/>
      <c r="AG2170" s="59"/>
      <c r="AI2170" s="7">
        <f>IF(Q2170&gt;0,RANK(Q2170,(N2170:P2170,Q2170:AE2170)),0)</f>
        <v>0</v>
      </c>
      <c r="AJ2170" s="7">
        <f>IF(R2170&gt;0,RANK(R2170,(N2170:P2170,Q2170:AE2170)),0)</f>
        <v>3</v>
      </c>
      <c r="AK2170" s="7">
        <f>IF(T2170&gt;0,RANK(T2170,(N2170:P2170,Q2170:AE2170)),0)</f>
        <v>0</v>
      </c>
      <c r="AL2170" s="7">
        <f>IF(S2170&gt;0,RANK(S2170,(N2170:P2170,Q2170:AE2170)),0)</f>
        <v>0</v>
      </c>
      <c r="AM2170" s="2">
        <f t="shared" si="821"/>
        <v>0</v>
      </c>
      <c r="AN2170" s="2">
        <f t="shared" si="822"/>
        <v>7.162049267312425E-3</v>
      </c>
      <c r="AO2170" s="2">
        <f t="shared" si="823"/>
        <v>0</v>
      </c>
      <c r="AP2170" s="2">
        <f t="shared" si="824"/>
        <v>0</v>
      </c>
      <c r="AR2170" t="s">
        <v>490</v>
      </c>
      <c r="AS2170" t="s">
        <v>470</v>
      </c>
      <c r="AT2170" s="57">
        <v>2</v>
      </c>
      <c r="AU2170" s="57"/>
      <c r="AV2170">
        <v>3</v>
      </c>
      <c r="AW2170" s="91">
        <v>55</v>
      </c>
      <c r="AX2170" s="93">
        <v>25</v>
      </c>
      <c r="AY2170" s="97">
        <f t="shared" si="825"/>
        <v>55025</v>
      </c>
      <c r="BA2170" s="7" t="s">
        <v>1261</v>
      </c>
    </row>
    <row r="2171" spans="1:53" hidden="1" outlineLevel="1">
      <c r="A2171" t="s">
        <v>260</v>
      </c>
      <c r="B2171" t="s">
        <v>470</v>
      </c>
      <c r="C2171" s="1">
        <f t="shared" si="814"/>
        <v>31250</v>
      </c>
      <c r="D2171" s="7">
        <f>IF(N2171&gt;0, RANK(N2171,(N2171:P2171,Q2171:AE2171)),0)</f>
        <v>2</v>
      </c>
      <c r="E2171" s="7">
        <f>IF(O2171&gt;0,RANK(O2171,(N2171:P2171,Q2171:AE2171)),0)</f>
        <v>1</v>
      </c>
      <c r="F2171" s="7">
        <f>IF(P2171&gt;0,RANK(P2171,(N2171:P2171,Q2171:AE2171)),0)</f>
        <v>0</v>
      </c>
      <c r="G2171" s="1">
        <f t="shared" si="815"/>
        <v>10082</v>
      </c>
      <c r="H2171" s="2">
        <f t="shared" si="816"/>
        <v>0.32262400000000002</v>
      </c>
      <c r="I2171" s="2"/>
      <c r="J2171" s="2">
        <f t="shared" si="817"/>
        <v>0.33347199999999999</v>
      </c>
      <c r="K2171" s="2">
        <f t="shared" si="818"/>
        <v>0.65609600000000001</v>
      </c>
      <c r="L2171" s="2">
        <f t="shared" si="819"/>
        <v>0</v>
      </c>
      <c r="M2171" s="2">
        <f t="shared" si="820"/>
        <v>1.0431999999999997E-2</v>
      </c>
      <c r="N2171" s="59">
        <v>10421</v>
      </c>
      <c r="O2171" s="59">
        <v>20503</v>
      </c>
      <c r="P2171" s="59"/>
      <c r="R2171" s="57">
        <v>314</v>
      </c>
      <c r="X2171" s="57">
        <v>12</v>
      </c>
      <c r="Y2171" s="59"/>
      <c r="Z2171" s="59"/>
      <c r="AA2171" s="59">
        <v>0</v>
      </c>
      <c r="AB2171" s="59">
        <v>0</v>
      </c>
      <c r="AC2171" s="59"/>
      <c r="AD2171" s="59"/>
      <c r="AE2171" s="59"/>
      <c r="AF2171" s="59"/>
      <c r="AG2171" s="59"/>
      <c r="AI2171" s="7">
        <f>IF(Q2171&gt;0,RANK(Q2171,(N2171:P2171,Q2171:AE2171)),0)</f>
        <v>0</v>
      </c>
      <c r="AJ2171" s="7">
        <f>IF(R2171&gt;0,RANK(R2171,(N2171:P2171,Q2171:AE2171)),0)</f>
        <v>3</v>
      </c>
      <c r="AK2171" s="7">
        <f>IF(T2171&gt;0,RANK(T2171,(N2171:P2171,Q2171:AE2171)),0)</f>
        <v>0</v>
      </c>
      <c r="AL2171" s="7">
        <f>IF(S2171&gt;0,RANK(S2171,(N2171:P2171,Q2171:AE2171)),0)</f>
        <v>0</v>
      </c>
      <c r="AM2171" s="2">
        <f t="shared" si="821"/>
        <v>0</v>
      </c>
      <c r="AN2171" s="2">
        <f t="shared" si="822"/>
        <v>1.0048E-2</v>
      </c>
      <c r="AO2171" s="2">
        <f t="shared" si="823"/>
        <v>0</v>
      </c>
      <c r="AP2171" s="2">
        <f t="shared" si="824"/>
        <v>0</v>
      </c>
      <c r="AR2171" t="s">
        <v>260</v>
      </c>
      <c r="AS2171" t="s">
        <v>470</v>
      </c>
      <c r="AT2171" s="57">
        <v>6</v>
      </c>
      <c r="AU2171" s="57"/>
      <c r="AV2171">
        <v>3</v>
      </c>
      <c r="AW2171" s="91">
        <v>55</v>
      </c>
      <c r="AX2171" s="93">
        <v>27</v>
      </c>
      <c r="AY2171" s="97">
        <f t="shared" si="825"/>
        <v>55027</v>
      </c>
      <c r="BA2171" s="7" t="s">
        <v>1261</v>
      </c>
    </row>
    <row r="2172" spans="1:53" hidden="1" outlineLevel="1">
      <c r="A2172" t="s">
        <v>1895</v>
      </c>
      <c r="B2172" t="s">
        <v>470</v>
      </c>
      <c r="C2172" s="1">
        <f t="shared" si="814"/>
        <v>14008</v>
      </c>
      <c r="D2172" s="7">
        <f>IF(N2172&gt;0, RANK(N2172,(N2172:P2172,Q2172:AE2172)),0)</f>
        <v>2</v>
      </c>
      <c r="E2172" s="7">
        <f>IF(O2172&gt;0,RANK(O2172,(N2172:P2172,Q2172:AE2172)),0)</f>
        <v>1</v>
      </c>
      <c r="F2172" s="7">
        <f>IF(P2172&gt;0,RANK(P2172,(N2172:P2172,Q2172:AE2172)),0)</f>
        <v>0</v>
      </c>
      <c r="G2172" s="1">
        <f t="shared" si="815"/>
        <v>272</v>
      </c>
      <c r="H2172" s="2">
        <f t="shared" si="816"/>
        <v>1.9417475728155338E-2</v>
      </c>
      <c r="I2172" s="2"/>
      <c r="J2172" s="2">
        <f t="shared" si="817"/>
        <v>0.48607938320959454</v>
      </c>
      <c r="K2172" s="2">
        <f t="shared" si="818"/>
        <v>0.50549685893774987</v>
      </c>
      <c r="L2172" s="2">
        <f t="shared" si="819"/>
        <v>0</v>
      </c>
      <c r="M2172" s="2">
        <f t="shared" si="820"/>
        <v>8.423757852655589E-3</v>
      </c>
      <c r="N2172" s="59">
        <v>6809</v>
      </c>
      <c r="O2172" s="59">
        <v>7081</v>
      </c>
      <c r="P2172" s="59"/>
      <c r="R2172" s="57">
        <v>115</v>
      </c>
      <c r="X2172" s="57">
        <v>3</v>
      </c>
      <c r="Y2172" s="59"/>
      <c r="Z2172" s="59"/>
      <c r="AA2172" s="59">
        <v>0</v>
      </c>
      <c r="AB2172" s="59">
        <v>0</v>
      </c>
      <c r="AC2172" s="59"/>
      <c r="AD2172" s="59"/>
      <c r="AE2172" s="59"/>
      <c r="AF2172" s="59"/>
      <c r="AG2172" s="59"/>
      <c r="AI2172" s="7">
        <f>IF(Q2172&gt;0,RANK(Q2172,(N2172:P2172,Q2172:AE2172)),0)</f>
        <v>0</v>
      </c>
      <c r="AJ2172" s="7">
        <f>IF(R2172&gt;0,RANK(R2172,(N2172:P2172,Q2172:AE2172)),0)</f>
        <v>3</v>
      </c>
      <c r="AK2172" s="7">
        <f>IF(T2172&gt;0,RANK(T2172,(N2172:P2172,Q2172:AE2172)),0)</f>
        <v>0</v>
      </c>
      <c r="AL2172" s="7">
        <f>IF(S2172&gt;0,RANK(S2172,(N2172:P2172,Q2172:AE2172)),0)</f>
        <v>0</v>
      </c>
      <c r="AM2172" s="2">
        <f t="shared" si="821"/>
        <v>0</v>
      </c>
      <c r="AN2172" s="2">
        <f t="shared" si="822"/>
        <v>8.2095945174186172E-3</v>
      </c>
      <c r="AO2172" s="2">
        <f t="shared" si="823"/>
        <v>0</v>
      </c>
      <c r="AP2172" s="2">
        <f t="shared" si="824"/>
        <v>0</v>
      </c>
      <c r="AR2172" t="s">
        <v>1895</v>
      </c>
      <c r="AS2172" t="s">
        <v>470</v>
      </c>
      <c r="AT2172" s="57">
        <v>8</v>
      </c>
      <c r="AU2172" s="57"/>
      <c r="AV2172">
        <v>3</v>
      </c>
      <c r="AW2172" s="91">
        <v>55</v>
      </c>
      <c r="AX2172" s="93">
        <v>29</v>
      </c>
      <c r="AY2172" s="97">
        <f t="shared" si="825"/>
        <v>55029</v>
      </c>
      <c r="BA2172" s="7" t="s">
        <v>1261</v>
      </c>
    </row>
    <row r="2173" spans="1:53" hidden="1" outlineLevel="1">
      <c r="A2173" t="s">
        <v>371</v>
      </c>
      <c r="B2173" t="s">
        <v>470</v>
      </c>
      <c r="C2173" s="1">
        <f t="shared" si="814"/>
        <v>15252</v>
      </c>
      <c r="D2173" s="7">
        <f>IF(N2173&gt;0, RANK(N2173,(N2173:P2173,Q2173:AE2173)),0)</f>
        <v>1</v>
      </c>
      <c r="E2173" s="7">
        <f>IF(O2173&gt;0,RANK(O2173,(N2173:P2173,Q2173:AE2173)),0)</f>
        <v>2</v>
      </c>
      <c r="F2173" s="7">
        <f>IF(P2173&gt;0,RANK(P2173,(N2173:P2173,Q2173:AE2173)),0)</f>
        <v>0</v>
      </c>
      <c r="G2173" s="1">
        <f t="shared" si="815"/>
        <v>2364</v>
      </c>
      <c r="H2173" s="2">
        <f t="shared" si="816"/>
        <v>0.15499606608969316</v>
      </c>
      <c r="I2173" s="2"/>
      <c r="J2173" s="2">
        <f t="shared" si="817"/>
        <v>0.56733543141883036</v>
      </c>
      <c r="K2173" s="2">
        <f t="shared" si="818"/>
        <v>0.41233936532913718</v>
      </c>
      <c r="L2173" s="2">
        <f t="shared" si="819"/>
        <v>0</v>
      </c>
      <c r="M2173" s="2">
        <f t="shared" si="820"/>
        <v>2.0325203252032464E-2</v>
      </c>
      <c r="N2173" s="59">
        <v>8653</v>
      </c>
      <c r="O2173" s="59">
        <v>6289</v>
      </c>
      <c r="P2173" s="59"/>
      <c r="R2173" s="57">
        <v>305</v>
      </c>
      <c r="X2173" s="57">
        <v>5</v>
      </c>
      <c r="Y2173" s="59"/>
      <c r="Z2173" s="59"/>
      <c r="AA2173" s="59">
        <v>0</v>
      </c>
      <c r="AB2173" s="59">
        <v>0</v>
      </c>
      <c r="AC2173" s="59"/>
      <c r="AD2173" s="59"/>
      <c r="AE2173" s="59"/>
      <c r="AF2173" s="59"/>
      <c r="AG2173" s="59"/>
      <c r="AI2173" s="7">
        <f>IF(Q2173&gt;0,RANK(Q2173,(N2173:P2173,Q2173:AE2173)),0)</f>
        <v>0</v>
      </c>
      <c r="AJ2173" s="7">
        <f>IF(R2173&gt;0,RANK(R2173,(N2173:P2173,Q2173:AE2173)),0)</f>
        <v>3</v>
      </c>
      <c r="AK2173" s="7">
        <f>IF(T2173&gt;0,RANK(T2173,(N2173:P2173,Q2173:AE2173)),0)</f>
        <v>0</v>
      </c>
      <c r="AL2173" s="7">
        <f>IF(S2173&gt;0,RANK(S2173,(N2173:P2173,Q2173:AE2173)),0)</f>
        <v>0</v>
      </c>
      <c r="AM2173" s="2">
        <f t="shared" si="821"/>
        <v>0</v>
      </c>
      <c r="AN2173" s="2">
        <f t="shared" si="822"/>
        <v>1.9997377393128769E-2</v>
      </c>
      <c r="AO2173" s="2">
        <f t="shared" si="823"/>
        <v>0</v>
      </c>
      <c r="AP2173" s="2">
        <f t="shared" si="824"/>
        <v>0</v>
      </c>
      <c r="AR2173" t="s">
        <v>371</v>
      </c>
      <c r="AS2173" t="s">
        <v>470</v>
      </c>
      <c r="AT2173" s="57">
        <v>7</v>
      </c>
      <c r="AU2173" s="57"/>
      <c r="AV2173">
        <v>3</v>
      </c>
      <c r="AW2173" s="91">
        <v>55</v>
      </c>
      <c r="AX2173" s="93">
        <v>31</v>
      </c>
      <c r="AY2173" s="97">
        <f t="shared" si="825"/>
        <v>55031</v>
      </c>
      <c r="BA2173" s="7" t="s">
        <v>1261</v>
      </c>
    </row>
    <row r="2174" spans="1:53" hidden="1" outlineLevel="1">
      <c r="A2174" t="s">
        <v>21</v>
      </c>
      <c r="B2174" t="s">
        <v>470</v>
      </c>
      <c r="C2174" s="1">
        <f t="shared" si="814"/>
        <v>13622</v>
      </c>
      <c r="D2174" s="7">
        <f>IF(N2174&gt;0, RANK(N2174,(N2174:P2174,Q2174:AE2174)),0)</f>
        <v>2</v>
      </c>
      <c r="E2174" s="7">
        <f>IF(O2174&gt;0,RANK(O2174,(N2174:P2174,Q2174:AE2174)),0)</f>
        <v>1</v>
      </c>
      <c r="F2174" s="7">
        <f>IF(P2174&gt;0,RANK(P2174,(N2174:P2174,Q2174:AE2174)),0)</f>
        <v>0</v>
      </c>
      <c r="G2174" s="1">
        <f t="shared" si="815"/>
        <v>1137</v>
      </c>
      <c r="H2174" s="2">
        <f t="shared" si="816"/>
        <v>8.3467919541917485E-2</v>
      </c>
      <c r="I2174" s="2"/>
      <c r="J2174" s="2">
        <f t="shared" si="817"/>
        <v>0.44685068271913081</v>
      </c>
      <c r="K2174" s="2">
        <f t="shared" si="818"/>
        <v>0.53031860226104832</v>
      </c>
      <c r="L2174" s="2">
        <f t="shared" si="819"/>
        <v>0</v>
      </c>
      <c r="M2174" s="2">
        <f t="shared" si="820"/>
        <v>2.2830715019820924E-2</v>
      </c>
      <c r="N2174" s="59">
        <v>6087</v>
      </c>
      <c r="O2174" s="59">
        <v>7224</v>
      </c>
      <c r="P2174" s="59"/>
      <c r="R2174" s="57">
        <v>309</v>
      </c>
      <c r="X2174" s="57">
        <v>2</v>
      </c>
      <c r="Y2174" s="59"/>
      <c r="Z2174" s="59"/>
      <c r="AA2174" s="59">
        <v>0</v>
      </c>
      <c r="AB2174" s="59">
        <v>0</v>
      </c>
      <c r="AC2174" s="59"/>
      <c r="AD2174" s="59"/>
      <c r="AE2174" s="59"/>
      <c r="AF2174" s="59"/>
      <c r="AG2174" s="59"/>
      <c r="AI2174" s="7">
        <f>IF(Q2174&gt;0,RANK(Q2174,(N2174:P2174,Q2174:AE2174)),0)</f>
        <v>0</v>
      </c>
      <c r="AJ2174" s="7">
        <f>IF(R2174&gt;0,RANK(R2174,(N2174:P2174,Q2174:AE2174)),0)</f>
        <v>3</v>
      </c>
      <c r="AK2174" s="7">
        <f>IF(T2174&gt;0,RANK(T2174,(N2174:P2174,Q2174:AE2174)),0)</f>
        <v>0</v>
      </c>
      <c r="AL2174" s="7">
        <f>IF(S2174&gt;0,RANK(S2174,(N2174:P2174,Q2174:AE2174)),0)</f>
        <v>0</v>
      </c>
      <c r="AM2174" s="2">
        <f t="shared" si="821"/>
        <v>0</v>
      </c>
      <c r="AN2174" s="2">
        <f t="shared" si="822"/>
        <v>2.2683893701365438E-2</v>
      </c>
      <c r="AO2174" s="2">
        <f t="shared" si="823"/>
        <v>0</v>
      </c>
      <c r="AP2174" s="2">
        <f t="shared" si="824"/>
        <v>0</v>
      </c>
      <c r="AR2174" t="s">
        <v>21</v>
      </c>
      <c r="AS2174" t="s">
        <v>470</v>
      </c>
      <c r="AT2174" s="57">
        <v>3</v>
      </c>
      <c r="AU2174" s="57"/>
      <c r="AV2174">
        <v>3</v>
      </c>
      <c r="AW2174" s="91">
        <v>55</v>
      </c>
      <c r="AX2174" s="93">
        <v>33</v>
      </c>
      <c r="AY2174" s="97">
        <f t="shared" ref="AY2174:AY2229" si="826">1000*AW2174+AX2174</f>
        <v>55033</v>
      </c>
      <c r="BA2174" s="7" t="s">
        <v>1261</v>
      </c>
    </row>
    <row r="2175" spans="1:53" hidden="1" outlineLevel="1">
      <c r="A2175" t="s">
        <v>767</v>
      </c>
      <c r="B2175" t="s">
        <v>470</v>
      </c>
      <c r="C2175" s="1">
        <f t="shared" si="814"/>
        <v>37404</v>
      </c>
      <c r="D2175" s="7">
        <f>IF(N2175&gt;0, RANK(N2175,(N2175:P2175,Q2175:AE2175)),0)</f>
        <v>1</v>
      </c>
      <c r="E2175" s="7">
        <f>IF(O2175&gt;0,RANK(O2175,(N2175:P2175,Q2175:AE2175)),0)</f>
        <v>2</v>
      </c>
      <c r="F2175" s="7">
        <f>IF(P2175&gt;0,RANK(P2175,(N2175:P2175,Q2175:AE2175)),0)</f>
        <v>0</v>
      </c>
      <c r="G2175" s="1">
        <f t="shared" si="815"/>
        <v>970</v>
      </c>
      <c r="H2175" s="2">
        <f t="shared" si="816"/>
        <v>2.5933055288204471E-2</v>
      </c>
      <c r="I2175" s="2"/>
      <c r="J2175" s="2">
        <f t="shared" si="817"/>
        <v>0.50572131322853175</v>
      </c>
      <c r="K2175" s="2">
        <f t="shared" si="818"/>
        <v>0.47978825794032726</v>
      </c>
      <c r="L2175" s="2">
        <f t="shared" si="819"/>
        <v>0</v>
      </c>
      <c r="M2175" s="2">
        <f t="shared" si="820"/>
        <v>1.4490428831140989E-2</v>
      </c>
      <c r="N2175" s="59">
        <v>18916</v>
      </c>
      <c r="O2175" s="59">
        <v>17946</v>
      </c>
      <c r="P2175" s="59"/>
      <c r="R2175" s="57">
        <v>527</v>
      </c>
      <c r="X2175" s="57">
        <v>15</v>
      </c>
      <c r="Y2175" s="59"/>
      <c r="Z2175" s="59"/>
      <c r="AA2175" s="59">
        <v>0</v>
      </c>
      <c r="AB2175" s="59">
        <v>0</v>
      </c>
      <c r="AC2175" s="59"/>
      <c r="AD2175" s="59"/>
      <c r="AE2175" s="59"/>
      <c r="AF2175" s="59"/>
      <c r="AG2175" s="59"/>
      <c r="AI2175" s="7">
        <f>IF(Q2175&gt;0,RANK(Q2175,(N2175:P2175,Q2175:AE2175)),0)</f>
        <v>0</v>
      </c>
      <c r="AJ2175" s="7">
        <f>IF(R2175&gt;0,RANK(R2175,(N2175:P2175,Q2175:AE2175)),0)</f>
        <v>3</v>
      </c>
      <c r="AK2175" s="7">
        <f>IF(T2175&gt;0,RANK(T2175,(N2175:P2175,Q2175:AE2175)),0)</f>
        <v>0</v>
      </c>
      <c r="AL2175" s="7">
        <f>IF(S2175&gt;0,RANK(S2175,(N2175:P2175,Q2175:AE2175)),0)</f>
        <v>0</v>
      </c>
      <c r="AM2175" s="2">
        <f t="shared" si="821"/>
        <v>0</v>
      </c>
      <c r="AN2175" s="2">
        <f t="shared" si="822"/>
        <v>1.4089402202972945E-2</v>
      </c>
      <c r="AO2175" s="2">
        <f t="shared" si="823"/>
        <v>0</v>
      </c>
      <c r="AP2175" s="2">
        <f t="shared" si="824"/>
        <v>0</v>
      </c>
      <c r="AR2175" t="s">
        <v>767</v>
      </c>
      <c r="AS2175" t="s">
        <v>470</v>
      </c>
      <c r="AT2175" s="57">
        <v>3</v>
      </c>
      <c r="AU2175" s="57"/>
      <c r="AV2175">
        <v>3</v>
      </c>
      <c r="AW2175" s="91">
        <v>55</v>
      </c>
      <c r="AX2175" s="93">
        <v>35</v>
      </c>
      <c r="AY2175" s="97">
        <f t="shared" si="826"/>
        <v>55035</v>
      </c>
      <c r="BA2175" s="7" t="s">
        <v>1261</v>
      </c>
    </row>
    <row r="2176" spans="1:53" hidden="1" outlineLevel="1">
      <c r="A2176" t="s">
        <v>1483</v>
      </c>
      <c r="B2176" t="s">
        <v>470</v>
      </c>
      <c r="C2176" s="1">
        <f t="shared" si="814"/>
        <v>1851</v>
      </c>
      <c r="D2176" s="7">
        <f>IF(N2176&gt;0, RANK(N2176,(N2176:P2176,Q2176:AE2176)),0)</f>
        <v>2</v>
      </c>
      <c r="E2176" s="7">
        <f>IF(O2176&gt;0,RANK(O2176,(N2176:P2176,Q2176:AE2176)),0)</f>
        <v>1</v>
      </c>
      <c r="F2176" s="7">
        <f>IF(P2176&gt;0,RANK(P2176,(N2176:P2176,Q2176:AE2176)),0)</f>
        <v>0</v>
      </c>
      <c r="G2176" s="1">
        <f t="shared" si="815"/>
        <v>542</v>
      </c>
      <c r="H2176" s="2">
        <f t="shared" si="816"/>
        <v>0.29281469475958943</v>
      </c>
      <c r="I2176" s="2"/>
      <c r="J2176" s="2">
        <f t="shared" si="817"/>
        <v>0.34846029173419774</v>
      </c>
      <c r="K2176" s="2">
        <f t="shared" si="818"/>
        <v>0.64127498649378711</v>
      </c>
      <c r="L2176" s="2">
        <f t="shared" si="819"/>
        <v>0</v>
      </c>
      <c r="M2176" s="2">
        <f t="shared" si="820"/>
        <v>1.0264721772015206E-2</v>
      </c>
      <c r="N2176" s="59">
        <v>645</v>
      </c>
      <c r="O2176" s="59">
        <v>1187</v>
      </c>
      <c r="P2176" s="59"/>
      <c r="R2176" s="57">
        <v>19</v>
      </c>
      <c r="X2176" s="57">
        <v>0</v>
      </c>
      <c r="Y2176" s="59"/>
      <c r="Z2176" s="59"/>
      <c r="AA2176" s="59">
        <v>0</v>
      </c>
      <c r="AB2176" s="59">
        <v>0</v>
      </c>
      <c r="AC2176" s="59"/>
      <c r="AD2176" s="59"/>
      <c r="AE2176" s="59"/>
      <c r="AF2176" s="59"/>
      <c r="AG2176" s="59"/>
      <c r="AI2176" s="7">
        <f>IF(Q2176&gt;0,RANK(Q2176,(N2176:P2176,Q2176:AE2176)),0)</f>
        <v>0</v>
      </c>
      <c r="AJ2176" s="7">
        <f>IF(R2176&gt;0,RANK(R2176,(N2176:P2176,Q2176:AE2176)),0)</f>
        <v>3</v>
      </c>
      <c r="AK2176" s="7">
        <f>IF(T2176&gt;0,RANK(T2176,(N2176:P2176,Q2176:AE2176)),0)</f>
        <v>0</v>
      </c>
      <c r="AL2176" s="7">
        <f>IF(S2176&gt;0,RANK(S2176,(N2176:P2176,Q2176:AE2176)),0)</f>
        <v>0</v>
      </c>
      <c r="AM2176" s="2">
        <f t="shared" si="821"/>
        <v>0</v>
      </c>
      <c r="AN2176" s="2">
        <f t="shared" si="822"/>
        <v>1.0264721772015126E-2</v>
      </c>
      <c r="AO2176" s="2">
        <f t="shared" si="823"/>
        <v>0</v>
      </c>
      <c r="AP2176" s="2">
        <f t="shared" si="824"/>
        <v>0</v>
      </c>
      <c r="AR2176" t="s">
        <v>1483</v>
      </c>
      <c r="AS2176" t="s">
        <v>470</v>
      </c>
      <c r="AT2176" s="57">
        <v>8</v>
      </c>
      <c r="AU2176" s="57"/>
      <c r="AV2176">
        <v>3</v>
      </c>
      <c r="AW2176" s="91">
        <v>55</v>
      </c>
      <c r="AX2176" s="93">
        <v>37</v>
      </c>
      <c r="AY2176" s="97">
        <f t="shared" si="826"/>
        <v>55037</v>
      </c>
      <c r="BA2176" s="7" t="s">
        <v>1261</v>
      </c>
    </row>
    <row r="2177" spans="1:53" hidden="1" outlineLevel="1">
      <c r="A2177" t="s">
        <v>392</v>
      </c>
      <c r="B2177" t="s">
        <v>470</v>
      </c>
      <c r="C2177" s="1">
        <f t="shared" si="814"/>
        <v>38098</v>
      </c>
      <c r="D2177" s="7">
        <f>IF(N2177&gt;0, RANK(N2177,(N2177:P2177,Q2177:AE2177)),0)</f>
        <v>2</v>
      </c>
      <c r="E2177" s="7">
        <f>IF(O2177&gt;0,RANK(O2177,(N2177:P2177,Q2177:AE2177)),0)</f>
        <v>1</v>
      </c>
      <c r="F2177" s="7">
        <f>IF(P2177&gt;0,RANK(P2177,(N2177:P2177,Q2177:AE2177)),0)</f>
        <v>0</v>
      </c>
      <c r="G2177" s="1">
        <f t="shared" si="815"/>
        <v>12033</v>
      </c>
      <c r="H2177" s="2">
        <f t="shared" si="816"/>
        <v>0.31584335135702662</v>
      </c>
      <c r="I2177" s="2"/>
      <c r="J2177" s="2">
        <f t="shared" si="817"/>
        <v>0.33686807706441285</v>
      </c>
      <c r="K2177" s="2">
        <f t="shared" si="818"/>
        <v>0.65271142842143948</v>
      </c>
      <c r="L2177" s="2">
        <f t="shared" si="819"/>
        <v>0</v>
      </c>
      <c r="M2177" s="2">
        <f t="shared" si="820"/>
        <v>1.0420494514147727E-2</v>
      </c>
      <c r="N2177" s="59">
        <v>12834</v>
      </c>
      <c r="O2177" s="59">
        <v>24867</v>
      </c>
      <c r="P2177" s="59"/>
      <c r="R2177" s="57">
        <v>389</v>
      </c>
      <c r="X2177" s="57">
        <v>8</v>
      </c>
      <c r="Y2177" s="59"/>
      <c r="Z2177" s="59"/>
      <c r="AA2177" s="59">
        <v>0</v>
      </c>
      <c r="AB2177" s="59">
        <v>0</v>
      </c>
      <c r="AC2177" s="59"/>
      <c r="AD2177" s="59"/>
      <c r="AE2177" s="59"/>
      <c r="AF2177" s="59"/>
      <c r="AG2177" s="59"/>
      <c r="AI2177" s="7">
        <f>IF(Q2177&gt;0,RANK(Q2177,(N2177:P2177,Q2177:AE2177)),0)</f>
        <v>0</v>
      </c>
      <c r="AJ2177" s="7">
        <f>IF(R2177&gt;0,RANK(R2177,(N2177:P2177,Q2177:AE2177)),0)</f>
        <v>3</v>
      </c>
      <c r="AK2177" s="7">
        <f>IF(T2177&gt;0,RANK(T2177,(N2177:P2177,Q2177:AE2177)),0)</f>
        <v>0</v>
      </c>
      <c r="AL2177" s="7">
        <f>IF(S2177&gt;0,RANK(S2177,(N2177:P2177,Q2177:AE2177)),0)</f>
        <v>0</v>
      </c>
      <c r="AM2177" s="2">
        <f t="shared" si="821"/>
        <v>0</v>
      </c>
      <c r="AN2177" s="2">
        <f t="shared" si="822"/>
        <v>1.0210509738043992E-2</v>
      </c>
      <c r="AO2177" s="2">
        <f t="shared" si="823"/>
        <v>0</v>
      </c>
      <c r="AP2177" s="2">
        <f t="shared" si="824"/>
        <v>0</v>
      </c>
      <c r="AR2177" t="s">
        <v>392</v>
      </c>
      <c r="AS2177" t="s">
        <v>470</v>
      </c>
      <c r="AT2177" s="57">
        <v>6</v>
      </c>
      <c r="AU2177" s="57"/>
      <c r="AV2177">
        <v>3</v>
      </c>
      <c r="AW2177" s="91">
        <v>55</v>
      </c>
      <c r="AX2177" s="93">
        <v>39</v>
      </c>
      <c r="AY2177" s="97">
        <f t="shared" si="826"/>
        <v>55039</v>
      </c>
      <c r="BA2177" s="7" t="s">
        <v>1261</v>
      </c>
    </row>
    <row r="2178" spans="1:53" hidden="1" outlineLevel="1">
      <c r="A2178" t="s">
        <v>1414</v>
      </c>
      <c r="B2178" t="s">
        <v>470</v>
      </c>
      <c r="C2178" s="1">
        <f t="shared" si="814"/>
        <v>3439</v>
      </c>
      <c r="D2178" s="7">
        <f>IF(N2178&gt;0, RANK(N2178,(N2178:P2178,Q2178:AE2178)),0)</f>
        <v>2</v>
      </c>
      <c r="E2178" s="7">
        <f>IF(O2178&gt;0,RANK(O2178,(N2178:P2178,Q2178:AE2178)),0)</f>
        <v>1</v>
      </c>
      <c r="F2178" s="7">
        <f>IF(P2178&gt;0,RANK(P2178,(N2178:P2178,Q2178:AE2178)),0)</f>
        <v>0</v>
      </c>
      <c r="G2178" s="1">
        <f t="shared" si="815"/>
        <v>35</v>
      </c>
      <c r="H2178" s="2">
        <f t="shared" si="816"/>
        <v>1.0177377144518756E-2</v>
      </c>
      <c r="I2178" s="2"/>
      <c r="J2178" s="2">
        <f t="shared" si="817"/>
        <v>0.49054957836580404</v>
      </c>
      <c r="K2178" s="2">
        <f t="shared" si="818"/>
        <v>0.50072695551032276</v>
      </c>
      <c r="L2178" s="2">
        <f t="shared" si="819"/>
        <v>0</v>
      </c>
      <c r="M2178" s="2">
        <f t="shared" si="820"/>
        <v>8.7234661238732025E-3</v>
      </c>
      <c r="N2178" s="59">
        <v>1687</v>
      </c>
      <c r="O2178" s="59">
        <v>1722</v>
      </c>
      <c r="P2178" s="59"/>
      <c r="R2178" s="57">
        <v>28</v>
      </c>
      <c r="X2178" s="57">
        <v>2</v>
      </c>
      <c r="Y2178" s="59"/>
      <c r="Z2178" s="59"/>
      <c r="AA2178" s="59">
        <v>0</v>
      </c>
      <c r="AB2178" s="59">
        <v>0</v>
      </c>
      <c r="AC2178" s="59"/>
      <c r="AD2178" s="59"/>
      <c r="AE2178" s="59"/>
      <c r="AF2178" s="59"/>
      <c r="AG2178" s="59"/>
      <c r="AI2178" s="7">
        <f>IF(Q2178&gt;0,RANK(Q2178,(N2178:P2178,Q2178:AE2178)),0)</f>
        <v>0</v>
      </c>
      <c r="AJ2178" s="7">
        <f>IF(R2178&gt;0,RANK(R2178,(N2178:P2178,Q2178:AE2178)),0)</f>
        <v>3</v>
      </c>
      <c r="AK2178" s="7">
        <f>IF(T2178&gt;0,RANK(T2178,(N2178:P2178,Q2178:AE2178)),0)</f>
        <v>0</v>
      </c>
      <c r="AL2178" s="7">
        <f>IF(S2178&gt;0,RANK(S2178,(N2178:P2178,Q2178:AE2178)),0)</f>
        <v>0</v>
      </c>
      <c r="AM2178" s="2">
        <f t="shared" si="821"/>
        <v>0</v>
      </c>
      <c r="AN2178" s="2">
        <f t="shared" si="822"/>
        <v>8.1419017156150048E-3</v>
      </c>
      <c r="AO2178" s="2">
        <f t="shared" si="823"/>
        <v>0</v>
      </c>
      <c r="AP2178" s="2">
        <f t="shared" si="824"/>
        <v>0</v>
      </c>
      <c r="AR2178" t="s">
        <v>1414</v>
      </c>
      <c r="AS2178" t="s">
        <v>470</v>
      </c>
      <c r="AT2178" s="57">
        <v>8</v>
      </c>
      <c r="AU2178" s="57"/>
      <c r="AV2178">
        <v>3</v>
      </c>
      <c r="AW2178" s="91">
        <v>55</v>
      </c>
      <c r="AX2178" s="93">
        <v>41</v>
      </c>
      <c r="AY2178" s="97">
        <f t="shared" si="826"/>
        <v>55041</v>
      </c>
      <c r="BA2178" s="7" t="s">
        <v>1261</v>
      </c>
    </row>
    <row r="2179" spans="1:53" hidden="1" outlineLevel="1">
      <c r="A2179" t="s">
        <v>1340</v>
      </c>
      <c r="B2179" t="s">
        <v>470</v>
      </c>
      <c r="C2179" s="1">
        <f t="shared" si="814"/>
        <v>16726</v>
      </c>
      <c r="D2179" s="7">
        <f>IF(N2179&gt;0, RANK(N2179,(N2179:P2179,Q2179:AE2179)),0)</f>
        <v>2</v>
      </c>
      <c r="E2179" s="7">
        <f>IF(O2179&gt;0,RANK(O2179,(N2179:P2179,Q2179:AE2179)),0)</f>
        <v>1</v>
      </c>
      <c r="F2179" s="7">
        <f>IF(P2179&gt;0,RANK(P2179,(N2179:P2179,Q2179:AE2179)),0)</f>
        <v>0</v>
      </c>
      <c r="G2179" s="1">
        <f t="shared" si="815"/>
        <v>524</v>
      </c>
      <c r="H2179" s="2">
        <f t="shared" si="816"/>
        <v>3.1328470644505557E-2</v>
      </c>
      <c r="I2179" s="2"/>
      <c r="J2179" s="2">
        <f t="shared" si="817"/>
        <v>0.47518832954681334</v>
      </c>
      <c r="K2179" s="2">
        <f t="shared" si="818"/>
        <v>0.50651680019131895</v>
      </c>
      <c r="L2179" s="2">
        <f t="shared" si="819"/>
        <v>0</v>
      </c>
      <c r="M2179" s="2">
        <f t="shared" si="820"/>
        <v>1.8294870261867713E-2</v>
      </c>
      <c r="N2179" s="59">
        <v>7948</v>
      </c>
      <c r="O2179" s="59">
        <v>8472</v>
      </c>
      <c r="P2179" s="59"/>
      <c r="R2179" s="57">
        <v>304</v>
      </c>
      <c r="X2179" s="57">
        <v>2</v>
      </c>
      <c r="Y2179" s="59"/>
      <c r="Z2179" s="59"/>
      <c r="AA2179" s="59">
        <v>0</v>
      </c>
      <c r="AB2179" s="59">
        <v>0</v>
      </c>
      <c r="AC2179" s="59"/>
      <c r="AD2179" s="59"/>
      <c r="AE2179" s="59"/>
      <c r="AF2179" s="59"/>
      <c r="AG2179" s="59"/>
      <c r="AI2179" s="7">
        <f>IF(Q2179&gt;0,RANK(Q2179,(N2179:P2179,Q2179:AE2179)),0)</f>
        <v>0</v>
      </c>
      <c r="AJ2179" s="7">
        <f>IF(R2179&gt;0,RANK(R2179,(N2179:P2179,Q2179:AE2179)),0)</f>
        <v>3</v>
      </c>
      <c r="AK2179" s="7">
        <f>IF(T2179&gt;0,RANK(T2179,(N2179:P2179,Q2179:AE2179)),0)</f>
        <v>0</v>
      </c>
      <c r="AL2179" s="7">
        <f>IF(S2179&gt;0,RANK(S2179,(N2179:P2179,Q2179:AE2179)),0)</f>
        <v>0</v>
      </c>
      <c r="AM2179" s="2">
        <f t="shared" si="821"/>
        <v>0</v>
      </c>
      <c r="AN2179" s="2">
        <f t="shared" si="822"/>
        <v>1.8175295946430706E-2</v>
      </c>
      <c r="AO2179" s="2">
        <f t="shared" si="823"/>
        <v>0</v>
      </c>
      <c r="AP2179" s="2">
        <f t="shared" si="824"/>
        <v>0</v>
      </c>
      <c r="AR2179" t="s">
        <v>1340</v>
      </c>
      <c r="AS2179" t="s">
        <v>470</v>
      </c>
      <c r="AT2179" s="57">
        <v>3</v>
      </c>
      <c r="AU2179" s="57"/>
      <c r="AV2179">
        <v>3</v>
      </c>
      <c r="AW2179" s="91">
        <v>55</v>
      </c>
      <c r="AX2179" s="93">
        <v>43</v>
      </c>
      <c r="AY2179" s="97">
        <f t="shared" si="826"/>
        <v>55043</v>
      </c>
      <c r="BA2179" s="7" t="s">
        <v>1261</v>
      </c>
    </row>
    <row r="2180" spans="1:53" hidden="1" outlineLevel="1">
      <c r="A2180" t="s">
        <v>1691</v>
      </c>
      <c r="B2180" t="s">
        <v>470</v>
      </c>
      <c r="C2180" s="1">
        <f t="shared" si="814"/>
        <v>13299</v>
      </c>
      <c r="D2180" s="7">
        <f>IF(N2180&gt;0, RANK(N2180,(N2180:P2180,Q2180:AE2180)),0)</f>
        <v>1</v>
      </c>
      <c r="E2180" s="7">
        <f>IF(O2180&gt;0,RANK(O2180,(N2180:P2180,Q2180:AE2180)),0)</f>
        <v>2</v>
      </c>
      <c r="F2180" s="7">
        <f>IF(P2180&gt;0,RANK(P2180,(N2180:P2180,Q2180:AE2180)),0)</f>
        <v>0</v>
      </c>
      <c r="G2180" s="1">
        <f t="shared" si="815"/>
        <v>943</v>
      </c>
      <c r="H2180" s="2">
        <f t="shared" si="816"/>
        <v>7.0907587036619299E-2</v>
      </c>
      <c r="I2180" s="2"/>
      <c r="J2180" s="2">
        <f t="shared" si="817"/>
        <v>0.52973907812617493</v>
      </c>
      <c r="K2180" s="2">
        <f t="shared" si="818"/>
        <v>0.45883149108955562</v>
      </c>
      <c r="L2180" s="2">
        <f t="shared" si="819"/>
        <v>0</v>
      </c>
      <c r="M2180" s="2">
        <f t="shared" si="820"/>
        <v>1.1429430784269445E-2</v>
      </c>
      <c r="N2180" s="59">
        <v>7045</v>
      </c>
      <c r="O2180" s="59">
        <v>6102</v>
      </c>
      <c r="P2180" s="59"/>
      <c r="R2180" s="57">
        <v>149</v>
      </c>
      <c r="X2180" s="57">
        <v>3</v>
      </c>
      <c r="Y2180" s="59"/>
      <c r="Z2180" s="59"/>
      <c r="AA2180" s="59">
        <v>0</v>
      </c>
      <c r="AB2180" s="59">
        <v>0</v>
      </c>
      <c r="AC2180" s="59"/>
      <c r="AD2180" s="59"/>
      <c r="AE2180" s="59"/>
      <c r="AF2180" s="59"/>
      <c r="AG2180" s="59"/>
      <c r="AI2180" s="7">
        <f>IF(Q2180&gt;0,RANK(Q2180,(N2180:P2180,Q2180:AE2180)),0)</f>
        <v>0</v>
      </c>
      <c r="AJ2180" s="7">
        <f>IF(R2180&gt;0,RANK(R2180,(N2180:P2180,Q2180:AE2180)),0)</f>
        <v>3</v>
      </c>
      <c r="AK2180" s="7">
        <f>IF(T2180&gt;0,RANK(T2180,(N2180:P2180,Q2180:AE2180)),0)</f>
        <v>0</v>
      </c>
      <c r="AL2180" s="7">
        <f>IF(S2180&gt;0,RANK(S2180,(N2180:P2180,Q2180:AE2180)),0)</f>
        <v>0</v>
      </c>
      <c r="AM2180" s="2">
        <f t="shared" si="821"/>
        <v>0</v>
      </c>
      <c r="AN2180" s="2">
        <f t="shared" si="822"/>
        <v>1.1203849913527334E-2</v>
      </c>
      <c r="AO2180" s="2">
        <f t="shared" si="823"/>
        <v>0</v>
      </c>
      <c r="AP2180" s="2">
        <f t="shared" si="824"/>
        <v>0</v>
      </c>
      <c r="AR2180" t="s">
        <v>1691</v>
      </c>
      <c r="AS2180" t="s">
        <v>470</v>
      </c>
      <c r="AT2180" s="57">
        <v>2</v>
      </c>
      <c r="AU2180" s="57"/>
      <c r="AV2180">
        <v>3</v>
      </c>
      <c r="AW2180" s="91">
        <v>55</v>
      </c>
      <c r="AX2180" s="93">
        <v>45</v>
      </c>
      <c r="AY2180" s="97">
        <f t="shared" si="826"/>
        <v>55045</v>
      </c>
      <c r="BA2180" s="7" t="s">
        <v>1261</v>
      </c>
    </row>
    <row r="2181" spans="1:53" hidden="1" outlineLevel="1">
      <c r="A2181" t="s">
        <v>2114</v>
      </c>
      <c r="B2181" t="s">
        <v>470</v>
      </c>
      <c r="C2181" s="1">
        <f t="shared" si="814"/>
        <v>7034</v>
      </c>
      <c r="D2181" s="7">
        <f>IF(N2181&gt;0, RANK(N2181,(N2181:P2181,Q2181:AE2181)),0)</f>
        <v>2</v>
      </c>
      <c r="E2181" s="7">
        <f>IF(O2181&gt;0,RANK(O2181,(N2181:P2181,Q2181:AE2181)),0)</f>
        <v>1</v>
      </c>
      <c r="F2181" s="7">
        <f>IF(P2181&gt;0,RANK(P2181,(N2181:P2181,Q2181:AE2181)),0)</f>
        <v>0</v>
      </c>
      <c r="G2181" s="1">
        <f t="shared" si="815"/>
        <v>2444</v>
      </c>
      <c r="H2181" s="2">
        <f t="shared" si="816"/>
        <v>0.34745521751492747</v>
      </c>
      <c r="I2181" s="2"/>
      <c r="J2181" s="2">
        <f t="shared" si="817"/>
        <v>0.31973272675575776</v>
      </c>
      <c r="K2181" s="2">
        <f t="shared" si="818"/>
        <v>0.66718794427068528</v>
      </c>
      <c r="L2181" s="2">
        <f t="shared" si="819"/>
        <v>0</v>
      </c>
      <c r="M2181" s="2">
        <f t="shared" si="820"/>
        <v>1.3079328973557014E-2</v>
      </c>
      <c r="N2181" s="59">
        <v>2249</v>
      </c>
      <c r="O2181" s="59">
        <v>4693</v>
      </c>
      <c r="P2181" s="59"/>
      <c r="R2181" s="57">
        <v>88</v>
      </c>
      <c r="X2181" s="57">
        <v>4</v>
      </c>
      <c r="Y2181" s="59"/>
      <c r="Z2181" s="59"/>
      <c r="AA2181" s="59">
        <v>0</v>
      </c>
      <c r="AB2181" s="59">
        <v>0</v>
      </c>
      <c r="AC2181" s="59"/>
      <c r="AD2181" s="59"/>
      <c r="AE2181" s="59"/>
      <c r="AF2181" s="59"/>
      <c r="AG2181" s="59"/>
      <c r="AI2181" s="7">
        <f>IF(Q2181&gt;0,RANK(Q2181,(N2181:P2181,Q2181:AE2181)),0)</f>
        <v>0</v>
      </c>
      <c r="AJ2181" s="7">
        <f>IF(R2181&gt;0,RANK(R2181,(N2181:P2181,Q2181:AE2181)),0)</f>
        <v>3</v>
      </c>
      <c r="AK2181" s="7">
        <f>IF(T2181&gt;0,RANK(T2181,(N2181:P2181,Q2181:AE2181)),0)</f>
        <v>0</v>
      </c>
      <c r="AL2181" s="7">
        <f>IF(S2181&gt;0,RANK(S2181,(N2181:P2181,Q2181:AE2181)),0)</f>
        <v>0</v>
      </c>
      <c r="AM2181" s="2">
        <f t="shared" si="821"/>
        <v>0</v>
      </c>
      <c r="AN2181" s="2">
        <f t="shared" si="822"/>
        <v>1.2510662496445835E-2</v>
      </c>
      <c r="AO2181" s="2">
        <f t="shared" si="823"/>
        <v>0</v>
      </c>
      <c r="AP2181" s="2">
        <f t="shared" si="824"/>
        <v>0</v>
      </c>
      <c r="AR2181" t="s">
        <v>2114</v>
      </c>
      <c r="AS2181" t="s">
        <v>470</v>
      </c>
      <c r="AT2181" s="57">
        <v>6</v>
      </c>
      <c r="AU2181" s="57"/>
      <c r="AV2181">
        <v>3</v>
      </c>
      <c r="AW2181" s="91">
        <v>55</v>
      </c>
      <c r="AX2181" s="93">
        <v>47</v>
      </c>
      <c r="AY2181" s="97">
        <f t="shared" si="826"/>
        <v>55047</v>
      </c>
      <c r="BA2181" s="7" t="s">
        <v>1261</v>
      </c>
    </row>
    <row r="2182" spans="1:53" hidden="1" outlineLevel="1">
      <c r="A2182" t="s">
        <v>1525</v>
      </c>
      <c r="B2182" t="s">
        <v>470</v>
      </c>
      <c r="C2182" s="1">
        <f t="shared" si="814"/>
        <v>8787</v>
      </c>
      <c r="D2182" s="7">
        <f>IF(N2182&gt;0, RANK(N2182,(N2182:P2182,Q2182:AE2182)),0)</f>
        <v>1</v>
      </c>
      <c r="E2182" s="7">
        <f>IF(O2182&gt;0,RANK(O2182,(N2182:P2182,Q2182:AE2182)),0)</f>
        <v>2</v>
      </c>
      <c r="F2182" s="7">
        <f>IF(P2182&gt;0,RANK(P2182,(N2182:P2182,Q2182:AE2182)),0)</f>
        <v>0</v>
      </c>
      <c r="G2182" s="1">
        <f t="shared" si="815"/>
        <v>1244</v>
      </c>
      <c r="H2182" s="2">
        <f t="shared" si="816"/>
        <v>0.14157277796745191</v>
      </c>
      <c r="I2182" s="2"/>
      <c r="J2182" s="2">
        <f t="shared" si="817"/>
        <v>0.56606350290201435</v>
      </c>
      <c r="K2182" s="2">
        <f t="shared" si="818"/>
        <v>0.42449072493456241</v>
      </c>
      <c r="L2182" s="2">
        <f t="shared" si="819"/>
        <v>0</v>
      </c>
      <c r="M2182" s="2">
        <f t="shared" si="820"/>
        <v>9.4457721634232383E-3</v>
      </c>
      <c r="N2182" s="59">
        <v>4974</v>
      </c>
      <c r="O2182" s="59">
        <v>3730</v>
      </c>
      <c r="P2182" s="59"/>
      <c r="R2182" s="57">
        <v>83</v>
      </c>
      <c r="X2182" s="57">
        <v>0</v>
      </c>
      <c r="Y2182" s="59"/>
      <c r="Z2182" s="59"/>
      <c r="AA2182" s="59">
        <v>0</v>
      </c>
      <c r="AB2182" s="59">
        <v>0</v>
      </c>
      <c r="AC2182" s="59"/>
      <c r="AD2182" s="59"/>
      <c r="AE2182" s="59"/>
      <c r="AF2182" s="59"/>
      <c r="AG2182" s="59"/>
      <c r="AI2182" s="7">
        <f>IF(Q2182&gt;0,RANK(Q2182,(N2182:P2182,Q2182:AE2182)),0)</f>
        <v>0</v>
      </c>
      <c r="AJ2182" s="7">
        <f>IF(R2182&gt;0,RANK(R2182,(N2182:P2182,Q2182:AE2182)),0)</f>
        <v>3</v>
      </c>
      <c r="AK2182" s="7">
        <f>IF(T2182&gt;0,RANK(T2182,(N2182:P2182,Q2182:AE2182)),0)</f>
        <v>0</v>
      </c>
      <c r="AL2182" s="7">
        <f>IF(S2182&gt;0,RANK(S2182,(N2182:P2182,Q2182:AE2182)),0)</f>
        <v>0</v>
      </c>
      <c r="AM2182" s="2">
        <f t="shared" si="821"/>
        <v>0</v>
      </c>
      <c r="AN2182" s="2">
        <f t="shared" si="822"/>
        <v>9.4457721634232383E-3</v>
      </c>
      <c r="AO2182" s="2">
        <f t="shared" si="823"/>
        <v>0</v>
      </c>
      <c r="AP2182" s="2">
        <f t="shared" si="824"/>
        <v>0</v>
      </c>
      <c r="AR2182" t="s">
        <v>1525</v>
      </c>
      <c r="AS2182" t="s">
        <v>470</v>
      </c>
      <c r="AT2182" s="57">
        <v>3</v>
      </c>
      <c r="AU2182" s="57"/>
      <c r="AV2182">
        <v>3</v>
      </c>
      <c r="AW2182" s="91">
        <v>55</v>
      </c>
      <c r="AX2182" s="93">
        <v>49</v>
      </c>
      <c r="AY2182" s="97">
        <f t="shared" si="826"/>
        <v>55049</v>
      </c>
      <c r="BA2182" s="7" t="s">
        <v>1261</v>
      </c>
    </row>
    <row r="2183" spans="1:53" hidden="1" outlineLevel="1">
      <c r="A2183" t="s">
        <v>1490</v>
      </c>
      <c r="B2183" t="s">
        <v>470</v>
      </c>
      <c r="C2183" s="1">
        <f t="shared" si="814"/>
        <v>2514</v>
      </c>
      <c r="D2183" s="7">
        <f>IF(N2183&gt;0, RANK(N2183,(N2183:P2183,Q2183:AE2183)),0)</f>
        <v>2</v>
      </c>
      <c r="E2183" s="7">
        <f>IF(O2183&gt;0,RANK(O2183,(N2183:P2183,Q2183:AE2183)),0)</f>
        <v>1</v>
      </c>
      <c r="F2183" s="7">
        <f>IF(P2183&gt;0,RANK(P2183,(N2183:P2183,Q2183:AE2183)),0)</f>
        <v>0</v>
      </c>
      <c r="G2183" s="1">
        <f t="shared" si="815"/>
        <v>146</v>
      </c>
      <c r="H2183" s="2">
        <f t="shared" si="816"/>
        <v>5.8074781225139219E-2</v>
      </c>
      <c r="I2183" s="2"/>
      <c r="J2183" s="2">
        <f t="shared" si="817"/>
        <v>0.46738265712012728</v>
      </c>
      <c r="K2183" s="2">
        <f t="shared" si="818"/>
        <v>0.52545743834526648</v>
      </c>
      <c r="L2183" s="2">
        <f t="shared" si="819"/>
        <v>0</v>
      </c>
      <c r="M2183" s="2">
        <f t="shared" si="820"/>
        <v>7.1599045346062429E-3</v>
      </c>
      <c r="N2183" s="59">
        <v>1175</v>
      </c>
      <c r="O2183" s="59">
        <v>1321</v>
      </c>
      <c r="P2183" s="59"/>
      <c r="R2183" s="57">
        <v>18</v>
      </c>
      <c r="X2183" s="57">
        <v>0</v>
      </c>
      <c r="Y2183" s="59"/>
      <c r="Z2183" s="59"/>
      <c r="AA2183" s="59">
        <v>0</v>
      </c>
      <c r="AB2183" s="59">
        <v>0</v>
      </c>
      <c r="AC2183" s="59"/>
      <c r="AD2183" s="59"/>
      <c r="AE2183" s="59"/>
      <c r="AF2183" s="59"/>
      <c r="AG2183" s="59"/>
      <c r="AI2183" s="7">
        <f>IF(Q2183&gt;0,RANK(Q2183,(N2183:P2183,Q2183:AE2183)),0)</f>
        <v>0</v>
      </c>
      <c r="AJ2183" s="7">
        <f>IF(R2183&gt;0,RANK(R2183,(N2183:P2183,Q2183:AE2183)),0)</f>
        <v>3</v>
      </c>
      <c r="AK2183" s="7">
        <f>IF(T2183&gt;0,RANK(T2183,(N2183:P2183,Q2183:AE2183)),0)</f>
        <v>0</v>
      </c>
      <c r="AL2183" s="7">
        <f>IF(S2183&gt;0,RANK(S2183,(N2183:P2183,Q2183:AE2183)),0)</f>
        <v>0</v>
      </c>
      <c r="AM2183" s="2">
        <f t="shared" si="821"/>
        <v>0</v>
      </c>
      <c r="AN2183" s="2">
        <f t="shared" si="822"/>
        <v>7.1599045346062056E-3</v>
      </c>
      <c r="AO2183" s="2">
        <f t="shared" si="823"/>
        <v>0</v>
      </c>
      <c r="AP2183" s="2">
        <f t="shared" si="824"/>
        <v>0</v>
      </c>
      <c r="AR2183" t="s">
        <v>1490</v>
      </c>
      <c r="AS2183" t="s">
        <v>470</v>
      </c>
      <c r="AT2183" s="57">
        <v>7</v>
      </c>
      <c r="AU2183" s="57"/>
      <c r="AV2183">
        <v>3</v>
      </c>
      <c r="AW2183" s="91">
        <v>55</v>
      </c>
      <c r="AX2183" s="93">
        <v>51</v>
      </c>
      <c r="AY2183" s="97">
        <f t="shared" si="826"/>
        <v>55051</v>
      </c>
      <c r="BA2183" s="7" t="s">
        <v>1261</v>
      </c>
    </row>
    <row r="2184" spans="1:53" hidden="1" outlineLevel="1">
      <c r="A2184" t="s">
        <v>666</v>
      </c>
      <c r="B2184" t="s">
        <v>470</v>
      </c>
      <c r="C2184" s="1">
        <f t="shared" si="814"/>
        <v>6835</v>
      </c>
      <c r="D2184" s="7">
        <f>IF(N2184&gt;0, RANK(N2184,(N2184:P2184,Q2184:AE2184)),0)</f>
        <v>2</v>
      </c>
      <c r="E2184" s="7">
        <f>IF(O2184&gt;0,RANK(O2184,(N2184:P2184,Q2184:AE2184)),0)</f>
        <v>1</v>
      </c>
      <c r="F2184" s="7">
        <f>IF(P2184&gt;0,RANK(P2184,(N2184:P2184,Q2184:AE2184)),0)</f>
        <v>0</v>
      </c>
      <c r="G2184" s="1">
        <f t="shared" si="815"/>
        <v>137</v>
      </c>
      <c r="H2184" s="2">
        <f t="shared" si="816"/>
        <v>2.0043891733723482E-2</v>
      </c>
      <c r="I2184" s="2"/>
      <c r="J2184" s="2">
        <f t="shared" si="817"/>
        <v>0.48295537673738115</v>
      </c>
      <c r="K2184" s="2">
        <f t="shared" si="818"/>
        <v>0.50299926847110465</v>
      </c>
      <c r="L2184" s="2">
        <f t="shared" si="819"/>
        <v>0</v>
      </c>
      <c r="M2184" s="2">
        <f t="shared" si="820"/>
        <v>1.4045354791514253E-2</v>
      </c>
      <c r="N2184" s="59">
        <v>3301</v>
      </c>
      <c r="O2184" s="59">
        <v>3438</v>
      </c>
      <c r="P2184" s="59"/>
      <c r="R2184" s="57">
        <v>93</v>
      </c>
      <c r="X2184" s="57">
        <v>3</v>
      </c>
      <c r="Y2184" s="59"/>
      <c r="Z2184" s="59"/>
      <c r="AA2184" s="59">
        <v>0</v>
      </c>
      <c r="AB2184" s="59">
        <v>0</v>
      </c>
      <c r="AC2184" s="59"/>
      <c r="AD2184" s="59"/>
      <c r="AE2184" s="59"/>
      <c r="AF2184" s="59"/>
      <c r="AG2184" s="59"/>
      <c r="AI2184" s="7">
        <f>IF(Q2184&gt;0,RANK(Q2184,(N2184:P2184,Q2184:AE2184)),0)</f>
        <v>0</v>
      </c>
      <c r="AJ2184" s="7">
        <f>IF(R2184&gt;0,RANK(R2184,(N2184:P2184,Q2184:AE2184)),0)</f>
        <v>3</v>
      </c>
      <c r="AK2184" s="7">
        <f>IF(T2184&gt;0,RANK(T2184,(N2184:P2184,Q2184:AE2184)),0)</f>
        <v>0</v>
      </c>
      <c r="AL2184" s="7">
        <f>IF(S2184&gt;0,RANK(S2184,(N2184:P2184,Q2184:AE2184)),0)</f>
        <v>0</v>
      </c>
      <c r="AM2184" s="2">
        <f t="shared" si="821"/>
        <v>0</v>
      </c>
      <c r="AN2184" s="2">
        <f t="shared" si="822"/>
        <v>1.3606437454279445E-2</v>
      </c>
      <c r="AO2184" s="2">
        <f t="shared" si="823"/>
        <v>0</v>
      </c>
      <c r="AP2184" s="2">
        <f t="shared" si="824"/>
        <v>0</v>
      </c>
      <c r="AR2184" t="s">
        <v>666</v>
      </c>
      <c r="AS2184" t="s">
        <v>470</v>
      </c>
      <c r="AT2184" s="57">
        <v>3</v>
      </c>
      <c r="AU2184" s="57"/>
      <c r="AV2184">
        <v>3</v>
      </c>
      <c r="AW2184" s="91">
        <v>55</v>
      </c>
      <c r="AX2184" s="93">
        <v>53</v>
      </c>
      <c r="AY2184" s="97">
        <f t="shared" si="826"/>
        <v>55053</v>
      </c>
      <c r="BA2184" s="7" t="s">
        <v>1261</v>
      </c>
    </row>
    <row r="2185" spans="1:53" hidden="1" outlineLevel="1">
      <c r="A2185" t="s">
        <v>330</v>
      </c>
      <c r="B2185" t="s">
        <v>470</v>
      </c>
      <c r="C2185" s="1">
        <f t="shared" si="814"/>
        <v>31604</v>
      </c>
      <c r="D2185" s="7">
        <f>IF(N2185&gt;0, RANK(N2185,(N2185:P2185,Q2185:AE2185)),0)</f>
        <v>2</v>
      </c>
      <c r="E2185" s="7">
        <f>IF(O2185&gt;0,RANK(O2185,(N2185:P2185,Q2185:AE2185)),0)</f>
        <v>1</v>
      </c>
      <c r="F2185" s="7">
        <f>IF(P2185&gt;0,RANK(P2185,(N2185:P2185,Q2185:AE2185)),0)</f>
        <v>0</v>
      </c>
      <c r="G2185" s="1">
        <f t="shared" si="815"/>
        <v>6457</v>
      </c>
      <c r="H2185" s="2">
        <f t="shared" si="816"/>
        <v>0.20430958106568789</v>
      </c>
      <c r="I2185" s="2"/>
      <c r="J2185" s="2">
        <f t="shared" si="817"/>
        <v>0.39058347044677888</v>
      </c>
      <c r="K2185" s="2">
        <f t="shared" si="818"/>
        <v>0.59489305151246674</v>
      </c>
      <c r="L2185" s="2">
        <f t="shared" si="819"/>
        <v>0</v>
      </c>
      <c r="M2185" s="2">
        <f t="shared" si="820"/>
        <v>1.4523478040754378E-2</v>
      </c>
      <c r="N2185" s="59">
        <v>12344</v>
      </c>
      <c r="O2185" s="59">
        <v>18801</v>
      </c>
      <c r="P2185" s="59"/>
      <c r="R2185" s="57">
        <v>446</v>
      </c>
      <c r="X2185" s="57">
        <v>13</v>
      </c>
      <c r="Y2185" s="59"/>
      <c r="Z2185" s="59"/>
      <c r="AA2185" s="59">
        <v>0</v>
      </c>
      <c r="AB2185" s="59">
        <v>0</v>
      </c>
      <c r="AC2185" s="59"/>
      <c r="AD2185" s="59"/>
      <c r="AE2185" s="59"/>
      <c r="AF2185" s="59"/>
      <c r="AG2185" s="59"/>
      <c r="AI2185" s="7">
        <f>IF(Q2185&gt;0,RANK(Q2185,(N2185:P2185,Q2185:AE2185)),0)</f>
        <v>0</v>
      </c>
      <c r="AJ2185" s="7">
        <f>IF(R2185&gt;0,RANK(R2185,(N2185:P2185,Q2185:AE2185)),0)</f>
        <v>3</v>
      </c>
      <c r="AK2185" s="7">
        <f>IF(T2185&gt;0,RANK(T2185,(N2185:P2185,Q2185:AE2185)),0)</f>
        <v>0</v>
      </c>
      <c r="AL2185" s="7">
        <f>IF(S2185&gt;0,RANK(S2185,(N2185:P2185,Q2185:AE2185)),0)</f>
        <v>0</v>
      </c>
      <c r="AM2185" s="2">
        <f t="shared" si="821"/>
        <v>0</v>
      </c>
      <c r="AN2185" s="2">
        <f t="shared" si="822"/>
        <v>1.411213770408809E-2</v>
      </c>
      <c r="AO2185" s="2">
        <f t="shared" si="823"/>
        <v>0</v>
      </c>
      <c r="AP2185" s="2">
        <f t="shared" si="824"/>
        <v>0</v>
      </c>
      <c r="AR2185" t="s">
        <v>330</v>
      </c>
      <c r="AS2185" t="s">
        <v>470</v>
      </c>
      <c r="AT2185" s="57">
        <v>0</v>
      </c>
      <c r="AU2185" s="57"/>
      <c r="AV2185">
        <v>3</v>
      </c>
      <c r="AW2185" s="91">
        <v>55</v>
      </c>
      <c r="AX2185" s="93">
        <v>55</v>
      </c>
      <c r="AY2185" s="97">
        <f t="shared" si="826"/>
        <v>55055</v>
      </c>
      <c r="BA2185" s="7" t="s">
        <v>1261</v>
      </c>
    </row>
    <row r="2186" spans="1:53" hidden="1" outlineLevel="1">
      <c r="A2186" t="s">
        <v>1530</v>
      </c>
      <c r="B2186" t="s">
        <v>470</v>
      </c>
      <c r="C2186" s="1">
        <f t="shared" si="814"/>
        <v>8015</v>
      </c>
      <c r="D2186" s="7">
        <f>IF(N2186&gt;0, RANK(N2186,(N2186:P2186,Q2186:AE2186)),0)</f>
        <v>2</v>
      </c>
      <c r="E2186" s="7">
        <f>IF(O2186&gt;0,RANK(O2186,(N2186:P2186,Q2186:AE2186)),0)</f>
        <v>1</v>
      </c>
      <c r="F2186" s="7">
        <f>IF(P2186&gt;0,RANK(P2186,(N2186:P2186,Q2186:AE2186)),0)</f>
        <v>0</v>
      </c>
      <c r="G2186" s="1">
        <f t="shared" si="815"/>
        <v>1283</v>
      </c>
      <c r="H2186" s="2">
        <f t="shared" si="816"/>
        <v>0.16007485963817841</v>
      </c>
      <c r="I2186" s="2"/>
      <c r="J2186" s="2">
        <f t="shared" si="817"/>
        <v>0.4131004366812227</v>
      </c>
      <c r="K2186" s="2">
        <f t="shared" si="818"/>
        <v>0.57317529631940112</v>
      </c>
      <c r="L2186" s="2">
        <f t="shared" si="819"/>
        <v>0</v>
      </c>
      <c r="M2186" s="2">
        <f t="shared" si="820"/>
        <v>1.3724266999376122E-2</v>
      </c>
      <c r="N2186" s="59">
        <v>3311</v>
      </c>
      <c r="O2186" s="59">
        <v>4594</v>
      </c>
      <c r="P2186" s="59"/>
      <c r="R2186" s="57">
        <v>109</v>
      </c>
      <c r="X2186" s="57">
        <v>1</v>
      </c>
      <c r="Y2186" s="59"/>
      <c r="Z2186" s="59"/>
      <c r="AA2186" s="59">
        <v>0</v>
      </c>
      <c r="AB2186" s="59">
        <v>0</v>
      </c>
      <c r="AC2186" s="59"/>
      <c r="AD2186" s="59"/>
      <c r="AE2186" s="59"/>
      <c r="AF2186" s="59"/>
      <c r="AG2186" s="59"/>
      <c r="AI2186" s="7">
        <f>IF(Q2186&gt;0,RANK(Q2186,(N2186:P2186,Q2186:AE2186)),0)</f>
        <v>0</v>
      </c>
      <c r="AJ2186" s="7">
        <f>IF(R2186&gt;0,RANK(R2186,(N2186:P2186,Q2186:AE2186)),0)</f>
        <v>3</v>
      </c>
      <c r="AK2186" s="7">
        <f>IF(T2186&gt;0,RANK(T2186,(N2186:P2186,Q2186:AE2186)),0)</f>
        <v>0</v>
      </c>
      <c r="AL2186" s="7">
        <f>IF(S2186&gt;0,RANK(S2186,(N2186:P2186,Q2186:AE2186)),0)</f>
        <v>0</v>
      </c>
      <c r="AM2186" s="2">
        <f t="shared" si="821"/>
        <v>0</v>
      </c>
      <c r="AN2186" s="2">
        <f t="shared" si="822"/>
        <v>1.3599500935745476E-2</v>
      </c>
      <c r="AO2186" s="2">
        <f t="shared" si="823"/>
        <v>0</v>
      </c>
      <c r="AP2186" s="2">
        <f t="shared" si="824"/>
        <v>0</v>
      </c>
      <c r="AR2186" t="s">
        <v>1530</v>
      </c>
      <c r="AS2186" t="s">
        <v>470</v>
      </c>
      <c r="AT2186" s="57">
        <v>3</v>
      </c>
      <c r="AU2186" s="57"/>
      <c r="AV2186">
        <v>3</v>
      </c>
      <c r="AW2186" s="91">
        <v>55</v>
      </c>
      <c r="AX2186" s="93">
        <v>57</v>
      </c>
      <c r="AY2186" s="97">
        <f t="shared" si="826"/>
        <v>55057</v>
      </c>
      <c r="BA2186" s="7" t="s">
        <v>1261</v>
      </c>
    </row>
    <row r="2187" spans="1:53" hidden="1" outlineLevel="1">
      <c r="A2187" t="s">
        <v>994</v>
      </c>
      <c r="B2187" t="s">
        <v>470</v>
      </c>
      <c r="C2187" s="1">
        <f t="shared" si="814"/>
        <v>49100</v>
      </c>
      <c r="D2187" s="7">
        <f>IF(N2187&gt;0, RANK(N2187,(N2187:P2187,Q2187:AE2187)),0)</f>
        <v>2</v>
      </c>
      <c r="E2187" s="7">
        <f>IF(O2187&gt;0,RANK(O2187,(N2187:P2187,Q2187:AE2187)),0)</f>
        <v>1</v>
      </c>
      <c r="F2187" s="7">
        <f>IF(P2187&gt;0,RANK(P2187,(N2187:P2187,Q2187:AE2187)),0)</f>
        <v>0</v>
      </c>
      <c r="G2187" s="1">
        <f t="shared" si="815"/>
        <v>2483</v>
      </c>
      <c r="H2187" s="2">
        <f t="shared" si="816"/>
        <v>5.0570264765784113E-2</v>
      </c>
      <c r="I2187" s="2"/>
      <c r="J2187" s="2">
        <f t="shared" si="817"/>
        <v>0.46835030549898166</v>
      </c>
      <c r="K2187" s="2">
        <f t="shared" si="818"/>
        <v>0.51892057026476579</v>
      </c>
      <c r="L2187" s="2">
        <f t="shared" si="819"/>
        <v>0</v>
      </c>
      <c r="M2187" s="2">
        <f t="shared" si="820"/>
        <v>1.2729124236252498E-2</v>
      </c>
      <c r="N2187" s="59">
        <v>22996</v>
      </c>
      <c r="O2187" s="59">
        <v>25479</v>
      </c>
      <c r="P2187" s="59"/>
      <c r="R2187" s="57">
        <v>602</v>
      </c>
      <c r="X2187" s="57">
        <v>23</v>
      </c>
      <c r="Y2187" s="59"/>
      <c r="Z2187" s="59"/>
      <c r="AA2187" s="59">
        <v>0</v>
      </c>
      <c r="AB2187" s="59">
        <v>0</v>
      </c>
      <c r="AC2187" s="59"/>
      <c r="AD2187" s="59"/>
      <c r="AE2187" s="59"/>
      <c r="AF2187" s="59"/>
      <c r="AG2187" s="59"/>
      <c r="AI2187" s="7">
        <f>IF(Q2187&gt;0,RANK(Q2187,(N2187:P2187,Q2187:AE2187)),0)</f>
        <v>0</v>
      </c>
      <c r="AJ2187" s="7">
        <f>IF(R2187&gt;0,RANK(R2187,(N2187:P2187,Q2187:AE2187)),0)</f>
        <v>3</v>
      </c>
      <c r="AK2187" s="7">
        <f>IF(T2187&gt;0,RANK(T2187,(N2187:P2187,Q2187:AE2187)),0)</f>
        <v>0</v>
      </c>
      <c r="AL2187" s="7">
        <f>IF(S2187&gt;0,RANK(S2187,(N2187:P2187,Q2187:AE2187)),0)</f>
        <v>0</v>
      </c>
      <c r="AM2187" s="2">
        <f t="shared" si="821"/>
        <v>0</v>
      </c>
      <c r="AN2187" s="2">
        <f t="shared" si="822"/>
        <v>1.2260692464358453E-2</v>
      </c>
      <c r="AO2187" s="2">
        <f t="shared" si="823"/>
        <v>0</v>
      </c>
      <c r="AP2187" s="2">
        <f t="shared" si="824"/>
        <v>0</v>
      </c>
      <c r="AR2187" t="s">
        <v>994</v>
      </c>
      <c r="AS2187" t="s">
        <v>470</v>
      </c>
      <c r="AT2187" s="57">
        <v>1</v>
      </c>
      <c r="AU2187" s="57"/>
      <c r="AV2187">
        <v>3</v>
      </c>
      <c r="AW2187" s="91">
        <v>55</v>
      </c>
      <c r="AX2187" s="93">
        <v>59</v>
      </c>
      <c r="AY2187" s="97">
        <f t="shared" si="826"/>
        <v>55059</v>
      </c>
      <c r="BA2187" s="7" t="s">
        <v>1261</v>
      </c>
    </row>
    <row r="2188" spans="1:53" hidden="1" outlineLevel="1">
      <c r="A2188" t="s">
        <v>1466</v>
      </c>
      <c r="B2188" t="s">
        <v>470</v>
      </c>
      <c r="C2188" s="1">
        <f t="shared" si="814"/>
        <v>8242</v>
      </c>
      <c r="D2188" s="7">
        <f>IF(N2188&gt;0, RANK(N2188,(N2188:P2188,Q2188:AE2188)),0)</f>
        <v>2</v>
      </c>
      <c r="E2188" s="7">
        <f>IF(O2188&gt;0,RANK(O2188,(N2188:P2188,Q2188:AE2188)),0)</f>
        <v>1</v>
      </c>
      <c r="F2188" s="7">
        <f>IF(P2188&gt;0,RANK(P2188,(N2188:P2188,Q2188:AE2188)),0)</f>
        <v>0</v>
      </c>
      <c r="G2188" s="1">
        <f t="shared" si="815"/>
        <v>1142</v>
      </c>
      <c r="H2188" s="2">
        <f t="shared" si="816"/>
        <v>0.13855860228099975</v>
      </c>
      <c r="I2188" s="2"/>
      <c r="J2188" s="2">
        <f t="shared" si="817"/>
        <v>0.42101431691337055</v>
      </c>
      <c r="K2188" s="2">
        <f t="shared" si="818"/>
        <v>0.55957291919437024</v>
      </c>
      <c r="L2188" s="2">
        <f t="shared" si="819"/>
        <v>0</v>
      </c>
      <c r="M2188" s="2">
        <f t="shared" si="820"/>
        <v>1.9412763892259211E-2</v>
      </c>
      <c r="N2188" s="59">
        <v>3470</v>
      </c>
      <c r="O2188" s="59">
        <v>4612</v>
      </c>
      <c r="P2188" s="59"/>
      <c r="R2188" s="57">
        <v>158</v>
      </c>
      <c r="X2188" s="57">
        <v>2</v>
      </c>
      <c r="Y2188" s="59"/>
      <c r="Z2188" s="59"/>
      <c r="AA2188" s="59">
        <v>0</v>
      </c>
      <c r="AB2188" s="59">
        <v>0</v>
      </c>
      <c r="AC2188" s="59"/>
      <c r="AD2188" s="59"/>
      <c r="AE2188" s="59"/>
      <c r="AF2188" s="59"/>
      <c r="AG2188" s="59"/>
      <c r="AI2188" s="7">
        <f>IF(Q2188&gt;0,RANK(Q2188,(N2188:P2188,Q2188:AE2188)),0)</f>
        <v>0</v>
      </c>
      <c r="AJ2188" s="7">
        <f>IF(R2188&gt;0,RANK(R2188,(N2188:P2188,Q2188:AE2188)),0)</f>
        <v>3</v>
      </c>
      <c r="AK2188" s="7">
        <f>IF(T2188&gt;0,RANK(T2188,(N2188:P2188,Q2188:AE2188)),0)</f>
        <v>0</v>
      </c>
      <c r="AL2188" s="7">
        <f>IF(S2188&gt;0,RANK(S2188,(N2188:P2188,Q2188:AE2188)),0)</f>
        <v>0</v>
      </c>
      <c r="AM2188" s="2">
        <f t="shared" si="821"/>
        <v>0</v>
      </c>
      <c r="AN2188" s="2">
        <f t="shared" si="822"/>
        <v>1.9170104343605922E-2</v>
      </c>
      <c r="AO2188" s="2">
        <f t="shared" si="823"/>
        <v>0</v>
      </c>
      <c r="AP2188" s="2">
        <f t="shared" si="824"/>
        <v>0</v>
      </c>
      <c r="AR2188" t="s">
        <v>1466</v>
      </c>
      <c r="AS2188" t="s">
        <v>470</v>
      </c>
      <c r="AT2188" s="57">
        <v>8</v>
      </c>
      <c r="AU2188" s="57"/>
      <c r="AV2188">
        <v>3</v>
      </c>
      <c r="AW2188" s="91">
        <v>55</v>
      </c>
      <c r="AX2188" s="93">
        <v>61</v>
      </c>
      <c r="AY2188" s="97">
        <f t="shared" si="826"/>
        <v>55061</v>
      </c>
      <c r="BA2188" s="7" t="s">
        <v>1261</v>
      </c>
    </row>
    <row r="2189" spans="1:53" hidden="1" outlineLevel="1">
      <c r="A2189" t="s">
        <v>742</v>
      </c>
      <c r="B2189" t="s">
        <v>470</v>
      </c>
      <c r="C2189" s="1">
        <f t="shared" si="814"/>
        <v>42370</v>
      </c>
      <c r="D2189" s="7">
        <f>IF(N2189&gt;0, RANK(N2189,(N2189:P2189,Q2189:AE2189)),0)</f>
        <v>1</v>
      </c>
      <c r="E2189" s="7">
        <f>IF(O2189&gt;0,RANK(O2189,(N2189:P2189,Q2189:AE2189)),0)</f>
        <v>2</v>
      </c>
      <c r="F2189" s="7">
        <f>IF(P2189&gt;0,RANK(P2189,(N2189:P2189,Q2189:AE2189)),0)</f>
        <v>0</v>
      </c>
      <c r="G2189" s="1">
        <f t="shared" si="815"/>
        <v>835</v>
      </c>
      <c r="H2189" s="2">
        <f t="shared" si="816"/>
        <v>1.9707340099126742E-2</v>
      </c>
      <c r="I2189" s="2"/>
      <c r="J2189" s="2">
        <f t="shared" si="817"/>
        <v>0.50309181024309657</v>
      </c>
      <c r="K2189" s="2">
        <f t="shared" si="818"/>
        <v>0.48338447014396979</v>
      </c>
      <c r="L2189" s="2">
        <f t="shared" si="819"/>
        <v>0</v>
      </c>
      <c r="M2189" s="2">
        <f t="shared" si="820"/>
        <v>1.3523719612933638E-2</v>
      </c>
      <c r="N2189" s="59">
        <v>21316</v>
      </c>
      <c r="O2189" s="59">
        <v>20481</v>
      </c>
      <c r="P2189" s="59"/>
      <c r="R2189" s="57">
        <v>554</v>
      </c>
      <c r="X2189" s="57">
        <v>19</v>
      </c>
      <c r="Y2189" s="59"/>
      <c r="Z2189" s="59"/>
      <c r="AA2189" s="59">
        <v>0</v>
      </c>
      <c r="AB2189" s="59">
        <v>0</v>
      </c>
      <c r="AC2189" s="59"/>
      <c r="AD2189" s="59"/>
      <c r="AE2189" s="59"/>
      <c r="AF2189" s="59"/>
      <c r="AG2189" s="59"/>
      <c r="AI2189" s="7">
        <f>IF(Q2189&gt;0,RANK(Q2189,(N2189:P2189,Q2189:AE2189)),0)</f>
        <v>0</v>
      </c>
      <c r="AJ2189" s="7">
        <f>IF(R2189&gt;0,RANK(R2189,(N2189:P2189,Q2189:AE2189)),0)</f>
        <v>3</v>
      </c>
      <c r="AK2189" s="7">
        <f>IF(T2189&gt;0,RANK(T2189,(N2189:P2189,Q2189:AE2189)),0)</f>
        <v>0</v>
      </c>
      <c r="AL2189" s="7">
        <f>IF(S2189&gt;0,RANK(S2189,(N2189:P2189,Q2189:AE2189)),0)</f>
        <v>0</v>
      </c>
      <c r="AM2189" s="2">
        <f t="shared" si="821"/>
        <v>0</v>
      </c>
      <c r="AN2189" s="2">
        <f t="shared" si="822"/>
        <v>1.3075289119660136E-2</v>
      </c>
      <c r="AO2189" s="2">
        <f t="shared" si="823"/>
        <v>0</v>
      </c>
      <c r="AP2189" s="2">
        <f t="shared" si="824"/>
        <v>0</v>
      </c>
      <c r="AR2189" t="s">
        <v>742</v>
      </c>
      <c r="AS2189" t="s">
        <v>470</v>
      </c>
      <c r="AT2189" s="57">
        <v>3</v>
      </c>
      <c r="AU2189" s="57"/>
      <c r="AV2189">
        <v>3</v>
      </c>
      <c r="AW2189" s="91">
        <v>55</v>
      </c>
      <c r="AX2189" s="93">
        <v>63</v>
      </c>
      <c r="AY2189" s="97">
        <f t="shared" si="826"/>
        <v>55063</v>
      </c>
      <c r="BA2189" s="7" t="s">
        <v>1261</v>
      </c>
    </row>
    <row r="2190" spans="1:53" hidden="1" outlineLevel="1">
      <c r="A2190" t="s">
        <v>909</v>
      </c>
      <c r="B2190" t="s">
        <v>470</v>
      </c>
      <c r="C2190" s="1">
        <f t="shared" ref="C2190:C2221" si="827">SUM(N2190:AG2190)</f>
        <v>5656</v>
      </c>
      <c r="D2190" s="7">
        <f>IF(N2190&gt;0, RANK(N2190,(N2190:P2190,Q2190:AE2190)),0)</f>
        <v>2</v>
      </c>
      <c r="E2190" s="7">
        <f>IF(O2190&gt;0,RANK(O2190,(N2190:P2190,Q2190:AE2190)),0)</f>
        <v>1</v>
      </c>
      <c r="F2190" s="7">
        <f>IF(P2190&gt;0,RANK(P2190,(N2190:P2190,Q2190:AE2190)),0)</f>
        <v>0</v>
      </c>
      <c r="G2190" s="1">
        <f t="shared" si="815"/>
        <v>198</v>
      </c>
      <c r="H2190" s="2">
        <f t="shared" si="816"/>
        <v>3.5007072135785008E-2</v>
      </c>
      <c r="I2190" s="2"/>
      <c r="J2190" s="2">
        <f t="shared" ref="J2190:J2221" si="828">IF($C2190=0,"-",N2190/$C2190)</f>
        <v>0.47613154172560113</v>
      </c>
      <c r="K2190" s="2">
        <f t="shared" ref="K2190:K2221" si="829">IF($C2190=0,"-",O2190/$C2190)</f>
        <v>0.51113861386138615</v>
      </c>
      <c r="L2190" s="2">
        <f t="shared" ref="L2190:L2221" si="830">IF($C2190=0,"-",P2190/$C2190)</f>
        <v>0</v>
      </c>
      <c r="M2190" s="2">
        <f t="shared" ref="M2190:M2221" si="831">IF(C2190=0,"-",(1-J2190-K2190-L2190))</f>
        <v>1.2729844413012725E-2</v>
      </c>
      <c r="N2190" s="59">
        <v>2693</v>
      </c>
      <c r="O2190" s="59">
        <v>2891</v>
      </c>
      <c r="P2190" s="59"/>
      <c r="R2190" s="57">
        <v>70</v>
      </c>
      <c r="X2190" s="57">
        <v>2</v>
      </c>
      <c r="Y2190" s="59"/>
      <c r="Z2190" s="59"/>
      <c r="AA2190" s="59">
        <v>0</v>
      </c>
      <c r="AB2190" s="59">
        <v>0</v>
      </c>
      <c r="AC2190" s="59"/>
      <c r="AD2190" s="59"/>
      <c r="AE2190" s="59"/>
      <c r="AF2190" s="59"/>
      <c r="AG2190" s="59"/>
      <c r="AI2190" s="7">
        <f>IF(Q2190&gt;0,RANK(Q2190,(N2190:P2190,Q2190:AE2190)),0)</f>
        <v>0</v>
      </c>
      <c r="AJ2190" s="7">
        <f>IF(R2190&gt;0,RANK(R2190,(N2190:P2190,Q2190:AE2190)),0)</f>
        <v>3</v>
      </c>
      <c r="AK2190" s="7">
        <f>IF(T2190&gt;0,RANK(T2190,(N2190:P2190,Q2190:AE2190)),0)</f>
        <v>0</v>
      </c>
      <c r="AL2190" s="7">
        <f>IF(S2190&gt;0,RANK(S2190,(N2190:P2190,Q2190:AE2190)),0)</f>
        <v>0</v>
      </c>
      <c r="AM2190" s="2">
        <f t="shared" ref="AM2190:AM2221" si="832">IF($C2190=0,"-",Q2190/$C2190)</f>
        <v>0</v>
      </c>
      <c r="AN2190" s="2">
        <f t="shared" ref="AN2190:AN2221" si="833">IF($C2190=0,"-",R2190/$C2190)</f>
        <v>1.2376237623762377E-2</v>
      </c>
      <c r="AO2190" s="2">
        <f t="shared" ref="AO2190:AO2221" si="834">IF($C2190=0,"-",T2190/$C2190)</f>
        <v>0</v>
      </c>
      <c r="AP2190" s="2">
        <f t="shared" ref="AP2190:AP2221" si="835">IF($C2190=0,"-",S2190/$C2190)</f>
        <v>0</v>
      </c>
      <c r="AR2190" t="s">
        <v>909</v>
      </c>
      <c r="AS2190" t="s">
        <v>470</v>
      </c>
      <c r="AT2190" s="57">
        <v>3</v>
      </c>
      <c r="AU2190" s="57"/>
      <c r="AV2190">
        <v>3</v>
      </c>
      <c r="AW2190" s="91">
        <v>55</v>
      </c>
      <c r="AX2190" s="93">
        <v>65</v>
      </c>
      <c r="AY2190" s="97">
        <f t="shared" si="826"/>
        <v>55065</v>
      </c>
      <c r="BA2190" s="7" t="s">
        <v>1261</v>
      </c>
    </row>
    <row r="2191" spans="1:53" hidden="1" outlineLevel="1">
      <c r="A2191" t="s">
        <v>2570</v>
      </c>
      <c r="B2191" t="s">
        <v>470</v>
      </c>
      <c r="C2191" s="1">
        <f t="shared" si="827"/>
        <v>7399</v>
      </c>
      <c r="D2191" s="7">
        <f>IF(N2191&gt;0, RANK(N2191,(N2191:P2191,Q2191:AE2191)),0)</f>
        <v>2</v>
      </c>
      <c r="E2191" s="7">
        <f>IF(O2191&gt;0,RANK(O2191,(N2191:P2191,Q2191:AE2191)),0)</f>
        <v>1</v>
      </c>
      <c r="F2191" s="7">
        <f>IF(P2191&gt;0,RANK(P2191,(N2191:P2191,Q2191:AE2191)),0)</f>
        <v>0</v>
      </c>
      <c r="G2191" s="1">
        <f t="shared" si="815"/>
        <v>1549</v>
      </c>
      <c r="H2191" s="2">
        <f t="shared" si="816"/>
        <v>0.20935261521827275</v>
      </c>
      <c r="I2191" s="2"/>
      <c r="J2191" s="2">
        <f t="shared" si="828"/>
        <v>0.38964724962832814</v>
      </c>
      <c r="K2191" s="2">
        <f t="shared" si="829"/>
        <v>0.59899986484660084</v>
      </c>
      <c r="L2191" s="2">
        <f t="shared" si="830"/>
        <v>0</v>
      </c>
      <c r="M2191" s="2">
        <f t="shared" si="831"/>
        <v>1.1352885525071077E-2</v>
      </c>
      <c r="N2191" s="59">
        <v>2883</v>
      </c>
      <c r="O2191" s="59">
        <v>4432</v>
      </c>
      <c r="P2191" s="59"/>
      <c r="R2191" s="57">
        <v>84</v>
      </c>
      <c r="X2191" s="57">
        <v>0</v>
      </c>
      <c r="Y2191" s="59"/>
      <c r="Z2191" s="59"/>
      <c r="AA2191" s="59">
        <v>0</v>
      </c>
      <c r="AB2191" s="59">
        <v>0</v>
      </c>
      <c r="AC2191" s="59"/>
      <c r="AD2191" s="59"/>
      <c r="AE2191" s="59"/>
      <c r="AF2191" s="59"/>
      <c r="AG2191" s="59"/>
      <c r="AI2191" s="7">
        <f>IF(Q2191&gt;0,RANK(Q2191,(N2191:P2191,Q2191:AE2191)),0)</f>
        <v>0</v>
      </c>
      <c r="AJ2191" s="7">
        <f>IF(R2191&gt;0,RANK(R2191,(N2191:P2191,Q2191:AE2191)),0)</f>
        <v>3</v>
      </c>
      <c r="AK2191" s="7">
        <f>IF(T2191&gt;0,RANK(T2191,(N2191:P2191,Q2191:AE2191)),0)</f>
        <v>0</v>
      </c>
      <c r="AL2191" s="7">
        <f>IF(S2191&gt;0,RANK(S2191,(N2191:P2191,Q2191:AE2191)),0)</f>
        <v>0</v>
      </c>
      <c r="AM2191" s="2">
        <f t="shared" si="832"/>
        <v>0</v>
      </c>
      <c r="AN2191" s="2">
        <f t="shared" si="833"/>
        <v>1.1352885525070956E-2</v>
      </c>
      <c r="AO2191" s="2">
        <f t="shared" si="834"/>
        <v>0</v>
      </c>
      <c r="AP2191" s="2">
        <f t="shared" si="835"/>
        <v>0</v>
      </c>
      <c r="AR2191" t="s">
        <v>2570</v>
      </c>
      <c r="AS2191" t="s">
        <v>470</v>
      </c>
      <c r="AT2191" s="57">
        <v>0</v>
      </c>
      <c r="AU2191" s="57"/>
      <c r="AV2191">
        <v>3</v>
      </c>
      <c r="AW2191" s="91">
        <v>55</v>
      </c>
      <c r="AX2191" s="93">
        <v>67</v>
      </c>
      <c r="AY2191" s="97">
        <f t="shared" si="826"/>
        <v>55067</v>
      </c>
      <c r="BA2191" s="7" t="s">
        <v>1261</v>
      </c>
    </row>
    <row r="2192" spans="1:53" hidden="1" outlineLevel="1">
      <c r="A2192" t="s">
        <v>196</v>
      </c>
      <c r="B2192" t="s">
        <v>470</v>
      </c>
      <c r="C2192" s="1">
        <f t="shared" si="827"/>
        <v>11384</v>
      </c>
      <c r="D2192" s="7">
        <f>IF(N2192&gt;0, RANK(N2192,(N2192:P2192,Q2192:AE2192)),0)</f>
        <v>2</v>
      </c>
      <c r="E2192" s="7">
        <f>IF(O2192&gt;0,RANK(O2192,(N2192:P2192,Q2192:AE2192)),0)</f>
        <v>1</v>
      </c>
      <c r="F2192" s="7">
        <f>IF(P2192&gt;0,RANK(P2192,(N2192:P2192,Q2192:AE2192)),0)</f>
        <v>0</v>
      </c>
      <c r="G2192" s="1">
        <f t="shared" si="815"/>
        <v>1256</v>
      </c>
      <c r="H2192" s="2">
        <f t="shared" si="816"/>
        <v>0.11033028812368235</v>
      </c>
      <c r="I2192" s="2"/>
      <c r="J2192" s="2">
        <f t="shared" si="828"/>
        <v>0.43446943078004219</v>
      </c>
      <c r="K2192" s="2">
        <f t="shared" si="829"/>
        <v>0.54479971890372447</v>
      </c>
      <c r="L2192" s="2">
        <f t="shared" si="830"/>
        <v>0</v>
      </c>
      <c r="M2192" s="2">
        <f t="shared" si="831"/>
        <v>2.073085031623334E-2</v>
      </c>
      <c r="N2192" s="59">
        <v>4946</v>
      </c>
      <c r="O2192" s="59">
        <v>6202</v>
      </c>
      <c r="P2192" s="59"/>
      <c r="R2192" s="57">
        <v>235</v>
      </c>
      <c r="X2192" s="57">
        <v>1</v>
      </c>
      <c r="Y2192" s="59"/>
      <c r="Z2192" s="59"/>
      <c r="AA2192" s="59">
        <v>0</v>
      </c>
      <c r="AB2192" s="59">
        <v>0</v>
      </c>
      <c r="AC2192" s="59"/>
      <c r="AD2192" s="59"/>
      <c r="AE2192" s="59"/>
      <c r="AF2192" s="59"/>
      <c r="AG2192" s="59"/>
      <c r="AI2192" s="7">
        <f>IF(Q2192&gt;0,RANK(Q2192,(N2192:P2192,Q2192:AE2192)),0)</f>
        <v>0</v>
      </c>
      <c r="AJ2192" s="7">
        <f>IF(R2192&gt;0,RANK(R2192,(N2192:P2192,Q2192:AE2192)),0)</f>
        <v>3</v>
      </c>
      <c r="AK2192" s="7">
        <f>IF(T2192&gt;0,RANK(T2192,(N2192:P2192,Q2192:AE2192)),0)</f>
        <v>0</v>
      </c>
      <c r="AL2192" s="7">
        <f>IF(S2192&gt;0,RANK(S2192,(N2192:P2192,Q2192:AE2192)),0)</f>
        <v>0</v>
      </c>
      <c r="AM2192" s="2">
        <f t="shared" si="832"/>
        <v>0</v>
      </c>
      <c r="AN2192" s="2">
        <f t="shared" si="833"/>
        <v>2.0643007730147576E-2</v>
      </c>
      <c r="AO2192" s="2">
        <f t="shared" si="834"/>
        <v>0</v>
      </c>
      <c r="AP2192" s="2">
        <f t="shared" si="835"/>
        <v>0</v>
      </c>
      <c r="AR2192" t="s">
        <v>196</v>
      </c>
      <c r="AS2192" t="s">
        <v>470</v>
      </c>
      <c r="AT2192" s="57">
        <v>7</v>
      </c>
      <c r="AU2192" s="57"/>
      <c r="AV2192">
        <v>3</v>
      </c>
      <c r="AW2192" s="91">
        <v>55</v>
      </c>
      <c r="AX2192" s="93">
        <v>69</v>
      </c>
      <c r="AY2192" s="97">
        <f t="shared" si="826"/>
        <v>55069</v>
      </c>
      <c r="BA2192" s="7" t="s">
        <v>1261</v>
      </c>
    </row>
    <row r="2193" spans="1:53" hidden="1" outlineLevel="1">
      <c r="A2193" t="s">
        <v>2389</v>
      </c>
      <c r="B2193" t="s">
        <v>470</v>
      </c>
      <c r="C2193" s="1">
        <f t="shared" si="827"/>
        <v>30585</v>
      </c>
      <c r="D2193" s="7">
        <f>IF(N2193&gt;0, RANK(N2193,(N2193:P2193,Q2193:AE2193)),0)</f>
        <v>2</v>
      </c>
      <c r="E2193" s="7">
        <f>IF(O2193&gt;0,RANK(O2193,(N2193:P2193,Q2193:AE2193)),0)</f>
        <v>1</v>
      </c>
      <c r="F2193" s="7">
        <f>IF(P2193&gt;0,RANK(P2193,(N2193:P2193,Q2193:AE2193)),0)</f>
        <v>0</v>
      </c>
      <c r="G2193" s="1">
        <f t="shared" si="815"/>
        <v>5255</v>
      </c>
      <c r="H2193" s="2">
        <f t="shared" si="816"/>
        <v>0.17181624979565147</v>
      </c>
      <c r="I2193" s="2"/>
      <c r="J2193" s="2">
        <f t="shared" si="828"/>
        <v>0.40732385156122281</v>
      </c>
      <c r="K2193" s="2">
        <f t="shared" si="829"/>
        <v>0.57914010135687433</v>
      </c>
      <c r="L2193" s="2">
        <f t="shared" si="830"/>
        <v>0</v>
      </c>
      <c r="M2193" s="2">
        <f t="shared" si="831"/>
        <v>1.3536047081902924E-2</v>
      </c>
      <c r="N2193" s="59">
        <v>12458</v>
      </c>
      <c r="O2193" s="59">
        <v>17713</v>
      </c>
      <c r="P2193" s="59"/>
      <c r="R2193" s="57">
        <v>404</v>
      </c>
      <c r="X2193" s="57">
        <v>10</v>
      </c>
      <c r="Y2193" s="59"/>
      <c r="Z2193" s="59"/>
      <c r="AA2193" s="59">
        <v>0</v>
      </c>
      <c r="AB2193" s="59">
        <v>0</v>
      </c>
      <c r="AC2193" s="59"/>
      <c r="AD2193" s="59"/>
      <c r="AE2193" s="59"/>
      <c r="AF2193" s="59"/>
      <c r="AG2193" s="59"/>
      <c r="AI2193" s="7">
        <f>IF(Q2193&gt;0,RANK(Q2193,(N2193:P2193,Q2193:AE2193)),0)</f>
        <v>0</v>
      </c>
      <c r="AJ2193" s="7">
        <f>IF(R2193&gt;0,RANK(R2193,(N2193:P2193,Q2193:AE2193)),0)</f>
        <v>3</v>
      </c>
      <c r="AK2193" s="7">
        <f>IF(T2193&gt;0,RANK(T2193,(N2193:P2193,Q2193:AE2193)),0)</f>
        <v>0</v>
      </c>
      <c r="AL2193" s="7">
        <f>IF(S2193&gt;0,RANK(S2193,(N2193:P2193,Q2193:AE2193)),0)</f>
        <v>0</v>
      </c>
      <c r="AM2193" s="2">
        <f t="shared" si="832"/>
        <v>0</v>
      </c>
      <c r="AN2193" s="2">
        <f t="shared" si="833"/>
        <v>1.3209089422919732E-2</v>
      </c>
      <c r="AO2193" s="2">
        <f t="shared" si="834"/>
        <v>0</v>
      </c>
      <c r="AP2193" s="2">
        <f t="shared" si="835"/>
        <v>0</v>
      </c>
      <c r="AR2193" t="s">
        <v>2389</v>
      </c>
      <c r="AS2193" t="s">
        <v>470</v>
      </c>
      <c r="AT2193" s="57">
        <v>6</v>
      </c>
      <c r="AU2193" s="57"/>
      <c r="AV2193">
        <v>3</v>
      </c>
      <c r="AW2193" s="91">
        <v>55</v>
      </c>
      <c r="AX2193" s="93">
        <v>71</v>
      </c>
      <c r="AY2193" s="97">
        <f t="shared" si="826"/>
        <v>55071</v>
      </c>
      <c r="BA2193" s="7" t="s">
        <v>1261</v>
      </c>
    </row>
    <row r="2194" spans="1:53" hidden="1" outlineLevel="1">
      <c r="A2194" t="s">
        <v>1874</v>
      </c>
      <c r="B2194" t="s">
        <v>470</v>
      </c>
      <c r="C2194" s="1">
        <f t="shared" si="827"/>
        <v>49710</v>
      </c>
      <c r="D2194" s="7">
        <f>IF(N2194&gt;0, RANK(N2194,(N2194:P2194,Q2194:AE2194)),0)</f>
        <v>2</v>
      </c>
      <c r="E2194" s="7">
        <f>IF(O2194&gt;0,RANK(O2194,(N2194:P2194,Q2194:AE2194)),0)</f>
        <v>1</v>
      </c>
      <c r="F2194" s="7">
        <f>IF(P2194&gt;0,RANK(P2194,(N2194:P2194,Q2194:AE2194)),0)</f>
        <v>0</v>
      </c>
      <c r="G2194" s="1">
        <f t="shared" si="815"/>
        <v>6556</v>
      </c>
      <c r="H2194" s="2">
        <f t="shared" si="816"/>
        <v>0.13188493260913298</v>
      </c>
      <c r="I2194" s="2"/>
      <c r="J2194" s="2">
        <f t="shared" si="828"/>
        <v>0.42566887950110643</v>
      </c>
      <c r="K2194" s="2">
        <f t="shared" si="829"/>
        <v>0.55755381211023936</v>
      </c>
      <c r="L2194" s="2">
        <f t="shared" si="830"/>
        <v>0</v>
      </c>
      <c r="M2194" s="2">
        <f t="shared" si="831"/>
        <v>1.6777308388654211E-2</v>
      </c>
      <c r="N2194" s="59">
        <v>21160</v>
      </c>
      <c r="O2194" s="59">
        <v>27716</v>
      </c>
      <c r="P2194" s="59"/>
      <c r="R2194" s="57">
        <v>822</v>
      </c>
      <c r="X2194" s="57">
        <v>12</v>
      </c>
      <c r="Y2194" s="59"/>
      <c r="Z2194" s="59"/>
      <c r="AA2194" s="59">
        <v>0</v>
      </c>
      <c r="AB2194" s="59">
        <v>0</v>
      </c>
      <c r="AC2194" s="59"/>
      <c r="AD2194" s="59"/>
      <c r="AE2194" s="59"/>
      <c r="AF2194" s="59"/>
      <c r="AG2194" s="59"/>
      <c r="AI2194" s="7">
        <f>IF(Q2194&gt;0,RANK(Q2194,(N2194:P2194,Q2194:AE2194)),0)</f>
        <v>0</v>
      </c>
      <c r="AJ2194" s="7">
        <f>IF(R2194&gt;0,RANK(R2194,(N2194:P2194,Q2194:AE2194)),0)</f>
        <v>3</v>
      </c>
      <c r="AK2194" s="7">
        <f>IF(T2194&gt;0,RANK(T2194,(N2194:P2194,Q2194:AE2194)),0)</f>
        <v>0</v>
      </c>
      <c r="AL2194" s="7">
        <f>IF(S2194&gt;0,RANK(S2194,(N2194:P2194,Q2194:AE2194)),0)</f>
        <v>0</v>
      </c>
      <c r="AM2194" s="2">
        <f t="shared" si="832"/>
        <v>0</v>
      </c>
      <c r="AN2194" s="2">
        <f t="shared" si="833"/>
        <v>1.6535908267954133E-2</v>
      </c>
      <c r="AO2194" s="2">
        <f t="shared" si="834"/>
        <v>0</v>
      </c>
      <c r="AP2194" s="2">
        <f t="shared" si="835"/>
        <v>0</v>
      </c>
      <c r="AR2194" t="s">
        <v>1874</v>
      </c>
      <c r="AS2194" t="s">
        <v>470</v>
      </c>
      <c r="AT2194" s="57">
        <v>7</v>
      </c>
      <c r="AU2194" s="57"/>
      <c r="AV2194">
        <v>3</v>
      </c>
      <c r="AW2194" s="91">
        <v>55</v>
      </c>
      <c r="AX2194" s="93">
        <v>73</v>
      </c>
      <c r="AY2194" s="97">
        <f t="shared" si="826"/>
        <v>55073</v>
      </c>
      <c r="BA2194" s="7" t="s">
        <v>1261</v>
      </c>
    </row>
    <row r="2195" spans="1:53" hidden="1" outlineLevel="1">
      <c r="A2195" t="s">
        <v>1256</v>
      </c>
      <c r="B2195" t="s">
        <v>470</v>
      </c>
      <c r="C2195" s="1">
        <f t="shared" si="827"/>
        <v>14675</v>
      </c>
      <c r="D2195" s="7">
        <f>IF(N2195&gt;0, RANK(N2195,(N2195:P2195,Q2195:AE2195)),0)</f>
        <v>2</v>
      </c>
      <c r="E2195" s="7">
        <f>IF(O2195&gt;0,RANK(O2195,(N2195:P2195,Q2195:AE2195)),0)</f>
        <v>1</v>
      </c>
      <c r="F2195" s="7">
        <f>IF(P2195&gt;0,RANK(P2195,(N2195:P2195,Q2195:AE2195)),0)</f>
        <v>0</v>
      </c>
      <c r="G2195" s="1">
        <f t="shared" si="815"/>
        <v>2103</v>
      </c>
      <c r="H2195" s="2">
        <f t="shared" si="816"/>
        <v>0.14330494037478705</v>
      </c>
      <c r="I2195" s="2"/>
      <c r="J2195" s="2">
        <f t="shared" si="828"/>
        <v>0.42344122657580918</v>
      </c>
      <c r="K2195" s="2">
        <f t="shared" si="829"/>
        <v>0.56674616695059621</v>
      </c>
      <c r="L2195" s="2">
        <f t="shared" si="830"/>
        <v>0</v>
      </c>
      <c r="M2195" s="2">
        <f t="shared" si="831"/>
        <v>9.8126064735946095E-3</v>
      </c>
      <c r="N2195" s="59">
        <v>6214</v>
      </c>
      <c r="O2195" s="59">
        <v>8317</v>
      </c>
      <c r="P2195" s="59"/>
      <c r="R2195" s="57">
        <v>142</v>
      </c>
      <c r="X2195" s="57">
        <v>2</v>
      </c>
      <c r="Y2195" s="59"/>
      <c r="Z2195" s="59"/>
      <c r="AA2195" s="59">
        <v>0</v>
      </c>
      <c r="AB2195" s="59">
        <v>0</v>
      </c>
      <c r="AC2195" s="59"/>
      <c r="AD2195" s="59"/>
      <c r="AE2195" s="59"/>
      <c r="AF2195" s="59"/>
      <c r="AG2195" s="59"/>
      <c r="AI2195" s="7">
        <f>IF(Q2195&gt;0,RANK(Q2195,(N2195:P2195,Q2195:AE2195)),0)</f>
        <v>0</v>
      </c>
      <c r="AJ2195" s="7">
        <f>IF(R2195&gt;0,RANK(R2195,(N2195:P2195,Q2195:AE2195)),0)</f>
        <v>3</v>
      </c>
      <c r="AK2195" s="7">
        <f>IF(T2195&gt;0,RANK(T2195,(N2195:P2195,Q2195:AE2195)),0)</f>
        <v>0</v>
      </c>
      <c r="AL2195" s="7">
        <f>IF(S2195&gt;0,RANK(S2195,(N2195:P2195,Q2195:AE2195)),0)</f>
        <v>0</v>
      </c>
      <c r="AM2195" s="2">
        <f t="shared" si="832"/>
        <v>0</v>
      </c>
      <c r="AN2195" s="2">
        <f t="shared" si="833"/>
        <v>9.6763202725724026E-3</v>
      </c>
      <c r="AO2195" s="2">
        <f t="shared" si="834"/>
        <v>0</v>
      </c>
      <c r="AP2195" s="2">
        <f t="shared" si="835"/>
        <v>0</v>
      </c>
      <c r="AR2195" t="s">
        <v>1256</v>
      </c>
      <c r="AS2195" t="s">
        <v>470</v>
      </c>
      <c r="AT2195" s="57">
        <v>8</v>
      </c>
      <c r="AU2195" s="57"/>
      <c r="AV2195">
        <v>3</v>
      </c>
      <c r="AW2195" s="91">
        <v>55</v>
      </c>
      <c r="AX2195" s="93">
        <v>75</v>
      </c>
      <c r="AY2195" s="97">
        <f t="shared" si="826"/>
        <v>55075</v>
      </c>
      <c r="BA2195" s="7" t="s">
        <v>1261</v>
      </c>
    </row>
    <row r="2196" spans="1:53" hidden="1" outlineLevel="1">
      <c r="A2196" t="s">
        <v>1175</v>
      </c>
      <c r="B2196" t="s">
        <v>470</v>
      </c>
      <c r="C2196" s="1">
        <f t="shared" si="827"/>
        <v>6034</v>
      </c>
      <c r="D2196" s="7">
        <f>IF(N2196&gt;0, RANK(N2196,(N2196:P2196,Q2196:AE2196)),0)</f>
        <v>2</v>
      </c>
      <c r="E2196" s="7">
        <f>IF(O2196&gt;0,RANK(O2196,(N2196:P2196,Q2196:AE2196)),0)</f>
        <v>1</v>
      </c>
      <c r="F2196" s="7">
        <f>IF(P2196&gt;0,RANK(P2196,(N2196:P2196,Q2196:AE2196)),0)</f>
        <v>0</v>
      </c>
      <c r="G2196" s="1">
        <f t="shared" si="815"/>
        <v>1095</v>
      </c>
      <c r="H2196" s="2">
        <f t="shared" si="816"/>
        <v>0.18147166058999006</v>
      </c>
      <c r="I2196" s="2"/>
      <c r="J2196" s="2">
        <f t="shared" si="828"/>
        <v>0.40271793172025189</v>
      </c>
      <c r="K2196" s="2">
        <f t="shared" si="829"/>
        <v>0.58418959231024192</v>
      </c>
      <c r="L2196" s="2">
        <f t="shared" si="830"/>
        <v>0</v>
      </c>
      <c r="M2196" s="2">
        <f t="shared" si="831"/>
        <v>1.3092475969506245E-2</v>
      </c>
      <c r="N2196" s="59">
        <v>2430</v>
      </c>
      <c r="O2196" s="59">
        <v>3525</v>
      </c>
      <c r="P2196" s="59"/>
      <c r="R2196" s="57">
        <v>78</v>
      </c>
      <c r="X2196" s="57">
        <v>1</v>
      </c>
      <c r="Y2196" s="59"/>
      <c r="Z2196" s="59"/>
      <c r="AA2196" s="59">
        <v>0</v>
      </c>
      <c r="AB2196" s="59">
        <v>0</v>
      </c>
      <c r="AC2196" s="59"/>
      <c r="AD2196" s="59"/>
      <c r="AE2196" s="59"/>
      <c r="AF2196" s="59"/>
      <c r="AG2196" s="59"/>
      <c r="AI2196" s="7">
        <f>IF(Q2196&gt;0,RANK(Q2196,(N2196:P2196,Q2196:AE2196)),0)</f>
        <v>0</v>
      </c>
      <c r="AJ2196" s="7">
        <f>IF(R2196&gt;0,RANK(R2196,(N2196:P2196,Q2196:AE2196)),0)</f>
        <v>3</v>
      </c>
      <c r="AK2196" s="7">
        <f>IF(T2196&gt;0,RANK(T2196,(N2196:P2196,Q2196:AE2196)),0)</f>
        <v>0</v>
      </c>
      <c r="AL2196" s="7">
        <f>IF(S2196&gt;0,RANK(S2196,(N2196:P2196,Q2196:AE2196)),0)</f>
        <v>0</v>
      </c>
      <c r="AM2196" s="2">
        <f t="shared" si="832"/>
        <v>0</v>
      </c>
      <c r="AN2196" s="2">
        <f t="shared" si="833"/>
        <v>1.2926748425588332E-2</v>
      </c>
      <c r="AO2196" s="2">
        <f t="shared" si="834"/>
        <v>0</v>
      </c>
      <c r="AP2196" s="2">
        <f t="shared" si="835"/>
        <v>0</v>
      </c>
      <c r="AR2196" t="s">
        <v>1175</v>
      </c>
      <c r="AS2196" t="s">
        <v>470</v>
      </c>
      <c r="AT2196" s="57">
        <v>6</v>
      </c>
      <c r="AU2196" s="57"/>
      <c r="AV2196">
        <v>3</v>
      </c>
      <c r="AW2196" s="91">
        <v>55</v>
      </c>
      <c r="AX2196" s="93">
        <v>77</v>
      </c>
      <c r="AY2196" s="97">
        <f t="shared" si="826"/>
        <v>55077</v>
      </c>
      <c r="BA2196" s="7" t="s">
        <v>1261</v>
      </c>
    </row>
    <row r="2197" spans="1:53" hidden="1" outlineLevel="1">
      <c r="A2197" t="s">
        <v>1093</v>
      </c>
      <c r="B2197" t="s">
        <v>470</v>
      </c>
      <c r="C2197" s="1">
        <f t="shared" si="827"/>
        <v>761</v>
      </c>
      <c r="D2197" s="7">
        <f>IF(N2197&gt;0, RANK(N2197,(N2197:P2197,Q2197:AE2197)),0)</f>
        <v>1</v>
      </c>
      <c r="E2197" s="7">
        <f>IF(O2197&gt;0,RANK(O2197,(N2197:P2197,Q2197:AE2197)),0)</f>
        <v>2</v>
      </c>
      <c r="F2197" s="7">
        <f>IF(P2197&gt;0,RANK(P2197,(N2197:P2197,Q2197:AE2197)),0)</f>
        <v>0</v>
      </c>
      <c r="G2197" s="1">
        <f t="shared" si="815"/>
        <v>436</v>
      </c>
      <c r="H2197" s="2">
        <f t="shared" si="816"/>
        <v>0.5729303547963206</v>
      </c>
      <c r="I2197" s="2"/>
      <c r="J2197" s="2">
        <f t="shared" si="828"/>
        <v>0.78186596583442836</v>
      </c>
      <c r="K2197" s="2">
        <f t="shared" si="829"/>
        <v>0.20893561103810776</v>
      </c>
      <c r="L2197" s="2">
        <f t="shared" si="830"/>
        <v>0</v>
      </c>
      <c r="M2197" s="2">
        <f t="shared" si="831"/>
        <v>9.1984231274638839E-3</v>
      </c>
      <c r="N2197" s="59">
        <v>595</v>
      </c>
      <c r="O2197" s="59">
        <v>159</v>
      </c>
      <c r="P2197" s="59"/>
      <c r="R2197" s="57">
        <v>7</v>
      </c>
      <c r="X2197" s="57">
        <v>0</v>
      </c>
      <c r="Y2197" s="59"/>
      <c r="Z2197" s="59"/>
      <c r="AA2197" s="59">
        <v>0</v>
      </c>
      <c r="AB2197" s="59">
        <v>0</v>
      </c>
      <c r="AC2197" s="59"/>
      <c r="AD2197" s="59"/>
      <c r="AE2197" s="59"/>
      <c r="AF2197" s="59"/>
      <c r="AG2197" s="59"/>
      <c r="AI2197" s="7">
        <f>IF(Q2197&gt;0,RANK(Q2197,(N2197:P2197,Q2197:AE2197)),0)</f>
        <v>0</v>
      </c>
      <c r="AJ2197" s="7">
        <f>IF(R2197&gt;0,RANK(R2197,(N2197:P2197,Q2197:AE2197)),0)</f>
        <v>3</v>
      </c>
      <c r="AK2197" s="7">
        <f>IF(T2197&gt;0,RANK(T2197,(N2197:P2197,Q2197:AE2197)),0)</f>
        <v>0</v>
      </c>
      <c r="AL2197" s="7">
        <f>IF(S2197&gt;0,RANK(S2197,(N2197:P2197,Q2197:AE2197)),0)</f>
        <v>0</v>
      </c>
      <c r="AM2197" s="2">
        <f t="shared" si="832"/>
        <v>0</v>
      </c>
      <c r="AN2197" s="2">
        <f t="shared" si="833"/>
        <v>9.1984231274638631E-3</v>
      </c>
      <c r="AO2197" s="2">
        <f t="shared" si="834"/>
        <v>0</v>
      </c>
      <c r="AP2197" s="2">
        <f t="shared" si="835"/>
        <v>0</v>
      </c>
      <c r="AR2197" t="s">
        <v>1093</v>
      </c>
      <c r="AS2197" t="s">
        <v>470</v>
      </c>
      <c r="AT2197" s="57">
        <v>8</v>
      </c>
      <c r="AU2197" s="57"/>
      <c r="AV2197">
        <v>3</v>
      </c>
      <c r="AW2197" s="91">
        <v>55</v>
      </c>
      <c r="AX2197" s="93">
        <v>78</v>
      </c>
      <c r="AY2197" s="97">
        <f t="shared" si="826"/>
        <v>55078</v>
      </c>
      <c r="BA2197" s="7" t="s">
        <v>1261</v>
      </c>
    </row>
    <row r="2198" spans="1:53" hidden="1" outlineLevel="1">
      <c r="A2198" t="s">
        <v>1294</v>
      </c>
      <c r="B2198" t="s">
        <v>470</v>
      </c>
      <c r="C2198" s="1">
        <f t="shared" si="827"/>
        <v>341563</v>
      </c>
      <c r="D2198" s="7">
        <f>IF(N2198&gt;0, RANK(N2198,(N2198:P2198,Q2198:AE2198)),0)</f>
        <v>1</v>
      </c>
      <c r="E2198" s="7">
        <f>IF(O2198&gt;0,RANK(O2198,(N2198:P2198,Q2198:AE2198)),0)</f>
        <v>2</v>
      </c>
      <c r="F2198" s="7">
        <f>IF(P2198&gt;0,RANK(P2198,(N2198:P2198,Q2198:AE2198)),0)</f>
        <v>0</v>
      </c>
      <c r="G2198" s="1">
        <f t="shared" si="815"/>
        <v>79555</v>
      </c>
      <c r="H2198" s="2">
        <f t="shared" si="816"/>
        <v>0.23291457212871416</v>
      </c>
      <c r="I2198" s="2"/>
      <c r="J2198" s="2">
        <f t="shared" si="828"/>
        <v>0.61304649508289832</v>
      </c>
      <c r="K2198" s="2">
        <f t="shared" si="829"/>
        <v>0.38013192295418413</v>
      </c>
      <c r="L2198" s="2">
        <f t="shared" si="830"/>
        <v>0</v>
      </c>
      <c r="M2198" s="2">
        <f t="shared" si="831"/>
        <v>6.8215819629175445E-3</v>
      </c>
      <c r="N2198" s="59">
        <v>209394</v>
      </c>
      <c r="O2198" s="59">
        <v>129839</v>
      </c>
      <c r="P2198" s="59"/>
      <c r="R2198" s="57">
        <v>2188</v>
      </c>
      <c r="X2198" s="57">
        <v>139</v>
      </c>
      <c r="Y2198" s="59"/>
      <c r="Z2198" s="59"/>
      <c r="AA2198" s="59">
        <v>0</v>
      </c>
      <c r="AB2198" s="59">
        <v>3</v>
      </c>
      <c r="AC2198" s="59"/>
      <c r="AD2198" s="59"/>
      <c r="AE2198" s="59"/>
      <c r="AF2198" s="59"/>
      <c r="AG2198" s="59"/>
      <c r="AI2198" s="7">
        <f>IF(Q2198&gt;0,RANK(Q2198,(N2198:P2198,Q2198:AE2198)),0)</f>
        <v>0</v>
      </c>
      <c r="AJ2198" s="7">
        <f>IF(R2198&gt;0,RANK(R2198,(N2198:P2198,Q2198:AE2198)),0)</f>
        <v>3</v>
      </c>
      <c r="AK2198" s="7">
        <f>IF(T2198&gt;0,RANK(T2198,(N2198:P2198,Q2198:AE2198)),0)</f>
        <v>0</v>
      </c>
      <c r="AL2198" s="7">
        <f>IF(S2198&gt;0,RANK(S2198,(N2198:P2198,Q2198:AE2198)),0)</f>
        <v>0</v>
      </c>
      <c r="AM2198" s="2">
        <f t="shared" si="832"/>
        <v>0</v>
      </c>
      <c r="AN2198" s="2">
        <f t="shared" si="833"/>
        <v>6.4058460664650442E-3</v>
      </c>
      <c r="AO2198" s="2">
        <f t="shared" si="834"/>
        <v>0</v>
      </c>
      <c r="AP2198" s="2">
        <f t="shared" si="835"/>
        <v>0</v>
      </c>
      <c r="AR2198" t="s">
        <v>1294</v>
      </c>
      <c r="AS2198" t="s">
        <v>470</v>
      </c>
      <c r="AT2198" s="57">
        <v>0</v>
      </c>
      <c r="AU2198" s="57"/>
      <c r="AV2198">
        <v>3</v>
      </c>
      <c r="AW2198" s="91">
        <v>55</v>
      </c>
      <c r="AX2198" s="93">
        <v>79</v>
      </c>
      <c r="AY2198" s="97">
        <f t="shared" si="826"/>
        <v>55079</v>
      </c>
      <c r="BA2198" s="7" t="s">
        <v>1261</v>
      </c>
    </row>
    <row r="2199" spans="1:53" hidden="1" outlineLevel="1">
      <c r="A2199" t="s">
        <v>1570</v>
      </c>
      <c r="B2199" t="s">
        <v>470</v>
      </c>
      <c r="C2199" s="1">
        <f t="shared" si="827"/>
        <v>13253</v>
      </c>
      <c r="D2199" s="7">
        <f>IF(N2199&gt;0, RANK(N2199,(N2199:P2199,Q2199:AE2199)),0)</f>
        <v>2</v>
      </c>
      <c r="E2199" s="7">
        <f>IF(O2199&gt;0,RANK(O2199,(N2199:P2199,Q2199:AE2199)),0)</f>
        <v>1</v>
      </c>
      <c r="F2199" s="7">
        <f>IF(P2199&gt;0,RANK(P2199,(N2199:P2199,Q2199:AE2199)),0)</f>
        <v>0</v>
      </c>
      <c r="G2199" s="1">
        <f t="shared" si="815"/>
        <v>2085</v>
      </c>
      <c r="H2199" s="2">
        <f t="shared" si="816"/>
        <v>0.15732287029351844</v>
      </c>
      <c r="I2199" s="2"/>
      <c r="J2199" s="2">
        <f t="shared" si="828"/>
        <v>0.40994491813174377</v>
      </c>
      <c r="K2199" s="2">
        <f t="shared" si="829"/>
        <v>0.56726778842526215</v>
      </c>
      <c r="L2199" s="2">
        <f t="shared" si="830"/>
        <v>0</v>
      </c>
      <c r="M2199" s="2">
        <f t="shared" si="831"/>
        <v>2.2787293442994017E-2</v>
      </c>
      <c r="N2199" s="59">
        <v>5433</v>
      </c>
      <c r="O2199" s="59">
        <v>7518</v>
      </c>
      <c r="P2199" s="59"/>
      <c r="R2199" s="57">
        <v>290</v>
      </c>
      <c r="X2199" s="57">
        <v>12</v>
      </c>
      <c r="Y2199" s="59"/>
      <c r="Z2199" s="59"/>
      <c r="AA2199" s="59">
        <v>0</v>
      </c>
      <c r="AB2199" s="59">
        <v>0</v>
      </c>
      <c r="AC2199" s="59"/>
      <c r="AD2199" s="59"/>
      <c r="AE2199" s="59"/>
      <c r="AF2199" s="59"/>
      <c r="AG2199" s="59"/>
      <c r="AI2199" s="7">
        <f>IF(Q2199&gt;0,RANK(Q2199,(N2199:P2199,Q2199:AE2199)),0)</f>
        <v>0</v>
      </c>
      <c r="AJ2199" s="7">
        <f>IF(R2199&gt;0,RANK(R2199,(N2199:P2199,Q2199:AE2199)),0)</f>
        <v>3</v>
      </c>
      <c r="AK2199" s="7">
        <f>IF(T2199&gt;0,RANK(T2199,(N2199:P2199,Q2199:AE2199)),0)</f>
        <v>0</v>
      </c>
      <c r="AL2199" s="7">
        <f>IF(S2199&gt;0,RANK(S2199,(N2199:P2199,Q2199:AE2199)),0)</f>
        <v>0</v>
      </c>
      <c r="AM2199" s="2">
        <f t="shared" si="832"/>
        <v>0</v>
      </c>
      <c r="AN2199" s="2">
        <f t="shared" si="833"/>
        <v>2.1881838074398249E-2</v>
      </c>
      <c r="AO2199" s="2">
        <f t="shared" si="834"/>
        <v>0</v>
      </c>
      <c r="AP2199" s="2">
        <f t="shared" si="835"/>
        <v>0</v>
      </c>
      <c r="AR2199" t="s">
        <v>1570</v>
      </c>
      <c r="AS2199" t="s">
        <v>470</v>
      </c>
      <c r="AT2199" s="57">
        <v>3</v>
      </c>
      <c r="AU2199" s="57"/>
      <c r="AV2199">
        <v>3</v>
      </c>
      <c r="AW2199" s="91">
        <v>55</v>
      </c>
      <c r="AX2199" s="93">
        <v>81</v>
      </c>
      <c r="AY2199" s="97">
        <f t="shared" si="826"/>
        <v>55081</v>
      </c>
      <c r="BA2199" s="7" t="s">
        <v>1261</v>
      </c>
    </row>
    <row r="2200" spans="1:53" hidden="1" outlineLevel="1">
      <c r="A2200" t="s">
        <v>902</v>
      </c>
      <c r="B2200" t="s">
        <v>470</v>
      </c>
      <c r="C2200" s="1">
        <f t="shared" si="827"/>
        <v>13773</v>
      </c>
      <c r="D2200" s="7">
        <f>IF(N2200&gt;0, RANK(N2200,(N2200:P2200,Q2200:AE2200)),0)</f>
        <v>2</v>
      </c>
      <c r="E2200" s="7">
        <f>IF(O2200&gt;0,RANK(O2200,(N2200:P2200,Q2200:AE2200)),0)</f>
        <v>1</v>
      </c>
      <c r="F2200" s="7">
        <f>IF(P2200&gt;0,RANK(P2200,(N2200:P2200,Q2200:AE2200)),0)</f>
        <v>0</v>
      </c>
      <c r="G2200" s="1">
        <f t="shared" si="815"/>
        <v>2804</v>
      </c>
      <c r="H2200" s="2">
        <f t="shared" si="816"/>
        <v>0.20358672765555796</v>
      </c>
      <c r="I2200" s="2"/>
      <c r="J2200" s="2">
        <f t="shared" si="828"/>
        <v>0.39112756843098817</v>
      </c>
      <c r="K2200" s="2">
        <f t="shared" si="829"/>
        <v>0.59471429608654613</v>
      </c>
      <c r="L2200" s="2">
        <f t="shared" si="830"/>
        <v>0</v>
      </c>
      <c r="M2200" s="2">
        <f t="shared" si="831"/>
        <v>1.4158135482465695E-2</v>
      </c>
      <c r="N2200" s="59">
        <v>5387</v>
      </c>
      <c r="O2200" s="59">
        <v>8191</v>
      </c>
      <c r="P2200" s="59"/>
      <c r="R2200" s="57">
        <v>188</v>
      </c>
      <c r="X2200" s="57">
        <v>7</v>
      </c>
      <c r="Y2200" s="59"/>
      <c r="Z2200" s="59"/>
      <c r="AA2200" s="59">
        <v>0</v>
      </c>
      <c r="AB2200" s="59">
        <v>0</v>
      </c>
      <c r="AC2200" s="59"/>
      <c r="AD2200" s="59"/>
      <c r="AE2200" s="59"/>
      <c r="AF2200" s="59"/>
      <c r="AG2200" s="59"/>
      <c r="AI2200" s="7">
        <f>IF(Q2200&gt;0,RANK(Q2200,(N2200:P2200,Q2200:AE2200)),0)</f>
        <v>0</v>
      </c>
      <c r="AJ2200" s="7">
        <f>IF(R2200&gt;0,RANK(R2200,(N2200:P2200,Q2200:AE2200)),0)</f>
        <v>3</v>
      </c>
      <c r="AK2200" s="7">
        <f>IF(T2200&gt;0,RANK(T2200,(N2200:P2200,Q2200:AE2200)),0)</f>
        <v>0</v>
      </c>
      <c r="AL2200" s="7">
        <f>IF(S2200&gt;0,RANK(S2200,(N2200:P2200,Q2200:AE2200)),0)</f>
        <v>0</v>
      </c>
      <c r="AM2200" s="2">
        <f t="shared" si="832"/>
        <v>0</v>
      </c>
      <c r="AN2200" s="2">
        <f t="shared" si="833"/>
        <v>1.364989472155667E-2</v>
      </c>
      <c r="AO2200" s="2">
        <f t="shared" si="834"/>
        <v>0</v>
      </c>
      <c r="AP2200" s="2">
        <f t="shared" si="835"/>
        <v>0</v>
      </c>
      <c r="AR2200" t="s">
        <v>902</v>
      </c>
      <c r="AS2200" t="s">
        <v>470</v>
      </c>
      <c r="AT2200" s="57">
        <v>8</v>
      </c>
      <c r="AU2200" s="57"/>
      <c r="AV2200">
        <v>3</v>
      </c>
      <c r="AW2200" s="91">
        <v>55</v>
      </c>
      <c r="AX2200" s="93">
        <v>83</v>
      </c>
      <c r="AY2200" s="97">
        <f t="shared" si="826"/>
        <v>55083</v>
      </c>
      <c r="BA2200" s="7" t="s">
        <v>1261</v>
      </c>
    </row>
    <row r="2201" spans="1:53" hidden="1" outlineLevel="1">
      <c r="A2201" t="s">
        <v>1266</v>
      </c>
      <c r="B2201" t="s">
        <v>470</v>
      </c>
      <c r="C2201" s="1">
        <f t="shared" si="827"/>
        <v>15958</v>
      </c>
      <c r="D2201" s="7">
        <f>IF(N2201&gt;0, RANK(N2201,(N2201:P2201,Q2201:AE2201)),0)</f>
        <v>2</v>
      </c>
      <c r="E2201" s="7">
        <f>IF(O2201&gt;0,RANK(O2201,(N2201:P2201,Q2201:AE2201)),0)</f>
        <v>1</v>
      </c>
      <c r="F2201" s="7">
        <f>IF(P2201&gt;0,RANK(P2201,(N2201:P2201,Q2201:AE2201)),0)</f>
        <v>0</v>
      </c>
      <c r="G2201" s="1">
        <f t="shared" si="815"/>
        <v>1602</v>
      </c>
      <c r="H2201" s="2">
        <f t="shared" si="816"/>
        <v>0.1003885198646447</v>
      </c>
      <c r="I2201" s="2"/>
      <c r="J2201" s="2">
        <f t="shared" si="828"/>
        <v>0.4391527760370974</v>
      </c>
      <c r="K2201" s="2">
        <f t="shared" si="829"/>
        <v>0.53954129590174205</v>
      </c>
      <c r="L2201" s="2">
        <f t="shared" si="830"/>
        <v>0</v>
      </c>
      <c r="M2201" s="2">
        <f t="shared" si="831"/>
        <v>2.1305928061160495E-2</v>
      </c>
      <c r="N2201" s="59">
        <v>7008</v>
      </c>
      <c r="O2201" s="59">
        <v>8610</v>
      </c>
      <c r="P2201" s="59"/>
      <c r="R2201" s="57">
        <v>333</v>
      </c>
      <c r="X2201" s="57">
        <v>7</v>
      </c>
      <c r="Y2201" s="59"/>
      <c r="Z2201" s="59"/>
      <c r="AA2201" s="59">
        <v>0</v>
      </c>
      <c r="AB2201" s="59">
        <v>0</v>
      </c>
      <c r="AC2201" s="59"/>
      <c r="AD2201" s="59"/>
      <c r="AE2201" s="59"/>
      <c r="AF2201" s="59"/>
      <c r="AG2201" s="59"/>
      <c r="AI2201" s="7">
        <f>IF(Q2201&gt;0,RANK(Q2201,(N2201:P2201,Q2201:AE2201)),0)</f>
        <v>0</v>
      </c>
      <c r="AJ2201" s="7">
        <f>IF(R2201&gt;0,RANK(R2201,(N2201:P2201,Q2201:AE2201)),0)</f>
        <v>3</v>
      </c>
      <c r="AK2201" s="7">
        <f>IF(T2201&gt;0,RANK(T2201,(N2201:P2201,Q2201:AE2201)),0)</f>
        <v>0</v>
      </c>
      <c r="AL2201" s="7">
        <f>IF(S2201&gt;0,RANK(S2201,(N2201:P2201,Q2201:AE2201)),0)</f>
        <v>0</v>
      </c>
      <c r="AM2201" s="2">
        <f t="shared" si="832"/>
        <v>0</v>
      </c>
      <c r="AN2201" s="2">
        <f t="shared" si="833"/>
        <v>2.086727660107783E-2</v>
      </c>
      <c r="AO2201" s="2">
        <f t="shared" si="834"/>
        <v>0</v>
      </c>
      <c r="AP2201" s="2">
        <f t="shared" si="835"/>
        <v>0</v>
      </c>
      <c r="AR2201" t="s">
        <v>1266</v>
      </c>
      <c r="AS2201" t="s">
        <v>470</v>
      </c>
      <c r="AT2201" s="57">
        <v>0</v>
      </c>
      <c r="AU2201" s="57"/>
      <c r="AV2201">
        <v>3</v>
      </c>
      <c r="AW2201" s="91">
        <v>55</v>
      </c>
      <c r="AX2201" s="93">
        <v>85</v>
      </c>
      <c r="AY2201" s="97">
        <f t="shared" si="826"/>
        <v>55085</v>
      </c>
      <c r="BA2201" s="7" t="s">
        <v>1261</v>
      </c>
    </row>
    <row r="2202" spans="1:53" hidden="1" outlineLevel="1">
      <c r="A2202" t="s">
        <v>743</v>
      </c>
      <c r="B2202" t="s">
        <v>470</v>
      </c>
      <c r="C2202" s="1">
        <f t="shared" si="827"/>
        <v>65741</v>
      </c>
      <c r="D2202" s="7">
        <f>IF(N2202&gt;0, RANK(N2202,(N2202:P2202,Q2202:AE2202)),0)</f>
        <v>2</v>
      </c>
      <c r="E2202" s="7">
        <f>IF(O2202&gt;0,RANK(O2202,(N2202:P2202,Q2202:AE2202)),0)</f>
        <v>1</v>
      </c>
      <c r="F2202" s="7">
        <f>IF(P2202&gt;0,RANK(P2202,(N2202:P2202,Q2202:AE2202)),0)</f>
        <v>0</v>
      </c>
      <c r="G2202" s="1">
        <f t="shared" si="815"/>
        <v>7432</v>
      </c>
      <c r="H2202" s="2">
        <f t="shared" si="816"/>
        <v>0.11304969501528726</v>
      </c>
      <c r="I2202" s="2"/>
      <c r="J2202" s="2">
        <f t="shared" si="828"/>
        <v>0.43744390867190946</v>
      </c>
      <c r="K2202" s="2">
        <f t="shared" si="829"/>
        <v>0.55049360368719669</v>
      </c>
      <c r="L2202" s="2">
        <f t="shared" si="830"/>
        <v>0</v>
      </c>
      <c r="M2202" s="2">
        <f t="shared" si="831"/>
        <v>1.2062487640893793E-2</v>
      </c>
      <c r="N2202" s="59">
        <v>28758</v>
      </c>
      <c r="O2202" s="59">
        <v>36190</v>
      </c>
      <c r="P2202" s="59"/>
      <c r="R2202" s="57">
        <v>764</v>
      </c>
      <c r="X2202" s="57">
        <v>29</v>
      </c>
      <c r="Y2202" s="59"/>
      <c r="Z2202" s="59"/>
      <c r="AA2202" s="59">
        <v>0</v>
      </c>
      <c r="AB2202" s="59">
        <v>0</v>
      </c>
      <c r="AC2202" s="59"/>
      <c r="AD2202" s="59"/>
      <c r="AE2202" s="59"/>
      <c r="AF2202" s="59"/>
      <c r="AG2202" s="59"/>
      <c r="AI2202" s="7">
        <f>IF(Q2202&gt;0,RANK(Q2202,(N2202:P2202,Q2202:AE2202)),0)</f>
        <v>0</v>
      </c>
      <c r="AJ2202" s="7">
        <f>IF(R2202&gt;0,RANK(R2202,(N2202:P2202,Q2202:AE2202)),0)</f>
        <v>3</v>
      </c>
      <c r="AK2202" s="7">
        <f>IF(T2202&gt;0,RANK(T2202,(N2202:P2202,Q2202:AE2202)),0)</f>
        <v>0</v>
      </c>
      <c r="AL2202" s="7">
        <f>IF(S2202&gt;0,RANK(S2202,(N2202:P2202,Q2202:AE2202)),0)</f>
        <v>0</v>
      </c>
      <c r="AM2202" s="2">
        <f t="shared" si="832"/>
        <v>0</v>
      </c>
      <c r="AN2202" s="2">
        <f t="shared" si="833"/>
        <v>1.16213626199784E-2</v>
      </c>
      <c r="AO2202" s="2">
        <f t="shared" si="834"/>
        <v>0</v>
      </c>
      <c r="AP2202" s="2">
        <f t="shared" si="835"/>
        <v>0</v>
      </c>
      <c r="AR2202" t="s">
        <v>743</v>
      </c>
      <c r="AS2202" t="s">
        <v>470</v>
      </c>
      <c r="AT2202" s="57">
        <v>0</v>
      </c>
      <c r="AU2202" s="57"/>
      <c r="AV2202">
        <v>3</v>
      </c>
      <c r="AW2202" s="91">
        <v>55</v>
      </c>
      <c r="AX2202" s="93">
        <v>87</v>
      </c>
      <c r="AY2202" s="97">
        <f t="shared" si="826"/>
        <v>55087</v>
      </c>
      <c r="BA2202" s="7" t="s">
        <v>1261</v>
      </c>
    </row>
    <row r="2203" spans="1:53" hidden="1" outlineLevel="1">
      <c r="A2203" t="s">
        <v>975</v>
      </c>
      <c r="B2203" t="s">
        <v>470</v>
      </c>
      <c r="C2203" s="1">
        <f t="shared" si="827"/>
        <v>43451</v>
      </c>
      <c r="D2203" s="7">
        <f>IF(N2203&gt;0, RANK(N2203,(N2203:P2203,Q2203:AE2203)),0)</f>
        <v>2</v>
      </c>
      <c r="E2203" s="7">
        <f>IF(O2203&gt;0,RANK(O2203,(N2203:P2203,Q2203:AE2203)),0)</f>
        <v>1</v>
      </c>
      <c r="F2203" s="7">
        <f>IF(P2203&gt;0,RANK(P2203,(N2203:P2203,Q2203:AE2203)),0)</f>
        <v>0</v>
      </c>
      <c r="G2203" s="1">
        <f t="shared" si="815"/>
        <v>16257</v>
      </c>
      <c r="H2203" s="2">
        <f t="shared" si="816"/>
        <v>0.37414558928448138</v>
      </c>
      <c r="I2203" s="2"/>
      <c r="J2203" s="2">
        <f t="shared" si="828"/>
        <v>0.31060274792294768</v>
      </c>
      <c r="K2203" s="2">
        <f t="shared" si="829"/>
        <v>0.684748337207429</v>
      </c>
      <c r="L2203" s="2">
        <f t="shared" si="830"/>
        <v>0</v>
      </c>
      <c r="M2203" s="2">
        <f t="shared" si="831"/>
        <v>4.6489148696233773E-3</v>
      </c>
      <c r="N2203" s="59">
        <v>13496</v>
      </c>
      <c r="O2203" s="59">
        <v>29753</v>
      </c>
      <c r="P2203" s="59"/>
      <c r="R2203" s="57">
        <v>189</v>
      </c>
      <c r="X2203" s="57">
        <v>13</v>
      </c>
      <c r="Y2203" s="59"/>
      <c r="Z2203" s="59"/>
      <c r="AA2203" s="59">
        <v>0</v>
      </c>
      <c r="AB2203" s="59">
        <v>0</v>
      </c>
      <c r="AC2203" s="59"/>
      <c r="AD2203" s="59"/>
      <c r="AE2203" s="59"/>
      <c r="AF2203" s="59"/>
      <c r="AG2203" s="59"/>
      <c r="AI2203" s="7">
        <f>IF(Q2203&gt;0,RANK(Q2203,(N2203:P2203,Q2203:AE2203)),0)</f>
        <v>0</v>
      </c>
      <c r="AJ2203" s="7">
        <f>IF(R2203&gt;0,RANK(R2203,(N2203:P2203,Q2203:AE2203)),0)</f>
        <v>3</v>
      </c>
      <c r="AK2203" s="7">
        <f>IF(T2203&gt;0,RANK(T2203,(N2203:P2203,Q2203:AE2203)),0)</f>
        <v>0</v>
      </c>
      <c r="AL2203" s="7">
        <f>IF(S2203&gt;0,RANK(S2203,(N2203:P2203,Q2203:AE2203)),0)</f>
        <v>0</v>
      </c>
      <c r="AM2203" s="2">
        <f t="shared" si="832"/>
        <v>0</v>
      </c>
      <c r="AN2203" s="2">
        <f t="shared" si="833"/>
        <v>4.3497272790039357E-3</v>
      </c>
      <c r="AO2203" s="2">
        <f t="shared" si="834"/>
        <v>0</v>
      </c>
      <c r="AP2203" s="2">
        <f t="shared" si="835"/>
        <v>0</v>
      </c>
      <c r="AR2203" t="s">
        <v>975</v>
      </c>
      <c r="AS2203" t="s">
        <v>470</v>
      </c>
      <c r="AT2203" s="57">
        <v>5</v>
      </c>
      <c r="AU2203" s="57"/>
      <c r="AV2203">
        <v>3</v>
      </c>
      <c r="AW2203" s="91">
        <v>55</v>
      </c>
      <c r="AX2203" s="93">
        <v>89</v>
      </c>
      <c r="AY2203" s="97">
        <f t="shared" si="826"/>
        <v>55089</v>
      </c>
      <c r="BA2203" s="7" t="s">
        <v>1261</v>
      </c>
    </row>
    <row r="2204" spans="1:53" hidden="1" outlineLevel="1">
      <c r="A2204" t="s">
        <v>1063</v>
      </c>
      <c r="B2204" t="s">
        <v>470</v>
      </c>
      <c r="C2204" s="1">
        <f t="shared" si="827"/>
        <v>2431</v>
      </c>
      <c r="D2204" s="7">
        <f>IF(N2204&gt;0, RANK(N2204,(N2204:P2204,Q2204:AE2204)),0)</f>
        <v>2</v>
      </c>
      <c r="E2204" s="7">
        <f>IF(O2204&gt;0,RANK(O2204,(N2204:P2204,Q2204:AE2204)),0)</f>
        <v>1</v>
      </c>
      <c r="F2204" s="7">
        <f>IF(P2204&gt;0,RANK(P2204,(N2204:P2204,Q2204:AE2204)),0)</f>
        <v>0</v>
      </c>
      <c r="G2204" s="1">
        <f t="shared" si="815"/>
        <v>162</v>
      </c>
      <c r="H2204" s="2">
        <f t="shared" si="816"/>
        <v>6.6639243109831339E-2</v>
      </c>
      <c r="I2204" s="2"/>
      <c r="J2204" s="2">
        <f t="shared" si="828"/>
        <v>0.45989304812834225</v>
      </c>
      <c r="K2204" s="2">
        <f t="shared" si="829"/>
        <v>0.52653229123817358</v>
      </c>
      <c r="L2204" s="2">
        <f t="shared" si="830"/>
        <v>0</v>
      </c>
      <c r="M2204" s="2">
        <f t="shared" si="831"/>
        <v>1.3574660633484115E-2</v>
      </c>
      <c r="N2204" s="59">
        <v>1118</v>
      </c>
      <c r="O2204" s="59">
        <v>1280</v>
      </c>
      <c r="P2204" s="59"/>
      <c r="R2204" s="57">
        <v>33</v>
      </c>
      <c r="X2204" s="57">
        <v>0</v>
      </c>
      <c r="Y2204" s="59"/>
      <c r="Z2204" s="59"/>
      <c r="AA2204" s="59">
        <v>0</v>
      </c>
      <c r="AB2204" s="59">
        <v>0</v>
      </c>
      <c r="AC2204" s="59"/>
      <c r="AD2204" s="59"/>
      <c r="AE2204" s="59"/>
      <c r="AF2204" s="59"/>
      <c r="AG2204" s="59"/>
      <c r="AI2204" s="7">
        <f>IF(Q2204&gt;0,RANK(Q2204,(N2204:P2204,Q2204:AE2204)),0)</f>
        <v>0</v>
      </c>
      <c r="AJ2204" s="7">
        <f>IF(R2204&gt;0,RANK(R2204,(N2204:P2204,Q2204:AE2204)),0)</f>
        <v>3</v>
      </c>
      <c r="AK2204" s="7">
        <f>IF(T2204&gt;0,RANK(T2204,(N2204:P2204,Q2204:AE2204)),0)</f>
        <v>0</v>
      </c>
      <c r="AL2204" s="7">
        <f>IF(S2204&gt;0,RANK(S2204,(N2204:P2204,Q2204:AE2204)),0)</f>
        <v>0</v>
      </c>
      <c r="AM2204" s="2">
        <f t="shared" si="832"/>
        <v>0</v>
      </c>
      <c r="AN2204" s="2">
        <f t="shared" si="833"/>
        <v>1.3574660633484163E-2</v>
      </c>
      <c r="AO2204" s="2">
        <f t="shared" si="834"/>
        <v>0</v>
      </c>
      <c r="AP2204" s="2">
        <f t="shared" si="835"/>
        <v>0</v>
      </c>
      <c r="AR2204" t="s">
        <v>1063</v>
      </c>
      <c r="AS2204" t="s">
        <v>470</v>
      </c>
      <c r="AT2204" s="57">
        <v>3</v>
      </c>
      <c r="AU2204" s="57"/>
      <c r="AV2204">
        <v>3</v>
      </c>
      <c r="AW2204" s="91">
        <v>55</v>
      </c>
      <c r="AX2204" s="93">
        <v>91</v>
      </c>
      <c r="AY2204" s="97">
        <f t="shared" si="826"/>
        <v>55091</v>
      </c>
      <c r="BA2204" s="7" t="s">
        <v>1261</v>
      </c>
    </row>
    <row r="2205" spans="1:53" hidden="1" outlineLevel="1">
      <c r="A2205" t="s">
        <v>1736</v>
      </c>
      <c r="B2205" t="s">
        <v>470</v>
      </c>
      <c r="C2205" s="1">
        <f t="shared" si="827"/>
        <v>13395</v>
      </c>
      <c r="D2205" s="7">
        <f>IF(N2205&gt;0, RANK(N2205,(N2205:P2205,Q2205:AE2205)),0)</f>
        <v>2</v>
      </c>
      <c r="E2205" s="7">
        <f>IF(O2205&gt;0,RANK(O2205,(N2205:P2205,Q2205:AE2205)),0)</f>
        <v>1</v>
      </c>
      <c r="F2205" s="7">
        <f>IF(P2205&gt;0,RANK(P2205,(N2205:P2205,Q2205:AE2205)),0)</f>
        <v>0</v>
      </c>
      <c r="G2205" s="1">
        <f t="shared" ref="G2205:G2230" si="836">IF(C2205&gt;0,MAX(N2205:P2205)-LARGE(N2205:P2205,2),0)</f>
        <v>1120</v>
      </c>
      <c r="H2205" s="2">
        <f t="shared" ref="H2205:H2230" si="837">IF(C2205&gt;0,G2205/C2205,0)</f>
        <v>8.361328854050018E-2</v>
      </c>
      <c r="I2205" s="2"/>
      <c r="J2205" s="2">
        <f t="shared" si="828"/>
        <v>0.44591265397536395</v>
      </c>
      <c r="K2205" s="2">
        <f t="shared" si="829"/>
        <v>0.52952594251586416</v>
      </c>
      <c r="L2205" s="2">
        <f t="shared" si="830"/>
        <v>0</v>
      </c>
      <c r="M2205" s="2">
        <f t="shared" si="831"/>
        <v>2.4561403508771895E-2</v>
      </c>
      <c r="N2205" s="59">
        <v>5973</v>
      </c>
      <c r="O2205" s="59">
        <v>7093</v>
      </c>
      <c r="P2205" s="59"/>
      <c r="R2205" s="57">
        <v>313</v>
      </c>
      <c r="X2205" s="57">
        <v>4</v>
      </c>
      <c r="Y2205" s="59"/>
      <c r="Z2205" s="59"/>
      <c r="AA2205" s="59">
        <v>9</v>
      </c>
      <c r="AB2205" s="59">
        <v>3</v>
      </c>
      <c r="AC2205" s="59"/>
      <c r="AD2205" s="59"/>
      <c r="AE2205" s="59"/>
      <c r="AF2205" s="59"/>
      <c r="AG2205" s="59"/>
      <c r="AI2205" s="7">
        <f>IF(Q2205&gt;0,RANK(Q2205,(N2205:P2205,Q2205:AE2205)),0)</f>
        <v>0</v>
      </c>
      <c r="AJ2205" s="7">
        <f>IF(R2205&gt;0,RANK(R2205,(N2205:P2205,Q2205:AE2205)),0)</f>
        <v>3</v>
      </c>
      <c r="AK2205" s="7">
        <f>IF(T2205&gt;0,RANK(T2205,(N2205:P2205,Q2205:AE2205)),0)</f>
        <v>0</v>
      </c>
      <c r="AL2205" s="7">
        <f>IF(S2205&gt;0,RANK(S2205,(N2205:P2205,Q2205:AE2205)),0)</f>
        <v>0</v>
      </c>
      <c r="AM2205" s="2">
        <f t="shared" si="832"/>
        <v>0</v>
      </c>
      <c r="AN2205" s="2">
        <f t="shared" si="833"/>
        <v>2.3366927958193357E-2</v>
      </c>
      <c r="AO2205" s="2">
        <f t="shared" si="834"/>
        <v>0</v>
      </c>
      <c r="AP2205" s="2">
        <f t="shared" si="835"/>
        <v>0</v>
      </c>
      <c r="AR2205" t="s">
        <v>1736</v>
      </c>
      <c r="AS2205" t="s">
        <v>470</v>
      </c>
      <c r="AT2205" s="57">
        <v>3</v>
      </c>
      <c r="AU2205" s="57"/>
      <c r="AV2205">
        <v>3</v>
      </c>
      <c r="AW2205" s="91">
        <v>55</v>
      </c>
      <c r="AX2205" s="93">
        <v>93</v>
      </c>
      <c r="AY2205" s="97">
        <f t="shared" si="826"/>
        <v>55093</v>
      </c>
      <c r="BA2205" s="7" t="s">
        <v>1261</v>
      </c>
    </row>
    <row r="2206" spans="1:53" hidden="1" outlineLevel="1">
      <c r="A2206" t="s">
        <v>2180</v>
      </c>
      <c r="B2206" t="s">
        <v>470</v>
      </c>
      <c r="C2206" s="1">
        <f t="shared" si="827"/>
        <v>14967</v>
      </c>
      <c r="D2206" s="7">
        <f>IF(N2206&gt;0, RANK(N2206,(N2206:P2206,Q2206:AE2206)),0)</f>
        <v>2</v>
      </c>
      <c r="E2206" s="7">
        <f>IF(O2206&gt;0,RANK(O2206,(N2206:P2206,Q2206:AE2206)),0)</f>
        <v>1</v>
      </c>
      <c r="F2206" s="7">
        <f>IF(P2206&gt;0,RANK(P2206,(N2206:P2206,Q2206:AE2206)),0)</f>
        <v>0</v>
      </c>
      <c r="G2206" s="1">
        <f t="shared" si="836"/>
        <v>2835</v>
      </c>
      <c r="H2206" s="2">
        <f t="shared" si="837"/>
        <v>0.18941671677690919</v>
      </c>
      <c r="I2206" s="2"/>
      <c r="J2206" s="2">
        <f t="shared" si="828"/>
        <v>0.39313155609006478</v>
      </c>
      <c r="K2206" s="2">
        <f t="shared" si="829"/>
        <v>0.58254827286697397</v>
      </c>
      <c r="L2206" s="2">
        <f t="shared" si="830"/>
        <v>0</v>
      </c>
      <c r="M2206" s="2">
        <f t="shared" si="831"/>
        <v>2.4320171042961247E-2</v>
      </c>
      <c r="N2206" s="59">
        <v>5884</v>
      </c>
      <c r="O2206" s="59">
        <v>8719</v>
      </c>
      <c r="P2206" s="59"/>
      <c r="R2206" s="57">
        <v>362</v>
      </c>
      <c r="X2206" s="57">
        <v>2</v>
      </c>
      <c r="Y2206" s="59"/>
      <c r="Z2206" s="59"/>
      <c r="AA2206" s="59">
        <v>0</v>
      </c>
      <c r="AB2206" s="59">
        <v>0</v>
      </c>
      <c r="AC2206" s="59"/>
      <c r="AD2206" s="59"/>
      <c r="AE2206" s="59"/>
      <c r="AF2206" s="59"/>
      <c r="AG2206" s="59"/>
      <c r="AI2206" s="7">
        <f>IF(Q2206&gt;0,RANK(Q2206,(N2206:P2206,Q2206:AE2206)),0)</f>
        <v>0</v>
      </c>
      <c r="AJ2206" s="7">
        <f>IF(R2206&gt;0,RANK(R2206,(N2206:P2206,Q2206:AE2206)),0)</f>
        <v>3</v>
      </c>
      <c r="AK2206" s="7">
        <f>IF(T2206&gt;0,RANK(T2206,(N2206:P2206,Q2206:AE2206)),0)</f>
        <v>0</v>
      </c>
      <c r="AL2206" s="7">
        <f>IF(S2206&gt;0,RANK(S2206,(N2206:P2206,Q2206:AE2206)),0)</f>
        <v>0</v>
      </c>
      <c r="AM2206" s="2">
        <f t="shared" si="832"/>
        <v>0</v>
      </c>
      <c r="AN2206" s="2">
        <f t="shared" si="833"/>
        <v>2.4186543729538316E-2</v>
      </c>
      <c r="AO2206" s="2">
        <f t="shared" si="834"/>
        <v>0</v>
      </c>
      <c r="AP2206" s="2">
        <f t="shared" si="835"/>
        <v>0</v>
      </c>
      <c r="AR2206" t="s">
        <v>2180</v>
      </c>
      <c r="AS2206" t="s">
        <v>470</v>
      </c>
      <c r="AT2206" s="57">
        <v>7</v>
      </c>
      <c r="AU2206" s="57"/>
      <c r="AV2206">
        <v>3</v>
      </c>
      <c r="AW2206" s="91">
        <v>55</v>
      </c>
      <c r="AX2206" s="93">
        <v>95</v>
      </c>
      <c r="AY2206" s="97">
        <f t="shared" si="826"/>
        <v>55095</v>
      </c>
      <c r="BA2206" s="7" t="s">
        <v>1261</v>
      </c>
    </row>
    <row r="2207" spans="1:53" hidden="1" outlineLevel="1">
      <c r="A2207" t="s">
        <v>517</v>
      </c>
      <c r="B2207" t="s">
        <v>470</v>
      </c>
      <c r="C2207" s="1">
        <f t="shared" si="827"/>
        <v>27805</v>
      </c>
      <c r="D2207" s="7">
        <f>IF(N2207&gt;0, RANK(N2207,(N2207:P2207,Q2207:AE2207)),0)</f>
        <v>1</v>
      </c>
      <c r="E2207" s="7">
        <f>IF(O2207&gt;0,RANK(O2207,(N2207:P2207,Q2207:AE2207)),0)</f>
        <v>2</v>
      </c>
      <c r="F2207" s="7">
        <f>IF(P2207&gt;0,RANK(P2207,(N2207:P2207,Q2207:AE2207)),0)</f>
        <v>0</v>
      </c>
      <c r="G2207" s="1">
        <f t="shared" si="836"/>
        <v>2173</v>
      </c>
      <c r="H2207" s="2">
        <f t="shared" si="837"/>
        <v>7.8151411616615721E-2</v>
      </c>
      <c r="I2207" s="2"/>
      <c r="J2207" s="2">
        <f t="shared" si="828"/>
        <v>0.53299766229095491</v>
      </c>
      <c r="K2207" s="2">
        <f t="shared" si="829"/>
        <v>0.45484625067433915</v>
      </c>
      <c r="L2207" s="2">
        <f t="shared" si="830"/>
        <v>0</v>
      </c>
      <c r="M2207" s="2">
        <f t="shared" si="831"/>
        <v>1.2156087034705942E-2</v>
      </c>
      <c r="N2207" s="59">
        <v>14820</v>
      </c>
      <c r="O2207" s="59">
        <v>12647</v>
      </c>
      <c r="P2207" s="59"/>
      <c r="R2207" s="57">
        <v>333</v>
      </c>
      <c r="X2207" s="57">
        <v>5</v>
      </c>
      <c r="Y2207" s="59"/>
      <c r="Z2207" s="59"/>
      <c r="AA2207" s="59">
        <v>0</v>
      </c>
      <c r="AB2207" s="59">
        <v>0</v>
      </c>
      <c r="AC2207" s="59"/>
      <c r="AD2207" s="59"/>
      <c r="AE2207" s="59"/>
      <c r="AF2207" s="59"/>
      <c r="AG2207" s="59"/>
      <c r="AI2207" s="7">
        <f>IF(Q2207&gt;0,RANK(Q2207,(N2207:P2207,Q2207:AE2207)),0)</f>
        <v>0</v>
      </c>
      <c r="AJ2207" s="7">
        <f>IF(R2207&gt;0,RANK(R2207,(N2207:P2207,Q2207:AE2207)),0)</f>
        <v>3</v>
      </c>
      <c r="AK2207" s="7">
        <f>IF(T2207&gt;0,RANK(T2207,(N2207:P2207,Q2207:AE2207)),0)</f>
        <v>0</v>
      </c>
      <c r="AL2207" s="7">
        <f>IF(S2207&gt;0,RANK(S2207,(N2207:P2207,Q2207:AE2207)),0)</f>
        <v>0</v>
      </c>
      <c r="AM2207" s="2">
        <f t="shared" si="832"/>
        <v>0</v>
      </c>
      <c r="AN2207" s="2">
        <f t="shared" si="833"/>
        <v>1.1976263262003238E-2</v>
      </c>
      <c r="AO2207" s="2">
        <f t="shared" si="834"/>
        <v>0</v>
      </c>
      <c r="AP2207" s="2">
        <f t="shared" si="835"/>
        <v>0</v>
      </c>
      <c r="AR2207" t="s">
        <v>517</v>
      </c>
      <c r="AS2207" t="s">
        <v>470</v>
      </c>
      <c r="AT2207" s="57">
        <v>7</v>
      </c>
      <c r="AU2207" s="57"/>
      <c r="AV2207">
        <v>3</v>
      </c>
      <c r="AW2207" s="91">
        <v>55</v>
      </c>
      <c r="AX2207" s="93">
        <v>97</v>
      </c>
      <c r="AY2207" s="97">
        <f t="shared" si="826"/>
        <v>55097</v>
      </c>
      <c r="BA2207" s="7" t="s">
        <v>1261</v>
      </c>
    </row>
    <row r="2208" spans="1:53" hidden="1" outlineLevel="1">
      <c r="A2208" t="s">
        <v>1334</v>
      </c>
      <c r="B2208" t="s">
        <v>470</v>
      </c>
      <c r="C2208" s="1">
        <f t="shared" si="827"/>
        <v>6446</v>
      </c>
      <c r="D2208" s="7">
        <f>IF(N2208&gt;0, RANK(N2208,(N2208:P2208,Q2208:AE2208)),0)</f>
        <v>2</v>
      </c>
      <c r="E2208" s="7">
        <f>IF(O2208&gt;0,RANK(O2208,(N2208:P2208,Q2208:AE2208)),0)</f>
        <v>1</v>
      </c>
      <c r="F2208" s="7">
        <f>IF(P2208&gt;0,RANK(P2208,(N2208:P2208,Q2208:AE2208)),0)</f>
        <v>0</v>
      </c>
      <c r="G2208" s="1">
        <f t="shared" si="836"/>
        <v>133</v>
      </c>
      <c r="H2208" s="2">
        <f t="shared" si="837"/>
        <v>2.063295066708036E-2</v>
      </c>
      <c r="I2208" s="2"/>
      <c r="J2208" s="2">
        <f t="shared" si="828"/>
        <v>0.47921191436549798</v>
      </c>
      <c r="K2208" s="2">
        <f t="shared" si="829"/>
        <v>0.49984486503257836</v>
      </c>
      <c r="L2208" s="2">
        <f t="shared" si="830"/>
        <v>0</v>
      </c>
      <c r="M2208" s="2">
        <f t="shared" si="831"/>
        <v>2.0943220601923607E-2</v>
      </c>
      <c r="N2208" s="59">
        <v>3089</v>
      </c>
      <c r="O2208" s="59">
        <v>3222</v>
      </c>
      <c r="P2208" s="59"/>
      <c r="R2208" s="57">
        <v>134</v>
      </c>
      <c r="X2208" s="57">
        <v>1</v>
      </c>
      <c r="Y2208" s="59"/>
      <c r="Z2208" s="59"/>
      <c r="AA2208" s="59">
        <v>0</v>
      </c>
      <c r="AB2208" s="59">
        <v>0</v>
      </c>
      <c r="AC2208" s="59"/>
      <c r="AD2208" s="59"/>
      <c r="AE2208" s="59"/>
      <c r="AF2208" s="59"/>
      <c r="AG2208" s="59"/>
      <c r="AI2208" s="7">
        <f>IF(Q2208&gt;0,RANK(Q2208,(N2208:P2208,Q2208:AE2208)),0)</f>
        <v>0</v>
      </c>
      <c r="AJ2208" s="7">
        <f>IF(R2208&gt;0,RANK(R2208,(N2208:P2208,Q2208:AE2208)),0)</f>
        <v>3</v>
      </c>
      <c r="AK2208" s="7">
        <f>IF(T2208&gt;0,RANK(T2208,(N2208:P2208,Q2208:AE2208)),0)</f>
        <v>0</v>
      </c>
      <c r="AL2208" s="7">
        <f>IF(S2208&gt;0,RANK(S2208,(N2208:P2208,Q2208:AE2208)),0)</f>
        <v>0</v>
      </c>
      <c r="AM2208" s="2">
        <f t="shared" si="832"/>
        <v>0</v>
      </c>
      <c r="AN2208" s="2">
        <f t="shared" si="833"/>
        <v>2.0788085634502018E-2</v>
      </c>
      <c r="AO2208" s="2">
        <f t="shared" si="834"/>
        <v>0</v>
      </c>
      <c r="AP2208" s="2">
        <f t="shared" si="835"/>
        <v>0</v>
      </c>
      <c r="AR2208" t="s">
        <v>1334</v>
      </c>
      <c r="AS2208" t="s">
        <v>470</v>
      </c>
      <c r="AT2208" s="57">
        <v>7</v>
      </c>
      <c r="AU2208" s="57"/>
      <c r="AV2208">
        <v>3</v>
      </c>
      <c r="AW2208" s="91">
        <v>55</v>
      </c>
      <c r="AX2208" s="93">
        <v>99</v>
      </c>
      <c r="AY2208" s="97">
        <f t="shared" si="826"/>
        <v>55099</v>
      </c>
      <c r="BA2208" s="7" t="s">
        <v>1261</v>
      </c>
    </row>
    <row r="2209" spans="1:53" hidden="1" outlineLevel="1">
      <c r="A2209" t="s">
        <v>1335</v>
      </c>
      <c r="B2209" t="s">
        <v>470</v>
      </c>
      <c r="C2209" s="1">
        <f t="shared" si="827"/>
        <v>73162</v>
      </c>
      <c r="D2209" s="7">
        <f>IF(N2209&gt;0, RANK(N2209,(N2209:P2209,Q2209:AE2209)),0)</f>
        <v>2</v>
      </c>
      <c r="E2209" s="7">
        <f>IF(O2209&gt;0,RANK(O2209,(N2209:P2209,Q2209:AE2209)),0)</f>
        <v>1</v>
      </c>
      <c r="F2209" s="7">
        <f>IF(P2209&gt;0,RANK(P2209,(N2209:P2209,Q2209:AE2209)),0)</f>
        <v>0</v>
      </c>
      <c r="G2209" s="1">
        <f t="shared" si="836"/>
        <v>8982</v>
      </c>
      <c r="H2209" s="2">
        <f t="shared" si="837"/>
        <v>0.12276865039228015</v>
      </c>
      <c r="I2209" s="2"/>
      <c r="J2209" s="2">
        <f t="shared" si="828"/>
        <v>0.43436483420354827</v>
      </c>
      <c r="K2209" s="2">
        <f t="shared" si="829"/>
        <v>0.55713348459582845</v>
      </c>
      <c r="L2209" s="2">
        <f t="shared" si="830"/>
        <v>0</v>
      </c>
      <c r="M2209" s="2">
        <f t="shared" si="831"/>
        <v>8.5016812006233344E-3</v>
      </c>
      <c r="N2209" s="59">
        <v>31779</v>
      </c>
      <c r="O2209" s="59">
        <v>40761</v>
      </c>
      <c r="P2209" s="59"/>
      <c r="R2209" s="57">
        <v>600</v>
      </c>
      <c r="X2209" s="57">
        <v>17</v>
      </c>
      <c r="Y2209" s="59"/>
      <c r="Z2209" s="59"/>
      <c r="AA2209" s="59">
        <v>2</v>
      </c>
      <c r="AB2209" s="59">
        <v>3</v>
      </c>
      <c r="AC2209" s="59"/>
      <c r="AD2209" s="59"/>
      <c r="AE2209" s="59"/>
      <c r="AF2209" s="59"/>
      <c r="AG2209" s="59"/>
      <c r="AI2209" s="7">
        <f>IF(Q2209&gt;0,RANK(Q2209,(N2209:P2209,Q2209:AE2209)),0)</f>
        <v>0</v>
      </c>
      <c r="AJ2209" s="7">
        <f>IF(R2209&gt;0,RANK(R2209,(N2209:P2209,Q2209:AE2209)),0)</f>
        <v>3</v>
      </c>
      <c r="AK2209" s="7">
        <f>IF(T2209&gt;0,RANK(T2209,(N2209:P2209,Q2209:AE2209)),0)</f>
        <v>0</v>
      </c>
      <c r="AL2209" s="7">
        <f>IF(S2209&gt;0,RANK(S2209,(N2209:P2209,Q2209:AE2209)),0)</f>
        <v>0</v>
      </c>
      <c r="AM2209" s="2">
        <f t="shared" si="832"/>
        <v>0</v>
      </c>
      <c r="AN2209" s="2">
        <f t="shared" si="833"/>
        <v>8.2009786501189147E-3</v>
      </c>
      <c r="AO2209" s="2">
        <f t="shared" si="834"/>
        <v>0</v>
      </c>
      <c r="AP2209" s="2">
        <f t="shared" si="835"/>
        <v>0</v>
      </c>
      <c r="AR2209" t="s">
        <v>1335</v>
      </c>
      <c r="AS2209" t="s">
        <v>470</v>
      </c>
      <c r="AT2209" s="57">
        <v>1</v>
      </c>
      <c r="AU2209" s="57"/>
      <c r="AV2209">
        <v>3</v>
      </c>
      <c r="AW2209" s="91">
        <v>55</v>
      </c>
      <c r="AX2209" s="93">
        <v>101</v>
      </c>
      <c r="AY2209" s="97">
        <f t="shared" si="826"/>
        <v>55101</v>
      </c>
      <c r="BA2209" s="7" t="s">
        <v>1261</v>
      </c>
    </row>
    <row r="2210" spans="1:53" hidden="1" outlineLevel="1">
      <c r="A2210" t="s">
        <v>2153</v>
      </c>
      <c r="B2210" t="s">
        <v>470</v>
      </c>
      <c r="C2210" s="1">
        <f t="shared" si="827"/>
        <v>6326</v>
      </c>
      <c r="D2210" s="7">
        <f>IF(N2210&gt;0, RANK(N2210,(N2210:P2210,Q2210:AE2210)),0)</f>
        <v>2</v>
      </c>
      <c r="E2210" s="7">
        <f>IF(O2210&gt;0,RANK(O2210,(N2210:P2210,Q2210:AE2210)),0)</f>
        <v>1</v>
      </c>
      <c r="F2210" s="7">
        <f>IF(P2210&gt;0,RANK(P2210,(N2210:P2210,Q2210:AE2210)),0)</f>
        <v>0</v>
      </c>
      <c r="G2210" s="1">
        <f t="shared" si="836"/>
        <v>314</v>
      </c>
      <c r="H2210" s="2">
        <f t="shared" si="837"/>
        <v>4.9636421119190643E-2</v>
      </c>
      <c r="I2210" s="2"/>
      <c r="J2210" s="2">
        <f t="shared" si="828"/>
        <v>0.47107176730951628</v>
      </c>
      <c r="K2210" s="2">
        <f t="shared" si="829"/>
        <v>0.52070818842870692</v>
      </c>
      <c r="L2210" s="2">
        <f t="shared" si="830"/>
        <v>0</v>
      </c>
      <c r="M2210" s="2">
        <f t="shared" si="831"/>
        <v>8.2200442617768044E-3</v>
      </c>
      <c r="N2210" s="59">
        <v>2980</v>
      </c>
      <c r="O2210" s="59">
        <v>3294</v>
      </c>
      <c r="P2210" s="59"/>
      <c r="R2210" s="57">
        <v>50</v>
      </c>
      <c r="X2210" s="57">
        <v>2</v>
      </c>
      <c r="Y2210" s="59"/>
      <c r="Z2210" s="59"/>
      <c r="AA2210" s="59">
        <v>0</v>
      </c>
      <c r="AB2210" s="59">
        <v>0</v>
      </c>
      <c r="AC2210" s="59"/>
      <c r="AD2210" s="59"/>
      <c r="AE2210" s="59"/>
      <c r="AF2210" s="59"/>
      <c r="AG2210" s="59"/>
      <c r="AI2210" s="7">
        <f>IF(Q2210&gt;0,RANK(Q2210,(N2210:P2210,Q2210:AE2210)),0)</f>
        <v>0</v>
      </c>
      <c r="AJ2210" s="7">
        <f>IF(R2210&gt;0,RANK(R2210,(N2210:P2210,Q2210:AE2210)),0)</f>
        <v>3</v>
      </c>
      <c r="AK2210" s="7">
        <f>IF(T2210&gt;0,RANK(T2210,(N2210:P2210,Q2210:AE2210)),0)</f>
        <v>0</v>
      </c>
      <c r="AL2210" s="7">
        <f>IF(S2210&gt;0,RANK(S2210,(N2210:P2210,Q2210:AE2210)),0)</f>
        <v>0</v>
      </c>
      <c r="AM2210" s="2">
        <f t="shared" si="832"/>
        <v>0</v>
      </c>
      <c r="AN2210" s="2">
        <f t="shared" si="833"/>
        <v>7.9038887132469177E-3</v>
      </c>
      <c r="AO2210" s="2">
        <f t="shared" si="834"/>
        <v>0</v>
      </c>
      <c r="AP2210" s="2">
        <f t="shared" si="835"/>
        <v>0</v>
      </c>
      <c r="AR2210" t="s">
        <v>2153</v>
      </c>
      <c r="AS2210" t="s">
        <v>470</v>
      </c>
      <c r="AT2210" s="57">
        <v>3</v>
      </c>
      <c r="AU2210" s="57"/>
      <c r="AV2210">
        <v>3</v>
      </c>
      <c r="AW2210" s="91">
        <v>55</v>
      </c>
      <c r="AX2210" s="93">
        <v>103</v>
      </c>
      <c r="AY2210" s="97">
        <f t="shared" si="826"/>
        <v>55103</v>
      </c>
      <c r="BA2210" s="7" t="s">
        <v>1261</v>
      </c>
    </row>
    <row r="2211" spans="1:53" hidden="1" outlineLevel="1">
      <c r="A2211" t="s">
        <v>2509</v>
      </c>
      <c r="B2211" t="s">
        <v>470</v>
      </c>
      <c r="C2211" s="1">
        <f t="shared" si="827"/>
        <v>52415</v>
      </c>
      <c r="D2211" s="7">
        <f>IF(N2211&gt;0, RANK(N2211,(N2211:P2211,Q2211:AE2211)),0)</f>
        <v>1</v>
      </c>
      <c r="E2211" s="7">
        <f>IF(O2211&gt;0,RANK(O2211,(N2211:P2211,Q2211:AE2211)),0)</f>
        <v>2</v>
      </c>
      <c r="F2211" s="7">
        <f>IF(P2211&gt;0,RANK(P2211,(N2211:P2211,Q2211:AE2211)),0)</f>
        <v>0</v>
      </c>
      <c r="G2211" s="1">
        <f t="shared" si="836"/>
        <v>5180</v>
      </c>
      <c r="H2211" s="2">
        <f t="shared" si="837"/>
        <v>9.8826671754268819E-2</v>
      </c>
      <c r="I2211" s="2"/>
      <c r="J2211" s="2">
        <f t="shared" si="828"/>
        <v>0.54108556710865208</v>
      </c>
      <c r="K2211" s="2">
        <f t="shared" si="829"/>
        <v>0.44225889535438329</v>
      </c>
      <c r="L2211" s="2">
        <f t="shared" si="830"/>
        <v>0</v>
      </c>
      <c r="M2211" s="2">
        <f t="shared" si="831"/>
        <v>1.6655537536964637E-2</v>
      </c>
      <c r="N2211" s="59">
        <v>28361</v>
      </c>
      <c r="O2211" s="59">
        <v>23181</v>
      </c>
      <c r="P2211" s="59"/>
      <c r="R2211" s="57">
        <v>863</v>
      </c>
      <c r="X2211" s="57">
        <v>10</v>
      </c>
      <c r="Y2211" s="59"/>
      <c r="Z2211" s="59"/>
      <c r="AA2211" s="59">
        <v>0</v>
      </c>
      <c r="AB2211" s="59">
        <v>0</v>
      </c>
      <c r="AC2211" s="59"/>
      <c r="AD2211" s="59"/>
      <c r="AE2211" s="59"/>
      <c r="AF2211" s="59"/>
      <c r="AG2211" s="59"/>
      <c r="AI2211" s="7">
        <f>IF(Q2211&gt;0,RANK(Q2211,(N2211:P2211,Q2211:AE2211)),0)</f>
        <v>0</v>
      </c>
      <c r="AJ2211" s="7">
        <f>IF(R2211&gt;0,RANK(R2211,(N2211:P2211,Q2211:AE2211)),0)</f>
        <v>3</v>
      </c>
      <c r="AK2211" s="7">
        <f>IF(T2211&gt;0,RANK(T2211,(N2211:P2211,Q2211:AE2211)),0)</f>
        <v>0</v>
      </c>
      <c r="AL2211" s="7">
        <f>IF(S2211&gt;0,RANK(S2211,(N2211:P2211,Q2211:AE2211)),0)</f>
        <v>0</v>
      </c>
      <c r="AM2211" s="2">
        <f t="shared" si="832"/>
        <v>0</v>
      </c>
      <c r="AN2211" s="2">
        <f t="shared" si="833"/>
        <v>1.6464752456357912E-2</v>
      </c>
      <c r="AO2211" s="2">
        <f t="shared" si="834"/>
        <v>0</v>
      </c>
      <c r="AP2211" s="2">
        <f t="shared" si="835"/>
        <v>0</v>
      </c>
      <c r="AR2211" t="s">
        <v>2509</v>
      </c>
      <c r="AS2211" t="s">
        <v>470</v>
      </c>
      <c r="AT2211" s="57">
        <v>0</v>
      </c>
      <c r="AU2211" s="57"/>
      <c r="AV2211">
        <v>3</v>
      </c>
      <c r="AW2211" s="91">
        <v>55</v>
      </c>
      <c r="AX2211" s="93">
        <v>105</v>
      </c>
      <c r="AY2211" s="97">
        <f t="shared" si="826"/>
        <v>55105</v>
      </c>
      <c r="BA2211" s="7" t="s">
        <v>1261</v>
      </c>
    </row>
    <row r="2212" spans="1:53" ht="14" hidden="1" customHeight="1" outlineLevel="1">
      <c r="A2212" t="s">
        <v>1182</v>
      </c>
      <c r="B2212" t="s">
        <v>470</v>
      </c>
      <c r="C2212" s="1">
        <f t="shared" si="827"/>
        <v>5471</v>
      </c>
      <c r="D2212" s="7">
        <f>IF(N2212&gt;0, RANK(N2212,(N2212:P2212,Q2212:AE2212)),0)</f>
        <v>2</v>
      </c>
      <c r="E2212" s="7">
        <f>IF(O2212&gt;0,RANK(O2212,(N2212:P2212,Q2212:AE2212)),0)</f>
        <v>1</v>
      </c>
      <c r="F2212" s="7">
        <f>IF(P2212&gt;0,RANK(P2212,(N2212:P2212,Q2212:AE2212)),0)</f>
        <v>0</v>
      </c>
      <c r="G2212" s="1">
        <f t="shared" si="836"/>
        <v>625</v>
      </c>
      <c r="H2212" s="2">
        <f t="shared" si="837"/>
        <v>0.11423871321513435</v>
      </c>
      <c r="I2212" s="2"/>
      <c r="J2212" s="2">
        <f t="shared" si="828"/>
        <v>0.43191372692377994</v>
      </c>
      <c r="K2212" s="2">
        <f t="shared" si="829"/>
        <v>0.54615244013891429</v>
      </c>
      <c r="L2212" s="2">
        <f t="shared" si="830"/>
        <v>0</v>
      </c>
      <c r="M2212" s="2">
        <f t="shared" si="831"/>
        <v>2.1933832937305775E-2</v>
      </c>
      <c r="N2212" s="59">
        <v>2363</v>
      </c>
      <c r="O2212" s="59">
        <v>2988</v>
      </c>
      <c r="P2212" s="59"/>
      <c r="R2212" s="57">
        <v>118</v>
      </c>
      <c r="X2212" s="57">
        <v>2</v>
      </c>
      <c r="Y2212" s="59"/>
      <c r="Z2212" s="59"/>
      <c r="AA2212" s="59">
        <v>0</v>
      </c>
      <c r="AB2212" s="59">
        <v>0</v>
      </c>
      <c r="AC2212" s="59"/>
      <c r="AD2212" s="59"/>
      <c r="AE2212" s="59"/>
      <c r="AF2212" s="59"/>
      <c r="AG2212" s="59"/>
      <c r="AI2212" s="7">
        <f>IF(Q2212&gt;0,RANK(Q2212,(N2212:P2212,Q2212:AE2212)),0)</f>
        <v>0</v>
      </c>
      <c r="AJ2212" s="7">
        <f>IF(R2212&gt;0,RANK(R2212,(N2212:P2212,Q2212:AE2212)),0)</f>
        <v>3</v>
      </c>
      <c r="AK2212" s="7">
        <f>IF(T2212&gt;0,RANK(T2212,(N2212:P2212,Q2212:AE2212)),0)</f>
        <v>0</v>
      </c>
      <c r="AL2212" s="7">
        <f>IF(S2212&gt;0,RANK(S2212,(N2212:P2212,Q2212:AE2212)),0)</f>
        <v>0</v>
      </c>
      <c r="AM2212" s="2">
        <f t="shared" si="832"/>
        <v>0</v>
      </c>
      <c r="AN2212" s="2">
        <f t="shared" si="833"/>
        <v>2.1568269055017363E-2</v>
      </c>
      <c r="AO2212" s="2">
        <f t="shared" si="834"/>
        <v>0</v>
      </c>
      <c r="AP2212" s="2">
        <f t="shared" si="835"/>
        <v>0</v>
      </c>
      <c r="AR2212" t="s">
        <v>1182</v>
      </c>
      <c r="AS2212" t="s">
        <v>470</v>
      </c>
      <c r="AT2212" s="57">
        <v>7</v>
      </c>
      <c r="AU2212" s="57"/>
      <c r="AV2212">
        <v>3</v>
      </c>
      <c r="AW2212" s="91">
        <v>55</v>
      </c>
      <c r="AX2212" s="93">
        <v>107</v>
      </c>
      <c r="AY2212" s="97">
        <f t="shared" si="826"/>
        <v>55107</v>
      </c>
      <c r="BA2212" s="7" t="s">
        <v>1261</v>
      </c>
    </row>
    <row r="2213" spans="1:53" ht="14" hidden="1" customHeight="1" outlineLevel="1">
      <c r="A2213" t="s">
        <v>2079</v>
      </c>
      <c r="B2213" t="s">
        <v>470</v>
      </c>
      <c r="C2213" s="1">
        <f t="shared" si="827"/>
        <v>28223</v>
      </c>
      <c r="D2213" s="7">
        <f>IF(N2213&gt;0, RANK(N2213,(N2213:P2213,Q2213:AE2213)),0)</f>
        <v>2</v>
      </c>
      <c r="E2213" s="7">
        <f>IF(O2213&gt;0,RANK(O2213,(N2213:P2213,Q2213:AE2213)),0)</f>
        <v>1</v>
      </c>
      <c r="F2213" s="7">
        <f>IF(P2213&gt;0,RANK(P2213,(N2213:P2213,Q2213:AE2213)),0)</f>
        <v>0</v>
      </c>
      <c r="G2213" s="1">
        <f t="shared" si="836"/>
        <v>6577</v>
      </c>
      <c r="H2213" s="2">
        <f t="shared" si="837"/>
        <v>0.23303688481026114</v>
      </c>
      <c r="I2213" s="2"/>
      <c r="J2213" s="2">
        <f t="shared" si="828"/>
        <v>0.37504871912978777</v>
      </c>
      <c r="K2213" s="2">
        <f t="shared" si="829"/>
        <v>0.60808560394004885</v>
      </c>
      <c r="L2213" s="2">
        <f t="shared" si="830"/>
        <v>0</v>
      </c>
      <c r="M2213" s="2">
        <f t="shared" si="831"/>
        <v>1.6865676930163387E-2</v>
      </c>
      <c r="N2213" s="59">
        <v>10585</v>
      </c>
      <c r="O2213" s="59">
        <v>17162</v>
      </c>
      <c r="P2213" s="59"/>
      <c r="R2213" s="57">
        <v>465</v>
      </c>
      <c r="X2213" s="57">
        <v>11</v>
      </c>
      <c r="Y2213" s="59"/>
      <c r="Z2213" s="59"/>
      <c r="AA2213" s="59">
        <v>0</v>
      </c>
      <c r="AB2213" s="59">
        <v>0</v>
      </c>
      <c r="AC2213" s="59"/>
      <c r="AD2213" s="59"/>
      <c r="AE2213" s="59"/>
      <c r="AF2213" s="59"/>
      <c r="AG2213" s="59"/>
      <c r="AI2213" s="7">
        <f>IF(Q2213&gt;0,RANK(Q2213,(N2213:P2213,Q2213:AE2213)),0)</f>
        <v>0</v>
      </c>
      <c r="AJ2213" s="7">
        <f>IF(R2213&gt;0,RANK(R2213,(N2213:P2213,Q2213:AE2213)),0)</f>
        <v>3</v>
      </c>
      <c r="AK2213" s="7">
        <f>IF(T2213&gt;0,RANK(T2213,(N2213:P2213,Q2213:AE2213)),0)</f>
        <v>0</v>
      </c>
      <c r="AL2213" s="7">
        <f>IF(S2213&gt;0,RANK(S2213,(N2213:P2213,Q2213:AE2213)),0)</f>
        <v>0</v>
      </c>
      <c r="AM2213" s="2">
        <f t="shared" si="832"/>
        <v>0</v>
      </c>
      <c r="AN2213" s="2">
        <f t="shared" si="833"/>
        <v>1.6475923891861248E-2</v>
      </c>
      <c r="AO2213" s="2">
        <f t="shared" si="834"/>
        <v>0</v>
      </c>
      <c r="AP2213" s="2">
        <f t="shared" si="835"/>
        <v>0</v>
      </c>
      <c r="AR2213" t="s">
        <v>2079</v>
      </c>
      <c r="AS2213" t="s">
        <v>470</v>
      </c>
      <c r="AT2213" s="57">
        <v>3</v>
      </c>
      <c r="AU2213" s="57"/>
      <c r="AV2213">
        <v>3</v>
      </c>
      <c r="AW2213" s="91">
        <v>55</v>
      </c>
      <c r="AX2213" s="93">
        <v>109</v>
      </c>
      <c r="AY2213" s="97">
        <f t="shared" si="826"/>
        <v>55109</v>
      </c>
      <c r="BA2213" s="7" t="s">
        <v>1261</v>
      </c>
    </row>
    <row r="2214" spans="1:53" hidden="1" outlineLevel="1">
      <c r="A2214" t="s">
        <v>2231</v>
      </c>
      <c r="B2214" t="s">
        <v>470</v>
      </c>
      <c r="C2214" s="1">
        <f t="shared" si="827"/>
        <v>22392</v>
      </c>
      <c r="D2214" s="7">
        <f>IF(N2214&gt;0, RANK(N2214,(N2214:P2214,Q2214:AE2214)),0)</f>
        <v>1</v>
      </c>
      <c r="E2214" s="7">
        <f>IF(O2214&gt;0,RANK(O2214,(N2214:P2214,Q2214:AE2214)),0)</f>
        <v>2</v>
      </c>
      <c r="F2214" s="7">
        <f>IF(P2214&gt;0,RANK(P2214,(N2214:P2214,Q2214:AE2214)),0)</f>
        <v>0</v>
      </c>
      <c r="G2214" s="1">
        <f t="shared" si="836"/>
        <v>332</v>
      </c>
      <c r="H2214" s="2">
        <f t="shared" si="837"/>
        <v>1.4826723829939265E-2</v>
      </c>
      <c r="I2214" s="2"/>
      <c r="J2214" s="2">
        <f t="shared" si="828"/>
        <v>0.49964272954626654</v>
      </c>
      <c r="K2214" s="2">
        <f t="shared" si="829"/>
        <v>0.48481600571632727</v>
      </c>
      <c r="L2214" s="2">
        <f t="shared" si="830"/>
        <v>0</v>
      </c>
      <c r="M2214" s="2">
        <f t="shared" si="831"/>
        <v>1.5541264737406191E-2</v>
      </c>
      <c r="N2214" s="59">
        <v>11188</v>
      </c>
      <c r="O2214" s="59">
        <v>10856</v>
      </c>
      <c r="P2214" s="59"/>
      <c r="R2214" s="57">
        <v>344</v>
      </c>
      <c r="X2214" s="57">
        <v>4</v>
      </c>
      <c r="Y2214" s="59"/>
      <c r="Z2214" s="59"/>
      <c r="AA2214" s="59">
        <v>0</v>
      </c>
      <c r="AB2214" s="59">
        <v>0</v>
      </c>
      <c r="AC2214" s="59"/>
      <c r="AD2214" s="59"/>
      <c r="AE2214" s="59"/>
      <c r="AF2214" s="59"/>
      <c r="AG2214" s="59"/>
      <c r="AI2214" s="7">
        <f>IF(Q2214&gt;0,RANK(Q2214,(N2214:P2214,Q2214:AE2214)),0)</f>
        <v>0</v>
      </c>
      <c r="AJ2214" s="7">
        <f>IF(R2214&gt;0,RANK(R2214,(N2214:P2214,Q2214:AE2214)),0)</f>
        <v>3</v>
      </c>
      <c r="AK2214" s="7">
        <f>IF(T2214&gt;0,RANK(T2214,(N2214:P2214,Q2214:AE2214)),0)</f>
        <v>0</v>
      </c>
      <c r="AL2214" s="7">
        <f>IF(S2214&gt;0,RANK(S2214,(N2214:P2214,Q2214:AE2214)),0)</f>
        <v>0</v>
      </c>
      <c r="AM2214" s="2">
        <f t="shared" si="832"/>
        <v>0</v>
      </c>
      <c r="AN2214" s="2">
        <f t="shared" si="833"/>
        <v>1.5362629510539478E-2</v>
      </c>
      <c r="AO2214" s="2">
        <f t="shared" si="834"/>
        <v>0</v>
      </c>
      <c r="AP2214" s="2">
        <f t="shared" si="835"/>
        <v>0</v>
      </c>
      <c r="AR2214" t="s">
        <v>2231</v>
      </c>
      <c r="AS2214" t="s">
        <v>470</v>
      </c>
      <c r="AT2214" s="57">
        <v>0</v>
      </c>
      <c r="AU2214" s="57"/>
      <c r="AV2214">
        <v>3</v>
      </c>
      <c r="AW2214" s="91">
        <v>55</v>
      </c>
      <c r="AX2214" s="93">
        <v>111</v>
      </c>
      <c r="AY2214" s="97">
        <f t="shared" si="826"/>
        <v>55111</v>
      </c>
      <c r="BA2214" s="7" t="s">
        <v>1261</v>
      </c>
    </row>
    <row r="2215" spans="1:53" hidden="1" outlineLevel="1">
      <c r="A2215" t="s">
        <v>1863</v>
      </c>
      <c r="B2215" t="s">
        <v>470</v>
      </c>
      <c r="C2215" s="1">
        <f t="shared" si="827"/>
        <v>6514</v>
      </c>
      <c r="D2215" s="7">
        <f>IF(N2215&gt;0, RANK(N2215,(N2215:P2215,Q2215:AE2215)),0)</f>
        <v>2</v>
      </c>
      <c r="E2215" s="7">
        <f>IF(O2215&gt;0,RANK(O2215,(N2215:P2215,Q2215:AE2215)),0)</f>
        <v>1</v>
      </c>
      <c r="F2215" s="7">
        <f>IF(P2215&gt;0,RANK(P2215,(N2215:P2215,Q2215:AE2215)),0)</f>
        <v>0</v>
      </c>
      <c r="G2215" s="1">
        <f t="shared" si="836"/>
        <v>958</v>
      </c>
      <c r="H2215" s="2">
        <f t="shared" si="837"/>
        <v>0.14706785385323917</v>
      </c>
      <c r="I2215" s="2"/>
      <c r="J2215" s="2">
        <f t="shared" si="828"/>
        <v>0.42109303039606999</v>
      </c>
      <c r="K2215" s="2">
        <f t="shared" si="829"/>
        <v>0.56816088424930922</v>
      </c>
      <c r="L2215" s="2">
        <f t="shared" si="830"/>
        <v>0</v>
      </c>
      <c r="M2215" s="2">
        <f t="shared" si="831"/>
        <v>1.0746085354620738E-2</v>
      </c>
      <c r="N2215" s="59">
        <v>2743</v>
      </c>
      <c r="O2215" s="59">
        <v>3701</v>
      </c>
      <c r="P2215" s="59"/>
      <c r="R2215" s="57">
        <v>65</v>
      </c>
      <c r="X2215" s="57">
        <v>5</v>
      </c>
      <c r="Y2215" s="59"/>
      <c r="Z2215" s="59"/>
      <c r="AA2215" s="59">
        <v>0</v>
      </c>
      <c r="AB2215" s="59">
        <v>0</v>
      </c>
      <c r="AC2215" s="59"/>
      <c r="AD2215" s="59"/>
      <c r="AE2215" s="59"/>
      <c r="AF2215" s="59"/>
      <c r="AG2215" s="59"/>
      <c r="AI2215" s="7">
        <f>IF(Q2215&gt;0,RANK(Q2215,(N2215:P2215,Q2215:AE2215)),0)</f>
        <v>0</v>
      </c>
      <c r="AJ2215" s="7">
        <f>IF(R2215&gt;0,RANK(R2215,(N2215:P2215,Q2215:AE2215)),0)</f>
        <v>3</v>
      </c>
      <c r="AK2215" s="7">
        <f>IF(T2215&gt;0,RANK(T2215,(N2215:P2215,Q2215:AE2215)),0)</f>
        <v>0</v>
      </c>
      <c r="AL2215" s="7">
        <f>IF(S2215&gt;0,RANK(S2215,(N2215:P2215,Q2215:AE2215)),0)</f>
        <v>0</v>
      </c>
      <c r="AM2215" s="2">
        <f t="shared" si="832"/>
        <v>0</v>
      </c>
      <c r="AN2215" s="2">
        <f t="shared" si="833"/>
        <v>9.9785078292907586E-3</v>
      </c>
      <c r="AO2215" s="2">
        <f t="shared" si="834"/>
        <v>0</v>
      </c>
      <c r="AP2215" s="2">
        <f t="shared" si="835"/>
        <v>0</v>
      </c>
      <c r="AR2215" t="s">
        <v>1863</v>
      </c>
      <c r="AS2215" t="s">
        <v>470</v>
      </c>
      <c r="AT2215" s="57">
        <v>7</v>
      </c>
      <c r="AU2215" s="57"/>
      <c r="AV2215">
        <v>3</v>
      </c>
      <c r="AW2215" s="91">
        <v>55</v>
      </c>
      <c r="AX2215" s="93">
        <v>113</v>
      </c>
      <c r="AY2215" s="97">
        <f t="shared" si="826"/>
        <v>55113</v>
      </c>
      <c r="BA2215" s="7" t="s">
        <v>1261</v>
      </c>
    </row>
    <row r="2216" spans="1:53" hidden="1" outlineLevel="1">
      <c r="A2216" t="s">
        <v>1822</v>
      </c>
      <c r="B2216" t="s">
        <v>470</v>
      </c>
      <c r="C2216" s="1">
        <f t="shared" si="827"/>
        <v>14491</v>
      </c>
      <c r="D2216" s="7">
        <f>IF(N2216&gt;0, RANK(N2216,(N2216:P2216,Q2216:AE2216)),0)</f>
        <v>2</v>
      </c>
      <c r="E2216" s="7">
        <f>IF(O2216&gt;0,RANK(O2216,(N2216:P2216,Q2216:AE2216)),0)</f>
        <v>1</v>
      </c>
      <c r="F2216" s="7">
        <f>IF(P2216&gt;0,RANK(P2216,(N2216:P2216,Q2216:AE2216)),0)</f>
        <v>0</v>
      </c>
      <c r="G2216" s="1">
        <f t="shared" si="836"/>
        <v>3268</v>
      </c>
      <c r="H2216" s="2">
        <f t="shared" si="837"/>
        <v>0.22551928783382788</v>
      </c>
      <c r="I2216" s="2"/>
      <c r="J2216" s="2">
        <f t="shared" si="828"/>
        <v>0.37982195845697331</v>
      </c>
      <c r="K2216" s="2">
        <f t="shared" si="829"/>
        <v>0.60534124629080122</v>
      </c>
      <c r="L2216" s="2">
        <f t="shared" si="830"/>
        <v>0</v>
      </c>
      <c r="M2216" s="2">
        <f t="shared" si="831"/>
        <v>1.4836795252225476E-2</v>
      </c>
      <c r="N2216" s="59">
        <v>5504</v>
      </c>
      <c r="O2216" s="59">
        <v>8772</v>
      </c>
      <c r="P2216" s="59"/>
      <c r="R2216" s="57">
        <v>209</v>
      </c>
      <c r="X2216" s="57">
        <v>3</v>
      </c>
      <c r="Y2216" s="59"/>
      <c r="Z2216" s="59"/>
      <c r="AA2216" s="59">
        <v>3</v>
      </c>
      <c r="AB2216" s="59">
        <v>0</v>
      </c>
      <c r="AC2216" s="59"/>
      <c r="AD2216" s="59"/>
      <c r="AE2216" s="59"/>
      <c r="AF2216" s="59"/>
      <c r="AG2216" s="59"/>
      <c r="AI2216" s="7">
        <f>IF(Q2216&gt;0,RANK(Q2216,(N2216:P2216,Q2216:AE2216)),0)</f>
        <v>0</v>
      </c>
      <c r="AJ2216" s="7">
        <f>IF(R2216&gt;0,RANK(R2216,(N2216:P2216,Q2216:AE2216)),0)</f>
        <v>3</v>
      </c>
      <c r="AK2216" s="7">
        <f>IF(T2216&gt;0,RANK(T2216,(N2216:P2216,Q2216:AE2216)),0)</f>
        <v>0</v>
      </c>
      <c r="AL2216" s="7">
        <f>IF(S2216&gt;0,RANK(S2216,(N2216:P2216,Q2216:AE2216)),0)</f>
        <v>0</v>
      </c>
      <c r="AM2216" s="2">
        <f t="shared" si="832"/>
        <v>0</v>
      </c>
      <c r="AN2216" s="2">
        <f t="shared" si="833"/>
        <v>1.4422745152163411E-2</v>
      </c>
      <c r="AO2216" s="2">
        <f t="shared" si="834"/>
        <v>0</v>
      </c>
      <c r="AP2216" s="2">
        <f t="shared" si="835"/>
        <v>0</v>
      </c>
      <c r="AR2216" t="s">
        <v>1822</v>
      </c>
      <c r="AS2216" t="s">
        <v>470</v>
      </c>
      <c r="AT2216" s="57">
        <v>8</v>
      </c>
      <c r="AU2216" s="57"/>
      <c r="AV2216">
        <v>3</v>
      </c>
      <c r="AW2216" s="91">
        <v>55</v>
      </c>
      <c r="AX2216" s="93">
        <v>115</v>
      </c>
      <c r="AY2216" s="97">
        <f t="shared" si="826"/>
        <v>55115</v>
      </c>
      <c r="BA2216" s="7" t="s">
        <v>1261</v>
      </c>
    </row>
    <row r="2217" spans="1:53" hidden="1" outlineLevel="1">
      <c r="A2217" t="s">
        <v>1246</v>
      </c>
      <c r="B2217" t="s">
        <v>470</v>
      </c>
      <c r="C2217" s="1">
        <f t="shared" si="827"/>
        <v>47020</v>
      </c>
      <c r="D2217" s="7">
        <f>IF(N2217&gt;0, RANK(N2217,(N2217:P2217,Q2217:AE2217)),0)</f>
        <v>2</v>
      </c>
      <c r="E2217" s="7">
        <f>IF(O2217&gt;0,RANK(O2217,(N2217:P2217,Q2217:AE2217)),0)</f>
        <v>1</v>
      </c>
      <c r="F2217" s="7">
        <f>IF(P2217&gt;0,RANK(P2217,(N2217:P2217,Q2217:AE2217)),0)</f>
        <v>0</v>
      </c>
      <c r="G2217" s="1">
        <f t="shared" si="836"/>
        <v>12184</v>
      </c>
      <c r="H2217" s="2">
        <f t="shared" si="837"/>
        <v>0.25912377711612078</v>
      </c>
      <c r="I2217" s="2"/>
      <c r="J2217" s="2">
        <f t="shared" si="828"/>
        <v>0.36527009783071035</v>
      </c>
      <c r="K2217" s="2">
        <f t="shared" si="829"/>
        <v>0.62439387494683118</v>
      </c>
      <c r="L2217" s="2">
        <f t="shared" si="830"/>
        <v>0</v>
      </c>
      <c r="M2217" s="2">
        <f t="shared" si="831"/>
        <v>1.033602722245841E-2</v>
      </c>
      <c r="N2217" s="59">
        <v>17175</v>
      </c>
      <c r="O2217" s="59">
        <v>29359</v>
      </c>
      <c r="P2217" s="59"/>
      <c r="R2217" s="57">
        <v>478</v>
      </c>
      <c r="X2217" s="57">
        <v>8</v>
      </c>
      <c r="Y2217" s="59"/>
      <c r="Z2217" s="59"/>
      <c r="AA2217" s="59">
        <v>0</v>
      </c>
      <c r="AB2217" s="59">
        <v>0</v>
      </c>
      <c r="AC2217" s="59"/>
      <c r="AD2217" s="59"/>
      <c r="AE2217" s="59"/>
      <c r="AF2217" s="59"/>
      <c r="AG2217" s="59"/>
      <c r="AI2217" s="7">
        <f>IF(Q2217&gt;0,RANK(Q2217,(N2217:P2217,Q2217:AE2217)),0)</f>
        <v>0</v>
      </c>
      <c r="AJ2217" s="7">
        <f>IF(R2217&gt;0,RANK(R2217,(N2217:P2217,Q2217:AE2217)),0)</f>
        <v>3</v>
      </c>
      <c r="AK2217" s="7">
        <f>IF(T2217&gt;0,RANK(T2217,(N2217:P2217,Q2217:AE2217)),0)</f>
        <v>0</v>
      </c>
      <c r="AL2217" s="7">
        <f>IF(S2217&gt;0,RANK(S2217,(N2217:P2217,Q2217:AE2217)),0)</f>
        <v>0</v>
      </c>
      <c r="AM2217" s="2">
        <f t="shared" si="832"/>
        <v>0</v>
      </c>
      <c r="AN2217" s="2">
        <f t="shared" si="833"/>
        <v>1.0165886856656741E-2</v>
      </c>
      <c r="AO2217" s="2">
        <f t="shared" si="834"/>
        <v>0</v>
      </c>
      <c r="AP2217" s="2">
        <f t="shared" si="835"/>
        <v>0</v>
      </c>
      <c r="AR2217" t="s">
        <v>1246</v>
      </c>
      <c r="AS2217" t="s">
        <v>470</v>
      </c>
      <c r="AT2217" s="57">
        <v>6</v>
      </c>
      <c r="AU2217" s="57"/>
      <c r="AV2217">
        <v>3</v>
      </c>
      <c r="AW2217" s="91">
        <v>55</v>
      </c>
      <c r="AX2217" s="93">
        <v>117</v>
      </c>
      <c r="AY2217" s="97">
        <f t="shared" si="826"/>
        <v>55117</v>
      </c>
      <c r="BA2217" s="7" t="s">
        <v>1261</v>
      </c>
    </row>
    <row r="2218" spans="1:53" hidden="1" outlineLevel="1">
      <c r="A2218" t="s">
        <v>406</v>
      </c>
      <c r="B2218" t="s">
        <v>470</v>
      </c>
      <c r="C2218" s="1">
        <f t="shared" si="827"/>
        <v>6846</v>
      </c>
      <c r="D2218" s="7">
        <f>IF(N2218&gt;0, RANK(N2218,(N2218:P2218,Q2218:AE2218)),0)</f>
        <v>2</v>
      </c>
      <c r="E2218" s="7">
        <f>IF(O2218&gt;0,RANK(O2218,(N2218:P2218,Q2218:AE2218)),0)</f>
        <v>1</v>
      </c>
      <c r="F2218" s="7">
        <f>IF(P2218&gt;0,RANK(P2218,(N2218:P2218,Q2218:AE2218)),0)</f>
        <v>0</v>
      </c>
      <c r="G2218" s="1">
        <f t="shared" si="836"/>
        <v>1489</v>
      </c>
      <c r="H2218" s="2">
        <f t="shared" si="837"/>
        <v>0.2174992696465089</v>
      </c>
      <c r="I2218" s="2"/>
      <c r="J2218" s="2">
        <f t="shared" si="828"/>
        <v>0.37919953257376571</v>
      </c>
      <c r="K2218" s="2">
        <f t="shared" si="829"/>
        <v>0.5966988022202746</v>
      </c>
      <c r="L2218" s="2">
        <f t="shared" si="830"/>
        <v>0</v>
      </c>
      <c r="M2218" s="2">
        <f t="shared" si="831"/>
        <v>2.4101665205959688E-2</v>
      </c>
      <c r="N2218" s="59">
        <v>2596</v>
      </c>
      <c r="O2218" s="59">
        <v>4085</v>
      </c>
      <c r="P2218" s="59"/>
      <c r="R2218" s="57">
        <v>164</v>
      </c>
      <c r="X2218" s="57">
        <v>1</v>
      </c>
      <c r="Y2218" s="59"/>
      <c r="Z2218" s="59"/>
      <c r="AA2218" s="59">
        <v>0</v>
      </c>
      <c r="AB2218" s="59">
        <v>0</v>
      </c>
      <c r="AC2218" s="59"/>
      <c r="AD2218" s="59"/>
      <c r="AE2218" s="59"/>
      <c r="AF2218" s="59"/>
      <c r="AG2218" s="59"/>
      <c r="AI2218" s="7">
        <f>IF(Q2218&gt;0,RANK(Q2218,(N2218:P2218,Q2218:AE2218)),0)</f>
        <v>0</v>
      </c>
      <c r="AJ2218" s="7">
        <f>IF(R2218&gt;0,RANK(R2218,(N2218:P2218,Q2218:AE2218)),0)</f>
        <v>3</v>
      </c>
      <c r="AK2218" s="7">
        <f>IF(T2218&gt;0,RANK(T2218,(N2218:P2218,Q2218:AE2218)),0)</f>
        <v>0</v>
      </c>
      <c r="AL2218" s="7">
        <f>IF(S2218&gt;0,RANK(S2218,(N2218:P2218,Q2218:AE2218)),0)</f>
        <v>0</v>
      </c>
      <c r="AM2218" s="2">
        <f t="shared" si="832"/>
        <v>0</v>
      </c>
      <c r="AN2218" s="2">
        <f t="shared" si="833"/>
        <v>2.3955594507741748E-2</v>
      </c>
      <c r="AO2218" s="2">
        <f t="shared" si="834"/>
        <v>0</v>
      </c>
      <c r="AP2218" s="2">
        <f t="shared" si="835"/>
        <v>0</v>
      </c>
      <c r="AR2218" t="s">
        <v>406</v>
      </c>
      <c r="AS2218" t="s">
        <v>470</v>
      </c>
      <c r="AT2218" s="57">
        <v>7</v>
      </c>
      <c r="AU2218" s="57"/>
      <c r="AV2218">
        <v>3</v>
      </c>
      <c r="AW2218" s="91">
        <v>55</v>
      </c>
      <c r="AX2218" s="93">
        <v>119</v>
      </c>
      <c r="AY2218" s="97">
        <f t="shared" si="826"/>
        <v>55119</v>
      </c>
      <c r="BA2218" s="7" t="s">
        <v>1261</v>
      </c>
    </row>
    <row r="2219" spans="1:53" hidden="1" outlineLevel="1">
      <c r="A2219" t="s">
        <v>1965</v>
      </c>
      <c r="B2219" t="s">
        <v>470</v>
      </c>
      <c r="C2219" s="1">
        <f t="shared" si="827"/>
        <v>10153</v>
      </c>
      <c r="D2219" s="7">
        <f>IF(N2219&gt;0, RANK(N2219,(N2219:P2219,Q2219:AE2219)),0)</f>
        <v>2</v>
      </c>
      <c r="E2219" s="7">
        <f>IF(O2219&gt;0,RANK(O2219,(N2219:P2219,Q2219:AE2219)),0)</f>
        <v>1</v>
      </c>
      <c r="F2219" s="7">
        <f>IF(P2219&gt;0,RANK(P2219,(N2219:P2219,Q2219:AE2219)),0)</f>
        <v>0</v>
      </c>
      <c r="G2219" s="1">
        <f t="shared" si="836"/>
        <v>48</v>
      </c>
      <c r="H2219" s="2">
        <f t="shared" si="837"/>
        <v>4.7276666994976856E-3</v>
      </c>
      <c r="I2219" s="2"/>
      <c r="J2219" s="2">
        <f t="shared" si="828"/>
        <v>0.49039692701664533</v>
      </c>
      <c r="K2219" s="2">
        <f t="shared" si="829"/>
        <v>0.49512459371614304</v>
      </c>
      <c r="L2219" s="2">
        <f t="shared" si="830"/>
        <v>0</v>
      </c>
      <c r="M2219" s="2">
        <f t="shared" si="831"/>
        <v>1.4478479267211686E-2</v>
      </c>
      <c r="N2219" s="59">
        <v>4979</v>
      </c>
      <c r="O2219" s="59">
        <v>5027</v>
      </c>
      <c r="P2219" s="59"/>
      <c r="R2219" s="57">
        <v>140</v>
      </c>
      <c r="X2219" s="57">
        <v>7</v>
      </c>
      <c r="Y2219" s="59"/>
      <c r="Z2219" s="59"/>
      <c r="AA2219" s="59">
        <v>0</v>
      </c>
      <c r="AB2219" s="59">
        <v>0</v>
      </c>
      <c r="AC2219" s="59"/>
      <c r="AD2219" s="59"/>
      <c r="AE2219" s="59"/>
      <c r="AF2219" s="59"/>
      <c r="AG2219" s="59"/>
      <c r="AI2219" s="7">
        <f>IF(Q2219&gt;0,RANK(Q2219,(N2219:P2219,Q2219:AE2219)),0)</f>
        <v>0</v>
      </c>
      <c r="AJ2219" s="7">
        <f>IF(R2219&gt;0,RANK(R2219,(N2219:P2219,Q2219:AE2219)),0)</f>
        <v>3</v>
      </c>
      <c r="AK2219" s="7">
        <f>IF(T2219&gt;0,RANK(T2219,(N2219:P2219,Q2219:AE2219)),0)</f>
        <v>0</v>
      </c>
      <c r="AL2219" s="7">
        <f>IF(S2219&gt;0,RANK(S2219,(N2219:P2219,Q2219:AE2219)),0)</f>
        <v>0</v>
      </c>
      <c r="AM2219" s="2">
        <f t="shared" si="832"/>
        <v>0</v>
      </c>
      <c r="AN2219" s="2">
        <f t="shared" si="833"/>
        <v>1.3789027873534915E-2</v>
      </c>
      <c r="AO2219" s="2">
        <f t="shared" si="834"/>
        <v>0</v>
      </c>
      <c r="AP2219" s="2">
        <f t="shared" si="835"/>
        <v>0</v>
      </c>
      <c r="AR2219" t="s">
        <v>1965</v>
      </c>
      <c r="AS2219" t="s">
        <v>470</v>
      </c>
      <c r="AT2219" s="57">
        <v>3</v>
      </c>
      <c r="AU2219" s="57"/>
      <c r="AV2219">
        <v>3</v>
      </c>
      <c r="AW2219" s="91">
        <v>55</v>
      </c>
      <c r="AX2219" s="93">
        <v>121</v>
      </c>
      <c r="AY2219" s="97">
        <f t="shared" si="826"/>
        <v>55121</v>
      </c>
      <c r="BA2219" s="7" t="s">
        <v>1261</v>
      </c>
    </row>
    <row r="2220" spans="1:53" hidden="1" outlineLevel="1">
      <c r="A2220" t="s">
        <v>1931</v>
      </c>
      <c r="B2220" t="s">
        <v>470</v>
      </c>
      <c r="C2220" s="1">
        <f t="shared" si="827"/>
        <v>11046</v>
      </c>
      <c r="D2220" s="7">
        <f>IF(N2220&gt;0, RANK(N2220,(N2220:P2220,Q2220:AE2220)),0)</f>
        <v>1</v>
      </c>
      <c r="E2220" s="7">
        <f>IF(O2220&gt;0,RANK(O2220,(N2220:P2220,Q2220:AE2220)),0)</f>
        <v>2</v>
      </c>
      <c r="F2220" s="7">
        <f>IF(P2220&gt;0,RANK(P2220,(N2220:P2220,Q2220:AE2220)),0)</f>
        <v>0</v>
      </c>
      <c r="G2220" s="1">
        <f t="shared" si="836"/>
        <v>224</v>
      </c>
      <c r="H2220" s="2">
        <f t="shared" si="837"/>
        <v>2.0278833967046894E-2</v>
      </c>
      <c r="I2220" s="2"/>
      <c r="J2220" s="2">
        <f t="shared" si="828"/>
        <v>0.50217273221075498</v>
      </c>
      <c r="K2220" s="2">
        <f t="shared" si="829"/>
        <v>0.48189389824370815</v>
      </c>
      <c r="L2220" s="2">
        <f t="shared" si="830"/>
        <v>0</v>
      </c>
      <c r="M2220" s="2">
        <f t="shared" si="831"/>
        <v>1.5933369545536868E-2</v>
      </c>
      <c r="N2220" s="59">
        <v>5547</v>
      </c>
      <c r="O2220" s="59">
        <v>5323</v>
      </c>
      <c r="P2220" s="59"/>
      <c r="R2220" s="57">
        <v>174</v>
      </c>
      <c r="X2220" s="57">
        <v>2</v>
      </c>
      <c r="Y2220" s="59"/>
      <c r="Z2220" s="59"/>
      <c r="AA2220" s="59">
        <v>0</v>
      </c>
      <c r="AB2220" s="59">
        <v>0</v>
      </c>
      <c r="AC2220" s="59"/>
      <c r="AD2220" s="59"/>
      <c r="AE2220" s="59"/>
      <c r="AF2220" s="59"/>
      <c r="AG2220" s="59"/>
      <c r="AI2220" s="7">
        <f>IF(Q2220&gt;0,RANK(Q2220,(N2220:P2220,Q2220:AE2220)),0)</f>
        <v>0</v>
      </c>
      <c r="AJ2220" s="7">
        <f>IF(R2220&gt;0,RANK(R2220,(N2220:P2220,Q2220:AE2220)),0)</f>
        <v>3</v>
      </c>
      <c r="AK2220" s="7">
        <f>IF(T2220&gt;0,RANK(T2220,(N2220:P2220,Q2220:AE2220)),0)</f>
        <v>0</v>
      </c>
      <c r="AL2220" s="7">
        <f>IF(S2220&gt;0,RANK(S2220,(N2220:P2220,Q2220:AE2220)),0)</f>
        <v>0</v>
      </c>
      <c r="AM2220" s="2">
        <f t="shared" si="832"/>
        <v>0</v>
      </c>
      <c r="AN2220" s="2">
        <f t="shared" si="833"/>
        <v>1.5752308527973928E-2</v>
      </c>
      <c r="AO2220" s="2">
        <f t="shared" si="834"/>
        <v>0</v>
      </c>
      <c r="AP2220" s="2">
        <f t="shared" si="835"/>
        <v>0</v>
      </c>
      <c r="AR2220" t="s">
        <v>1931</v>
      </c>
      <c r="AS2220" t="s">
        <v>470</v>
      </c>
      <c r="AT2220" s="57">
        <v>3</v>
      </c>
      <c r="AU2220" s="57"/>
      <c r="AV2220">
        <v>3</v>
      </c>
      <c r="AW2220" s="91">
        <v>55</v>
      </c>
      <c r="AX2220" s="93">
        <v>123</v>
      </c>
      <c r="AY2220" s="97">
        <f t="shared" si="826"/>
        <v>55123</v>
      </c>
      <c r="BA2220" s="7" t="s">
        <v>1261</v>
      </c>
    </row>
    <row r="2221" spans="1:53" hidden="1" outlineLevel="1">
      <c r="A2221" t="s">
        <v>1651</v>
      </c>
      <c r="B2221" t="s">
        <v>470</v>
      </c>
      <c r="C2221" s="1">
        <f t="shared" si="827"/>
        <v>10612</v>
      </c>
      <c r="D2221" s="7">
        <f>IF(N2221&gt;0, RANK(N2221,(N2221:P2221,Q2221:AE2221)),0)</f>
        <v>2</v>
      </c>
      <c r="E2221" s="7">
        <f>IF(O2221&gt;0,RANK(O2221,(N2221:P2221,Q2221:AE2221)),0)</f>
        <v>1</v>
      </c>
      <c r="F2221" s="7">
        <f>IF(P2221&gt;0,RANK(P2221,(N2221:P2221,Q2221:AE2221)),0)</f>
        <v>0</v>
      </c>
      <c r="G2221" s="1">
        <f t="shared" si="836"/>
        <v>2603</v>
      </c>
      <c r="H2221" s="2">
        <f t="shared" si="837"/>
        <v>0.24528835280814174</v>
      </c>
      <c r="I2221" s="2"/>
      <c r="J2221" s="2">
        <f t="shared" si="828"/>
        <v>0.37212589521296646</v>
      </c>
      <c r="K2221" s="2">
        <f t="shared" si="829"/>
        <v>0.61741424802110823</v>
      </c>
      <c r="L2221" s="2">
        <f t="shared" si="830"/>
        <v>0</v>
      </c>
      <c r="M2221" s="2">
        <f t="shared" si="831"/>
        <v>1.0459856765925313E-2</v>
      </c>
      <c r="N2221" s="59">
        <v>3949</v>
      </c>
      <c r="O2221" s="59">
        <v>6552</v>
      </c>
      <c r="P2221" s="59"/>
      <c r="R2221" s="57">
        <v>108</v>
      </c>
      <c r="X2221" s="57">
        <v>3</v>
      </c>
      <c r="Y2221" s="59"/>
      <c r="Z2221" s="59"/>
      <c r="AA2221" s="59">
        <v>0</v>
      </c>
      <c r="AB2221" s="59">
        <v>0</v>
      </c>
      <c r="AC2221" s="59"/>
      <c r="AD2221" s="59"/>
      <c r="AE2221" s="59"/>
      <c r="AF2221" s="59"/>
      <c r="AG2221" s="59"/>
      <c r="AI2221" s="7">
        <f>IF(Q2221&gt;0,RANK(Q2221,(N2221:P2221,Q2221:AE2221)),0)</f>
        <v>0</v>
      </c>
      <c r="AJ2221" s="7">
        <f>IF(R2221&gt;0,RANK(R2221,(N2221:P2221,Q2221:AE2221)),0)</f>
        <v>3</v>
      </c>
      <c r="AK2221" s="7">
        <f>IF(T2221&gt;0,RANK(T2221,(N2221:P2221,Q2221:AE2221)),0)</f>
        <v>0</v>
      </c>
      <c r="AL2221" s="7">
        <f>IF(S2221&gt;0,RANK(S2221,(N2221:P2221,Q2221:AE2221)),0)</f>
        <v>0</v>
      </c>
      <c r="AM2221" s="2">
        <f t="shared" si="832"/>
        <v>0</v>
      </c>
      <c r="AN2221" s="2">
        <f t="shared" si="833"/>
        <v>1.0177157934413872E-2</v>
      </c>
      <c r="AO2221" s="2">
        <f t="shared" si="834"/>
        <v>0</v>
      </c>
      <c r="AP2221" s="2">
        <f t="shared" si="835"/>
        <v>0</v>
      </c>
      <c r="AR2221" t="s">
        <v>1651</v>
      </c>
      <c r="AS2221" t="s">
        <v>470</v>
      </c>
      <c r="AT2221" s="57">
        <v>8</v>
      </c>
      <c r="AU2221" s="57"/>
      <c r="AV2221">
        <v>3</v>
      </c>
      <c r="AW2221" s="91">
        <v>55</v>
      </c>
      <c r="AX2221" s="93">
        <v>125</v>
      </c>
      <c r="AY2221" s="97">
        <f t="shared" si="826"/>
        <v>55125</v>
      </c>
      <c r="BA2221" s="7" t="s">
        <v>1261</v>
      </c>
    </row>
    <row r="2222" spans="1:53" hidden="1" outlineLevel="1">
      <c r="A2222" t="s">
        <v>1845</v>
      </c>
      <c r="B2222" t="s">
        <v>470</v>
      </c>
      <c r="C2222" s="1">
        <f t="shared" ref="C2222:C2230" si="838">SUM(N2222:AG2222)</f>
        <v>35201</v>
      </c>
      <c r="D2222" s="7">
        <f>IF(N2222&gt;0, RANK(N2222,(N2222:P2222,Q2222:AE2222)),0)</f>
        <v>2</v>
      </c>
      <c r="E2222" s="7">
        <f>IF(O2222&gt;0,RANK(O2222,(N2222:P2222,Q2222:AE2222)),0)</f>
        <v>1</v>
      </c>
      <c r="F2222" s="7">
        <f>IF(P2222&gt;0,RANK(P2222,(N2222:P2222,Q2222:AE2222)),0)</f>
        <v>0</v>
      </c>
      <c r="G2222" s="1">
        <f t="shared" si="836"/>
        <v>10052</v>
      </c>
      <c r="H2222" s="2">
        <f t="shared" si="837"/>
        <v>0.28556006931621258</v>
      </c>
      <c r="I2222" s="2"/>
      <c r="J2222" s="2">
        <f t="shared" ref="J2222:J2230" si="839">IF($C2222=0,"-",N2222/$C2222)</f>
        <v>0.35169455413198486</v>
      </c>
      <c r="K2222" s="2">
        <f t="shared" ref="K2222:K2230" si="840">IF($C2222=0,"-",O2222/$C2222)</f>
        <v>0.6372546234481975</v>
      </c>
      <c r="L2222" s="2">
        <f t="shared" ref="L2222:L2230" si="841">IF($C2222=0,"-",P2222/$C2222)</f>
        <v>0</v>
      </c>
      <c r="M2222" s="2">
        <f t="shared" ref="M2222:M2230" si="842">IF(C2222=0,"-",(1-J2222-K2222-L2222))</f>
        <v>1.1050822419817585E-2</v>
      </c>
      <c r="N2222" s="59">
        <v>12380</v>
      </c>
      <c r="O2222" s="59">
        <v>22432</v>
      </c>
      <c r="P2222" s="59"/>
      <c r="R2222" s="57">
        <v>378</v>
      </c>
      <c r="X2222" s="57">
        <v>11</v>
      </c>
      <c r="Y2222" s="59"/>
      <c r="Z2222" s="59"/>
      <c r="AA2222" s="59">
        <v>0</v>
      </c>
      <c r="AB2222" s="59">
        <v>0</v>
      </c>
      <c r="AC2222" s="59"/>
      <c r="AD2222" s="59"/>
      <c r="AE2222" s="59"/>
      <c r="AF2222" s="59"/>
      <c r="AG2222" s="59"/>
      <c r="AI2222" s="7">
        <f>IF(Q2222&gt;0,RANK(Q2222,(N2222:P2222,Q2222:AE2222)),0)</f>
        <v>0</v>
      </c>
      <c r="AJ2222" s="7">
        <f>IF(R2222&gt;0,RANK(R2222,(N2222:P2222,Q2222:AE2222)),0)</f>
        <v>3</v>
      </c>
      <c r="AK2222" s="7">
        <f>IF(T2222&gt;0,RANK(T2222,(N2222:P2222,Q2222:AE2222)),0)</f>
        <v>0</v>
      </c>
      <c r="AL2222" s="7">
        <f>IF(S2222&gt;0,RANK(S2222,(N2222:P2222,Q2222:AE2222)),0)</f>
        <v>0</v>
      </c>
      <c r="AM2222" s="2">
        <f t="shared" ref="AM2222:AM2230" si="843">IF($C2222=0,"-",Q2222/$C2222)</f>
        <v>0</v>
      </c>
      <c r="AN2222" s="2">
        <f t="shared" ref="AN2222:AN2230" si="844">IF($C2222=0,"-",R2222/$C2222)</f>
        <v>1.0738331297406324E-2</v>
      </c>
      <c r="AO2222" s="2">
        <f t="shared" ref="AO2222:AO2230" si="845">IF($C2222=0,"-",T2222/$C2222)</f>
        <v>0</v>
      </c>
      <c r="AP2222" s="2">
        <f t="shared" ref="AP2222:AP2230" si="846">IF($C2222=0,"-",S2222/$C2222)</f>
        <v>0</v>
      </c>
      <c r="AR2222" t="s">
        <v>1845</v>
      </c>
      <c r="AS2222" t="s">
        <v>470</v>
      </c>
      <c r="AT2222" s="57">
        <v>0</v>
      </c>
      <c r="AU2222" s="57"/>
      <c r="AV2222">
        <v>3</v>
      </c>
      <c r="AW2222" s="91">
        <v>55</v>
      </c>
      <c r="AX2222" s="93">
        <v>127</v>
      </c>
      <c r="AY2222" s="97">
        <f t="shared" si="826"/>
        <v>55127</v>
      </c>
      <c r="BA2222" s="7" t="s">
        <v>1261</v>
      </c>
    </row>
    <row r="2223" spans="1:53" hidden="1" outlineLevel="1">
      <c r="A2223" t="s">
        <v>1773</v>
      </c>
      <c r="B2223" t="s">
        <v>470</v>
      </c>
      <c r="C2223" s="1">
        <f t="shared" si="838"/>
        <v>6541</v>
      </c>
      <c r="D2223" s="7">
        <f>IF(N2223&gt;0, RANK(N2223,(N2223:P2223,Q2223:AE2223)),0)</f>
        <v>2</v>
      </c>
      <c r="E2223" s="7">
        <f>IF(O2223&gt;0,RANK(O2223,(N2223:P2223,Q2223:AE2223)),0)</f>
        <v>1</v>
      </c>
      <c r="F2223" s="7">
        <f>IF(P2223&gt;0,RANK(P2223,(N2223:P2223,Q2223:AE2223)),0)</f>
        <v>0</v>
      </c>
      <c r="G2223" s="1">
        <f t="shared" si="836"/>
        <v>528</v>
      </c>
      <c r="H2223" s="2">
        <f t="shared" si="837"/>
        <v>8.0721602201498238E-2</v>
      </c>
      <c r="I2223" s="2"/>
      <c r="J2223" s="2">
        <f t="shared" si="839"/>
        <v>0.45207154869286043</v>
      </c>
      <c r="K2223" s="2">
        <f t="shared" si="840"/>
        <v>0.53279315089435864</v>
      </c>
      <c r="L2223" s="2">
        <f t="shared" si="841"/>
        <v>0</v>
      </c>
      <c r="M2223" s="2">
        <f t="shared" si="842"/>
        <v>1.5135300412780994E-2</v>
      </c>
      <c r="N2223" s="59">
        <v>2957</v>
      </c>
      <c r="O2223" s="59">
        <v>3485</v>
      </c>
      <c r="P2223" s="59"/>
      <c r="R2223" s="57">
        <v>98</v>
      </c>
      <c r="X2223" s="57">
        <v>1</v>
      </c>
      <c r="Y2223" s="59"/>
      <c r="Z2223" s="59"/>
      <c r="AA2223" s="59">
        <v>0</v>
      </c>
      <c r="AB2223" s="59">
        <v>0</v>
      </c>
      <c r="AC2223" s="59"/>
      <c r="AD2223" s="59"/>
      <c r="AE2223" s="59"/>
      <c r="AF2223" s="59"/>
      <c r="AG2223" s="59"/>
      <c r="AI2223" s="7">
        <f>IF(Q2223&gt;0,RANK(Q2223,(N2223:P2223,Q2223:AE2223)),0)</f>
        <v>0</v>
      </c>
      <c r="AJ2223" s="7">
        <f>IF(R2223&gt;0,RANK(R2223,(N2223:P2223,Q2223:AE2223)),0)</f>
        <v>3</v>
      </c>
      <c r="AK2223" s="7">
        <f>IF(T2223&gt;0,RANK(T2223,(N2223:P2223,Q2223:AE2223)),0)</f>
        <v>0</v>
      </c>
      <c r="AL2223" s="7">
        <f>IF(S2223&gt;0,RANK(S2223,(N2223:P2223,Q2223:AE2223)),0)</f>
        <v>0</v>
      </c>
      <c r="AM2223" s="2">
        <f t="shared" si="843"/>
        <v>0</v>
      </c>
      <c r="AN2223" s="2">
        <f t="shared" si="844"/>
        <v>1.4982418590429598E-2</v>
      </c>
      <c r="AO2223" s="2">
        <f t="shared" si="845"/>
        <v>0</v>
      </c>
      <c r="AP2223" s="2">
        <f t="shared" si="846"/>
        <v>0</v>
      </c>
      <c r="AR2223" t="s">
        <v>1773</v>
      </c>
      <c r="AS2223" t="s">
        <v>470</v>
      </c>
      <c r="AT2223" s="57">
        <v>7</v>
      </c>
      <c r="AU2223" s="57"/>
      <c r="AV2223">
        <v>3</v>
      </c>
      <c r="AW2223" s="91">
        <v>55</v>
      </c>
      <c r="AX2223" s="93">
        <v>129</v>
      </c>
      <c r="AY2223" s="97">
        <f t="shared" si="826"/>
        <v>55129</v>
      </c>
      <c r="BA2223" s="7" t="s">
        <v>1261</v>
      </c>
    </row>
    <row r="2224" spans="1:53" hidden="1" outlineLevel="1">
      <c r="A2224" t="s">
        <v>2232</v>
      </c>
      <c r="B2224" t="s">
        <v>470</v>
      </c>
      <c r="C2224" s="1">
        <f t="shared" si="838"/>
        <v>59078</v>
      </c>
      <c r="D2224" s="7">
        <f>IF(N2224&gt;0, RANK(N2224,(N2224:P2224,Q2224:AE2224)),0)</f>
        <v>2</v>
      </c>
      <c r="E2224" s="7">
        <f>IF(O2224&gt;0,RANK(O2224,(N2224:P2224,Q2224:AE2224)),0)</f>
        <v>1</v>
      </c>
      <c r="F2224" s="7">
        <f>IF(P2224&gt;0,RANK(P2224,(N2224:P2224,Q2224:AE2224)),0)</f>
        <v>0</v>
      </c>
      <c r="G2224" s="1">
        <f t="shared" si="836"/>
        <v>29462</v>
      </c>
      <c r="H2224" s="2">
        <f t="shared" si="837"/>
        <v>0.4986966383425302</v>
      </c>
      <c r="I2224" s="2"/>
      <c r="J2224" s="2">
        <f t="shared" si="839"/>
        <v>0.2478926165408443</v>
      </c>
      <c r="K2224" s="2">
        <f t="shared" si="840"/>
        <v>0.74658925488337458</v>
      </c>
      <c r="L2224" s="2">
        <f t="shared" si="841"/>
        <v>0</v>
      </c>
      <c r="M2224" s="2">
        <f t="shared" si="842"/>
        <v>5.518128575781156E-3</v>
      </c>
      <c r="N2224" s="59">
        <v>14645</v>
      </c>
      <c r="O2224" s="59">
        <v>44107</v>
      </c>
      <c r="P2224" s="59"/>
      <c r="R2224" s="57">
        <v>314</v>
      </c>
      <c r="X2224" s="57">
        <v>12</v>
      </c>
      <c r="Y2224" s="59"/>
      <c r="Z2224" s="59"/>
      <c r="AA2224" s="59">
        <v>0</v>
      </c>
      <c r="AB2224" s="59">
        <v>0</v>
      </c>
      <c r="AC2224" s="59"/>
      <c r="AD2224" s="59"/>
      <c r="AE2224" s="59"/>
      <c r="AF2224" s="59"/>
      <c r="AG2224" s="59"/>
      <c r="AI2224" s="7">
        <f>IF(Q2224&gt;0,RANK(Q2224,(N2224:P2224,Q2224:AE2224)),0)</f>
        <v>0</v>
      </c>
      <c r="AJ2224" s="7">
        <f>IF(R2224&gt;0,RANK(R2224,(N2224:P2224,Q2224:AE2224)),0)</f>
        <v>3</v>
      </c>
      <c r="AK2224" s="7">
        <f>IF(T2224&gt;0,RANK(T2224,(N2224:P2224,Q2224:AE2224)),0)</f>
        <v>0</v>
      </c>
      <c r="AL2224" s="7">
        <f>IF(S2224&gt;0,RANK(S2224,(N2224:P2224,Q2224:AE2224)),0)</f>
        <v>0</v>
      </c>
      <c r="AM2224" s="2">
        <f t="shared" si="843"/>
        <v>0</v>
      </c>
      <c r="AN2224" s="2">
        <f t="shared" si="844"/>
        <v>5.3150072785131518E-3</v>
      </c>
      <c r="AO2224" s="2">
        <f t="shared" si="845"/>
        <v>0</v>
      </c>
      <c r="AP2224" s="2">
        <f t="shared" si="846"/>
        <v>0</v>
      </c>
      <c r="AR2224" t="s">
        <v>2232</v>
      </c>
      <c r="AS2224" t="s">
        <v>470</v>
      </c>
      <c r="AT2224" s="57">
        <v>5</v>
      </c>
      <c r="AU2224" s="57"/>
      <c r="AV2224">
        <v>3</v>
      </c>
      <c r="AW2224" s="91">
        <v>55</v>
      </c>
      <c r="AX2224" s="93">
        <v>131</v>
      </c>
      <c r="AY2224" s="97">
        <f t="shared" si="826"/>
        <v>55131</v>
      </c>
      <c r="BA2224" s="7" t="s">
        <v>1261</v>
      </c>
    </row>
    <row r="2225" spans="1:64" hidden="1" outlineLevel="1">
      <c r="A2225" t="s">
        <v>737</v>
      </c>
      <c r="B2225" t="s">
        <v>470</v>
      </c>
      <c r="C2225" s="1">
        <f t="shared" si="838"/>
        <v>188874</v>
      </c>
      <c r="D2225" s="7">
        <f>IF(N2225&gt;0, RANK(N2225,(N2225:P2225,Q2225:AE2225)),0)</f>
        <v>2</v>
      </c>
      <c r="E2225" s="7">
        <f>IF(O2225&gt;0,RANK(O2225,(N2225:P2225,Q2225:AE2225)),0)</f>
        <v>1</v>
      </c>
      <c r="F2225" s="7">
        <f>IF(P2225&gt;0,RANK(P2225,(N2225:P2225,Q2225:AE2225)),0)</f>
        <v>0</v>
      </c>
      <c r="G2225" s="1">
        <f t="shared" si="836"/>
        <v>80559</v>
      </c>
      <c r="H2225" s="2">
        <f t="shared" si="837"/>
        <v>0.42652244353378443</v>
      </c>
      <c r="I2225" s="2"/>
      <c r="J2225" s="2">
        <f t="shared" si="839"/>
        <v>0.28321526520325718</v>
      </c>
      <c r="K2225" s="2">
        <f t="shared" si="840"/>
        <v>0.70973770873704167</v>
      </c>
      <c r="L2225" s="2">
        <f t="shared" si="841"/>
        <v>0</v>
      </c>
      <c r="M2225" s="2">
        <f t="shared" si="842"/>
        <v>7.0470260597012002E-3</v>
      </c>
      <c r="N2225" s="59">
        <v>53492</v>
      </c>
      <c r="O2225" s="59">
        <v>134051</v>
      </c>
      <c r="P2225" s="59"/>
      <c r="R2225" s="57">
        <v>1068</v>
      </c>
      <c r="X2225" s="57">
        <v>29</v>
      </c>
      <c r="Y2225" s="59"/>
      <c r="Z2225" s="59"/>
      <c r="AA2225" s="59">
        <v>117</v>
      </c>
      <c r="AB2225" s="59">
        <v>117</v>
      </c>
      <c r="AC2225" s="59"/>
      <c r="AD2225" s="59"/>
      <c r="AE2225" s="59"/>
      <c r="AF2225" s="59"/>
      <c r="AG2225" s="59"/>
      <c r="AI2225" s="7">
        <f>IF(Q2225&gt;0,RANK(Q2225,(N2225:P2225,Q2225:AE2225)),0)</f>
        <v>0</v>
      </c>
      <c r="AJ2225" s="7">
        <f>IF(R2225&gt;0,RANK(R2225,(N2225:P2225,Q2225:AE2225)),0)</f>
        <v>3</v>
      </c>
      <c r="AK2225" s="7">
        <f>IF(T2225&gt;0,RANK(T2225,(N2225:P2225,Q2225:AE2225)),0)</f>
        <v>0</v>
      </c>
      <c r="AL2225" s="7">
        <f>IF(S2225&gt;0,RANK(S2225,(N2225:P2225,Q2225:AE2225)),0)</f>
        <v>0</v>
      </c>
      <c r="AM2225" s="2">
        <f t="shared" si="843"/>
        <v>0</v>
      </c>
      <c r="AN2225" s="2">
        <f t="shared" si="844"/>
        <v>5.6545633597001174E-3</v>
      </c>
      <c r="AO2225" s="2">
        <f t="shared" si="845"/>
        <v>0</v>
      </c>
      <c r="AP2225" s="2">
        <f t="shared" si="846"/>
        <v>0</v>
      </c>
      <c r="AR2225" t="s">
        <v>737</v>
      </c>
      <c r="AS2225" t="s">
        <v>470</v>
      </c>
      <c r="AT2225" s="57">
        <v>0</v>
      </c>
      <c r="AU2225" s="57"/>
      <c r="AV2225">
        <v>3</v>
      </c>
      <c r="AW2225" s="91">
        <v>55</v>
      </c>
      <c r="AX2225" s="93">
        <v>133</v>
      </c>
      <c r="AY2225" s="97">
        <f t="shared" si="826"/>
        <v>55133</v>
      </c>
      <c r="BA2225" s="7" t="s">
        <v>1261</v>
      </c>
    </row>
    <row r="2226" spans="1:64" hidden="1" outlineLevel="1">
      <c r="A2226" t="s">
        <v>1774</v>
      </c>
      <c r="B2226" t="s">
        <v>470</v>
      </c>
      <c r="C2226" s="1">
        <f t="shared" si="838"/>
        <v>17997</v>
      </c>
      <c r="D2226" s="7">
        <f>IF(N2226&gt;0, RANK(N2226,(N2226:P2226,Q2226:AE2226)),0)</f>
        <v>2</v>
      </c>
      <c r="E2226" s="7">
        <f>IF(O2226&gt;0,RANK(O2226,(N2226:P2226,Q2226:AE2226)),0)</f>
        <v>1</v>
      </c>
      <c r="F2226" s="7">
        <f>IF(P2226&gt;0,RANK(P2226,(N2226:P2226,Q2226:AE2226)),0)</f>
        <v>0</v>
      </c>
      <c r="G2226" s="1">
        <f t="shared" si="836"/>
        <v>3669</v>
      </c>
      <c r="H2226" s="2">
        <f t="shared" si="837"/>
        <v>0.20386731121853643</v>
      </c>
      <c r="I2226" s="2"/>
      <c r="J2226" s="2">
        <f t="shared" si="839"/>
        <v>0.39239873312218704</v>
      </c>
      <c r="K2226" s="2">
        <f t="shared" si="840"/>
        <v>0.5962660443407235</v>
      </c>
      <c r="L2226" s="2">
        <f t="shared" si="841"/>
        <v>0</v>
      </c>
      <c r="M2226" s="2">
        <f t="shared" si="842"/>
        <v>1.1335222537089518E-2</v>
      </c>
      <c r="N2226" s="59">
        <v>7062</v>
      </c>
      <c r="O2226" s="59">
        <v>10731</v>
      </c>
      <c r="P2226" s="59"/>
      <c r="R2226" s="57">
        <v>200</v>
      </c>
      <c r="X2226" s="57">
        <v>4</v>
      </c>
      <c r="Y2226" s="59"/>
      <c r="Z2226" s="59"/>
      <c r="AA2226" s="59">
        <v>0</v>
      </c>
      <c r="AB2226" s="59">
        <v>0</v>
      </c>
      <c r="AC2226" s="59"/>
      <c r="AD2226" s="59"/>
      <c r="AE2226" s="59"/>
      <c r="AF2226" s="59"/>
      <c r="AG2226" s="59"/>
      <c r="AI2226" s="7">
        <f>IF(Q2226&gt;0,RANK(Q2226,(N2226:P2226,Q2226:AE2226)),0)</f>
        <v>0</v>
      </c>
      <c r="AJ2226" s="7">
        <f>IF(R2226&gt;0,RANK(R2226,(N2226:P2226,Q2226:AE2226)),0)</f>
        <v>3</v>
      </c>
      <c r="AK2226" s="7">
        <f>IF(T2226&gt;0,RANK(T2226,(N2226:P2226,Q2226:AE2226)),0)</f>
        <v>0</v>
      </c>
      <c r="AL2226" s="7">
        <f>IF(S2226&gt;0,RANK(S2226,(N2226:P2226,Q2226:AE2226)),0)</f>
        <v>0</v>
      </c>
      <c r="AM2226" s="2">
        <f t="shared" si="843"/>
        <v>0</v>
      </c>
      <c r="AN2226" s="2">
        <f t="shared" si="844"/>
        <v>1.1112963271656387E-2</v>
      </c>
      <c r="AO2226" s="2">
        <f t="shared" si="845"/>
        <v>0</v>
      </c>
      <c r="AP2226" s="2">
        <f t="shared" si="846"/>
        <v>0</v>
      </c>
      <c r="AR2226" t="s">
        <v>1774</v>
      </c>
      <c r="AS2226" t="s">
        <v>470</v>
      </c>
      <c r="AT2226" s="57">
        <v>8</v>
      </c>
      <c r="AU2226" s="57"/>
      <c r="AV2226">
        <v>3</v>
      </c>
      <c r="AW2226" s="91">
        <v>55</v>
      </c>
      <c r="AX2226" s="93">
        <v>135</v>
      </c>
      <c r="AY2226" s="97">
        <f t="shared" si="826"/>
        <v>55135</v>
      </c>
      <c r="BA2226" s="7" t="s">
        <v>1261</v>
      </c>
    </row>
    <row r="2227" spans="1:64" hidden="1" outlineLevel="1">
      <c r="A2227" t="s">
        <v>484</v>
      </c>
      <c r="B2227" t="s">
        <v>470</v>
      </c>
      <c r="C2227" s="1">
        <f t="shared" si="838"/>
        <v>8655</v>
      </c>
      <c r="D2227" s="7">
        <f>IF(N2227&gt;0, RANK(N2227,(N2227:P2227,Q2227:AE2227)),0)</f>
        <v>2</v>
      </c>
      <c r="E2227" s="7">
        <f>IF(O2227&gt;0,RANK(O2227,(N2227:P2227,Q2227:AE2227)),0)</f>
        <v>1</v>
      </c>
      <c r="F2227" s="7">
        <f>IF(P2227&gt;0,RANK(P2227,(N2227:P2227,Q2227:AE2227)),0)</f>
        <v>0</v>
      </c>
      <c r="G2227" s="1">
        <f t="shared" si="836"/>
        <v>1958</v>
      </c>
      <c r="H2227" s="2">
        <f t="shared" si="837"/>
        <v>0.22622761409589834</v>
      </c>
      <c r="I2227" s="2"/>
      <c r="J2227" s="2">
        <f t="shared" si="839"/>
        <v>0.38012709416522239</v>
      </c>
      <c r="K2227" s="2">
        <f t="shared" si="840"/>
        <v>0.6063547082611207</v>
      </c>
      <c r="L2227" s="2">
        <f t="shared" si="841"/>
        <v>0</v>
      </c>
      <c r="M2227" s="2">
        <f t="shared" si="842"/>
        <v>1.3518197573656909E-2</v>
      </c>
      <c r="N2227" s="59">
        <v>3290</v>
      </c>
      <c r="O2227" s="59">
        <v>5248</v>
      </c>
      <c r="P2227" s="59"/>
      <c r="R2227" s="57">
        <v>115</v>
      </c>
      <c r="X2227" s="57">
        <v>2</v>
      </c>
      <c r="Y2227" s="59"/>
      <c r="Z2227" s="59"/>
      <c r="AA2227" s="59">
        <v>0</v>
      </c>
      <c r="AB2227" s="59">
        <v>0</v>
      </c>
      <c r="AC2227" s="59"/>
      <c r="AD2227" s="59"/>
      <c r="AE2227" s="59"/>
      <c r="AF2227" s="59"/>
      <c r="AG2227" s="59"/>
      <c r="AI2227" s="7">
        <f>IF(Q2227&gt;0,RANK(Q2227,(N2227:P2227,Q2227:AE2227)),0)</f>
        <v>0</v>
      </c>
      <c r="AJ2227" s="7">
        <f>IF(R2227&gt;0,RANK(R2227,(N2227:P2227,Q2227:AE2227)),0)</f>
        <v>3</v>
      </c>
      <c r="AK2227" s="7">
        <f>IF(T2227&gt;0,RANK(T2227,(N2227:P2227,Q2227:AE2227)),0)</f>
        <v>0</v>
      </c>
      <c r="AL2227" s="7">
        <f>IF(S2227&gt;0,RANK(S2227,(N2227:P2227,Q2227:AE2227)),0)</f>
        <v>0</v>
      </c>
      <c r="AM2227" s="2">
        <f t="shared" si="843"/>
        <v>0</v>
      </c>
      <c r="AN2227" s="2">
        <f t="shared" si="844"/>
        <v>1.3287117273252455E-2</v>
      </c>
      <c r="AO2227" s="2">
        <f t="shared" si="845"/>
        <v>0</v>
      </c>
      <c r="AP2227" s="2">
        <f t="shared" si="846"/>
        <v>0</v>
      </c>
      <c r="AR2227" t="s">
        <v>484</v>
      </c>
      <c r="AS2227" t="s">
        <v>470</v>
      </c>
      <c r="AT2227" s="57">
        <v>6</v>
      </c>
      <c r="AU2227" s="57"/>
      <c r="AV2227">
        <v>3</v>
      </c>
      <c r="AW2227" s="91">
        <v>55</v>
      </c>
      <c r="AX2227" s="93">
        <v>137</v>
      </c>
      <c r="AY2227" s="97">
        <f t="shared" si="826"/>
        <v>55137</v>
      </c>
      <c r="BA2227" s="7" t="s">
        <v>1261</v>
      </c>
    </row>
    <row r="2228" spans="1:64" hidden="1" outlineLevel="1">
      <c r="A2228" t="s">
        <v>1231</v>
      </c>
      <c r="B2228" t="s">
        <v>470</v>
      </c>
      <c r="C2228" s="1">
        <f t="shared" si="838"/>
        <v>61502</v>
      </c>
      <c r="D2228" s="7">
        <f>IF(N2228&gt;0, RANK(N2228,(N2228:P2228,Q2228:AE2228)),0)</f>
        <v>2</v>
      </c>
      <c r="E2228" s="7">
        <f>IF(O2228&gt;0,RANK(O2228,(N2228:P2228,Q2228:AE2228)),0)</f>
        <v>1</v>
      </c>
      <c r="F2228" s="7">
        <f>IF(P2228&gt;0,RANK(P2228,(N2228:P2228,Q2228:AE2228)),0)</f>
        <v>0</v>
      </c>
      <c r="G2228" s="1">
        <f t="shared" si="836"/>
        <v>7098</v>
      </c>
      <c r="H2228" s="2">
        <f t="shared" si="837"/>
        <v>0.11541088094696107</v>
      </c>
      <c r="I2228" s="2"/>
      <c r="J2228" s="2">
        <f t="shared" si="839"/>
        <v>0.43688010146011513</v>
      </c>
      <c r="K2228" s="2">
        <f t="shared" si="840"/>
        <v>0.55229098240707619</v>
      </c>
      <c r="L2228" s="2">
        <f t="shared" si="841"/>
        <v>0</v>
      </c>
      <c r="M2228" s="2">
        <f t="shared" si="842"/>
        <v>1.0828916132808675E-2</v>
      </c>
      <c r="N2228" s="59">
        <v>26869</v>
      </c>
      <c r="O2228" s="59">
        <v>33967</v>
      </c>
      <c r="P2228" s="59"/>
      <c r="R2228" s="57">
        <v>640</v>
      </c>
      <c r="X2228" s="57">
        <v>22</v>
      </c>
      <c r="Y2228" s="59"/>
      <c r="Z2228" s="59"/>
      <c r="AA2228" s="59">
        <v>2</v>
      </c>
      <c r="AB2228" s="59">
        <v>2</v>
      </c>
      <c r="AC2228" s="59"/>
      <c r="AD2228" s="59"/>
      <c r="AE2228" s="59"/>
      <c r="AF2228" s="59"/>
      <c r="AG2228" s="59"/>
      <c r="AI2228" s="7">
        <f>IF(Q2228&gt;0,RANK(Q2228,(N2228:P2228,Q2228:AE2228)),0)</f>
        <v>0</v>
      </c>
      <c r="AJ2228" s="7">
        <f>IF(R2228&gt;0,RANK(R2228,(N2228:P2228,Q2228:AE2228)),0)</f>
        <v>3</v>
      </c>
      <c r="AK2228" s="7">
        <f>IF(T2228&gt;0,RANK(T2228,(N2228:P2228,Q2228:AE2228)),0)</f>
        <v>0</v>
      </c>
      <c r="AL2228" s="7">
        <f>IF(S2228&gt;0,RANK(S2228,(N2228:P2228,Q2228:AE2228)),0)</f>
        <v>0</v>
      </c>
      <c r="AM2228" s="2">
        <f t="shared" si="843"/>
        <v>0</v>
      </c>
      <c r="AN2228" s="2">
        <f t="shared" si="844"/>
        <v>1.0406165653149491E-2</v>
      </c>
      <c r="AO2228" s="2">
        <f t="shared" si="845"/>
        <v>0</v>
      </c>
      <c r="AP2228" s="2">
        <f t="shared" si="846"/>
        <v>0</v>
      </c>
      <c r="AR2228" t="s">
        <v>1231</v>
      </c>
      <c r="AS2228" t="s">
        <v>470</v>
      </c>
      <c r="AT2228" s="57">
        <v>6</v>
      </c>
      <c r="AU2228" s="57"/>
      <c r="AV2228">
        <v>3</v>
      </c>
      <c r="AW2228" s="91">
        <v>55</v>
      </c>
      <c r="AX2228" s="93">
        <v>139</v>
      </c>
      <c r="AY2228" s="97">
        <f t="shared" si="826"/>
        <v>55139</v>
      </c>
      <c r="BA2228" s="7" t="s">
        <v>1261</v>
      </c>
    </row>
    <row r="2229" spans="1:64" hidden="1" outlineLevel="1">
      <c r="A2229" t="s">
        <v>1179</v>
      </c>
      <c r="B2229" t="s">
        <v>470</v>
      </c>
      <c r="C2229" s="1">
        <f t="shared" si="838"/>
        <v>28453</v>
      </c>
      <c r="D2229" s="7">
        <f>IF(N2229&gt;0, RANK(N2229,(N2229:P2229,Q2229:AE2229)),0)</f>
        <v>2</v>
      </c>
      <c r="E2229" s="7">
        <f>IF(O2229&gt;0,RANK(O2229,(N2229:P2229,Q2229:AE2229)),0)</f>
        <v>1</v>
      </c>
      <c r="F2229" s="7">
        <f>IF(P2229&gt;0,RANK(P2229,(N2229:P2229,Q2229:AE2229)),0)</f>
        <v>0</v>
      </c>
      <c r="G2229" s="1">
        <f t="shared" si="836"/>
        <v>3488</v>
      </c>
      <c r="H2229" s="2">
        <f t="shared" si="837"/>
        <v>0.12258812778968826</v>
      </c>
      <c r="I2229" s="2"/>
      <c r="J2229" s="2">
        <f t="shared" si="839"/>
        <v>0.42779320282571259</v>
      </c>
      <c r="K2229" s="2">
        <f t="shared" si="840"/>
        <v>0.55038133061540084</v>
      </c>
      <c r="L2229" s="2">
        <f t="shared" si="841"/>
        <v>0</v>
      </c>
      <c r="M2229" s="2">
        <f t="shared" si="842"/>
        <v>2.1825466558886619E-2</v>
      </c>
      <c r="N2229" s="59">
        <v>12172</v>
      </c>
      <c r="O2229" s="59">
        <v>15660</v>
      </c>
      <c r="P2229" s="59"/>
      <c r="R2229" s="57">
        <v>607</v>
      </c>
      <c r="X2229" s="57">
        <v>12</v>
      </c>
      <c r="Y2229" s="59"/>
      <c r="Z2229" s="59"/>
      <c r="AA2229" s="59">
        <v>1</v>
      </c>
      <c r="AB2229" s="59">
        <v>1</v>
      </c>
      <c r="AC2229" s="59"/>
      <c r="AD2229" s="59"/>
      <c r="AE2229" s="59"/>
      <c r="AF2229" s="59"/>
      <c r="AG2229" s="59"/>
      <c r="AI2229" s="7">
        <f>IF(Q2229&gt;0,RANK(Q2229,(N2229:P2229,Q2229:AE2229)),0)</f>
        <v>0</v>
      </c>
      <c r="AJ2229" s="7">
        <f>IF(R2229&gt;0,RANK(R2229,(N2229:P2229,Q2229:AE2229)),0)</f>
        <v>3</v>
      </c>
      <c r="AK2229" s="7">
        <f>IF(T2229&gt;0,RANK(T2229,(N2229:P2229,Q2229:AE2229)),0)</f>
        <v>0</v>
      </c>
      <c r="AL2229" s="7">
        <f>IF(S2229&gt;0,RANK(S2229,(N2229:P2229,Q2229:AE2229)),0)</f>
        <v>0</v>
      </c>
      <c r="AM2229" s="2">
        <f t="shared" si="843"/>
        <v>0</v>
      </c>
      <c r="AN2229" s="2">
        <f t="shared" si="844"/>
        <v>2.1333427055143569E-2</v>
      </c>
      <c r="AO2229" s="2">
        <f t="shared" si="845"/>
        <v>0</v>
      </c>
      <c r="AP2229" s="2">
        <f t="shared" si="846"/>
        <v>0</v>
      </c>
      <c r="AR2229" t="s">
        <v>1179</v>
      </c>
      <c r="AS2229" t="s">
        <v>470</v>
      </c>
      <c r="AT2229" s="57">
        <v>7</v>
      </c>
      <c r="AU2229" s="57"/>
      <c r="AV2229">
        <v>3</v>
      </c>
      <c r="AW2229" s="91">
        <v>55</v>
      </c>
      <c r="AX2229" s="93">
        <v>141</v>
      </c>
      <c r="AY2229" s="97">
        <f t="shared" si="826"/>
        <v>55141</v>
      </c>
      <c r="BA2229" s="7" t="s">
        <v>1261</v>
      </c>
    </row>
    <row r="2230" spans="1:64" collapsed="1">
      <c r="A2230" t="s">
        <v>1291</v>
      </c>
      <c r="B2230" t="s">
        <v>2255</v>
      </c>
      <c r="C2230" s="1">
        <f t="shared" si="838"/>
        <v>2171331</v>
      </c>
      <c r="D2230" s="7">
        <f>IF(N2230&gt;0, RANK(N2230,(N2230:P2230,Q2230:AE2230)),0)</f>
        <v>2</v>
      </c>
      <c r="E2230" s="7">
        <f>IF(O2230&gt;0,RANK(O2230,(N2230:P2230,Q2230:AE2230)),0)</f>
        <v>1</v>
      </c>
      <c r="F2230" s="7">
        <f>IF(P2230&gt;0,RANK(P2230,(N2230:P2230,Q2230:AE2230)),0)</f>
        <v>0</v>
      </c>
      <c r="G2230" s="1">
        <f t="shared" si="836"/>
        <v>105041</v>
      </c>
      <c r="H2230" s="2">
        <f t="shared" si="837"/>
        <v>4.8376318488521558E-2</v>
      </c>
      <c r="I2230" s="2"/>
      <c r="J2230" s="2">
        <f t="shared" si="839"/>
        <v>0.47019915434358006</v>
      </c>
      <c r="K2230" s="2">
        <f t="shared" si="840"/>
        <v>0.51857547283210159</v>
      </c>
      <c r="L2230" s="2">
        <f t="shared" si="841"/>
        <v>0</v>
      </c>
      <c r="M2230" s="2">
        <f t="shared" si="842"/>
        <v>1.1225372824318347E-2</v>
      </c>
      <c r="N2230" s="59">
        <f>SUM(N2158:N2229)</f>
        <v>1020958</v>
      </c>
      <c r="O2230" s="59">
        <f>SUM(O2158:O2229)</f>
        <v>1125999</v>
      </c>
      <c r="P2230" s="59"/>
      <c r="R2230" s="59">
        <f>SUM(R2158:R2229)</f>
        <v>23473</v>
      </c>
      <c r="X2230" s="59">
        <f>SUM(X2158:X2229)</f>
        <v>638</v>
      </c>
      <c r="Y2230" s="59"/>
      <c r="Z2230" s="59"/>
      <c r="AA2230" s="59">
        <f>SUM(AA2158:AA2229)</f>
        <v>134</v>
      </c>
      <c r="AB2230" s="59">
        <f>SUM(AB2158:AB2229)</f>
        <v>129</v>
      </c>
      <c r="AC2230" s="59"/>
      <c r="AD2230" s="59"/>
      <c r="AE2230" s="59"/>
      <c r="AF2230" s="59"/>
      <c r="AG2230" s="59"/>
      <c r="AI2230" s="7">
        <f>IF(Q2230&gt;0,RANK(Q2230,(N2230:P2230,Q2230:AE2230)),0)</f>
        <v>0</v>
      </c>
      <c r="AJ2230" s="7">
        <f>IF(R2230&gt;0,RANK(R2230,(N2230:P2230,Q2230:AE2230)),0)</f>
        <v>3</v>
      </c>
      <c r="AK2230" s="7">
        <f>IF(T2230&gt;0,RANK(T2230,(N2230:P2230,Q2230:AE2230)),0)</f>
        <v>0</v>
      </c>
      <c r="AL2230" s="7">
        <f>IF(S2230&gt;0,RANK(S2230,(N2230:P2230,Q2230:AE2230)),0)</f>
        <v>0</v>
      </c>
      <c r="AM2230" s="2">
        <f t="shared" si="843"/>
        <v>0</v>
      </c>
      <c r="AN2230" s="2">
        <f t="shared" si="844"/>
        <v>1.0810419968213046E-2</v>
      </c>
      <c r="AO2230" s="2">
        <f t="shared" si="845"/>
        <v>0</v>
      </c>
      <c r="AP2230" s="2">
        <f t="shared" si="846"/>
        <v>0</v>
      </c>
      <c r="AR2230" t="s">
        <v>1291</v>
      </c>
      <c r="AS2230" t="s">
        <v>2255</v>
      </c>
      <c r="AV2230">
        <v>3</v>
      </c>
      <c r="AW2230" s="91">
        <v>55</v>
      </c>
      <c r="AX2230" s="93"/>
      <c r="AY2230" s="91">
        <v>55</v>
      </c>
      <c r="BA2230" s="7" t="s">
        <v>1761</v>
      </c>
    </row>
    <row r="2231" spans="1:64">
      <c r="C2231" s="1"/>
      <c r="E2231" s="7"/>
      <c r="F2231" s="7"/>
      <c r="I2231" s="2"/>
      <c r="AI2231" s="7"/>
      <c r="AJ2231" s="7"/>
      <c r="AK2231" s="7"/>
      <c r="AL2231" s="7"/>
      <c r="AW2231" s="91"/>
      <c r="AX2231" s="93"/>
      <c r="AY2231" s="97"/>
    </row>
    <row r="2233" spans="1:64">
      <c r="C2233" s="1"/>
      <c r="E2233" s="7"/>
      <c r="F2233" s="7"/>
      <c r="I2233" s="2"/>
      <c r="N2233" s="59"/>
      <c r="O2233" s="59"/>
      <c r="P2233" s="59"/>
      <c r="Y2233" s="59"/>
      <c r="Z2233" s="59"/>
      <c r="AA2233" s="59"/>
      <c r="AB2233" s="59"/>
      <c r="AC2233" s="59"/>
      <c r="AD2233" s="59"/>
      <c r="AE2233" s="59"/>
      <c r="AF2233" s="59"/>
      <c r="AG2233" s="59"/>
      <c r="AI2233" s="7"/>
      <c r="AJ2233" s="7"/>
      <c r="AK2233" s="7"/>
      <c r="AL2233" s="7"/>
      <c r="AW2233" s="91"/>
      <c r="AX2233" s="93"/>
      <c r="AY2233" s="97"/>
      <c r="BH2233" s="1" t="s">
        <v>2470</v>
      </c>
      <c r="BI2233" s="1" t="s">
        <v>2471</v>
      </c>
      <c r="BJ2233" s="1" t="s">
        <v>2559</v>
      </c>
      <c r="BK2233" s="1" t="s">
        <v>2343</v>
      </c>
      <c r="BL2233" s="1" t="s">
        <v>2342</v>
      </c>
    </row>
    <row r="2234" spans="1:64" hidden="1" outlineLevel="1">
      <c r="A2234" t="s">
        <v>1171</v>
      </c>
      <c r="B2234" t="s">
        <v>1573</v>
      </c>
      <c r="C2234" s="1">
        <f t="shared" ref="C2234:C2265" si="847">SUM(N2234:AG2234)</f>
        <v>101417</v>
      </c>
      <c r="D2234" s="7">
        <f>IF(N2234&gt;0, RANK(N2234,(N2234:P2234,Q2234:AE2234)),0)</f>
        <v>1</v>
      </c>
      <c r="E2234" s="7">
        <f>IF(O2234&gt;0,RANK(O2234,(N2234:P2234,Q2234:AE2234)),0)</f>
        <v>2</v>
      </c>
      <c r="F2234" s="7">
        <f>IF(P2234&gt;0,RANK(P2234,(N2234:P2234,Q2234:AE2234)),0)</f>
        <v>0</v>
      </c>
      <c r="G2234" s="1">
        <f t="shared" ref="G2234:G2296" si="848">IF(C2234&gt;0,MAX(N2234:P2234)-LARGE(N2234:P2234,2),0)</f>
        <v>34463</v>
      </c>
      <c r="H2234" s="2">
        <f t="shared" ref="H2234:H2296" si="849">IF(C2234&gt;0,G2234/C2234,0)</f>
        <v>0.33981482394470353</v>
      </c>
      <c r="I2234" s="2"/>
      <c r="J2234" s="2">
        <f t="shared" ref="J2234:J2296" si="850">IF($C2234=0,"-",N2234/$C2234)</f>
        <v>0.65853850932289459</v>
      </c>
      <c r="K2234" s="2">
        <f t="shared" ref="K2234:K2296" si="851">IF($C2234=0,"-",O2234/$C2234)</f>
        <v>0.31872368537819101</v>
      </c>
      <c r="L2234" s="2">
        <f t="shared" ref="L2234:L2296" si="852">IF($C2234=0,"-",P2234/$C2234)</f>
        <v>0</v>
      </c>
      <c r="M2234" s="2">
        <f t="shared" ref="M2234:M2296" si="853">IF(C2234=0,"-",(1-J2234-K2234-L2234))</f>
        <v>2.2737805298914393E-2</v>
      </c>
      <c r="N2234" s="59">
        <f>BH2234+BJ2234+BL2234</f>
        <v>66787</v>
      </c>
      <c r="O2234" s="59">
        <f>BI2234+BK2234</f>
        <v>32324</v>
      </c>
      <c r="P2234" s="59"/>
      <c r="Q2234" s="57">
        <v>519</v>
      </c>
      <c r="S2234" s="57">
        <v>1078</v>
      </c>
      <c r="T2234" s="120"/>
      <c r="X2234" s="57">
        <v>46</v>
      </c>
      <c r="AA2234" s="57">
        <v>353</v>
      </c>
      <c r="AB2234" s="57">
        <v>275</v>
      </c>
      <c r="AC2234" s="139">
        <v>35</v>
      </c>
      <c r="AD2234" s="59"/>
      <c r="AE2234" s="59"/>
      <c r="AF2234" s="59"/>
      <c r="AG2234" s="59"/>
      <c r="AI2234" s="7">
        <f>IF(Q2234&gt;0,RANK(Q2234,(N2234:P2234,Q2234:AE2234)),0)</f>
        <v>4</v>
      </c>
      <c r="AJ2234" s="7">
        <f>IF(R2234&gt;0,RANK(R2234,(N2234:P2234,Q2234:AE2234)),0)</f>
        <v>0</v>
      </c>
      <c r="AK2234" s="7">
        <f>IF(T2234&gt;0,RANK(T2234,(N2234:P2234,Q2234:AE2234)),0)</f>
        <v>0</v>
      </c>
      <c r="AL2234" s="7">
        <f>IF(S2234&gt;0,RANK(S2234,(N2234:P2234,Q2234:AE2234)),0)</f>
        <v>3</v>
      </c>
      <c r="AM2234" s="2">
        <f t="shared" ref="AM2234:AM2296" si="854">IF($C2234=0,"-",Q2234/$C2234)</f>
        <v>5.1174852342309477E-3</v>
      </c>
      <c r="AN2234" s="2">
        <f t="shared" ref="AN2234:AN2296" si="855">IF($C2234=0,"-",R2234/$C2234)</f>
        <v>0</v>
      </c>
      <c r="AO2234" s="2">
        <f t="shared" ref="AO2234:AO2296" si="856">IF($C2234=0,"-",T2234/$C2234)</f>
        <v>0</v>
      </c>
      <c r="AP2234" s="2">
        <f t="shared" ref="AP2234:AP2296" si="857">IF($C2234=0,"-",S2234/$C2234)</f>
        <v>1.0629381661851563E-2</v>
      </c>
      <c r="AR2234" t="s">
        <v>1171</v>
      </c>
      <c r="AS2234" t="s">
        <v>1573</v>
      </c>
      <c r="AT2234">
        <v>21</v>
      </c>
      <c r="AV2234">
        <v>1</v>
      </c>
      <c r="AW2234" s="91">
        <v>36</v>
      </c>
      <c r="AX2234" s="93">
        <v>1</v>
      </c>
      <c r="AY2234" s="97">
        <f t="shared" ref="AY2234:AY2295" si="858">1000*AW2234+AX2234</f>
        <v>36001</v>
      </c>
      <c r="BA2234" s="7" t="s">
        <v>1261</v>
      </c>
      <c r="BB2234" s="1">
        <v>2899</v>
      </c>
      <c r="BC2234" s="1">
        <v>114</v>
      </c>
      <c r="BH2234" s="1">
        <v>58591</v>
      </c>
      <c r="BI2234" s="1">
        <v>26856</v>
      </c>
      <c r="BJ2234" s="1">
        <v>4055</v>
      </c>
      <c r="BK2234" s="1">
        <v>5468</v>
      </c>
      <c r="BL2234" s="1">
        <v>4141</v>
      </c>
    </row>
    <row r="2235" spans="1:64" hidden="1" outlineLevel="1">
      <c r="A2235" t="s">
        <v>255</v>
      </c>
      <c r="B2235" t="s">
        <v>1573</v>
      </c>
      <c r="C2235" s="1">
        <f t="shared" si="847"/>
        <v>12781</v>
      </c>
      <c r="D2235" s="7">
        <f>IF(N2235&gt;0, RANK(N2235,(N2235:P2235,Q2235:AE2235)),0)</f>
        <v>2</v>
      </c>
      <c r="E2235" s="7">
        <f>IF(O2235&gt;0,RANK(O2235,(N2235:P2235,Q2235:AE2235)),0)</f>
        <v>1</v>
      </c>
      <c r="F2235" s="7">
        <f>IF(P2235&gt;0,RANK(P2235,(N2235:P2235,Q2235:AE2235)),0)</f>
        <v>0</v>
      </c>
      <c r="G2235" s="1">
        <f t="shared" si="848"/>
        <v>513</v>
      </c>
      <c r="H2235" s="2">
        <f t="shared" si="849"/>
        <v>4.0137704404976139E-2</v>
      </c>
      <c r="I2235" s="2"/>
      <c r="J2235" s="2">
        <f t="shared" si="850"/>
        <v>0.4702292465378296</v>
      </c>
      <c r="K2235" s="2">
        <f t="shared" si="851"/>
        <v>0.51036695094280571</v>
      </c>
      <c r="L2235" s="2">
        <f t="shared" si="852"/>
        <v>0</v>
      </c>
      <c r="M2235" s="2">
        <f t="shared" si="853"/>
        <v>1.9403802519364688E-2</v>
      </c>
      <c r="N2235" s="59">
        <f t="shared" ref="N2235:N2295" si="859">BH2235+BJ2235+BL2235</f>
        <v>6010</v>
      </c>
      <c r="O2235" s="59">
        <f t="shared" ref="O2235:O2295" si="860">BI2235+BK2235</f>
        <v>6523</v>
      </c>
      <c r="P2235" s="59"/>
      <c r="Q2235" s="57">
        <v>56</v>
      </c>
      <c r="S2235" s="57">
        <v>109</v>
      </c>
      <c r="T2235" s="120"/>
      <c r="X2235" s="57">
        <v>4</v>
      </c>
      <c r="AA2235" s="57">
        <v>37</v>
      </c>
      <c r="AB2235" s="57">
        <v>30</v>
      </c>
      <c r="AC2235" s="139">
        <v>12</v>
      </c>
      <c r="AD2235" s="59"/>
      <c r="AE2235" s="59"/>
      <c r="AF2235" s="59"/>
      <c r="AG2235" s="59"/>
      <c r="AI2235" s="7">
        <f>IF(Q2235&gt;0,RANK(Q2235,(N2235:P2235,Q2235:AE2235)),0)</f>
        <v>4</v>
      </c>
      <c r="AJ2235" s="7">
        <f>IF(R2235&gt;0,RANK(R2235,(N2235:P2235,Q2235:AE2235)),0)</f>
        <v>0</v>
      </c>
      <c r="AK2235" s="7">
        <f>IF(T2235&gt;0,RANK(T2235,(N2235:P2235,Q2235:AE2235)),0)</f>
        <v>0</v>
      </c>
      <c r="AL2235" s="7">
        <f>IF(S2235&gt;0,RANK(S2235,(N2235:P2235,Q2235:AE2235)),0)</f>
        <v>3</v>
      </c>
      <c r="AM2235" s="2">
        <f t="shared" si="854"/>
        <v>4.3815037946952507E-3</v>
      </c>
      <c r="AN2235" s="2">
        <f t="shared" si="855"/>
        <v>0</v>
      </c>
      <c r="AO2235" s="2">
        <f t="shared" si="856"/>
        <v>0</v>
      </c>
      <c r="AP2235" s="2">
        <f t="shared" si="857"/>
        <v>8.5282841718175417E-3</v>
      </c>
      <c r="AR2235" t="s">
        <v>255</v>
      </c>
      <c r="AS2235" t="s">
        <v>1573</v>
      </c>
      <c r="AT2235">
        <v>29</v>
      </c>
      <c r="AV2235">
        <v>1</v>
      </c>
      <c r="AW2235" s="91">
        <v>36</v>
      </c>
      <c r="AX2235" s="93">
        <v>3</v>
      </c>
      <c r="AY2235" s="97">
        <f t="shared" si="858"/>
        <v>36003</v>
      </c>
      <c r="BA2235" s="7" t="s">
        <v>1261</v>
      </c>
      <c r="BB2235" s="1">
        <v>841</v>
      </c>
      <c r="BC2235" s="1">
        <v>12</v>
      </c>
      <c r="BH2235" s="1">
        <v>4864</v>
      </c>
      <c r="BI2235" s="1">
        <v>5811</v>
      </c>
      <c r="BJ2235" s="1">
        <v>799</v>
      </c>
      <c r="BK2235" s="1">
        <v>712</v>
      </c>
      <c r="BL2235" s="1">
        <v>347</v>
      </c>
    </row>
    <row r="2236" spans="1:64" hidden="1" outlineLevel="1">
      <c r="A2236" t="s">
        <v>309</v>
      </c>
      <c r="B2236" t="s">
        <v>1573</v>
      </c>
      <c r="C2236" s="1">
        <f t="shared" si="847"/>
        <v>59669</v>
      </c>
      <c r="D2236" s="7">
        <f>IF(N2236&gt;0, RANK(N2236,(N2236:P2236,Q2236:AE2236)),0)</f>
        <v>1</v>
      </c>
      <c r="E2236" s="7">
        <f>IF(O2236&gt;0,RANK(O2236,(N2236:P2236,Q2236:AE2236)),0)</f>
        <v>2</v>
      </c>
      <c r="F2236" s="7">
        <f>IF(P2236&gt;0,RANK(P2236,(N2236:P2236,Q2236:AE2236)),0)</f>
        <v>0</v>
      </c>
      <c r="G2236" s="1">
        <f t="shared" si="848"/>
        <v>8600</v>
      </c>
      <c r="H2236" s="2">
        <f t="shared" si="849"/>
        <v>0.14412844190450652</v>
      </c>
      <c r="I2236" s="2"/>
      <c r="J2236" s="2">
        <f t="shared" si="850"/>
        <v>0.5614137994603563</v>
      </c>
      <c r="K2236" s="2">
        <f t="shared" si="851"/>
        <v>0.41728535755584978</v>
      </c>
      <c r="L2236" s="2">
        <f t="shared" si="852"/>
        <v>0</v>
      </c>
      <c r="M2236" s="2">
        <f t="shared" si="853"/>
        <v>2.1300842983793922E-2</v>
      </c>
      <c r="N2236" s="59">
        <f t="shared" si="859"/>
        <v>33499</v>
      </c>
      <c r="O2236" s="59">
        <f t="shared" si="860"/>
        <v>24899</v>
      </c>
      <c r="P2236" s="59"/>
      <c r="Q2236" s="57">
        <v>263</v>
      </c>
      <c r="S2236" s="57">
        <v>607</v>
      </c>
      <c r="X2236" s="57">
        <v>5</v>
      </c>
      <c r="AA2236" s="57">
        <v>154</v>
      </c>
      <c r="AB2236" s="57">
        <v>210</v>
      </c>
      <c r="AC2236" s="10">
        <v>32</v>
      </c>
      <c r="AD2236" s="59"/>
      <c r="AE2236" s="59"/>
      <c r="AF2236" s="59"/>
      <c r="AG2236" s="59"/>
      <c r="AI2236" s="7">
        <f>IF(Q2236&gt;0,RANK(Q2236,(N2236:P2236,Q2236:AE2236)),0)</f>
        <v>4</v>
      </c>
      <c r="AJ2236" s="7">
        <f>IF(R2236&gt;0,RANK(R2236,(N2236:P2236,Q2236:AE2236)),0)</f>
        <v>0</v>
      </c>
      <c r="AK2236" s="7">
        <f>IF(T2236&gt;0,RANK(T2236,(N2236:P2236,Q2236:AE2236)),0)</f>
        <v>0</v>
      </c>
      <c r="AL2236" s="7">
        <f>IF(S2236&gt;0,RANK(S2236,(N2236:P2236,Q2236:AE2236)),0)</f>
        <v>3</v>
      </c>
      <c r="AM2236" s="2">
        <f t="shared" si="854"/>
        <v>4.4076488628936299E-3</v>
      </c>
      <c r="AN2236" s="2">
        <f t="shared" si="855"/>
        <v>0</v>
      </c>
      <c r="AO2236" s="2">
        <f t="shared" si="856"/>
        <v>0</v>
      </c>
      <c r="AP2236" s="2">
        <f t="shared" si="857"/>
        <v>1.0172786539073891E-2</v>
      </c>
      <c r="AR2236" t="s">
        <v>309</v>
      </c>
      <c r="AS2236" t="s">
        <v>1573</v>
      </c>
      <c r="AT2236">
        <v>0</v>
      </c>
      <c r="AV2236">
        <v>1</v>
      </c>
      <c r="AW2236" s="91">
        <v>36</v>
      </c>
      <c r="AX2236" s="93">
        <v>7</v>
      </c>
      <c r="AY2236" s="97">
        <f t="shared" si="858"/>
        <v>36007</v>
      </c>
      <c r="BA2236" s="7" t="s">
        <v>1261</v>
      </c>
      <c r="BB2236" s="1">
        <v>2722</v>
      </c>
      <c r="BC2236" s="1">
        <v>124</v>
      </c>
      <c r="BH2236" s="1">
        <v>28847</v>
      </c>
      <c r="BI2236" s="1">
        <v>21985</v>
      </c>
      <c r="BJ2236" s="1">
        <v>2665</v>
      </c>
      <c r="BK2236" s="1">
        <v>2914</v>
      </c>
      <c r="BL2236" s="1">
        <v>1987</v>
      </c>
    </row>
    <row r="2237" spans="1:64" hidden="1" outlineLevel="1">
      <c r="A2237" t="s">
        <v>2227</v>
      </c>
      <c r="B2237" t="s">
        <v>1573</v>
      </c>
      <c r="C2237" s="1">
        <f t="shared" si="847"/>
        <v>21413</v>
      </c>
      <c r="D2237" s="7">
        <f>IF(N2237&gt;0, RANK(N2237,(N2237:P2237,Q2237:AE2237)),0)</f>
        <v>1</v>
      </c>
      <c r="E2237" s="7">
        <f>IF(O2237&gt;0,RANK(O2237,(N2237:P2237,Q2237:AE2237)),0)</f>
        <v>2</v>
      </c>
      <c r="F2237" s="7">
        <f>IF(P2237&gt;0,RANK(P2237,(N2237:P2237,Q2237:AE2237)),0)</f>
        <v>0</v>
      </c>
      <c r="G2237" s="1">
        <f t="shared" si="848"/>
        <v>1119</v>
      </c>
      <c r="H2237" s="2">
        <f t="shared" si="849"/>
        <v>5.2257974127866251E-2</v>
      </c>
      <c r="I2237" s="2"/>
      <c r="J2237" s="2">
        <f t="shared" si="850"/>
        <v>0.51496754308130577</v>
      </c>
      <c r="K2237" s="2">
        <f t="shared" si="851"/>
        <v>0.46270956895343951</v>
      </c>
      <c r="L2237" s="2">
        <f t="shared" si="852"/>
        <v>0</v>
      </c>
      <c r="M2237" s="2">
        <f t="shared" si="853"/>
        <v>2.2322887965254723E-2</v>
      </c>
      <c r="N2237" s="59">
        <f t="shared" si="859"/>
        <v>11027</v>
      </c>
      <c r="O2237" s="59">
        <f t="shared" si="860"/>
        <v>9908</v>
      </c>
      <c r="P2237" s="59"/>
      <c r="Q2237" s="57">
        <v>96</v>
      </c>
      <c r="S2237" s="57">
        <v>177</v>
      </c>
      <c r="X2237" s="57">
        <v>5</v>
      </c>
      <c r="AA2237" s="57">
        <v>75</v>
      </c>
      <c r="AB2237" s="57">
        <v>100</v>
      </c>
      <c r="AC2237" s="10">
        <v>25</v>
      </c>
      <c r="AD2237" s="59"/>
      <c r="AE2237" s="59"/>
      <c r="AF2237" s="59"/>
      <c r="AG2237" s="59"/>
      <c r="AI2237" s="7">
        <f>IF(Q2237&gt;0,RANK(Q2237,(N2237:P2237,Q2237:AE2237)),0)</f>
        <v>5</v>
      </c>
      <c r="AJ2237" s="7">
        <f>IF(R2237&gt;0,RANK(R2237,(N2237:P2237,Q2237:AE2237)),0)</f>
        <v>0</v>
      </c>
      <c r="AK2237" s="7">
        <f>IF(T2237&gt;0,RANK(T2237,(N2237:P2237,Q2237:AE2237)),0)</f>
        <v>0</v>
      </c>
      <c r="AL2237" s="7">
        <f>IF(S2237&gt;0,RANK(S2237,(N2237:P2237,Q2237:AE2237)),0)</f>
        <v>3</v>
      </c>
      <c r="AM2237" s="2">
        <f t="shared" si="854"/>
        <v>4.4832578340260592E-3</v>
      </c>
      <c r="AN2237" s="2">
        <f t="shared" si="855"/>
        <v>0</v>
      </c>
      <c r="AO2237" s="2">
        <f t="shared" si="856"/>
        <v>0</v>
      </c>
      <c r="AP2237" s="2">
        <f t="shared" si="857"/>
        <v>8.2660066314855455E-3</v>
      </c>
      <c r="AR2237" t="s">
        <v>2227</v>
      </c>
      <c r="AS2237" t="s">
        <v>1573</v>
      </c>
      <c r="AT2237">
        <v>29</v>
      </c>
      <c r="AV2237">
        <v>1</v>
      </c>
      <c r="AW2237" s="91">
        <v>36</v>
      </c>
      <c r="AX2237" s="93">
        <v>9</v>
      </c>
      <c r="AY2237" s="97">
        <f t="shared" si="858"/>
        <v>36009</v>
      </c>
      <c r="BA2237" s="7" t="s">
        <v>1261</v>
      </c>
      <c r="BB2237" s="1">
        <v>1326</v>
      </c>
      <c r="BC2237" s="1">
        <v>0</v>
      </c>
      <c r="BH2237" s="1">
        <v>8890</v>
      </c>
      <c r="BI2237" s="1">
        <v>8595</v>
      </c>
      <c r="BJ2237" s="1">
        <v>1498</v>
      </c>
      <c r="BK2237" s="1">
        <v>1313</v>
      </c>
      <c r="BL2237" s="1">
        <v>639</v>
      </c>
    </row>
    <row r="2238" spans="1:64" hidden="1" outlineLevel="1">
      <c r="A2238" t="s">
        <v>1196</v>
      </c>
      <c r="B2238" t="s">
        <v>1573</v>
      </c>
      <c r="C2238" s="1">
        <f t="shared" si="847"/>
        <v>21442</v>
      </c>
      <c r="D2238" s="7">
        <f>IF(N2238&gt;0, RANK(N2238,(N2238:P2238,Q2238:AE2238)),0)</f>
        <v>1</v>
      </c>
      <c r="E2238" s="7">
        <f>IF(O2238&gt;0,RANK(O2238,(N2238:P2238,Q2238:AE2238)),0)</f>
        <v>2</v>
      </c>
      <c r="F2238" s="7">
        <f>IF(P2238&gt;0,RANK(P2238,(N2238:P2238,Q2238:AE2238)),0)</f>
        <v>0</v>
      </c>
      <c r="G2238" s="1">
        <f t="shared" si="848"/>
        <v>2534</v>
      </c>
      <c r="H2238" s="2">
        <f t="shared" si="849"/>
        <v>0.11817927432142523</v>
      </c>
      <c r="I2238" s="2"/>
      <c r="J2238" s="2">
        <f t="shared" si="850"/>
        <v>0.54421229362932566</v>
      </c>
      <c r="K2238" s="2">
        <f t="shared" si="851"/>
        <v>0.42603301930790038</v>
      </c>
      <c r="L2238" s="2">
        <f t="shared" si="852"/>
        <v>0</v>
      </c>
      <c r="M2238" s="2">
        <f t="shared" si="853"/>
        <v>2.9754687062773955E-2</v>
      </c>
      <c r="N2238" s="59">
        <f t="shared" si="859"/>
        <v>11669</v>
      </c>
      <c r="O2238" s="59">
        <f t="shared" si="860"/>
        <v>9135</v>
      </c>
      <c r="P2238" s="59"/>
      <c r="Q2238" s="57">
        <v>125</v>
      </c>
      <c r="S2238" s="57">
        <v>270</v>
      </c>
      <c r="X2238" s="57">
        <v>5</v>
      </c>
      <c r="AA2238" s="57">
        <v>109</v>
      </c>
      <c r="AB2238" s="57">
        <v>116</v>
      </c>
      <c r="AC2238" s="10">
        <v>13</v>
      </c>
      <c r="AD2238" s="59"/>
      <c r="AE2238" s="59"/>
      <c r="AF2238" s="59"/>
      <c r="AG2238" s="59"/>
      <c r="AI2238" s="7">
        <f>IF(Q2238&gt;0,RANK(Q2238,(N2238:P2238,Q2238:AE2238)),0)</f>
        <v>4</v>
      </c>
      <c r="AJ2238" s="7">
        <f>IF(R2238&gt;0,RANK(R2238,(N2238:P2238,Q2238:AE2238)),0)</f>
        <v>0</v>
      </c>
      <c r="AK2238" s="7">
        <f>IF(T2238&gt;0,RANK(T2238,(N2238:P2238,Q2238:AE2238)),0)</f>
        <v>0</v>
      </c>
      <c r="AL2238" s="7">
        <f>IF(S2238&gt;0,RANK(S2238,(N2238:P2238,Q2238:AE2238)),0)</f>
        <v>3</v>
      </c>
      <c r="AM2238" s="2">
        <f t="shared" si="854"/>
        <v>5.8296800671579141E-3</v>
      </c>
      <c r="AN2238" s="2">
        <f t="shared" si="855"/>
        <v>0</v>
      </c>
      <c r="AO2238" s="2">
        <f t="shared" si="856"/>
        <v>0</v>
      </c>
      <c r="AP2238" s="2">
        <f t="shared" si="857"/>
        <v>1.2592108945061095E-2</v>
      </c>
      <c r="AR2238" t="s">
        <v>1196</v>
      </c>
      <c r="AS2238" t="s">
        <v>1573</v>
      </c>
      <c r="AT2238">
        <v>0</v>
      </c>
      <c r="AV2238">
        <v>1</v>
      </c>
      <c r="AW2238" s="91">
        <v>36</v>
      </c>
      <c r="AX2238" s="93">
        <v>11</v>
      </c>
      <c r="AY2238" s="97">
        <f t="shared" si="858"/>
        <v>36011</v>
      </c>
      <c r="BA2238" s="7" t="s">
        <v>1261</v>
      </c>
      <c r="BB2238" s="1">
        <v>1372</v>
      </c>
      <c r="BC2238" s="1">
        <v>0</v>
      </c>
      <c r="BH2238" s="1">
        <v>9863</v>
      </c>
      <c r="BI2238" s="1">
        <v>7551</v>
      </c>
      <c r="BJ2238" s="1">
        <v>1194</v>
      </c>
      <c r="BK2238" s="1">
        <v>1584</v>
      </c>
      <c r="BL2238" s="1">
        <v>612</v>
      </c>
    </row>
    <row r="2239" spans="1:64" hidden="1" outlineLevel="1">
      <c r="A2239" t="s">
        <v>2150</v>
      </c>
      <c r="B2239" t="s">
        <v>1573</v>
      </c>
      <c r="C2239" s="1">
        <f t="shared" si="847"/>
        <v>38262</v>
      </c>
      <c r="D2239" s="7">
        <f>IF(N2239&gt;0, RANK(N2239,(N2239:P2239,Q2239:AE2239)),0)</f>
        <v>1</v>
      </c>
      <c r="E2239" s="7">
        <f>IF(O2239&gt;0,RANK(O2239,(N2239:P2239,Q2239:AE2239)),0)</f>
        <v>2</v>
      </c>
      <c r="F2239" s="7">
        <f>IF(P2239&gt;0,RANK(P2239,(N2239:P2239,Q2239:AE2239)),0)</f>
        <v>0</v>
      </c>
      <c r="G2239" s="1">
        <f t="shared" si="848"/>
        <v>3856</v>
      </c>
      <c r="H2239" s="2">
        <f t="shared" si="849"/>
        <v>0.10077884062516335</v>
      </c>
      <c r="I2239" s="2"/>
      <c r="J2239" s="2">
        <f t="shared" si="850"/>
        <v>0.53962155663582667</v>
      </c>
      <c r="K2239" s="2">
        <f t="shared" si="851"/>
        <v>0.43884271601066333</v>
      </c>
      <c r="L2239" s="2">
        <f t="shared" si="852"/>
        <v>0</v>
      </c>
      <c r="M2239" s="2">
        <f t="shared" si="853"/>
        <v>2.1535727353510004E-2</v>
      </c>
      <c r="N2239" s="59">
        <f t="shared" si="859"/>
        <v>20647</v>
      </c>
      <c r="O2239" s="59">
        <f t="shared" si="860"/>
        <v>16791</v>
      </c>
      <c r="P2239" s="59"/>
      <c r="Q2239" s="57">
        <v>187</v>
      </c>
      <c r="S2239" s="57">
        <v>292</v>
      </c>
      <c r="X2239" s="57">
        <v>8</v>
      </c>
      <c r="AA2239" s="57">
        <v>140</v>
      </c>
      <c r="AB2239" s="57">
        <v>165</v>
      </c>
      <c r="AC2239" s="10">
        <v>32</v>
      </c>
      <c r="AD2239" s="59"/>
      <c r="AE2239" s="59"/>
      <c r="AF2239" s="59"/>
      <c r="AG2239" s="59"/>
      <c r="AI2239" s="7">
        <f>IF(Q2239&gt;0,RANK(Q2239,(N2239:P2239,Q2239:AE2239)),0)</f>
        <v>4</v>
      </c>
      <c r="AJ2239" s="7">
        <f>IF(R2239&gt;0,RANK(R2239,(N2239:P2239,Q2239:AE2239)),0)</f>
        <v>0</v>
      </c>
      <c r="AK2239" s="7">
        <f>IF(T2239&gt;0,RANK(T2239,(N2239:P2239,Q2239:AE2239)),0)</f>
        <v>0</v>
      </c>
      <c r="AL2239" s="7">
        <f>IF(S2239&gt;0,RANK(S2239,(N2239:P2239,Q2239:AE2239)),0)</f>
        <v>3</v>
      </c>
      <c r="AM2239" s="2">
        <f t="shared" si="854"/>
        <v>4.8873556008572471E-3</v>
      </c>
      <c r="AN2239" s="2">
        <f t="shared" si="855"/>
        <v>0</v>
      </c>
      <c r="AO2239" s="2">
        <f t="shared" si="856"/>
        <v>0</v>
      </c>
      <c r="AP2239" s="2">
        <f t="shared" si="857"/>
        <v>7.6315927029428675E-3</v>
      </c>
      <c r="AR2239" t="s">
        <v>2150</v>
      </c>
      <c r="AS2239" t="s">
        <v>1573</v>
      </c>
      <c r="AT2239">
        <v>27</v>
      </c>
      <c r="AV2239">
        <v>1</v>
      </c>
      <c r="AW2239" s="91">
        <v>36</v>
      </c>
      <c r="AX2239" s="93">
        <v>13</v>
      </c>
      <c r="AY2239" s="97">
        <f t="shared" si="858"/>
        <v>36013</v>
      </c>
      <c r="BA2239" s="7" t="s">
        <v>1261</v>
      </c>
      <c r="BB2239" s="1">
        <v>2096</v>
      </c>
      <c r="BC2239" s="1">
        <v>0</v>
      </c>
      <c r="BH2239" s="1">
        <v>16850</v>
      </c>
      <c r="BI2239" s="1">
        <v>14301</v>
      </c>
      <c r="BJ2239" s="1">
        <v>2696</v>
      </c>
      <c r="BK2239" s="1">
        <v>2490</v>
      </c>
      <c r="BL2239" s="1">
        <v>1101</v>
      </c>
    </row>
    <row r="2240" spans="1:64" hidden="1" outlineLevel="1">
      <c r="A2240" t="s">
        <v>193</v>
      </c>
      <c r="B2240" t="s">
        <v>1573</v>
      </c>
      <c r="C2240" s="1">
        <f t="shared" si="847"/>
        <v>23736</v>
      </c>
      <c r="D2240" s="7">
        <f>IF(N2240&gt;0, RANK(N2240,(N2240:P2240,Q2240:AE2240)),0)</f>
        <v>1</v>
      </c>
      <c r="E2240" s="7">
        <f>IF(O2240&gt;0,RANK(O2240,(N2240:P2240,Q2240:AE2240)),0)</f>
        <v>2</v>
      </c>
      <c r="F2240" s="7">
        <f>IF(P2240&gt;0,RANK(P2240,(N2240:P2240,Q2240:AE2240)),0)</f>
        <v>0</v>
      </c>
      <c r="G2240" s="1">
        <f t="shared" si="848"/>
        <v>3363</v>
      </c>
      <c r="H2240" s="2">
        <f t="shared" si="849"/>
        <v>0.1416835187057634</v>
      </c>
      <c r="I2240" s="2"/>
      <c r="J2240" s="2">
        <f t="shared" si="850"/>
        <v>0.56395348837209303</v>
      </c>
      <c r="K2240" s="2">
        <f t="shared" si="851"/>
        <v>0.42226996966632963</v>
      </c>
      <c r="L2240" s="2">
        <f t="shared" si="852"/>
        <v>0</v>
      </c>
      <c r="M2240" s="2">
        <f t="shared" si="853"/>
        <v>1.3776541961577349E-2</v>
      </c>
      <c r="N2240" s="59">
        <f t="shared" si="859"/>
        <v>13386</v>
      </c>
      <c r="O2240" s="59">
        <f t="shared" si="860"/>
        <v>10023</v>
      </c>
      <c r="P2240" s="59"/>
      <c r="Q2240" s="57">
        <v>69</v>
      </c>
      <c r="S2240" s="57">
        <v>114</v>
      </c>
      <c r="X2240" s="57">
        <v>0</v>
      </c>
      <c r="AA2240" s="57">
        <v>52</v>
      </c>
      <c r="AB2240" s="57">
        <v>74</v>
      </c>
      <c r="AC2240" s="10">
        <v>18</v>
      </c>
      <c r="AD2240" s="59"/>
      <c r="AE2240" s="59"/>
      <c r="AF2240" s="59"/>
      <c r="AG2240" s="59"/>
      <c r="AI2240" s="7">
        <f>IF(Q2240&gt;0,RANK(Q2240,(N2240:P2240,Q2240:AE2240)),0)</f>
        <v>5</v>
      </c>
      <c r="AJ2240" s="7">
        <f>IF(R2240&gt;0,RANK(R2240,(N2240:P2240,Q2240:AE2240)),0)</f>
        <v>0</v>
      </c>
      <c r="AK2240" s="7">
        <f>IF(T2240&gt;0,RANK(T2240,(N2240:P2240,Q2240:AE2240)),0)</f>
        <v>0</v>
      </c>
      <c r="AL2240" s="7">
        <f>IF(S2240&gt;0,RANK(S2240,(N2240:P2240,Q2240:AE2240)),0)</f>
        <v>3</v>
      </c>
      <c r="AM2240" s="2">
        <f t="shared" si="854"/>
        <v>2.9069767441860465E-3</v>
      </c>
      <c r="AN2240" s="2">
        <f t="shared" si="855"/>
        <v>0</v>
      </c>
      <c r="AO2240" s="2">
        <f t="shared" si="856"/>
        <v>0</v>
      </c>
      <c r="AP2240" s="2">
        <f t="shared" si="857"/>
        <v>4.8028311425682511E-3</v>
      </c>
      <c r="AR2240" t="s">
        <v>193</v>
      </c>
      <c r="AS2240" t="s">
        <v>1573</v>
      </c>
      <c r="AT2240">
        <v>29</v>
      </c>
      <c r="AV2240">
        <v>1</v>
      </c>
      <c r="AW2240" s="91">
        <v>36</v>
      </c>
      <c r="AX2240" s="93">
        <v>15</v>
      </c>
      <c r="AY2240" s="97">
        <f t="shared" si="858"/>
        <v>36015</v>
      </c>
      <c r="BA2240" s="7" t="s">
        <v>1261</v>
      </c>
      <c r="BB2240" s="1">
        <v>1311</v>
      </c>
      <c r="BC2240" s="1">
        <v>0</v>
      </c>
      <c r="BH2240" s="1">
        <v>11736</v>
      </c>
      <c r="BI2240" s="1">
        <v>9039</v>
      </c>
      <c r="BJ2240" s="1">
        <v>1135</v>
      </c>
      <c r="BK2240" s="1">
        <v>984</v>
      </c>
      <c r="BL2240" s="1">
        <v>515</v>
      </c>
    </row>
    <row r="2241" spans="1:64" hidden="1" outlineLevel="1">
      <c r="A2241" t="s">
        <v>1072</v>
      </c>
      <c r="B2241" t="s">
        <v>1573</v>
      </c>
      <c r="C2241" s="1">
        <f t="shared" si="847"/>
        <v>13682</v>
      </c>
      <c r="D2241" s="7">
        <f>IF(N2241&gt;0, RANK(N2241,(N2241:P2241,Q2241:AE2241)),0)</f>
        <v>1</v>
      </c>
      <c r="E2241" s="7">
        <f>IF(O2241&gt;0,RANK(O2241,(N2241:P2241,Q2241:AE2241)),0)</f>
        <v>2</v>
      </c>
      <c r="F2241" s="7">
        <f>IF(P2241&gt;0,RANK(P2241,(N2241:P2241,Q2241:AE2241)),0)</f>
        <v>0</v>
      </c>
      <c r="G2241" s="1">
        <f t="shared" si="848"/>
        <v>947</v>
      </c>
      <c r="H2241" s="2">
        <f t="shared" si="849"/>
        <v>6.9215027042830002E-2</v>
      </c>
      <c r="I2241" s="2"/>
      <c r="J2241" s="2">
        <f t="shared" si="850"/>
        <v>0.51914924718608391</v>
      </c>
      <c r="K2241" s="2">
        <f t="shared" si="851"/>
        <v>0.4499342201432539</v>
      </c>
      <c r="L2241" s="2">
        <f t="shared" si="852"/>
        <v>0</v>
      </c>
      <c r="M2241" s="2">
        <f t="shared" si="853"/>
        <v>3.0916532670662189E-2</v>
      </c>
      <c r="N2241" s="59">
        <f t="shared" si="859"/>
        <v>7103</v>
      </c>
      <c r="O2241" s="59">
        <f t="shared" si="860"/>
        <v>6156</v>
      </c>
      <c r="P2241" s="59"/>
      <c r="Q2241" s="57">
        <v>109</v>
      </c>
      <c r="S2241" s="57">
        <v>179</v>
      </c>
      <c r="X2241" s="57">
        <v>2</v>
      </c>
      <c r="AA2241" s="57">
        <v>47</v>
      </c>
      <c r="AB2241" s="57">
        <v>61</v>
      </c>
      <c r="AC2241" s="10">
        <v>25</v>
      </c>
      <c r="AD2241" s="59"/>
      <c r="AE2241" s="59"/>
      <c r="AF2241" s="59"/>
      <c r="AG2241" s="59"/>
      <c r="AI2241" s="7">
        <f>IF(Q2241&gt;0,RANK(Q2241,(N2241:P2241,Q2241:AE2241)),0)</f>
        <v>4</v>
      </c>
      <c r="AJ2241" s="7">
        <f>IF(R2241&gt;0,RANK(R2241,(N2241:P2241,Q2241:AE2241)),0)</f>
        <v>0</v>
      </c>
      <c r="AK2241" s="7">
        <f>IF(T2241&gt;0,RANK(T2241,(N2241:P2241,Q2241:AE2241)),0)</f>
        <v>0</v>
      </c>
      <c r="AL2241" s="7">
        <f>IF(S2241&gt;0,RANK(S2241,(N2241:P2241,Q2241:AE2241)),0)</f>
        <v>3</v>
      </c>
      <c r="AM2241" s="2">
        <f t="shared" si="854"/>
        <v>7.9666715392486473E-3</v>
      </c>
      <c r="AN2241" s="2">
        <f t="shared" si="855"/>
        <v>0</v>
      </c>
      <c r="AO2241" s="2">
        <f t="shared" si="856"/>
        <v>0</v>
      </c>
      <c r="AP2241" s="2">
        <f t="shared" si="857"/>
        <v>1.3082882619500073E-2</v>
      </c>
      <c r="AR2241" t="s">
        <v>1072</v>
      </c>
      <c r="AS2241" t="s">
        <v>1573</v>
      </c>
      <c r="AT2241">
        <v>24</v>
      </c>
      <c r="AV2241">
        <v>1</v>
      </c>
      <c r="AW2241" s="91">
        <v>36</v>
      </c>
      <c r="AX2241" s="93">
        <v>17</v>
      </c>
      <c r="AY2241" s="97">
        <f t="shared" si="858"/>
        <v>36017</v>
      </c>
      <c r="BA2241" s="7" t="s">
        <v>1261</v>
      </c>
      <c r="BB2241" s="1">
        <v>608</v>
      </c>
      <c r="BC2241" s="1">
        <v>17</v>
      </c>
      <c r="BH2241" s="1">
        <v>5967</v>
      </c>
      <c r="BI2241" s="1">
        <v>5526</v>
      </c>
      <c r="BJ2241" s="1">
        <v>696</v>
      </c>
      <c r="BK2241" s="1">
        <v>630</v>
      </c>
      <c r="BL2241" s="1">
        <v>440</v>
      </c>
    </row>
    <row r="2242" spans="1:64" hidden="1" outlineLevel="1">
      <c r="A2242" t="s">
        <v>1023</v>
      </c>
      <c r="B2242" t="s">
        <v>1573</v>
      </c>
      <c r="C2242" s="1">
        <f t="shared" si="847"/>
        <v>21805</v>
      </c>
      <c r="D2242" s="7">
        <f>IF(N2242&gt;0, RANK(N2242,(N2242:P2242,Q2242:AE2242)),0)</f>
        <v>1</v>
      </c>
      <c r="E2242" s="7">
        <f>IF(O2242&gt;0,RANK(O2242,(N2242:P2242,Q2242:AE2242)),0)</f>
        <v>2</v>
      </c>
      <c r="F2242" s="7">
        <f>IF(P2242&gt;0,RANK(P2242,(N2242:P2242,Q2242:AE2242)),0)</f>
        <v>0</v>
      </c>
      <c r="G2242" s="1">
        <f t="shared" si="848"/>
        <v>5292</v>
      </c>
      <c r="H2242" s="2">
        <f t="shared" si="849"/>
        <v>0.24269662921348314</v>
      </c>
      <c r="I2242" s="2"/>
      <c r="J2242" s="2">
        <f t="shared" si="850"/>
        <v>0.61114423297408849</v>
      </c>
      <c r="K2242" s="2">
        <f t="shared" si="851"/>
        <v>0.36844760376060537</v>
      </c>
      <c r="L2242" s="2">
        <f t="shared" si="852"/>
        <v>0</v>
      </c>
      <c r="M2242" s="2">
        <f t="shared" si="853"/>
        <v>2.0408163265306145E-2</v>
      </c>
      <c r="N2242" s="59">
        <f t="shared" si="859"/>
        <v>13326</v>
      </c>
      <c r="O2242" s="59">
        <f t="shared" si="860"/>
        <v>8034</v>
      </c>
      <c r="P2242" s="59"/>
      <c r="Q2242" s="57">
        <v>102</v>
      </c>
      <c r="S2242" s="57">
        <v>158</v>
      </c>
      <c r="X2242" s="57">
        <v>5</v>
      </c>
      <c r="AA2242" s="57">
        <v>59</v>
      </c>
      <c r="AB2242" s="57">
        <v>101</v>
      </c>
      <c r="AC2242" s="10">
        <v>20</v>
      </c>
      <c r="AD2242" s="59"/>
      <c r="AE2242" s="59"/>
      <c r="AF2242" s="59"/>
      <c r="AG2242" s="59"/>
      <c r="AI2242" s="7">
        <f>IF(Q2242&gt;0,RANK(Q2242,(N2242:P2242,Q2242:AE2242)),0)</f>
        <v>4</v>
      </c>
      <c r="AJ2242" s="7">
        <f>IF(R2242&gt;0,RANK(R2242,(N2242:P2242,Q2242:AE2242)),0)</f>
        <v>0</v>
      </c>
      <c r="AK2242" s="7">
        <f>IF(T2242&gt;0,RANK(T2242,(N2242:P2242,Q2242:AE2242)),0)</f>
        <v>0</v>
      </c>
      <c r="AL2242" s="7">
        <f>IF(S2242&gt;0,RANK(S2242,(N2242:P2242,Q2242:AE2242)),0)</f>
        <v>3</v>
      </c>
      <c r="AM2242" s="2">
        <f t="shared" si="854"/>
        <v>4.6778261866544371E-3</v>
      </c>
      <c r="AN2242" s="2">
        <f t="shared" si="855"/>
        <v>0</v>
      </c>
      <c r="AO2242" s="2">
        <f t="shared" si="856"/>
        <v>0</v>
      </c>
      <c r="AP2242" s="2">
        <f t="shared" si="857"/>
        <v>7.2460444852098143E-3</v>
      </c>
      <c r="AR2242" t="s">
        <v>1023</v>
      </c>
      <c r="AS2242" t="s">
        <v>1573</v>
      </c>
      <c r="AT2242">
        <v>23</v>
      </c>
      <c r="AV2242">
        <v>1</v>
      </c>
      <c r="AW2242" s="91">
        <v>36</v>
      </c>
      <c r="AX2242" s="93">
        <v>19</v>
      </c>
      <c r="AY2242" s="97">
        <f t="shared" si="858"/>
        <v>36019</v>
      </c>
      <c r="BA2242" s="7" t="s">
        <v>1261</v>
      </c>
      <c r="BB2242" s="1">
        <v>1757</v>
      </c>
      <c r="BC2242" s="1">
        <v>30</v>
      </c>
      <c r="BH2242" s="1">
        <v>11415</v>
      </c>
      <c r="BI2242" s="1">
        <v>7032</v>
      </c>
      <c r="BJ2242" s="1">
        <v>1185</v>
      </c>
      <c r="BK2242" s="1">
        <v>1002</v>
      </c>
      <c r="BL2242" s="1">
        <v>726</v>
      </c>
    </row>
    <row r="2243" spans="1:64" hidden="1" outlineLevel="1">
      <c r="A2243" t="s">
        <v>848</v>
      </c>
      <c r="B2243" t="s">
        <v>1573</v>
      </c>
      <c r="C2243" s="1">
        <f t="shared" si="847"/>
        <v>23641</v>
      </c>
      <c r="D2243" s="7">
        <f>IF(N2243&gt;0, RANK(N2243,(N2243:P2243,Q2243:AE2243)),0)</f>
        <v>1</v>
      </c>
      <c r="E2243" s="7">
        <f>IF(O2243&gt;0,RANK(O2243,(N2243:P2243,Q2243:AE2243)),0)</f>
        <v>2</v>
      </c>
      <c r="F2243" s="7">
        <f>IF(P2243&gt;0,RANK(P2243,(N2243:P2243,Q2243:AE2243)),0)</f>
        <v>0</v>
      </c>
      <c r="G2243" s="1">
        <f t="shared" si="848"/>
        <v>6759</v>
      </c>
      <c r="H2243" s="2">
        <f t="shared" si="849"/>
        <v>0.28590161160695404</v>
      </c>
      <c r="I2243" s="2"/>
      <c r="J2243" s="2">
        <f t="shared" si="850"/>
        <v>0.63368723827249274</v>
      </c>
      <c r="K2243" s="2">
        <f t="shared" si="851"/>
        <v>0.34778562666553869</v>
      </c>
      <c r="L2243" s="2">
        <f t="shared" si="852"/>
        <v>0</v>
      </c>
      <c r="M2243" s="2">
        <f t="shared" si="853"/>
        <v>1.8527135061968569E-2</v>
      </c>
      <c r="N2243" s="59">
        <f t="shared" si="859"/>
        <v>14981</v>
      </c>
      <c r="O2243" s="59">
        <f t="shared" si="860"/>
        <v>8222</v>
      </c>
      <c r="P2243" s="59"/>
      <c r="Q2243" s="57">
        <v>91</v>
      </c>
      <c r="S2243" s="57">
        <v>203</v>
      </c>
      <c r="X2243" s="57">
        <v>8</v>
      </c>
      <c r="AA2243" s="57">
        <v>72</v>
      </c>
      <c r="AB2243" s="57">
        <v>51</v>
      </c>
      <c r="AC2243" s="10">
        <v>13</v>
      </c>
      <c r="AD2243" s="59"/>
      <c r="AE2243" s="59"/>
      <c r="AF2243" s="59"/>
      <c r="AG2243" s="59"/>
      <c r="AI2243" s="7">
        <f>IF(Q2243&gt;0,RANK(Q2243,(N2243:P2243,Q2243:AE2243)),0)</f>
        <v>4</v>
      </c>
      <c r="AJ2243" s="7">
        <f>IF(R2243&gt;0,RANK(R2243,(N2243:P2243,Q2243:AE2243)),0)</f>
        <v>0</v>
      </c>
      <c r="AK2243" s="7">
        <f>IF(T2243&gt;0,RANK(T2243,(N2243:P2243,Q2243:AE2243)),0)</f>
        <v>0</v>
      </c>
      <c r="AL2243" s="7">
        <f>IF(S2243&gt;0,RANK(S2243,(N2243:P2243,Q2243:AE2243)),0)</f>
        <v>3</v>
      </c>
      <c r="AM2243" s="2">
        <f t="shared" si="854"/>
        <v>3.8492449557971319E-3</v>
      </c>
      <c r="AN2243" s="2">
        <f t="shared" si="855"/>
        <v>0</v>
      </c>
      <c r="AO2243" s="2">
        <f t="shared" si="856"/>
        <v>0</v>
      </c>
      <c r="AP2243" s="2">
        <f t="shared" si="857"/>
        <v>8.5867772090859103E-3</v>
      </c>
      <c r="AR2243" t="s">
        <v>848</v>
      </c>
      <c r="AS2243" t="s">
        <v>1573</v>
      </c>
      <c r="AT2243">
        <v>20</v>
      </c>
      <c r="AV2243">
        <v>1</v>
      </c>
      <c r="AW2243" s="91">
        <v>36</v>
      </c>
      <c r="AX2243" s="93">
        <v>21</v>
      </c>
      <c r="AY2243" s="97">
        <f t="shared" si="858"/>
        <v>36021</v>
      </c>
      <c r="BA2243" s="7" t="s">
        <v>1261</v>
      </c>
      <c r="BB2243" s="1">
        <v>637</v>
      </c>
      <c r="BC2243" s="1">
        <v>28</v>
      </c>
      <c r="BH2243" s="1">
        <v>12240</v>
      </c>
      <c r="BI2243" s="1">
        <v>6807</v>
      </c>
      <c r="BJ2243" s="1">
        <v>1595</v>
      </c>
      <c r="BK2243" s="1">
        <v>1415</v>
      </c>
      <c r="BL2243" s="1">
        <v>1146</v>
      </c>
    </row>
    <row r="2244" spans="1:64" hidden="1" outlineLevel="1">
      <c r="A2244" t="s">
        <v>258</v>
      </c>
      <c r="B2244" t="s">
        <v>1573</v>
      </c>
      <c r="C2244" s="1">
        <f t="shared" si="847"/>
        <v>13404</v>
      </c>
      <c r="D2244" s="7">
        <f>IF(N2244&gt;0, RANK(N2244,(N2244:P2244,Q2244:AE2244)),0)</f>
        <v>1</v>
      </c>
      <c r="E2244" s="7">
        <f>IF(O2244&gt;0,RANK(O2244,(N2244:P2244,Q2244:AE2244)),0)</f>
        <v>2</v>
      </c>
      <c r="F2244" s="7">
        <f>IF(P2244&gt;0,RANK(P2244,(N2244:P2244,Q2244:AE2244)),0)</f>
        <v>0</v>
      </c>
      <c r="G2244" s="1">
        <f t="shared" si="848"/>
        <v>1743</v>
      </c>
      <c r="H2244" s="2">
        <f t="shared" si="849"/>
        <v>0.13003581020590868</v>
      </c>
      <c r="I2244" s="2"/>
      <c r="J2244" s="2">
        <f t="shared" si="850"/>
        <v>0.55199940316323481</v>
      </c>
      <c r="K2244" s="2">
        <f t="shared" si="851"/>
        <v>0.42196359295732616</v>
      </c>
      <c r="L2244" s="2">
        <f t="shared" si="852"/>
        <v>0</v>
      </c>
      <c r="M2244" s="2">
        <f t="shared" si="853"/>
        <v>2.6037003879439025E-2</v>
      </c>
      <c r="N2244" s="59">
        <f t="shared" si="859"/>
        <v>7399</v>
      </c>
      <c r="O2244" s="59">
        <f t="shared" si="860"/>
        <v>5656</v>
      </c>
      <c r="P2244" s="59"/>
      <c r="Q2244" s="57">
        <v>67</v>
      </c>
      <c r="S2244" s="57">
        <v>151</v>
      </c>
      <c r="X2244" s="57">
        <v>5</v>
      </c>
      <c r="AA2244" s="57">
        <v>39</v>
      </c>
      <c r="AB2244" s="57">
        <v>75</v>
      </c>
      <c r="AC2244" s="10">
        <v>12</v>
      </c>
      <c r="AD2244" s="59"/>
      <c r="AE2244" s="59"/>
      <c r="AF2244" s="59"/>
      <c r="AG2244" s="59"/>
      <c r="AI2244" s="7">
        <f>IF(Q2244&gt;0,RANK(Q2244,(N2244:P2244,Q2244:AE2244)),0)</f>
        <v>5</v>
      </c>
      <c r="AJ2244" s="7">
        <f>IF(R2244&gt;0,RANK(R2244,(N2244:P2244,Q2244:AE2244)),0)</f>
        <v>0</v>
      </c>
      <c r="AK2244" s="7">
        <f>IF(T2244&gt;0,RANK(T2244,(N2244:P2244,Q2244:AE2244)),0)</f>
        <v>0</v>
      </c>
      <c r="AL2244" s="7">
        <f>IF(S2244&gt;0,RANK(S2244,(N2244:P2244,Q2244:AE2244)),0)</f>
        <v>3</v>
      </c>
      <c r="AM2244" s="2">
        <f t="shared" si="854"/>
        <v>4.9985079080871386E-3</v>
      </c>
      <c r="AN2244" s="2">
        <f t="shared" si="855"/>
        <v>0</v>
      </c>
      <c r="AO2244" s="2">
        <f t="shared" si="856"/>
        <v>0</v>
      </c>
      <c r="AP2244" s="2">
        <f t="shared" si="857"/>
        <v>1.1265293942106834E-2</v>
      </c>
      <c r="AR2244" t="s">
        <v>258</v>
      </c>
      <c r="AS2244" t="s">
        <v>1573</v>
      </c>
      <c r="AT2244">
        <v>24</v>
      </c>
      <c r="AV2244">
        <v>1</v>
      </c>
      <c r="AW2244" s="91">
        <v>36</v>
      </c>
      <c r="AX2244" s="93">
        <v>23</v>
      </c>
      <c r="AY2244" s="97">
        <f t="shared" si="858"/>
        <v>36023</v>
      </c>
      <c r="BA2244" s="7" t="s">
        <v>1261</v>
      </c>
      <c r="BB2244" s="1">
        <v>727</v>
      </c>
      <c r="BC2244" s="1">
        <v>1</v>
      </c>
      <c r="BH2244" s="1">
        <v>6260</v>
      </c>
      <c r="BI2244" s="1">
        <v>4917</v>
      </c>
      <c r="BJ2244" s="1">
        <v>670</v>
      </c>
      <c r="BK2244" s="1">
        <v>739</v>
      </c>
      <c r="BL2244" s="1">
        <v>469</v>
      </c>
    </row>
    <row r="2245" spans="1:64" hidden="1" outlineLevel="1">
      <c r="A2245" t="s">
        <v>1267</v>
      </c>
      <c r="B2245" t="s">
        <v>1573</v>
      </c>
      <c r="C2245" s="1">
        <f t="shared" si="847"/>
        <v>13495</v>
      </c>
      <c r="D2245" s="7">
        <f>IF(N2245&gt;0, RANK(N2245,(N2245:P2245,Q2245:AE2245)),0)</f>
        <v>1</v>
      </c>
      <c r="E2245" s="7">
        <f>IF(O2245&gt;0,RANK(O2245,(N2245:P2245,Q2245:AE2245)),0)</f>
        <v>2</v>
      </c>
      <c r="F2245" s="7">
        <f>IF(P2245&gt;0,RANK(P2245,(N2245:P2245,Q2245:AE2245)),0)</f>
        <v>0</v>
      </c>
      <c r="G2245" s="1">
        <f t="shared" si="848"/>
        <v>1028</v>
      </c>
      <c r="H2245" s="2">
        <f t="shared" si="849"/>
        <v>7.6176361615413121E-2</v>
      </c>
      <c r="I2245" s="2"/>
      <c r="J2245" s="2">
        <f t="shared" si="850"/>
        <v>0.52715820674323821</v>
      </c>
      <c r="K2245" s="2">
        <f t="shared" si="851"/>
        <v>0.45098184512782513</v>
      </c>
      <c r="L2245" s="2">
        <f t="shared" si="852"/>
        <v>0</v>
      </c>
      <c r="M2245" s="2">
        <f t="shared" si="853"/>
        <v>2.1859948128936657E-2</v>
      </c>
      <c r="N2245" s="59">
        <f t="shared" si="859"/>
        <v>7114</v>
      </c>
      <c r="O2245" s="59">
        <f t="shared" si="860"/>
        <v>6086</v>
      </c>
      <c r="P2245" s="59"/>
      <c r="Q2245" s="57">
        <v>54</v>
      </c>
      <c r="S2245" s="57">
        <v>143</v>
      </c>
      <c r="X2245" s="57">
        <v>0</v>
      </c>
      <c r="AA2245" s="57">
        <v>40</v>
      </c>
      <c r="AB2245" s="57">
        <v>35</v>
      </c>
      <c r="AC2245" s="10">
        <v>23</v>
      </c>
      <c r="AD2245" s="59"/>
      <c r="AE2245" s="59"/>
      <c r="AF2245" s="59"/>
      <c r="AG2245" s="59"/>
      <c r="AI2245" s="7">
        <f>IF(Q2245&gt;0,RANK(Q2245,(N2245:P2245,Q2245:AE2245)),0)</f>
        <v>4</v>
      </c>
      <c r="AJ2245" s="7">
        <f>IF(R2245&gt;0,RANK(R2245,(N2245:P2245,Q2245:AE2245)),0)</f>
        <v>0</v>
      </c>
      <c r="AK2245" s="7">
        <f>IF(T2245&gt;0,RANK(T2245,(N2245:P2245,Q2245:AE2245)),0)</f>
        <v>0</v>
      </c>
      <c r="AL2245" s="7">
        <f>IF(S2245&gt;0,RANK(S2245,(N2245:P2245,Q2245:AE2245)),0)</f>
        <v>3</v>
      </c>
      <c r="AM2245" s="2">
        <f t="shared" si="854"/>
        <v>4.0014820303816232E-3</v>
      </c>
      <c r="AN2245" s="2">
        <f t="shared" si="855"/>
        <v>0</v>
      </c>
      <c r="AO2245" s="2">
        <f t="shared" si="856"/>
        <v>0</v>
      </c>
      <c r="AP2245" s="2">
        <f t="shared" si="857"/>
        <v>1.0596517228603186E-2</v>
      </c>
      <c r="AR2245" t="s">
        <v>1267</v>
      </c>
      <c r="AS2245" t="s">
        <v>1573</v>
      </c>
      <c r="AT2245">
        <v>0</v>
      </c>
      <c r="AV2245">
        <v>1</v>
      </c>
      <c r="AW2245" s="91">
        <v>36</v>
      </c>
      <c r="AX2245" s="93">
        <v>25</v>
      </c>
      <c r="AY2245" s="97">
        <f t="shared" si="858"/>
        <v>36025</v>
      </c>
      <c r="BA2245" s="7" t="s">
        <v>1261</v>
      </c>
      <c r="BB2245" s="1">
        <v>563</v>
      </c>
      <c r="BC2245" s="1">
        <v>0</v>
      </c>
      <c r="BH2245" s="1">
        <v>5947</v>
      </c>
      <c r="BI2245" s="1">
        <v>5405</v>
      </c>
      <c r="BJ2245" s="1">
        <v>688</v>
      </c>
      <c r="BK2245" s="1">
        <v>681</v>
      </c>
      <c r="BL2245" s="1">
        <v>479</v>
      </c>
    </row>
    <row r="2246" spans="1:64" hidden="1" outlineLevel="1">
      <c r="A2246" t="s">
        <v>1389</v>
      </c>
      <c r="B2246" t="s">
        <v>1573</v>
      </c>
      <c r="C2246" s="1">
        <f t="shared" si="847"/>
        <v>83563</v>
      </c>
      <c r="D2246" s="7">
        <f>IF(N2246&gt;0, RANK(N2246,(N2246:P2246,Q2246:AE2246)),0)</f>
        <v>1</v>
      </c>
      <c r="E2246" s="7">
        <f>IF(O2246&gt;0,RANK(O2246,(N2246:P2246,Q2246:AE2246)),0)</f>
        <v>2</v>
      </c>
      <c r="F2246" s="7">
        <f>IF(P2246&gt;0,RANK(P2246,(N2246:P2246,Q2246:AE2246)),0)</f>
        <v>0</v>
      </c>
      <c r="G2246" s="1">
        <f t="shared" si="848"/>
        <v>9283</v>
      </c>
      <c r="H2246" s="2">
        <f t="shared" si="849"/>
        <v>0.1110898364108517</v>
      </c>
      <c r="I2246" s="2"/>
      <c r="J2246" s="2">
        <f t="shared" si="850"/>
        <v>0.54737144429951057</v>
      </c>
      <c r="K2246" s="2">
        <f t="shared" si="851"/>
        <v>0.43628160788865883</v>
      </c>
      <c r="L2246" s="2">
        <f t="shared" si="852"/>
        <v>0</v>
      </c>
      <c r="M2246" s="2">
        <f t="shared" si="853"/>
        <v>1.6346947811830603E-2</v>
      </c>
      <c r="N2246" s="59">
        <f t="shared" si="859"/>
        <v>45740</v>
      </c>
      <c r="O2246" s="59">
        <f t="shared" si="860"/>
        <v>36457</v>
      </c>
      <c r="P2246" s="59"/>
      <c r="Q2246" s="57">
        <v>311</v>
      </c>
      <c r="S2246" s="57">
        <v>553</v>
      </c>
      <c r="X2246" s="57">
        <v>19</v>
      </c>
      <c r="AA2246" s="57">
        <v>153</v>
      </c>
      <c r="AB2246" s="57">
        <v>279</v>
      </c>
      <c r="AC2246" s="10">
        <v>51</v>
      </c>
      <c r="AD2246" s="59"/>
      <c r="AE2246" s="59"/>
      <c r="AF2246" s="59"/>
      <c r="AG2246" s="59"/>
      <c r="AI2246" s="7">
        <f>IF(Q2246&gt;0,RANK(Q2246,(N2246:P2246,Q2246:AE2246)),0)</f>
        <v>4</v>
      </c>
      <c r="AJ2246" s="7">
        <f>IF(R2246&gt;0,RANK(R2246,(N2246:P2246,Q2246:AE2246)),0)</f>
        <v>0</v>
      </c>
      <c r="AK2246" s="7">
        <f>IF(T2246&gt;0,RANK(T2246,(N2246:P2246,Q2246:AE2246)),0)</f>
        <v>0</v>
      </c>
      <c r="AL2246" s="7">
        <f>IF(S2246&gt;0,RANK(S2246,(N2246:P2246,Q2246:AE2246)),0)</f>
        <v>3</v>
      </c>
      <c r="AM2246" s="2">
        <f t="shared" si="854"/>
        <v>3.7217428766320023E-3</v>
      </c>
      <c r="AN2246" s="2">
        <f t="shared" si="855"/>
        <v>0</v>
      </c>
      <c r="AO2246" s="2">
        <f t="shared" si="856"/>
        <v>0</v>
      </c>
      <c r="AP2246" s="2">
        <f t="shared" si="857"/>
        <v>6.6177614494453288E-3</v>
      </c>
      <c r="AR2246" t="s">
        <v>1389</v>
      </c>
      <c r="AS2246" t="s">
        <v>1573</v>
      </c>
      <c r="AT2246">
        <v>0</v>
      </c>
      <c r="AV2246">
        <v>1</v>
      </c>
      <c r="AW2246" s="91">
        <v>36</v>
      </c>
      <c r="AX2246" s="93">
        <v>27</v>
      </c>
      <c r="AY2246" s="97">
        <f t="shared" si="858"/>
        <v>36027</v>
      </c>
      <c r="BA2246" s="7" t="s">
        <v>1261</v>
      </c>
      <c r="BB2246" s="1">
        <v>4811</v>
      </c>
      <c r="BC2246" s="1">
        <v>4</v>
      </c>
      <c r="BH2246" s="1">
        <v>39493</v>
      </c>
      <c r="BI2246" s="1">
        <v>29962</v>
      </c>
      <c r="BJ2246" s="1">
        <v>3629</v>
      </c>
      <c r="BK2246" s="1">
        <v>6495</v>
      </c>
      <c r="BL2246" s="1">
        <v>2618</v>
      </c>
    </row>
    <row r="2247" spans="1:64" hidden="1" outlineLevel="1">
      <c r="A2247" t="s">
        <v>1603</v>
      </c>
      <c r="B2247" t="s">
        <v>1573</v>
      </c>
      <c r="C2247" s="1">
        <f t="shared" si="847"/>
        <v>287841</v>
      </c>
      <c r="D2247" s="7">
        <f>IF(N2247&gt;0, RANK(N2247,(N2247:P2247,Q2247:AE2247)),0)</f>
        <v>1</v>
      </c>
      <c r="E2247" s="7">
        <f>IF(O2247&gt;0,RANK(O2247,(N2247:P2247,Q2247:AE2247)),0)</f>
        <v>2</v>
      </c>
      <c r="F2247" s="7">
        <f>IF(P2247&gt;0,RANK(P2247,(N2247:P2247,Q2247:AE2247)),0)</f>
        <v>0</v>
      </c>
      <c r="G2247" s="1">
        <f t="shared" si="848"/>
        <v>69742</v>
      </c>
      <c r="H2247" s="2">
        <f t="shared" si="849"/>
        <v>0.24229348841895351</v>
      </c>
      <c r="I2247" s="2"/>
      <c r="J2247" s="2">
        <f t="shared" si="850"/>
        <v>0.60905499911409422</v>
      </c>
      <c r="K2247" s="2">
        <f t="shared" si="851"/>
        <v>0.36676151069514074</v>
      </c>
      <c r="L2247" s="2">
        <f t="shared" si="852"/>
        <v>0</v>
      </c>
      <c r="M2247" s="2">
        <f t="shared" si="853"/>
        <v>2.4183490190765045E-2</v>
      </c>
      <c r="N2247" s="59">
        <f t="shared" si="859"/>
        <v>175311</v>
      </c>
      <c r="O2247" s="59">
        <f t="shared" si="860"/>
        <v>105569</v>
      </c>
      <c r="P2247" s="59"/>
      <c r="Q2247" s="57">
        <v>1345</v>
      </c>
      <c r="S2247" s="57">
        <v>2792</v>
      </c>
      <c r="X2247" s="57">
        <v>0</v>
      </c>
      <c r="AA2247" s="57">
        <v>916</v>
      </c>
      <c r="AB2247" s="57">
        <v>1586</v>
      </c>
      <c r="AC2247" s="10">
        <v>322</v>
      </c>
      <c r="AD2247" s="59"/>
      <c r="AE2247" s="59"/>
      <c r="AF2247" s="59"/>
      <c r="AG2247" s="59"/>
      <c r="AI2247" s="7">
        <f>IF(Q2247&gt;0,RANK(Q2247,(N2247:P2247,Q2247:AE2247)),0)</f>
        <v>5</v>
      </c>
      <c r="AJ2247" s="7">
        <f>IF(R2247&gt;0,RANK(R2247,(N2247:P2247,Q2247:AE2247)),0)</f>
        <v>0</v>
      </c>
      <c r="AK2247" s="7">
        <f>IF(T2247&gt;0,RANK(T2247,(N2247:P2247,Q2247:AE2247)),0)</f>
        <v>0</v>
      </c>
      <c r="AL2247" s="7">
        <f>IF(S2247&gt;0,RANK(S2247,(N2247:P2247,Q2247:AE2247)),0)</f>
        <v>3</v>
      </c>
      <c r="AM2247" s="2">
        <f t="shared" si="854"/>
        <v>4.6727186189597725E-3</v>
      </c>
      <c r="AN2247" s="2">
        <f t="shared" si="855"/>
        <v>0</v>
      </c>
      <c r="AO2247" s="2">
        <f t="shared" si="856"/>
        <v>0</v>
      </c>
      <c r="AP2247" s="2">
        <f t="shared" si="857"/>
        <v>9.6997995421083168E-3</v>
      </c>
      <c r="AR2247" t="s">
        <v>1603</v>
      </c>
      <c r="AS2247" t="s">
        <v>1573</v>
      </c>
      <c r="AT2247">
        <v>0</v>
      </c>
      <c r="AV2247">
        <v>1</v>
      </c>
      <c r="AW2247" s="91">
        <v>36</v>
      </c>
      <c r="AX2247" s="93">
        <v>29</v>
      </c>
      <c r="AY2247" s="97">
        <f t="shared" si="858"/>
        <v>36029</v>
      </c>
      <c r="BA2247" s="7" t="s">
        <v>1261</v>
      </c>
      <c r="BB2247" s="1">
        <v>20574</v>
      </c>
      <c r="BC2247" s="1">
        <v>0</v>
      </c>
      <c r="BH2247" s="1">
        <v>147158</v>
      </c>
      <c r="BI2247" s="1">
        <v>87179</v>
      </c>
      <c r="BJ2247" s="1">
        <v>16089</v>
      </c>
      <c r="BK2247" s="1">
        <v>18390</v>
      </c>
      <c r="BL2247" s="1">
        <v>12064</v>
      </c>
    </row>
    <row r="2248" spans="1:64" hidden="1" outlineLevel="1">
      <c r="A2248" t="s">
        <v>808</v>
      </c>
      <c r="B2248" t="s">
        <v>1573</v>
      </c>
      <c r="C2248" s="1">
        <f t="shared" si="847"/>
        <v>12306</v>
      </c>
      <c r="D2248" s="7">
        <f>IF(N2248&gt;0, RANK(N2248,(N2248:P2248,Q2248:AE2248)),0)</f>
        <v>1</v>
      </c>
      <c r="E2248" s="7">
        <f>IF(O2248&gt;0,RANK(O2248,(N2248:P2248,Q2248:AE2248)),0)</f>
        <v>2</v>
      </c>
      <c r="F2248" s="7">
        <f>IF(P2248&gt;0,RANK(P2248,(N2248:P2248,Q2248:AE2248)),0)</f>
        <v>0</v>
      </c>
      <c r="G2248" s="1">
        <f t="shared" si="848"/>
        <v>2947</v>
      </c>
      <c r="H2248" s="2">
        <f t="shared" si="849"/>
        <v>0.23947667804323094</v>
      </c>
      <c r="I2248" s="2"/>
      <c r="J2248" s="2">
        <f t="shared" si="850"/>
        <v>0.60978384527872587</v>
      </c>
      <c r="K2248" s="2">
        <f t="shared" si="851"/>
        <v>0.37030716723549489</v>
      </c>
      <c r="L2248" s="2">
        <f t="shared" si="852"/>
        <v>0</v>
      </c>
      <c r="M2248" s="2">
        <f t="shared" si="853"/>
        <v>1.9908987485779239E-2</v>
      </c>
      <c r="N2248" s="59">
        <f t="shared" si="859"/>
        <v>7504</v>
      </c>
      <c r="O2248" s="59">
        <f t="shared" si="860"/>
        <v>4557</v>
      </c>
      <c r="P2248" s="59"/>
      <c r="Q2248" s="57">
        <v>48</v>
      </c>
      <c r="S2248" s="57">
        <v>99</v>
      </c>
      <c r="X2248" s="57">
        <v>1</v>
      </c>
      <c r="AA2248" s="57">
        <v>31</v>
      </c>
      <c r="AB2248" s="57">
        <v>55</v>
      </c>
      <c r="AC2248" s="10">
        <v>11</v>
      </c>
      <c r="AD2248" s="59"/>
      <c r="AE2248" s="59"/>
      <c r="AF2248" s="59"/>
      <c r="AG2248" s="59"/>
      <c r="AI2248" s="7">
        <f>IF(Q2248&gt;0,RANK(Q2248,(N2248:P2248,Q2248:AE2248)),0)</f>
        <v>5</v>
      </c>
      <c r="AJ2248" s="7">
        <f>IF(R2248&gt;0,RANK(R2248,(N2248:P2248,Q2248:AE2248)),0)</f>
        <v>0</v>
      </c>
      <c r="AK2248" s="7">
        <f>IF(T2248&gt;0,RANK(T2248,(N2248:P2248,Q2248:AE2248)),0)</f>
        <v>0</v>
      </c>
      <c r="AL2248" s="7">
        <f>IF(S2248&gt;0,RANK(S2248,(N2248:P2248,Q2248:AE2248)),0)</f>
        <v>3</v>
      </c>
      <c r="AM2248" s="2">
        <f t="shared" si="854"/>
        <v>3.9005363237445147E-3</v>
      </c>
      <c r="AN2248" s="2">
        <f t="shared" si="855"/>
        <v>0</v>
      </c>
      <c r="AO2248" s="2">
        <f t="shared" si="856"/>
        <v>0</v>
      </c>
      <c r="AP2248" s="2">
        <f t="shared" si="857"/>
        <v>8.0448561677230624E-3</v>
      </c>
      <c r="AR2248" t="s">
        <v>808</v>
      </c>
      <c r="AS2248" t="s">
        <v>1573</v>
      </c>
      <c r="AT2248">
        <v>0</v>
      </c>
      <c r="AV2248">
        <v>1</v>
      </c>
      <c r="AW2248" s="91">
        <v>36</v>
      </c>
      <c r="AX2248" s="93">
        <v>31</v>
      </c>
      <c r="AY2248" s="97">
        <f t="shared" si="858"/>
        <v>36031</v>
      </c>
      <c r="BA2248" s="7" t="s">
        <v>1261</v>
      </c>
      <c r="BB2248" s="1">
        <v>1121</v>
      </c>
      <c r="BC2248" s="1">
        <v>0</v>
      </c>
      <c r="BH2248" s="1">
        <v>6319</v>
      </c>
      <c r="BI2248" s="1">
        <v>4121</v>
      </c>
      <c r="BJ2248" s="1">
        <v>791</v>
      </c>
      <c r="BK2248" s="1">
        <v>436</v>
      </c>
      <c r="BL2248" s="1">
        <v>394</v>
      </c>
    </row>
    <row r="2249" spans="1:64" hidden="1" outlineLevel="1">
      <c r="A2249" t="s">
        <v>2072</v>
      </c>
      <c r="B2249" t="s">
        <v>1573</v>
      </c>
      <c r="C2249" s="1">
        <f t="shared" si="847"/>
        <v>11599</v>
      </c>
      <c r="D2249" s="7">
        <f>IF(N2249&gt;0, RANK(N2249,(N2249:P2249,Q2249:AE2249)),0)</f>
        <v>1</v>
      </c>
      <c r="E2249" s="7">
        <f>IF(O2249&gt;0,RANK(O2249,(N2249:P2249,Q2249:AE2249)),0)</f>
        <v>2</v>
      </c>
      <c r="F2249" s="7">
        <f>IF(P2249&gt;0,RANK(P2249,(N2249:P2249,Q2249:AE2249)),0)</f>
        <v>0</v>
      </c>
      <c r="G2249" s="1">
        <f t="shared" si="848"/>
        <v>3043</v>
      </c>
      <c r="H2249" s="2">
        <f t="shared" si="849"/>
        <v>0.26235020260367276</v>
      </c>
      <c r="I2249" s="2"/>
      <c r="J2249" s="2">
        <f t="shared" si="850"/>
        <v>0.61996723855504787</v>
      </c>
      <c r="K2249" s="2">
        <f t="shared" si="851"/>
        <v>0.35761703595137512</v>
      </c>
      <c r="L2249" s="2">
        <f t="shared" si="852"/>
        <v>0</v>
      </c>
      <c r="M2249" s="2">
        <f t="shared" si="853"/>
        <v>2.241572549357701E-2</v>
      </c>
      <c r="N2249" s="59">
        <f t="shared" si="859"/>
        <v>7191</v>
      </c>
      <c r="O2249" s="59">
        <f t="shared" si="860"/>
        <v>4148</v>
      </c>
      <c r="P2249" s="59"/>
      <c r="Q2249" s="57">
        <v>46</v>
      </c>
      <c r="S2249" s="57">
        <v>89</v>
      </c>
      <c r="X2249" s="57">
        <v>1</v>
      </c>
      <c r="AA2249" s="57">
        <v>43</v>
      </c>
      <c r="AB2249" s="57">
        <v>62</v>
      </c>
      <c r="AC2249" s="10">
        <v>19</v>
      </c>
      <c r="AD2249" s="59"/>
      <c r="AE2249" s="59"/>
      <c r="AF2249" s="59"/>
      <c r="AG2249" s="59"/>
      <c r="AI2249" s="7">
        <f>IF(Q2249&gt;0,RANK(Q2249,(N2249:P2249,Q2249:AE2249)),0)</f>
        <v>5</v>
      </c>
      <c r="AJ2249" s="7">
        <f>IF(R2249&gt;0,RANK(R2249,(N2249:P2249,Q2249:AE2249)),0)</f>
        <v>0</v>
      </c>
      <c r="AK2249" s="7">
        <f>IF(T2249&gt;0,RANK(T2249,(N2249:P2249,Q2249:AE2249)),0)</f>
        <v>0</v>
      </c>
      <c r="AL2249" s="7">
        <f>IF(S2249&gt;0,RANK(S2249,(N2249:P2249,Q2249:AE2249)),0)</f>
        <v>3</v>
      </c>
      <c r="AM2249" s="2">
        <f t="shared" si="854"/>
        <v>3.9658591257867061E-3</v>
      </c>
      <c r="AN2249" s="2">
        <f t="shared" si="855"/>
        <v>0</v>
      </c>
      <c r="AO2249" s="2">
        <f t="shared" si="856"/>
        <v>0</v>
      </c>
      <c r="AP2249" s="2">
        <f t="shared" si="857"/>
        <v>7.6730752651090611E-3</v>
      </c>
      <c r="AR2249" t="s">
        <v>2072</v>
      </c>
      <c r="AS2249" t="s">
        <v>1573</v>
      </c>
      <c r="AT2249">
        <v>23</v>
      </c>
      <c r="AV2249">
        <v>1</v>
      </c>
      <c r="AW2249" s="91">
        <v>36</v>
      </c>
      <c r="AX2249" s="93">
        <v>33</v>
      </c>
      <c r="AY2249" s="97">
        <f t="shared" si="858"/>
        <v>36033</v>
      </c>
      <c r="BA2249" s="7" t="s">
        <v>1261</v>
      </c>
      <c r="BB2249" s="1">
        <v>1077</v>
      </c>
      <c r="BC2249" s="1">
        <v>9</v>
      </c>
      <c r="BH2249" s="1">
        <v>6270</v>
      </c>
      <c r="BI2249" s="1">
        <v>3755</v>
      </c>
      <c r="BJ2249" s="1">
        <v>604</v>
      </c>
      <c r="BK2249" s="1">
        <v>393</v>
      </c>
      <c r="BL2249" s="1">
        <v>317</v>
      </c>
    </row>
    <row r="2250" spans="1:64" hidden="1" outlineLevel="1">
      <c r="A2250" t="s">
        <v>1683</v>
      </c>
      <c r="B2250" t="s">
        <v>1573</v>
      </c>
      <c r="C2250" s="1">
        <f t="shared" si="847"/>
        <v>14604</v>
      </c>
      <c r="D2250" s="7">
        <f>IF(N2250&gt;0, RANK(N2250,(N2250:P2250,Q2250:AE2250)),0)</f>
        <v>1</v>
      </c>
      <c r="E2250" s="7">
        <f>IF(O2250&gt;0,RANK(O2250,(N2250:P2250,Q2250:AE2250)),0)</f>
        <v>2</v>
      </c>
      <c r="F2250" s="7">
        <f>IF(P2250&gt;0,RANK(P2250,(N2250:P2250,Q2250:AE2250)),0)</f>
        <v>0</v>
      </c>
      <c r="G2250" s="1">
        <f t="shared" si="848"/>
        <v>97</v>
      </c>
      <c r="H2250" s="2">
        <f t="shared" si="849"/>
        <v>6.6420158860586139E-3</v>
      </c>
      <c r="I2250" s="2"/>
      <c r="J2250" s="2">
        <f t="shared" si="850"/>
        <v>0.49322103533278555</v>
      </c>
      <c r="K2250" s="2">
        <f t="shared" si="851"/>
        <v>0.48657901944672693</v>
      </c>
      <c r="L2250" s="2">
        <f t="shared" si="852"/>
        <v>0</v>
      </c>
      <c r="M2250" s="2">
        <f t="shared" si="853"/>
        <v>2.019994522048757E-2</v>
      </c>
      <c r="N2250" s="59">
        <f t="shared" si="859"/>
        <v>7203</v>
      </c>
      <c r="O2250" s="59">
        <f t="shared" si="860"/>
        <v>7106</v>
      </c>
      <c r="P2250" s="59"/>
      <c r="Q2250" s="57">
        <v>85</v>
      </c>
      <c r="S2250" s="57">
        <v>103</v>
      </c>
      <c r="X2250" s="57">
        <v>3</v>
      </c>
      <c r="AA2250" s="57">
        <v>37</v>
      </c>
      <c r="AB2250" s="57">
        <v>63</v>
      </c>
      <c r="AC2250" s="10">
        <v>4</v>
      </c>
      <c r="AD2250" s="59"/>
      <c r="AE2250" s="59"/>
      <c r="AF2250" s="59"/>
      <c r="AG2250" s="59"/>
      <c r="AI2250" s="7">
        <f>IF(Q2250&gt;0,RANK(Q2250,(N2250:P2250,Q2250:AE2250)),0)</f>
        <v>4</v>
      </c>
      <c r="AJ2250" s="7">
        <f>IF(R2250&gt;0,RANK(R2250,(N2250:P2250,Q2250:AE2250)),0)</f>
        <v>0</v>
      </c>
      <c r="AK2250" s="7">
        <f>IF(T2250&gt;0,RANK(T2250,(N2250:P2250,Q2250:AE2250)),0)</f>
        <v>0</v>
      </c>
      <c r="AL2250" s="7">
        <f>IF(S2250&gt;0,RANK(S2250,(N2250:P2250,Q2250:AE2250)),0)</f>
        <v>3</v>
      </c>
      <c r="AM2250" s="2">
        <f t="shared" si="854"/>
        <v>5.8203231991235281E-3</v>
      </c>
      <c r="AN2250" s="2">
        <f t="shared" si="855"/>
        <v>0</v>
      </c>
      <c r="AO2250" s="2">
        <f t="shared" si="856"/>
        <v>0</v>
      </c>
      <c r="AP2250" s="2">
        <f t="shared" si="857"/>
        <v>7.0528622295261576E-3</v>
      </c>
      <c r="AR2250" t="s">
        <v>1683</v>
      </c>
      <c r="AS2250" t="s">
        <v>1573</v>
      </c>
      <c r="AT2250">
        <v>0</v>
      </c>
      <c r="AV2250">
        <v>1</v>
      </c>
      <c r="AW2250" s="91">
        <v>36</v>
      </c>
      <c r="AX2250" s="93">
        <v>35</v>
      </c>
      <c r="AY2250" s="97">
        <f t="shared" si="858"/>
        <v>36035</v>
      </c>
      <c r="BA2250" s="7" t="s">
        <v>1261</v>
      </c>
      <c r="BB2250" s="1">
        <v>818</v>
      </c>
      <c r="BC2250" s="1">
        <v>6</v>
      </c>
      <c r="BH2250" s="1">
        <v>6299</v>
      </c>
      <c r="BI2250" s="1">
        <v>6246</v>
      </c>
      <c r="BJ2250" s="1">
        <v>563</v>
      </c>
      <c r="BK2250" s="1">
        <v>860</v>
      </c>
      <c r="BL2250" s="1">
        <v>341</v>
      </c>
    </row>
    <row r="2251" spans="1:64" hidden="1" outlineLevel="1">
      <c r="A2251" t="s">
        <v>121</v>
      </c>
      <c r="B2251" t="s">
        <v>1573</v>
      </c>
      <c r="C2251" s="1">
        <f t="shared" si="847"/>
        <v>17175</v>
      </c>
      <c r="D2251" s="7">
        <f>IF(N2251&gt;0, RANK(N2251,(N2251:P2251,Q2251:AE2251)),0)</f>
        <v>2</v>
      </c>
      <c r="E2251" s="7">
        <f>IF(O2251&gt;0,RANK(O2251,(N2251:P2251,Q2251:AE2251)),0)</f>
        <v>1</v>
      </c>
      <c r="F2251" s="7">
        <f>IF(P2251&gt;0,RANK(P2251,(N2251:P2251,Q2251:AE2251)),0)</f>
        <v>0</v>
      </c>
      <c r="G2251" s="1">
        <f t="shared" si="848"/>
        <v>619</v>
      </c>
      <c r="H2251" s="2">
        <f t="shared" si="849"/>
        <v>3.6040756914119357E-2</v>
      </c>
      <c r="I2251" s="2"/>
      <c r="J2251" s="2">
        <f t="shared" si="850"/>
        <v>0.46905385735080057</v>
      </c>
      <c r="K2251" s="2">
        <f t="shared" si="851"/>
        <v>0.50509461426491997</v>
      </c>
      <c r="L2251" s="2">
        <f t="shared" si="852"/>
        <v>0</v>
      </c>
      <c r="M2251" s="2">
        <f t="shared" si="853"/>
        <v>2.585152838427951E-2</v>
      </c>
      <c r="N2251" s="59">
        <f t="shared" si="859"/>
        <v>8056</v>
      </c>
      <c r="O2251" s="59">
        <f t="shared" si="860"/>
        <v>8675</v>
      </c>
      <c r="P2251" s="59"/>
      <c r="Q2251" s="57">
        <v>120</v>
      </c>
      <c r="S2251" s="57">
        <v>167</v>
      </c>
      <c r="X2251" s="57">
        <v>2</v>
      </c>
      <c r="AA2251" s="57">
        <v>57</v>
      </c>
      <c r="AB2251" s="57">
        <v>82</v>
      </c>
      <c r="AC2251" s="10">
        <v>16</v>
      </c>
      <c r="AD2251" s="59"/>
      <c r="AE2251" s="59"/>
      <c r="AF2251" s="59"/>
      <c r="AG2251" s="59"/>
      <c r="AI2251" s="7">
        <f>IF(Q2251&gt;0,RANK(Q2251,(N2251:P2251,Q2251:AE2251)),0)</f>
        <v>4</v>
      </c>
      <c r="AJ2251" s="7">
        <f>IF(R2251&gt;0,RANK(R2251,(N2251:P2251,Q2251:AE2251)),0)</f>
        <v>0</v>
      </c>
      <c r="AK2251" s="7">
        <f>IF(T2251&gt;0,RANK(T2251,(N2251:P2251,Q2251:AE2251)),0)</f>
        <v>0</v>
      </c>
      <c r="AL2251" s="7">
        <f>IF(S2251&gt;0,RANK(S2251,(N2251:P2251,Q2251:AE2251)),0)</f>
        <v>3</v>
      </c>
      <c r="AM2251" s="2">
        <f t="shared" si="854"/>
        <v>6.9868995633187774E-3</v>
      </c>
      <c r="AN2251" s="2">
        <f t="shared" si="855"/>
        <v>0</v>
      </c>
      <c r="AO2251" s="2">
        <f t="shared" si="856"/>
        <v>0</v>
      </c>
      <c r="AP2251" s="2">
        <f t="shared" si="857"/>
        <v>9.7234352256186322E-3</v>
      </c>
      <c r="AR2251" t="s">
        <v>121</v>
      </c>
      <c r="AS2251" t="s">
        <v>1573</v>
      </c>
      <c r="AT2251">
        <v>26</v>
      </c>
      <c r="AV2251">
        <v>1</v>
      </c>
      <c r="AW2251" s="91">
        <v>36</v>
      </c>
      <c r="AX2251" s="93">
        <v>37</v>
      </c>
      <c r="AY2251" s="97">
        <f t="shared" si="858"/>
        <v>36037</v>
      </c>
      <c r="BA2251" s="7" t="s">
        <v>1261</v>
      </c>
      <c r="BB2251" s="1">
        <v>1029</v>
      </c>
      <c r="BC2251" s="1">
        <v>27</v>
      </c>
      <c r="BH2251" s="1">
        <v>6398</v>
      </c>
      <c r="BI2251" s="1">
        <v>7098</v>
      </c>
      <c r="BJ2251" s="1">
        <v>1161</v>
      </c>
      <c r="BK2251" s="1">
        <v>1577</v>
      </c>
      <c r="BL2251" s="1">
        <v>497</v>
      </c>
    </row>
    <row r="2252" spans="1:64" hidden="1" outlineLevel="1">
      <c r="A2252" t="s">
        <v>1961</v>
      </c>
      <c r="B2252" t="s">
        <v>1573</v>
      </c>
      <c r="C2252" s="1">
        <f t="shared" si="847"/>
        <v>15950</v>
      </c>
      <c r="D2252" s="7">
        <f>IF(N2252&gt;0, RANK(N2252,(N2252:P2252,Q2252:AE2252)),0)</f>
        <v>1</v>
      </c>
      <c r="E2252" s="7">
        <f>IF(O2252&gt;0,RANK(O2252,(N2252:P2252,Q2252:AE2252)),0)</f>
        <v>2</v>
      </c>
      <c r="F2252" s="7">
        <f>IF(P2252&gt;0,RANK(P2252,(N2252:P2252,Q2252:AE2252)),0)</f>
        <v>0</v>
      </c>
      <c r="G2252" s="1">
        <f t="shared" si="848"/>
        <v>943</v>
      </c>
      <c r="H2252" s="2">
        <f t="shared" si="849"/>
        <v>5.9122257053291535E-2</v>
      </c>
      <c r="I2252" s="2"/>
      <c r="J2252" s="2">
        <f t="shared" si="850"/>
        <v>0.52087774294670841</v>
      </c>
      <c r="K2252" s="2">
        <f t="shared" si="851"/>
        <v>0.46175548589341692</v>
      </c>
      <c r="L2252" s="2">
        <f t="shared" si="852"/>
        <v>0</v>
      </c>
      <c r="M2252" s="2">
        <f t="shared" si="853"/>
        <v>1.7366771159874672E-2</v>
      </c>
      <c r="N2252" s="59">
        <f t="shared" si="859"/>
        <v>8308</v>
      </c>
      <c r="O2252" s="59">
        <f t="shared" si="860"/>
        <v>7365</v>
      </c>
      <c r="P2252" s="59"/>
      <c r="Q2252" s="57">
        <v>66</v>
      </c>
      <c r="S2252" s="57">
        <v>114</v>
      </c>
      <c r="X2252" s="57">
        <v>0</v>
      </c>
      <c r="AA2252" s="57">
        <v>37</v>
      </c>
      <c r="AB2252" s="57">
        <v>43</v>
      </c>
      <c r="AC2252" s="10">
        <v>17</v>
      </c>
      <c r="AD2252" s="59"/>
      <c r="AE2252" s="59"/>
      <c r="AF2252" s="59"/>
      <c r="AG2252" s="59"/>
      <c r="AI2252" s="7">
        <f>IF(Q2252&gt;0,RANK(Q2252,(N2252:P2252,Q2252:AE2252)),0)</f>
        <v>4</v>
      </c>
      <c r="AJ2252" s="7">
        <f>IF(R2252&gt;0,RANK(R2252,(N2252:P2252,Q2252:AE2252)),0)</f>
        <v>0</v>
      </c>
      <c r="AK2252" s="7">
        <f>IF(T2252&gt;0,RANK(T2252,(N2252:P2252,Q2252:AE2252)),0)</f>
        <v>0</v>
      </c>
      <c r="AL2252" s="7">
        <f>IF(S2252&gt;0,RANK(S2252,(N2252:P2252,Q2252:AE2252)),0)</f>
        <v>3</v>
      </c>
      <c r="AM2252" s="2">
        <f t="shared" si="854"/>
        <v>4.1379310344827587E-3</v>
      </c>
      <c r="AN2252" s="2">
        <f t="shared" si="855"/>
        <v>0</v>
      </c>
      <c r="AO2252" s="2">
        <f t="shared" si="856"/>
        <v>0</v>
      </c>
      <c r="AP2252" s="2">
        <f t="shared" si="857"/>
        <v>7.1473354231974921E-3</v>
      </c>
      <c r="AR2252" t="s">
        <v>1961</v>
      </c>
      <c r="AS2252" t="s">
        <v>1573</v>
      </c>
      <c r="AT2252">
        <v>20</v>
      </c>
      <c r="AV2252">
        <v>1</v>
      </c>
      <c r="AW2252" s="91">
        <v>36</v>
      </c>
      <c r="AX2252" s="93">
        <v>39</v>
      </c>
      <c r="AY2252" s="97">
        <f t="shared" si="858"/>
        <v>36039</v>
      </c>
      <c r="BA2252" s="7" t="s">
        <v>1261</v>
      </c>
      <c r="BB2252" s="1">
        <v>901</v>
      </c>
      <c r="BC2252" s="1">
        <v>0</v>
      </c>
      <c r="BH2252" s="1">
        <v>6838</v>
      </c>
      <c r="BI2252" s="1">
        <v>6027</v>
      </c>
      <c r="BJ2252" s="1">
        <v>884</v>
      </c>
      <c r="BK2252" s="1">
        <v>1338</v>
      </c>
      <c r="BL2252" s="1">
        <v>586</v>
      </c>
    </row>
    <row r="2253" spans="1:64" hidden="1" outlineLevel="1">
      <c r="A2253" t="s">
        <v>2458</v>
      </c>
      <c r="B2253" t="s">
        <v>1573</v>
      </c>
      <c r="C2253" s="1">
        <f t="shared" si="847"/>
        <v>2555</v>
      </c>
      <c r="D2253" s="7">
        <f>IF(N2253&gt;0, RANK(N2253,(N2253:P2253,Q2253:AE2253)),0)</f>
        <v>2</v>
      </c>
      <c r="E2253" s="7">
        <f>IF(O2253&gt;0,RANK(O2253,(N2253:P2253,Q2253:AE2253)),0)</f>
        <v>1</v>
      </c>
      <c r="F2253" s="7">
        <f>IF(P2253&gt;0,RANK(P2253,(N2253:P2253,Q2253:AE2253)),0)</f>
        <v>0</v>
      </c>
      <c r="G2253" s="1">
        <f t="shared" si="848"/>
        <v>139</v>
      </c>
      <c r="H2253" s="2">
        <f t="shared" si="849"/>
        <v>5.4403131115459885E-2</v>
      </c>
      <c r="I2253" s="2"/>
      <c r="J2253" s="2">
        <f t="shared" si="850"/>
        <v>0.45988258317025438</v>
      </c>
      <c r="K2253" s="2">
        <f t="shared" si="851"/>
        <v>0.51428571428571423</v>
      </c>
      <c r="L2253" s="2">
        <f t="shared" si="852"/>
        <v>0</v>
      </c>
      <c r="M2253" s="2">
        <f t="shared" si="853"/>
        <v>2.5831702544031332E-2</v>
      </c>
      <c r="N2253" s="59">
        <f t="shared" si="859"/>
        <v>1175</v>
      </c>
      <c r="O2253" s="59">
        <f t="shared" si="860"/>
        <v>1314</v>
      </c>
      <c r="P2253" s="59"/>
      <c r="Q2253" s="57">
        <v>22</v>
      </c>
      <c r="S2253" s="57">
        <v>17</v>
      </c>
      <c r="X2253" s="57">
        <v>1</v>
      </c>
      <c r="AA2253" s="57">
        <v>22</v>
      </c>
      <c r="AB2253" s="57">
        <v>4</v>
      </c>
      <c r="AC2253" s="10">
        <v>0</v>
      </c>
      <c r="AD2253" s="59"/>
      <c r="AE2253" s="59"/>
      <c r="AF2253" s="59"/>
      <c r="AG2253" s="59"/>
      <c r="AI2253" s="7">
        <f>IF(Q2253&gt;0,RANK(Q2253,(N2253:P2253,Q2253:AE2253)),0)</f>
        <v>3</v>
      </c>
      <c r="AJ2253" s="7">
        <f>IF(R2253&gt;0,RANK(R2253,(N2253:P2253,Q2253:AE2253)),0)</f>
        <v>0</v>
      </c>
      <c r="AK2253" s="7">
        <f>IF(T2253&gt;0,RANK(T2253,(N2253:P2253,Q2253:AE2253)),0)</f>
        <v>0</v>
      </c>
      <c r="AL2253" s="7">
        <f>IF(S2253&gt;0,RANK(S2253,(N2253:P2253,Q2253:AE2253)),0)</f>
        <v>5</v>
      </c>
      <c r="AM2253" s="2">
        <f t="shared" si="854"/>
        <v>8.6105675146771043E-3</v>
      </c>
      <c r="AN2253" s="2">
        <f t="shared" si="855"/>
        <v>0</v>
      </c>
      <c r="AO2253" s="2">
        <f t="shared" si="856"/>
        <v>0</v>
      </c>
      <c r="AP2253" s="2">
        <f t="shared" si="857"/>
        <v>6.653620352250489E-3</v>
      </c>
      <c r="AR2253" t="s">
        <v>2458</v>
      </c>
      <c r="AS2253" t="s">
        <v>1573</v>
      </c>
      <c r="AT2253">
        <v>23</v>
      </c>
      <c r="AV2253">
        <v>1</v>
      </c>
      <c r="AW2253" s="91">
        <v>36</v>
      </c>
      <c r="AX2253" s="93">
        <v>41</v>
      </c>
      <c r="AY2253" s="97">
        <f t="shared" si="858"/>
        <v>36041</v>
      </c>
      <c r="BA2253" s="7" t="s">
        <v>1261</v>
      </c>
      <c r="BB2253" s="1">
        <v>0</v>
      </c>
      <c r="BC2253" s="1">
        <v>112</v>
      </c>
      <c r="BH2253" s="1">
        <v>989</v>
      </c>
      <c r="BI2253" s="1">
        <v>1152</v>
      </c>
      <c r="BJ2253" s="1">
        <v>122</v>
      </c>
      <c r="BK2253" s="1">
        <v>162</v>
      </c>
      <c r="BL2253" s="1">
        <v>64</v>
      </c>
    </row>
    <row r="2254" spans="1:64" hidden="1" outlineLevel="1">
      <c r="A2254" t="s">
        <v>1956</v>
      </c>
      <c r="B2254" t="s">
        <v>1573</v>
      </c>
      <c r="C2254" s="1">
        <f t="shared" si="847"/>
        <v>18469</v>
      </c>
      <c r="D2254" s="7">
        <f>IF(N2254&gt;0, RANK(N2254,(N2254:P2254,Q2254:AE2254)),0)</f>
        <v>1</v>
      </c>
      <c r="E2254" s="7">
        <f>IF(O2254&gt;0,RANK(O2254,(N2254:P2254,Q2254:AE2254)),0)</f>
        <v>2</v>
      </c>
      <c r="F2254" s="7">
        <f>IF(P2254&gt;0,RANK(P2254,(N2254:P2254,Q2254:AE2254)),0)</f>
        <v>0</v>
      </c>
      <c r="G2254" s="1">
        <f t="shared" si="848"/>
        <v>2793</v>
      </c>
      <c r="H2254" s="2">
        <f t="shared" si="849"/>
        <v>0.15122637933835076</v>
      </c>
      <c r="I2254" s="2"/>
      <c r="J2254" s="2">
        <f t="shared" si="850"/>
        <v>0.56613785261790028</v>
      </c>
      <c r="K2254" s="2">
        <f t="shared" si="851"/>
        <v>0.41491147327954953</v>
      </c>
      <c r="L2254" s="2">
        <f t="shared" si="852"/>
        <v>0</v>
      </c>
      <c r="M2254" s="2">
        <f t="shared" si="853"/>
        <v>1.8950674102550191E-2</v>
      </c>
      <c r="N2254" s="59">
        <f t="shared" si="859"/>
        <v>10456</v>
      </c>
      <c r="O2254" s="59">
        <f t="shared" si="860"/>
        <v>7663</v>
      </c>
      <c r="P2254" s="59"/>
      <c r="Q2254" s="57">
        <v>114</v>
      </c>
      <c r="S2254" s="57">
        <v>118</v>
      </c>
      <c r="X2254" s="57">
        <v>7</v>
      </c>
      <c r="AA2254" s="57">
        <v>35</v>
      </c>
      <c r="AB2254" s="57">
        <v>58</v>
      </c>
      <c r="AC2254" s="10">
        <v>18</v>
      </c>
      <c r="AD2254" s="59"/>
      <c r="AE2254" s="59"/>
      <c r="AF2254" s="59"/>
      <c r="AG2254" s="59"/>
      <c r="AI2254" s="7">
        <f>IF(Q2254&gt;0,RANK(Q2254,(N2254:P2254,Q2254:AE2254)),0)</f>
        <v>4</v>
      </c>
      <c r="AJ2254" s="7">
        <f>IF(R2254&gt;0,RANK(R2254,(N2254:P2254,Q2254:AE2254)),0)</f>
        <v>0</v>
      </c>
      <c r="AK2254" s="7">
        <f>IF(T2254&gt;0,RANK(T2254,(N2254:P2254,Q2254:AE2254)),0)</f>
        <v>0</v>
      </c>
      <c r="AL2254" s="7">
        <f>IF(S2254&gt;0,RANK(S2254,(N2254:P2254,Q2254:AE2254)),0)</f>
        <v>3</v>
      </c>
      <c r="AM2254" s="2">
        <f t="shared" si="854"/>
        <v>6.1725052791163568E-3</v>
      </c>
      <c r="AN2254" s="2">
        <f t="shared" si="855"/>
        <v>0</v>
      </c>
      <c r="AO2254" s="2">
        <f t="shared" si="856"/>
        <v>0</v>
      </c>
      <c r="AP2254" s="2">
        <f t="shared" si="857"/>
        <v>6.3890844117169311E-3</v>
      </c>
      <c r="AR2254" t="s">
        <v>1956</v>
      </c>
      <c r="AS2254" t="s">
        <v>1573</v>
      </c>
      <c r="AT2254">
        <v>24</v>
      </c>
      <c r="AV2254">
        <v>1</v>
      </c>
      <c r="AW2254" s="91">
        <v>36</v>
      </c>
      <c r="AX2254" s="93">
        <v>43</v>
      </c>
      <c r="AY2254" s="97">
        <f t="shared" si="858"/>
        <v>36043</v>
      </c>
      <c r="BA2254" s="7" t="s">
        <v>1261</v>
      </c>
      <c r="BB2254" s="1">
        <v>1636</v>
      </c>
      <c r="BC2254" s="1">
        <v>17</v>
      </c>
      <c r="BH2254" s="1">
        <v>8870</v>
      </c>
      <c r="BI2254" s="1">
        <v>6685</v>
      </c>
      <c r="BJ2254" s="1">
        <v>1174</v>
      </c>
      <c r="BK2254" s="1">
        <v>978</v>
      </c>
      <c r="BL2254" s="1">
        <v>412</v>
      </c>
    </row>
    <row r="2255" spans="1:64" hidden="1" outlineLevel="1">
      <c r="A2255" t="s">
        <v>330</v>
      </c>
      <c r="B2255" t="s">
        <v>1573</v>
      </c>
      <c r="C2255" s="1">
        <f t="shared" si="847"/>
        <v>25825</v>
      </c>
      <c r="D2255" s="7">
        <f>IF(N2255&gt;0, RANK(N2255,(N2255:P2255,Q2255:AE2255)),0)</f>
        <v>1</v>
      </c>
      <c r="E2255" s="7">
        <f>IF(O2255&gt;0,RANK(O2255,(N2255:P2255,Q2255:AE2255)),0)</f>
        <v>2</v>
      </c>
      <c r="F2255" s="7">
        <f>IF(P2255&gt;0,RANK(P2255,(N2255:P2255,Q2255:AE2255)),0)</f>
        <v>0</v>
      </c>
      <c r="G2255" s="1">
        <f t="shared" si="848"/>
        <v>5647</v>
      </c>
      <c r="H2255" s="2">
        <f t="shared" si="849"/>
        <v>0.21866408518877056</v>
      </c>
      <c r="I2255" s="2"/>
      <c r="J2255" s="2">
        <f t="shared" si="850"/>
        <v>0.60143272023233296</v>
      </c>
      <c r="K2255" s="2">
        <f t="shared" si="851"/>
        <v>0.38276863504356246</v>
      </c>
      <c r="L2255" s="2">
        <f t="shared" si="852"/>
        <v>0</v>
      </c>
      <c r="M2255" s="2">
        <f t="shared" si="853"/>
        <v>1.5798644724104582E-2</v>
      </c>
      <c r="N2255" s="59">
        <f t="shared" si="859"/>
        <v>15532</v>
      </c>
      <c r="O2255" s="59">
        <f t="shared" si="860"/>
        <v>9885</v>
      </c>
      <c r="P2255" s="59"/>
      <c r="Q2255" s="57">
        <v>80</v>
      </c>
      <c r="S2255" s="57">
        <v>95</v>
      </c>
      <c r="X2255" s="57">
        <v>8</v>
      </c>
      <c r="AA2255" s="57">
        <v>98</v>
      </c>
      <c r="AB2255" s="57">
        <v>97</v>
      </c>
      <c r="AC2255" s="10">
        <v>30</v>
      </c>
      <c r="AD2255" s="59"/>
      <c r="AE2255" s="59"/>
      <c r="AF2255" s="59"/>
      <c r="AG2255" s="59"/>
      <c r="AI2255" s="7">
        <f>IF(Q2255&gt;0,RANK(Q2255,(N2255:P2255,Q2255:AE2255)),0)</f>
        <v>6</v>
      </c>
      <c r="AJ2255" s="7">
        <f>IF(R2255&gt;0,RANK(R2255,(N2255:P2255,Q2255:AE2255)),0)</f>
        <v>0</v>
      </c>
      <c r="AK2255" s="7">
        <f>IF(T2255&gt;0,RANK(T2255,(N2255:P2255,Q2255:AE2255)),0)</f>
        <v>0</v>
      </c>
      <c r="AL2255" s="7">
        <f>IF(S2255&gt;0,RANK(S2255,(N2255:P2255,Q2255:AE2255)),0)</f>
        <v>5</v>
      </c>
      <c r="AM2255" s="2">
        <f t="shared" si="854"/>
        <v>3.0977734753146178E-3</v>
      </c>
      <c r="AN2255" s="2">
        <f t="shared" si="855"/>
        <v>0</v>
      </c>
      <c r="AO2255" s="2">
        <f t="shared" si="856"/>
        <v>0</v>
      </c>
      <c r="AP2255" s="2">
        <f t="shared" si="857"/>
        <v>3.6786060019361085E-3</v>
      </c>
      <c r="AR2255" t="s">
        <v>330</v>
      </c>
      <c r="AS2255" t="s">
        <v>1573</v>
      </c>
      <c r="AT2255">
        <v>23</v>
      </c>
      <c r="AV2255">
        <v>1</v>
      </c>
      <c r="AW2255" s="91">
        <v>36</v>
      </c>
      <c r="AX2255" s="93">
        <v>45</v>
      </c>
      <c r="AY2255" s="97">
        <f t="shared" si="858"/>
        <v>36045</v>
      </c>
      <c r="BA2255" s="7" t="s">
        <v>1261</v>
      </c>
      <c r="BB2255" s="1">
        <v>1935</v>
      </c>
      <c r="BC2255" s="1">
        <v>0</v>
      </c>
      <c r="BH2255" s="1">
        <v>13057</v>
      </c>
      <c r="BI2255" s="1">
        <v>8774</v>
      </c>
      <c r="BJ2255" s="1">
        <v>1809</v>
      </c>
      <c r="BK2255" s="1">
        <v>1111</v>
      </c>
      <c r="BL2255" s="1">
        <v>666</v>
      </c>
    </row>
    <row r="2256" spans="1:64" hidden="1" outlineLevel="1">
      <c r="A2256" t="s">
        <v>983</v>
      </c>
      <c r="B2256" t="s">
        <v>1573</v>
      </c>
      <c r="C2256" s="1">
        <f t="shared" si="847"/>
        <v>7000</v>
      </c>
      <c r="D2256" s="7">
        <f>IF(N2256&gt;0, RANK(N2256,(N2256:P2256,Q2256:AE2256)),0)</f>
        <v>1</v>
      </c>
      <c r="E2256" s="7">
        <f>IF(O2256&gt;0,RANK(O2256,(N2256:P2256,Q2256:AE2256)),0)</f>
        <v>2</v>
      </c>
      <c r="F2256" s="7">
        <f>IF(P2256&gt;0,RANK(P2256,(N2256:P2256,Q2256:AE2256)),0)</f>
        <v>0</v>
      </c>
      <c r="G2256" s="1">
        <f t="shared" si="848"/>
        <v>854</v>
      </c>
      <c r="H2256" s="2">
        <f t="shared" si="849"/>
        <v>0.122</v>
      </c>
      <c r="I2256" s="2"/>
      <c r="J2256" s="2">
        <f t="shared" si="850"/>
        <v>0.54871428571428571</v>
      </c>
      <c r="K2256" s="2">
        <f t="shared" si="851"/>
        <v>0.42671428571428571</v>
      </c>
      <c r="L2256" s="2">
        <f t="shared" si="852"/>
        <v>0</v>
      </c>
      <c r="M2256" s="2">
        <f t="shared" si="853"/>
        <v>2.4571428571428577E-2</v>
      </c>
      <c r="N2256" s="59">
        <f t="shared" si="859"/>
        <v>3841</v>
      </c>
      <c r="O2256" s="59">
        <f t="shared" si="860"/>
        <v>2987</v>
      </c>
      <c r="P2256" s="59"/>
      <c r="Q2256" s="57">
        <v>35</v>
      </c>
      <c r="S2256" s="57">
        <v>44</v>
      </c>
      <c r="X2256" s="57">
        <v>2</v>
      </c>
      <c r="AA2256" s="57">
        <v>32</v>
      </c>
      <c r="AB2256" s="57">
        <v>44</v>
      </c>
      <c r="AC2256" s="10">
        <v>15</v>
      </c>
      <c r="AD2256" s="59"/>
      <c r="AE2256" s="59"/>
      <c r="AF2256" s="59"/>
      <c r="AG2256" s="59"/>
      <c r="AI2256" s="7">
        <f>IF(Q2256&gt;0,RANK(Q2256,(N2256:P2256,Q2256:AE2256)),0)</f>
        <v>5</v>
      </c>
      <c r="AJ2256" s="7">
        <f>IF(R2256&gt;0,RANK(R2256,(N2256:P2256,Q2256:AE2256)),0)</f>
        <v>0</v>
      </c>
      <c r="AK2256" s="7">
        <f>IF(T2256&gt;0,RANK(T2256,(N2256:P2256,Q2256:AE2256)),0)</f>
        <v>0</v>
      </c>
      <c r="AL2256" s="7">
        <f>IF(S2256&gt;0,RANK(S2256,(N2256:P2256,Q2256:AE2256)),0)</f>
        <v>3</v>
      </c>
      <c r="AM2256" s="2">
        <f t="shared" si="854"/>
        <v>5.0000000000000001E-3</v>
      </c>
      <c r="AN2256" s="2">
        <f t="shared" si="855"/>
        <v>0</v>
      </c>
      <c r="AO2256" s="2">
        <f t="shared" si="856"/>
        <v>0</v>
      </c>
      <c r="AP2256" s="2">
        <f t="shared" si="857"/>
        <v>6.285714285714286E-3</v>
      </c>
      <c r="AR2256" t="s">
        <v>983</v>
      </c>
      <c r="AS2256" t="s">
        <v>1573</v>
      </c>
      <c r="AT2256">
        <v>23</v>
      </c>
      <c r="AV2256">
        <v>1</v>
      </c>
      <c r="AW2256" s="91">
        <v>36</v>
      </c>
      <c r="AX2256" s="93">
        <v>49</v>
      </c>
      <c r="AY2256" s="97">
        <f t="shared" si="858"/>
        <v>36049</v>
      </c>
      <c r="BA2256" s="7" t="s">
        <v>1261</v>
      </c>
      <c r="BB2256" s="1">
        <v>579</v>
      </c>
      <c r="BC2256" s="1">
        <v>0</v>
      </c>
      <c r="BH2256" s="1">
        <v>3318</v>
      </c>
      <c r="BI2256" s="1">
        <v>2605</v>
      </c>
      <c r="BJ2256" s="1">
        <v>364</v>
      </c>
      <c r="BK2256" s="1">
        <v>382</v>
      </c>
      <c r="BL2256" s="1">
        <v>159</v>
      </c>
    </row>
    <row r="2257" spans="1:64" hidden="1" outlineLevel="1">
      <c r="A2257" t="s">
        <v>934</v>
      </c>
      <c r="B2257" t="s">
        <v>1573</v>
      </c>
      <c r="C2257" s="1">
        <f t="shared" si="847"/>
        <v>18885</v>
      </c>
      <c r="D2257" s="7">
        <f>IF(N2257&gt;0, RANK(N2257,(N2257:P2257,Q2257:AE2257)),0)</f>
        <v>1</v>
      </c>
      <c r="E2257" s="7">
        <f>IF(O2257&gt;0,RANK(O2257,(N2257:P2257,Q2257:AE2257)),0)</f>
        <v>2</v>
      </c>
      <c r="F2257" s="7">
        <f>IF(P2257&gt;0,RANK(P2257,(N2257:P2257,Q2257:AE2257)),0)</f>
        <v>0</v>
      </c>
      <c r="G2257" s="1">
        <f t="shared" si="848"/>
        <v>130</v>
      </c>
      <c r="H2257" s="2">
        <f t="shared" si="849"/>
        <v>6.8837701879798782E-3</v>
      </c>
      <c r="I2257" s="2"/>
      <c r="J2257" s="2">
        <f t="shared" si="850"/>
        <v>0.49128938310828701</v>
      </c>
      <c r="K2257" s="2">
        <f t="shared" si="851"/>
        <v>0.48440561292030715</v>
      </c>
      <c r="L2257" s="2">
        <f t="shared" si="852"/>
        <v>0</v>
      </c>
      <c r="M2257" s="2">
        <f t="shared" si="853"/>
        <v>2.4305003971405892E-2</v>
      </c>
      <c r="N2257" s="59">
        <f t="shared" si="859"/>
        <v>9278</v>
      </c>
      <c r="O2257" s="59">
        <f t="shared" si="860"/>
        <v>9148</v>
      </c>
      <c r="P2257" s="59"/>
      <c r="Q2257" s="57">
        <v>121</v>
      </c>
      <c r="S2257" s="57">
        <v>160</v>
      </c>
      <c r="X2257" s="57">
        <v>3</v>
      </c>
      <c r="AA2257" s="57">
        <v>64</v>
      </c>
      <c r="AB2257" s="57">
        <v>80</v>
      </c>
      <c r="AC2257" s="10">
        <v>31</v>
      </c>
      <c r="AD2257" s="59"/>
      <c r="AE2257" s="59"/>
      <c r="AF2257" s="59"/>
      <c r="AG2257" s="59"/>
      <c r="AI2257" s="7">
        <f>IF(Q2257&gt;0,RANK(Q2257,(N2257:P2257,Q2257:AE2257)),0)</f>
        <v>4</v>
      </c>
      <c r="AJ2257" s="7">
        <f>IF(R2257&gt;0,RANK(R2257,(N2257:P2257,Q2257:AE2257)),0)</f>
        <v>0</v>
      </c>
      <c r="AK2257" s="7">
        <f>IF(T2257&gt;0,RANK(T2257,(N2257:P2257,Q2257:AE2257)),0)</f>
        <v>0</v>
      </c>
      <c r="AL2257" s="7">
        <f>IF(S2257&gt;0,RANK(S2257,(N2257:P2257,Q2257:AE2257)),0)</f>
        <v>3</v>
      </c>
      <c r="AM2257" s="2">
        <f t="shared" si="854"/>
        <v>6.4072014826581942E-3</v>
      </c>
      <c r="AN2257" s="2">
        <f t="shared" si="855"/>
        <v>0</v>
      </c>
      <c r="AO2257" s="2">
        <f t="shared" si="856"/>
        <v>0</v>
      </c>
      <c r="AP2257" s="2">
        <f t="shared" si="857"/>
        <v>8.4723325390521579E-3</v>
      </c>
      <c r="AR2257" t="s">
        <v>934</v>
      </c>
      <c r="AS2257" t="s">
        <v>1573</v>
      </c>
      <c r="AT2257">
        <v>26</v>
      </c>
      <c r="AV2257">
        <v>1</v>
      </c>
      <c r="AW2257" s="91">
        <v>36</v>
      </c>
      <c r="AX2257" s="93">
        <v>51</v>
      </c>
      <c r="AY2257" s="97">
        <f t="shared" si="858"/>
        <v>36051</v>
      </c>
      <c r="BA2257" s="7" t="s">
        <v>1261</v>
      </c>
      <c r="BB2257" s="1">
        <v>978</v>
      </c>
      <c r="BC2257" s="1">
        <v>36</v>
      </c>
      <c r="BH2257" s="1">
        <v>7780</v>
      </c>
      <c r="BI2257" s="1">
        <v>7614</v>
      </c>
      <c r="BJ2257" s="1">
        <v>994</v>
      </c>
      <c r="BK2257" s="1">
        <v>1534</v>
      </c>
      <c r="BL2257" s="1">
        <v>504</v>
      </c>
    </row>
    <row r="2258" spans="1:64" hidden="1" outlineLevel="1">
      <c r="A2258" t="s">
        <v>1370</v>
      </c>
      <c r="B2258" t="s">
        <v>1573</v>
      </c>
      <c r="C2258" s="1">
        <f t="shared" si="847"/>
        <v>20474</v>
      </c>
      <c r="D2258" s="7">
        <f>IF(N2258&gt;0, RANK(N2258,(N2258:P2258,Q2258:AE2258)),0)</f>
        <v>1</v>
      </c>
      <c r="E2258" s="7">
        <f>IF(O2258&gt;0,RANK(O2258,(N2258:P2258,Q2258:AE2258)),0)</f>
        <v>2</v>
      </c>
      <c r="F2258" s="7">
        <f>IF(P2258&gt;0,RANK(P2258,(N2258:P2258,Q2258:AE2258)),0)</f>
        <v>0</v>
      </c>
      <c r="G2258" s="1">
        <f t="shared" si="848"/>
        <v>2238</v>
      </c>
      <c r="H2258" s="2">
        <f t="shared" si="849"/>
        <v>0.10930936797890006</v>
      </c>
      <c r="I2258" s="2"/>
      <c r="J2258" s="2">
        <f t="shared" si="850"/>
        <v>0.53814594119370907</v>
      </c>
      <c r="K2258" s="2">
        <f t="shared" si="851"/>
        <v>0.428836573214809</v>
      </c>
      <c r="L2258" s="2">
        <f t="shared" si="852"/>
        <v>0</v>
      </c>
      <c r="M2258" s="2">
        <f t="shared" si="853"/>
        <v>3.3017485591481932E-2</v>
      </c>
      <c r="N2258" s="59">
        <f t="shared" si="859"/>
        <v>11018</v>
      </c>
      <c r="O2258" s="59">
        <f t="shared" si="860"/>
        <v>8780</v>
      </c>
      <c r="P2258" s="59"/>
      <c r="Q2258" s="57">
        <v>168</v>
      </c>
      <c r="S2258" s="57">
        <v>265</v>
      </c>
      <c r="X2258" s="57">
        <v>0</v>
      </c>
      <c r="AA2258" s="57">
        <v>92</v>
      </c>
      <c r="AB2258" s="57">
        <v>121</v>
      </c>
      <c r="AC2258" s="10">
        <v>30</v>
      </c>
      <c r="AD2258" s="59"/>
      <c r="AE2258" s="59"/>
      <c r="AF2258" s="59"/>
      <c r="AG2258" s="59"/>
      <c r="AI2258" s="7">
        <f>IF(Q2258&gt;0,RANK(Q2258,(N2258:P2258,Q2258:AE2258)),0)</f>
        <v>4</v>
      </c>
      <c r="AJ2258" s="7">
        <f>IF(R2258&gt;0,RANK(R2258,(N2258:P2258,Q2258:AE2258)),0)</f>
        <v>0</v>
      </c>
      <c r="AK2258" s="7">
        <f>IF(T2258&gt;0,RANK(T2258,(N2258:P2258,Q2258:AE2258)),0)</f>
        <v>0</v>
      </c>
      <c r="AL2258" s="7">
        <f>IF(S2258&gt;0,RANK(S2258,(N2258:P2258,Q2258:AE2258)),0)</f>
        <v>3</v>
      </c>
      <c r="AM2258" s="2">
        <f t="shared" si="854"/>
        <v>8.2055289635635433E-3</v>
      </c>
      <c r="AN2258" s="2">
        <f t="shared" si="855"/>
        <v>0</v>
      </c>
      <c r="AO2258" s="2">
        <f t="shared" si="856"/>
        <v>0</v>
      </c>
      <c r="AP2258" s="2">
        <f t="shared" si="857"/>
        <v>1.2943245091335352E-2</v>
      </c>
      <c r="AR2258" t="s">
        <v>1370</v>
      </c>
      <c r="AS2258" t="s">
        <v>1573</v>
      </c>
      <c r="AT2258">
        <v>23</v>
      </c>
      <c r="AV2258">
        <v>1</v>
      </c>
      <c r="AW2258" s="91">
        <v>36</v>
      </c>
      <c r="AX2258" s="93">
        <v>53</v>
      </c>
      <c r="AY2258" s="97">
        <f t="shared" si="858"/>
        <v>36053</v>
      </c>
      <c r="BA2258" s="7" t="s">
        <v>1261</v>
      </c>
      <c r="BB2258" s="1">
        <v>1110</v>
      </c>
      <c r="BC2258" s="1">
        <v>26</v>
      </c>
      <c r="BH2258" s="1">
        <v>9069</v>
      </c>
      <c r="BI2258" s="1">
        <v>7280</v>
      </c>
      <c r="BJ2258" s="1">
        <v>1277</v>
      </c>
      <c r="BK2258" s="1">
        <v>1500</v>
      </c>
      <c r="BL2258" s="1">
        <v>672</v>
      </c>
    </row>
    <row r="2259" spans="1:64" hidden="1" outlineLevel="1">
      <c r="A2259" t="s">
        <v>1570</v>
      </c>
      <c r="B2259" t="s">
        <v>1573</v>
      </c>
      <c r="C2259" s="1">
        <f t="shared" si="847"/>
        <v>222400</v>
      </c>
      <c r="D2259" s="7">
        <f>IF(N2259&gt;0, RANK(N2259,(N2259:P2259,Q2259:AE2259)),0)</f>
        <v>1</v>
      </c>
      <c r="E2259" s="7">
        <f>IF(O2259&gt;0,RANK(O2259,(N2259:P2259,Q2259:AE2259)),0)</f>
        <v>2</v>
      </c>
      <c r="F2259" s="7">
        <f>IF(P2259&gt;0,RANK(P2259,(N2259:P2259,Q2259:AE2259)),0)</f>
        <v>0</v>
      </c>
      <c r="G2259" s="1">
        <f t="shared" si="848"/>
        <v>37963</v>
      </c>
      <c r="H2259" s="2">
        <f t="shared" si="849"/>
        <v>0.17069694244604317</v>
      </c>
      <c r="I2259" s="2"/>
      <c r="J2259" s="2">
        <f t="shared" si="850"/>
        <v>0.57459532374100719</v>
      </c>
      <c r="K2259" s="2">
        <f t="shared" si="851"/>
        <v>0.40389838129496403</v>
      </c>
      <c r="L2259" s="2">
        <f t="shared" si="852"/>
        <v>0</v>
      </c>
      <c r="M2259" s="2">
        <f t="shared" si="853"/>
        <v>2.1506294964028783E-2</v>
      </c>
      <c r="N2259" s="59">
        <f t="shared" si="859"/>
        <v>127790</v>
      </c>
      <c r="O2259" s="59">
        <f t="shared" si="860"/>
        <v>89827</v>
      </c>
      <c r="P2259" s="59"/>
      <c r="Q2259" s="57">
        <v>1218</v>
      </c>
      <c r="S2259" s="57">
        <v>1756</v>
      </c>
      <c r="X2259" s="57">
        <v>79</v>
      </c>
      <c r="AA2259" s="57">
        <v>573</v>
      </c>
      <c r="AB2259" s="57">
        <v>852</v>
      </c>
      <c r="AC2259" s="10">
        <v>305</v>
      </c>
      <c r="AD2259" s="59"/>
      <c r="AE2259" s="59"/>
      <c r="AF2259" s="59"/>
      <c r="AG2259" s="59"/>
      <c r="AI2259" s="7">
        <f>IF(Q2259&gt;0,RANK(Q2259,(N2259:P2259,Q2259:AE2259)),0)</f>
        <v>4</v>
      </c>
      <c r="AJ2259" s="7">
        <f>IF(R2259&gt;0,RANK(R2259,(N2259:P2259,Q2259:AE2259)),0)</f>
        <v>0</v>
      </c>
      <c r="AK2259" s="7">
        <f>IF(T2259&gt;0,RANK(T2259,(N2259:P2259,Q2259:AE2259)),0)</f>
        <v>0</v>
      </c>
      <c r="AL2259" s="7">
        <f>IF(S2259&gt;0,RANK(S2259,(N2259:P2259,Q2259:AE2259)),0)</f>
        <v>3</v>
      </c>
      <c r="AM2259" s="2">
        <f t="shared" si="854"/>
        <v>5.4766187050359714E-3</v>
      </c>
      <c r="AN2259" s="2">
        <f t="shared" si="855"/>
        <v>0</v>
      </c>
      <c r="AO2259" s="2">
        <f t="shared" si="856"/>
        <v>0</v>
      </c>
      <c r="AP2259" s="2">
        <f t="shared" si="857"/>
        <v>7.89568345323741E-3</v>
      </c>
      <c r="AR2259" t="s">
        <v>1570</v>
      </c>
      <c r="AS2259" t="s">
        <v>1573</v>
      </c>
      <c r="AT2259">
        <v>0</v>
      </c>
      <c r="AV2259">
        <v>1</v>
      </c>
      <c r="AW2259" s="91">
        <v>36</v>
      </c>
      <c r="AX2259" s="93">
        <v>55</v>
      </c>
      <c r="AY2259" s="97">
        <f t="shared" si="858"/>
        <v>36055</v>
      </c>
      <c r="BA2259" s="7" t="s">
        <v>1261</v>
      </c>
      <c r="BB2259" s="1">
        <v>11402</v>
      </c>
      <c r="BC2259" s="1">
        <v>0</v>
      </c>
      <c r="BH2259" s="1">
        <v>110065</v>
      </c>
      <c r="BI2259" s="1">
        <v>72099</v>
      </c>
      <c r="BJ2259" s="1">
        <v>11625</v>
      </c>
      <c r="BK2259" s="1">
        <v>17728</v>
      </c>
      <c r="BL2259" s="1">
        <v>6100</v>
      </c>
    </row>
    <row r="2260" spans="1:64" hidden="1" outlineLevel="1">
      <c r="A2260" t="s">
        <v>1309</v>
      </c>
      <c r="B2260" t="s">
        <v>1573</v>
      </c>
      <c r="C2260" s="1">
        <f t="shared" si="847"/>
        <v>13633</v>
      </c>
      <c r="D2260" s="7">
        <f>IF(N2260&gt;0, RANK(N2260,(N2260:P2260,Q2260:AE2260)),0)</f>
        <v>1</v>
      </c>
      <c r="E2260" s="7">
        <f>IF(O2260&gt;0,RANK(O2260,(N2260:P2260,Q2260:AE2260)),0)</f>
        <v>2</v>
      </c>
      <c r="F2260" s="7">
        <f>IF(P2260&gt;0,RANK(P2260,(N2260:P2260,Q2260:AE2260)),0)</f>
        <v>0</v>
      </c>
      <c r="G2260" s="1">
        <f t="shared" si="848"/>
        <v>1051</v>
      </c>
      <c r="H2260" s="2">
        <f t="shared" si="849"/>
        <v>7.7092349446196723E-2</v>
      </c>
      <c r="I2260" s="2"/>
      <c r="J2260" s="2">
        <f t="shared" si="850"/>
        <v>0.52798356928042245</v>
      </c>
      <c r="K2260" s="2">
        <f t="shared" si="851"/>
        <v>0.45089121983422575</v>
      </c>
      <c r="L2260" s="2">
        <f t="shared" si="852"/>
        <v>0</v>
      </c>
      <c r="M2260" s="2">
        <f t="shared" si="853"/>
        <v>2.1125210885351797E-2</v>
      </c>
      <c r="N2260" s="59">
        <f t="shared" si="859"/>
        <v>7198</v>
      </c>
      <c r="O2260" s="59">
        <f t="shared" si="860"/>
        <v>6147</v>
      </c>
      <c r="P2260" s="59"/>
      <c r="Q2260" s="57">
        <v>90</v>
      </c>
      <c r="S2260" s="57">
        <v>98</v>
      </c>
      <c r="X2260" s="57">
        <v>2</v>
      </c>
      <c r="AA2260" s="57">
        <v>35</v>
      </c>
      <c r="AB2260" s="57">
        <v>56</v>
      </c>
      <c r="AC2260" s="10">
        <v>7</v>
      </c>
      <c r="AD2260" s="59"/>
      <c r="AE2260" s="59"/>
      <c r="AF2260" s="59"/>
      <c r="AG2260" s="59"/>
      <c r="AI2260" s="7">
        <f>IF(Q2260&gt;0,RANK(Q2260,(N2260:P2260,Q2260:AE2260)),0)</f>
        <v>4</v>
      </c>
      <c r="AJ2260" s="7">
        <f>IF(R2260&gt;0,RANK(R2260,(N2260:P2260,Q2260:AE2260)),0)</f>
        <v>0</v>
      </c>
      <c r="AK2260" s="7">
        <f>IF(T2260&gt;0,RANK(T2260,(N2260:P2260,Q2260:AE2260)),0)</f>
        <v>0</v>
      </c>
      <c r="AL2260" s="7">
        <f>IF(S2260&gt;0,RANK(S2260,(N2260:P2260,Q2260:AE2260)),0)</f>
        <v>3</v>
      </c>
      <c r="AM2260" s="2">
        <f t="shared" si="854"/>
        <v>6.6016284016724124E-3</v>
      </c>
      <c r="AN2260" s="2">
        <f t="shared" si="855"/>
        <v>0</v>
      </c>
      <c r="AO2260" s="2">
        <f t="shared" si="856"/>
        <v>0</v>
      </c>
      <c r="AP2260" s="2">
        <f t="shared" si="857"/>
        <v>7.1884398151544045E-3</v>
      </c>
      <c r="AR2260" t="s">
        <v>1309</v>
      </c>
      <c r="AS2260" t="s">
        <v>1573</v>
      </c>
      <c r="AT2260">
        <v>21</v>
      </c>
      <c r="AV2260">
        <v>1</v>
      </c>
      <c r="AW2260" s="91">
        <v>36</v>
      </c>
      <c r="AX2260" s="93">
        <v>57</v>
      </c>
      <c r="AY2260" s="97">
        <f t="shared" si="858"/>
        <v>36057</v>
      </c>
      <c r="BA2260" s="7" t="s">
        <v>1261</v>
      </c>
      <c r="BB2260" s="1">
        <v>592</v>
      </c>
      <c r="BC2260" s="1">
        <v>31</v>
      </c>
      <c r="BH2260" s="1">
        <v>6182</v>
      </c>
      <c r="BI2260" s="1">
        <v>5075</v>
      </c>
      <c r="BJ2260" s="1">
        <v>639</v>
      </c>
      <c r="BK2260" s="1">
        <v>1072</v>
      </c>
      <c r="BL2260" s="1">
        <v>377</v>
      </c>
    </row>
    <row r="2261" spans="1:64" hidden="1" outlineLevel="1">
      <c r="A2261" t="s">
        <v>2500</v>
      </c>
      <c r="B2261" t="s">
        <v>1573</v>
      </c>
      <c r="C2261" s="1">
        <f t="shared" si="847"/>
        <v>379308</v>
      </c>
      <c r="D2261" s="7">
        <f>IF(N2261&gt;0, RANK(N2261,(N2261:P2261,Q2261:AE2261)),0)</f>
        <v>1</v>
      </c>
      <c r="E2261" s="7">
        <f>IF(O2261&gt;0,RANK(O2261,(N2261:P2261,Q2261:AE2261)),0)</f>
        <v>2</v>
      </c>
      <c r="F2261" s="7">
        <f>IF(P2261&gt;0,RANK(P2261,(N2261:P2261,Q2261:AE2261)),0)</f>
        <v>0</v>
      </c>
      <c r="G2261" s="1">
        <f t="shared" si="848"/>
        <v>31336</v>
      </c>
      <c r="H2261" s="2">
        <f t="shared" si="849"/>
        <v>8.2613601611355419E-2</v>
      </c>
      <c r="I2261" s="2"/>
      <c r="J2261" s="2">
        <f t="shared" si="850"/>
        <v>0.53413321100530442</v>
      </c>
      <c r="K2261" s="2">
        <f t="shared" si="851"/>
        <v>0.45151960939394897</v>
      </c>
      <c r="L2261" s="2">
        <f t="shared" si="852"/>
        <v>0</v>
      </c>
      <c r="M2261" s="2">
        <f t="shared" si="853"/>
        <v>1.4347179600746607E-2</v>
      </c>
      <c r="N2261" s="59">
        <f t="shared" si="859"/>
        <v>202601</v>
      </c>
      <c r="O2261" s="59">
        <f t="shared" si="860"/>
        <v>171265</v>
      </c>
      <c r="P2261" s="59"/>
      <c r="Q2261" s="57">
        <v>1177</v>
      </c>
      <c r="S2261" s="57">
        <v>1556</v>
      </c>
      <c r="X2261" s="57">
        <v>50</v>
      </c>
      <c r="AA2261" s="57">
        <v>674</v>
      </c>
      <c r="AB2261" s="57">
        <v>1056</v>
      </c>
      <c r="AC2261" s="10">
        <v>929</v>
      </c>
      <c r="AD2261" s="59"/>
      <c r="AE2261" s="59"/>
      <c r="AF2261" s="59"/>
      <c r="AG2261" s="59"/>
      <c r="AI2261" s="7">
        <f>IF(Q2261&gt;0,RANK(Q2261,(N2261:P2261,Q2261:AE2261)),0)</f>
        <v>4</v>
      </c>
      <c r="AJ2261" s="7">
        <f>IF(R2261&gt;0,RANK(R2261,(N2261:P2261,Q2261:AE2261)),0)</f>
        <v>0</v>
      </c>
      <c r="AK2261" s="7">
        <f>IF(T2261&gt;0,RANK(T2261,(N2261:P2261,Q2261:AE2261)),0)</f>
        <v>0</v>
      </c>
      <c r="AL2261" s="7">
        <f>IF(S2261&gt;0,RANK(S2261,(N2261:P2261,Q2261:AE2261)),0)</f>
        <v>3</v>
      </c>
      <c r="AM2261" s="2">
        <f t="shared" si="854"/>
        <v>3.1030191823003999E-3</v>
      </c>
      <c r="AN2261" s="2">
        <f t="shared" si="855"/>
        <v>0</v>
      </c>
      <c r="AO2261" s="2">
        <f t="shared" si="856"/>
        <v>0</v>
      </c>
      <c r="AP2261" s="2">
        <f t="shared" si="857"/>
        <v>4.1022071772807327E-3</v>
      </c>
      <c r="AR2261" t="s">
        <v>2500</v>
      </c>
      <c r="AS2261" t="s">
        <v>1573</v>
      </c>
      <c r="AT2261">
        <v>0</v>
      </c>
      <c r="AV2261">
        <v>1</v>
      </c>
      <c r="AW2261" s="91">
        <v>36</v>
      </c>
      <c r="AX2261" s="93">
        <v>59</v>
      </c>
      <c r="AY2261" s="97">
        <f t="shared" si="858"/>
        <v>36059</v>
      </c>
      <c r="BA2261" s="7" t="s">
        <v>1261</v>
      </c>
      <c r="BB2261" s="1">
        <v>12955</v>
      </c>
      <c r="BC2261" s="1">
        <v>664</v>
      </c>
      <c r="BH2261" s="1">
        <v>183939</v>
      </c>
      <c r="BI2261" s="1">
        <v>148727</v>
      </c>
      <c r="BJ2261" s="1">
        <v>9790</v>
      </c>
      <c r="BK2261" s="1">
        <v>22538</v>
      </c>
      <c r="BL2261" s="1">
        <v>8872</v>
      </c>
    </row>
    <row r="2262" spans="1:64" hidden="1" outlineLevel="1">
      <c r="A2262" t="s">
        <v>2273</v>
      </c>
      <c r="B2262" t="s">
        <v>1573</v>
      </c>
      <c r="C2262" s="1">
        <f t="shared" si="847"/>
        <v>63005</v>
      </c>
      <c r="D2262" s="7">
        <f>IF(N2262&gt;0, RANK(N2262,(N2262:P2262,Q2262:AE2262)),0)</f>
        <v>1</v>
      </c>
      <c r="E2262" s="7">
        <f>IF(O2262&gt;0,RANK(O2262,(N2262:P2262,Q2262:AE2262)),0)</f>
        <v>2</v>
      </c>
      <c r="F2262" s="7">
        <f>IF(P2262&gt;0,RANK(P2262,(N2262:P2262,Q2262:AE2262)),0)</f>
        <v>0</v>
      </c>
      <c r="G2262" s="1">
        <f t="shared" si="848"/>
        <v>7450</v>
      </c>
      <c r="H2262" s="2">
        <f t="shared" si="849"/>
        <v>0.1182445837631934</v>
      </c>
      <c r="I2262" s="2"/>
      <c r="J2262" s="2">
        <f t="shared" si="850"/>
        <v>0.54730576938338227</v>
      </c>
      <c r="K2262" s="2">
        <f t="shared" si="851"/>
        <v>0.42906118562018886</v>
      </c>
      <c r="L2262" s="2">
        <f t="shared" si="852"/>
        <v>0</v>
      </c>
      <c r="M2262" s="2">
        <f t="shared" si="853"/>
        <v>2.3633044996428876E-2</v>
      </c>
      <c r="N2262" s="59">
        <f t="shared" si="859"/>
        <v>34483</v>
      </c>
      <c r="O2262" s="59">
        <f t="shared" si="860"/>
        <v>27033</v>
      </c>
      <c r="P2262" s="59"/>
      <c r="Q2262" s="57">
        <v>342</v>
      </c>
      <c r="S2262" s="57">
        <v>514</v>
      </c>
      <c r="X2262" s="57">
        <v>0</v>
      </c>
      <c r="AA2262" s="57">
        <v>265</v>
      </c>
      <c r="AB2262" s="57">
        <v>313</v>
      </c>
      <c r="AC2262" s="10">
        <v>55</v>
      </c>
      <c r="AD2262" s="59"/>
      <c r="AE2262" s="59"/>
      <c r="AF2262" s="59"/>
      <c r="AG2262" s="59"/>
      <c r="AI2262" s="7">
        <f>IF(Q2262&gt;0,RANK(Q2262,(N2262:P2262,Q2262:AE2262)),0)</f>
        <v>4</v>
      </c>
      <c r="AJ2262" s="7">
        <f>IF(R2262&gt;0,RANK(R2262,(N2262:P2262,Q2262:AE2262)),0)</f>
        <v>0</v>
      </c>
      <c r="AK2262" s="7">
        <f>IF(T2262&gt;0,RANK(T2262,(N2262:P2262,Q2262:AE2262)),0)</f>
        <v>0</v>
      </c>
      <c r="AL2262" s="7">
        <f>IF(S2262&gt;0,RANK(S2262,(N2262:P2262,Q2262:AE2262)),0)</f>
        <v>3</v>
      </c>
      <c r="AM2262" s="2">
        <f t="shared" si="854"/>
        <v>5.428140623760019E-3</v>
      </c>
      <c r="AN2262" s="2">
        <f t="shared" si="855"/>
        <v>0</v>
      </c>
      <c r="AO2262" s="2">
        <f t="shared" si="856"/>
        <v>0</v>
      </c>
      <c r="AP2262" s="2">
        <f t="shared" si="857"/>
        <v>8.158082691849854E-3</v>
      </c>
      <c r="AR2262" t="s">
        <v>2273</v>
      </c>
      <c r="AS2262" t="s">
        <v>1573</v>
      </c>
      <c r="AT2262">
        <v>0</v>
      </c>
      <c r="AV2262">
        <v>1</v>
      </c>
      <c r="AW2262" s="91">
        <v>36</v>
      </c>
      <c r="AX2262" s="93">
        <v>63</v>
      </c>
      <c r="AY2262" s="97">
        <f t="shared" si="858"/>
        <v>36063</v>
      </c>
      <c r="BA2262" s="7" t="s">
        <v>1261</v>
      </c>
      <c r="BB2262" s="1">
        <v>3972</v>
      </c>
      <c r="BC2262" s="1">
        <v>15</v>
      </c>
      <c r="BH2262" s="1">
        <v>28473</v>
      </c>
      <c r="BI2262" s="1">
        <v>22697</v>
      </c>
      <c r="BJ2262" s="1">
        <v>3756</v>
      </c>
      <c r="BK2262" s="1">
        <v>4336</v>
      </c>
      <c r="BL2262" s="1">
        <v>2254</v>
      </c>
    </row>
    <row r="2263" spans="1:64" hidden="1" outlineLevel="1">
      <c r="A2263" t="s">
        <v>1266</v>
      </c>
      <c r="B2263" t="s">
        <v>1573</v>
      </c>
      <c r="C2263" s="1">
        <f t="shared" si="847"/>
        <v>65860</v>
      </c>
      <c r="D2263" s="7">
        <f>IF(N2263&gt;0, RANK(N2263,(N2263:P2263,Q2263:AE2263)),0)</f>
        <v>1</v>
      </c>
      <c r="E2263" s="7">
        <f>IF(O2263&gt;0,RANK(O2263,(N2263:P2263,Q2263:AE2263)),0)</f>
        <v>2</v>
      </c>
      <c r="F2263" s="7">
        <f>IF(P2263&gt;0,RANK(P2263,(N2263:P2263,Q2263:AE2263)),0)</f>
        <v>0</v>
      </c>
      <c r="G2263" s="1">
        <f t="shared" si="848"/>
        <v>11046</v>
      </c>
      <c r="H2263" s="2">
        <f t="shared" si="849"/>
        <v>0.16771940479805647</v>
      </c>
      <c r="I2263" s="2"/>
      <c r="J2263" s="2">
        <f t="shared" si="850"/>
        <v>0.57424840570907987</v>
      </c>
      <c r="K2263" s="2">
        <f t="shared" si="851"/>
        <v>0.4065290009110234</v>
      </c>
      <c r="L2263" s="2">
        <f t="shared" si="852"/>
        <v>0</v>
      </c>
      <c r="M2263" s="2">
        <f t="shared" si="853"/>
        <v>1.9222593379896735E-2</v>
      </c>
      <c r="N2263" s="59">
        <f t="shared" si="859"/>
        <v>37820</v>
      </c>
      <c r="O2263" s="59">
        <f t="shared" si="860"/>
        <v>26774</v>
      </c>
      <c r="P2263" s="59"/>
      <c r="Q2263" s="57">
        <v>363</v>
      </c>
      <c r="S2263" s="57">
        <v>415</v>
      </c>
      <c r="X2263" s="57">
        <v>19</v>
      </c>
      <c r="AA2263" s="57">
        <v>166</v>
      </c>
      <c r="AB2263" s="57">
        <v>246</v>
      </c>
      <c r="AC2263" s="10">
        <v>57</v>
      </c>
      <c r="AD2263" s="59"/>
      <c r="AE2263" s="59"/>
      <c r="AF2263" s="59"/>
      <c r="AG2263" s="59"/>
      <c r="AI2263" s="7">
        <f>IF(Q2263&gt;0,RANK(Q2263,(N2263:P2263,Q2263:AE2263)),0)</f>
        <v>4</v>
      </c>
      <c r="AJ2263" s="7">
        <f>IF(R2263&gt;0,RANK(R2263,(N2263:P2263,Q2263:AE2263)),0)</f>
        <v>0</v>
      </c>
      <c r="AK2263" s="7">
        <f>IF(T2263&gt;0,RANK(T2263,(N2263:P2263,Q2263:AE2263)),0)</f>
        <v>0</v>
      </c>
      <c r="AL2263" s="7">
        <f>IF(S2263&gt;0,RANK(S2263,(N2263:P2263,Q2263:AE2263)),0)</f>
        <v>3</v>
      </c>
      <c r="AM2263" s="2">
        <f t="shared" si="854"/>
        <v>5.5116914667476466E-3</v>
      </c>
      <c r="AN2263" s="2">
        <f t="shared" si="855"/>
        <v>0</v>
      </c>
      <c r="AO2263" s="2">
        <f t="shared" si="856"/>
        <v>0</v>
      </c>
      <c r="AP2263" s="2">
        <f t="shared" si="857"/>
        <v>6.3012450652900091E-3</v>
      </c>
      <c r="AR2263" t="s">
        <v>1266</v>
      </c>
      <c r="AS2263" t="s">
        <v>1573</v>
      </c>
      <c r="AT2263">
        <v>0</v>
      </c>
      <c r="AV2263">
        <v>1</v>
      </c>
      <c r="AW2263" s="91">
        <v>36</v>
      </c>
      <c r="AX2263" s="93">
        <v>65</v>
      </c>
      <c r="AY2263" s="97">
        <f t="shared" si="858"/>
        <v>36065</v>
      </c>
      <c r="BA2263" s="7" t="s">
        <v>1261</v>
      </c>
      <c r="BB2263" s="1">
        <v>3683</v>
      </c>
      <c r="BC2263" s="1">
        <v>0</v>
      </c>
      <c r="BH2263" s="1">
        <v>32239</v>
      </c>
      <c r="BI2263" s="1">
        <v>23136</v>
      </c>
      <c r="BJ2263" s="1">
        <v>3949</v>
      </c>
      <c r="BK2263" s="1">
        <v>3638</v>
      </c>
      <c r="BL2263" s="1">
        <v>1632</v>
      </c>
    </row>
    <row r="2264" spans="1:64" hidden="1" outlineLevel="1">
      <c r="A2264" t="s">
        <v>1300</v>
      </c>
      <c r="B2264" t="s">
        <v>1573</v>
      </c>
      <c r="C2264" s="1">
        <f t="shared" si="847"/>
        <v>138645</v>
      </c>
      <c r="D2264" s="7">
        <f>IF(N2264&gt;0, RANK(N2264,(N2264:P2264,Q2264:AE2264)),0)</f>
        <v>1</v>
      </c>
      <c r="E2264" s="7">
        <f>IF(O2264&gt;0,RANK(O2264,(N2264:P2264,Q2264:AE2264)),0)</f>
        <v>2</v>
      </c>
      <c r="F2264" s="7">
        <f>IF(P2264&gt;0,RANK(P2264,(N2264:P2264,Q2264:AE2264)),0)</f>
        <v>0</v>
      </c>
      <c r="G2264" s="1">
        <f t="shared" si="848"/>
        <v>31583</v>
      </c>
      <c r="H2264" s="2">
        <f t="shared" si="849"/>
        <v>0.2277976126077392</v>
      </c>
      <c r="I2264" s="2"/>
      <c r="J2264" s="2">
        <f t="shared" si="850"/>
        <v>0.59905514082729272</v>
      </c>
      <c r="K2264" s="2">
        <f t="shared" si="851"/>
        <v>0.37125752821955355</v>
      </c>
      <c r="L2264" s="2">
        <f t="shared" si="852"/>
        <v>0</v>
      </c>
      <c r="M2264" s="2">
        <f t="shared" si="853"/>
        <v>2.9687330953153734E-2</v>
      </c>
      <c r="N2264" s="59">
        <f t="shared" si="859"/>
        <v>83056</v>
      </c>
      <c r="O2264" s="59">
        <f t="shared" si="860"/>
        <v>51473</v>
      </c>
      <c r="P2264" s="59"/>
      <c r="Q2264" s="57">
        <v>926</v>
      </c>
      <c r="S2264" s="57">
        <v>2046</v>
      </c>
      <c r="X2264" s="57">
        <v>65</v>
      </c>
      <c r="AA2264" s="57">
        <v>417</v>
      </c>
      <c r="AB2264" s="57">
        <v>571</v>
      </c>
      <c r="AC2264" s="10">
        <v>91</v>
      </c>
      <c r="AD2264" s="59"/>
      <c r="AE2264" s="59"/>
      <c r="AF2264" s="59"/>
      <c r="AG2264" s="59"/>
      <c r="AI2264" s="7">
        <f>IF(Q2264&gt;0,RANK(Q2264,(N2264:P2264,Q2264:AE2264)),0)</f>
        <v>4</v>
      </c>
      <c r="AJ2264" s="7">
        <f>IF(R2264&gt;0,RANK(R2264,(N2264:P2264,Q2264:AE2264)),0)</f>
        <v>0</v>
      </c>
      <c r="AK2264" s="7">
        <f>IF(T2264&gt;0,RANK(T2264,(N2264:P2264,Q2264:AE2264)),0)</f>
        <v>0</v>
      </c>
      <c r="AL2264" s="7">
        <f>IF(S2264&gt;0,RANK(S2264,(N2264:P2264,Q2264:AE2264)),0)</f>
        <v>3</v>
      </c>
      <c r="AM2264" s="2">
        <f t="shared" si="854"/>
        <v>6.6789281979155396E-3</v>
      </c>
      <c r="AN2264" s="2">
        <f t="shared" si="855"/>
        <v>0</v>
      </c>
      <c r="AO2264" s="2">
        <f t="shared" si="856"/>
        <v>0</v>
      </c>
      <c r="AP2264" s="2">
        <f t="shared" si="857"/>
        <v>1.4757113491290707E-2</v>
      </c>
      <c r="AR2264" t="s">
        <v>1300</v>
      </c>
      <c r="AS2264" t="s">
        <v>1573</v>
      </c>
      <c r="AT2264">
        <v>25</v>
      </c>
      <c r="AV2264">
        <v>1</v>
      </c>
      <c r="AW2264" s="91">
        <v>36</v>
      </c>
      <c r="AX2264" s="93">
        <v>67</v>
      </c>
      <c r="AY2264" s="97">
        <f t="shared" si="858"/>
        <v>36067</v>
      </c>
      <c r="BA2264" s="7" t="s">
        <v>1261</v>
      </c>
      <c r="BB2264" s="1">
        <v>7101</v>
      </c>
      <c r="BC2264" s="1">
        <v>0</v>
      </c>
      <c r="BH2264" s="1">
        <v>70528</v>
      </c>
      <c r="BI2264" s="1">
        <v>41637</v>
      </c>
      <c r="BJ2264" s="1">
        <v>7300</v>
      </c>
      <c r="BK2264" s="1">
        <v>9836</v>
      </c>
      <c r="BL2264" s="1">
        <v>5228</v>
      </c>
    </row>
    <row r="2265" spans="1:64" hidden="1" outlineLevel="1">
      <c r="A2265" t="s">
        <v>1626</v>
      </c>
      <c r="B2265" t="s">
        <v>1573</v>
      </c>
      <c r="C2265" s="1">
        <f t="shared" si="847"/>
        <v>33279</v>
      </c>
      <c r="D2265" s="7">
        <f>IF(N2265&gt;0, RANK(N2265,(N2265:P2265,Q2265:AE2265)),0)</f>
        <v>1</v>
      </c>
      <c r="E2265" s="7">
        <f>IF(O2265&gt;0,RANK(O2265,(N2265:P2265,Q2265:AE2265)),0)</f>
        <v>2</v>
      </c>
      <c r="F2265" s="7">
        <f>IF(P2265&gt;0,RANK(P2265,(N2265:P2265,Q2265:AE2265)),0)</f>
        <v>0</v>
      </c>
      <c r="G2265" s="1">
        <f t="shared" si="848"/>
        <v>1985</v>
      </c>
      <c r="H2265" s="2">
        <f t="shared" si="849"/>
        <v>5.9647224976712043E-2</v>
      </c>
      <c r="I2265" s="2"/>
      <c r="J2265" s="2">
        <f t="shared" si="850"/>
        <v>0.51834490219057061</v>
      </c>
      <c r="K2265" s="2">
        <f t="shared" si="851"/>
        <v>0.45869767721385857</v>
      </c>
      <c r="L2265" s="2">
        <f t="shared" si="852"/>
        <v>0</v>
      </c>
      <c r="M2265" s="2">
        <f t="shared" si="853"/>
        <v>2.2957420595570821E-2</v>
      </c>
      <c r="N2265" s="59">
        <f t="shared" si="859"/>
        <v>17250</v>
      </c>
      <c r="O2265" s="59">
        <f t="shared" si="860"/>
        <v>15265</v>
      </c>
      <c r="P2265" s="59"/>
      <c r="Q2265" s="57">
        <v>203</v>
      </c>
      <c r="S2265" s="57">
        <v>309</v>
      </c>
      <c r="X2265" s="57">
        <v>9</v>
      </c>
      <c r="AA2265" s="57">
        <v>93</v>
      </c>
      <c r="AB2265" s="57">
        <v>122</v>
      </c>
      <c r="AC2265" s="10">
        <v>28</v>
      </c>
      <c r="AD2265" s="59"/>
      <c r="AE2265" s="59"/>
      <c r="AF2265" s="59"/>
      <c r="AG2265" s="59"/>
      <c r="AI2265" s="7">
        <f>IF(Q2265&gt;0,RANK(Q2265,(N2265:P2265,Q2265:AE2265)),0)</f>
        <v>4</v>
      </c>
      <c r="AJ2265" s="7">
        <f>IF(R2265&gt;0,RANK(R2265,(N2265:P2265,Q2265:AE2265)),0)</f>
        <v>0</v>
      </c>
      <c r="AK2265" s="7">
        <f>IF(T2265&gt;0,RANK(T2265,(N2265:P2265,Q2265:AE2265)),0)</f>
        <v>0</v>
      </c>
      <c r="AL2265" s="7">
        <f>IF(S2265&gt;0,RANK(S2265,(N2265:P2265,Q2265:AE2265)),0)</f>
        <v>3</v>
      </c>
      <c r="AM2265" s="2">
        <f t="shared" si="854"/>
        <v>6.0999429069383097E-3</v>
      </c>
      <c r="AN2265" s="2">
        <f t="shared" si="855"/>
        <v>0</v>
      </c>
      <c r="AO2265" s="2">
        <f t="shared" si="856"/>
        <v>0</v>
      </c>
      <c r="AP2265" s="2">
        <f t="shared" si="857"/>
        <v>9.2851347696745693E-3</v>
      </c>
      <c r="AR2265" t="s">
        <v>1626</v>
      </c>
      <c r="AS2265" t="s">
        <v>1573</v>
      </c>
      <c r="AT2265">
        <v>0</v>
      </c>
      <c r="AV2265">
        <v>1</v>
      </c>
      <c r="AW2265" s="91">
        <v>36</v>
      </c>
      <c r="AX2265" s="93">
        <v>69</v>
      </c>
      <c r="AY2265" s="97">
        <f t="shared" si="858"/>
        <v>36069</v>
      </c>
      <c r="BA2265" s="7" t="s">
        <v>1261</v>
      </c>
      <c r="BB2265" s="1">
        <v>1694</v>
      </c>
      <c r="BC2265" s="1">
        <v>3</v>
      </c>
      <c r="BH2265" s="1">
        <v>14834</v>
      </c>
      <c r="BI2265" s="1">
        <v>12712</v>
      </c>
      <c r="BJ2265" s="1">
        <v>1700</v>
      </c>
      <c r="BK2265" s="1">
        <v>2553</v>
      </c>
      <c r="BL2265" s="1">
        <v>716</v>
      </c>
    </row>
    <row r="2266" spans="1:64" hidden="1" outlineLevel="1">
      <c r="A2266" t="s">
        <v>1476</v>
      </c>
      <c r="B2266" t="s">
        <v>1573</v>
      </c>
      <c r="C2266" s="1">
        <f t="shared" ref="C2266:C2296" si="861">SUM(N2266:AG2266)</f>
        <v>94676</v>
      </c>
      <c r="D2266" s="7">
        <f>IF(N2266&gt;0, RANK(N2266,(N2266:P2266,Q2266:AE2266)),0)</f>
        <v>1</v>
      </c>
      <c r="E2266" s="7">
        <f>IF(O2266&gt;0,RANK(O2266,(N2266:P2266,Q2266:AE2266)),0)</f>
        <v>2</v>
      </c>
      <c r="F2266" s="7">
        <f>IF(P2266&gt;0,RANK(P2266,(N2266:P2266,Q2266:AE2266)),0)</f>
        <v>0</v>
      </c>
      <c r="G2266" s="1">
        <f t="shared" si="848"/>
        <v>9943</v>
      </c>
      <c r="H2266" s="2">
        <f t="shared" si="849"/>
        <v>0.10502133592462715</v>
      </c>
      <c r="I2266" s="2"/>
      <c r="J2266" s="2">
        <f t="shared" si="850"/>
        <v>0.54302040643880178</v>
      </c>
      <c r="K2266" s="2">
        <f t="shared" si="851"/>
        <v>0.43799907051417464</v>
      </c>
      <c r="L2266" s="2">
        <f t="shared" si="852"/>
        <v>0</v>
      </c>
      <c r="M2266" s="2">
        <f t="shared" si="853"/>
        <v>1.8980523047023579E-2</v>
      </c>
      <c r="N2266" s="59">
        <f t="shared" si="859"/>
        <v>51411</v>
      </c>
      <c r="O2266" s="59">
        <f t="shared" si="860"/>
        <v>41468</v>
      </c>
      <c r="P2266" s="59"/>
      <c r="Q2266" s="57">
        <v>388</v>
      </c>
      <c r="S2266" s="57">
        <v>598</v>
      </c>
      <c r="X2266" s="57">
        <v>20</v>
      </c>
      <c r="AA2266" s="57">
        <v>382</v>
      </c>
      <c r="AB2266" s="57">
        <v>353</v>
      </c>
      <c r="AC2266" s="10">
        <v>56</v>
      </c>
      <c r="AD2266" s="59"/>
      <c r="AE2266" s="59"/>
      <c r="AF2266" s="59"/>
      <c r="AG2266" s="59"/>
      <c r="AI2266" s="7">
        <f>IF(Q2266&gt;0,RANK(Q2266,(N2266:P2266,Q2266:AE2266)),0)</f>
        <v>4</v>
      </c>
      <c r="AJ2266" s="7">
        <f>IF(R2266&gt;0,RANK(R2266,(N2266:P2266,Q2266:AE2266)),0)</f>
        <v>0</v>
      </c>
      <c r="AK2266" s="7">
        <f>IF(T2266&gt;0,RANK(T2266,(N2266:P2266,Q2266:AE2266)),0)</f>
        <v>0</v>
      </c>
      <c r="AL2266" s="7">
        <f>IF(S2266&gt;0,RANK(S2266,(N2266:P2266,Q2266:AE2266)),0)</f>
        <v>3</v>
      </c>
      <c r="AM2266" s="2">
        <f t="shared" si="854"/>
        <v>4.0981875026405851E-3</v>
      </c>
      <c r="AN2266" s="2">
        <f t="shared" si="855"/>
        <v>0</v>
      </c>
      <c r="AO2266" s="2">
        <f t="shared" si="856"/>
        <v>0</v>
      </c>
      <c r="AP2266" s="2">
        <f t="shared" si="857"/>
        <v>6.3162786767501792E-3</v>
      </c>
      <c r="AR2266" t="s">
        <v>1476</v>
      </c>
      <c r="AS2266" t="s">
        <v>1573</v>
      </c>
      <c r="AT2266">
        <v>0</v>
      </c>
      <c r="AV2266">
        <v>1</v>
      </c>
      <c r="AW2266" s="91">
        <v>36</v>
      </c>
      <c r="AX2266" s="93">
        <v>71</v>
      </c>
      <c r="AY2266" s="97">
        <f t="shared" si="858"/>
        <v>36071</v>
      </c>
      <c r="BA2266" s="7" t="s">
        <v>1261</v>
      </c>
      <c r="BB2266" s="1">
        <v>5331</v>
      </c>
      <c r="BC2266" s="1">
        <v>40</v>
      </c>
      <c r="BH2266" s="1">
        <v>45592</v>
      </c>
      <c r="BI2266" s="1">
        <v>34366</v>
      </c>
      <c r="BJ2266" s="1">
        <v>3431</v>
      </c>
      <c r="BK2266" s="1">
        <v>7102</v>
      </c>
      <c r="BL2266" s="1">
        <v>2388</v>
      </c>
    </row>
    <row r="2267" spans="1:64" hidden="1" outlineLevel="1">
      <c r="A2267" t="s">
        <v>2569</v>
      </c>
      <c r="B2267" t="s">
        <v>1573</v>
      </c>
      <c r="C2267" s="1">
        <f t="shared" si="861"/>
        <v>10609</v>
      </c>
      <c r="D2267" s="7">
        <f>IF(N2267&gt;0, RANK(N2267,(N2267:P2267,Q2267:AE2267)),0)</f>
        <v>2</v>
      </c>
      <c r="E2267" s="7">
        <f>IF(O2267&gt;0,RANK(O2267,(N2267:P2267,Q2267:AE2267)),0)</f>
        <v>1</v>
      </c>
      <c r="F2267" s="7">
        <f>IF(P2267&gt;0,RANK(P2267,(N2267:P2267,Q2267:AE2267)),0)</f>
        <v>0</v>
      </c>
      <c r="G2267" s="1">
        <f t="shared" si="848"/>
        <v>424</v>
      </c>
      <c r="H2267" s="2">
        <f t="shared" si="849"/>
        <v>3.9966066547271188E-2</v>
      </c>
      <c r="I2267" s="2"/>
      <c r="J2267" s="2">
        <f t="shared" si="850"/>
        <v>0.46743331133942878</v>
      </c>
      <c r="K2267" s="2">
        <f t="shared" si="851"/>
        <v>0.50739937788669998</v>
      </c>
      <c r="L2267" s="2">
        <f t="shared" si="852"/>
        <v>0</v>
      </c>
      <c r="M2267" s="2">
        <f t="shared" si="853"/>
        <v>2.5167310773871243E-2</v>
      </c>
      <c r="N2267" s="59">
        <f t="shared" si="859"/>
        <v>4959</v>
      </c>
      <c r="O2267" s="59">
        <f t="shared" si="860"/>
        <v>5383</v>
      </c>
      <c r="P2267" s="59"/>
      <c r="Q2267" s="57">
        <v>80</v>
      </c>
      <c r="S2267" s="57">
        <v>90</v>
      </c>
      <c r="X2267" s="57">
        <v>2</v>
      </c>
      <c r="AA2267" s="57">
        <v>41</v>
      </c>
      <c r="AB2267" s="57">
        <v>42</v>
      </c>
      <c r="AC2267" s="10">
        <v>12</v>
      </c>
      <c r="AD2267" s="59"/>
      <c r="AE2267" s="59"/>
      <c r="AF2267" s="59"/>
      <c r="AG2267" s="59"/>
      <c r="AI2267" s="7">
        <f>IF(Q2267&gt;0,RANK(Q2267,(N2267:P2267,Q2267:AE2267)),0)</f>
        <v>4</v>
      </c>
      <c r="AJ2267" s="7">
        <f>IF(R2267&gt;0,RANK(R2267,(N2267:P2267,Q2267:AE2267)),0)</f>
        <v>0</v>
      </c>
      <c r="AK2267" s="7">
        <f>IF(T2267&gt;0,RANK(T2267,(N2267:P2267,Q2267:AE2267)),0)</f>
        <v>0</v>
      </c>
      <c r="AL2267" s="7">
        <f>IF(S2267&gt;0,RANK(S2267,(N2267:P2267,Q2267:AE2267)),0)</f>
        <v>3</v>
      </c>
      <c r="AM2267" s="2">
        <f t="shared" si="854"/>
        <v>7.5407672730700348E-3</v>
      </c>
      <c r="AN2267" s="2">
        <f t="shared" si="855"/>
        <v>0</v>
      </c>
      <c r="AO2267" s="2">
        <f t="shared" si="856"/>
        <v>0</v>
      </c>
      <c r="AP2267" s="2">
        <f t="shared" si="857"/>
        <v>8.4833631822037892E-3</v>
      </c>
      <c r="AR2267" t="s">
        <v>2569</v>
      </c>
      <c r="AS2267" t="s">
        <v>1573</v>
      </c>
      <c r="AT2267">
        <v>0</v>
      </c>
      <c r="AV2267">
        <v>1</v>
      </c>
      <c r="AW2267" s="91">
        <v>36</v>
      </c>
      <c r="AX2267" s="93">
        <v>73</v>
      </c>
      <c r="AY2267" s="97">
        <f t="shared" si="858"/>
        <v>36073</v>
      </c>
      <c r="BA2267" s="7" t="s">
        <v>1261</v>
      </c>
      <c r="BB2267" s="1">
        <v>846</v>
      </c>
      <c r="BC2267" s="1">
        <v>12</v>
      </c>
      <c r="BH2267" s="1">
        <v>4051</v>
      </c>
      <c r="BI2267" s="1">
        <v>4555</v>
      </c>
      <c r="BJ2267" s="1">
        <v>628</v>
      </c>
      <c r="BK2267" s="1">
        <v>828</v>
      </c>
      <c r="BL2267" s="1">
        <v>280</v>
      </c>
    </row>
    <row r="2268" spans="1:64" hidden="1" outlineLevel="1">
      <c r="A2268" t="s">
        <v>307</v>
      </c>
      <c r="B2268" t="s">
        <v>1573</v>
      </c>
      <c r="C2268" s="1">
        <f t="shared" si="861"/>
        <v>30189</v>
      </c>
      <c r="D2268" s="7">
        <f>IF(N2268&gt;0, RANK(N2268,(N2268:P2268,Q2268:AE2268)),0)</f>
        <v>1</v>
      </c>
      <c r="E2268" s="7">
        <f>IF(O2268&gt;0,RANK(O2268,(N2268:P2268,Q2268:AE2268)),0)</f>
        <v>2</v>
      </c>
      <c r="F2268" s="7">
        <f>IF(P2268&gt;0,RANK(P2268,(N2268:P2268,Q2268:AE2268)),0)</f>
        <v>0</v>
      </c>
      <c r="G2268" s="1">
        <f t="shared" si="848"/>
        <v>3625</v>
      </c>
      <c r="H2268" s="2">
        <f t="shared" si="849"/>
        <v>0.12007684918347743</v>
      </c>
      <c r="I2268" s="2"/>
      <c r="J2268" s="2">
        <f t="shared" si="850"/>
        <v>0.54354234986253269</v>
      </c>
      <c r="K2268" s="2">
        <f t="shared" si="851"/>
        <v>0.42346550067905531</v>
      </c>
      <c r="L2268" s="2">
        <f t="shared" si="852"/>
        <v>0</v>
      </c>
      <c r="M2268" s="2">
        <f t="shared" si="853"/>
        <v>3.2992149458412001E-2</v>
      </c>
      <c r="N2268" s="59">
        <f t="shared" si="859"/>
        <v>16409</v>
      </c>
      <c r="O2268" s="59">
        <f t="shared" si="860"/>
        <v>12784</v>
      </c>
      <c r="P2268" s="59"/>
      <c r="Q2268" s="57">
        <v>260</v>
      </c>
      <c r="S2268" s="57">
        <v>336</v>
      </c>
      <c r="X2268" s="57">
        <v>16</v>
      </c>
      <c r="AA2268" s="57">
        <v>139</v>
      </c>
      <c r="AB2268" s="57">
        <v>211</v>
      </c>
      <c r="AC2268" s="10">
        <v>34</v>
      </c>
      <c r="AD2268" s="59"/>
      <c r="AE2268" s="59"/>
      <c r="AF2268" s="59"/>
      <c r="AG2268" s="59"/>
      <c r="AI2268" s="7">
        <f>IF(Q2268&gt;0,RANK(Q2268,(N2268:P2268,Q2268:AE2268)),0)</f>
        <v>4</v>
      </c>
      <c r="AJ2268" s="7">
        <f>IF(R2268&gt;0,RANK(R2268,(N2268:P2268,Q2268:AE2268)),0)</f>
        <v>0</v>
      </c>
      <c r="AK2268" s="7">
        <f>IF(T2268&gt;0,RANK(T2268,(N2268:P2268,Q2268:AE2268)),0)</f>
        <v>0</v>
      </c>
      <c r="AL2268" s="7">
        <f>IF(S2268&gt;0,RANK(S2268,(N2268:P2268,Q2268:AE2268)),0)</f>
        <v>3</v>
      </c>
      <c r="AM2268" s="2">
        <f t="shared" si="854"/>
        <v>8.6124084931597598E-3</v>
      </c>
      <c r="AN2268" s="2">
        <f t="shared" si="855"/>
        <v>0</v>
      </c>
      <c r="AO2268" s="2">
        <f t="shared" si="856"/>
        <v>0</v>
      </c>
      <c r="AP2268" s="2">
        <f t="shared" si="857"/>
        <v>1.1129881745006459E-2</v>
      </c>
      <c r="AR2268" t="s">
        <v>307</v>
      </c>
      <c r="AS2268" t="s">
        <v>1573</v>
      </c>
      <c r="AT2268">
        <v>23</v>
      </c>
      <c r="AV2268">
        <v>1</v>
      </c>
      <c r="AW2268" s="91">
        <v>36</v>
      </c>
      <c r="AX2268" s="93">
        <v>75</v>
      </c>
      <c r="AY2268" s="97">
        <f t="shared" si="858"/>
        <v>36075</v>
      </c>
      <c r="BA2268" s="7" t="s">
        <v>1261</v>
      </c>
      <c r="BB2268" s="1">
        <v>2126</v>
      </c>
      <c r="BC2268" s="1">
        <v>59</v>
      </c>
      <c r="BH2268" s="1">
        <v>13601</v>
      </c>
      <c r="BI2268" s="1">
        <v>10671</v>
      </c>
      <c r="BJ2268" s="1">
        <v>1871</v>
      </c>
      <c r="BK2268" s="1">
        <v>2113</v>
      </c>
      <c r="BL2268" s="1">
        <v>937</v>
      </c>
    </row>
    <row r="2269" spans="1:64" hidden="1" outlineLevel="1">
      <c r="A2269" t="s">
        <v>29</v>
      </c>
      <c r="B2269" t="s">
        <v>1573</v>
      </c>
      <c r="C2269" s="1">
        <f t="shared" si="861"/>
        <v>17775</v>
      </c>
      <c r="D2269" s="7">
        <f>IF(N2269&gt;0, RANK(N2269,(N2269:P2269,Q2269:AE2269)),0)</f>
        <v>1</v>
      </c>
      <c r="E2269" s="7">
        <f>IF(O2269&gt;0,RANK(O2269,(N2269:P2269,Q2269:AE2269)),0)</f>
        <v>2</v>
      </c>
      <c r="F2269" s="7">
        <f>IF(P2269&gt;0,RANK(P2269,(N2269:P2269,Q2269:AE2269)),0)</f>
        <v>0</v>
      </c>
      <c r="G2269" s="1">
        <f t="shared" si="848"/>
        <v>3057</v>
      </c>
      <c r="H2269" s="2">
        <f t="shared" si="849"/>
        <v>0.1719831223628692</v>
      </c>
      <c r="I2269" s="2"/>
      <c r="J2269" s="2">
        <f t="shared" si="850"/>
        <v>0.57518987341772154</v>
      </c>
      <c r="K2269" s="2">
        <f t="shared" si="851"/>
        <v>0.40320675105485232</v>
      </c>
      <c r="L2269" s="2">
        <f t="shared" si="852"/>
        <v>0</v>
      </c>
      <c r="M2269" s="2">
        <f t="shared" si="853"/>
        <v>2.1603375527426139E-2</v>
      </c>
      <c r="N2269" s="59">
        <f t="shared" si="859"/>
        <v>10224</v>
      </c>
      <c r="O2269" s="59">
        <f t="shared" si="860"/>
        <v>7167</v>
      </c>
      <c r="P2269" s="59"/>
      <c r="Q2269" s="57">
        <v>92</v>
      </c>
      <c r="S2269" s="57">
        <v>158</v>
      </c>
      <c r="X2269" s="57">
        <v>4</v>
      </c>
      <c r="AA2269" s="57">
        <v>52</v>
      </c>
      <c r="AB2269" s="57">
        <v>63</v>
      </c>
      <c r="AC2269" s="10">
        <v>15</v>
      </c>
      <c r="AD2269" s="59"/>
      <c r="AE2269" s="59"/>
      <c r="AF2269" s="59"/>
      <c r="AG2269" s="59"/>
      <c r="AI2269" s="7">
        <f>IF(Q2269&gt;0,RANK(Q2269,(N2269:P2269,Q2269:AE2269)),0)</f>
        <v>4</v>
      </c>
      <c r="AJ2269" s="7">
        <f>IF(R2269&gt;0,RANK(R2269,(N2269:P2269,Q2269:AE2269)),0)</f>
        <v>0</v>
      </c>
      <c r="AK2269" s="7">
        <f>IF(T2269&gt;0,RANK(T2269,(N2269:P2269,Q2269:AE2269)),0)</f>
        <v>0</v>
      </c>
      <c r="AL2269" s="7">
        <f>IF(S2269&gt;0,RANK(S2269,(N2269:P2269,Q2269:AE2269)),0)</f>
        <v>3</v>
      </c>
      <c r="AM2269" s="2">
        <f t="shared" si="854"/>
        <v>5.1758087201125179E-3</v>
      </c>
      <c r="AN2269" s="2">
        <f t="shared" si="855"/>
        <v>0</v>
      </c>
      <c r="AO2269" s="2">
        <f t="shared" si="856"/>
        <v>0</v>
      </c>
      <c r="AP2269" s="2">
        <f t="shared" si="857"/>
        <v>8.8888888888888889E-3</v>
      </c>
      <c r="AR2269" t="s">
        <v>29</v>
      </c>
      <c r="AS2269" t="s">
        <v>1573</v>
      </c>
      <c r="AT2269">
        <v>0</v>
      </c>
      <c r="AV2269">
        <v>1</v>
      </c>
      <c r="AW2269" s="91">
        <v>36</v>
      </c>
      <c r="AX2269" s="93">
        <v>77</v>
      </c>
      <c r="AY2269" s="97">
        <f t="shared" si="858"/>
        <v>36077</v>
      </c>
      <c r="BA2269" s="7" t="s">
        <v>1261</v>
      </c>
      <c r="BB2269" s="1">
        <v>742</v>
      </c>
      <c r="BC2269" s="1">
        <v>0</v>
      </c>
      <c r="BH2269" s="1">
        <v>8612</v>
      </c>
      <c r="BI2269" s="1">
        <v>6284</v>
      </c>
      <c r="BJ2269" s="1">
        <v>985</v>
      </c>
      <c r="BK2269" s="1">
        <v>883</v>
      </c>
      <c r="BL2269" s="1">
        <v>627</v>
      </c>
    </row>
    <row r="2270" spans="1:64" hidden="1" outlineLevel="1">
      <c r="A2270" t="s">
        <v>2154</v>
      </c>
      <c r="B2270" t="s">
        <v>1573</v>
      </c>
      <c r="C2270" s="1">
        <f t="shared" si="861"/>
        <v>30975</v>
      </c>
      <c r="D2270" s="7">
        <f>IF(N2270&gt;0, RANK(N2270,(N2270:P2270,Q2270:AE2270)),0)</f>
        <v>2</v>
      </c>
      <c r="E2270" s="7">
        <f>IF(O2270&gt;0,RANK(O2270,(N2270:P2270,Q2270:AE2270)),0)</f>
        <v>1</v>
      </c>
      <c r="F2270" s="7">
        <f>IF(P2270&gt;0,RANK(P2270,(N2270:P2270,Q2270:AE2270)),0)</f>
        <v>0</v>
      </c>
      <c r="G2270" s="1">
        <f t="shared" si="848"/>
        <v>609</v>
      </c>
      <c r="H2270" s="2">
        <f t="shared" si="849"/>
        <v>1.9661016949152541E-2</v>
      </c>
      <c r="I2270" s="2"/>
      <c r="J2270" s="2">
        <f t="shared" si="850"/>
        <v>0.48267958030669894</v>
      </c>
      <c r="K2270" s="2">
        <f t="shared" si="851"/>
        <v>0.50234059725585145</v>
      </c>
      <c r="L2270" s="2">
        <f t="shared" si="852"/>
        <v>0</v>
      </c>
      <c r="M2270" s="2">
        <f t="shared" si="853"/>
        <v>1.4979822437449553E-2</v>
      </c>
      <c r="N2270" s="59">
        <f t="shared" si="859"/>
        <v>14951</v>
      </c>
      <c r="O2270" s="59">
        <f t="shared" si="860"/>
        <v>15560</v>
      </c>
      <c r="P2270" s="59"/>
      <c r="Q2270" s="57">
        <v>109</v>
      </c>
      <c r="S2270" s="57">
        <v>184</v>
      </c>
      <c r="X2270" s="57">
        <v>9</v>
      </c>
      <c r="AA2270" s="57">
        <v>69</v>
      </c>
      <c r="AB2270" s="57">
        <v>64</v>
      </c>
      <c r="AC2270" s="10">
        <v>29</v>
      </c>
      <c r="AD2270" s="59"/>
      <c r="AE2270" s="59"/>
      <c r="AF2270" s="59"/>
      <c r="AG2270" s="59"/>
      <c r="AI2270" s="7">
        <f>IF(Q2270&gt;0,RANK(Q2270,(N2270:P2270,Q2270:AE2270)),0)</f>
        <v>4</v>
      </c>
      <c r="AJ2270" s="7">
        <f>IF(R2270&gt;0,RANK(R2270,(N2270:P2270,Q2270:AE2270)),0)</f>
        <v>0</v>
      </c>
      <c r="AK2270" s="7">
        <f>IF(T2270&gt;0,RANK(T2270,(N2270:P2270,Q2270:AE2270)),0)</f>
        <v>0</v>
      </c>
      <c r="AL2270" s="7">
        <f>IF(S2270&gt;0,RANK(S2270,(N2270:P2270,Q2270:AE2270)),0)</f>
        <v>3</v>
      </c>
      <c r="AM2270" s="2">
        <f t="shared" si="854"/>
        <v>3.5189669087974172E-3</v>
      </c>
      <c r="AN2270" s="2">
        <f t="shared" si="855"/>
        <v>0</v>
      </c>
      <c r="AO2270" s="2">
        <f t="shared" si="856"/>
        <v>0</v>
      </c>
      <c r="AP2270" s="2">
        <f t="shared" si="857"/>
        <v>5.9402744148506856E-3</v>
      </c>
      <c r="AR2270" t="s">
        <v>2154</v>
      </c>
      <c r="AS2270" t="s">
        <v>1573</v>
      </c>
      <c r="AT2270">
        <v>19</v>
      </c>
      <c r="AV2270">
        <v>1</v>
      </c>
      <c r="AW2270" s="91">
        <v>36</v>
      </c>
      <c r="AX2270" s="93">
        <v>79</v>
      </c>
      <c r="AY2270" s="97">
        <f t="shared" si="858"/>
        <v>36079</v>
      </c>
      <c r="BA2270" s="7" t="s">
        <v>1261</v>
      </c>
      <c r="BB2270" s="1">
        <v>1774</v>
      </c>
      <c r="BC2270" s="1">
        <v>0</v>
      </c>
      <c r="BH2270" s="1">
        <v>12071</v>
      </c>
      <c r="BI2270" s="1">
        <v>12507</v>
      </c>
      <c r="BJ2270" s="1">
        <v>1776</v>
      </c>
      <c r="BK2270" s="1">
        <v>3053</v>
      </c>
      <c r="BL2270" s="1">
        <v>1104</v>
      </c>
    </row>
    <row r="2271" spans="1:64" hidden="1" outlineLevel="1">
      <c r="A2271" t="s">
        <v>1512</v>
      </c>
      <c r="B2271" t="s">
        <v>1573</v>
      </c>
      <c r="C2271" s="1">
        <f t="shared" si="861"/>
        <v>53631</v>
      </c>
      <c r="D2271" s="7">
        <f>IF(N2271&gt;0, RANK(N2271,(N2271:P2271,Q2271:AE2271)),0)</f>
        <v>1</v>
      </c>
      <c r="E2271" s="7">
        <f>IF(O2271&gt;0,RANK(O2271,(N2271:P2271,Q2271:AE2271)),0)</f>
        <v>2</v>
      </c>
      <c r="F2271" s="7">
        <f>IF(P2271&gt;0,RANK(P2271,(N2271:P2271,Q2271:AE2271)),0)</f>
        <v>0</v>
      </c>
      <c r="G2271" s="1">
        <f t="shared" si="848"/>
        <v>11110</v>
      </c>
      <c r="H2271" s="2">
        <f t="shared" si="849"/>
        <v>0.2071563088512241</v>
      </c>
      <c r="I2271" s="2"/>
      <c r="J2271" s="2">
        <f t="shared" si="850"/>
        <v>0.59361190356323768</v>
      </c>
      <c r="K2271" s="2">
        <f t="shared" si="851"/>
        <v>0.38645559471201357</v>
      </c>
      <c r="L2271" s="2">
        <f t="shared" si="852"/>
        <v>0</v>
      </c>
      <c r="M2271" s="2">
        <f t="shared" si="853"/>
        <v>1.9932501724748752E-2</v>
      </c>
      <c r="N2271" s="59">
        <f t="shared" si="859"/>
        <v>31836</v>
      </c>
      <c r="O2271" s="59">
        <f t="shared" si="860"/>
        <v>20726</v>
      </c>
      <c r="P2271" s="59"/>
      <c r="Q2271" s="57">
        <v>314</v>
      </c>
      <c r="S2271" s="57">
        <v>462</v>
      </c>
      <c r="X2271" s="57">
        <v>0</v>
      </c>
      <c r="AA2271" s="57">
        <v>106</v>
      </c>
      <c r="AB2271" s="57">
        <v>158</v>
      </c>
      <c r="AC2271" s="10">
        <v>29</v>
      </c>
      <c r="AD2271" s="59"/>
      <c r="AE2271" s="59"/>
      <c r="AF2271" s="59"/>
      <c r="AG2271" s="59"/>
      <c r="AI2271" s="7">
        <f>IF(Q2271&gt;0,RANK(Q2271,(N2271:P2271,Q2271:AE2271)),0)</f>
        <v>4</v>
      </c>
      <c r="AJ2271" s="7">
        <f>IF(R2271&gt;0,RANK(R2271,(N2271:P2271,Q2271:AE2271)),0)</f>
        <v>0</v>
      </c>
      <c r="AK2271" s="7">
        <f>IF(T2271&gt;0,RANK(T2271,(N2271:P2271,Q2271:AE2271)),0)</f>
        <v>0</v>
      </c>
      <c r="AL2271" s="7">
        <f>IF(S2271&gt;0,RANK(S2271,(N2271:P2271,Q2271:AE2271)),0)</f>
        <v>3</v>
      </c>
      <c r="AM2271" s="2">
        <f t="shared" si="854"/>
        <v>5.8548227704126347E-3</v>
      </c>
      <c r="AN2271" s="2">
        <f t="shared" si="855"/>
        <v>0</v>
      </c>
      <c r="AO2271" s="2">
        <f t="shared" si="856"/>
        <v>0</v>
      </c>
      <c r="AP2271" s="2">
        <f t="shared" si="857"/>
        <v>8.6144207641103091E-3</v>
      </c>
      <c r="AR2271" t="s">
        <v>1512</v>
      </c>
      <c r="AS2271" t="s">
        <v>1573</v>
      </c>
      <c r="AT2271">
        <v>0</v>
      </c>
      <c r="AV2271">
        <v>1</v>
      </c>
      <c r="AW2271" s="91">
        <v>36</v>
      </c>
      <c r="AX2271" s="93">
        <v>83</v>
      </c>
      <c r="AY2271" s="97">
        <f t="shared" si="858"/>
        <v>36083</v>
      </c>
      <c r="BA2271" s="7" t="s">
        <v>1261</v>
      </c>
      <c r="BB2271" s="1">
        <v>1449</v>
      </c>
      <c r="BC2271" s="1">
        <v>18</v>
      </c>
      <c r="BH2271" s="1">
        <v>26249</v>
      </c>
      <c r="BI2271" s="1">
        <v>16605</v>
      </c>
      <c r="BJ2271" s="1">
        <v>3481</v>
      </c>
      <c r="BK2271" s="1">
        <v>4121</v>
      </c>
      <c r="BL2271" s="1">
        <v>2106</v>
      </c>
    </row>
    <row r="2272" spans="1:64" hidden="1" outlineLevel="1">
      <c r="A2272" t="s">
        <v>1788</v>
      </c>
      <c r="B2272" t="s">
        <v>1573</v>
      </c>
      <c r="C2272" s="1">
        <f t="shared" si="861"/>
        <v>83283</v>
      </c>
      <c r="D2272" s="7">
        <f>IF(N2272&gt;0, RANK(N2272,(N2272:P2272,Q2272:AE2272)),0)</f>
        <v>1</v>
      </c>
      <c r="E2272" s="7">
        <f>IF(O2272&gt;0,RANK(O2272,(N2272:P2272,Q2272:AE2272)),0)</f>
        <v>2</v>
      </c>
      <c r="F2272" s="7">
        <f>IF(P2272&gt;0,RANK(P2272,(N2272:P2272,Q2272:AE2272)),0)</f>
        <v>0</v>
      </c>
      <c r="G2272" s="1">
        <f t="shared" si="848"/>
        <v>11919</v>
      </c>
      <c r="H2272" s="2">
        <f t="shared" si="849"/>
        <v>0.14311444112243796</v>
      </c>
      <c r="I2272" s="2"/>
      <c r="J2272" s="2">
        <f t="shared" si="850"/>
        <v>0.56515735504244569</v>
      </c>
      <c r="K2272" s="2">
        <f t="shared" si="851"/>
        <v>0.4220429139200077</v>
      </c>
      <c r="L2272" s="2">
        <f t="shared" si="852"/>
        <v>0</v>
      </c>
      <c r="M2272" s="2">
        <f t="shared" si="853"/>
        <v>1.2799731037546613E-2</v>
      </c>
      <c r="N2272" s="59">
        <f t="shared" si="859"/>
        <v>47068</v>
      </c>
      <c r="O2272" s="59">
        <f t="shared" si="860"/>
        <v>35149</v>
      </c>
      <c r="P2272" s="59"/>
      <c r="Q2272" s="57">
        <v>194</v>
      </c>
      <c r="S2272" s="57">
        <v>442</v>
      </c>
      <c r="X2272" s="57">
        <v>14</v>
      </c>
      <c r="AA2272" s="57">
        <v>145</v>
      </c>
      <c r="AB2272" s="57">
        <v>230</v>
      </c>
      <c r="AC2272" s="10">
        <v>41</v>
      </c>
      <c r="AD2272" s="59"/>
      <c r="AE2272" s="59"/>
      <c r="AF2272" s="59"/>
      <c r="AG2272" s="59"/>
      <c r="AI2272" s="7">
        <f>IF(Q2272&gt;0,RANK(Q2272,(N2272:P2272,Q2272:AE2272)),0)</f>
        <v>5</v>
      </c>
      <c r="AJ2272" s="7">
        <f>IF(R2272&gt;0,RANK(R2272,(N2272:P2272,Q2272:AE2272)),0)</f>
        <v>0</v>
      </c>
      <c r="AK2272" s="7">
        <f>IF(T2272&gt;0,RANK(T2272,(N2272:P2272,Q2272:AE2272)),0)</f>
        <v>0</v>
      </c>
      <c r="AL2272" s="7">
        <f>IF(S2272&gt;0,RANK(S2272,(N2272:P2272,Q2272:AE2272)),0)</f>
        <v>3</v>
      </c>
      <c r="AM2272" s="2">
        <f t="shared" si="854"/>
        <v>2.32940696180493E-3</v>
      </c>
      <c r="AN2272" s="2">
        <f t="shared" si="855"/>
        <v>0</v>
      </c>
      <c r="AO2272" s="2">
        <f t="shared" si="856"/>
        <v>0</v>
      </c>
      <c r="AP2272" s="2">
        <f t="shared" si="857"/>
        <v>5.3072055521535006E-3</v>
      </c>
      <c r="AR2272" t="s">
        <v>1788</v>
      </c>
      <c r="AS2272" t="s">
        <v>1573</v>
      </c>
      <c r="AT2272">
        <v>0</v>
      </c>
      <c r="AV2272">
        <v>1</v>
      </c>
      <c r="AW2272" s="91">
        <v>36</v>
      </c>
      <c r="AX2272" s="93">
        <v>87</v>
      </c>
      <c r="AY2272" s="97">
        <f t="shared" si="858"/>
        <v>36087</v>
      </c>
      <c r="BA2272" s="7" t="s">
        <v>1261</v>
      </c>
      <c r="BB2272" s="1">
        <v>5883</v>
      </c>
      <c r="BC2272" s="1">
        <v>124</v>
      </c>
      <c r="BH2272" s="1">
        <v>42053</v>
      </c>
      <c r="BI2272" s="1">
        <v>29316</v>
      </c>
      <c r="BJ2272" s="1">
        <v>2778</v>
      </c>
      <c r="BK2272" s="1">
        <v>5833</v>
      </c>
      <c r="BL2272" s="1">
        <v>2237</v>
      </c>
    </row>
    <row r="2273" spans="1:64" hidden="1" outlineLevel="1">
      <c r="A2273" t="s">
        <v>1172</v>
      </c>
      <c r="B2273" t="s">
        <v>1573</v>
      </c>
      <c r="C2273" s="1">
        <f t="shared" si="861"/>
        <v>27285</v>
      </c>
      <c r="D2273" s="7">
        <f>IF(N2273&gt;0, RANK(N2273,(N2273:P2273,Q2273:AE2273)),0)</f>
        <v>1</v>
      </c>
      <c r="E2273" s="7">
        <f>IF(O2273&gt;0,RANK(O2273,(N2273:P2273,Q2273:AE2273)),0)</f>
        <v>2</v>
      </c>
      <c r="F2273" s="7">
        <f>IF(P2273&gt;0,RANK(P2273,(N2273:P2273,Q2273:AE2273)),0)</f>
        <v>0</v>
      </c>
      <c r="G2273" s="1">
        <f t="shared" si="848"/>
        <v>8899</v>
      </c>
      <c r="H2273" s="2">
        <f t="shared" si="849"/>
        <v>0.32614989921202125</v>
      </c>
      <c r="I2273" s="2"/>
      <c r="J2273" s="2">
        <f t="shared" si="850"/>
        <v>0.65196994685724752</v>
      </c>
      <c r="K2273" s="2">
        <f t="shared" si="851"/>
        <v>0.32582004764522632</v>
      </c>
      <c r="L2273" s="2">
        <f t="shared" si="852"/>
        <v>0</v>
      </c>
      <c r="M2273" s="2">
        <f t="shared" si="853"/>
        <v>2.2210005497526164E-2</v>
      </c>
      <c r="N2273" s="59">
        <f t="shared" si="859"/>
        <v>17789</v>
      </c>
      <c r="O2273" s="59">
        <f t="shared" si="860"/>
        <v>8890</v>
      </c>
      <c r="P2273" s="59"/>
      <c r="Q2273" s="57">
        <v>111</v>
      </c>
      <c r="S2273" s="57">
        <v>217</v>
      </c>
      <c r="X2273" s="57">
        <v>4</v>
      </c>
      <c r="AA2273" s="57">
        <v>163</v>
      </c>
      <c r="AB2273" s="57">
        <v>86</v>
      </c>
      <c r="AC2273" s="10">
        <v>25</v>
      </c>
      <c r="AD2273" s="59"/>
      <c r="AE2273" s="59"/>
      <c r="AF2273" s="59"/>
      <c r="AG2273" s="59"/>
      <c r="AI2273" s="7">
        <f>IF(Q2273&gt;0,RANK(Q2273,(N2273:P2273,Q2273:AE2273)),0)</f>
        <v>5</v>
      </c>
      <c r="AJ2273" s="7">
        <f>IF(R2273&gt;0,RANK(R2273,(N2273:P2273,Q2273:AE2273)),0)</f>
        <v>0</v>
      </c>
      <c r="AK2273" s="7">
        <f>IF(T2273&gt;0,RANK(T2273,(N2273:P2273,Q2273:AE2273)),0)</f>
        <v>0</v>
      </c>
      <c r="AL2273" s="7">
        <f>IF(S2273&gt;0,RANK(S2273,(N2273:P2273,Q2273:AE2273)),0)</f>
        <v>3</v>
      </c>
      <c r="AM2273" s="2">
        <f t="shared" si="854"/>
        <v>4.068169323804288E-3</v>
      </c>
      <c r="AN2273" s="2">
        <f t="shared" si="855"/>
        <v>0</v>
      </c>
      <c r="AO2273" s="2">
        <f t="shared" si="856"/>
        <v>0</v>
      </c>
      <c r="AP2273" s="2">
        <f t="shared" si="857"/>
        <v>7.9530877771669412E-3</v>
      </c>
      <c r="AR2273" t="s">
        <v>1172</v>
      </c>
      <c r="AS2273" t="s">
        <v>1573</v>
      </c>
      <c r="AT2273">
        <v>23</v>
      </c>
      <c r="AV2273">
        <v>1</v>
      </c>
      <c r="AW2273" s="91">
        <v>36</v>
      </c>
      <c r="AX2273" s="93">
        <v>89</v>
      </c>
      <c r="AY2273" s="97">
        <f t="shared" si="858"/>
        <v>36089</v>
      </c>
      <c r="BA2273" s="7" t="s">
        <v>1261</v>
      </c>
      <c r="BB2273" s="1">
        <v>2779</v>
      </c>
      <c r="BC2273" s="1">
        <v>0</v>
      </c>
      <c r="BH2273" s="1">
        <v>15345</v>
      </c>
      <c r="BI2273" s="1">
        <v>7864</v>
      </c>
      <c r="BJ2273" s="1">
        <v>1614</v>
      </c>
      <c r="BK2273" s="1">
        <v>1026</v>
      </c>
      <c r="BL2273" s="1">
        <v>830</v>
      </c>
    </row>
    <row r="2274" spans="1:64" hidden="1" outlineLevel="1">
      <c r="A2274" t="s">
        <v>609</v>
      </c>
      <c r="B2274" t="s">
        <v>1573</v>
      </c>
      <c r="C2274" s="1">
        <f t="shared" si="861"/>
        <v>81342</v>
      </c>
      <c r="D2274" s="7">
        <f>IF(N2274&gt;0, RANK(N2274,(N2274:P2274,Q2274:AE2274)),0)</f>
        <v>1</v>
      </c>
      <c r="E2274" s="7">
        <f>IF(O2274&gt;0,RANK(O2274,(N2274:P2274,Q2274:AE2274)),0)</f>
        <v>2</v>
      </c>
      <c r="F2274" s="7">
        <f>IF(P2274&gt;0,RANK(P2274,(N2274:P2274,Q2274:AE2274)),0)</f>
        <v>0</v>
      </c>
      <c r="G2274" s="1">
        <f t="shared" si="848"/>
        <v>11233</v>
      </c>
      <c r="H2274" s="2">
        <f t="shared" si="849"/>
        <v>0.13809594059649383</v>
      </c>
      <c r="I2274" s="2"/>
      <c r="J2274" s="2">
        <f t="shared" si="850"/>
        <v>0.56138280347176117</v>
      </c>
      <c r="K2274" s="2">
        <f t="shared" si="851"/>
        <v>0.4232868628752674</v>
      </c>
      <c r="L2274" s="2">
        <f t="shared" si="852"/>
        <v>0</v>
      </c>
      <c r="M2274" s="2">
        <f t="shared" si="853"/>
        <v>1.5330333652971428E-2</v>
      </c>
      <c r="N2274" s="59">
        <f t="shared" si="859"/>
        <v>45664</v>
      </c>
      <c r="O2274" s="59">
        <f t="shared" si="860"/>
        <v>34431</v>
      </c>
      <c r="P2274" s="59"/>
      <c r="Q2274" s="57">
        <v>416</v>
      </c>
      <c r="S2274" s="57">
        <v>470</v>
      </c>
      <c r="X2274" s="57">
        <v>19</v>
      </c>
      <c r="AA2274" s="57">
        <v>130</v>
      </c>
      <c r="AB2274" s="57">
        <v>172</v>
      </c>
      <c r="AC2274" s="10">
        <v>40</v>
      </c>
      <c r="AD2274" s="59"/>
      <c r="AE2274" s="59"/>
      <c r="AF2274" s="59"/>
      <c r="AG2274" s="59"/>
      <c r="AI2274" s="7">
        <f>IF(Q2274&gt;0,RANK(Q2274,(N2274:P2274,Q2274:AE2274)),0)</f>
        <v>4</v>
      </c>
      <c r="AJ2274" s="7">
        <f>IF(R2274&gt;0,RANK(R2274,(N2274:P2274,Q2274:AE2274)),0)</f>
        <v>0</v>
      </c>
      <c r="AK2274" s="7">
        <f>IF(T2274&gt;0,RANK(T2274,(N2274:P2274,Q2274:AE2274)),0)</f>
        <v>0</v>
      </c>
      <c r="AL2274" s="7">
        <f>IF(S2274&gt;0,RANK(S2274,(N2274:P2274,Q2274:AE2274)),0)</f>
        <v>3</v>
      </c>
      <c r="AM2274" s="2">
        <f t="shared" si="854"/>
        <v>5.1142091416488409E-3</v>
      </c>
      <c r="AN2274" s="2">
        <f t="shared" si="855"/>
        <v>0</v>
      </c>
      <c r="AO2274" s="2">
        <f t="shared" si="856"/>
        <v>0</v>
      </c>
      <c r="AP2274" s="2">
        <f t="shared" si="857"/>
        <v>5.7780728283051809E-3</v>
      </c>
      <c r="AR2274" t="s">
        <v>609</v>
      </c>
      <c r="AS2274" t="s">
        <v>1573</v>
      </c>
      <c r="AT2274">
        <v>0</v>
      </c>
      <c r="AV2274">
        <v>1</v>
      </c>
      <c r="AW2274" s="91">
        <v>36</v>
      </c>
      <c r="AX2274" s="93">
        <v>91</v>
      </c>
      <c r="AY2274" s="97">
        <f t="shared" si="858"/>
        <v>36091</v>
      </c>
      <c r="BA2274" s="7" t="s">
        <v>1261</v>
      </c>
      <c r="BB2274" s="1">
        <v>2101</v>
      </c>
      <c r="BC2274" s="1">
        <v>0</v>
      </c>
      <c r="BH2274" s="1">
        <v>39402</v>
      </c>
      <c r="BI2274" s="1">
        <v>29167</v>
      </c>
      <c r="BJ2274" s="1">
        <v>4126</v>
      </c>
      <c r="BK2274" s="1">
        <v>5264</v>
      </c>
      <c r="BL2274" s="1">
        <v>2136</v>
      </c>
    </row>
    <row r="2275" spans="1:64" hidden="1" outlineLevel="1">
      <c r="A2275" t="s">
        <v>389</v>
      </c>
      <c r="B2275" t="s">
        <v>1573</v>
      </c>
      <c r="C2275" s="1">
        <f t="shared" si="861"/>
        <v>47760</v>
      </c>
      <c r="D2275" s="7">
        <f>IF(N2275&gt;0, RANK(N2275,(N2275:P2275,Q2275:AE2275)),0)</f>
        <v>1</v>
      </c>
      <c r="E2275" s="7">
        <f>IF(O2275&gt;0,RANK(O2275,(N2275:P2275,Q2275:AE2275)),0)</f>
        <v>2</v>
      </c>
      <c r="F2275" s="7">
        <f>IF(P2275&gt;0,RANK(P2275,(N2275:P2275,Q2275:AE2275)),0)</f>
        <v>0</v>
      </c>
      <c r="G2275" s="1">
        <f t="shared" si="848"/>
        <v>9426</v>
      </c>
      <c r="H2275" s="2">
        <f t="shared" si="849"/>
        <v>0.19736180904522613</v>
      </c>
      <c r="I2275" s="2"/>
      <c r="J2275" s="2">
        <f t="shared" si="850"/>
        <v>0.58770938023450592</v>
      </c>
      <c r="K2275" s="2">
        <f t="shared" si="851"/>
        <v>0.39034757118927971</v>
      </c>
      <c r="L2275" s="2">
        <f t="shared" si="852"/>
        <v>0</v>
      </c>
      <c r="M2275" s="2">
        <f t="shared" si="853"/>
        <v>2.1943048576214375E-2</v>
      </c>
      <c r="N2275" s="59">
        <f t="shared" si="859"/>
        <v>28069</v>
      </c>
      <c r="O2275" s="59">
        <f t="shared" si="860"/>
        <v>18643</v>
      </c>
      <c r="P2275" s="59"/>
      <c r="Q2275" s="57">
        <v>255</v>
      </c>
      <c r="S2275" s="57">
        <v>394</v>
      </c>
      <c r="X2275" s="57">
        <v>26</v>
      </c>
      <c r="AA2275" s="57">
        <v>109</v>
      </c>
      <c r="AB2275" s="57">
        <v>113</v>
      </c>
      <c r="AC2275" s="10">
        <v>151</v>
      </c>
      <c r="AD2275" s="59"/>
      <c r="AE2275" s="59"/>
      <c r="AF2275" s="59"/>
      <c r="AG2275" s="59"/>
      <c r="AI2275" s="7">
        <f>IF(Q2275&gt;0,RANK(Q2275,(N2275:P2275,Q2275:AE2275)),0)</f>
        <v>4</v>
      </c>
      <c r="AJ2275" s="7">
        <f>IF(R2275&gt;0,RANK(R2275,(N2275:P2275,Q2275:AE2275)),0)</f>
        <v>0</v>
      </c>
      <c r="AK2275" s="7">
        <f>IF(T2275&gt;0,RANK(T2275,(N2275:P2275,Q2275:AE2275)),0)</f>
        <v>0</v>
      </c>
      <c r="AL2275" s="7">
        <f>IF(S2275&gt;0,RANK(S2275,(N2275:P2275,Q2275:AE2275)),0)</f>
        <v>3</v>
      </c>
      <c r="AM2275" s="2">
        <f t="shared" si="854"/>
        <v>5.3391959798994972E-3</v>
      </c>
      <c r="AN2275" s="2">
        <f t="shared" si="855"/>
        <v>0</v>
      </c>
      <c r="AO2275" s="2">
        <f t="shared" si="856"/>
        <v>0</v>
      </c>
      <c r="AP2275" s="2">
        <f t="shared" si="857"/>
        <v>8.2495812395309877E-3</v>
      </c>
      <c r="AR2275" t="s">
        <v>389</v>
      </c>
      <c r="AS2275" t="s">
        <v>1573</v>
      </c>
      <c r="AT2275">
        <v>21</v>
      </c>
      <c r="AV2275">
        <v>1</v>
      </c>
      <c r="AW2275" s="91">
        <v>36</v>
      </c>
      <c r="AX2275" s="93">
        <v>93</v>
      </c>
      <c r="AY2275" s="97">
        <f t="shared" si="858"/>
        <v>36093</v>
      </c>
      <c r="BA2275" s="7" t="s">
        <v>1261</v>
      </c>
      <c r="BB2275" s="1">
        <v>1583</v>
      </c>
      <c r="BC2275" s="1">
        <v>0</v>
      </c>
      <c r="BH2275" s="1">
        <v>24012</v>
      </c>
      <c r="BI2275" s="1">
        <v>15175</v>
      </c>
      <c r="BJ2275" s="1">
        <v>2505</v>
      </c>
      <c r="BK2275" s="1">
        <v>3468</v>
      </c>
      <c r="BL2275" s="1">
        <v>1552</v>
      </c>
    </row>
    <row r="2276" spans="1:64" hidden="1" outlineLevel="1">
      <c r="A2276" t="s">
        <v>2174</v>
      </c>
      <c r="B2276" t="s">
        <v>1573</v>
      </c>
      <c r="C2276" s="1">
        <f t="shared" si="861"/>
        <v>10313</v>
      </c>
      <c r="D2276" s="7">
        <f>IF(N2276&gt;0, RANK(N2276,(N2276:P2276,Q2276:AE2276)),0)</f>
        <v>1</v>
      </c>
      <c r="E2276" s="7">
        <f>IF(O2276&gt;0,RANK(O2276,(N2276:P2276,Q2276:AE2276)),0)</f>
        <v>2</v>
      </c>
      <c r="F2276" s="7">
        <f>IF(P2276&gt;0,RANK(P2276,(N2276:P2276,Q2276:AE2276)),0)</f>
        <v>0</v>
      </c>
      <c r="G2276" s="1">
        <f t="shared" si="848"/>
        <v>393</v>
      </c>
      <c r="H2276" s="2">
        <f t="shared" si="849"/>
        <v>3.810724328517405E-2</v>
      </c>
      <c r="I2276" s="2"/>
      <c r="J2276" s="2">
        <f t="shared" si="850"/>
        <v>0.50654513720546879</v>
      </c>
      <c r="K2276" s="2">
        <f t="shared" si="851"/>
        <v>0.46843789392029478</v>
      </c>
      <c r="L2276" s="2">
        <f t="shared" si="852"/>
        <v>0</v>
      </c>
      <c r="M2276" s="2">
        <f t="shared" si="853"/>
        <v>2.5016968874236434E-2</v>
      </c>
      <c r="N2276" s="59">
        <f t="shared" si="859"/>
        <v>5224</v>
      </c>
      <c r="O2276" s="59">
        <f t="shared" si="860"/>
        <v>4831</v>
      </c>
      <c r="P2276" s="59"/>
      <c r="Q2276" s="57">
        <v>79</v>
      </c>
      <c r="S2276" s="57">
        <v>86</v>
      </c>
      <c r="X2276" s="57">
        <v>1</v>
      </c>
      <c r="AA2276" s="57">
        <v>40</v>
      </c>
      <c r="AB2276" s="57">
        <v>41</v>
      </c>
      <c r="AC2276" s="10">
        <v>11</v>
      </c>
      <c r="AD2276" s="59"/>
      <c r="AE2276" s="59"/>
      <c r="AF2276" s="59"/>
      <c r="AG2276" s="59"/>
      <c r="AI2276" s="7">
        <f>IF(Q2276&gt;0,RANK(Q2276,(N2276:P2276,Q2276:AE2276)),0)</f>
        <v>4</v>
      </c>
      <c r="AJ2276" s="7">
        <f>IF(R2276&gt;0,RANK(R2276,(N2276:P2276,Q2276:AE2276)),0)</f>
        <v>0</v>
      </c>
      <c r="AK2276" s="7">
        <f>IF(T2276&gt;0,RANK(T2276,(N2276:P2276,Q2276:AE2276)),0)</f>
        <v>0</v>
      </c>
      <c r="AL2276" s="7">
        <f>IF(S2276&gt;0,RANK(S2276,(N2276:P2276,Q2276:AE2276)),0)</f>
        <v>3</v>
      </c>
      <c r="AM2276" s="2">
        <f t="shared" si="854"/>
        <v>7.6602346552894409E-3</v>
      </c>
      <c r="AN2276" s="2">
        <f t="shared" si="855"/>
        <v>0</v>
      </c>
      <c r="AO2276" s="2">
        <f t="shared" si="856"/>
        <v>0</v>
      </c>
      <c r="AP2276" s="2">
        <f t="shared" si="857"/>
        <v>8.3389896247454669E-3</v>
      </c>
      <c r="AR2276" t="s">
        <v>2174</v>
      </c>
      <c r="AS2276" t="s">
        <v>1573</v>
      </c>
      <c r="AT2276">
        <v>21</v>
      </c>
      <c r="AV2276">
        <v>1</v>
      </c>
      <c r="AW2276" s="91">
        <v>36</v>
      </c>
      <c r="AX2276" s="93">
        <v>95</v>
      </c>
      <c r="AY2276" s="97">
        <f t="shared" si="858"/>
        <v>36095</v>
      </c>
      <c r="BA2276" s="7" t="s">
        <v>1261</v>
      </c>
      <c r="BB2276" s="1">
        <v>329</v>
      </c>
      <c r="BC2276" s="1">
        <v>7</v>
      </c>
      <c r="BH2276" s="1">
        <v>4333</v>
      </c>
      <c r="BI2276" s="1">
        <v>3914</v>
      </c>
      <c r="BJ2276" s="1">
        <v>554</v>
      </c>
      <c r="BK2276" s="1">
        <v>917</v>
      </c>
      <c r="BL2276" s="1">
        <v>337</v>
      </c>
    </row>
    <row r="2277" spans="1:64" hidden="1" outlineLevel="1">
      <c r="A2277" t="s">
        <v>2135</v>
      </c>
      <c r="B2277" t="s">
        <v>1573</v>
      </c>
      <c r="C2277" s="1">
        <f t="shared" si="861"/>
        <v>5796</v>
      </c>
      <c r="D2277" s="7">
        <f>IF(N2277&gt;0, RANK(N2277,(N2277:P2277,Q2277:AE2277)),0)</f>
        <v>1</v>
      </c>
      <c r="E2277" s="7">
        <f>IF(O2277&gt;0,RANK(O2277,(N2277:P2277,Q2277:AE2277)),0)</f>
        <v>2</v>
      </c>
      <c r="F2277" s="7">
        <f>IF(P2277&gt;0,RANK(P2277,(N2277:P2277,Q2277:AE2277)),0)</f>
        <v>0</v>
      </c>
      <c r="G2277" s="1">
        <f t="shared" si="848"/>
        <v>399</v>
      </c>
      <c r="H2277" s="2">
        <f t="shared" si="849"/>
        <v>6.8840579710144928E-2</v>
      </c>
      <c r="I2277" s="2"/>
      <c r="J2277" s="2">
        <f t="shared" si="850"/>
        <v>0.52467218771566593</v>
      </c>
      <c r="K2277" s="2">
        <f t="shared" si="851"/>
        <v>0.45583160800552103</v>
      </c>
      <c r="L2277" s="2">
        <f t="shared" si="852"/>
        <v>0</v>
      </c>
      <c r="M2277" s="2">
        <f t="shared" si="853"/>
        <v>1.9496204278813045E-2</v>
      </c>
      <c r="N2277" s="59">
        <f t="shared" si="859"/>
        <v>3041</v>
      </c>
      <c r="O2277" s="59">
        <f t="shared" si="860"/>
        <v>2642</v>
      </c>
      <c r="P2277" s="59"/>
      <c r="Q2277" s="57">
        <v>18</v>
      </c>
      <c r="S2277" s="57">
        <v>54</v>
      </c>
      <c r="X2277" s="57">
        <v>0</v>
      </c>
      <c r="AA2277" s="57">
        <v>15</v>
      </c>
      <c r="AB2277" s="57">
        <v>24</v>
      </c>
      <c r="AC2277" s="10">
        <v>2</v>
      </c>
      <c r="AD2277" s="59"/>
      <c r="AE2277" s="59"/>
      <c r="AF2277" s="59"/>
      <c r="AG2277" s="59"/>
      <c r="AI2277" s="7">
        <f>IF(Q2277&gt;0,RANK(Q2277,(N2277:P2277,Q2277:AE2277)),0)</f>
        <v>5</v>
      </c>
      <c r="AJ2277" s="7">
        <f>IF(R2277&gt;0,RANK(R2277,(N2277:P2277,Q2277:AE2277)),0)</f>
        <v>0</v>
      </c>
      <c r="AK2277" s="7">
        <f>IF(T2277&gt;0,RANK(T2277,(N2277:P2277,Q2277:AE2277)),0)</f>
        <v>0</v>
      </c>
      <c r="AL2277" s="7">
        <f>IF(S2277&gt;0,RANK(S2277,(N2277:P2277,Q2277:AE2277)),0)</f>
        <v>3</v>
      </c>
      <c r="AM2277" s="2">
        <f t="shared" si="854"/>
        <v>3.105590062111801E-3</v>
      </c>
      <c r="AN2277" s="2">
        <f t="shared" si="855"/>
        <v>0</v>
      </c>
      <c r="AO2277" s="2">
        <f t="shared" si="856"/>
        <v>0</v>
      </c>
      <c r="AP2277" s="2">
        <f t="shared" si="857"/>
        <v>9.316770186335404E-3</v>
      </c>
      <c r="AR2277" t="s">
        <v>2135</v>
      </c>
      <c r="AS2277" t="s">
        <v>1573</v>
      </c>
      <c r="AT2277">
        <v>29</v>
      </c>
      <c r="AV2277">
        <v>1</v>
      </c>
      <c r="AW2277" s="91">
        <v>36</v>
      </c>
      <c r="AX2277" s="93">
        <v>97</v>
      </c>
      <c r="AY2277" s="97">
        <f t="shared" si="858"/>
        <v>36097</v>
      </c>
      <c r="BA2277" s="7" t="s">
        <v>1261</v>
      </c>
      <c r="BB2277" s="1">
        <v>244</v>
      </c>
      <c r="BC2277" s="1">
        <v>0</v>
      </c>
      <c r="BH2277" s="1">
        <v>2467</v>
      </c>
      <c r="BI2277" s="1">
        <v>2273</v>
      </c>
      <c r="BJ2277" s="1">
        <v>331</v>
      </c>
      <c r="BK2277" s="1">
        <v>369</v>
      </c>
      <c r="BL2277" s="1">
        <v>243</v>
      </c>
    </row>
    <row r="2278" spans="1:64" hidden="1" outlineLevel="1">
      <c r="A2278" t="s">
        <v>1661</v>
      </c>
      <c r="B2278" t="s">
        <v>1573</v>
      </c>
      <c r="C2278" s="1">
        <f t="shared" si="861"/>
        <v>9654</v>
      </c>
      <c r="D2278" s="7">
        <f>IF(N2278&gt;0, RANK(N2278,(N2278:P2278,Q2278:AE2278)),0)</f>
        <v>1</v>
      </c>
      <c r="E2278" s="7">
        <f>IF(O2278&gt;0,RANK(O2278,(N2278:P2278,Q2278:AE2278)),0)</f>
        <v>2</v>
      </c>
      <c r="F2278" s="7">
        <f>IF(P2278&gt;0,RANK(P2278,(N2278:P2278,Q2278:AE2278)),0)</f>
        <v>0</v>
      </c>
      <c r="G2278" s="1">
        <f t="shared" si="848"/>
        <v>974</v>
      </c>
      <c r="H2278" s="2">
        <f t="shared" si="849"/>
        <v>0.10089082245701264</v>
      </c>
      <c r="I2278" s="2"/>
      <c r="J2278" s="2">
        <f t="shared" si="850"/>
        <v>0.53532214626061736</v>
      </c>
      <c r="K2278" s="2">
        <f t="shared" si="851"/>
        <v>0.43443132380360472</v>
      </c>
      <c r="L2278" s="2">
        <f t="shared" si="852"/>
        <v>0</v>
      </c>
      <c r="M2278" s="2">
        <f t="shared" si="853"/>
        <v>3.0246529935777922E-2</v>
      </c>
      <c r="N2278" s="59">
        <f t="shared" si="859"/>
        <v>5168</v>
      </c>
      <c r="O2278" s="59">
        <f t="shared" si="860"/>
        <v>4194</v>
      </c>
      <c r="P2278" s="59"/>
      <c r="Q2278" s="57">
        <v>53</v>
      </c>
      <c r="S2278" s="57">
        <v>110</v>
      </c>
      <c r="X2278" s="57">
        <v>8</v>
      </c>
      <c r="AA2278" s="57">
        <v>35</v>
      </c>
      <c r="AB2278" s="57">
        <v>73</v>
      </c>
      <c r="AC2278" s="10">
        <v>13</v>
      </c>
      <c r="AD2278" s="59"/>
      <c r="AE2278" s="59"/>
      <c r="AF2278" s="59"/>
      <c r="AG2278" s="59"/>
      <c r="AI2278" s="7">
        <f>IF(Q2278&gt;0,RANK(Q2278,(N2278:P2278,Q2278:AE2278)),0)</f>
        <v>5</v>
      </c>
      <c r="AJ2278" s="7">
        <f>IF(R2278&gt;0,RANK(R2278,(N2278:P2278,Q2278:AE2278)),0)</f>
        <v>0</v>
      </c>
      <c r="AK2278" s="7">
        <f>IF(T2278&gt;0,RANK(T2278,(N2278:P2278,Q2278:AE2278)),0)</f>
        <v>0</v>
      </c>
      <c r="AL2278" s="7">
        <f>IF(S2278&gt;0,RANK(S2278,(N2278:P2278,Q2278:AE2278)),0)</f>
        <v>3</v>
      </c>
      <c r="AM2278" s="2">
        <f t="shared" si="854"/>
        <v>5.4899523513569507E-3</v>
      </c>
      <c r="AN2278" s="2">
        <f t="shared" si="855"/>
        <v>0</v>
      </c>
      <c r="AO2278" s="2">
        <f t="shared" si="856"/>
        <v>0</v>
      </c>
      <c r="AP2278" s="2">
        <f t="shared" si="857"/>
        <v>1.1394240729231406E-2</v>
      </c>
      <c r="AR2278" t="s">
        <v>1661</v>
      </c>
      <c r="AS2278" t="s">
        <v>1573</v>
      </c>
      <c r="AT2278">
        <v>24</v>
      </c>
      <c r="AV2278">
        <v>1</v>
      </c>
      <c r="AW2278" s="91">
        <v>36</v>
      </c>
      <c r="AX2278" s="93">
        <v>99</v>
      </c>
      <c r="AY2278" s="97">
        <f t="shared" si="858"/>
        <v>36099</v>
      </c>
      <c r="BA2278" s="7" t="s">
        <v>1261</v>
      </c>
      <c r="BB2278" s="1">
        <v>557</v>
      </c>
      <c r="BC2278" s="1">
        <v>13</v>
      </c>
      <c r="BH2278" s="1">
        <v>4325</v>
      </c>
      <c r="BI2278" s="1">
        <v>3633</v>
      </c>
      <c r="BJ2278" s="1">
        <v>539</v>
      </c>
      <c r="BK2278" s="1">
        <v>561</v>
      </c>
      <c r="BL2278" s="1">
        <v>304</v>
      </c>
    </row>
    <row r="2279" spans="1:64" hidden="1" outlineLevel="1">
      <c r="A2279" t="s">
        <v>2407</v>
      </c>
      <c r="B2279" t="s">
        <v>1573</v>
      </c>
      <c r="C2279" s="1">
        <f t="shared" si="861"/>
        <v>26631</v>
      </c>
      <c r="D2279" s="7">
        <f>IF(N2279&gt;0, RANK(N2279,(N2279:P2279,Q2279:AE2279)),0)</f>
        <v>1</v>
      </c>
      <c r="E2279" s="7">
        <f>IF(O2279&gt;0,RANK(O2279,(N2279:P2279,Q2279:AE2279)),0)</f>
        <v>2</v>
      </c>
      <c r="F2279" s="7">
        <f>IF(P2279&gt;0,RANK(P2279,(N2279:P2279,Q2279:AE2279)),0)</f>
        <v>0</v>
      </c>
      <c r="G2279" s="1">
        <f t="shared" si="848"/>
        <v>389</v>
      </c>
      <c r="H2279" s="2">
        <f t="shared" si="849"/>
        <v>1.4607036911869625E-2</v>
      </c>
      <c r="I2279" s="2"/>
      <c r="J2279" s="2">
        <f t="shared" si="850"/>
        <v>0.49708985768465325</v>
      </c>
      <c r="K2279" s="2">
        <f t="shared" si="851"/>
        <v>0.48248282077278359</v>
      </c>
      <c r="L2279" s="2">
        <f t="shared" si="852"/>
        <v>0</v>
      </c>
      <c r="M2279" s="2">
        <f t="shared" si="853"/>
        <v>2.0427321542563215E-2</v>
      </c>
      <c r="N2279" s="59">
        <f t="shared" si="859"/>
        <v>13238</v>
      </c>
      <c r="O2279" s="59">
        <f t="shared" si="860"/>
        <v>12849</v>
      </c>
      <c r="P2279" s="59"/>
      <c r="Q2279" s="57">
        <v>127</v>
      </c>
      <c r="S2279" s="57">
        <v>205</v>
      </c>
      <c r="X2279" s="57">
        <v>8</v>
      </c>
      <c r="AA2279" s="57">
        <v>85</v>
      </c>
      <c r="AB2279" s="57">
        <v>89</v>
      </c>
      <c r="AC2279" s="10">
        <v>30</v>
      </c>
      <c r="AD2279" s="59"/>
      <c r="AE2279" s="59"/>
      <c r="AF2279" s="59"/>
      <c r="AG2279" s="59"/>
      <c r="AI2279" s="7">
        <f>IF(Q2279&gt;0,RANK(Q2279,(N2279:P2279,Q2279:AE2279)),0)</f>
        <v>4</v>
      </c>
      <c r="AJ2279" s="7">
        <f>IF(R2279&gt;0,RANK(R2279,(N2279:P2279,Q2279:AE2279)),0)</f>
        <v>0</v>
      </c>
      <c r="AK2279" s="7">
        <f>IF(T2279&gt;0,RANK(T2279,(N2279:P2279,Q2279:AE2279)),0)</f>
        <v>0</v>
      </c>
      <c r="AL2279" s="7">
        <f>IF(S2279&gt;0,RANK(S2279,(N2279:P2279,Q2279:AE2279)),0)</f>
        <v>3</v>
      </c>
      <c r="AM2279" s="2">
        <f t="shared" si="854"/>
        <v>4.7688783748263304E-3</v>
      </c>
      <c r="AN2279" s="2">
        <f t="shared" si="855"/>
        <v>0</v>
      </c>
      <c r="AO2279" s="2">
        <f t="shared" si="856"/>
        <v>0</v>
      </c>
      <c r="AP2279" s="2">
        <f t="shared" si="857"/>
        <v>7.6977958018850214E-3</v>
      </c>
      <c r="AR2279" t="s">
        <v>2407</v>
      </c>
      <c r="AS2279" t="s">
        <v>1573</v>
      </c>
      <c r="AT2279">
        <v>29</v>
      </c>
      <c r="AV2279">
        <v>1</v>
      </c>
      <c r="AW2279" s="91">
        <v>36</v>
      </c>
      <c r="AX2279" s="93">
        <v>101</v>
      </c>
      <c r="AY2279" s="97">
        <f t="shared" si="858"/>
        <v>36101</v>
      </c>
      <c r="BA2279" s="7" t="s">
        <v>1261</v>
      </c>
      <c r="BB2279" s="1">
        <v>1392</v>
      </c>
      <c r="BC2279" s="1">
        <v>59</v>
      </c>
      <c r="BH2279" s="1">
        <v>11258</v>
      </c>
      <c r="BI2279" s="1">
        <v>11568</v>
      </c>
      <c r="BJ2279" s="1">
        <v>1348</v>
      </c>
      <c r="BK2279" s="1">
        <v>1281</v>
      </c>
      <c r="BL2279" s="1">
        <v>632</v>
      </c>
    </row>
    <row r="2280" spans="1:64" hidden="1" outlineLevel="1">
      <c r="A2280" t="s">
        <v>1803</v>
      </c>
      <c r="B2280" t="s">
        <v>1573</v>
      </c>
      <c r="C2280" s="1">
        <f t="shared" si="861"/>
        <v>379365</v>
      </c>
      <c r="D2280" s="7">
        <f>IF(N2280&gt;0, RANK(N2280,(N2280:P2280,Q2280:AE2280)),0)</f>
        <v>1</v>
      </c>
      <c r="E2280" s="7">
        <f>IF(O2280&gt;0,RANK(O2280,(N2280:P2280,Q2280:AE2280)),0)</f>
        <v>2</v>
      </c>
      <c r="F2280" s="7">
        <f>IF(P2280&gt;0,RANK(P2280,(N2280:P2280,Q2280:AE2280)),0)</f>
        <v>0</v>
      </c>
      <c r="G2280" s="1">
        <f t="shared" si="848"/>
        <v>26336</v>
      </c>
      <c r="H2280" s="2">
        <f t="shared" si="849"/>
        <v>6.9421269753403708E-2</v>
      </c>
      <c r="I2280" s="2"/>
      <c r="J2280" s="2">
        <f t="shared" si="850"/>
        <v>0.52695688848470468</v>
      </c>
      <c r="K2280" s="2">
        <f t="shared" si="851"/>
        <v>0.457535618731301</v>
      </c>
      <c r="L2280" s="2">
        <f t="shared" si="852"/>
        <v>0</v>
      </c>
      <c r="M2280" s="2">
        <f t="shared" si="853"/>
        <v>1.5507492783994326E-2</v>
      </c>
      <c r="N2280" s="59">
        <f t="shared" si="859"/>
        <v>199909</v>
      </c>
      <c r="O2280" s="59">
        <f t="shared" si="860"/>
        <v>173573</v>
      </c>
      <c r="P2280" s="59"/>
      <c r="Q2280" s="57">
        <v>1461</v>
      </c>
      <c r="S2280" s="57">
        <v>1750</v>
      </c>
      <c r="X2280" s="57">
        <v>79</v>
      </c>
      <c r="AA2280" s="57">
        <v>886</v>
      </c>
      <c r="AB2280" s="57">
        <v>1117</v>
      </c>
      <c r="AC2280" s="10">
        <v>590</v>
      </c>
      <c r="AD2280" s="59"/>
      <c r="AE2280" s="59"/>
      <c r="AF2280" s="59"/>
      <c r="AG2280" s="59"/>
      <c r="AI2280" s="7">
        <f>IF(Q2280&gt;0,RANK(Q2280,(N2280:P2280,Q2280:AE2280)),0)</f>
        <v>4</v>
      </c>
      <c r="AJ2280" s="7">
        <f>IF(R2280&gt;0,RANK(R2280,(N2280:P2280,Q2280:AE2280)),0)</f>
        <v>0</v>
      </c>
      <c r="AK2280" s="7">
        <f>IF(T2280&gt;0,RANK(T2280,(N2280:P2280,Q2280:AE2280)),0)</f>
        <v>0</v>
      </c>
      <c r="AL2280" s="7">
        <f>IF(S2280&gt;0,RANK(S2280,(N2280:P2280,Q2280:AE2280)),0)</f>
        <v>3</v>
      </c>
      <c r="AM2280" s="2">
        <f t="shared" si="854"/>
        <v>3.8511723538017478E-3</v>
      </c>
      <c r="AN2280" s="2">
        <f t="shared" si="855"/>
        <v>0</v>
      </c>
      <c r="AO2280" s="2">
        <f t="shared" si="856"/>
        <v>0</v>
      </c>
      <c r="AP2280" s="2">
        <f t="shared" si="857"/>
        <v>4.6129716763539073E-3</v>
      </c>
      <c r="AR2280" t="s">
        <v>1803</v>
      </c>
      <c r="AS2280" t="s">
        <v>1573</v>
      </c>
      <c r="AT2280">
        <v>0</v>
      </c>
      <c r="AV2280">
        <v>1</v>
      </c>
      <c r="AW2280" s="91">
        <v>36</v>
      </c>
      <c r="AX2280" s="93">
        <v>103</v>
      </c>
      <c r="AY2280" s="97">
        <f t="shared" si="858"/>
        <v>36103</v>
      </c>
      <c r="BA2280" s="7" t="s">
        <v>1261</v>
      </c>
      <c r="BB2280" s="1">
        <v>21970</v>
      </c>
      <c r="BC2280" s="1">
        <v>401</v>
      </c>
      <c r="BH2280" s="1">
        <v>171198</v>
      </c>
      <c r="BI2280" s="1">
        <v>139922</v>
      </c>
      <c r="BJ2280" s="1">
        <v>16037</v>
      </c>
      <c r="BK2280" s="1">
        <v>33651</v>
      </c>
      <c r="BL2280" s="1">
        <v>12674</v>
      </c>
    </row>
    <row r="2281" spans="1:64" hidden="1" outlineLevel="1">
      <c r="A2281" t="s">
        <v>2408</v>
      </c>
      <c r="B2281" t="s">
        <v>1573</v>
      </c>
      <c r="C2281" s="1">
        <f t="shared" si="861"/>
        <v>20362</v>
      </c>
      <c r="D2281" s="7">
        <f>IF(N2281&gt;0, RANK(N2281,(N2281:P2281,Q2281:AE2281)),0)</f>
        <v>1</v>
      </c>
      <c r="E2281" s="7">
        <f>IF(O2281&gt;0,RANK(O2281,(N2281:P2281,Q2281:AE2281)),0)</f>
        <v>2</v>
      </c>
      <c r="F2281" s="7">
        <f>IF(P2281&gt;0,RANK(P2281,(N2281:P2281,Q2281:AE2281)),0)</f>
        <v>0</v>
      </c>
      <c r="G2281" s="1">
        <f t="shared" si="848"/>
        <v>3353</v>
      </c>
      <c r="H2281" s="2">
        <f t="shared" si="849"/>
        <v>0.16466948236911894</v>
      </c>
      <c r="I2281" s="2"/>
      <c r="J2281" s="2">
        <f t="shared" si="850"/>
        <v>0.56983596896179156</v>
      </c>
      <c r="K2281" s="2">
        <f t="shared" si="851"/>
        <v>0.40516648659267263</v>
      </c>
      <c r="L2281" s="2">
        <f t="shared" si="852"/>
        <v>0</v>
      </c>
      <c r="M2281" s="2">
        <f t="shared" si="853"/>
        <v>2.4997544445535813E-2</v>
      </c>
      <c r="N2281" s="59">
        <f t="shared" si="859"/>
        <v>11603</v>
      </c>
      <c r="O2281" s="59">
        <f t="shared" si="860"/>
        <v>8250</v>
      </c>
      <c r="P2281" s="59"/>
      <c r="Q2281" s="57">
        <v>118</v>
      </c>
      <c r="S2281" s="57">
        <v>198</v>
      </c>
      <c r="X2281" s="57">
        <v>5</v>
      </c>
      <c r="AA2281" s="57">
        <v>59</v>
      </c>
      <c r="AB2281" s="57">
        <v>99</v>
      </c>
      <c r="AC2281" s="10">
        <v>30</v>
      </c>
      <c r="AD2281" s="59"/>
      <c r="AE2281" s="59"/>
      <c r="AF2281" s="59"/>
      <c r="AG2281" s="59"/>
      <c r="AI2281" s="7">
        <f>IF(Q2281&gt;0,RANK(Q2281,(N2281:P2281,Q2281:AE2281)),0)</f>
        <v>4</v>
      </c>
      <c r="AJ2281" s="7">
        <f>IF(R2281&gt;0,RANK(R2281,(N2281:P2281,Q2281:AE2281)),0)</f>
        <v>0</v>
      </c>
      <c r="AK2281" s="7">
        <f>IF(T2281&gt;0,RANK(T2281,(N2281:P2281,Q2281:AE2281)),0)</f>
        <v>0</v>
      </c>
      <c r="AL2281" s="7">
        <f>IF(S2281&gt;0,RANK(S2281,(N2281:P2281,Q2281:AE2281)),0)</f>
        <v>3</v>
      </c>
      <c r="AM2281" s="2">
        <f t="shared" si="854"/>
        <v>5.7951085355073175E-3</v>
      </c>
      <c r="AN2281" s="2">
        <f t="shared" si="855"/>
        <v>0</v>
      </c>
      <c r="AO2281" s="2">
        <f t="shared" si="856"/>
        <v>0</v>
      </c>
      <c r="AP2281" s="2">
        <f t="shared" si="857"/>
        <v>9.7239956782241427E-3</v>
      </c>
      <c r="AR2281" t="s">
        <v>2408</v>
      </c>
      <c r="AS2281" t="s">
        <v>1573</v>
      </c>
      <c r="AT2281">
        <v>22</v>
      </c>
      <c r="AV2281">
        <v>1</v>
      </c>
      <c r="AW2281" s="91">
        <v>36</v>
      </c>
      <c r="AX2281" s="93">
        <v>105</v>
      </c>
      <c r="AY2281" s="97">
        <f t="shared" si="858"/>
        <v>36105</v>
      </c>
      <c r="BA2281" s="7" t="s">
        <v>1261</v>
      </c>
      <c r="BB2281" s="1">
        <v>1460</v>
      </c>
      <c r="BC2281" s="1">
        <v>29</v>
      </c>
      <c r="BH2281" s="1">
        <v>9800</v>
      </c>
      <c r="BI2281" s="1">
        <v>6784</v>
      </c>
      <c r="BJ2281" s="1">
        <v>1050</v>
      </c>
      <c r="BK2281" s="1">
        <v>1466</v>
      </c>
      <c r="BL2281" s="1">
        <v>753</v>
      </c>
    </row>
    <row r="2282" spans="1:64" hidden="1" outlineLevel="1">
      <c r="A2282" t="s">
        <v>1662</v>
      </c>
      <c r="B2282" t="s">
        <v>1573</v>
      </c>
      <c r="C2282" s="1">
        <f t="shared" si="861"/>
        <v>15753</v>
      </c>
      <c r="D2282" s="7">
        <f>IF(N2282&gt;0, RANK(N2282,(N2282:P2282,Q2282:AE2282)),0)</f>
        <v>2</v>
      </c>
      <c r="E2282" s="7">
        <f>IF(O2282&gt;0,RANK(O2282,(N2282:P2282,Q2282:AE2282)),0)</f>
        <v>1</v>
      </c>
      <c r="F2282" s="7">
        <f>IF(P2282&gt;0,RANK(P2282,(N2282:P2282,Q2282:AE2282)),0)</f>
        <v>0</v>
      </c>
      <c r="G2282" s="1">
        <f t="shared" si="848"/>
        <v>352</v>
      </c>
      <c r="H2282" s="2">
        <f t="shared" si="849"/>
        <v>2.2344950168221925E-2</v>
      </c>
      <c r="I2282" s="2"/>
      <c r="J2282" s="2">
        <f t="shared" si="850"/>
        <v>0.47768678981781248</v>
      </c>
      <c r="K2282" s="2">
        <f t="shared" si="851"/>
        <v>0.50003173998603445</v>
      </c>
      <c r="L2282" s="2">
        <f t="shared" si="852"/>
        <v>0</v>
      </c>
      <c r="M2282" s="2">
        <f t="shared" si="853"/>
        <v>2.2281470196153008E-2</v>
      </c>
      <c r="N2282" s="59">
        <f t="shared" si="859"/>
        <v>7525</v>
      </c>
      <c r="O2282" s="59">
        <f t="shared" si="860"/>
        <v>7877</v>
      </c>
      <c r="P2282" s="59"/>
      <c r="Q2282" s="57">
        <v>91</v>
      </c>
      <c r="S2282" s="57">
        <v>134</v>
      </c>
      <c r="X2282" s="57">
        <v>9</v>
      </c>
      <c r="AA2282" s="57">
        <v>33</v>
      </c>
      <c r="AB2282" s="57">
        <v>56</v>
      </c>
      <c r="AC2282" s="10">
        <v>28</v>
      </c>
      <c r="AD2282" s="59"/>
      <c r="AE2282" s="59"/>
      <c r="AF2282" s="59"/>
      <c r="AG2282" s="59"/>
      <c r="AI2282" s="7">
        <f>IF(Q2282&gt;0,RANK(Q2282,(N2282:P2282,Q2282:AE2282)),0)</f>
        <v>4</v>
      </c>
      <c r="AJ2282" s="7">
        <f>IF(R2282&gt;0,RANK(R2282,(N2282:P2282,Q2282:AE2282)),0)</f>
        <v>0</v>
      </c>
      <c r="AK2282" s="7">
        <f>IF(T2282&gt;0,RANK(T2282,(N2282:P2282,Q2282:AE2282)),0)</f>
        <v>0</v>
      </c>
      <c r="AL2282" s="7">
        <f>IF(S2282&gt;0,RANK(S2282,(N2282:P2282,Q2282:AE2282)),0)</f>
        <v>3</v>
      </c>
      <c r="AM2282" s="2">
        <f t="shared" si="854"/>
        <v>5.776677458261918E-3</v>
      </c>
      <c r="AN2282" s="2">
        <f t="shared" si="855"/>
        <v>0</v>
      </c>
      <c r="AO2282" s="2">
        <f t="shared" si="856"/>
        <v>0</v>
      </c>
      <c r="AP2282" s="2">
        <f t="shared" si="857"/>
        <v>8.5063162572208469E-3</v>
      </c>
      <c r="AR2282" t="s">
        <v>1662</v>
      </c>
      <c r="AS2282" t="s">
        <v>1573</v>
      </c>
      <c r="AT2282">
        <v>0</v>
      </c>
      <c r="AV2282">
        <v>1</v>
      </c>
      <c r="AW2282" s="91">
        <v>36</v>
      </c>
      <c r="AX2282" s="93">
        <v>107</v>
      </c>
      <c r="AY2282" s="97">
        <f t="shared" si="858"/>
        <v>36107</v>
      </c>
      <c r="BA2282" s="7" t="s">
        <v>1261</v>
      </c>
      <c r="BB2282" s="1">
        <v>1132</v>
      </c>
      <c r="BC2282" s="1">
        <v>0</v>
      </c>
      <c r="BH2282" s="1">
        <v>6395</v>
      </c>
      <c r="BI2282" s="1">
        <v>7043</v>
      </c>
      <c r="BJ2282" s="1">
        <v>677</v>
      </c>
      <c r="BK2282" s="1">
        <v>834</v>
      </c>
      <c r="BL2282" s="1">
        <v>453</v>
      </c>
    </row>
    <row r="2283" spans="1:64" hidden="1" outlineLevel="1">
      <c r="A2283" t="s">
        <v>2133</v>
      </c>
      <c r="B2283" t="s">
        <v>1573</v>
      </c>
      <c r="C2283" s="1">
        <f t="shared" si="861"/>
        <v>28571</v>
      </c>
      <c r="D2283" s="7">
        <f>IF(N2283&gt;0, RANK(N2283,(N2283:P2283,Q2283:AE2283)),0)</f>
        <v>1</v>
      </c>
      <c r="E2283" s="7">
        <f>IF(O2283&gt;0,RANK(O2283,(N2283:P2283,Q2283:AE2283)),0)</f>
        <v>2</v>
      </c>
      <c r="F2283" s="7">
        <f>IF(P2283&gt;0,RANK(P2283,(N2283:P2283,Q2283:AE2283)),0)</f>
        <v>0</v>
      </c>
      <c r="G2283" s="1">
        <f t="shared" si="848"/>
        <v>12114</v>
      </c>
      <c r="H2283" s="2">
        <f t="shared" si="849"/>
        <v>0.42399635994539919</v>
      </c>
      <c r="I2283" s="2"/>
      <c r="J2283" s="2">
        <f t="shared" si="850"/>
        <v>0.69574043610654157</v>
      </c>
      <c r="K2283" s="2">
        <f t="shared" si="851"/>
        <v>0.27174407616114243</v>
      </c>
      <c r="L2283" s="2">
        <f t="shared" si="852"/>
        <v>0</v>
      </c>
      <c r="M2283" s="2">
        <f t="shared" si="853"/>
        <v>3.2515487732315995E-2</v>
      </c>
      <c r="N2283" s="59">
        <f t="shared" si="859"/>
        <v>19878</v>
      </c>
      <c r="O2283" s="59">
        <f t="shared" si="860"/>
        <v>7764</v>
      </c>
      <c r="P2283" s="59"/>
      <c r="Q2283" s="57">
        <v>137</v>
      </c>
      <c r="S2283" s="57">
        <v>587</v>
      </c>
      <c r="X2283" s="57">
        <v>18</v>
      </c>
      <c r="AA2283" s="57">
        <v>51</v>
      </c>
      <c r="AB2283" s="57">
        <v>119</v>
      </c>
      <c r="AC2283" s="10">
        <v>17</v>
      </c>
      <c r="AD2283" s="59"/>
      <c r="AE2283" s="59"/>
      <c r="AF2283" s="59"/>
      <c r="AG2283" s="59"/>
      <c r="AI2283" s="7">
        <f>IF(Q2283&gt;0,RANK(Q2283,(N2283:P2283,Q2283:AE2283)),0)</f>
        <v>4</v>
      </c>
      <c r="AJ2283" s="7">
        <f>IF(R2283&gt;0,RANK(R2283,(N2283:P2283,Q2283:AE2283)),0)</f>
        <v>0</v>
      </c>
      <c r="AK2283" s="7">
        <f>IF(T2283&gt;0,RANK(T2283,(N2283:P2283,Q2283:AE2283)),0)</f>
        <v>0</v>
      </c>
      <c r="AL2283" s="7">
        <f>IF(S2283&gt;0,RANK(S2283,(N2283:P2283,Q2283:AE2283)),0)</f>
        <v>3</v>
      </c>
      <c r="AM2283" s="2">
        <f t="shared" si="854"/>
        <v>4.7950719260788912E-3</v>
      </c>
      <c r="AN2283" s="2">
        <f t="shared" si="855"/>
        <v>0</v>
      </c>
      <c r="AO2283" s="2">
        <f t="shared" si="856"/>
        <v>0</v>
      </c>
      <c r="AP2283" s="2">
        <f t="shared" si="857"/>
        <v>2.0545308179622693E-2</v>
      </c>
      <c r="AR2283" t="s">
        <v>2133</v>
      </c>
      <c r="AS2283" t="s">
        <v>1573</v>
      </c>
      <c r="AT2283">
        <v>0</v>
      </c>
      <c r="AV2283">
        <v>1</v>
      </c>
      <c r="AW2283" s="91">
        <v>36</v>
      </c>
      <c r="AX2283" s="93">
        <v>109</v>
      </c>
      <c r="AY2283" s="97">
        <f t="shared" si="858"/>
        <v>36109</v>
      </c>
      <c r="BA2283" s="7" t="s">
        <v>1261</v>
      </c>
      <c r="BB2283" s="1">
        <v>1338</v>
      </c>
      <c r="BC2283" s="1">
        <v>39</v>
      </c>
      <c r="BH2283" s="1">
        <v>16091</v>
      </c>
      <c r="BI2283" s="1">
        <v>6876</v>
      </c>
      <c r="BJ2283" s="1">
        <v>1134</v>
      </c>
      <c r="BK2283" s="1">
        <v>888</v>
      </c>
      <c r="BL2283" s="1">
        <v>2653</v>
      </c>
    </row>
    <row r="2284" spans="1:64" hidden="1" outlineLevel="1">
      <c r="A2284" t="s">
        <v>499</v>
      </c>
      <c r="B2284" t="s">
        <v>1573</v>
      </c>
      <c r="C2284" s="1">
        <f t="shared" si="861"/>
        <v>58838</v>
      </c>
      <c r="D2284" s="7">
        <f>IF(N2284&gt;0, RANK(N2284,(N2284:P2284,Q2284:AE2284)),0)</f>
        <v>1</v>
      </c>
      <c r="E2284" s="7">
        <f>IF(O2284&gt;0,RANK(O2284,(N2284:P2284,Q2284:AE2284)),0)</f>
        <v>2</v>
      </c>
      <c r="F2284" s="7">
        <f>IF(P2284&gt;0,RANK(P2284,(N2284:P2284,Q2284:AE2284)),0)</f>
        <v>0</v>
      </c>
      <c r="G2284" s="1">
        <f t="shared" si="848"/>
        <v>15298</v>
      </c>
      <c r="H2284" s="2">
        <f t="shared" si="849"/>
        <v>0.26000203949828343</v>
      </c>
      <c r="I2284" s="2"/>
      <c r="J2284" s="2">
        <f t="shared" si="850"/>
        <v>0.61572453176518571</v>
      </c>
      <c r="K2284" s="2">
        <f t="shared" si="851"/>
        <v>0.35572249226690233</v>
      </c>
      <c r="L2284" s="2">
        <f t="shared" si="852"/>
        <v>0</v>
      </c>
      <c r="M2284" s="2">
        <f t="shared" si="853"/>
        <v>2.8552975967911953E-2</v>
      </c>
      <c r="N2284" s="59">
        <f t="shared" si="859"/>
        <v>36228</v>
      </c>
      <c r="O2284" s="59">
        <f t="shared" si="860"/>
        <v>20930</v>
      </c>
      <c r="P2284" s="59"/>
      <c r="Q2284" s="57">
        <v>314</v>
      </c>
      <c r="S2284" s="57">
        <v>817</v>
      </c>
      <c r="X2284" s="57">
        <v>6</v>
      </c>
      <c r="AA2284" s="57">
        <v>214</v>
      </c>
      <c r="AB2284" s="57">
        <v>277</v>
      </c>
      <c r="AC2284" s="10">
        <v>52</v>
      </c>
      <c r="AD2284" s="59"/>
      <c r="AE2284" s="59"/>
      <c r="AF2284" s="59"/>
      <c r="AG2284" s="59"/>
      <c r="AI2284" s="7">
        <f>IF(Q2284&gt;0,RANK(Q2284,(N2284:P2284,Q2284:AE2284)),0)</f>
        <v>4</v>
      </c>
      <c r="AJ2284" s="7">
        <f>IF(R2284&gt;0,RANK(R2284,(N2284:P2284,Q2284:AE2284)),0)</f>
        <v>0</v>
      </c>
      <c r="AK2284" s="7">
        <f>IF(T2284&gt;0,RANK(T2284,(N2284:P2284,Q2284:AE2284)),0)</f>
        <v>0</v>
      </c>
      <c r="AL2284" s="7">
        <f>IF(S2284&gt;0,RANK(S2284,(N2284:P2284,Q2284:AE2284)),0)</f>
        <v>3</v>
      </c>
      <c r="AM2284" s="2">
        <f t="shared" si="854"/>
        <v>5.3366871749549608E-3</v>
      </c>
      <c r="AN2284" s="2">
        <f t="shared" si="855"/>
        <v>0</v>
      </c>
      <c r="AO2284" s="2">
        <f t="shared" si="856"/>
        <v>0</v>
      </c>
      <c r="AP2284" s="2">
        <f t="shared" si="857"/>
        <v>1.388558414630001E-2</v>
      </c>
      <c r="AR2284" t="s">
        <v>499</v>
      </c>
      <c r="AS2284" t="s">
        <v>1573</v>
      </c>
      <c r="AT2284">
        <v>22</v>
      </c>
      <c r="AV2284">
        <v>1</v>
      </c>
      <c r="AW2284" s="91">
        <v>36</v>
      </c>
      <c r="AX2284" s="93">
        <v>111</v>
      </c>
      <c r="AY2284" s="97">
        <f t="shared" si="858"/>
        <v>36111</v>
      </c>
      <c r="BA2284" s="7" t="s">
        <v>1261</v>
      </c>
      <c r="BB2284" s="1">
        <v>2570</v>
      </c>
      <c r="BC2284" s="1">
        <v>20</v>
      </c>
      <c r="BH2284" s="1">
        <v>29115</v>
      </c>
      <c r="BI2284" s="1">
        <v>16888</v>
      </c>
      <c r="BJ2284" s="1">
        <v>3183</v>
      </c>
      <c r="BK2284" s="1">
        <v>4042</v>
      </c>
      <c r="BL2284" s="1">
        <v>3930</v>
      </c>
    </row>
    <row r="2285" spans="1:64" hidden="1" outlineLevel="1">
      <c r="A2285" t="s">
        <v>2118</v>
      </c>
      <c r="B2285" t="s">
        <v>1573</v>
      </c>
      <c r="C2285" s="1">
        <f t="shared" si="861"/>
        <v>22823</v>
      </c>
      <c r="D2285" s="7">
        <f>IF(N2285&gt;0, RANK(N2285,(N2285:P2285,Q2285:AE2285)),0)</f>
        <v>1</v>
      </c>
      <c r="E2285" s="7">
        <f>IF(O2285&gt;0,RANK(O2285,(N2285:P2285,Q2285:AE2285)),0)</f>
        <v>2</v>
      </c>
      <c r="F2285" s="7">
        <f>IF(P2285&gt;0,RANK(P2285,(N2285:P2285,Q2285:AE2285)),0)</f>
        <v>0</v>
      </c>
      <c r="G2285" s="1">
        <f t="shared" si="848"/>
        <v>5501</v>
      </c>
      <c r="H2285" s="2">
        <f t="shared" si="849"/>
        <v>0.24102878675020811</v>
      </c>
      <c r="I2285" s="2"/>
      <c r="J2285" s="2">
        <f t="shared" si="850"/>
        <v>0.61346010603338741</v>
      </c>
      <c r="K2285" s="2">
        <f t="shared" si="851"/>
        <v>0.37243131928317924</v>
      </c>
      <c r="L2285" s="2">
        <f t="shared" si="852"/>
        <v>0</v>
      </c>
      <c r="M2285" s="2">
        <f t="shared" si="853"/>
        <v>1.410857468343335E-2</v>
      </c>
      <c r="N2285" s="59">
        <f t="shared" si="859"/>
        <v>14001</v>
      </c>
      <c r="O2285" s="59">
        <f t="shared" si="860"/>
        <v>8500</v>
      </c>
      <c r="P2285" s="59"/>
      <c r="Q2285" s="57">
        <v>75</v>
      </c>
      <c r="S2285" s="57">
        <v>149</v>
      </c>
      <c r="X2285" s="57">
        <v>3</v>
      </c>
      <c r="AA2285" s="57">
        <v>44</v>
      </c>
      <c r="AB2285" s="57">
        <v>41</v>
      </c>
      <c r="AC2285" s="10">
        <v>10</v>
      </c>
      <c r="AD2285" s="59"/>
      <c r="AE2285" s="59"/>
      <c r="AF2285" s="59"/>
      <c r="AG2285" s="59"/>
      <c r="AI2285" s="7">
        <f>IF(Q2285&gt;0,RANK(Q2285,(N2285:P2285,Q2285:AE2285)),0)</f>
        <v>4</v>
      </c>
      <c r="AJ2285" s="7">
        <f>IF(R2285&gt;0,RANK(R2285,(N2285:P2285,Q2285:AE2285)),0)</f>
        <v>0</v>
      </c>
      <c r="AK2285" s="7">
        <f>IF(T2285&gt;0,RANK(T2285,(N2285:P2285,Q2285:AE2285)),0)</f>
        <v>0</v>
      </c>
      <c r="AL2285" s="7">
        <f>IF(S2285&gt;0,RANK(S2285,(N2285:P2285,Q2285:AE2285)),0)</f>
        <v>3</v>
      </c>
      <c r="AM2285" s="2">
        <f t="shared" si="854"/>
        <v>3.286158699557464E-3</v>
      </c>
      <c r="AN2285" s="2">
        <f t="shared" si="855"/>
        <v>0</v>
      </c>
      <c r="AO2285" s="2">
        <f t="shared" si="856"/>
        <v>0</v>
      </c>
      <c r="AP2285" s="2">
        <f t="shared" si="857"/>
        <v>6.5285019497874951E-3</v>
      </c>
      <c r="AR2285" t="s">
        <v>2118</v>
      </c>
      <c r="AS2285" t="s">
        <v>1573</v>
      </c>
      <c r="AT2285">
        <v>20</v>
      </c>
      <c r="AV2285">
        <v>1</v>
      </c>
      <c r="AW2285" s="91">
        <v>36</v>
      </c>
      <c r="AX2285" s="93">
        <v>113</v>
      </c>
      <c r="AY2285" s="97">
        <f t="shared" si="858"/>
        <v>36113</v>
      </c>
      <c r="BA2285" s="7" t="s">
        <v>1261</v>
      </c>
      <c r="BB2285" s="1">
        <v>740</v>
      </c>
      <c r="BC2285" s="1">
        <v>8</v>
      </c>
      <c r="BH2285" s="1">
        <v>11980</v>
      </c>
      <c r="BI2285" s="1">
        <v>7423</v>
      </c>
      <c r="BJ2285" s="1">
        <v>1463</v>
      </c>
      <c r="BK2285" s="1">
        <v>1077</v>
      </c>
      <c r="BL2285" s="1">
        <v>558</v>
      </c>
    </row>
    <row r="2286" spans="1:64" hidden="1" outlineLevel="1">
      <c r="A2286" t="s">
        <v>2232</v>
      </c>
      <c r="B2286" t="s">
        <v>1573</v>
      </c>
      <c r="C2286" s="1">
        <f t="shared" si="861"/>
        <v>18026</v>
      </c>
      <c r="D2286" s="7">
        <f>IF(N2286&gt;0, RANK(N2286,(N2286:P2286,Q2286:AE2286)),0)</f>
        <v>1</v>
      </c>
      <c r="E2286" s="7">
        <f>IF(O2286&gt;0,RANK(O2286,(N2286:P2286,Q2286:AE2286)),0)</f>
        <v>2</v>
      </c>
      <c r="F2286" s="7">
        <f>IF(P2286&gt;0,RANK(P2286,(N2286:P2286,Q2286:AE2286)),0)</f>
        <v>0</v>
      </c>
      <c r="G2286" s="1">
        <f t="shared" si="848"/>
        <v>4408</v>
      </c>
      <c r="H2286" s="2">
        <f t="shared" si="849"/>
        <v>0.24453567069788085</v>
      </c>
      <c r="I2286" s="2"/>
      <c r="J2286" s="2">
        <f t="shared" si="850"/>
        <v>0.61316986574947296</v>
      </c>
      <c r="K2286" s="2">
        <f t="shared" si="851"/>
        <v>0.36863419505159212</v>
      </c>
      <c r="L2286" s="2">
        <f t="shared" si="852"/>
        <v>0</v>
      </c>
      <c r="M2286" s="2">
        <f t="shared" si="853"/>
        <v>1.8195939198934918E-2</v>
      </c>
      <c r="N2286" s="59">
        <f t="shared" si="859"/>
        <v>11053</v>
      </c>
      <c r="O2286" s="59">
        <f t="shared" si="860"/>
        <v>6645</v>
      </c>
      <c r="P2286" s="59"/>
      <c r="Q2286" s="57">
        <v>97</v>
      </c>
      <c r="S2286" s="57">
        <v>128</v>
      </c>
      <c r="X2286" s="57">
        <v>2</v>
      </c>
      <c r="AA2286" s="57">
        <v>37</v>
      </c>
      <c r="AB2286" s="57">
        <v>51</v>
      </c>
      <c r="AC2286" s="10">
        <v>13</v>
      </c>
      <c r="AD2286" s="59"/>
      <c r="AE2286" s="59"/>
      <c r="AF2286" s="59"/>
      <c r="AG2286" s="59"/>
      <c r="AI2286" s="7">
        <f>IF(Q2286&gt;0,RANK(Q2286,(N2286:P2286,Q2286:AE2286)),0)</f>
        <v>4</v>
      </c>
      <c r="AJ2286" s="7">
        <f>IF(R2286&gt;0,RANK(R2286,(N2286:P2286,Q2286:AE2286)),0)</f>
        <v>0</v>
      </c>
      <c r="AK2286" s="7">
        <f>IF(T2286&gt;0,RANK(T2286,(N2286:P2286,Q2286:AE2286)),0)</f>
        <v>0</v>
      </c>
      <c r="AL2286" s="7">
        <f>IF(S2286&gt;0,RANK(S2286,(N2286:P2286,Q2286:AE2286)),0)</f>
        <v>3</v>
      </c>
      <c r="AM2286" s="2">
        <f t="shared" si="854"/>
        <v>5.3811161655386661E-3</v>
      </c>
      <c r="AN2286" s="2">
        <f t="shared" si="855"/>
        <v>0</v>
      </c>
      <c r="AO2286" s="2">
        <f t="shared" si="856"/>
        <v>0</v>
      </c>
      <c r="AP2286" s="2">
        <f t="shared" si="857"/>
        <v>7.1008543215355597E-3</v>
      </c>
      <c r="AR2286" t="s">
        <v>2232</v>
      </c>
      <c r="AS2286" t="s">
        <v>1573</v>
      </c>
      <c r="AT2286">
        <v>20</v>
      </c>
      <c r="AV2286">
        <v>1</v>
      </c>
      <c r="AW2286" s="91">
        <v>36</v>
      </c>
      <c r="AX2286" s="93">
        <v>115</v>
      </c>
      <c r="AY2286" s="97">
        <f t="shared" si="858"/>
        <v>36115</v>
      </c>
      <c r="BA2286" s="7" t="s">
        <v>1261</v>
      </c>
      <c r="BB2286" s="1">
        <v>1003</v>
      </c>
      <c r="BC2286" s="1">
        <v>0</v>
      </c>
      <c r="BH2286" s="1">
        <v>9324</v>
      </c>
      <c r="BI2286" s="1">
        <v>5625</v>
      </c>
      <c r="BJ2286" s="1">
        <v>1152</v>
      </c>
      <c r="BK2286" s="1">
        <v>1020</v>
      </c>
      <c r="BL2286" s="1">
        <v>577</v>
      </c>
    </row>
    <row r="2287" spans="1:64" hidden="1" outlineLevel="1">
      <c r="A2287" t="s">
        <v>2400</v>
      </c>
      <c r="B2287" t="s">
        <v>1573</v>
      </c>
      <c r="C2287" s="1">
        <f t="shared" si="861"/>
        <v>25905</v>
      </c>
      <c r="D2287" s="7">
        <f>IF(N2287&gt;0, RANK(N2287,(N2287:P2287,Q2287:AE2287)),0)</f>
        <v>2</v>
      </c>
      <c r="E2287" s="7">
        <f>IF(O2287&gt;0,RANK(O2287,(N2287:P2287,Q2287:AE2287)),0)</f>
        <v>1</v>
      </c>
      <c r="F2287" s="7">
        <f>IF(P2287&gt;0,RANK(P2287,(N2287:P2287,Q2287:AE2287)),0)</f>
        <v>0</v>
      </c>
      <c r="G2287" s="1">
        <f t="shared" si="848"/>
        <v>798</v>
      </c>
      <c r="H2287" s="2">
        <f t="shared" si="849"/>
        <v>3.0804863925883035E-2</v>
      </c>
      <c r="I2287" s="2"/>
      <c r="J2287" s="2">
        <f t="shared" si="850"/>
        <v>0.47176220806794056</v>
      </c>
      <c r="K2287" s="2">
        <f t="shared" si="851"/>
        <v>0.50256707199382356</v>
      </c>
      <c r="L2287" s="2">
        <f t="shared" si="852"/>
        <v>0</v>
      </c>
      <c r="M2287" s="2">
        <f t="shared" si="853"/>
        <v>2.5670719938235886E-2</v>
      </c>
      <c r="N2287" s="59">
        <f t="shared" si="859"/>
        <v>12221</v>
      </c>
      <c r="O2287" s="59">
        <f t="shared" si="860"/>
        <v>13019</v>
      </c>
      <c r="P2287" s="59"/>
      <c r="Q2287" s="57">
        <v>168</v>
      </c>
      <c r="S2287" s="57">
        <v>200</v>
      </c>
      <c r="X2287" s="57">
        <v>9</v>
      </c>
      <c r="AA2287" s="57">
        <v>150</v>
      </c>
      <c r="AB2287" s="57">
        <v>115</v>
      </c>
      <c r="AC2287" s="10">
        <v>23</v>
      </c>
      <c r="AD2287" s="59"/>
      <c r="AE2287" s="59"/>
      <c r="AF2287" s="59"/>
      <c r="AG2287" s="59"/>
      <c r="AI2287" s="7">
        <f>IF(Q2287&gt;0,RANK(Q2287,(N2287:P2287,Q2287:AE2287)),0)</f>
        <v>4</v>
      </c>
      <c r="AJ2287" s="7">
        <f>IF(R2287&gt;0,RANK(R2287,(N2287:P2287,Q2287:AE2287)),0)</f>
        <v>0</v>
      </c>
      <c r="AK2287" s="7">
        <f>IF(T2287&gt;0,RANK(T2287,(N2287:P2287,Q2287:AE2287)),0)</f>
        <v>0</v>
      </c>
      <c r="AL2287" s="7">
        <f>IF(S2287&gt;0,RANK(S2287,(N2287:P2287,Q2287:AE2287)),0)</f>
        <v>3</v>
      </c>
      <c r="AM2287" s="2">
        <f t="shared" si="854"/>
        <v>6.4852345107122176E-3</v>
      </c>
      <c r="AN2287" s="2">
        <f t="shared" si="855"/>
        <v>0</v>
      </c>
      <c r="AO2287" s="2">
        <f t="shared" si="856"/>
        <v>0</v>
      </c>
      <c r="AP2287" s="2">
        <f t="shared" si="857"/>
        <v>7.7205172746574024E-3</v>
      </c>
      <c r="AR2287" t="s">
        <v>2400</v>
      </c>
      <c r="AS2287" t="s">
        <v>1573</v>
      </c>
      <c r="AT2287">
        <v>25</v>
      </c>
      <c r="AV2287">
        <v>1</v>
      </c>
      <c r="AW2287" s="91">
        <v>36</v>
      </c>
      <c r="AX2287" s="93">
        <v>117</v>
      </c>
      <c r="AY2287" s="97">
        <f t="shared" si="858"/>
        <v>36117</v>
      </c>
      <c r="BA2287" s="7" t="s">
        <v>1261</v>
      </c>
      <c r="BB2287" s="1">
        <v>1626</v>
      </c>
      <c r="BC2287" s="1">
        <v>0</v>
      </c>
      <c r="BH2287" s="1">
        <v>10099</v>
      </c>
      <c r="BI2287" s="1">
        <v>10423</v>
      </c>
      <c r="BJ2287" s="1">
        <v>1442</v>
      </c>
      <c r="BK2287" s="1">
        <v>2596</v>
      </c>
      <c r="BL2287" s="1">
        <v>680</v>
      </c>
    </row>
    <row r="2288" spans="1:64" hidden="1" outlineLevel="1">
      <c r="A2288" t="s">
        <v>2501</v>
      </c>
      <c r="B2288" t="s">
        <v>1573</v>
      </c>
      <c r="C2288" s="1">
        <f t="shared" si="861"/>
        <v>253184</v>
      </c>
      <c r="D2288" s="7">
        <f>IF(N2288&gt;0, RANK(N2288,(N2288:P2288,Q2288:AE2288)),0)</f>
        <v>1</v>
      </c>
      <c r="E2288" s="7">
        <f>IF(O2288&gt;0,RANK(O2288,(N2288:P2288,Q2288:AE2288)),0)</f>
        <v>2</v>
      </c>
      <c r="F2288" s="7">
        <f>IF(P2288&gt;0,RANK(P2288,(N2288:P2288,Q2288:AE2288)),0)</f>
        <v>0</v>
      </c>
      <c r="G2288" s="1">
        <f t="shared" si="848"/>
        <v>53776</v>
      </c>
      <c r="H2288" s="2">
        <f t="shared" si="849"/>
        <v>0.21239888776541963</v>
      </c>
      <c r="I2288" s="2"/>
      <c r="J2288" s="2">
        <f t="shared" si="850"/>
        <v>0.59985623104145602</v>
      </c>
      <c r="K2288" s="2">
        <f t="shared" si="851"/>
        <v>0.38745734327603643</v>
      </c>
      <c r="L2288" s="2">
        <f t="shared" si="852"/>
        <v>0</v>
      </c>
      <c r="M2288" s="2">
        <f t="shared" si="853"/>
        <v>1.2686425682507552E-2</v>
      </c>
      <c r="N2288" s="59">
        <f t="shared" si="859"/>
        <v>151874</v>
      </c>
      <c r="O2288" s="59">
        <f t="shared" si="860"/>
        <v>98098</v>
      </c>
      <c r="P2288" s="59"/>
      <c r="Q2288" s="57">
        <v>770</v>
      </c>
      <c r="S2288" s="57">
        <v>1388</v>
      </c>
      <c r="X2288" s="57">
        <v>42</v>
      </c>
      <c r="AA2288" s="57">
        <v>305</v>
      </c>
      <c r="AB2288" s="57">
        <v>531</v>
      </c>
      <c r="AC2288" s="10">
        <v>176</v>
      </c>
      <c r="AD2288" s="59"/>
      <c r="AE2288" s="59"/>
      <c r="AF2288" s="59"/>
      <c r="AG2288" s="59"/>
      <c r="AI2288" s="7">
        <f>IF(Q2288&gt;0,RANK(Q2288,(N2288:P2288,Q2288:AE2288)),0)</f>
        <v>4</v>
      </c>
      <c r="AJ2288" s="7">
        <f>IF(R2288&gt;0,RANK(R2288,(N2288:P2288,Q2288:AE2288)),0)</f>
        <v>0</v>
      </c>
      <c r="AK2288" s="7">
        <f>IF(T2288&gt;0,RANK(T2288,(N2288:P2288,Q2288:AE2288)),0)</f>
        <v>0</v>
      </c>
      <c r="AL2288" s="7">
        <f>IF(S2288&gt;0,RANK(S2288,(N2288:P2288,Q2288:AE2288)),0)</f>
        <v>3</v>
      </c>
      <c r="AM2288" s="2">
        <f t="shared" si="854"/>
        <v>3.0412664307381192E-3</v>
      </c>
      <c r="AN2288" s="2">
        <f t="shared" si="855"/>
        <v>0</v>
      </c>
      <c r="AO2288" s="2">
        <f t="shared" si="856"/>
        <v>0</v>
      </c>
      <c r="AP2288" s="2">
        <f t="shared" si="857"/>
        <v>5.4821789686552071E-3</v>
      </c>
      <c r="AR2288" t="s">
        <v>2501</v>
      </c>
      <c r="AS2288" t="s">
        <v>1573</v>
      </c>
      <c r="AT2288">
        <v>0</v>
      </c>
      <c r="AV2288">
        <v>1</v>
      </c>
      <c r="AW2288" s="91">
        <v>36</v>
      </c>
      <c r="AX2288" s="93">
        <v>119</v>
      </c>
      <c r="AY2288" s="97">
        <f t="shared" si="858"/>
        <v>36119</v>
      </c>
      <c r="BA2288" s="7" t="s">
        <v>1261</v>
      </c>
      <c r="BB2288" s="1">
        <v>17932</v>
      </c>
      <c r="BC2288" s="1">
        <v>0</v>
      </c>
      <c r="BH2288" s="1">
        <v>137255</v>
      </c>
      <c r="BI2288" s="1">
        <v>84642</v>
      </c>
      <c r="BJ2288" s="1">
        <v>7597</v>
      </c>
      <c r="BK2288" s="1">
        <v>13456</v>
      </c>
      <c r="BL2288" s="1">
        <v>7022</v>
      </c>
    </row>
    <row r="2289" spans="1:64" hidden="1" outlineLevel="1">
      <c r="A2289" t="s">
        <v>2071</v>
      </c>
      <c r="B2289" t="s">
        <v>1573</v>
      </c>
      <c r="C2289" s="1">
        <f t="shared" si="861"/>
        <v>12205</v>
      </c>
      <c r="D2289" s="7">
        <f>IF(N2289&gt;0, RANK(N2289,(N2289:P2289,Q2289:AE2289)),0)</f>
        <v>2</v>
      </c>
      <c r="E2289" s="7">
        <f>IF(O2289&gt;0,RANK(O2289,(N2289:P2289,Q2289:AE2289)),0)</f>
        <v>1</v>
      </c>
      <c r="F2289" s="7">
        <f>IF(P2289&gt;0,RANK(P2289,(N2289:P2289,Q2289:AE2289)),0)</f>
        <v>0</v>
      </c>
      <c r="G2289" s="1">
        <f t="shared" si="848"/>
        <v>794</v>
      </c>
      <c r="H2289" s="2">
        <f t="shared" si="849"/>
        <v>6.505530520278574E-2</v>
      </c>
      <c r="I2289" s="2"/>
      <c r="J2289" s="2">
        <f t="shared" si="850"/>
        <v>0.45227365833674721</v>
      </c>
      <c r="K2289" s="2">
        <f t="shared" si="851"/>
        <v>0.51732896353953295</v>
      </c>
      <c r="L2289" s="2">
        <f t="shared" si="852"/>
        <v>0</v>
      </c>
      <c r="M2289" s="2">
        <f t="shared" si="853"/>
        <v>3.0397378123719787E-2</v>
      </c>
      <c r="N2289" s="59">
        <f t="shared" si="859"/>
        <v>5520</v>
      </c>
      <c r="O2289" s="59">
        <f t="shared" si="860"/>
        <v>6314</v>
      </c>
      <c r="P2289" s="59"/>
      <c r="Q2289" s="57">
        <v>68</v>
      </c>
      <c r="S2289" s="57">
        <v>166</v>
      </c>
      <c r="X2289" s="57">
        <v>0</v>
      </c>
      <c r="AA2289" s="57">
        <v>64</v>
      </c>
      <c r="AB2289" s="57">
        <v>56</v>
      </c>
      <c r="AC2289" s="10">
        <v>17</v>
      </c>
      <c r="AD2289" s="59"/>
      <c r="AE2289" s="59"/>
      <c r="AF2289" s="59"/>
      <c r="AG2289" s="59"/>
      <c r="AI2289" s="7">
        <f>IF(Q2289&gt;0,RANK(Q2289,(N2289:P2289,Q2289:AE2289)),0)</f>
        <v>4</v>
      </c>
      <c r="AJ2289" s="7">
        <f>IF(R2289&gt;0,RANK(R2289,(N2289:P2289,Q2289:AE2289)),0)</f>
        <v>0</v>
      </c>
      <c r="AK2289" s="7">
        <f>IF(T2289&gt;0,RANK(T2289,(N2289:P2289,Q2289:AE2289)),0)</f>
        <v>0</v>
      </c>
      <c r="AL2289" s="7">
        <f>IF(S2289&gt;0,RANK(S2289,(N2289:P2289,Q2289:AE2289)),0)</f>
        <v>3</v>
      </c>
      <c r="AM2289" s="2">
        <f t="shared" si="854"/>
        <v>5.5714870954526831E-3</v>
      </c>
      <c r="AN2289" s="2">
        <f t="shared" si="855"/>
        <v>0</v>
      </c>
      <c r="AO2289" s="2">
        <f t="shared" si="856"/>
        <v>0</v>
      </c>
      <c r="AP2289" s="2">
        <f t="shared" si="857"/>
        <v>1.3600983203605079E-2</v>
      </c>
      <c r="AR2289" t="s">
        <v>2071</v>
      </c>
      <c r="AS2289" t="s">
        <v>1573</v>
      </c>
      <c r="AT2289">
        <v>26</v>
      </c>
      <c r="AV2289">
        <v>1</v>
      </c>
      <c r="AW2289" s="91">
        <v>36</v>
      </c>
      <c r="AX2289" s="93">
        <v>121</v>
      </c>
      <c r="AY2289" s="97">
        <f t="shared" si="858"/>
        <v>36121</v>
      </c>
      <c r="BA2289" s="7" t="s">
        <v>1261</v>
      </c>
      <c r="BB2289" s="1">
        <v>656</v>
      </c>
      <c r="BC2289" s="1">
        <v>0</v>
      </c>
      <c r="BH2289" s="1">
        <v>4339</v>
      </c>
      <c r="BI2289" s="1">
        <v>5310</v>
      </c>
      <c r="BJ2289" s="1">
        <v>751</v>
      </c>
      <c r="BK2289" s="1">
        <v>1004</v>
      </c>
      <c r="BL2289" s="1">
        <v>430</v>
      </c>
    </row>
    <row r="2290" spans="1:64" hidden="1" outlineLevel="1">
      <c r="A2290" t="s">
        <v>862</v>
      </c>
      <c r="B2290" t="s">
        <v>1573</v>
      </c>
      <c r="C2290" s="1">
        <f t="shared" si="861"/>
        <v>6870</v>
      </c>
      <c r="D2290" s="7">
        <f>IF(N2290&gt;0, RANK(N2290,(N2290:P2290,Q2290:AE2290)),0)</f>
        <v>1</v>
      </c>
      <c r="E2290" s="7">
        <f>IF(O2290&gt;0,RANK(O2290,(N2290:P2290,Q2290:AE2290)),0)</f>
        <v>2</v>
      </c>
      <c r="F2290" s="7">
        <f>IF(P2290&gt;0,RANK(P2290,(N2290:P2290,Q2290:AE2290)),0)</f>
        <v>0</v>
      </c>
      <c r="G2290" s="1">
        <f t="shared" si="848"/>
        <v>56</v>
      </c>
      <c r="H2290" s="2">
        <f t="shared" si="849"/>
        <v>8.1513828238719069E-3</v>
      </c>
      <c r="I2290" s="2"/>
      <c r="J2290" s="2">
        <f t="shared" si="850"/>
        <v>0.49053857350800584</v>
      </c>
      <c r="K2290" s="2">
        <f t="shared" si="851"/>
        <v>0.48238719068413394</v>
      </c>
      <c r="L2290" s="2">
        <f t="shared" si="852"/>
        <v>0</v>
      </c>
      <c r="M2290" s="2">
        <f t="shared" si="853"/>
        <v>2.707423580786017E-2</v>
      </c>
      <c r="N2290" s="59">
        <f t="shared" si="859"/>
        <v>3370</v>
      </c>
      <c r="O2290" s="59">
        <f t="shared" si="860"/>
        <v>3314</v>
      </c>
      <c r="P2290" s="59"/>
      <c r="Q2290" s="57">
        <v>57</v>
      </c>
      <c r="S2290" s="57">
        <v>66</v>
      </c>
      <c r="X2290" s="57">
        <v>2</v>
      </c>
      <c r="AA2290" s="57">
        <v>24</v>
      </c>
      <c r="AB2290" s="57">
        <v>32</v>
      </c>
      <c r="AC2290" s="10">
        <v>5</v>
      </c>
      <c r="AD2290" s="59"/>
      <c r="AE2290" s="59"/>
      <c r="AF2290" s="59"/>
      <c r="AG2290" s="59"/>
      <c r="AI2290" s="7">
        <f>IF(Q2290&gt;0,RANK(Q2290,(N2290:P2290,Q2290:AE2290)),0)</f>
        <v>4</v>
      </c>
      <c r="AJ2290" s="7">
        <f>IF(R2290&gt;0,RANK(R2290,(N2290:P2290,Q2290:AE2290)),0)</f>
        <v>0</v>
      </c>
      <c r="AK2290" s="7">
        <f>IF(T2290&gt;0,RANK(T2290,(N2290:P2290,Q2290:AE2290)),0)</f>
        <v>0</v>
      </c>
      <c r="AL2290" s="7">
        <f>IF(S2290&gt;0,RANK(S2290,(N2290:P2290,Q2290:AE2290)),0)</f>
        <v>3</v>
      </c>
      <c r="AM2290" s="2">
        <f t="shared" si="854"/>
        <v>8.296943231441048E-3</v>
      </c>
      <c r="AN2290" s="2">
        <f t="shared" si="855"/>
        <v>0</v>
      </c>
      <c r="AO2290" s="2">
        <f t="shared" si="856"/>
        <v>0</v>
      </c>
      <c r="AP2290" s="2">
        <f t="shared" si="857"/>
        <v>9.6069868995633193E-3</v>
      </c>
      <c r="AR2290" t="s">
        <v>862</v>
      </c>
      <c r="AS2290" t="s">
        <v>1573</v>
      </c>
      <c r="AT2290">
        <v>29</v>
      </c>
      <c r="AV2290">
        <v>1</v>
      </c>
      <c r="AW2290" s="91">
        <v>36</v>
      </c>
      <c r="AX2290" s="93">
        <v>123</v>
      </c>
      <c r="AY2290" s="97">
        <f t="shared" si="858"/>
        <v>36123</v>
      </c>
      <c r="BA2290" s="7" t="s">
        <v>1261</v>
      </c>
      <c r="BB2290" s="1">
        <v>318</v>
      </c>
      <c r="BC2290" s="1">
        <v>13</v>
      </c>
      <c r="BH2290" s="1">
        <v>2863</v>
      </c>
      <c r="BI2290" s="1">
        <v>2873</v>
      </c>
      <c r="BJ2290" s="1">
        <v>330</v>
      </c>
      <c r="BK2290" s="1">
        <v>441</v>
      </c>
      <c r="BL2290" s="1">
        <v>177</v>
      </c>
    </row>
    <row r="2291" spans="1:64" hidden="1" outlineLevel="1">
      <c r="A2291" t="s">
        <v>2499</v>
      </c>
      <c r="B2291" t="s">
        <v>1573</v>
      </c>
      <c r="C2291" s="1">
        <f t="shared" si="861"/>
        <v>167267</v>
      </c>
      <c r="D2291" s="7">
        <f>IF(N2291&gt;0, RANK(N2291,(N2291:P2291,Q2291:AE2291)),0)</f>
        <v>1</v>
      </c>
      <c r="E2291" s="7">
        <f>IF(O2291&gt;0,RANK(O2291,(N2291:P2291,Q2291:AE2291)),0)</f>
        <v>2</v>
      </c>
      <c r="F2291" s="7">
        <f>IF(P2291&gt;0,RANK(P2291,(N2291:P2291,Q2291:AE2291)),0)</f>
        <v>0</v>
      </c>
      <c r="G2291" s="1">
        <f t="shared" si="848"/>
        <v>127955</v>
      </c>
      <c r="H2291" s="2">
        <f t="shared" si="849"/>
        <v>0.76497456162901234</v>
      </c>
      <c r="I2291" s="2"/>
      <c r="J2291" s="2">
        <f t="shared" si="850"/>
        <v>0.8749843065278865</v>
      </c>
      <c r="K2291" s="2">
        <f t="shared" si="851"/>
        <v>0.11000974489887426</v>
      </c>
      <c r="L2291" s="2">
        <f t="shared" si="852"/>
        <v>0</v>
      </c>
      <c r="M2291" s="2">
        <f t="shared" si="853"/>
        <v>1.5005948573239239E-2</v>
      </c>
      <c r="N2291" s="59">
        <f t="shared" si="859"/>
        <v>146356</v>
      </c>
      <c r="O2291" s="59">
        <f t="shared" si="860"/>
        <v>18401</v>
      </c>
      <c r="P2291" s="59"/>
      <c r="Q2291" s="57">
        <v>350</v>
      </c>
      <c r="S2291" s="57">
        <v>909</v>
      </c>
      <c r="X2291" s="57">
        <v>60</v>
      </c>
      <c r="AA2291" s="57">
        <v>291</v>
      </c>
      <c r="AB2291" s="57">
        <v>812</v>
      </c>
      <c r="AC2291" s="10">
        <v>88</v>
      </c>
      <c r="AD2291" s="59"/>
      <c r="AE2291" s="59"/>
      <c r="AF2291" s="59"/>
      <c r="AG2291" s="59"/>
      <c r="AI2291" s="7">
        <f>IF(Q2291&gt;0,RANK(Q2291,(N2291:P2291,Q2291:AE2291)),0)</f>
        <v>5</v>
      </c>
      <c r="AJ2291" s="7">
        <f>IF(R2291&gt;0,RANK(R2291,(N2291:P2291,Q2291:AE2291)),0)</f>
        <v>0</v>
      </c>
      <c r="AK2291" s="7">
        <f>IF(T2291&gt;0,RANK(T2291,(N2291:P2291,Q2291:AE2291)),0)</f>
        <v>0</v>
      </c>
      <c r="AL2291" s="7">
        <f>IF(S2291&gt;0,RANK(S2291,(N2291:P2291,Q2291:AE2291)),0)</f>
        <v>3</v>
      </c>
      <c r="AM2291" s="2">
        <f t="shared" si="854"/>
        <v>2.0924629484596483E-3</v>
      </c>
      <c r="AN2291" s="2">
        <f t="shared" si="855"/>
        <v>0</v>
      </c>
      <c r="AO2291" s="2">
        <f t="shared" si="856"/>
        <v>0</v>
      </c>
      <c r="AP2291" s="2">
        <f t="shared" si="857"/>
        <v>5.4344252004280584E-3</v>
      </c>
      <c r="AR2291" t="s">
        <v>2499</v>
      </c>
      <c r="AS2291" t="s">
        <v>1573</v>
      </c>
      <c r="AT2291">
        <v>0</v>
      </c>
      <c r="AV2291">
        <v>1</v>
      </c>
      <c r="AW2291" s="91">
        <v>36</v>
      </c>
      <c r="AX2291" s="93">
        <v>5</v>
      </c>
      <c r="AY2291" s="97">
        <f t="shared" si="858"/>
        <v>36005</v>
      </c>
      <c r="BA2291" s="7" t="s">
        <v>1261</v>
      </c>
      <c r="BB2291" s="1">
        <v>15089</v>
      </c>
      <c r="BC2291" s="1">
        <v>0</v>
      </c>
      <c r="BH2291" s="1">
        <v>135836</v>
      </c>
      <c r="BI2291" s="1">
        <v>15609</v>
      </c>
      <c r="BJ2291" s="1">
        <v>2563</v>
      </c>
      <c r="BK2291" s="1">
        <v>2792</v>
      </c>
      <c r="BL2291" s="1">
        <v>7957</v>
      </c>
    </row>
    <row r="2292" spans="1:64" hidden="1" outlineLevel="1">
      <c r="A2292" t="s">
        <v>633</v>
      </c>
      <c r="B2292" t="s">
        <v>1573</v>
      </c>
      <c r="C2292" s="1">
        <f t="shared" si="861"/>
        <v>382512</v>
      </c>
      <c r="D2292" s="7">
        <f>IF(N2292&gt;0, RANK(N2292,(N2292:P2292,Q2292:AE2292)),0)</f>
        <v>1</v>
      </c>
      <c r="E2292" s="7">
        <f>IF(O2292&gt;0,RANK(O2292,(N2292:P2292,Q2292:AE2292)),0)</f>
        <v>2</v>
      </c>
      <c r="F2292" s="7">
        <f>IF(P2292&gt;0,RANK(P2292,(N2292:P2292,Q2292:AE2292)),0)</f>
        <v>0</v>
      </c>
      <c r="G2292" s="1">
        <f t="shared" si="848"/>
        <v>233325</v>
      </c>
      <c r="H2292" s="2">
        <f t="shared" si="849"/>
        <v>0.60998086334546364</v>
      </c>
      <c r="I2292" s="2"/>
      <c r="J2292" s="2">
        <f t="shared" si="850"/>
        <v>0.79416854896055544</v>
      </c>
      <c r="K2292" s="2">
        <f t="shared" si="851"/>
        <v>0.1841876856150918</v>
      </c>
      <c r="L2292" s="2">
        <f t="shared" si="852"/>
        <v>0</v>
      </c>
      <c r="M2292" s="2">
        <f t="shared" si="853"/>
        <v>2.1643765424352757E-2</v>
      </c>
      <c r="N2292" s="59">
        <f t="shared" si="859"/>
        <v>303779</v>
      </c>
      <c r="O2292" s="59">
        <f t="shared" si="860"/>
        <v>70454</v>
      </c>
      <c r="P2292" s="59"/>
      <c r="Q2292" s="57">
        <v>989</v>
      </c>
      <c r="S2292" s="57">
        <v>3954</v>
      </c>
      <c r="X2292" s="57">
        <v>50</v>
      </c>
      <c r="AA2292" s="57">
        <v>1110</v>
      </c>
      <c r="AB2292" s="57">
        <v>1947</v>
      </c>
      <c r="AC2292" s="10">
        <v>229</v>
      </c>
      <c r="AD2292" s="59"/>
      <c r="AE2292" s="59"/>
      <c r="AF2292" s="59"/>
      <c r="AG2292" s="59"/>
      <c r="AI2292" s="7">
        <f>IF(Q2292&gt;0,RANK(Q2292,(N2292:P2292,Q2292:AE2292)),0)</f>
        <v>6</v>
      </c>
      <c r="AJ2292" s="7">
        <f>IF(R2292&gt;0,RANK(R2292,(N2292:P2292,Q2292:AE2292)),0)</f>
        <v>0</v>
      </c>
      <c r="AK2292" s="7">
        <f>IF(T2292&gt;0,RANK(T2292,(N2292:P2292,Q2292:AE2292)),0)</f>
        <v>0</v>
      </c>
      <c r="AL2292" s="7">
        <f>IF(S2292&gt;0,RANK(S2292,(N2292:P2292,Q2292:AE2292)),0)</f>
        <v>3</v>
      </c>
      <c r="AM2292" s="2">
        <f t="shared" si="854"/>
        <v>2.5855398000585602E-3</v>
      </c>
      <c r="AN2292" s="2">
        <f t="shared" si="855"/>
        <v>0</v>
      </c>
      <c r="AO2292" s="2">
        <f t="shared" si="856"/>
        <v>0</v>
      </c>
      <c r="AP2292" s="2">
        <f t="shared" si="857"/>
        <v>1.0336930606098632E-2</v>
      </c>
      <c r="AR2292" t="s">
        <v>633</v>
      </c>
      <c r="AS2292" t="s">
        <v>1573</v>
      </c>
      <c r="AT2292">
        <v>0</v>
      </c>
      <c r="AV2292">
        <v>1</v>
      </c>
      <c r="AW2292" s="91">
        <v>36</v>
      </c>
      <c r="AX2292" s="93">
        <v>47</v>
      </c>
      <c r="AY2292" s="97">
        <f t="shared" si="858"/>
        <v>36047</v>
      </c>
      <c r="BA2292" s="7" t="s">
        <v>1261</v>
      </c>
      <c r="BB2292" s="1">
        <v>29193</v>
      </c>
      <c r="BC2292" s="1">
        <v>0</v>
      </c>
      <c r="BH2292" s="1">
        <v>267631</v>
      </c>
      <c r="BI2292" s="1">
        <v>62523</v>
      </c>
      <c r="BJ2292" s="1">
        <v>6478</v>
      </c>
      <c r="BK2292" s="1">
        <v>7931</v>
      </c>
      <c r="BL2292" s="1">
        <v>29670</v>
      </c>
    </row>
    <row r="2293" spans="1:64" hidden="1" outlineLevel="1">
      <c r="A2293" t="s">
        <v>1647</v>
      </c>
      <c r="B2293" t="s">
        <v>1573</v>
      </c>
      <c r="C2293" s="1">
        <f t="shared" si="861"/>
        <v>345740</v>
      </c>
      <c r="D2293" s="7">
        <f>IF(N2293&gt;0, RANK(N2293,(N2293:P2293,Q2293:AE2293)),0)</f>
        <v>1</v>
      </c>
      <c r="E2293" s="7">
        <f>IF(O2293&gt;0,RANK(O2293,(N2293:P2293,Q2293:AE2293)),0)</f>
        <v>2</v>
      </c>
      <c r="F2293" s="7">
        <f>IF(P2293&gt;0,RANK(P2293,(N2293:P2293,Q2293:AE2293)),0)</f>
        <v>0</v>
      </c>
      <c r="G2293" s="1">
        <f t="shared" si="848"/>
        <v>237955</v>
      </c>
      <c r="H2293" s="2">
        <f t="shared" si="849"/>
        <v>0.6882483947474981</v>
      </c>
      <c r="I2293" s="2"/>
      <c r="J2293" s="2">
        <f t="shared" si="850"/>
        <v>0.83226991380806381</v>
      </c>
      <c r="K2293" s="2">
        <f t="shared" si="851"/>
        <v>0.14402151906056573</v>
      </c>
      <c r="L2293" s="2">
        <f t="shared" si="852"/>
        <v>0</v>
      </c>
      <c r="M2293" s="2">
        <f t="shared" si="853"/>
        <v>2.3708567131370456E-2</v>
      </c>
      <c r="N2293" s="59">
        <f t="shared" si="859"/>
        <v>287749</v>
      </c>
      <c r="O2293" s="59">
        <f t="shared" si="860"/>
        <v>49794</v>
      </c>
      <c r="P2293" s="59"/>
      <c r="Q2293" s="57">
        <v>1328</v>
      </c>
      <c r="S2293" s="57">
        <v>3966</v>
      </c>
      <c r="X2293" s="57">
        <v>274</v>
      </c>
      <c r="AA2293" s="57">
        <v>991</v>
      </c>
      <c r="AB2293" s="57">
        <v>1456</v>
      </c>
      <c r="AC2293" s="10">
        <v>182</v>
      </c>
      <c r="AD2293" s="59"/>
      <c r="AE2293" s="59"/>
      <c r="AF2293" s="59"/>
      <c r="AG2293" s="59"/>
      <c r="AI2293" s="7">
        <f>IF(Q2293&gt;0,RANK(Q2293,(N2293:P2293,Q2293:AE2293)),0)</f>
        <v>5</v>
      </c>
      <c r="AJ2293" s="7">
        <f>IF(R2293&gt;0,RANK(R2293,(N2293:P2293,Q2293:AE2293)),0)</f>
        <v>0</v>
      </c>
      <c r="AK2293" s="7">
        <f>IF(T2293&gt;0,RANK(T2293,(N2293:P2293,Q2293:AE2293)),0)</f>
        <v>0</v>
      </c>
      <c r="AL2293" s="7">
        <f>IF(S2293&gt;0,RANK(S2293,(N2293:P2293,Q2293:AE2293)),0)</f>
        <v>3</v>
      </c>
      <c r="AM2293" s="2">
        <f t="shared" si="854"/>
        <v>3.8410366171111238E-3</v>
      </c>
      <c r="AN2293" s="2">
        <f t="shared" si="855"/>
        <v>0</v>
      </c>
      <c r="AO2293" s="2">
        <f t="shared" si="856"/>
        <v>0</v>
      </c>
      <c r="AP2293" s="2">
        <f t="shared" si="857"/>
        <v>1.1471047608029155E-2</v>
      </c>
      <c r="AR2293" t="s">
        <v>1647</v>
      </c>
      <c r="AS2293" t="s">
        <v>1573</v>
      </c>
      <c r="AT2293">
        <v>0</v>
      </c>
      <c r="AV2293">
        <v>1</v>
      </c>
      <c r="AW2293" s="91">
        <v>36</v>
      </c>
      <c r="AX2293" s="93">
        <v>61</v>
      </c>
      <c r="AY2293" s="97">
        <f t="shared" si="858"/>
        <v>36061</v>
      </c>
      <c r="BA2293" s="7" t="s">
        <v>1261</v>
      </c>
      <c r="BB2293" s="1">
        <v>18879</v>
      </c>
      <c r="BC2293" s="1">
        <v>0</v>
      </c>
      <c r="BH2293" s="1">
        <v>253483</v>
      </c>
      <c r="BI2293" s="1">
        <v>46036</v>
      </c>
      <c r="BJ2293" s="1">
        <v>8249</v>
      </c>
      <c r="BK2293" s="1">
        <v>3758</v>
      </c>
      <c r="BL2293" s="1">
        <v>26017</v>
      </c>
    </row>
    <row r="2294" spans="1:64" hidden="1" outlineLevel="1">
      <c r="A2294" t="s">
        <v>1819</v>
      </c>
      <c r="B2294" t="s">
        <v>1573</v>
      </c>
      <c r="C2294" s="1">
        <f t="shared" si="861"/>
        <v>327058</v>
      </c>
      <c r="D2294" s="7">
        <f>IF(N2294&gt;0, RANK(N2294,(N2294:P2294,Q2294:AE2294)),0)</f>
        <v>1</v>
      </c>
      <c r="E2294" s="7">
        <f>IF(O2294&gt;0,RANK(O2294,(N2294:P2294,Q2294:AE2294)),0)</f>
        <v>2</v>
      </c>
      <c r="F2294" s="7">
        <f>IF(P2294&gt;0,RANK(P2294,(N2294:P2294,Q2294:AE2294)),0)</f>
        <v>0</v>
      </c>
      <c r="G2294" s="1">
        <f t="shared" si="848"/>
        <v>174254</v>
      </c>
      <c r="H2294" s="2">
        <f t="shared" si="849"/>
        <v>0.53279234875771275</v>
      </c>
      <c r="I2294" s="2"/>
      <c r="J2294" s="2">
        <f t="shared" si="850"/>
        <v>0.75807349155195713</v>
      </c>
      <c r="K2294" s="2">
        <f t="shared" si="851"/>
        <v>0.22528114279424444</v>
      </c>
      <c r="L2294" s="2">
        <f t="shared" si="852"/>
        <v>0</v>
      </c>
      <c r="M2294" s="2">
        <f t="shared" si="853"/>
        <v>1.6645365653798427E-2</v>
      </c>
      <c r="N2294" s="59">
        <f t="shared" si="859"/>
        <v>247934</v>
      </c>
      <c r="O2294" s="59">
        <f t="shared" si="860"/>
        <v>73680</v>
      </c>
      <c r="P2294" s="59"/>
      <c r="Q2294" s="57">
        <v>975</v>
      </c>
      <c r="S2294" s="57">
        <v>2122</v>
      </c>
      <c r="X2294" s="57">
        <v>129</v>
      </c>
      <c r="AA2294" s="57">
        <v>724</v>
      </c>
      <c r="AB2294" s="57">
        <v>1280</v>
      </c>
      <c r="AC2294" s="10">
        <v>214</v>
      </c>
      <c r="AD2294" s="59"/>
      <c r="AE2294" s="59"/>
      <c r="AF2294" s="59"/>
      <c r="AG2294" s="59"/>
      <c r="AI2294" s="7">
        <f>IF(Q2294&gt;0,RANK(Q2294,(N2294:P2294,Q2294:AE2294)),0)</f>
        <v>5</v>
      </c>
      <c r="AJ2294" s="7">
        <f>IF(R2294&gt;0,RANK(R2294,(N2294:P2294,Q2294:AE2294)),0)</f>
        <v>0</v>
      </c>
      <c r="AK2294" s="7">
        <f>IF(T2294&gt;0,RANK(T2294,(N2294:P2294,Q2294:AE2294)),0)</f>
        <v>0</v>
      </c>
      <c r="AL2294" s="7">
        <f>IF(S2294&gt;0,RANK(S2294,(N2294:P2294,Q2294:AE2294)),0)</f>
        <v>3</v>
      </c>
      <c r="AM2294" s="2">
        <f t="shared" si="854"/>
        <v>2.981122614337518E-3</v>
      </c>
      <c r="AN2294" s="2">
        <f t="shared" si="855"/>
        <v>0</v>
      </c>
      <c r="AO2294" s="2">
        <f t="shared" si="856"/>
        <v>0</v>
      </c>
      <c r="AP2294" s="2">
        <f t="shared" si="857"/>
        <v>6.4881458334607317E-3</v>
      </c>
      <c r="AR2294" t="s">
        <v>1819</v>
      </c>
      <c r="AS2294" t="s">
        <v>1573</v>
      </c>
      <c r="AT2294">
        <v>0</v>
      </c>
      <c r="AV2294">
        <v>1</v>
      </c>
      <c r="AW2294" s="91">
        <v>36</v>
      </c>
      <c r="AX2294" s="93">
        <v>81</v>
      </c>
      <c r="AY2294" s="97">
        <f t="shared" si="858"/>
        <v>36081</v>
      </c>
      <c r="BA2294" s="7" t="s">
        <v>1261</v>
      </c>
      <c r="BB2294" s="1">
        <v>24492</v>
      </c>
      <c r="BC2294" s="1">
        <v>0</v>
      </c>
      <c r="BH2294" s="1">
        <v>227634</v>
      </c>
      <c r="BI2294" s="1">
        <v>64545</v>
      </c>
      <c r="BJ2294" s="1">
        <v>6911</v>
      </c>
      <c r="BK2294" s="1">
        <v>9135</v>
      </c>
      <c r="BL2294" s="1">
        <v>13389</v>
      </c>
    </row>
    <row r="2295" spans="1:64" hidden="1" outlineLevel="1">
      <c r="A2295" t="s">
        <v>321</v>
      </c>
      <c r="B2295" t="s">
        <v>1573</v>
      </c>
      <c r="C2295" s="1">
        <f t="shared" si="861"/>
        <v>95105</v>
      </c>
      <c r="D2295" s="7">
        <f>IF(N2295&gt;0, RANK(N2295,(N2295:P2295,Q2295:AE2295)),0)</f>
        <v>1</v>
      </c>
      <c r="E2295" s="7">
        <f>IF(O2295&gt;0,RANK(O2295,(N2295:P2295,Q2295:AE2295)),0)</f>
        <v>2</v>
      </c>
      <c r="F2295" s="7">
        <f>IF(P2295&gt;0,RANK(P2295,(N2295:P2295,Q2295:AE2295)),0)</f>
        <v>0</v>
      </c>
      <c r="G2295" s="1">
        <f t="shared" si="848"/>
        <v>3242</v>
      </c>
      <c r="H2295" s="2">
        <f t="shared" si="849"/>
        <v>3.4088638872824775E-2</v>
      </c>
      <c r="I2295" s="2"/>
      <c r="J2295" s="2">
        <f t="shared" si="850"/>
        <v>0.51049892224383575</v>
      </c>
      <c r="K2295" s="2">
        <f t="shared" si="851"/>
        <v>0.47641028337101099</v>
      </c>
      <c r="L2295" s="2">
        <f t="shared" si="852"/>
        <v>0</v>
      </c>
      <c r="M2295" s="2">
        <f t="shared" si="853"/>
        <v>1.3090794385153259E-2</v>
      </c>
      <c r="N2295" s="59">
        <f t="shared" si="859"/>
        <v>48551</v>
      </c>
      <c r="O2295" s="59">
        <f t="shared" si="860"/>
        <v>45309</v>
      </c>
      <c r="P2295" s="59"/>
      <c r="Q2295" s="57">
        <v>295</v>
      </c>
      <c r="S2295" s="57">
        <v>366</v>
      </c>
      <c r="X2295" s="57">
        <v>28</v>
      </c>
      <c r="AA2295" s="57">
        <v>262</v>
      </c>
      <c r="AB2295" s="57">
        <v>230</v>
      </c>
      <c r="AC2295" s="10">
        <v>64</v>
      </c>
      <c r="AD2295" s="59"/>
      <c r="AE2295" s="59"/>
      <c r="AF2295" s="59"/>
      <c r="AG2295" s="59"/>
      <c r="AI2295" s="7">
        <f>IF(Q2295&gt;0,RANK(Q2295,(N2295:P2295,Q2295:AE2295)),0)</f>
        <v>4</v>
      </c>
      <c r="AJ2295" s="7">
        <f>IF(R2295&gt;0,RANK(R2295,(N2295:P2295,Q2295:AE2295)),0)</f>
        <v>0</v>
      </c>
      <c r="AK2295" s="7">
        <f>IF(T2295&gt;0,RANK(T2295,(N2295:P2295,Q2295:AE2295)),0)</f>
        <v>0</v>
      </c>
      <c r="AL2295" s="7">
        <f>IF(S2295&gt;0,RANK(S2295,(N2295:P2295,Q2295:AE2295)),0)</f>
        <v>3</v>
      </c>
      <c r="AM2295" s="2">
        <f t="shared" si="854"/>
        <v>3.1018348141527785E-3</v>
      </c>
      <c r="AN2295" s="2">
        <f t="shared" si="855"/>
        <v>0</v>
      </c>
      <c r="AO2295" s="2">
        <f t="shared" si="856"/>
        <v>0</v>
      </c>
      <c r="AP2295" s="2">
        <f t="shared" si="857"/>
        <v>3.8483781084064981E-3</v>
      </c>
      <c r="AR2295" t="s">
        <v>321</v>
      </c>
      <c r="AS2295" t="s">
        <v>1573</v>
      </c>
      <c r="AT2295">
        <v>13</v>
      </c>
      <c r="AV2295">
        <v>1</v>
      </c>
      <c r="AW2295" s="91">
        <v>36</v>
      </c>
      <c r="AX2295" s="93">
        <v>85</v>
      </c>
      <c r="AY2295" s="97">
        <f t="shared" si="858"/>
        <v>36085</v>
      </c>
      <c r="BA2295" s="7" t="s">
        <v>1261</v>
      </c>
      <c r="BB2295" s="1">
        <v>4265</v>
      </c>
      <c r="BC2295" s="1">
        <v>0</v>
      </c>
      <c r="BH2295" s="1">
        <v>42161</v>
      </c>
      <c r="BI2295" s="1">
        <v>38688</v>
      </c>
      <c r="BJ2295" s="1">
        <v>3494</v>
      </c>
      <c r="BK2295" s="1">
        <v>6621</v>
      </c>
      <c r="BL2295" s="1">
        <v>2896</v>
      </c>
    </row>
    <row r="2296" spans="1:64" collapsed="1">
      <c r="A2296" t="s">
        <v>1647</v>
      </c>
      <c r="B2296" t="s">
        <v>2255</v>
      </c>
      <c r="C2296" s="1">
        <f t="shared" si="861"/>
        <v>4506626</v>
      </c>
      <c r="D2296" s="7">
        <f>IF(N2296&gt;0, RANK(N2296,(N2296:P2296,Q2296:AE2296)),0)</f>
        <v>1</v>
      </c>
      <c r="E2296" s="7">
        <f>IF(O2296&gt;0,RANK(O2296,(N2296:P2296,Q2296:AE2296)),0)</f>
        <v>2</v>
      </c>
      <c r="F2296" s="7">
        <f>IF(P2296&gt;0,RANK(P2296,(N2296:P2296,Q2296:AE2296)),0)</f>
        <v>0</v>
      </c>
      <c r="G2296" s="1">
        <f t="shared" si="848"/>
        <v>1254527</v>
      </c>
      <c r="H2296" s="2">
        <f t="shared" si="849"/>
        <v>0.2783738876933653</v>
      </c>
      <c r="I2296" s="2"/>
      <c r="J2296" s="2">
        <f t="shared" si="850"/>
        <v>0.62937572365667793</v>
      </c>
      <c r="K2296" s="2">
        <f t="shared" si="851"/>
        <v>0.35100183596331269</v>
      </c>
      <c r="L2296" s="2">
        <f t="shared" si="852"/>
        <v>0</v>
      </c>
      <c r="M2296" s="2">
        <f t="shared" si="853"/>
        <v>1.9622440380009376E-2</v>
      </c>
      <c r="N2296" s="59">
        <f>SUM(N2234:N2295)</f>
        <v>2836361</v>
      </c>
      <c r="O2296" s="59">
        <f>SUM(O2234:O2295)</f>
        <v>1581834</v>
      </c>
      <c r="P2296" s="59"/>
      <c r="Q2296" s="57">
        <f>SUM(Q2234:Q2295)</f>
        <v>18407</v>
      </c>
      <c r="S2296" s="57">
        <f>SUM(S2234:S2295)</f>
        <v>35497</v>
      </c>
      <c r="X2296" s="57">
        <f>SUM(X2234:X2295)</f>
        <v>1211</v>
      </c>
      <c r="AA2296" s="57">
        <f>SUM(AA2234:AA2295)</f>
        <v>11773</v>
      </c>
      <c r="AB2296" s="57">
        <f>SUM(AB2234:AB2295)</f>
        <v>17021</v>
      </c>
      <c r="AC2296" s="57">
        <f>SUM(AC2234:AC2295)</f>
        <v>4522</v>
      </c>
      <c r="AD2296" s="59"/>
      <c r="AE2296" s="59"/>
      <c r="AF2296" s="59"/>
      <c r="AG2296" s="59"/>
      <c r="AI2296" s="7">
        <f>IF(Q2296&gt;0,RANK(Q2296,(N2296:P2296,Q2296:AE2296)),0)</f>
        <v>4</v>
      </c>
      <c r="AJ2296" s="7">
        <f>IF(R2296&gt;0,RANK(R2296,(N2296:P2296,Q2296:AE2296)),0)</f>
        <v>0</v>
      </c>
      <c r="AK2296" s="7">
        <f>IF(T2296&gt;0,RANK(T2296,(N2296:P2296,Q2296:AE2296)),0)</f>
        <v>0</v>
      </c>
      <c r="AL2296" s="7">
        <f>IF(S2296&gt;0,RANK(S2296,(N2296:P2296,Q2296:AE2296)),0)</f>
        <v>3</v>
      </c>
      <c r="AM2296" s="2">
        <f t="shared" si="854"/>
        <v>4.0844303476702971E-3</v>
      </c>
      <c r="AN2296" s="2">
        <f t="shared" si="855"/>
        <v>0</v>
      </c>
      <c r="AO2296" s="2">
        <f t="shared" si="856"/>
        <v>0</v>
      </c>
      <c r="AP2296" s="2">
        <f t="shared" si="857"/>
        <v>7.8766243304858232E-3</v>
      </c>
      <c r="AR2296" t="s">
        <v>1647</v>
      </c>
      <c r="AS2296" t="s">
        <v>2255</v>
      </c>
      <c r="AV2296">
        <v>1</v>
      </c>
      <c r="AW2296" s="91">
        <v>36</v>
      </c>
      <c r="AX2296" s="93"/>
      <c r="AY2296" s="91">
        <v>36</v>
      </c>
      <c r="BA2296" s="7" t="s">
        <v>1761</v>
      </c>
      <c r="BB2296" s="57">
        <f>SUM(BB2234:BB2295)</f>
        <v>264626</v>
      </c>
      <c r="BC2296" s="57">
        <f>SUM(BC2234:BC2295)</f>
        <v>2118</v>
      </c>
      <c r="BD2296" s="59"/>
      <c r="BH2296" s="57">
        <f>SUM(BH2234:BH2295)</f>
        <v>2478163</v>
      </c>
      <c r="BI2296" s="57">
        <f>SUM(BI2234:BI2295)</f>
        <v>1337514</v>
      </c>
      <c r="BJ2296" s="57">
        <f>SUM(BJ2234:BJ2295)</f>
        <v>175574</v>
      </c>
      <c r="BK2296" s="57">
        <f>SUM(BK2234:BK2295)</f>
        <v>244320</v>
      </c>
      <c r="BL2296" s="57">
        <f>SUM(BL2234:BL2295)</f>
        <v>182624</v>
      </c>
    </row>
  </sheetData>
  <phoneticPr fontId="9"/>
  <conditionalFormatting sqref="D2576:D2594 D3:D2231 D2233:D2296">
    <cfRule type="cellIs" dxfId="40" priority="1" stopIfTrue="1" operator="equal">
      <formula>1</formula>
    </cfRule>
    <cfRule type="cellIs" dxfId="39" priority="2" stopIfTrue="1" operator="equal">
      <formula>3</formula>
    </cfRule>
  </conditionalFormatting>
  <conditionalFormatting sqref="E2576:E2594 E3:E2231 E2233:E2296">
    <cfRule type="cellIs" dxfId="38" priority="3" stopIfTrue="1" operator="equal">
      <formula>1</formula>
    </cfRule>
    <cfRule type="cellIs" dxfId="37" priority="4" stopIfTrue="1" operator="equal">
      <formula>3</formula>
    </cfRule>
  </conditionalFormatting>
  <conditionalFormatting sqref="F3:F70 AI3:AL70 F2576:F2594 AI2576:AL2594 F72:F112 AI72:AL2231 AI2233:AL2296 F114:F2231 F2233:F2296">
    <cfRule type="cellIs" dxfId="36" priority="5" stopIfTrue="1" operator="equal">
      <formula>1</formula>
    </cfRule>
    <cfRule type="cellIs" dxfId="35" priority="6" stopIfTrue="1" operator="equal">
      <formula>3</formula>
    </cfRule>
  </conditionalFormatting>
  <conditionalFormatting sqref="G1:G2">
    <cfRule type="expression" dxfId="34" priority="7" stopIfTrue="1">
      <formula>IF(D1=1,1,0)</formula>
    </cfRule>
    <cfRule type="expression" dxfId="33" priority="8" stopIfTrue="1">
      <formula>IF(E1=1,1,0)</formula>
    </cfRule>
  </conditionalFormatting>
  <conditionalFormatting sqref="H1:H2 H2232 H2354:H65537">
    <cfRule type="expression" dxfId="32" priority="9" stopIfTrue="1">
      <formula>IF(D1=1,1,0)</formula>
    </cfRule>
    <cfRule type="expression" dxfId="31" priority="10" stopIfTrue="1">
      <formula>IF(E1=1,1,0)</formula>
    </cfRule>
  </conditionalFormatting>
  <conditionalFormatting sqref="G3:G2231 G2233:G2296">
    <cfRule type="expression" dxfId="30" priority="11" stopIfTrue="1">
      <formula>IF(AND(G3&gt;0,D3=1),1,0)</formula>
    </cfRule>
    <cfRule type="expression" dxfId="29" priority="12" stopIfTrue="1">
      <formula>IF(AND(G3&gt;0,E3=1),1,0)</formula>
    </cfRule>
    <cfRule type="expression" dxfId="28" priority="13" stopIfTrue="1">
      <formula>IF(AND(G3&gt;0,F3=1),1,0)</formula>
    </cfRule>
  </conditionalFormatting>
  <conditionalFormatting sqref="H3:H2231 H2233:H2296">
    <cfRule type="expression" dxfId="27" priority="14" stopIfTrue="1">
      <formula>IF(AND(G3&gt;0,D3=1),1,0)</formula>
    </cfRule>
    <cfRule type="expression" dxfId="26" priority="15" stopIfTrue="1">
      <formula>IF(AND(G3&gt;0,E3=1),1,0)</formula>
    </cfRule>
    <cfRule type="expression" dxfId="25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BE69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AA731" sqref="AA731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56" bestFit="1" customWidth="1"/>
    <col min="3" max="3" width="10.7109375" style="56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1" bestFit="1" customWidth="1"/>
    <col min="15" max="27" width="9.7109375" style="1" customWidth="1"/>
    <col min="28" max="33" width="9.7109375" customWidth="1"/>
    <col min="34" max="34" width="8.7109375" customWidth="1"/>
    <col min="35" max="35" width="18.140625" customWidth="1"/>
    <col min="36" max="36" width="14.28515625" customWidth="1"/>
    <col min="37" max="37" width="3" bestFit="1" customWidth="1"/>
    <col min="39" max="39" width="3" style="91" bestFit="1" customWidth="1"/>
    <col min="40" max="40" width="4" style="93" bestFit="1" customWidth="1"/>
    <col min="41" max="41" width="4.140625" style="93" bestFit="1" customWidth="1"/>
    <col min="42" max="42" width="7.140625" style="97" customWidth="1"/>
    <col min="43" max="43" width="6" style="97" bestFit="1" customWidth="1"/>
    <col min="46" max="46" width="6.5703125" style="1" customWidth="1"/>
    <col min="47" max="47" width="5.5703125" style="1" bestFit="1" customWidth="1"/>
    <col min="54" max="55" width="11.42578125" style="1"/>
  </cols>
  <sheetData>
    <row r="1" spans="1:57">
      <c r="A1" s="56" t="s">
        <v>718</v>
      </c>
      <c r="C1" s="26" t="s">
        <v>873</v>
      </c>
      <c r="D1" s="23" t="str">
        <f>LEFT(N1)</f>
        <v>D</v>
      </c>
      <c r="E1" s="20" t="str">
        <f>LEFT(O1)</f>
        <v>R</v>
      </c>
      <c r="F1" s="21" t="str">
        <f>LEFT(P1)</f>
        <v>I</v>
      </c>
      <c r="G1" s="30" t="s">
        <v>1001</v>
      </c>
      <c r="H1" s="2" t="s">
        <v>526</v>
      </c>
      <c r="I1" s="16"/>
      <c r="J1" s="15" t="str">
        <f>County!J1</f>
        <v>Democratic</v>
      </c>
      <c r="K1" s="14" t="str">
        <f>County!K1</f>
        <v>Republican</v>
      </c>
      <c r="L1" s="16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2" t="str">
        <f>County!P1</f>
        <v>Independent</v>
      </c>
      <c r="Q1" s="1" t="str">
        <f>County!Q1</f>
        <v>Libertarian</v>
      </c>
      <c r="R1" s="1" t="str">
        <f>County!R1</f>
        <v>Constitution</v>
      </c>
      <c r="S1" s="1" t="str">
        <f>County!S1</f>
        <v>Green</v>
      </c>
      <c r="T1" s="1" t="str">
        <f>County!T1</f>
        <v>Republican - WI</v>
      </c>
      <c r="U1" s="1" t="str">
        <f>County!U1</f>
        <v>Peace and Free</v>
      </c>
      <c r="V1" s="1" t="str">
        <f>County!V1</f>
        <v>Reform</v>
      </c>
      <c r="W1" s="1" t="str">
        <f>County!W1</f>
        <v>Socialist</v>
      </c>
      <c r="X1" s="1" t="str">
        <f>County!X1</f>
        <v>Write-ins</v>
      </c>
      <c r="Y1" s="1" t="str">
        <f>County!Y1</f>
        <v>Tea Party</v>
      </c>
      <c r="Z1" s="1" t="str">
        <f>County!Z1</f>
        <v>Work Fam</v>
      </c>
      <c r="AA1" s="1" t="str">
        <f>County!AA1</f>
        <v>State1</v>
      </c>
      <c r="AB1" s="1" t="str">
        <f>County!AB1</f>
        <v>State2</v>
      </c>
      <c r="AC1" t="str">
        <f>County!AC1</f>
        <v>State3</v>
      </c>
      <c r="AD1" t="str">
        <f>County!AD1</f>
        <v>State4</v>
      </c>
      <c r="AE1" t="str">
        <f>County!AE1</f>
        <v>State5</v>
      </c>
      <c r="AF1" t="str">
        <f>County!AF1</f>
        <v>State6</v>
      </c>
      <c r="AG1" t="str">
        <f>County!AG1</f>
        <v>State7</v>
      </c>
      <c r="AI1" t="s">
        <v>718</v>
      </c>
      <c r="AJ1" t="s">
        <v>1261</v>
      </c>
      <c r="AK1" t="s">
        <v>1462</v>
      </c>
      <c r="AM1" s="96" t="s">
        <v>225</v>
      </c>
      <c r="AN1" s="93" t="s">
        <v>226</v>
      </c>
      <c r="AO1" s="93" t="s">
        <v>622</v>
      </c>
      <c r="AP1" s="97" t="s">
        <v>1092</v>
      </c>
      <c r="AQ1" s="97" t="s">
        <v>1409</v>
      </c>
      <c r="AR1" s="7" t="s">
        <v>530</v>
      </c>
      <c r="AS1" s="7" t="s">
        <v>1549</v>
      </c>
      <c r="AT1" s="1" t="s">
        <v>864</v>
      </c>
      <c r="AU1" s="1" t="s">
        <v>206</v>
      </c>
      <c r="AW1" s="7" t="s">
        <v>1114</v>
      </c>
      <c r="AX1" s="7" t="s">
        <v>1162</v>
      </c>
      <c r="AY1" s="7" t="s">
        <v>1811</v>
      </c>
    </row>
    <row r="2" spans="1:57">
      <c r="A2" s="10"/>
      <c r="B2" s="10"/>
      <c r="C2" s="1"/>
      <c r="D2" s="7"/>
      <c r="E2" s="7"/>
      <c r="F2" s="7"/>
      <c r="G2" s="1"/>
      <c r="I2" s="16"/>
      <c r="J2" s="2"/>
      <c r="K2" s="2"/>
      <c r="L2" s="2"/>
      <c r="M2" s="2"/>
      <c r="Q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10"/>
      <c r="AD2" s="10"/>
      <c r="BB2" s="1" t="s">
        <v>1532</v>
      </c>
      <c r="BC2" s="1" t="s">
        <v>1138</v>
      </c>
    </row>
    <row r="3" spans="1:57" hidden="1" outlineLevel="1">
      <c r="A3" t="s">
        <v>787</v>
      </c>
      <c r="B3" s="10" t="s">
        <v>1193</v>
      </c>
      <c r="C3" s="1">
        <f t="shared" ref="C3:C34" si="0">SUM(N3:AG3)</f>
        <v>1439</v>
      </c>
      <c r="D3" s="7">
        <f>IF(N3&gt;0, RANK(N3,(N3:P3,Q3:AE3)),0)</f>
        <v>1</v>
      </c>
      <c r="E3" s="7">
        <f>IF(O3&gt;0,RANK(O3,(N3:P3,Q3:AE3)),0)</f>
        <v>2</v>
      </c>
      <c r="F3" s="7">
        <f t="shared" ref="F3:F34" si="1">IF(P3&gt;0,RANK(P3,(N3:AE3)),0)</f>
        <v>3</v>
      </c>
      <c r="G3" s="1">
        <f t="shared" ref="G3:G65" si="2">IF(C3&gt;0,MAX(N3:P3)-LARGE(N3:P3,2),0)</f>
        <v>158</v>
      </c>
      <c r="H3" s="2">
        <f t="shared" ref="H3:H65" si="3">IF(C3&gt;0,G3/C3,0)</f>
        <v>0.10979847116052814</v>
      </c>
      <c r="I3" s="8"/>
      <c r="J3" s="2">
        <f t="shared" ref="J3:J34" si="4">IF(C3=0,"-",N3/C3)</f>
        <v>0.54760250173731762</v>
      </c>
      <c r="K3" s="2">
        <f t="shared" ref="K3:K34" si="5">IF(C3=0,"-",O3/C3)</f>
        <v>0.43780403057678946</v>
      </c>
      <c r="L3" s="2">
        <f t="shared" ref="L3:L34" si="6">IF(C3=0,"-",P3/C3)</f>
        <v>1.0423905489923557E-2</v>
      </c>
      <c r="M3" s="2">
        <f t="shared" ref="M3:M34" si="7">IF(C3=0,"-",(1-J3-K3-L3))</f>
        <v>4.1695621959693674E-3</v>
      </c>
      <c r="N3" s="1">
        <f>BB3+BC3</f>
        <v>788</v>
      </c>
      <c r="O3" s="1">
        <v>630</v>
      </c>
      <c r="P3" s="1">
        <v>15</v>
      </c>
      <c r="Q3" s="57"/>
      <c r="S3" s="57"/>
      <c r="T3" s="57"/>
      <c r="U3" s="57"/>
      <c r="V3" s="57"/>
      <c r="W3" s="57"/>
      <c r="X3" s="57"/>
      <c r="Y3" s="57"/>
      <c r="Z3" s="57"/>
      <c r="AA3" s="57">
        <v>6</v>
      </c>
      <c r="AB3" s="57"/>
      <c r="AC3" s="10"/>
      <c r="AD3" s="10"/>
      <c r="AI3" t="str">
        <f>A3</f>
        <v>Andover</v>
      </c>
      <c r="AJ3" t="s">
        <v>2311</v>
      </c>
      <c r="AK3" s="10">
        <v>2</v>
      </c>
      <c r="AM3" s="91">
        <v>9</v>
      </c>
      <c r="AN3" s="93">
        <v>13</v>
      </c>
      <c r="AO3" s="93">
        <v>5</v>
      </c>
      <c r="AP3" s="97">
        <v>1080</v>
      </c>
      <c r="AQ3" s="97">
        <f>AM3*1000+AN3</f>
        <v>9013</v>
      </c>
      <c r="AR3" t="s">
        <v>718</v>
      </c>
      <c r="AS3" s="101">
        <f t="shared" ref="AS3:AS34" si="8">AM3*100000+AP3</f>
        <v>901080</v>
      </c>
      <c r="AW3">
        <v>15.7</v>
      </c>
      <c r="AX3">
        <v>0.24</v>
      </c>
      <c r="AY3">
        <v>15.46</v>
      </c>
      <c r="AZ3" s="2"/>
      <c r="BB3" s="1">
        <v>755</v>
      </c>
      <c r="BC3" s="1">
        <v>33</v>
      </c>
      <c r="BE3" s="1"/>
    </row>
    <row r="4" spans="1:57" hidden="1" outlineLevel="1">
      <c r="A4" t="s">
        <v>1590</v>
      </c>
      <c r="B4" s="10" t="s">
        <v>1193</v>
      </c>
      <c r="C4" s="1">
        <f t="shared" si="0"/>
        <v>5067</v>
      </c>
      <c r="D4" s="7">
        <f>IF(N4&gt;0, RANK(N4,(N4:P4,Q4:AE4)),0)</f>
        <v>1</v>
      </c>
      <c r="E4" s="7">
        <f>IF(O4&gt;0,RANK(O4,(N4:P4,Q4:AE4)),0)</f>
        <v>2</v>
      </c>
      <c r="F4" s="7">
        <f t="shared" si="1"/>
        <v>3</v>
      </c>
      <c r="G4" s="1">
        <f t="shared" si="2"/>
        <v>1087</v>
      </c>
      <c r="H4" s="2">
        <f t="shared" si="3"/>
        <v>0.2145253601736728</v>
      </c>
      <c r="I4" s="8"/>
      <c r="J4" s="2">
        <f t="shared" si="4"/>
        <v>0.6005525952239984</v>
      </c>
      <c r="K4" s="2">
        <f t="shared" si="5"/>
        <v>0.38602723505032566</v>
      </c>
      <c r="L4" s="2">
        <f t="shared" si="6"/>
        <v>8.8809946714031966E-3</v>
      </c>
      <c r="M4" s="2">
        <f t="shared" si="7"/>
        <v>4.5391750542727489E-3</v>
      </c>
      <c r="N4" s="1">
        <f t="shared" ref="N4:N67" si="9">BB4+BC4</f>
        <v>3043</v>
      </c>
      <c r="O4" s="1">
        <v>1956</v>
      </c>
      <c r="P4" s="1">
        <v>45</v>
      </c>
      <c r="Q4" s="57"/>
      <c r="S4" s="57"/>
      <c r="T4" s="57"/>
      <c r="U4" s="57"/>
      <c r="V4" s="57"/>
      <c r="W4" s="57"/>
      <c r="X4" s="57"/>
      <c r="Y4" s="57"/>
      <c r="Z4" s="57"/>
      <c r="AA4" s="57">
        <v>23</v>
      </c>
      <c r="AB4" s="57"/>
      <c r="AC4" s="10"/>
      <c r="AD4" s="10"/>
      <c r="AI4" t="str">
        <f t="shared" ref="AI4:AI67" si="10">A4</f>
        <v>Ansonia</v>
      </c>
      <c r="AJ4" t="s">
        <v>317</v>
      </c>
      <c r="AK4" s="10">
        <v>3</v>
      </c>
      <c r="AM4" s="91">
        <v>9</v>
      </c>
      <c r="AN4" s="93">
        <v>9</v>
      </c>
      <c r="AO4" s="93">
        <v>5</v>
      </c>
      <c r="AP4" s="97">
        <v>1220</v>
      </c>
      <c r="AQ4" s="97">
        <f t="shared" ref="AQ4:AQ67" si="11">AM4*1000+AN4</f>
        <v>9009</v>
      </c>
      <c r="AR4" t="s">
        <v>718</v>
      </c>
      <c r="AS4" s="101">
        <f t="shared" si="8"/>
        <v>901220</v>
      </c>
      <c r="AW4">
        <v>6.19</v>
      </c>
      <c r="AX4">
        <v>0.16</v>
      </c>
      <c r="AY4">
        <v>6.03</v>
      </c>
      <c r="AZ4" s="2"/>
      <c r="BB4" s="1">
        <v>2817</v>
      </c>
      <c r="BC4" s="1">
        <v>226</v>
      </c>
      <c r="BE4" s="1"/>
    </row>
    <row r="5" spans="1:57" hidden="1" outlineLevel="1">
      <c r="A5" t="s">
        <v>1324</v>
      </c>
      <c r="B5" s="10" t="s">
        <v>1193</v>
      </c>
      <c r="C5" s="1">
        <f t="shared" si="0"/>
        <v>1752</v>
      </c>
      <c r="D5" s="7">
        <f>IF(N5&gt;0, RANK(N5,(N5:P5,Q5:AE5)),0)</f>
        <v>1</v>
      </c>
      <c r="E5" s="7">
        <f>IF(O5&gt;0,RANK(O5,(N5:P5,Q5:AE5)),0)</f>
        <v>2</v>
      </c>
      <c r="F5" s="7">
        <f t="shared" si="1"/>
        <v>3</v>
      </c>
      <c r="G5" s="1">
        <f t="shared" si="2"/>
        <v>364</v>
      </c>
      <c r="H5" s="2">
        <f t="shared" si="3"/>
        <v>0.20776255707762556</v>
      </c>
      <c r="I5" s="8"/>
      <c r="J5" s="2">
        <f t="shared" si="4"/>
        <v>0.59360730593607303</v>
      </c>
      <c r="K5" s="2">
        <f t="shared" si="5"/>
        <v>0.38584474885844749</v>
      </c>
      <c r="L5" s="2">
        <f t="shared" si="6"/>
        <v>1.4840182648401826E-2</v>
      </c>
      <c r="M5" s="2">
        <f t="shared" si="7"/>
        <v>5.707762557077653E-3</v>
      </c>
      <c r="N5" s="1">
        <f t="shared" si="9"/>
        <v>1040</v>
      </c>
      <c r="O5" s="1">
        <v>676</v>
      </c>
      <c r="P5" s="1">
        <v>26</v>
      </c>
      <c r="Q5" s="57"/>
      <c r="S5" s="57"/>
      <c r="T5" s="57"/>
      <c r="U5" s="57"/>
      <c r="V5" s="57"/>
      <c r="W5" s="57"/>
      <c r="X5" s="57"/>
      <c r="Y5" s="57"/>
      <c r="Z5" s="57"/>
      <c r="AA5" s="57">
        <v>10</v>
      </c>
      <c r="AB5" s="57"/>
      <c r="AC5" s="10"/>
      <c r="AD5" s="10"/>
      <c r="AI5" t="str">
        <f t="shared" si="10"/>
        <v>Ashford</v>
      </c>
      <c r="AJ5" t="s">
        <v>496</v>
      </c>
      <c r="AK5" s="10">
        <v>2</v>
      </c>
      <c r="AM5" s="91">
        <v>9</v>
      </c>
      <c r="AN5" s="93">
        <v>15</v>
      </c>
      <c r="AO5" s="93">
        <v>5</v>
      </c>
      <c r="AP5" s="97">
        <v>1430</v>
      </c>
      <c r="AQ5" s="97">
        <f t="shared" si="11"/>
        <v>9015</v>
      </c>
      <c r="AR5" t="s">
        <v>718</v>
      </c>
      <c r="AS5" s="101">
        <f t="shared" si="8"/>
        <v>901430</v>
      </c>
      <c r="AW5">
        <v>39.5</v>
      </c>
      <c r="AX5">
        <v>0.71</v>
      </c>
      <c r="AY5">
        <v>38.79</v>
      </c>
      <c r="AZ5" s="2"/>
      <c r="BB5" s="1">
        <v>985</v>
      </c>
      <c r="BC5" s="1">
        <v>55</v>
      </c>
      <c r="BE5" s="1"/>
    </row>
    <row r="6" spans="1:57" hidden="1" outlineLevel="1">
      <c r="A6" t="s">
        <v>2413</v>
      </c>
      <c r="B6" s="10" t="s">
        <v>1193</v>
      </c>
      <c r="C6" s="1">
        <f t="shared" si="0"/>
        <v>8473</v>
      </c>
      <c r="D6" s="7">
        <f>IF(N6&gt;0, RANK(N6,(N6:P6,Q6:AE6)),0)</f>
        <v>2</v>
      </c>
      <c r="E6" s="7">
        <f>IF(O6&gt;0,RANK(O6,(N6:P6,Q6:AE6)),0)</f>
        <v>1</v>
      </c>
      <c r="F6" s="7">
        <f t="shared" si="1"/>
        <v>3</v>
      </c>
      <c r="G6" s="1">
        <f t="shared" si="2"/>
        <v>722</v>
      </c>
      <c r="H6" s="2">
        <f t="shared" si="3"/>
        <v>8.521184940398914E-2</v>
      </c>
      <c r="I6" s="8"/>
      <c r="J6" s="2">
        <f t="shared" si="4"/>
        <v>0.45119792281364335</v>
      </c>
      <c r="K6" s="2">
        <f t="shared" si="5"/>
        <v>0.53640977221763253</v>
      </c>
      <c r="L6" s="2">
        <f t="shared" si="6"/>
        <v>6.96329517290216E-3</v>
      </c>
      <c r="M6" s="2">
        <f t="shared" si="7"/>
        <v>5.4290097958219615E-3</v>
      </c>
      <c r="N6" s="1">
        <f t="shared" si="9"/>
        <v>3823</v>
      </c>
      <c r="O6" s="1">
        <v>4545</v>
      </c>
      <c r="P6" s="1">
        <v>59</v>
      </c>
      <c r="Q6" s="57"/>
      <c r="S6" s="57"/>
      <c r="T6" s="57"/>
      <c r="U6" s="57"/>
      <c r="V6" s="57"/>
      <c r="W6" s="57"/>
      <c r="X6" s="57"/>
      <c r="Y6" s="57"/>
      <c r="Z6" s="57"/>
      <c r="AA6" s="57">
        <v>46</v>
      </c>
      <c r="AB6" s="57"/>
      <c r="AC6" s="10"/>
      <c r="AD6" s="10"/>
      <c r="AI6" t="str">
        <f t="shared" si="10"/>
        <v>Avon</v>
      </c>
      <c r="AJ6" t="s">
        <v>1842</v>
      </c>
      <c r="AK6" s="10">
        <v>5</v>
      </c>
      <c r="AM6" s="91">
        <v>9</v>
      </c>
      <c r="AN6" s="93">
        <v>3</v>
      </c>
      <c r="AO6" s="93">
        <v>5</v>
      </c>
      <c r="AP6" s="97">
        <v>2060</v>
      </c>
      <c r="AQ6" s="97">
        <f t="shared" si="11"/>
        <v>9003</v>
      </c>
      <c r="AR6" t="s">
        <v>718</v>
      </c>
      <c r="AS6" s="101">
        <f t="shared" si="8"/>
        <v>902060</v>
      </c>
      <c r="AW6">
        <v>23.52</v>
      </c>
      <c r="AX6">
        <v>0.4</v>
      </c>
      <c r="AY6">
        <v>23.12</v>
      </c>
      <c r="AZ6" s="2"/>
      <c r="BB6" s="1">
        <v>3725</v>
      </c>
      <c r="BC6" s="1">
        <v>98</v>
      </c>
      <c r="BE6" s="1"/>
    </row>
    <row r="7" spans="1:57" hidden="1" outlineLevel="1">
      <c r="A7" t="s">
        <v>2186</v>
      </c>
      <c r="B7" s="10" t="s">
        <v>1193</v>
      </c>
      <c r="C7" s="1">
        <f t="shared" si="0"/>
        <v>1674</v>
      </c>
      <c r="D7" s="7">
        <f>IF(N7&gt;0, RANK(N7,(N7:P7,Q7:AE7)),0)</f>
        <v>2</v>
      </c>
      <c r="E7" s="7">
        <f>IF(O7&gt;0,RANK(O7,(N7:P7,Q7:AE7)),0)</f>
        <v>1</v>
      </c>
      <c r="F7" s="7">
        <f t="shared" si="1"/>
        <v>3</v>
      </c>
      <c r="G7" s="1">
        <f t="shared" si="2"/>
        <v>40</v>
      </c>
      <c r="H7" s="2">
        <f t="shared" si="3"/>
        <v>2.3894862604540025E-2</v>
      </c>
      <c r="I7" s="8"/>
      <c r="J7" s="2">
        <f t="shared" si="4"/>
        <v>0.48028673835125446</v>
      </c>
      <c r="K7" s="2">
        <f t="shared" si="5"/>
        <v>0.50418160095579445</v>
      </c>
      <c r="L7" s="2">
        <f t="shared" si="6"/>
        <v>1.0752688172043012E-2</v>
      </c>
      <c r="M7" s="2">
        <f t="shared" si="7"/>
        <v>4.7789725209080765E-3</v>
      </c>
      <c r="N7" s="1">
        <f t="shared" si="9"/>
        <v>804</v>
      </c>
      <c r="O7" s="1">
        <v>844</v>
      </c>
      <c r="P7" s="1">
        <v>18</v>
      </c>
      <c r="Q7" s="57"/>
      <c r="S7" s="57"/>
      <c r="T7" s="57"/>
      <c r="U7" s="57"/>
      <c r="V7" s="57"/>
      <c r="W7" s="57"/>
      <c r="X7" s="57"/>
      <c r="Y7" s="57"/>
      <c r="Z7" s="57"/>
      <c r="AA7" s="57">
        <v>8</v>
      </c>
      <c r="AB7" s="57"/>
      <c r="AC7" s="10"/>
      <c r="AD7" s="10"/>
      <c r="AI7" t="str">
        <f t="shared" si="10"/>
        <v>Barkhamsted</v>
      </c>
      <c r="AJ7" t="s">
        <v>1994</v>
      </c>
      <c r="AK7" s="10">
        <v>1</v>
      </c>
      <c r="AM7" s="91">
        <v>9</v>
      </c>
      <c r="AN7" s="93">
        <v>5</v>
      </c>
      <c r="AO7" s="93">
        <v>5</v>
      </c>
      <c r="AP7" s="97">
        <v>2760</v>
      </c>
      <c r="AQ7" s="97">
        <f t="shared" si="11"/>
        <v>9005</v>
      </c>
      <c r="AR7" t="s">
        <v>718</v>
      </c>
      <c r="AS7" s="101">
        <f t="shared" si="8"/>
        <v>902760</v>
      </c>
      <c r="AW7">
        <v>38.83</v>
      </c>
      <c r="AX7">
        <v>2.61</v>
      </c>
      <c r="AY7">
        <v>36.22</v>
      </c>
      <c r="AZ7" s="2"/>
      <c r="BB7" s="1">
        <v>764</v>
      </c>
      <c r="BC7" s="1">
        <v>40</v>
      </c>
      <c r="BE7" s="1"/>
    </row>
    <row r="8" spans="1:57" hidden="1" outlineLevel="1">
      <c r="A8" t="s">
        <v>1009</v>
      </c>
      <c r="B8" s="10" t="s">
        <v>1193</v>
      </c>
      <c r="C8" s="1">
        <f t="shared" si="0"/>
        <v>2337</v>
      </c>
      <c r="D8" s="7">
        <f>IF(N8&gt;0, RANK(N8,(N8:P8,Q8:AE8)),0)</f>
        <v>2</v>
      </c>
      <c r="E8" s="7">
        <f>IF(O8&gt;0,RANK(O8,(N8:P8,Q8:AE8)),0)</f>
        <v>1</v>
      </c>
      <c r="F8" s="7">
        <f t="shared" si="1"/>
        <v>3</v>
      </c>
      <c r="G8" s="1">
        <f t="shared" si="2"/>
        <v>252</v>
      </c>
      <c r="H8" s="2">
        <f t="shared" si="3"/>
        <v>0.10783055198973042</v>
      </c>
      <c r="I8" s="8"/>
      <c r="J8" s="2">
        <f t="shared" si="4"/>
        <v>0.43774069319640563</v>
      </c>
      <c r="K8" s="2">
        <f t="shared" si="5"/>
        <v>0.54557124518613609</v>
      </c>
      <c r="L8" s="2">
        <f t="shared" si="6"/>
        <v>1.1125374411638854E-2</v>
      </c>
      <c r="M8" s="2">
        <f t="shared" si="7"/>
        <v>5.5626872058194294E-3</v>
      </c>
      <c r="N8" s="1">
        <f t="shared" si="9"/>
        <v>1023</v>
      </c>
      <c r="O8" s="1">
        <v>1275</v>
      </c>
      <c r="P8" s="1">
        <v>26</v>
      </c>
      <c r="Q8" s="57"/>
      <c r="S8" s="57"/>
      <c r="T8" s="57"/>
      <c r="U8" s="57"/>
      <c r="V8" s="57"/>
      <c r="W8" s="57"/>
      <c r="X8" s="57"/>
      <c r="Y8" s="57"/>
      <c r="Z8" s="57"/>
      <c r="AA8" s="57">
        <v>13</v>
      </c>
      <c r="AB8" s="57"/>
      <c r="AC8" s="10"/>
      <c r="AD8" s="10"/>
      <c r="AI8" t="str">
        <f t="shared" si="10"/>
        <v>Beacon Falls</v>
      </c>
      <c r="AJ8" t="s">
        <v>317</v>
      </c>
      <c r="AK8" s="10">
        <v>3</v>
      </c>
      <c r="AM8" s="91">
        <v>9</v>
      </c>
      <c r="AN8" s="93">
        <v>9</v>
      </c>
      <c r="AO8" s="93">
        <v>10</v>
      </c>
      <c r="AP8" s="97">
        <v>3250</v>
      </c>
      <c r="AQ8" s="97">
        <f t="shared" si="11"/>
        <v>9009</v>
      </c>
      <c r="AR8" t="s">
        <v>718</v>
      </c>
      <c r="AS8" s="101">
        <f t="shared" si="8"/>
        <v>903250</v>
      </c>
      <c r="AW8">
        <v>9.8699999999999992</v>
      </c>
      <c r="AX8">
        <v>0.1</v>
      </c>
      <c r="AY8">
        <v>9.7799999999999994</v>
      </c>
      <c r="AZ8" s="2"/>
      <c r="BB8" s="1">
        <v>969</v>
      </c>
      <c r="BC8" s="1">
        <v>54</v>
      </c>
      <c r="BE8" s="1"/>
    </row>
    <row r="9" spans="1:57" hidden="1" outlineLevel="1">
      <c r="A9" t="s">
        <v>1528</v>
      </c>
      <c r="B9" s="10" t="s">
        <v>1193</v>
      </c>
      <c r="C9" s="1">
        <f t="shared" si="0"/>
        <v>8577</v>
      </c>
      <c r="D9" s="7">
        <f>IF(N9&gt;0, RANK(N9,(N9:P9,Q9:AE9)),0)</f>
        <v>1</v>
      </c>
      <c r="E9" s="7">
        <f>IF(O9&gt;0,RANK(O9,(N9:P9,Q9:AE9)),0)</f>
        <v>2</v>
      </c>
      <c r="F9" s="7">
        <f t="shared" si="1"/>
        <v>3</v>
      </c>
      <c r="G9" s="1">
        <f t="shared" si="2"/>
        <v>264</v>
      </c>
      <c r="H9" s="2">
        <f t="shared" si="3"/>
        <v>3.0779993004547045E-2</v>
      </c>
      <c r="I9" s="8"/>
      <c r="J9" s="2">
        <f t="shared" si="4"/>
        <v>0.5068205666316894</v>
      </c>
      <c r="K9" s="2">
        <f t="shared" si="5"/>
        <v>0.47604057362714236</v>
      </c>
      <c r="L9" s="2">
        <f t="shared" si="6"/>
        <v>1.0609770315961291E-2</v>
      </c>
      <c r="M9" s="2">
        <f t="shared" si="7"/>
        <v>6.5290894252069531E-3</v>
      </c>
      <c r="N9" s="1">
        <f t="shared" si="9"/>
        <v>4347</v>
      </c>
      <c r="O9" s="1">
        <v>4083</v>
      </c>
      <c r="P9" s="1">
        <v>91</v>
      </c>
      <c r="Q9" s="57"/>
      <c r="S9" s="57"/>
      <c r="T9" s="57"/>
      <c r="U9" s="57"/>
      <c r="V9" s="57"/>
      <c r="W9" s="57"/>
      <c r="X9" s="57"/>
      <c r="Y9" s="57"/>
      <c r="Z9" s="57"/>
      <c r="AA9" s="57">
        <v>56</v>
      </c>
      <c r="AB9" s="57"/>
      <c r="AC9" s="10"/>
      <c r="AD9" s="10"/>
      <c r="AI9" t="str">
        <f t="shared" si="10"/>
        <v>Berlin</v>
      </c>
      <c r="AJ9" t="s">
        <v>1842</v>
      </c>
      <c r="AK9" s="10">
        <v>1</v>
      </c>
      <c r="AM9" s="91">
        <v>9</v>
      </c>
      <c r="AN9" s="93">
        <v>3</v>
      </c>
      <c r="AO9" s="93">
        <v>10</v>
      </c>
      <c r="AP9" s="97">
        <v>4300</v>
      </c>
      <c r="AQ9" s="97">
        <f t="shared" si="11"/>
        <v>9003</v>
      </c>
      <c r="AR9" t="s">
        <v>718</v>
      </c>
      <c r="AS9" s="101">
        <f t="shared" si="8"/>
        <v>904300</v>
      </c>
      <c r="AW9">
        <v>27.04</v>
      </c>
      <c r="AX9">
        <v>0.59</v>
      </c>
      <c r="AY9">
        <v>26.45</v>
      </c>
      <c r="AZ9" s="2"/>
      <c r="BB9" s="1">
        <v>4088</v>
      </c>
      <c r="BC9" s="1">
        <v>259</v>
      </c>
      <c r="BE9" s="1"/>
    </row>
    <row r="10" spans="1:57" hidden="1" outlineLevel="1">
      <c r="A10" t="s">
        <v>2171</v>
      </c>
      <c r="B10" s="10" t="s">
        <v>1193</v>
      </c>
      <c r="C10" s="1">
        <f t="shared" si="0"/>
        <v>2594</v>
      </c>
      <c r="D10" s="7">
        <f>IF(N10&gt;0, RANK(N10,(N10:P10,Q10:AE10)),0)</f>
        <v>1</v>
      </c>
      <c r="E10" s="7">
        <f>IF(O10&gt;0,RANK(O10,(N10:P10,Q10:AE10)),0)</f>
        <v>2</v>
      </c>
      <c r="F10" s="7">
        <f t="shared" si="1"/>
        <v>3</v>
      </c>
      <c r="G10" s="1">
        <f t="shared" si="2"/>
        <v>14</v>
      </c>
      <c r="H10" s="2">
        <f t="shared" si="3"/>
        <v>5.3970701619121047E-3</v>
      </c>
      <c r="I10" s="8"/>
      <c r="J10" s="2">
        <f t="shared" si="4"/>
        <v>0.49537393986121819</v>
      </c>
      <c r="K10" s="2">
        <f t="shared" si="5"/>
        <v>0.48997686969930609</v>
      </c>
      <c r="L10" s="2">
        <f t="shared" si="6"/>
        <v>9.6376252891287595E-3</v>
      </c>
      <c r="M10" s="2">
        <f t="shared" si="7"/>
        <v>5.0115651503468972E-3</v>
      </c>
      <c r="N10" s="1">
        <f t="shared" si="9"/>
        <v>1285</v>
      </c>
      <c r="O10" s="1">
        <v>1271</v>
      </c>
      <c r="P10" s="1">
        <v>25</v>
      </c>
      <c r="Q10" s="57"/>
      <c r="S10" s="57"/>
      <c r="T10" s="57"/>
      <c r="U10" s="57"/>
      <c r="V10" s="57"/>
      <c r="W10" s="57"/>
      <c r="X10" s="57"/>
      <c r="Y10" s="57"/>
      <c r="Z10" s="57"/>
      <c r="AA10" s="57">
        <v>13</v>
      </c>
      <c r="AB10" s="57"/>
      <c r="AC10" s="10"/>
      <c r="AD10" s="10"/>
      <c r="AI10" t="str">
        <f t="shared" si="10"/>
        <v>Bethany</v>
      </c>
      <c r="AJ10" t="s">
        <v>317</v>
      </c>
      <c r="AK10" s="10">
        <v>3</v>
      </c>
      <c r="AM10" s="91">
        <v>9</v>
      </c>
      <c r="AN10" s="93">
        <v>9</v>
      </c>
      <c r="AO10" s="93">
        <v>15</v>
      </c>
      <c r="AP10" s="97">
        <v>4580</v>
      </c>
      <c r="AQ10" s="97">
        <f t="shared" si="11"/>
        <v>9009</v>
      </c>
      <c r="AR10" t="s">
        <v>718</v>
      </c>
      <c r="AS10" s="101">
        <f t="shared" si="8"/>
        <v>904580</v>
      </c>
      <c r="AW10">
        <v>21.36</v>
      </c>
      <c r="AX10">
        <v>0.39</v>
      </c>
      <c r="AY10">
        <v>20.97</v>
      </c>
      <c r="AZ10" s="2"/>
      <c r="BB10" s="1">
        <v>1232</v>
      </c>
      <c r="BC10" s="1">
        <v>53</v>
      </c>
      <c r="BE10" s="1"/>
    </row>
    <row r="11" spans="1:57" hidden="1" outlineLevel="1">
      <c r="A11" t="s">
        <v>1529</v>
      </c>
      <c r="B11" s="10" t="s">
        <v>1193</v>
      </c>
      <c r="C11" s="1">
        <f t="shared" si="0"/>
        <v>6766</v>
      </c>
      <c r="D11" s="7">
        <f>IF(N11&gt;0, RANK(N11,(N11:P11,Q11:AE11)),0)</f>
        <v>2</v>
      </c>
      <c r="E11" s="7">
        <f>IF(O11&gt;0,RANK(O11,(N11:P11,Q11:AE11)),0)</f>
        <v>1</v>
      </c>
      <c r="F11" s="7">
        <f t="shared" si="1"/>
        <v>3</v>
      </c>
      <c r="G11" s="1">
        <f t="shared" si="2"/>
        <v>247</v>
      </c>
      <c r="H11" s="2">
        <f t="shared" si="3"/>
        <v>3.6506059710316285E-2</v>
      </c>
      <c r="I11" s="8"/>
      <c r="J11" s="2">
        <f t="shared" si="4"/>
        <v>0.47398758498374222</v>
      </c>
      <c r="K11" s="2">
        <f t="shared" si="5"/>
        <v>0.51049364469405856</v>
      </c>
      <c r="L11" s="2">
        <f t="shared" si="6"/>
        <v>1.1676027194797517E-2</v>
      </c>
      <c r="M11" s="2">
        <f t="shared" si="7"/>
        <v>3.8427431274016544E-3</v>
      </c>
      <c r="N11" s="1">
        <f t="shared" si="9"/>
        <v>3207</v>
      </c>
      <c r="O11" s="1">
        <v>3454</v>
      </c>
      <c r="P11" s="1">
        <v>79</v>
      </c>
      <c r="Q11" s="57"/>
      <c r="S11" s="57"/>
      <c r="T11" s="57"/>
      <c r="U11" s="57"/>
      <c r="V11" s="57"/>
      <c r="W11" s="57"/>
      <c r="X11" s="57"/>
      <c r="Y11" s="57"/>
      <c r="Z11" s="57"/>
      <c r="AA11" s="57">
        <v>26</v>
      </c>
      <c r="AB11" s="57"/>
      <c r="AC11" s="10"/>
      <c r="AD11" s="10"/>
      <c r="AI11" t="str">
        <f t="shared" si="10"/>
        <v>Bethel</v>
      </c>
      <c r="AJ11" t="s">
        <v>2059</v>
      </c>
      <c r="AK11" s="10">
        <v>5</v>
      </c>
      <c r="AM11" s="91">
        <v>9</v>
      </c>
      <c r="AN11" s="93">
        <v>1</v>
      </c>
      <c r="AO11" s="93">
        <v>5</v>
      </c>
      <c r="AP11" s="97">
        <v>4720</v>
      </c>
      <c r="AQ11" s="97">
        <f t="shared" si="11"/>
        <v>9001</v>
      </c>
      <c r="AR11" t="s">
        <v>718</v>
      </c>
      <c r="AS11" s="101">
        <f t="shared" si="8"/>
        <v>904720</v>
      </c>
      <c r="AW11">
        <v>16.89</v>
      </c>
      <c r="AX11">
        <v>0.09</v>
      </c>
      <c r="AY11">
        <v>16.79</v>
      </c>
      <c r="AZ11" s="2"/>
      <c r="BB11" s="1">
        <v>3073</v>
      </c>
      <c r="BC11" s="1">
        <v>134</v>
      </c>
      <c r="BE11" s="1"/>
    </row>
    <row r="12" spans="1:57" hidden="1" outlineLevel="1">
      <c r="A12" t="s">
        <v>1098</v>
      </c>
      <c r="B12" s="10" t="s">
        <v>1193</v>
      </c>
      <c r="C12" s="1">
        <f t="shared" si="0"/>
        <v>1805</v>
      </c>
      <c r="D12" s="7">
        <f>IF(N12&gt;0, RANK(N12,(N12:P12,Q12:AE12)),0)</f>
        <v>2</v>
      </c>
      <c r="E12" s="7">
        <f>IF(O12&gt;0,RANK(O12,(N12:P12,Q12:AE12)),0)</f>
        <v>1</v>
      </c>
      <c r="F12" s="7">
        <f t="shared" si="1"/>
        <v>3</v>
      </c>
      <c r="G12" s="1">
        <f t="shared" si="2"/>
        <v>321</v>
      </c>
      <c r="H12" s="2">
        <f t="shared" si="3"/>
        <v>0.1778393351800554</v>
      </c>
      <c r="I12" s="8"/>
      <c r="J12" s="2">
        <f t="shared" si="4"/>
        <v>0.40221606648199448</v>
      </c>
      <c r="K12" s="2">
        <f t="shared" si="5"/>
        <v>0.58005540166204983</v>
      </c>
      <c r="L12" s="2">
        <f t="shared" si="6"/>
        <v>1.2742382271468145E-2</v>
      </c>
      <c r="M12" s="2">
        <f t="shared" si="7"/>
        <v>4.9861495844875422E-3</v>
      </c>
      <c r="N12" s="1">
        <f t="shared" si="9"/>
        <v>726</v>
      </c>
      <c r="O12" s="1">
        <v>1047</v>
      </c>
      <c r="P12" s="1">
        <v>23</v>
      </c>
      <c r="Q12" s="57"/>
      <c r="S12" s="57"/>
      <c r="T12" s="57"/>
      <c r="U12" s="57"/>
      <c r="V12" s="57"/>
      <c r="W12" s="57"/>
      <c r="X12" s="57"/>
      <c r="Y12" s="57"/>
      <c r="Z12" s="57"/>
      <c r="AA12" s="57">
        <v>9</v>
      </c>
      <c r="AB12" s="57"/>
      <c r="AC12" s="10"/>
      <c r="AD12" s="10"/>
      <c r="AI12" t="str">
        <f t="shared" si="10"/>
        <v>Bethlehem</v>
      </c>
      <c r="AJ12" t="s">
        <v>1994</v>
      </c>
      <c r="AK12" s="10">
        <v>5</v>
      </c>
      <c r="AM12" s="91">
        <v>9</v>
      </c>
      <c r="AN12" s="93">
        <v>5</v>
      </c>
      <c r="AO12" s="93">
        <v>10</v>
      </c>
      <c r="AP12" s="97">
        <v>4930</v>
      </c>
      <c r="AQ12" s="97">
        <f t="shared" si="11"/>
        <v>9005</v>
      </c>
      <c r="AR12" t="s">
        <v>718</v>
      </c>
      <c r="AS12" s="101">
        <f t="shared" si="8"/>
        <v>904930</v>
      </c>
      <c r="AW12">
        <v>19.66</v>
      </c>
      <c r="AX12">
        <v>0.3</v>
      </c>
      <c r="AY12">
        <v>19.36</v>
      </c>
      <c r="AZ12" s="2"/>
      <c r="BB12" s="1">
        <v>701</v>
      </c>
      <c r="BC12" s="1">
        <v>25</v>
      </c>
      <c r="BE12" s="1"/>
    </row>
    <row r="13" spans="1:57" hidden="1" outlineLevel="1">
      <c r="A13" t="s">
        <v>1588</v>
      </c>
      <c r="B13" s="10" t="s">
        <v>1193</v>
      </c>
      <c r="C13" s="1">
        <f t="shared" si="0"/>
        <v>8830</v>
      </c>
      <c r="D13" s="7">
        <f>IF(N13&gt;0, RANK(N13,(N13:P13,Q13:AE13)),0)</f>
        <v>1</v>
      </c>
      <c r="E13" s="7">
        <f>IF(O13&gt;0,RANK(O13,(N13:P13,Q13:AE13)),0)</f>
        <v>2</v>
      </c>
      <c r="F13" s="7">
        <f t="shared" si="1"/>
        <v>3</v>
      </c>
      <c r="G13" s="1">
        <f t="shared" si="2"/>
        <v>5490</v>
      </c>
      <c r="H13" s="2">
        <f t="shared" si="3"/>
        <v>0.62174405436013591</v>
      </c>
      <c r="I13" s="8"/>
      <c r="J13" s="2">
        <f t="shared" si="4"/>
        <v>0.80668176670441671</v>
      </c>
      <c r="K13" s="2">
        <f t="shared" si="5"/>
        <v>0.18493771234428086</v>
      </c>
      <c r="L13" s="2">
        <f t="shared" si="6"/>
        <v>4.3035107587768972E-3</v>
      </c>
      <c r="M13" s="2">
        <f t="shared" si="7"/>
        <v>4.0770101925255309E-3</v>
      </c>
      <c r="N13" s="1">
        <f t="shared" si="9"/>
        <v>7123</v>
      </c>
      <c r="O13" s="1">
        <v>1633</v>
      </c>
      <c r="P13" s="1">
        <v>38</v>
      </c>
      <c r="Q13" s="57"/>
      <c r="S13" s="57"/>
      <c r="T13" s="57"/>
      <c r="U13" s="57"/>
      <c r="V13" s="57"/>
      <c r="W13" s="57"/>
      <c r="X13" s="57"/>
      <c r="Y13" s="57"/>
      <c r="Z13" s="57"/>
      <c r="AA13" s="57">
        <v>36</v>
      </c>
      <c r="AB13" s="57"/>
      <c r="AC13" s="10"/>
      <c r="AD13" s="10"/>
      <c r="AI13" t="str">
        <f t="shared" si="10"/>
        <v>Bloomfield</v>
      </c>
      <c r="AJ13" t="s">
        <v>1842</v>
      </c>
      <c r="AK13" s="10">
        <v>1</v>
      </c>
      <c r="AM13" s="91">
        <v>9</v>
      </c>
      <c r="AN13" s="93">
        <v>3</v>
      </c>
      <c r="AO13" s="93">
        <v>15</v>
      </c>
      <c r="AP13" s="97">
        <v>5910</v>
      </c>
      <c r="AQ13" s="97">
        <f t="shared" si="11"/>
        <v>9003</v>
      </c>
      <c r="AR13" t="s">
        <v>718</v>
      </c>
      <c r="AS13" s="101">
        <f t="shared" si="8"/>
        <v>905910</v>
      </c>
      <c r="AW13">
        <v>26.18</v>
      </c>
      <c r="AX13">
        <v>0.16</v>
      </c>
      <c r="AY13">
        <v>26.01</v>
      </c>
      <c r="AZ13" s="2"/>
      <c r="BB13" s="1">
        <v>6700</v>
      </c>
      <c r="BC13" s="1">
        <v>423</v>
      </c>
      <c r="BE13" s="1"/>
    </row>
    <row r="14" spans="1:57" hidden="1" outlineLevel="1">
      <c r="A14" t="s">
        <v>2489</v>
      </c>
      <c r="B14" s="10" t="s">
        <v>1193</v>
      </c>
      <c r="C14" s="1">
        <f t="shared" si="0"/>
        <v>2356</v>
      </c>
      <c r="D14" s="7">
        <f>IF(N14&gt;0, RANK(N14,(N14:P14,Q14:AE14)),0)</f>
        <v>1</v>
      </c>
      <c r="E14" s="7">
        <f>IF(O14&gt;0,RANK(O14,(N14:P14,Q14:AE14)),0)</f>
        <v>2</v>
      </c>
      <c r="F14" s="7">
        <f t="shared" si="1"/>
        <v>3</v>
      </c>
      <c r="G14" s="1">
        <f t="shared" si="2"/>
        <v>3</v>
      </c>
      <c r="H14" s="2">
        <f t="shared" si="3"/>
        <v>1.2733446519524619E-3</v>
      </c>
      <c r="I14" s="8"/>
      <c r="J14" s="2">
        <f t="shared" si="4"/>
        <v>0.4893887945670628</v>
      </c>
      <c r="K14" s="2">
        <f t="shared" si="5"/>
        <v>0.48811544991511036</v>
      </c>
      <c r="L14" s="2">
        <f t="shared" si="6"/>
        <v>1.3157894736842105E-2</v>
      </c>
      <c r="M14" s="2">
        <f t="shared" si="7"/>
        <v>9.3378607809847941E-3</v>
      </c>
      <c r="N14" s="1">
        <f t="shared" si="9"/>
        <v>1153</v>
      </c>
      <c r="O14" s="1">
        <v>1150</v>
      </c>
      <c r="P14" s="1">
        <v>31</v>
      </c>
      <c r="Q14" s="57"/>
      <c r="S14" s="57"/>
      <c r="T14" s="57"/>
      <c r="U14" s="57"/>
      <c r="V14" s="57"/>
      <c r="W14" s="57"/>
      <c r="X14" s="57"/>
      <c r="Y14" s="57"/>
      <c r="Z14" s="57"/>
      <c r="AA14" s="57">
        <v>22</v>
      </c>
      <c r="AB14" s="57"/>
      <c r="AC14" s="10"/>
      <c r="AD14" s="10"/>
      <c r="AI14" t="str">
        <f t="shared" si="10"/>
        <v>Bolton</v>
      </c>
      <c r="AJ14" t="s">
        <v>2311</v>
      </c>
      <c r="AK14" s="10">
        <v>2</v>
      </c>
      <c r="AM14" s="91">
        <v>9</v>
      </c>
      <c r="AN14" s="93">
        <v>13</v>
      </c>
      <c r="AO14" s="93">
        <v>10</v>
      </c>
      <c r="AP14" s="97">
        <v>6260</v>
      </c>
      <c r="AQ14" s="97">
        <f t="shared" si="11"/>
        <v>9013</v>
      </c>
      <c r="AR14" t="s">
        <v>718</v>
      </c>
      <c r="AS14" s="101">
        <f t="shared" si="8"/>
        <v>906260</v>
      </c>
      <c r="AW14">
        <v>14.69</v>
      </c>
      <c r="AX14">
        <v>0.28000000000000003</v>
      </c>
      <c r="AY14">
        <v>14.41</v>
      </c>
      <c r="AZ14" s="2"/>
      <c r="BB14" s="1">
        <v>1093</v>
      </c>
      <c r="BC14" s="1">
        <v>60</v>
      </c>
      <c r="BE14" s="1"/>
    </row>
    <row r="15" spans="1:57" hidden="1" outlineLevel="1">
      <c r="A15" t="s">
        <v>489</v>
      </c>
      <c r="B15" s="10" t="s">
        <v>1193</v>
      </c>
      <c r="C15" s="1">
        <f t="shared" si="0"/>
        <v>1161</v>
      </c>
      <c r="D15" s="7">
        <f>IF(N15&gt;0, RANK(N15,(N15:P15,Q15:AE15)),0)</f>
        <v>1</v>
      </c>
      <c r="E15" s="7">
        <f>IF(O15&gt;0,RANK(O15,(N15:P15,Q15:AE15)),0)</f>
        <v>2</v>
      </c>
      <c r="F15" s="7">
        <f t="shared" si="1"/>
        <v>3</v>
      </c>
      <c r="G15" s="1">
        <f t="shared" si="2"/>
        <v>52</v>
      </c>
      <c r="H15" s="2">
        <f t="shared" si="3"/>
        <v>4.4788975021533159E-2</v>
      </c>
      <c r="I15" s="8"/>
      <c r="J15" s="2">
        <f t="shared" si="4"/>
        <v>0.50732127476313527</v>
      </c>
      <c r="K15" s="2">
        <f t="shared" si="5"/>
        <v>0.46253229974160209</v>
      </c>
      <c r="L15" s="2">
        <f t="shared" si="6"/>
        <v>1.7226528854435832E-2</v>
      </c>
      <c r="M15" s="2">
        <f t="shared" si="7"/>
        <v>1.2919896640826808E-2</v>
      </c>
      <c r="N15" s="1">
        <f t="shared" si="9"/>
        <v>589</v>
      </c>
      <c r="O15" s="1">
        <v>537</v>
      </c>
      <c r="P15" s="1">
        <v>20</v>
      </c>
      <c r="Q15" s="57"/>
      <c r="S15" s="57"/>
      <c r="T15" s="57"/>
      <c r="U15" s="57"/>
      <c r="V15" s="57"/>
      <c r="W15" s="57"/>
      <c r="X15" s="57"/>
      <c r="Y15" s="57"/>
      <c r="Z15" s="57"/>
      <c r="AA15" s="57">
        <v>15</v>
      </c>
      <c r="AB15" s="57"/>
      <c r="AC15" s="10"/>
      <c r="AD15" s="10"/>
      <c r="AI15" t="str">
        <f t="shared" si="10"/>
        <v>Bozrah</v>
      </c>
      <c r="AJ15" t="s">
        <v>1729</v>
      </c>
      <c r="AK15" s="10">
        <v>2</v>
      </c>
      <c r="AM15" s="91">
        <v>9</v>
      </c>
      <c r="AN15" s="93">
        <v>11</v>
      </c>
      <c r="AO15" s="93">
        <v>5</v>
      </c>
      <c r="AP15" s="97">
        <v>6820</v>
      </c>
      <c r="AQ15" s="97">
        <f t="shared" si="11"/>
        <v>9011</v>
      </c>
      <c r="AR15" t="s">
        <v>718</v>
      </c>
      <c r="AS15" s="101">
        <f t="shared" si="8"/>
        <v>906820</v>
      </c>
      <c r="AW15">
        <v>20.239999999999998</v>
      </c>
      <c r="AX15">
        <v>0.27</v>
      </c>
      <c r="AY15">
        <v>19.97</v>
      </c>
      <c r="AZ15" s="2"/>
      <c r="BB15" s="1">
        <v>547</v>
      </c>
      <c r="BC15" s="1">
        <v>42</v>
      </c>
      <c r="BE15" s="1"/>
    </row>
    <row r="16" spans="1:57" hidden="1" outlineLevel="1">
      <c r="A16" t="s">
        <v>123</v>
      </c>
      <c r="B16" s="10" t="s">
        <v>1193</v>
      </c>
      <c r="C16" s="1">
        <f t="shared" si="0"/>
        <v>11093</v>
      </c>
      <c r="D16" s="7">
        <f>IF(N16&gt;0, RANK(N16,(N16:P16,Q16:AE16)),0)</f>
        <v>1</v>
      </c>
      <c r="E16" s="7">
        <f>IF(O16&gt;0,RANK(O16,(N16:P16,Q16:AE16)),0)</f>
        <v>2</v>
      </c>
      <c r="F16" s="7">
        <f t="shared" si="1"/>
        <v>3</v>
      </c>
      <c r="G16" s="1">
        <f t="shared" si="2"/>
        <v>2216</v>
      </c>
      <c r="H16" s="2">
        <f t="shared" si="3"/>
        <v>0.19976561795727035</v>
      </c>
      <c r="I16" s="8"/>
      <c r="J16" s="2">
        <f t="shared" si="4"/>
        <v>0.59280627422698995</v>
      </c>
      <c r="K16" s="2">
        <f t="shared" si="5"/>
        <v>0.39304065626971962</v>
      </c>
      <c r="L16" s="2">
        <f t="shared" si="6"/>
        <v>8.1132245560263227E-3</v>
      </c>
      <c r="M16" s="2">
        <f t="shared" si="7"/>
        <v>6.0398449472641048E-3</v>
      </c>
      <c r="N16" s="1">
        <f t="shared" si="9"/>
        <v>6576</v>
      </c>
      <c r="O16" s="1">
        <v>4360</v>
      </c>
      <c r="P16" s="1">
        <v>90</v>
      </c>
      <c r="Q16" s="57"/>
      <c r="S16" s="57"/>
      <c r="T16" s="57"/>
      <c r="U16" s="57"/>
      <c r="V16" s="57"/>
      <c r="W16" s="57"/>
      <c r="X16" s="57"/>
      <c r="Y16" s="57"/>
      <c r="Z16" s="57"/>
      <c r="AA16" s="57">
        <v>67</v>
      </c>
      <c r="AB16" s="57"/>
      <c r="AC16" s="10"/>
      <c r="AD16" s="10"/>
      <c r="AI16" t="str">
        <f t="shared" si="10"/>
        <v>Branford</v>
      </c>
      <c r="AJ16" t="s">
        <v>317</v>
      </c>
      <c r="AK16" s="10">
        <v>3</v>
      </c>
      <c r="AM16" s="91">
        <v>9</v>
      </c>
      <c r="AN16" s="93">
        <v>9</v>
      </c>
      <c r="AO16" s="93">
        <v>20</v>
      </c>
      <c r="AP16" s="97">
        <v>7310</v>
      </c>
      <c r="AQ16" s="97">
        <f t="shared" si="11"/>
        <v>9009</v>
      </c>
      <c r="AR16" t="s">
        <v>718</v>
      </c>
      <c r="AS16" s="101">
        <f t="shared" si="8"/>
        <v>907310</v>
      </c>
      <c r="AW16">
        <v>28</v>
      </c>
      <c r="AX16">
        <v>6.02</v>
      </c>
      <c r="AY16">
        <v>21.98</v>
      </c>
      <c r="AZ16" s="2"/>
      <c r="BB16" s="1">
        <v>6287</v>
      </c>
      <c r="BC16" s="1">
        <v>289</v>
      </c>
      <c r="BE16" s="1"/>
    </row>
    <row r="17" spans="1:57" hidden="1" outlineLevel="1">
      <c r="A17" t="s">
        <v>129</v>
      </c>
      <c r="B17" s="10" t="s">
        <v>1193</v>
      </c>
      <c r="C17" s="1">
        <f t="shared" si="0"/>
        <v>21277</v>
      </c>
      <c r="D17" s="7">
        <f>IF(N17&gt;0, RANK(N17,(N17:P17,Q17:AE17)),0)</f>
        <v>1</v>
      </c>
      <c r="E17" s="7">
        <f>IF(O17&gt;0,RANK(O17,(N17:P17,Q17:AE17)),0)</f>
        <v>2</v>
      </c>
      <c r="F17" s="7">
        <f t="shared" si="1"/>
        <v>3</v>
      </c>
      <c r="G17" s="1">
        <f t="shared" si="2"/>
        <v>13086</v>
      </c>
      <c r="H17" s="2">
        <f t="shared" si="3"/>
        <v>0.61503031442402589</v>
      </c>
      <c r="I17" s="8"/>
      <c r="J17" s="2">
        <f t="shared" si="4"/>
        <v>0.80443671570240161</v>
      </c>
      <c r="K17" s="2">
        <f t="shared" si="5"/>
        <v>0.18940640127837571</v>
      </c>
      <c r="L17" s="2">
        <f t="shared" si="6"/>
        <v>3.5719321332894675E-3</v>
      </c>
      <c r="M17" s="2">
        <f t="shared" si="7"/>
        <v>2.5849508859332134E-3</v>
      </c>
      <c r="N17" s="1">
        <f t="shared" si="9"/>
        <v>17116</v>
      </c>
      <c r="O17" s="1">
        <v>4030</v>
      </c>
      <c r="P17" s="1">
        <v>76</v>
      </c>
      <c r="Q17" s="57"/>
      <c r="S17" s="57"/>
      <c r="T17" s="57"/>
      <c r="U17" s="57"/>
      <c r="V17" s="57"/>
      <c r="W17" s="57"/>
      <c r="X17" s="57"/>
      <c r="Y17" s="57"/>
      <c r="Z17" s="57"/>
      <c r="AA17" s="57">
        <v>55</v>
      </c>
      <c r="AB17" s="57"/>
      <c r="AC17" s="10"/>
      <c r="AD17" s="10"/>
      <c r="AI17" t="str">
        <f t="shared" si="10"/>
        <v>Bridgeport</v>
      </c>
      <c r="AJ17" t="s">
        <v>2059</v>
      </c>
      <c r="AK17" s="10">
        <v>4</v>
      </c>
      <c r="AM17" s="91">
        <v>9</v>
      </c>
      <c r="AN17" s="93">
        <v>1</v>
      </c>
      <c r="AO17" s="93">
        <v>10</v>
      </c>
      <c r="AP17" s="97">
        <v>8070</v>
      </c>
      <c r="AQ17" s="97">
        <f t="shared" si="11"/>
        <v>9001</v>
      </c>
      <c r="AR17" t="s">
        <v>718</v>
      </c>
      <c r="AS17" s="101">
        <f t="shared" si="8"/>
        <v>908070</v>
      </c>
      <c r="AW17">
        <v>19.399999999999999</v>
      </c>
      <c r="AX17">
        <v>3.4</v>
      </c>
      <c r="AY17">
        <v>16</v>
      </c>
      <c r="AZ17" s="2"/>
      <c r="BB17" s="1">
        <v>16180</v>
      </c>
      <c r="BC17" s="1">
        <v>936</v>
      </c>
      <c r="BE17" s="1"/>
    </row>
    <row r="18" spans="1:57" hidden="1" outlineLevel="1">
      <c r="A18" t="s">
        <v>1586</v>
      </c>
      <c r="B18" s="10" t="s">
        <v>1193</v>
      </c>
      <c r="C18" s="1">
        <f t="shared" si="0"/>
        <v>936</v>
      </c>
      <c r="D18" s="7">
        <f>IF(N18&gt;0, RANK(N18,(N18:P18,Q18:AE18)),0)</f>
        <v>2</v>
      </c>
      <c r="E18" s="7">
        <f>IF(O18&gt;0,RANK(O18,(N18:P18,Q18:AE18)),0)</f>
        <v>1</v>
      </c>
      <c r="F18" s="7">
        <f t="shared" si="1"/>
        <v>3</v>
      </c>
      <c r="G18" s="1">
        <f t="shared" si="2"/>
        <v>116</v>
      </c>
      <c r="H18" s="2">
        <f t="shared" si="3"/>
        <v>0.12393162393162394</v>
      </c>
      <c r="I18" s="8"/>
      <c r="J18" s="2">
        <f t="shared" si="4"/>
        <v>0.42948717948717946</v>
      </c>
      <c r="K18" s="2">
        <f t="shared" si="5"/>
        <v>0.55341880341880345</v>
      </c>
      <c r="L18" s="2">
        <f t="shared" si="6"/>
        <v>8.5470085470085479E-3</v>
      </c>
      <c r="M18" s="2">
        <f t="shared" si="7"/>
        <v>8.5470085470084854E-3</v>
      </c>
      <c r="N18" s="1">
        <f t="shared" si="9"/>
        <v>402</v>
      </c>
      <c r="O18" s="1">
        <v>518</v>
      </c>
      <c r="P18" s="1">
        <v>8</v>
      </c>
      <c r="Q18" s="57"/>
      <c r="S18" s="57"/>
      <c r="T18" s="57"/>
      <c r="U18" s="57"/>
      <c r="V18" s="57"/>
      <c r="W18" s="57"/>
      <c r="X18" s="57"/>
      <c r="Y18" s="57"/>
      <c r="Z18" s="57"/>
      <c r="AA18" s="57">
        <v>8</v>
      </c>
      <c r="AB18" s="57"/>
      <c r="AC18" s="10"/>
      <c r="AD18" s="10"/>
      <c r="AI18" t="str">
        <f t="shared" si="10"/>
        <v>Bridgewater</v>
      </c>
      <c r="AJ18" t="s">
        <v>1994</v>
      </c>
      <c r="AK18" s="10">
        <v>5</v>
      </c>
      <c r="AM18" s="91">
        <v>9</v>
      </c>
      <c r="AN18" s="93">
        <v>5</v>
      </c>
      <c r="AO18" s="93">
        <v>15</v>
      </c>
      <c r="AP18" s="97">
        <v>8210</v>
      </c>
      <c r="AQ18" s="97">
        <f t="shared" si="11"/>
        <v>9005</v>
      </c>
      <c r="AR18" t="s">
        <v>718</v>
      </c>
      <c r="AS18" s="101">
        <f t="shared" si="8"/>
        <v>908210</v>
      </c>
      <c r="AW18">
        <v>17.260000000000002</v>
      </c>
      <c r="AX18">
        <v>1.03</v>
      </c>
      <c r="AY18">
        <v>16.23</v>
      </c>
      <c r="AZ18" s="2"/>
      <c r="BB18" s="1">
        <v>389</v>
      </c>
      <c r="BC18" s="1">
        <v>13</v>
      </c>
      <c r="BE18" s="1"/>
    </row>
    <row r="19" spans="1:57" hidden="1" outlineLevel="1">
      <c r="A19" t="s">
        <v>2276</v>
      </c>
      <c r="B19" s="10" t="s">
        <v>1193</v>
      </c>
      <c r="C19" s="1">
        <f t="shared" si="0"/>
        <v>18040</v>
      </c>
      <c r="D19" s="7">
        <f>IF(N19&gt;0, RANK(N19,(N19:P19,Q19:AE19)),0)</f>
        <v>1</v>
      </c>
      <c r="E19" s="7">
        <f>IF(O19&gt;0,RANK(O19,(N19:P19,Q19:AE19)),0)</f>
        <v>2</v>
      </c>
      <c r="F19" s="7">
        <f t="shared" si="1"/>
        <v>3</v>
      </c>
      <c r="G19" s="1">
        <f t="shared" si="2"/>
        <v>2116</v>
      </c>
      <c r="H19" s="2">
        <f t="shared" si="3"/>
        <v>0.11729490022172949</v>
      </c>
      <c r="I19" s="8"/>
      <c r="J19" s="2">
        <f t="shared" si="4"/>
        <v>0.55177383592017737</v>
      </c>
      <c r="K19" s="2">
        <f t="shared" si="5"/>
        <v>0.43447893569844792</v>
      </c>
      <c r="L19" s="2">
        <f t="shared" si="6"/>
        <v>9.423503325942351E-3</v>
      </c>
      <c r="M19" s="2">
        <f t="shared" si="7"/>
        <v>4.3237250554323588E-3</v>
      </c>
      <c r="N19" s="1">
        <f t="shared" si="9"/>
        <v>9954</v>
      </c>
      <c r="O19" s="1">
        <v>7838</v>
      </c>
      <c r="P19" s="1">
        <v>170</v>
      </c>
      <c r="Q19" s="57"/>
      <c r="S19" s="57"/>
      <c r="T19" s="57"/>
      <c r="U19" s="57"/>
      <c r="V19" s="57"/>
      <c r="W19" s="57"/>
      <c r="X19" s="57"/>
      <c r="Y19" s="57"/>
      <c r="Z19" s="57"/>
      <c r="AA19" s="57">
        <v>78</v>
      </c>
      <c r="AB19" s="57"/>
      <c r="AC19" s="10"/>
      <c r="AD19" s="10"/>
      <c r="AI19" t="str">
        <f t="shared" si="10"/>
        <v>Bristol</v>
      </c>
      <c r="AJ19" t="s">
        <v>1842</v>
      </c>
      <c r="AK19" s="10">
        <v>1</v>
      </c>
      <c r="AM19" s="91">
        <v>9</v>
      </c>
      <c r="AN19" s="93">
        <v>3</v>
      </c>
      <c r="AO19" s="93">
        <v>20</v>
      </c>
      <c r="AP19" s="97">
        <v>8490</v>
      </c>
      <c r="AQ19" s="97">
        <f t="shared" si="11"/>
        <v>9003</v>
      </c>
      <c r="AR19" t="s">
        <v>718</v>
      </c>
      <c r="AS19" s="101">
        <f t="shared" si="8"/>
        <v>908490</v>
      </c>
      <c r="AW19">
        <v>26.84</v>
      </c>
      <c r="AX19">
        <v>0.34</v>
      </c>
      <c r="AY19">
        <v>26.51</v>
      </c>
      <c r="AZ19" s="2"/>
      <c r="BB19" s="1">
        <v>9378</v>
      </c>
      <c r="BC19" s="1">
        <v>576</v>
      </c>
      <c r="BE19" s="1"/>
    </row>
    <row r="20" spans="1:57" hidden="1" outlineLevel="1">
      <c r="A20" t="s">
        <v>508</v>
      </c>
      <c r="B20" s="10" t="s">
        <v>1193</v>
      </c>
      <c r="C20" s="1">
        <f t="shared" si="0"/>
        <v>6598</v>
      </c>
      <c r="D20" s="7">
        <f>IF(N20&gt;0, RANK(N20,(N20:P20,Q20:AE20)),0)</f>
        <v>2</v>
      </c>
      <c r="E20" s="7">
        <f>IF(O20&gt;0,RANK(O20,(N20:P20,Q20:AE20)),0)</f>
        <v>1</v>
      </c>
      <c r="F20" s="7">
        <f t="shared" si="1"/>
        <v>3</v>
      </c>
      <c r="G20" s="1">
        <f t="shared" si="2"/>
        <v>996</v>
      </c>
      <c r="H20" s="2">
        <f t="shared" si="3"/>
        <v>0.15095483479842375</v>
      </c>
      <c r="I20" s="8"/>
      <c r="J20" s="2">
        <f t="shared" si="4"/>
        <v>0.41785389511973325</v>
      </c>
      <c r="K20" s="2">
        <f t="shared" si="5"/>
        <v>0.56880872991815701</v>
      </c>
      <c r="L20" s="2">
        <f t="shared" si="6"/>
        <v>9.3967869051227639E-3</v>
      </c>
      <c r="M20" s="2">
        <f t="shared" si="7"/>
        <v>3.9405880569869742E-3</v>
      </c>
      <c r="N20" s="1">
        <f t="shared" si="9"/>
        <v>2757</v>
      </c>
      <c r="O20" s="1">
        <v>3753</v>
      </c>
      <c r="P20" s="1">
        <v>62</v>
      </c>
      <c r="Q20" s="57"/>
      <c r="S20" s="57"/>
      <c r="T20" s="57"/>
      <c r="U20" s="57"/>
      <c r="V20" s="57"/>
      <c r="W20" s="57"/>
      <c r="X20" s="57"/>
      <c r="Y20" s="57"/>
      <c r="Z20" s="57"/>
      <c r="AA20" s="57">
        <v>26</v>
      </c>
      <c r="AB20" s="57"/>
      <c r="AC20" s="10"/>
      <c r="AD20" s="10"/>
      <c r="AI20" t="str">
        <f t="shared" si="10"/>
        <v>Brookfield</v>
      </c>
      <c r="AJ20" t="s">
        <v>2059</v>
      </c>
      <c r="AK20" s="10">
        <v>5</v>
      </c>
      <c r="AM20" s="91">
        <v>9</v>
      </c>
      <c r="AN20" s="93">
        <v>1</v>
      </c>
      <c r="AO20" s="93">
        <v>15</v>
      </c>
      <c r="AP20" s="97">
        <v>8980</v>
      </c>
      <c r="AQ20" s="97">
        <f t="shared" si="11"/>
        <v>9001</v>
      </c>
      <c r="AR20" t="s">
        <v>718</v>
      </c>
      <c r="AS20" s="101">
        <f t="shared" si="8"/>
        <v>908980</v>
      </c>
      <c r="AW20">
        <v>20.399999999999999</v>
      </c>
      <c r="AX20">
        <v>0.6</v>
      </c>
      <c r="AY20">
        <v>19.8</v>
      </c>
      <c r="AZ20" s="2"/>
      <c r="BB20" s="1">
        <v>2670</v>
      </c>
      <c r="BC20" s="1">
        <v>87</v>
      </c>
      <c r="BE20" s="1"/>
    </row>
    <row r="21" spans="1:57" hidden="1" outlineLevel="1">
      <c r="A21" t="s">
        <v>1035</v>
      </c>
      <c r="B21" s="10" t="s">
        <v>1193</v>
      </c>
      <c r="C21" s="1">
        <f t="shared" si="0"/>
        <v>2597</v>
      </c>
      <c r="D21" s="7">
        <f>IF(N21&gt;0, RANK(N21,(N21:P21,Q21:AE21)),0)</f>
        <v>1</v>
      </c>
      <c r="E21" s="7">
        <f>IF(O21&gt;0,RANK(O21,(N21:P21,Q21:AE21)),0)</f>
        <v>2</v>
      </c>
      <c r="F21" s="7">
        <f t="shared" si="1"/>
        <v>3</v>
      </c>
      <c r="G21" s="1">
        <f t="shared" si="2"/>
        <v>164</v>
      </c>
      <c r="H21" s="2">
        <f t="shared" si="3"/>
        <v>6.3149788217173666E-2</v>
      </c>
      <c r="I21" s="8"/>
      <c r="J21" s="2">
        <f t="shared" si="4"/>
        <v>0.52329611089718908</v>
      </c>
      <c r="K21" s="2">
        <f t="shared" si="5"/>
        <v>0.46014632268001543</v>
      </c>
      <c r="L21" s="2">
        <f t="shared" si="6"/>
        <v>1.2321909896033885E-2</v>
      </c>
      <c r="M21" s="2">
        <f t="shared" si="7"/>
        <v>4.2356565267616039E-3</v>
      </c>
      <c r="N21" s="1">
        <f t="shared" si="9"/>
        <v>1359</v>
      </c>
      <c r="O21" s="1">
        <v>1195</v>
      </c>
      <c r="P21" s="1">
        <v>32</v>
      </c>
      <c r="Q21" s="57"/>
      <c r="S21" s="57"/>
      <c r="T21" s="57"/>
      <c r="U21" s="57"/>
      <c r="V21" s="57"/>
      <c r="W21" s="57"/>
      <c r="X21" s="57"/>
      <c r="Y21" s="57"/>
      <c r="Z21" s="57"/>
      <c r="AA21" s="57">
        <v>11</v>
      </c>
      <c r="AB21" s="57"/>
      <c r="AC21" s="10"/>
      <c r="AD21" s="10"/>
      <c r="AI21" t="str">
        <f t="shared" si="10"/>
        <v>Brooklyn</v>
      </c>
      <c r="AJ21" t="s">
        <v>496</v>
      </c>
      <c r="AK21" s="10">
        <v>2</v>
      </c>
      <c r="AM21" s="91">
        <v>9</v>
      </c>
      <c r="AN21" s="93">
        <v>15</v>
      </c>
      <c r="AO21" s="93">
        <v>10</v>
      </c>
      <c r="AP21" s="97">
        <v>9190</v>
      </c>
      <c r="AQ21" s="97">
        <f t="shared" si="11"/>
        <v>9015</v>
      </c>
      <c r="AR21" t="s">
        <v>718</v>
      </c>
      <c r="AS21" s="101">
        <f t="shared" si="8"/>
        <v>909190</v>
      </c>
      <c r="AW21">
        <v>29.14</v>
      </c>
      <c r="AX21">
        <v>0.17</v>
      </c>
      <c r="AY21">
        <v>28.97</v>
      </c>
      <c r="AZ21" s="2"/>
      <c r="BB21" s="1">
        <v>1258</v>
      </c>
      <c r="BC21" s="1">
        <v>101</v>
      </c>
      <c r="BE21" s="1"/>
    </row>
    <row r="22" spans="1:57" hidden="1" outlineLevel="1">
      <c r="A22" t="s">
        <v>72</v>
      </c>
      <c r="B22" s="10" t="s">
        <v>1193</v>
      </c>
      <c r="C22" s="1">
        <f t="shared" si="0"/>
        <v>4008</v>
      </c>
      <c r="D22" s="7">
        <f>IF(N22&gt;0, RANK(N22,(N22:P22,Q22:AE22)),0)</f>
        <v>2</v>
      </c>
      <c r="E22" s="7">
        <f>IF(O22&gt;0,RANK(O22,(N22:P22,Q22:AE22)),0)</f>
        <v>1</v>
      </c>
      <c r="F22" s="7">
        <f t="shared" si="1"/>
        <v>3</v>
      </c>
      <c r="G22" s="1">
        <f t="shared" si="2"/>
        <v>313</v>
      </c>
      <c r="H22" s="2">
        <f t="shared" si="3"/>
        <v>7.8093812375249497E-2</v>
      </c>
      <c r="I22" s="8"/>
      <c r="J22" s="2">
        <f t="shared" si="4"/>
        <v>0.45359281437125748</v>
      </c>
      <c r="K22" s="2">
        <f t="shared" si="5"/>
        <v>0.53168662674650702</v>
      </c>
      <c r="L22" s="2">
        <f t="shared" si="6"/>
        <v>7.7345309381237522E-3</v>
      </c>
      <c r="M22" s="2">
        <f t="shared" si="7"/>
        <v>6.9860279441116939E-3</v>
      </c>
      <c r="N22" s="1">
        <f t="shared" si="9"/>
        <v>1818</v>
      </c>
      <c r="O22" s="1">
        <v>2131</v>
      </c>
      <c r="P22" s="1">
        <v>31</v>
      </c>
      <c r="Q22" s="57"/>
      <c r="S22" s="57"/>
      <c r="T22" s="57"/>
      <c r="U22" s="57"/>
      <c r="V22" s="57"/>
      <c r="W22" s="57"/>
      <c r="X22" s="57"/>
      <c r="Y22" s="57"/>
      <c r="Z22" s="57"/>
      <c r="AA22" s="57">
        <v>28</v>
      </c>
      <c r="AB22" s="57"/>
      <c r="AC22" s="10"/>
      <c r="AD22" s="10"/>
      <c r="AI22" t="str">
        <f t="shared" si="10"/>
        <v>Burlington</v>
      </c>
      <c r="AJ22" t="s">
        <v>1842</v>
      </c>
      <c r="AK22" s="10">
        <v>5</v>
      </c>
      <c r="AM22" s="91">
        <v>9</v>
      </c>
      <c r="AN22" s="93">
        <v>3</v>
      </c>
      <c r="AO22" s="93">
        <v>25</v>
      </c>
      <c r="AP22" s="97">
        <v>10100</v>
      </c>
      <c r="AQ22" s="97">
        <f t="shared" si="11"/>
        <v>9003</v>
      </c>
      <c r="AR22" t="s">
        <v>718</v>
      </c>
      <c r="AS22" s="101">
        <f t="shared" si="8"/>
        <v>910100</v>
      </c>
      <c r="AW22">
        <v>30.43</v>
      </c>
      <c r="AX22">
        <v>0.63</v>
      </c>
      <c r="AY22">
        <v>29.8</v>
      </c>
      <c r="AZ22" s="2"/>
      <c r="BB22" s="1">
        <v>1756</v>
      </c>
      <c r="BC22" s="1">
        <v>62</v>
      </c>
      <c r="BE22" s="1"/>
    </row>
    <row r="23" spans="1:57" hidden="1" outlineLevel="1">
      <c r="A23" t="s">
        <v>1872</v>
      </c>
      <c r="B23" s="10" t="s">
        <v>1193</v>
      </c>
      <c r="C23" s="1">
        <f t="shared" si="0"/>
        <v>454</v>
      </c>
      <c r="D23" s="7">
        <f>IF(N23&gt;0, RANK(N23,(N23:P23,Q23:AE23)),0)</f>
        <v>1</v>
      </c>
      <c r="E23" s="7">
        <f>IF(O23&gt;0,RANK(O23,(N23:P23,Q23:AE23)),0)</f>
        <v>2</v>
      </c>
      <c r="F23" s="7">
        <f t="shared" si="1"/>
        <v>3</v>
      </c>
      <c r="G23" s="1">
        <f t="shared" si="2"/>
        <v>102</v>
      </c>
      <c r="H23" s="2">
        <f t="shared" si="3"/>
        <v>0.22466960352422907</v>
      </c>
      <c r="I23" s="8"/>
      <c r="J23" s="2">
        <f t="shared" si="4"/>
        <v>0.60572687224669608</v>
      </c>
      <c r="K23" s="2">
        <f t="shared" si="5"/>
        <v>0.38105726872246698</v>
      </c>
      <c r="L23" s="2">
        <f t="shared" si="6"/>
        <v>6.6079295154185024E-3</v>
      </c>
      <c r="M23" s="2">
        <f t="shared" si="7"/>
        <v>6.6079295154184382E-3</v>
      </c>
      <c r="N23" s="1">
        <f t="shared" si="9"/>
        <v>275</v>
      </c>
      <c r="O23" s="1">
        <v>173</v>
      </c>
      <c r="P23" s="1">
        <v>3</v>
      </c>
      <c r="Q23" s="57"/>
      <c r="S23" s="57"/>
      <c r="T23" s="57"/>
      <c r="U23" s="57"/>
      <c r="V23" s="57"/>
      <c r="W23" s="57"/>
      <c r="X23" s="57"/>
      <c r="Y23" s="57"/>
      <c r="Z23" s="57"/>
      <c r="AA23" s="57">
        <v>3</v>
      </c>
      <c r="AB23" s="57"/>
      <c r="AC23" s="10"/>
      <c r="AD23" s="10"/>
      <c r="AI23" t="str">
        <f t="shared" si="10"/>
        <v>Canaan</v>
      </c>
      <c r="AJ23" t="s">
        <v>1994</v>
      </c>
      <c r="AK23" s="10">
        <v>5</v>
      </c>
      <c r="AM23" s="91">
        <v>9</v>
      </c>
      <c r="AN23" s="93">
        <v>5</v>
      </c>
      <c r="AO23" s="93">
        <v>20</v>
      </c>
      <c r="AP23" s="97">
        <v>10940</v>
      </c>
      <c r="AQ23" s="97">
        <f t="shared" si="11"/>
        <v>9005</v>
      </c>
      <c r="AR23" t="s">
        <v>718</v>
      </c>
      <c r="AS23" s="101">
        <f t="shared" si="8"/>
        <v>910940</v>
      </c>
      <c r="AW23">
        <v>33.28</v>
      </c>
      <c r="AX23">
        <v>0.33</v>
      </c>
      <c r="AY23">
        <v>32.950000000000003</v>
      </c>
      <c r="AZ23" s="2"/>
      <c r="BB23" s="1">
        <v>262</v>
      </c>
      <c r="BC23" s="1">
        <v>13</v>
      </c>
      <c r="BE23" s="1"/>
    </row>
    <row r="24" spans="1:57" hidden="1" outlineLevel="1">
      <c r="A24" t="s">
        <v>1273</v>
      </c>
      <c r="B24" s="10" t="s">
        <v>1193</v>
      </c>
      <c r="C24" s="1">
        <f t="shared" si="0"/>
        <v>2032</v>
      </c>
      <c r="D24" s="7">
        <f>IF(N24&gt;0, RANK(N24,(N24:P24,Q24:AE24)),0)</f>
        <v>2</v>
      </c>
      <c r="E24" s="7">
        <f>IF(O24&gt;0,RANK(O24,(N24:P24,Q24:AE24)),0)</f>
        <v>1</v>
      </c>
      <c r="F24" s="7">
        <f t="shared" si="1"/>
        <v>3</v>
      </c>
      <c r="G24" s="1">
        <f t="shared" si="2"/>
        <v>34</v>
      </c>
      <c r="H24" s="2">
        <f t="shared" si="3"/>
        <v>1.6732283464566931E-2</v>
      </c>
      <c r="I24" s="8"/>
      <c r="J24" s="2">
        <f t="shared" si="4"/>
        <v>0.47834645669291337</v>
      </c>
      <c r="K24" s="2">
        <f t="shared" si="5"/>
        <v>0.49507874015748032</v>
      </c>
      <c r="L24" s="2">
        <f t="shared" si="6"/>
        <v>1.624015748031496E-2</v>
      </c>
      <c r="M24" s="2">
        <f t="shared" si="7"/>
        <v>1.0334645669291292E-2</v>
      </c>
      <c r="N24" s="1">
        <f t="shared" si="9"/>
        <v>972</v>
      </c>
      <c r="O24" s="1">
        <v>1006</v>
      </c>
      <c r="P24" s="1">
        <v>33</v>
      </c>
      <c r="Q24" s="57"/>
      <c r="S24" s="57"/>
      <c r="T24" s="57"/>
      <c r="U24" s="57"/>
      <c r="V24" s="57"/>
      <c r="W24" s="57"/>
      <c r="X24" s="57"/>
      <c r="Y24" s="57"/>
      <c r="Z24" s="57"/>
      <c r="AA24" s="57">
        <v>21</v>
      </c>
      <c r="AB24" s="57"/>
      <c r="AC24" s="10"/>
      <c r="AD24" s="10"/>
      <c r="AI24" t="str">
        <f t="shared" si="10"/>
        <v>Canterbury</v>
      </c>
      <c r="AJ24" t="s">
        <v>496</v>
      </c>
      <c r="AK24" s="10">
        <v>2</v>
      </c>
      <c r="AM24" s="91">
        <v>9</v>
      </c>
      <c r="AN24" s="93">
        <v>15</v>
      </c>
      <c r="AO24" s="93">
        <v>15</v>
      </c>
      <c r="AP24" s="97">
        <v>12130</v>
      </c>
      <c r="AQ24" s="97">
        <f t="shared" si="11"/>
        <v>9015</v>
      </c>
      <c r="AR24" t="s">
        <v>718</v>
      </c>
      <c r="AS24" s="101">
        <f t="shared" si="8"/>
        <v>912130</v>
      </c>
      <c r="AW24">
        <v>40.15</v>
      </c>
      <c r="AX24">
        <v>0.25</v>
      </c>
      <c r="AY24">
        <v>39.9</v>
      </c>
      <c r="AZ24" s="2"/>
      <c r="BB24" s="1">
        <v>907</v>
      </c>
      <c r="BC24" s="1">
        <v>65</v>
      </c>
      <c r="BE24" s="1"/>
    </row>
    <row r="25" spans="1:57" hidden="1" outlineLevel="1">
      <c r="A25" t="s">
        <v>1297</v>
      </c>
      <c r="B25" s="10" t="s">
        <v>1193</v>
      </c>
      <c r="C25" s="1">
        <f t="shared" si="0"/>
        <v>4601</v>
      </c>
      <c r="D25" s="7">
        <f>IF(N25&gt;0, RANK(N25,(N25:P25,Q25:AE25)),0)</f>
        <v>1</v>
      </c>
      <c r="E25" s="7">
        <f>IF(O25&gt;0,RANK(O25,(N25:P25,Q25:AE25)),0)</f>
        <v>2</v>
      </c>
      <c r="F25" s="7">
        <f t="shared" si="1"/>
        <v>3</v>
      </c>
      <c r="G25" s="1">
        <f t="shared" si="2"/>
        <v>4</v>
      </c>
      <c r="H25" s="2">
        <f t="shared" si="3"/>
        <v>8.69376222560313E-4</v>
      </c>
      <c r="I25" s="8"/>
      <c r="J25" s="2">
        <f t="shared" si="4"/>
        <v>0.48945881330145619</v>
      </c>
      <c r="K25" s="2">
        <f t="shared" si="5"/>
        <v>0.48858943707889591</v>
      </c>
      <c r="L25" s="2">
        <f t="shared" si="6"/>
        <v>1.4127363616605085E-2</v>
      </c>
      <c r="M25" s="2">
        <f t="shared" si="7"/>
        <v>7.8243860030428793E-3</v>
      </c>
      <c r="N25" s="1">
        <f t="shared" si="9"/>
        <v>2252</v>
      </c>
      <c r="O25" s="1">
        <v>2248</v>
      </c>
      <c r="P25" s="1">
        <v>65</v>
      </c>
      <c r="Q25" s="57"/>
      <c r="S25" s="57"/>
      <c r="T25" s="57"/>
      <c r="U25" s="57"/>
      <c r="V25" s="57"/>
      <c r="W25" s="57"/>
      <c r="X25" s="57"/>
      <c r="Y25" s="57"/>
      <c r="Z25" s="57"/>
      <c r="AA25" s="57">
        <v>36</v>
      </c>
      <c r="AB25" s="57"/>
      <c r="AC25" s="10"/>
      <c r="AD25" s="10"/>
      <c r="AI25" t="str">
        <f t="shared" si="10"/>
        <v>Canton</v>
      </c>
      <c r="AJ25" t="s">
        <v>1842</v>
      </c>
      <c r="AK25" s="10">
        <v>5</v>
      </c>
      <c r="AM25" s="91">
        <v>9</v>
      </c>
      <c r="AN25" s="93">
        <v>3</v>
      </c>
      <c r="AO25" s="93">
        <v>30</v>
      </c>
      <c r="AP25" s="97">
        <v>12270</v>
      </c>
      <c r="AQ25" s="97">
        <f t="shared" si="11"/>
        <v>9003</v>
      </c>
      <c r="AR25" t="s">
        <v>718</v>
      </c>
      <c r="AS25" s="101">
        <f t="shared" si="8"/>
        <v>912270</v>
      </c>
      <c r="AW25">
        <v>25.04</v>
      </c>
      <c r="AX25">
        <v>0.47</v>
      </c>
      <c r="AY25">
        <v>24.57</v>
      </c>
      <c r="AZ25" s="2"/>
      <c r="BB25" s="1">
        <v>2170</v>
      </c>
      <c r="BC25" s="1">
        <v>82</v>
      </c>
      <c r="BE25" s="1"/>
    </row>
    <row r="26" spans="1:57" hidden="1" outlineLevel="1">
      <c r="A26" t="s">
        <v>1036</v>
      </c>
      <c r="B26" s="10" t="s">
        <v>1193</v>
      </c>
      <c r="C26" s="1">
        <f t="shared" si="0"/>
        <v>829</v>
      </c>
      <c r="D26" s="7">
        <f>IF(N26&gt;0, RANK(N26,(N26:P26,Q26:AE26)),0)</f>
        <v>1</v>
      </c>
      <c r="E26" s="7">
        <f>IF(O26&gt;0,RANK(O26,(N26:P26,Q26:AE26)),0)</f>
        <v>2</v>
      </c>
      <c r="F26" s="7">
        <f t="shared" si="1"/>
        <v>3</v>
      </c>
      <c r="G26" s="1">
        <f t="shared" si="2"/>
        <v>156</v>
      </c>
      <c r="H26" s="2">
        <f t="shared" si="3"/>
        <v>0.1881785283474065</v>
      </c>
      <c r="I26" s="8"/>
      <c r="J26" s="2">
        <f t="shared" si="4"/>
        <v>0.58745476477683956</v>
      </c>
      <c r="K26" s="2">
        <f t="shared" si="5"/>
        <v>0.39927623642943305</v>
      </c>
      <c r="L26" s="2">
        <f t="shared" si="6"/>
        <v>9.6501809408926411E-3</v>
      </c>
      <c r="M26" s="2">
        <f t="shared" si="7"/>
        <v>3.6188178528347523E-3</v>
      </c>
      <c r="N26" s="1">
        <f t="shared" si="9"/>
        <v>487</v>
      </c>
      <c r="O26" s="1">
        <v>331</v>
      </c>
      <c r="P26" s="1">
        <v>8</v>
      </c>
      <c r="Q26" s="57"/>
      <c r="S26" s="57"/>
      <c r="T26" s="57"/>
      <c r="U26" s="57"/>
      <c r="V26" s="57"/>
      <c r="W26" s="57"/>
      <c r="X26" s="57"/>
      <c r="Y26" s="57"/>
      <c r="Z26" s="57"/>
      <c r="AA26" s="57">
        <v>3</v>
      </c>
      <c r="AB26" s="57"/>
      <c r="AC26" s="10"/>
      <c r="AD26" s="10"/>
      <c r="AI26" t="str">
        <f t="shared" si="10"/>
        <v>Chaplin</v>
      </c>
      <c r="AJ26" t="s">
        <v>496</v>
      </c>
      <c r="AK26" s="10">
        <v>2</v>
      </c>
      <c r="AM26" s="91">
        <v>9</v>
      </c>
      <c r="AN26" s="93">
        <v>15</v>
      </c>
      <c r="AO26" s="93">
        <v>20</v>
      </c>
      <c r="AP26" s="97">
        <v>13810</v>
      </c>
      <c r="AQ26" s="97">
        <f t="shared" si="11"/>
        <v>9015</v>
      </c>
      <c r="AR26" t="s">
        <v>718</v>
      </c>
      <c r="AS26" s="101">
        <f t="shared" si="8"/>
        <v>913810</v>
      </c>
      <c r="AW26">
        <v>19.559999999999999</v>
      </c>
      <c r="AX26">
        <v>0.13</v>
      </c>
      <c r="AY26">
        <v>19.43</v>
      </c>
      <c r="AZ26" s="2"/>
      <c r="BB26" s="1">
        <v>470</v>
      </c>
      <c r="BC26" s="1">
        <v>17</v>
      </c>
      <c r="BE26" s="1"/>
    </row>
    <row r="27" spans="1:57" hidden="1" outlineLevel="1">
      <c r="A27" t="s">
        <v>1288</v>
      </c>
      <c r="B27" s="10" t="s">
        <v>1193</v>
      </c>
      <c r="C27" s="1">
        <f t="shared" si="0"/>
        <v>11953</v>
      </c>
      <c r="D27" s="7">
        <f>IF(N27&gt;0, RANK(N27,(N27:P27,Q27:AE27)),0)</f>
        <v>1</v>
      </c>
      <c r="E27" s="7">
        <f>IF(O27&gt;0,RANK(O27,(N27:P27,Q27:AE27)),0)</f>
        <v>2</v>
      </c>
      <c r="F27" s="7">
        <f t="shared" si="1"/>
        <v>3</v>
      </c>
      <c r="G27" s="1">
        <f t="shared" si="2"/>
        <v>280</v>
      </c>
      <c r="H27" s="2">
        <f t="shared" si="3"/>
        <v>2.3425081569480467E-2</v>
      </c>
      <c r="I27" s="8"/>
      <c r="J27" s="2">
        <f t="shared" si="4"/>
        <v>0.50288630469338247</v>
      </c>
      <c r="K27" s="2">
        <f t="shared" si="5"/>
        <v>0.47946122312390194</v>
      </c>
      <c r="L27" s="2">
        <f t="shared" si="6"/>
        <v>1.1461557767924371E-2</v>
      </c>
      <c r="M27" s="2">
        <f t="shared" si="7"/>
        <v>6.1909144147912244E-3</v>
      </c>
      <c r="N27" s="1">
        <f t="shared" si="9"/>
        <v>6011</v>
      </c>
      <c r="O27" s="1">
        <v>5731</v>
      </c>
      <c r="P27" s="1">
        <v>137</v>
      </c>
      <c r="Q27" s="57"/>
      <c r="S27" s="57"/>
      <c r="T27" s="57"/>
      <c r="U27" s="57"/>
      <c r="V27" s="57"/>
      <c r="W27" s="57"/>
      <c r="X27" s="57"/>
      <c r="Y27" s="57"/>
      <c r="Z27" s="57"/>
      <c r="AA27" s="57">
        <v>74</v>
      </c>
      <c r="AB27" s="57"/>
      <c r="AC27" s="10"/>
      <c r="AD27" s="10"/>
      <c r="AI27" t="str">
        <f t="shared" si="10"/>
        <v>Cheshire</v>
      </c>
      <c r="AJ27" t="s">
        <v>317</v>
      </c>
      <c r="AK27" s="10">
        <v>5</v>
      </c>
      <c r="AM27" s="91">
        <v>9</v>
      </c>
      <c r="AN27" s="93">
        <v>9</v>
      </c>
      <c r="AO27" s="93">
        <v>25</v>
      </c>
      <c r="AP27" s="97">
        <v>14160</v>
      </c>
      <c r="AQ27" s="97">
        <f t="shared" si="11"/>
        <v>9009</v>
      </c>
      <c r="AR27" t="s">
        <v>718</v>
      </c>
      <c r="AS27" s="101">
        <f t="shared" si="8"/>
        <v>914160</v>
      </c>
      <c r="AW27">
        <v>33.409999999999997</v>
      </c>
      <c r="AX27">
        <v>0.5</v>
      </c>
      <c r="AY27">
        <v>32.909999999999997</v>
      </c>
      <c r="AZ27" s="2"/>
      <c r="BB27" s="1">
        <v>5848</v>
      </c>
      <c r="BC27" s="1">
        <v>163</v>
      </c>
      <c r="BE27" s="1"/>
    </row>
    <row r="28" spans="1:57" hidden="1" outlineLevel="1">
      <c r="A28" t="s">
        <v>772</v>
      </c>
      <c r="B28" s="10" t="s">
        <v>1193</v>
      </c>
      <c r="C28" s="1">
        <f t="shared" si="0"/>
        <v>1674</v>
      </c>
      <c r="D28" s="7">
        <f>IF(N28&gt;0, RANK(N28,(N28:P28,Q28:AE28)),0)</f>
        <v>1</v>
      </c>
      <c r="E28" s="7">
        <f>IF(O28&gt;0,RANK(O28,(N28:P28,Q28:AE28)),0)</f>
        <v>2</v>
      </c>
      <c r="F28" s="7">
        <f t="shared" si="1"/>
        <v>3</v>
      </c>
      <c r="G28" s="1">
        <f t="shared" si="2"/>
        <v>452</v>
      </c>
      <c r="H28" s="2">
        <f t="shared" si="3"/>
        <v>0.27001194743130225</v>
      </c>
      <c r="I28" s="8"/>
      <c r="J28" s="2">
        <f t="shared" si="4"/>
        <v>0.61947431302270017</v>
      </c>
      <c r="K28" s="2">
        <f t="shared" si="5"/>
        <v>0.34946236559139787</v>
      </c>
      <c r="L28" s="2">
        <f t="shared" si="6"/>
        <v>2.2102747909199524E-2</v>
      </c>
      <c r="M28" s="2">
        <f t="shared" si="7"/>
        <v>8.9605734767024305E-3</v>
      </c>
      <c r="N28" s="1">
        <f t="shared" si="9"/>
        <v>1037</v>
      </c>
      <c r="O28" s="1">
        <v>585</v>
      </c>
      <c r="P28" s="1">
        <v>37</v>
      </c>
      <c r="Q28" s="57"/>
      <c r="S28" s="57"/>
      <c r="T28" s="57"/>
      <c r="U28" s="57"/>
      <c r="V28" s="57"/>
      <c r="W28" s="57"/>
      <c r="X28" s="57"/>
      <c r="Y28" s="57"/>
      <c r="Z28" s="57"/>
      <c r="AA28" s="57">
        <v>15</v>
      </c>
      <c r="AB28" s="57"/>
      <c r="AC28" s="10"/>
      <c r="AD28" s="10"/>
      <c r="AI28" t="str">
        <f t="shared" si="10"/>
        <v>Chester</v>
      </c>
      <c r="AJ28" t="s">
        <v>1037</v>
      </c>
      <c r="AK28" s="10">
        <v>2</v>
      </c>
      <c r="AM28" s="91">
        <v>9</v>
      </c>
      <c r="AN28" s="93">
        <v>7</v>
      </c>
      <c r="AO28" s="93">
        <v>5</v>
      </c>
      <c r="AP28" s="97">
        <v>14300</v>
      </c>
      <c r="AQ28" s="97">
        <f t="shared" si="11"/>
        <v>9007</v>
      </c>
      <c r="AR28" t="s">
        <v>718</v>
      </c>
      <c r="AS28" s="101">
        <f t="shared" si="8"/>
        <v>914300</v>
      </c>
      <c r="AW28">
        <v>16.829999999999998</v>
      </c>
      <c r="AX28">
        <v>0.8</v>
      </c>
      <c r="AY28">
        <v>16.03</v>
      </c>
      <c r="AZ28" s="2"/>
      <c r="BB28" s="1">
        <v>992</v>
      </c>
      <c r="BC28" s="1">
        <v>45</v>
      </c>
      <c r="BE28" s="1"/>
    </row>
    <row r="29" spans="1:57" hidden="1" outlineLevel="1">
      <c r="A29" t="s">
        <v>1023</v>
      </c>
      <c r="B29" s="10" t="s">
        <v>1193</v>
      </c>
      <c r="C29" s="1">
        <f t="shared" si="0"/>
        <v>5183</v>
      </c>
      <c r="D29" s="7">
        <f>IF(N29&gt;0, RANK(N29,(N29:P29,Q29:AE29)),0)</f>
        <v>1</v>
      </c>
      <c r="E29" s="7">
        <f>IF(O29&gt;0,RANK(O29,(N29:P29,Q29:AE29)),0)</f>
        <v>2</v>
      </c>
      <c r="F29" s="7">
        <f t="shared" si="1"/>
        <v>3</v>
      </c>
      <c r="G29" s="1">
        <f t="shared" si="2"/>
        <v>495</v>
      </c>
      <c r="H29" s="2">
        <f t="shared" si="3"/>
        <v>9.5504534053636889E-2</v>
      </c>
      <c r="I29" s="8"/>
      <c r="J29" s="2">
        <f t="shared" si="4"/>
        <v>0.54119235963727574</v>
      </c>
      <c r="K29" s="2">
        <f t="shared" si="5"/>
        <v>0.44568782558363884</v>
      </c>
      <c r="L29" s="2">
        <f t="shared" si="6"/>
        <v>7.717538105344395E-3</v>
      </c>
      <c r="M29" s="2">
        <f t="shared" si="7"/>
        <v>5.4022766737410197E-3</v>
      </c>
      <c r="N29" s="1">
        <f t="shared" si="9"/>
        <v>2805</v>
      </c>
      <c r="O29" s="1">
        <v>2310</v>
      </c>
      <c r="P29" s="1">
        <v>40</v>
      </c>
      <c r="Q29" s="57"/>
      <c r="S29" s="57"/>
      <c r="T29" s="57"/>
      <c r="U29" s="57"/>
      <c r="V29" s="57"/>
      <c r="W29" s="57"/>
      <c r="X29" s="57"/>
      <c r="Y29" s="57"/>
      <c r="Z29" s="57"/>
      <c r="AA29" s="57">
        <v>28</v>
      </c>
      <c r="AB29" s="57"/>
      <c r="AC29" s="10"/>
      <c r="AD29" s="10"/>
      <c r="AI29" t="str">
        <f t="shared" si="10"/>
        <v>Clinton</v>
      </c>
      <c r="AJ29" t="s">
        <v>1037</v>
      </c>
      <c r="AK29" s="10">
        <v>2</v>
      </c>
      <c r="AM29" s="91">
        <v>9</v>
      </c>
      <c r="AN29" s="93">
        <v>7</v>
      </c>
      <c r="AO29" s="93">
        <v>10</v>
      </c>
      <c r="AP29" s="97">
        <v>15350</v>
      </c>
      <c r="AQ29" s="97">
        <f t="shared" si="11"/>
        <v>9007</v>
      </c>
      <c r="AR29" t="s">
        <v>718</v>
      </c>
      <c r="AS29" s="101">
        <f t="shared" si="8"/>
        <v>915350</v>
      </c>
      <c r="AW29">
        <v>19.04</v>
      </c>
      <c r="AX29">
        <v>2.76</v>
      </c>
      <c r="AY29">
        <v>16.28</v>
      </c>
      <c r="AZ29" s="2"/>
      <c r="BB29" s="1">
        <v>2661</v>
      </c>
      <c r="BC29" s="1">
        <v>144</v>
      </c>
      <c r="BE29" s="1"/>
    </row>
    <row r="30" spans="1:57" hidden="1" outlineLevel="1">
      <c r="A30" t="s">
        <v>1042</v>
      </c>
      <c r="B30" s="10" t="s">
        <v>1193</v>
      </c>
      <c r="C30" s="1">
        <f t="shared" si="0"/>
        <v>5989</v>
      </c>
      <c r="D30" s="7">
        <f>IF(N30&gt;0, RANK(N30,(N30:P30,Q30:AE30)),0)</f>
        <v>1</v>
      </c>
      <c r="E30" s="7">
        <f>IF(O30&gt;0,RANK(O30,(N30:P30,Q30:AE30)),0)</f>
        <v>2</v>
      </c>
      <c r="F30" s="7">
        <f t="shared" si="1"/>
        <v>3</v>
      </c>
      <c r="G30" s="1">
        <f t="shared" si="2"/>
        <v>150</v>
      </c>
      <c r="H30" s="2">
        <f t="shared" si="3"/>
        <v>2.5045917515444983E-2</v>
      </c>
      <c r="I30" s="8"/>
      <c r="J30" s="2">
        <f t="shared" si="4"/>
        <v>0.50325596927700789</v>
      </c>
      <c r="K30" s="2">
        <f t="shared" si="5"/>
        <v>0.47821005176156284</v>
      </c>
      <c r="L30" s="2">
        <f t="shared" si="6"/>
        <v>1.335782267490399E-2</v>
      </c>
      <c r="M30" s="2">
        <f t="shared" si="7"/>
        <v>5.1761562865252856E-3</v>
      </c>
      <c r="N30" s="1">
        <f t="shared" si="9"/>
        <v>3014</v>
      </c>
      <c r="O30" s="1">
        <v>2864</v>
      </c>
      <c r="P30" s="1">
        <v>80</v>
      </c>
      <c r="Q30" s="57"/>
      <c r="S30" s="57"/>
      <c r="T30" s="57"/>
      <c r="U30" s="57"/>
      <c r="V30" s="57"/>
      <c r="W30" s="57"/>
      <c r="X30" s="57"/>
      <c r="Y30" s="57"/>
      <c r="Z30" s="57"/>
      <c r="AA30" s="57">
        <v>31</v>
      </c>
      <c r="AB30" s="57"/>
      <c r="AC30" s="10"/>
      <c r="AD30" s="10"/>
      <c r="AI30" t="str">
        <f t="shared" si="10"/>
        <v>Colchester</v>
      </c>
      <c r="AJ30" t="s">
        <v>1729</v>
      </c>
      <c r="AK30" s="10">
        <v>2</v>
      </c>
      <c r="AM30" s="91">
        <v>9</v>
      </c>
      <c r="AN30" s="93">
        <v>11</v>
      </c>
      <c r="AO30" s="93">
        <v>10</v>
      </c>
      <c r="AP30" s="97">
        <v>15910</v>
      </c>
      <c r="AQ30" s="97">
        <f t="shared" si="11"/>
        <v>9011</v>
      </c>
      <c r="AR30" t="s">
        <v>718</v>
      </c>
      <c r="AS30" s="101">
        <f t="shared" si="8"/>
        <v>915910</v>
      </c>
      <c r="AW30">
        <v>49.8</v>
      </c>
      <c r="AX30">
        <v>0.74</v>
      </c>
      <c r="AY30">
        <v>49.06</v>
      </c>
      <c r="AZ30" s="2"/>
      <c r="BB30" s="1">
        <v>2903</v>
      </c>
      <c r="BC30" s="1">
        <v>111</v>
      </c>
      <c r="BE30" s="1"/>
    </row>
    <row r="31" spans="1:57" hidden="1" outlineLevel="1">
      <c r="A31" t="s">
        <v>1758</v>
      </c>
      <c r="B31" s="10" t="s">
        <v>1193</v>
      </c>
      <c r="C31" s="1">
        <f t="shared" si="0"/>
        <v>701</v>
      </c>
      <c r="D31" s="7">
        <f>IF(N31&gt;0, RANK(N31,(N31:P31,Q31:AE31)),0)</f>
        <v>2</v>
      </c>
      <c r="E31" s="7">
        <f>IF(O31&gt;0,RANK(O31,(N31:P31,Q31:AE31)),0)</f>
        <v>1</v>
      </c>
      <c r="F31" s="7">
        <f t="shared" si="1"/>
        <v>3</v>
      </c>
      <c r="G31" s="1">
        <f t="shared" si="2"/>
        <v>121</v>
      </c>
      <c r="H31" s="2">
        <f t="shared" si="3"/>
        <v>0.17261055634807418</v>
      </c>
      <c r="I31" s="8"/>
      <c r="J31" s="2">
        <f t="shared" si="4"/>
        <v>0.40513552068473607</v>
      </c>
      <c r="K31" s="2">
        <f t="shared" si="5"/>
        <v>0.57774607703281022</v>
      </c>
      <c r="L31" s="2">
        <f t="shared" si="6"/>
        <v>1.2838801711840228E-2</v>
      </c>
      <c r="M31" s="2">
        <f t="shared" si="7"/>
        <v>4.2796005706135318E-3</v>
      </c>
      <c r="N31" s="1">
        <f t="shared" si="9"/>
        <v>284</v>
      </c>
      <c r="O31" s="1">
        <v>405</v>
      </c>
      <c r="P31" s="1">
        <v>9</v>
      </c>
      <c r="Q31" s="57"/>
      <c r="S31" s="57"/>
      <c r="T31" s="57"/>
      <c r="U31" s="57"/>
      <c r="V31" s="57"/>
      <c r="W31" s="57"/>
      <c r="X31" s="57"/>
      <c r="Y31" s="57"/>
      <c r="Z31" s="57"/>
      <c r="AA31" s="57">
        <v>3</v>
      </c>
      <c r="AB31" s="57"/>
      <c r="AC31" s="10"/>
      <c r="AD31" s="10"/>
      <c r="AI31" t="str">
        <f t="shared" si="10"/>
        <v>Colebrook</v>
      </c>
      <c r="AJ31" t="s">
        <v>1994</v>
      </c>
      <c r="AK31" s="10">
        <v>1</v>
      </c>
      <c r="AM31" s="91">
        <v>9</v>
      </c>
      <c r="AN31" s="93">
        <v>5</v>
      </c>
      <c r="AO31" s="93">
        <v>25</v>
      </c>
      <c r="AP31" s="97">
        <v>16050</v>
      </c>
      <c r="AQ31" s="97">
        <f t="shared" si="11"/>
        <v>9005</v>
      </c>
      <c r="AR31" t="s">
        <v>718</v>
      </c>
      <c r="AS31" s="101">
        <f t="shared" si="8"/>
        <v>916050</v>
      </c>
      <c r="AW31">
        <v>32.92</v>
      </c>
      <c r="AX31">
        <v>1.45</v>
      </c>
      <c r="AY31">
        <v>31.47</v>
      </c>
      <c r="AZ31" s="2"/>
      <c r="BB31" s="1">
        <v>274</v>
      </c>
      <c r="BC31" s="1">
        <v>10</v>
      </c>
      <c r="BE31" s="1"/>
    </row>
    <row r="32" spans="1:57" hidden="1" outlineLevel="1">
      <c r="A32" t="s">
        <v>848</v>
      </c>
      <c r="B32" s="10" t="s">
        <v>1193</v>
      </c>
      <c r="C32" s="1">
        <f t="shared" si="0"/>
        <v>2492</v>
      </c>
      <c r="D32" s="7">
        <f>IF(N32&gt;0, RANK(N32,(N32:P32,Q32:AE32)),0)</f>
        <v>1</v>
      </c>
      <c r="E32" s="7">
        <f>IF(O32&gt;0,RANK(O32,(N32:P32,Q32:AE32)),0)</f>
        <v>2</v>
      </c>
      <c r="F32" s="7">
        <f t="shared" si="1"/>
        <v>3</v>
      </c>
      <c r="G32" s="1">
        <f t="shared" si="2"/>
        <v>274</v>
      </c>
      <c r="H32" s="2">
        <f t="shared" si="3"/>
        <v>0.10995184590690209</v>
      </c>
      <c r="I32" s="8"/>
      <c r="J32" s="2">
        <f t="shared" si="4"/>
        <v>0.5461476725521669</v>
      </c>
      <c r="K32" s="2">
        <f t="shared" si="5"/>
        <v>0.43619582664526485</v>
      </c>
      <c r="L32" s="2">
        <f t="shared" si="6"/>
        <v>1.2038523274478331E-2</v>
      </c>
      <c r="M32" s="2">
        <f t="shared" si="7"/>
        <v>5.6179775280899222E-3</v>
      </c>
      <c r="N32" s="1">
        <f t="shared" si="9"/>
        <v>1361</v>
      </c>
      <c r="O32" s="1">
        <v>1087</v>
      </c>
      <c r="P32" s="1">
        <v>30</v>
      </c>
      <c r="Q32" s="57"/>
      <c r="S32" s="57"/>
      <c r="T32" s="57"/>
      <c r="U32" s="57"/>
      <c r="V32" s="57"/>
      <c r="W32" s="57"/>
      <c r="X32" s="57"/>
      <c r="Y32" s="57"/>
      <c r="Z32" s="57"/>
      <c r="AA32" s="57">
        <v>14</v>
      </c>
      <c r="AB32" s="57"/>
      <c r="AC32" s="10"/>
      <c r="AD32" s="10"/>
      <c r="AI32" t="str">
        <f t="shared" si="10"/>
        <v>Columbia</v>
      </c>
      <c r="AJ32" t="s">
        <v>2311</v>
      </c>
      <c r="AK32" s="10">
        <v>2</v>
      </c>
      <c r="AM32" s="91">
        <v>9</v>
      </c>
      <c r="AN32" s="93">
        <v>13</v>
      </c>
      <c r="AO32" s="93">
        <v>15</v>
      </c>
      <c r="AP32" s="97">
        <v>16400</v>
      </c>
      <c r="AQ32" s="97">
        <f t="shared" si="11"/>
        <v>9013</v>
      </c>
      <c r="AR32" t="s">
        <v>718</v>
      </c>
      <c r="AS32" s="101">
        <f t="shared" si="8"/>
        <v>916400</v>
      </c>
      <c r="AW32">
        <v>21.97</v>
      </c>
      <c r="AX32">
        <v>0.61</v>
      </c>
      <c r="AY32">
        <v>21.36</v>
      </c>
      <c r="AZ32" s="2"/>
      <c r="BB32" s="1">
        <v>1291</v>
      </c>
      <c r="BC32" s="1">
        <v>70</v>
      </c>
      <c r="BE32" s="1"/>
    </row>
    <row r="33" spans="1:57" hidden="1" outlineLevel="1">
      <c r="A33" t="s">
        <v>310</v>
      </c>
      <c r="B33" s="10" t="s">
        <v>1193</v>
      </c>
      <c r="C33" s="1">
        <f t="shared" si="0"/>
        <v>754</v>
      </c>
      <c r="D33" s="7">
        <f>IF(N33&gt;0, RANK(N33,(N33:P33,Q33:AE33)),0)</f>
        <v>1</v>
      </c>
      <c r="E33" s="7">
        <f>IF(O33&gt;0,RANK(O33,(N33:P33,Q33:AE33)),0)</f>
        <v>2</v>
      </c>
      <c r="F33" s="7">
        <f t="shared" si="1"/>
        <v>3</v>
      </c>
      <c r="G33" s="1">
        <f t="shared" si="2"/>
        <v>270</v>
      </c>
      <c r="H33" s="2">
        <f t="shared" si="3"/>
        <v>0.35809018567639256</v>
      </c>
      <c r="I33" s="8"/>
      <c r="J33" s="2">
        <f t="shared" si="4"/>
        <v>0.67374005305039786</v>
      </c>
      <c r="K33" s="2">
        <f t="shared" si="5"/>
        <v>0.3156498673740053</v>
      </c>
      <c r="L33" s="2">
        <f t="shared" si="6"/>
        <v>7.9575596816976128E-3</v>
      </c>
      <c r="M33" s="2">
        <f t="shared" si="7"/>
        <v>2.6525198938992297E-3</v>
      </c>
      <c r="N33" s="1">
        <f t="shared" si="9"/>
        <v>508</v>
      </c>
      <c r="O33" s="1">
        <v>238</v>
      </c>
      <c r="P33" s="1">
        <v>6</v>
      </c>
      <c r="Q33" s="57"/>
      <c r="S33" s="57"/>
      <c r="T33" s="57"/>
      <c r="U33" s="57"/>
      <c r="V33" s="57"/>
      <c r="W33" s="57"/>
      <c r="X33" s="57"/>
      <c r="Y33" s="57"/>
      <c r="Z33" s="57"/>
      <c r="AA33" s="57">
        <v>2</v>
      </c>
      <c r="AB33" s="57"/>
      <c r="AC33" s="10"/>
      <c r="AD33" s="10"/>
      <c r="AI33" t="str">
        <f t="shared" si="10"/>
        <v>Cornwall</v>
      </c>
      <c r="AJ33" t="s">
        <v>1994</v>
      </c>
      <c r="AK33" s="10">
        <v>5</v>
      </c>
      <c r="AM33" s="91">
        <v>9</v>
      </c>
      <c r="AN33" s="93">
        <v>5</v>
      </c>
      <c r="AO33" s="93">
        <v>30</v>
      </c>
      <c r="AP33" s="97">
        <v>17240</v>
      </c>
      <c r="AQ33" s="97">
        <f t="shared" si="11"/>
        <v>9005</v>
      </c>
      <c r="AR33" t="s">
        <v>718</v>
      </c>
      <c r="AS33" s="101">
        <f t="shared" si="8"/>
        <v>917240</v>
      </c>
      <c r="AW33">
        <v>46.27</v>
      </c>
      <c r="AX33">
        <v>0.25</v>
      </c>
      <c r="AY33">
        <v>46.01</v>
      </c>
      <c r="AZ33" s="2"/>
      <c r="BB33" s="1">
        <v>492</v>
      </c>
      <c r="BC33" s="1">
        <v>16</v>
      </c>
      <c r="BE33" s="1"/>
    </row>
    <row r="34" spans="1:57" hidden="1" outlineLevel="1">
      <c r="A34" t="s">
        <v>119</v>
      </c>
      <c r="B34" s="10" t="s">
        <v>1193</v>
      </c>
      <c r="C34" s="1">
        <f t="shared" si="0"/>
        <v>4923</v>
      </c>
      <c r="D34" s="7">
        <f>IF(N34&gt;0, RANK(N34,(N34:P34,Q34:AE34)),0)</f>
        <v>1</v>
      </c>
      <c r="E34" s="7">
        <f>IF(O34&gt;0,RANK(O34,(N34:P34,Q34:AE34)),0)</f>
        <v>2</v>
      </c>
      <c r="F34" s="7">
        <f t="shared" si="1"/>
        <v>3</v>
      </c>
      <c r="G34" s="1">
        <f t="shared" si="2"/>
        <v>497</v>
      </c>
      <c r="H34" s="2">
        <f t="shared" si="3"/>
        <v>0.10095470241722528</v>
      </c>
      <c r="I34" s="8"/>
      <c r="J34" s="2">
        <f t="shared" si="4"/>
        <v>0.54011781434084905</v>
      </c>
      <c r="K34" s="2">
        <f t="shared" si="5"/>
        <v>0.43916311192362378</v>
      </c>
      <c r="L34" s="2">
        <f t="shared" si="6"/>
        <v>1.3812715823684745E-2</v>
      </c>
      <c r="M34" s="2">
        <f t="shared" si="7"/>
        <v>6.9063579118424263E-3</v>
      </c>
      <c r="N34" s="1">
        <f t="shared" si="9"/>
        <v>2659</v>
      </c>
      <c r="O34" s="1">
        <v>2162</v>
      </c>
      <c r="P34" s="1">
        <v>68</v>
      </c>
      <c r="Q34" s="57"/>
      <c r="S34" s="57"/>
      <c r="T34" s="57"/>
      <c r="U34" s="57"/>
      <c r="V34" s="57"/>
      <c r="W34" s="57"/>
      <c r="X34" s="57"/>
      <c r="Y34" s="57"/>
      <c r="Z34" s="57"/>
      <c r="AA34" s="57">
        <v>34</v>
      </c>
      <c r="AB34" s="57"/>
      <c r="AC34" s="10"/>
      <c r="AD34" s="10"/>
      <c r="AI34" t="str">
        <f t="shared" si="10"/>
        <v>Coventry</v>
      </c>
      <c r="AJ34" t="s">
        <v>2311</v>
      </c>
      <c r="AK34" s="10">
        <v>2</v>
      </c>
      <c r="AM34" s="91">
        <v>9</v>
      </c>
      <c r="AN34" s="93">
        <v>13</v>
      </c>
      <c r="AO34" s="93">
        <v>20</v>
      </c>
      <c r="AP34" s="97">
        <v>17800</v>
      </c>
      <c r="AQ34" s="97">
        <f t="shared" si="11"/>
        <v>9013</v>
      </c>
      <c r="AR34" t="s">
        <v>718</v>
      </c>
      <c r="AS34" s="101">
        <f t="shared" si="8"/>
        <v>917800</v>
      </c>
      <c r="AW34">
        <v>38.36</v>
      </c>
      <c r="AX34">
        <v>0.64</v>
      </c>
      <c r="AY34">
        <v>37.72</v>
      </c>
      <c r="AZ34" s="2"/>
      <c r="BB34" s="1">
        <v>2527</v>
      </c>
      <c r="BC34" s="1">
        <v>132</v>
      </c>
      <c r="BE34" s="1"/>
    </row>
    <row r="35" spans="1:57" hidden="1" outlineLevel="1">
      <c r="A35" t="s">
        <v>1115</v>
      </c>
      <c r="B35" s="10" t="s">
        <v>1193</v>
      </c>
      <c r="C35" s="1">
        <f t="shared" ref="C35:C66" si="12">SUM(N35:AG35)</f>
        <v>5679</v>
      </c>
      <c r="D35" s="7">
        <f>IF(N35&gt;0, RANK(N35,(N35:P35,Q35:AE35)),0)</f>
        <v>1</v>
      </c>
      <c r="E35" s="7">
        <f>IF(O35&gt;0,RANK(O35,(N35:P35,Q35:AE35)),0)</f>
        <v>2</v>
      </c>
      <c r="F35" s="7">
        <f t="shared" ref="F35:F66" si="13">IF(P35&gt;0,RANK(P35,(N35:AE35)),0)</f>
        <v>3</v>
      </c>
      <c r="G35" s="1">
        <f t="shared" si="2"/>
        <v>402</v>
      </c>
      <c r="H35" s="2">
        <f t="shared" si="3"/>
        <v>7.078711040676175E-2</v>
      </c>
      <c r="I35" s="8"/>
      <c r="J35" s="2">
        <f t="shared" ref="J35:J66" si="14">IF(C35=0,"-",N35/C35)</f>
        <v>0.52773375594294769</v>
      </c>
      <c r="K35" s="2">
        <f t="shared" ref="K35:K66" si="15">IF(C35=0,"-",O35/C35)</f>
        <v>0.45694664553618597</v>
      </c>
      <c r="L35" s="2">
        <f t="shared" ref="L35:L66" si="16">IF(C35=0,"-",P35/C35)</f>
        <v>9.8608910019369611E-3</v>
      </c>
      <c r="M35" s="2">
        <f t="shared" ref="M35:M66" si="17">IF(C35=0,"-",(1-J35-K35-L35))</f>
        <v>5.4587075189293788E-3</v>
      </c>
      <c r="N35" s="1">
        <f t="shared" si="9"/>
        <v>2997</v>
      </c>
      <c r="O35" s="1">
        <v>2595</v>
      </c>
      <c r="P35" s="1">
        <v>56</v>
      </c>
      <c r="Q35" s="57"/>
      <c r="S35" s="57"/>
      <c r="T35" s="57"/>
      <c r="U35" s="57"/>
      <c r="V35" s="57"/>
      <c r="W35" s="57"/>
      <c r="X35" s="57"/>
      <c r="Y35" s="57"/>
      <c r="Z35" s="57"/>
      <c r="AA35" s="57">
        <v>31</v>
      </c>
      <c r="AB35" s="57"/>
      <c r="AC35" s="10"/>
      <c r="AD35" s="10"/>
      <c r="AI35" t="str">
        <f t="shared" si="10"/>
        <v>Cromwell</v>
      </c>
      <c r="AJ35" t="s">
        <v>1037</v>
      </c>
      <c r="AK35" s="10">
        <v>1</v>
      </c>
      <c r="AM35" s="91">
        <v>9</v>
      </c>
      <c r="AN35" s="93">
        <v>7</v>
      </c>
      <c r="AO35" s="93">
        <v>15</v>
      </c>
      <c r="AP35" s="97">
        <v>18080</v>
      </c>
      <c r="AQ35" s="97">
        <f t="shared" si="11"/>
        <v>9007</v>
      </c>
      <c r="AR35" t="s">
        <v>718</v>
      </c>
      <c r="AS35" s="101">
        <f t="shared" ref="AS35:AS66" si="18">AM35*100000+AP35</f>
        <v>918080</v>
      </c>
      <c r="AW35">
        <v>12.91</v>
      </c>
      <c r="AX35">
        <v>0.52</v>
      </c>
      <c r="AY35">
        <v>12.39</v>
      </c>
      <c r="AZ35" s="2"/>
      <c r="BB35" s="1">
        <v>2765</v>
      </c>
      <c r="BC35" s="1">
        <v>232</v>
      </c>
      <c r="BE35" s="1"/>
    </row>
    <row r="36" spans="1:57" hidden="1" outlineLevel="1">
      <c r="A36" t="s">
        <v>1889</v>
      </c>
      <c r="B36" s="10" t="s">
        <v>1193</v>
      </c>
      <c r="C36" s="1">
        <f t="shared" si="12"/>
        <v>17936</v>
      </c>
      <c r="D36" s="7">
        <f>IF(N36&gt;0, RANK(N36,(N36:P36,Q36:AE36)),0)</f>
        <v>1</v>
      </c>
      <c r="E36" s="7">
        <f>IF(O36&gt;0,RANK(O36,(N36:P36,Q36:AE36)),0)</f>
        <v>2</v>
      </c>
      <c r="F36" s="7">
        <f t="shared" si="13"/>
        <v>3</v>
      </c>
      <c r="G36" s="1">
        <f t="shared" si="2"/>
        <v>1350</v>
      </c>
      <c r="H36" s="2">
        <f t="shared" si="3"/>
        <v>7.526761819803747E-2</v>
      </c>
      <c r="I36" s="8"/>
      <c r="J36" s="2">
        <f t="shared" si="14"/>
        <v>0.52910347903657451</v>
      </c>
      <c r="K36" s="2">
        <f t="shared" si="15"/>
        <v>0.453835860838537</v>
      </c>
      <c r="L36" s="2">
        <f t="shared" si="16"/>
        <v>1.0648974130240857E-2</v>
      </c>
      <c r="M36" s="2">
        <f t="shared" si="17"/>
        <v>6.4116859946476371E-3</v>
      </c>
      <c r="N36" s="1">
        <f t="shared" si="9"/>
        <v>9490</v>
      </c>
      <c r="O36" s="1">
        <v>8140</v>
      </c>
      <c r="P36" s="1">
        <v>191</v>
      </c>
      <c r="Q36" s="57"/>
      <c r="S36" s="57"/>
      <c r="T36" s="57"/>
      <c r="U36" s="57"/>
      <c r="V36" s="57"/>
      <c r="W36" s="57"/>
      <c r="X36" s="57"/>
      <c r="Y36" s="57"/>
      <c r="Z36" s="57"/>
      <c r="AA36" s="57">
        <v>115</v>
      </c>
      <c r="AB36" s="57"/>
      <c r="AC36" s="10"/>
      <c r="AD36" s="10"/>
      <c r="AI36" t="str">
        <f t="shared" si="10"/>
        <v>Danbury</v>
      </c>
      <c r="AJ36" t="s">
        <v>2059</v>
      </c>
      <c r="AK36" s="10">
        <v>5</v>
      </c>
      <c r="AM36" s="91">
        <v>9</v>
      </c>
      <c r="AN36" s="93">
        <v>1</v>
      </c>
      <c r="AO36" s="93">
        <v>20</v>
      </c>
      <c r="AP36" s="97">
        <v>18500</v>
      </c>
      <c r="AQ36" s="97">
        <f t="shared" si="11"/>
        <v>9001</v>
      </c>
      <c r="AR36" t="s">
        <v>718</v>
      </c>
      <c r="AS36" s="101">
        <f t="shared" si="18"/>
        <v>918500</v>
      </c>
      <c r="AW36">
        <v>44.3</v>
      </c>
      <c r="AX36">
        <v>2.19</v>
      </c>
      <c r="AY36">
        <v>42.11</v>
      </c>
      <c r="AZ36" s="2"/>
      <c r="BB36" s="1">
        <v>9273</v>
      </c>
      <c r="BC36" s="1">
        <v>217</v>
      </c>
      <c r="BE36" s="1"/>
    </row>
    <row r="37" spans="1:57" hidden="1" outlineLevel="1">
      <c r="A37" t="s">
        <v>106</v>
      </c>
      <c r="B37" s="10" t="s">
        <v>1193</v>
      </c>
      <c r="C37" s="1">
        <f t="shared" si="12"/>
        <v>8213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3"/>
        <v>3</v>
      </c>
      <c r="G37" s="1">
        <f t="shared" si="2"/>
        <v>2711</v>
      </c>
      <c r="H37" s="2">
        <f t="shared" si="3"/>
        <v>0.33008644831364908</v>
      </c>
      <c r="I37" s="8"/>
      <c r="J37" s="2">
        <f t="shared" si="14"/>
        <v>0.32935589918422015</v>
      </c>
      <c r="K37" s="2">
        <f t="shared" si="15"/>
        <v>0.65944234749786923</v>
      </c>
      <c r="L37" s="2">
        <f t="shared" si="16"/>
        <v>7.1837331060513815E-3</v>
      </c>
      <c r="M37" s="2">
        <f t="shared" si="17"/>
        <v>4.0180202118592417E-3</v>
      </c>
      <c r="N37" s="1">
        <f t="shared" si="9"/>
        <v>2705</v>
      </c>
      <c r="O37" s="1">
        <v>5416</v>
      </c>
      <c r="P37" s="1">
        <v>59</v>
      </c>
      <c r="Q37" s="57"/>
      <c r="S37" s="57"/>
      <c r="T37" s="57"/>
      <c r="U37" s="57"/>
      <c r="V37" s="57"/>
      <c r="W37" s="57"/>
      <c r="X37" s="57"/>
      <c r="Y37" s="57"/>
      <c r="Z37" s="57"/>
      <c r="AA37" s="57">
        <v>33</v>
      </c>
      <c r="AB37" s="57"/>
      <c r="AC37" s="10"/>
      <c r="AD37" s="10"/>
      <c r="AI37" t="str">
        <f t="shared" si="10"/>
        <v>Darien</v>
      </c>
      <c r="AJ37" t="s">
        <v>2059</v>
      </c>
      <c r="AK37" s="10">
        <v>4</v>
      </c>
      <c r="AM37" s="91">
        <v>9</v>
      </c>
      <c r="AN37" s="93">
        <v>1</v>
      </c>
      <c r="AO37" s="93">
        <v>25</v>
      </c>
      <c r="AP37" s="97">
        <v>18850</v>
      </c>
      <c r="AQ37" s="97">
        <f t="shared" si="11"/>
        <v>9001</v>
      </c>
      <c r="AR37" t="s">
        <v>718</v>
      </c>
      <c r="AS37" s="101">
        <f t="shared" si="18"/>
        <v>918850</v>
      </c>
      <c r="AW37">
        <v>23.44</v>
      </c>
      <c r="AX37">
        <v>10.59</v>
      </c>
      <c r="AY37">
        <v>12.86</v>
      </c>
      <c r="AZ37" s="2"/>
      <c r="BB37" s="1">
        <v>2633</v>
      </c>
      <c r="BC37" s="1">
        <v>72</v>
      </c>
      <c r="BE37" s="1"/>
    </row>
    <row r="38" spans="1:57" hidden="1" outlineLevel="1">
      <c r="A38" t="s">
        <v>1296</v>
      </c>
      <c r="B38" s="10" t="s">
        <v>1193</v>
      </c>
      <c r="C38" s="1">
        <f t="shared" si="12"/>
        <v>1984</v>
      </c>
      <c r="D38" s="7">
        <f>IF(N38&gt;0, RANK(N38,(N38:P38,Q38:AE38)),0)</f>
        <v>1</v>
      </c>
      <c r="E38" s="7">
        <f>IF(O38&gt;0,RANK(O38,(N38:P38,Q38:AE38)),0)</f>
        <v>2</v>
      </c>
      <c r="F38" s="7">
        <f t="shared" si="13"/>
        <v>3</v>
      </c>
      <c r="G38" s="1">
        <f t="shared" si="2"/>
        <v>359</v>
      </c>
      <c r="H38" s="2">
        <f t="shared" si="3"/>
        <v>0.18094758064516128</v>
      </c>
      <c r="I38" s="8"/>
      <c r="J38" s="2">
        <f t="shared" si="14"/>
        <v>0.58114919354838712</v>
      </c>
      <c r="K38" s="2">
        <f t="shared" si="15"/>
        <v>0.40020161290322581</v>
      </c>
      <c r="L38" s="2">
        <f t="shared" si="16"/>
        <v>1.2600806451612902E-2</v>
      </c>
      <c r="M38" s="2">
        <f t="shared" si="17"/>
        <v>6.0483870967741639E-3</v>
      </c>
      <c r="N38" s="1">
        <f t="shared" si="9"/>
        <v>1153</v>
      </c>
      <c r="O38" s="1">
        <v>794</v>
      </c>
      <c r="P38" s="1">
        <v>25</v>
      </c>
      <c r="Q38" s="57"/>
      <c r="S38" s="57"/>
      <c r="T38" s="57"/>
      <c r="U38" s="57"/>
      <c r="V38" s="57"/>
      <c r="W38" s="57"/>
      <c r="X38" s="57"/>
      <c r="Y38" s="57"/>
      <c r="Z38" s="57"/>
      <c r="AA38" s="57">
        <v>12</v>
      </c>
      <c r="AB38" s="57"/>
      <c r="AC38" s="10"/>
      <c r="AD38" s="10"/>
      <c r="AI38" t="str">
        <f t="shared" si="10"/>
        <v>Deep River</v>
      </c>
      <c r="AJ38" t="s">
        <v>1037</v>
      </c>
      <c r="AK38" s="10">
        <v>2</v>
      </c>
      <c r="AM38" s="91">
        <v>9</v>
      </c>
      <c r="AN38" s="93">
        <v>7</v>
      </c>
      <c r="AO38" s="93">
        <v>20</v>
      </c>
      <c r="AP38" s="97">
        <v>19130</v>
      </c>
      <c r="AQ38" s="97">
        <f t="shared" si="11"/>
        <v>9007</v>
      </c>
      <c r="AR38" t="s">
        <v>718</v>
      </c>
      <c r="AS38" s="101">
        <f t="shared" si="18"/>
        <v>919130</v>
      </c>
      <c r="AW38">
        <v>14.17</v>
      </c>
      <c r="AX38">
        <v>0.61</v>
      </c>
      <c r="AY38">
        <v>13.55</v>
      </c>
      <c r="AZ38" s="2"/>
      <c r="BB38" s="1">
        <v>1118</v>
      </c>
      <c r="BC38" s="1">
        <v>35</v>
      </c>
      <c r="BE38" s="1"/>
    </row>
    <row r="39" spans="1:57" hidden="1" outlineLevel="1">
      <c r="A39" t="s">
        <v>1768</v>
      </c>
      <c r="B39" s="10" t="s">
        <v>1193</v>
      </c>
      <c r="C39" s="1">
        <f t="shared" si="12"/>
        <v>3542</v>
      </c>
      <c r="D39" s="7">
        <f>IF(N39&gt;0, RANK(N39,(N39:P39,Q39:AE39)),0)</f>
        <v>1</v>
      </c>
      <c r="E39" s="7">
        <f>IF(O39&gt;0,RANK(O39,(N39:P39,Q39:AE39)),0)</f>
        <v>2</v>
      </c>
      <c r="F39" s="7">
        <f t="shared" si="13"/>
        <v>3</v>
      </c>
      <c r="G39" s="1">
        <f t="shared" si="2"/>
        <v>464</v>
      </c>
      <c r="H39" s="2">
        <f t="shared" si="3"/>
        <v>0.13099943534726144</v>
      </c>
      <c r="I39" s="8"/>
      <c r="J39" s="2">
        <f t="shared" si="14"/>
        <v>0.55900621118012417</v>
      </c>
      <c r="K39" s="2">
        <f t="shared" si="15"/>
        <v>0.42800677583286278</v>
      </c>
      <c r="L39" s="2">
        <f t="shared" si="16"/>
        <v>7.6228119706380579E-3</v>
      </c>
      <c r="M39" s="2">
        <f t="shared" si="17"/>
        <v>5.3642010163749889E-3</v>
      </c>
      <c r="N39" s="1">
        <f t="shared" si="9"/>
        <v>1980</v>
      </c>
      <c r="O39" s="1">
        <v>1516</v>
      </c>
      <c r="P39" s="1">
        <v>27</v>
      </c>
      <c r="Q39" s="57"/>
      <c r="S39" s="57"/>
      <c r="T39" s="57"/>
      <c r="U39" s="57"/>
      <c r="V39" s="57"/>
      <c r="W39" s="57"/>
      <c r="X39" s="57"/>
      <c r="Y39" s="57"/>
      <c r="Z39" s="57"/>
      <c r="AA39" s="57">
        <v>19</v>
      </c>
      <c r="AB39" s="57"/>
      <c r="AC39" s="10"/>
      <c r="AD39" s="10"/>
      <c r="AI39" t="str">
        <f t="shared" si="10"/>
        <v>Derby</v>
      </c>
      <c r="AJ39" t="s">
        <v>317</v>
      </c>
      <c r="AK39" s="10">
        <v>3</v>
      </c>
      <c r="AM39" s="91">
        <v>9</v>
      </c>
      <c r="AN39" s="93">
        <v>9</v>
      </c>
      <c r="AO39" s="93">
        <v>30</v>
      </c>
      <c r="AP39" s="97">
        <v>19550</v>
      </c>
      <c r="AQ39" s="97">
        <f t="shared" si="11"/>
        <v>9009</v>
      </c>
      <c r="AR39" t="s">
        <v>718</v>
      </c>
      <c r="AS39" s="101">
        <f t="shared" si="18"/>
        <v>919550</v>
      </c>
      <c r="AW39">
        <v>5.38</v>
      </c>
      <c r="AX39">
        <v>0.4</v>
      </c>
      <c r="AY39">
        <v>4.9800000000000004</v>
      </c>
      <c r="AZ39" s="2"/>
      <c r="BB39" s="1">
        <v>1866</v>
      </c>
      <c r="BC39" s="1">
        <v>114</v>
      </c>
      <c r="BE39" s="1"/>
    </row>
    <row r="40" spans="1:57" hidden="1" outlineLevel="1">
      <c r="A40" t="s">
        <v>1109</v>
      </c>
      <c r="B40" s="10" t="s">
        <v>1193</v>
      </c>
      <c r="C40" s="1">
        <f t="shared" si="12"/>
        <v>3446</v>
      </c>
      <c r="D40" s="7">
        <f>IF(N40&gt;0, RANK(N40,(N40:P40,Q40:AE40)),0)</f>
        <v>1</v>
      </c>
      <c r="E40" s="7">
        <f>IF(O40&gt;0,RANK(O40,(N40:P40,Q40:AE40)),0)</f>
        <v>2</v>
      </c>
      <c r="F40" s="7">
        <f t="shared" si="13"/>
        <v>3</v>
      </c>
      <c r="G40" s="1">
        <f t="shared" si="2"/>
        <v>59</v>
      </c>
      <c r="H40" s="2">
        <f t="shared" si="3"/>
        <v>1.7121300058038306E-2</v>
      </c>
      <c r="I40" s="8"/>
      <c r="J40" s="2">
        <f t="shared" si="14"/>
        <v>0.50116076610562976</v>
      </c>
      <c r="K40" s="2">
        <f t="shared" si="15"/>
        <v>0.4840394660475914</v>
      </c>
      <c r="L40" s="2">
        <f t="shared" si="16"/>
        <v>1.0446894950667441E-2</v>
      </c>
      <c r="M40" s="2">
        <f t="shared" si="17"/>
        <v>4.3528728961113924E-3</v>
      </c>
      <c r="N40" s="1">
        <f t="shared" si="9"/>
        <v>1727</v>
      </c>
      <c r="O40" s="1">
        <v>1668</v>
      </c>
      <c r="P40" s="1">
        <v>36</v>
      </c>
      <c r="Q40" s="57"/>
      <c r="S40" s="57"/>
      <c r="T40" s="57"/>
      <c r="U40" s="57"/>
      <c r="V40" s="57"/>
      <c r="W40" s="57"/>
      <c r="X40" s="57"/>
      <c r="Y40" s="57"/>
      <c r="Z40" s="57"/>
      <c r="AA40" s="57">
        <v>15</v>
      </c>
      <c r="AB40" s="57"/>
      <c r="AC40" s="10"/>
      <c r="AD40" s="10"/>
      <c r="AI40" t="str">
        <f t="shared" si="10"/>
        <v>Durham</v>
      </c>
      <c r="AJ40" t="s">
        <v>1037</v>
      </c>
      <c r="AK40" s="10">
        <v>0</v>
      </c>
      <c r="AM40" s="91">
        <v>9</v>
      </c>
      <c r="AN40" s="93">
        <v>7</v>
      </c>
      <c r="AO40" s="93">
        <v>25</v>
      </c>
      <c r="AP40" s="97">
        <v>20810</v>
      </c>
      <c r="AQ40" s="97">
        <f t="shared" si="11"/>
        <v>9007</v>
      </c>
      <c r="AR40" t="s">
        <v>718</v>
      </c>
      <c r="AS40" s="101">
        <f t="shared" si="18"/>
        <v>920810</v>
      </c>
      <c r="AW40">
        <v>23.76</v>
      </c>
      <c r="AX40">
        <v>0.16</v>
      </c>
      <c r="AY40">
        <v>23.6</v>
      </c>
      <c r="AZ40" s="2"/>
      <c r="BB40" s="1">
        <v>1654</v>
      </c>
      <c r="BC40" s="1">
        <v>73</v>
      </c>
      <c r="BE40" s="1"/>
    </row>
    <row r="41" spans="1:57" hidden="1" outlineLevel="1">
      <c r="A41" t="s">
        <v>761</v>
      </c>
      <c r="B41" s="10" t="s">
        <v>1193</v>
      </c>
      <c r="C41" s="1">
        <f t="shared" si="12"/>
        <v>2224</v>
      </c>
      <c r="D41" s="7">
        <f>IF(N41&gt;0, RANK(N41,(N41:P41,Q41:AE41)),0)</f>
        <v>2</v>
      </c>
      <c r="E41" s="7">
        <f>IF(O41&gt;0,RANK(O41,(N41:P41,Q41:AE41)),0)</f>
        <v>1</v>
      </c>
      <c r="F41" s="7">
        <f t="shared" si="13"/>
        <v>3</v>
      </c>
      <c r="G41" s="1">
        <f t="shared" si="2"/>
        <v>188</v>
      </c>
      <c r="H41" s="2">
        <f t="shared" si="3"/>
        <v>8.4532374100719426E-2</v>
      </c>
      <c r="I41" s="8"/>
      <c r="J41" s="2">
        <f t="shared" si="14"/>
        <v>0.44784172661870503</v>
      </c>
      <c r="K41" s="2">
        <f t="shared" si="15"/>
        <v>0.53237410071942448</v>
      </c>
      <c r="L41" s="2">
        <f t="shared" si="16"/>
        <v>1.3489208633093525E-2</v>
      </c>
      <c r="M41" s="2">
        <f t="shared" si="17"/>
        <v>6.294964028776967E-3</v>
      </c>
      <c r="N41" s="1">
        <f t="shared" si="9"/>
        <v>996</v>
      </c>
      <c r="O41" s="1">
        <v>1184</v>
      </c>
      <c r="P41" s="1">
        <v>30</v>
      </c>
      <c r="Q41" s="57"/>
      <c r="S41" s="57"/>
      <c r="T41" s="57"/>
      <c r="U41" s="57"/>
      <c r="V41" s="57"/>
      <c r="W41" s="57"/>
      <c r="X41" s="57"/>
      <c r="Y41" s="57"/>
      <c r="Z41" s="57"/>
      <c r="AA41" s="57">
        <v>14</v>
      </c>
      <c r="AB41" s="57"/>
      <c r="AC41" s="10"/>
      <c r="AD41" s="10"/>
      <c r="AI41" t="str">
        <f t="shared" si="10"/>
        <v>East Granby</v>
      </c>
      <c r="AJ41" t="s">
        <v>1842</v>
      </c>
      <c r="AK41" s="10">
        <v>1</v>
      </c>
      <c r="AM41" s="91">
        <v>9</v>
      </c>
      <c r="AN41" s="93">
        <v>3</v>
      </c>
      <c r="AO41" s="93">
        <v>35</v>
      </c>
      <c r="AP41" s="97">
        <v>22070</v>
      </c>
      <c r="AQ41" s="97">
        <f t="shared" si="11"/>
        <v>9003</v>
      </c>
      <c r="AR41" t="s">
        <v>718</v>
      </c>
      <c r="AS41" s="101">
        <f t="shared" si="18"/>
        <v>922070</v>
      </c>
      <c r="AW41">
        <v>17.559999999999999</v>
      </c>
      <c r="AX41">
        <v>0.08</v>
      </c>
      <c r="AY41">
        <v>17.48</v>
      </c>
      <c r="AZ41" s="2"/>
      <c r="BB41" s="1">
        <v>955</v>
      </c>
      <c r="BC41" s="1">
        <v>41</v>
      </c>
      <c r="BE41" s="1"/>
    </row>
    <row r="42" spans="1:57" hidden="1" outlineLevel="1">
      <c r="A42" t="s">
        <v>1353</v>
      </c>
      <c r="B42" s="10" t="s">
        <v>1193</v>
      </c>
      <c r="C42" s="1">
        <f t="shared" si="12"/>
        <v>3736</v>
      </c>
      <c r="D42" s="7">
        <f>IF(N42&gt;0, RANK(N42,(N42:P42,Q42:AE42)),0)</f>
        <v>1</v>
      </c>
      <c r="E42" s="7">
        <f>IF(O42&gt;0,RANK(O42,(N42:P42,Q42:AE42)),0)</f>
        <v>2</v>
      </c>
      <c r="F42" s="7">
        <f t="shared" si="13"/>
        <v>3</v>
      </c>
      <c r="G42" s="1">
        <f t="shared" si="2"/>
        <v>294</v>
      </c>
      <c r="H42" s="2">
        <f t="shared" si="3"/>
        <v>7.8693790149892931E-2</v>
      </c>
      <c r="I42" s="8"/>
      <c r="J42" s="2">
        <f t="shared" si="14"/>
        <v>0.52756959314775165</v>
      </c>
      <c r="K42" s="2">
        <f t="shared" si="15"/>
        <v>0.44887580299785867</v>
      </c>
      <c r="L42" s="2">
        <f t="shared" si="16"/>
        <v>1.5256959314775161E-2</v>
      </c>
      <c r="M42" s="2">
        <f t="shared" si="17"/>
        <v>8.2976445396145161E-3</v>
      </c>
      <c r="N42" s="1">
        <f t="shared" si="9"/>
        <v>1971</v>
      </c>
      <c r="O42" s="1">
        <v>1677</v>
      </c>
      <c r="P42" s="1">
        <v>57</v>
      </c>
      <c r="Q42" s="57"/>
      <c r="S42" s="57"/>
      <c r="T42" s="57"/>
      <c r="U42" s="57"/>
      <c r="V42" s="57"/>
      <c r="W42" s="57"/>
      <c r="X42" s="57"/>
      <c r="Y42" s="57"/>
      <c r="Z42" s="57"/>
      <c r="AA42" s="57">
        <v>31</v>
      </c>
      <c r="AB42" s="57"/>
      <c r="AC42" s="10"/>
      <c r="AD42" s="10"/>
      <c r="AI42" t="str">
        <f t="shared" si="10"/>
        <v>East Haddam</v>
      </c>
      <c r="AJ42" t="s">
        <v>1037</v>
      </c>
      <c r="AK42" s="10">
        <v>2</v>
      </c>
      <c r="AM42" s="91">
        <v>9</v>
      </c>
      <c r="AN42" s="93">
        <v>7</v>
      </c>
      <c r="AO42" s="93">
        <v>30</v>
      </c>
      <c r="AP42" s="97">
        <v>22280</v>
      </c>
      <c r="AQ42" s="97">
        <f t="shared" si="11"/>
        <v>9007</v>
      </c>
      <c r="AR42" t="s">
        <v>718</v>
      </c>
      <c r="AS42" s="101">
        <f t="shared" si="18"/>
        <v>922280</v>
      </c>
      <c r="AW42">
        <v>56.57</v>
      </c>
      <c r="AX42">
        <v>2.2400000000000002</v>
      </c>
      <c r="AY42">
        <v>54.33</v>
      </c>
      <c r="AZ42" s="2"/>
      <c r="BB42" s="1">
        <v>1898</v>
      </c>
      <c r="BC42" s="1">
        <v>73</v>
      </c>
      <c r="BE42" s="1"/>
    </row>
    <row r="43" spans="1:57" hidden="1" outlineLevel="1">
      <c r="A43" t="s">
        <v>1631</v>
      </c>
      <c r="B43" s="10" t="s">
        <v>1193</v>
      </c>
      <c r="C43" s="1">
        <f t="shared" si="12"/>
        <v>5613</v>
      </c>
      <c r="D43" s="7">
        <f>IF(N43&gt;0, RANK(N43,(N43:P43,Q43:AE43)),0)</f>
        <v>1</v>
      </c>
      <c r="E43" s="7">
        <f>IF(O43&gt;0,RANK(O43,(N43:P43,Q43:AE43)),0)</f>
        <v>2</v>
      </c>
      <c r="F43" s="7">
        <f t="shared" si="13"/>
        <v>3</v>
      </c>
      <c r="G43" s="1">
        <f t="shared" si="2"/>
        <v>247</v>
      </c>
      <c r="H43" s="2">
        <f t="shared" si="3"/>
        <v>4.4004988419739891E-2</v>
      </c>
      <c r="I43" s="8"/>
      <c r="J43" s="2">
        <f t="shared" si="14"/>
        <v>0.51327275966506325</v>
      </c>
      <c r="K43" s="2">
        <f t="shared" si="15"/>
        <v>0.46926777124532337</v>
      </c>
      <c r="L43" s="2">
        <f t="shared" si="16"/>
        <v>1.1580260110457865E-2</v>
      </c>
      <c r="M43" s="2">
        <f t="shared" si="17"/>
        <v>5.8792089791555122E-3</v>
      </c>
      <c r="N43" s="1">
        <f t="shared" si="9"/>
        <v>2881</v>
      </c>
      <c r="O43" s="1">
        <v>2634</v>
      </c>
      <c r="P43" s="1">
        <v>65</v>
      </c>
      <c r="Q43" s="57"/>
      <c r="S43" s="57"/>
      <c r="T43" s="57"/>
      <c r="U43" s="57"/>
      <c r="V43" s="57"/>
      <c r="W43" s="57"/>
      <c r="X43" s="57"/>
      <c r="Y43" s="57"/>
      <c r="Z43" s="57"/>
      <c r="AA43" s="57">
        <v>33</v>
      </c>
      <c r="AB43" s="57"/>
      <c r="AC43" s="10"/>
      <c r="AD43" s="10"/>
      <c r="AI43" t="str">
        <f t="shared" si="10"/>
        <v>East Hampton</v>
      </c>
      <c r="AJ43" t="s">
        <v>1037</v>
      </c>
      <c r="AK43" s="10">
        <v>2</v>
      </c>
      <c r="AM43" s="91">
        <v>9</v>
      </c>
      <c r="AN43" s="93">
        <v>7</v>
      </c>
      <c r="AO43" s="93">
        <v>35</v>
      </c>
      <c r="AP43" s="97">
        <v>22490</v>
      </c>
      <c r="AQ43" s="97">
        <f t="shared" si="11"/>
        <v>9007</v>
      </c>
      <c r="AR43" t="s">
        <v>718</v>
      </c>
      <c r="AS43" s="101">
        <f t="shared" si="18"/>
        <v>922490</v>
      </c>
      <c r="AW43">
        <v>36.840000000000003</v>
      </c>
      <c r="AX43">
        <v>1.24</v>
      </c>
      <c r="AY43">
        <v>35.590000000000003</v>
      </c>
      <c r="AZ43" s="2"/>
      <c r="BB43" s="1">
        <v>2803</v>
      </c>
      <c r="BC43" s="1">
        <v>78</v>
      </c>
      <c r="BE43" s="1"/>
    </row>
    <row r="44" spans="1:57" hidden="1" outlineLevel="1">
      <c r="A44" t="s">
        <v>949</v>
      </c>
      <c r="B44" s="10" t="s">
        <v>1193</v>
      </c>
      <c r="C44" s="1">
        <f t="shared" si="12"/>
        <v>11023</v>
      </c>
      <c r="D44" s="7">
        <f>IF(N44&gt;0, RANK(N44,(N44:P44,Q44:AE44)),0)</f>
        <v>1</v>
      </c>
      <c r="E44" s="7">
        <f>IF(O44&gt;0,RANK(O44,(N44:P44,Q44:AE44)),0)</f>
        <v>2</v>
      </c>
      <c r="F44" s="7">
        <f t="shared" si="13"/>
        <v>3</v>
      </c>
      <c r="G44" s="1">
        <f t="shared" si="2"/>
        <v>3041</v>
      </c>
      <c r="H44" s="2">
        <f t="shared" si="3"/>
        <v>0.2758777102422208</v>
      </c>
      <c r="I44" s="8"/>
      <c r="J44" s="2">
        <f t="shared" si="14"/>
        <v>0.63049986392089263</v>
      </c>
      <c r="K44" s="2">
        <f t="shared" si="15"/>
        <v>0.35462215367867189</v>
      </c>
      <c r="L44" s="2">
        <f t="shared" si="16"/>
        <v>9.34409870271251E-3</v>
      </c>
      <c r="M44" s="2">
        <f t="shared" si="17"/>
        <v>5.5338836977229643E-3</v>
      </c>
      <c r="N44" s="1">
        <f t="shared" si="9"/>
        <v>6950</v>
      </c>
      <c r="O44" s="1">
        <v>3909</v>
      </c>
      <c r="P44" s="1">
        <v>103</v>
      </c>
      <c r="Q44" s="57"/>
      <c r="S44" s="57"/>
      <c r="T44" s="57"/>
      <c r="U44" s="57"/>
      <c r="V44" s="57"/>
      <c r="W44" s="57"/>
      <c r="X44" s="57"/>
      <c r="Y44" s="57"/>
      <c r="Z44" s="57"/>
      <c r="AA44" s="57">
        <v>61</v>
      </c>
      <c r="AB44" s="57"/>
      <c r="AC44" s="10"/>
      <c r="AD44" s="10"/>
      <c r="AI44" t="str">
        <f t="shared" si="10"/>
        <v>East Hartford</v>
      </c>
      <c r="AJ44" t="s">
        <v>1842</v>
      </c>
      <c r="AK44" s="10">
        <v>1</v>
      </c>
      <c r="AM44" s="91">
        <v>9</v>
      </c>
      <c r="AN44" s="93">
        <v>3</v>
      </c>
      <c r="AO44" s="93">
        <v>40</v>
      </c>
      <c r="AP44" s="97">
        <v>22630</v>
      </c>
      <c r="AQ44" s="97">
        <f t="shared" si="11"/>
        <v>9003</v>
      </c>
      <c r="AR44" t="s">
        <v>718</v>
      </c>
      <c r="AS44" s="101">
        <f t="shared" si="18"/>
        <v>922630</v>
      </c>
      <c r="AW44">
        <v>18.78</v>
      </c>
      <c r="AX44">
        <v>0.76</v>
      </c>
      <c r="AY44">
        <v>18.02</v>
      </c>
      <c r="AZ44" s="2"/>
      <c r="BB44" s="1">
        <v>6360</v>
      </c>
      <c r="BC44" s="1">
        <v>590</v>
      </c>
      <c r="BE44" s="1"/>
    </row>
    <row r="45" spans="1:57" hidden="1" outlineLevel="1">
      <c r="A45" t="s">
        <v>1810</v>
      </c>
      <c r="B45" s="10" t="s">
        <v>1193</v>
      </c>
      <c r="C45" s="1">
        <f t="shared" si="12"/>
        <v>8254</v>
      </c>
      <c r="D45" s="7">
        <f>IF(N45&gt;0, RANK(N45,(N45:P45,Q45:AE45)),0)</f>
        <v>1</v>
      </c>
      <c r="E45" s="7">
        <f>IF(O45&gt;0,RANK(O45,(N45:P45,Q45:AE45)),0)</f>
        <v>2</v>
      </c>
      <c r="F45" s="7">
        <f t="shared" si="13"/>
        <v>4</v>
      </c>
      <c r="G45" s="1">
        <f t="shared" si="2"/>
        <v>1424</v>
      </c>
      <c r="H45" s="2">
        <f t="shared" si="3"/>
        <v>0.17252241337533317</v>
      </c>
      <c r="I45" s="8"/>
      <c r="J45" s="2">
        <f t="shared" si="14"/>
        <v>0.58008238429852188</v>
      </c>
      <c r="K45" s="2">
        <f t="shared" si="15"/>
        <v>0.40755997092318874</v>
      </c>
      <c r="L45" s="2">
        <f t="shared" si="16"/>
        <v>5.815362248606736E-3</v>
      </c>
      <c r="M45" s="2">
        <f t="shared" si="17"/>
        <v>6.5422825296826423E-3</v>
      </c>
      <c r="N45" s="1">
        <f t="shared" si="9"/>
        <v>4788</v>
      </c>
      <c r="O45" s="1">
        <v>3364</v>
      </c>
      <c r="P45" s="1">
        <v>48</v>
      </c>
      <c r="Q45" s="57"/>
      <c r="S45" s="57"/>
      <c r="T45" s="57"/>
      <c r="U45" s="57"/>
      <c r="V45" s="57"/>
      <c r="W45" s="57"/>
      <c r="X45" s="57"/>
      <c r="Y45" s="57"/>
      <c r="Z45" s="57"/>
      <c r="AA45" s="57">
        <v>54</v>
      </c>
      <c r="AB45" s="57"/>
      <c r="AC45" s="10"/>
      <c r="AD45" s="10"/>
      <c r="AI45" t="str">
        <f t="shared" si="10"/>
        <v>East Haven</v>
      </c>
      <c r="AJ45" t="s">
        <v>317</v>
      </c>
      <c r="AK45" s="10">
        <v>3</v>
      </c>
      <c r="AM45" s="91">
        <v>9</v>
      </c>
      <c r="AN45" s="93">
        <v>9</v>
      </c>
      <c r="AO45" s="93">
        <v>35</v>
      </c>
      <c r="AP45" s="97">
        <v>22910</v>
      </c>
      <c r="AQ45" s="97">
        <f t="shared" si="11"/>
        <v>9009</v>
      </c>
      <c r="AR45" t="s">
        <v>718</v>
      </c>
      <c r="AS45" s="101">
        <f t="shared" si="18"/>
        <v>922910</v>
      </c>
      <c r="AW45">
        <v>13.42</v>
      </c>
      <c r="AX45">
        <v>1.1499999999999999</v>
      </c>
      <c r="AY45">
        <v>12.26</v>
      </c>
      <c r="AZ45" s="2"/>
      <c r="BB45" s="1">
        <v>4520</v>
      </c>
      <c r="BC45" s="1">
        <v>268</v>
      </c>
      <c r="BE45" s="1"/>
    </row>
    <row r="46" spans="1:57" hidden="1" outlineLevel="1">
      <c r="A46" t="s">
        <v>846</v>
      </c>
      <c r="B46" s="10" t="s">
        <v>1193</v>
      </c>
      <c r="C46" s="1">
        <f t="shared" si="12"/>
        <v>7449</v>
      </c>
      <c r="D46" s="7">
        <f>IF(N46&gt;0, RANK(N46,(N46:P46,Q46:AE46)),0)</f>
        <v>1</v>
      </c>
      <c r="E46" s="7">
        <f>IF(O46&gt;0,RANK(O46,(N46:P46,Q46:AE46)),0)</f>
        <v>2</v>
      </c>
      <c r="F46" s="7">
        <f t="shared" si="13"/>
        <v>3</v>
      </c>
      <c r="G46" s="1">
        <f t="shared" si="2"/>
        <v>1515</v>
      </c>
      <c r="H46" s="2">
        <f t="shared" si="3"/>
        <v>0.20338300443012486</v>
      </c>
      <c r="I46" s="8"/>
      <c r="J46" s="2">
        <f t="shared" si="14"/>
        <v>0.59148879044167002</v>
      </c>
      <c r="K46" s="2">
        <f t="shared" si="15"/>
        <v>0.38810578601154516</v>
      </c>
      <c r="L46" s="2">
        <f t="shared" si="16"/>
        <v>1.1813666263928045E-2</v>
      </c>
      <c r="M46" s="2">
        <f t="shared" si="17"/>
        <v>8.5917572828567729E-3</v>
      </c>
      <c r="N46" s="1">
        <f t="shared" si="9"/>
        <v>4406</v>
      </c>
      <c r="O46" s="1">
        <v>2891</v>
      </c>
      <c r="P46" s="1">
        <v>88</v>
      </c>
      <c r="Q46" s="57"/>
      <c r="S46" s="57"/>
      <c r="T46" s="57"/>
      <c r="U46" s="57"/>
      <c r="V46" s="57"/>
      <c r="W46" s="57"/>
      <c r="X46" s="57"/>
      <c r="Y46" s="57"/>
      <c r="Z46" s="57"/>
      <c r="AA46" s="57">
        <v>64</v>
      </c>
      <c r="AB46" s="57"/>
      <c r="AC46" s="10"/>
      <c r="AD46" s="10"/>
      <c r="AI46" t="str">
        <f t="shared" si="10"/>
        <v>East Lyme</v>
      </c>
      <c r="AJ46" t="s">
        <v>1729</v>
      </c>
      <c r="AK46" s="10">
        <v>2</v>
      </c>
      <c r="AM46" s="91">
        <v>9</v>
      </c>
      <c r="AN46" s="93">
        <v>11</v>
      </c>
      <c r="AO46" s="93">
        <v>15</v>
      </c>
      <c r="AP46" s="97">
        <v>23400</v>
      </c>
      <c r="AQ46" s="97">
        <f t="shared" si="11"/>
        <v>9011</v>
      </c>
      <c r="AR46" t="s">
        <v>718</v>
      </c>
      <c r="AS46" s="101">
        <f t="shared" si="18"/>
        <v>923400</v>
      </c>
      <c r="AW46">
        <v>41.97</v>
      </c>
      <c r="AX46">
        <v>7.93</v>
      </c>
      <c r="AY46">
        <v>34.03</v>
      </c>
      <c r="AZ46" s="2"/>
      <c r="BB46" s="1">
        <v>4345</v>
      </c>
      <c r="BC46" s="1">
        <v>61</v>
      </c>
      <c r="BE46" s="1"/>
    </row>
    <row r="47" spans="1:57" hidden="1" outlineLevel="1">
      <c r="A47" t="s">
        <v>1307</v>
      </c>
      <c r="B47" s="10" t="s">
        <v>1193</v>
      </c>
      <c r="C47" s="1">
        <f t="shared" si="12"/>
        <v>3805</v>
      </c>
      <c r="D47" s="7">
        <f>IF(N47&gt;0, RANK(N47,(N47:P47,Q47:AE47)),0)</f>
        <v>1</v>
      </c>
      <c r="E47" s="7">
        <f>IF(O47&gt;0,RANK(O47,(N47:P47,Q47:AE47)),0)</f>
        <v>2</v>
      </c>
      <c r="F47" s="7">
        <f t="shared" si="13"/>
        <v>3</v>
      </c>
      <c r="G47" s="1">
        <f t="shared" si="2"/>
        <v>126</v>
      </c>
      <c r="H47" s="2">
        <f t="shared" si="3"/>
        <v>3.3114323258869906E-2</v>
      </c>
      <c r="I47" s="8"/>
      <c r="J47" s="2">
        <f t="shared" si="14"/>
        <v>0.50670170827858085</v>
      </c>
      <c r="K47" s="2">
        <f t="shared" si="15"/>
        <v>0.47358738501971093</v>
      </c>
      <c r="L47" s="2">
        <f t="shared" si="16"/>
        <v>1.3140604467805518E-2</v>
      </c>
      <c r="M47" s="2">
        <f t="shared" si="17"/>
        <v>6.5703022339027011E-3</v>
      </c>
      <c r="N47" s="1">
        <f t="shared" si="9"/>
        <v>1928</v>
      </c>
      <c r="O47" s="1">
        <v>1802</v>
      </c>
      <c r="P47" s="1">
        <v>50</v>
      </c>
      <c r="Q47" s="57"/>
      <c r="S47" s="57"/>
      <c r="T47" s="57"/>
      <c r="U47" s="57"/>
      <c r="V47" s="57"/>
      <c r="W47" s="57"/>
      <c r="X47" s="57"/>
      <c r="Y47" s="57"/>
      <c r="Z47" s="57"/>
      <c r="AA47" s="57">
        <v>25</v>
      </c>
      <c r="AB47" s="57"/>
      <c r="AC47" s="10"/>
      <c r="AD47" s="10"/>
      <c r="AI47" t="str">
        <f t="shared" si="10"/>
        <v>East Windsor</v>
      </c>
      <c r="AJ47" t="s">
        <v>1842</v>
      </c>
      <c r="AK47" s="10">
        <v>1</v>
      </c>
      <c r="AM47" s="91">
        <v>9</v>
      </c>
      <c r="AN47" s="93">
        <v>3</v>
      </c>
      <c r="AO47" s="93">
        <v>45</v>
      </c>
      <c r="AP47" s="97">
        <v>24800</v>
      </c>
      <c r="AQ47" s="97">
        <f t="shared" si="11"/>
        <v>9003</v>
      </c>
      <c r="AR47" t="s">
        <v>718</v>
      </c>
      <c r="AS47" s="101">
        <f t="shared" si="18"/>
        <v>924800</v>
      </c>
      <c r="AW47">
        <v>26.82</v>
      </c>
      <c r="AX47">
        <v>0.53</v>
      </c>
      <c r="AY47">
        <v>26.29</v>
      </c>
      <c r="AZ47" s="2"/>
      <c r="BB47" s="1">
        <v>1809</v>
      </c>
      <c r="BC47" s="1">
        <v>119</v>
      </c>
      <c r="BE47" s="1"/>
    </row>
    <row r="48" spans="1:57" hidden="1" outlineLevel="1">
      <c r="A48" t="s">
        <v>1308</v>
      </c>
      <c r="B48" s="10" t="s">
        <v>1193</v>
      </c>
      <c r="C48" s="1">
        <f t="shared" si="12"/>
        <v>755</v>
      </c>
      <c r="D48" s="7">
        <f>IF(N48&gt;0, RANK(N48,(N48:P48,Q48:AE48)),0)</f>
        <v>2</v>
      </c>
      <c r="E48" s="7">
        <f>IF(O48&gt;0,RANK(O48,(N48:P48,Q48:AE48)),0)</f>
        <v>1</v>
      </c>
      <c r="F48" s="7">
        <f t="shared" si="13"/>
        <v>3</v>
      </c>
      <c r="G48" s="1">
        <f t="shared" si="2"/>
        <v>43</v>
      </c>
      <c r="H48" s="2">
        <f t="shared" si="3"/>
        <v>5.6953642384105961E-2</v>
      </c>
      <c r="I48" s="8"/>
      <c r="J48" s="2">
        <f t="shared" si="14"/>
        <v>0.46225165562913906</v>
      </c>
      <c r="K48" s="2">
        <f t="shared" si="15"/>
        <v>0.519205298013245</v>
      </c>
      <c r="L48" s="2">
        <f t="shared" si="16"/>
        <v>1.0596026490066225E-2</v>
      </c>
      <c r="M48" s="2">
        <f t="shared" si="17"/>
        <v>7.9470198675497192E-3</v>
      </c>
      <c r="N48" s="1">
        <f t="shared" si="9"/>
        <v>349</v>
      </c>
      <c r="O48" s="1">
        <v>392</v>
      </c>
      <c r="P48" s="1">
        <v>8</v>
      </c>
      <c r="Q48" s="57"/>
      <c r="S48" s="57"/>
      <c r="T48" s="57"/>
      <c r="U48" s="57"/>
      <c r="V48" s="57"/>
      <c r="W48" s="57"/>
      <c r="X48" s="57"/>
      <c r="Y48" s="57"/>
      <c r="Z48" s="57"/>
      <c r="AA48" s="57">
        <v>6</v>
      </c>
      <c r="AB48" s="57"/>
      <c r="AC48" s="10"/>
      <c r="AD48" s="10"/>
      <c r="AI48" t="str">
        <f t="shared" si="10"/>
        <v>Eastford</v>
      </c>
      <c r="AJ48" t="s">
        <v>496</v>
      </c>
      <c r="AK48" s="10">
        <v>2</v>
      </c>
      <c r="AM48" s="91">
        <v>9</v>
      </c>
      <c r="AN48" s="93">
        <v>15</v>
      </c>
      <c r="AO48" s="93">
        <v>25</v>
      </c>
      <c r="AP48" s="97">
        <v>21860</v>
      </c>
      <c r="AQ48" s="97">
        <f t="shared" si="11"/>
        <v>9015</v>
      </c>
      <c r="AR48" t="s">
        <v>718</v>
      </c>
      <c r="AS48" s="101">
        <f t="shared" si="18"/>
        <v>921860</v>
      </c>
      <c r="AW48">
        <v>29.23</v>
      </c>
      <c r="AX48">
        <v>0.35</v>
      </c>
      <c r="AY48">
        <v>28.89</v>
      </c>
      <c r="AZ48" s="2"/>
      <c r="BB48" s="1">
        <v>343</v>
      </c>
      <c r="BC48" s="1">
        <v>6</v>
      </c>
      <c r="BE48" s="1"/>
    </row>
    <row r="49" spans="1:57" hidden="1" outlineLevel="1">
      <c r="A49" t="s">
        <v>559</v>
      </c>
      <c r="B49" s="10" t="s">
        <v>1193</v>
      </c>
      <c r="C49" s="1">
        <f t="shared" si="12"/>
        <v>3339</v>
      </c>
      <c r="D49" s="7">
        <f>IF(N49&gt;0, RANK(N49,(N49:P49,Q49:AE49)),0)</f>
        <v>2</v>
      </c>
      <c r="E49" s="7">
        <f>IF(O49&gt;0,RANK(O49,(N49:P49,Q49:AE49)),0)</f>
        <v>1</v>
      </c>
      <c r="F49" s="7">
        <f t="shared" si="13"/>
        <v>3</v>
      </c>
      <c r="G49" s="1">
        <f t="shared" si="2"/>
        <v>478</v>
      </c>
      <c r="H49" s="2">
        <f t="shared" si="3"/>
        <v>0.14315663372267146</v>
      </c>
      <c r="I49" s="8"/>
      <c r="J49" s="2">
        <f t="shared" si="14"/>
        <v>0.42288110212638513</v>
      </c>
      <c r="K49" s="2">
        <f t="shared" si="15"/>
        <v>0.56603773584905659</v>
      </c>
      <c r="L49" s="2">
        <f t="shared" si="16"/>
        <v>7.7867625037436362E-3</v>
      </c>
      <c r="M49" s="2">
        <f t="shared" si="17"/>
        <v>3.2943995208145858E-3</v>
      </c>
      <c r="N49" s="1">
        <f t="shared" si="9"/>
        <v>1412</v>
      </c>
      <c r="O49" s="1">
        <v>1890</v>
      </c>
      <c r="P49" s="1">
        <v>26</v>
      </c>
      <c r="Q49" s="57"/>
      <c r="S49" s="57"/>
      <c r="T49" s="57"/>
      <c r="U49" s="57"/>
      <c r="V49" s="57"/>
      <c r="W49" s="57"/>
      <c r="X49" s="57"/>
      <c r="Y49" s="57"/>
      <c r="Z49" s="57"/>
      <c r="AA49" s="57">
        <v>11</v>
      </c>
      <c r="AB49" s="57"/>
      <c r="AC49" s="10"/>
      <c r="AD49" s="10"/>
      <c r="AI49" t="str">
        <f t="shared" si="10"/>
        <v>Easton</v>
      </c>
      <c r="AJ49" t="s">
        <v>2059</v>
      </c>
      <c r="AK49" s="10">
        <v>4</v>
      </c>
      <c r="AM49" s="91">
        <v>9</v>
      </c>
      <c r="AN49" s="93">
        <v>1</v>
      </c>
      <c r="AO49" s="93">
        <v>30</v>
      </c>
      <c r="AP49" s="97">
        <v>23890</v>
      </c>
      <c r="AQ49" s="97">
        <f t="shared" si="11"/>
        <v>9001</v>
      </c>
      <c r="AR49" t="s">
        <v>718</v>
      </c>
      <c r="AS49" s="101">
        <f t="shared" si="18"/>
        <v>923890</v>
      </c>
      <c r="AW49">
        <v>28.63</v>
      </c>
      <c r="AX49">
        <v>1.21</v>
      </c>
      <c r="AY49">
        <v>27.42</v>
      </c>
      <c r="AZ49" s="2"/>
      <c r="BB49" s="1">
        <v>1362</v>
      </c>
      <c r="BC49" s="1">
        <v>50</v>
      </c>
      <c r="BE49" s="1"/>
    </row>
    <row r="50" spans="1:57" hidden="1" outlineLevel="1">
      <c r="A50" t="s">
        <v>1310</v>
      </c>
      <c r="B50" s="10" t="s">
        <v>1193</v>
      </c>
      <c r="C50" s="1">
        <f t="shared" si="12"/>
        <v>5700</v>
      </c>
      <c r="D50" s="7">
        <f>IF(N50&gt;0, RANK(N50,(N50:P50,Q50:AE50)),0)</f>
        <v>2</v>
      </c>
      <c r="E50" s="7">
        <f>IF(O50&gt;0,RANK(O50,(N50:P50,Q50:AE50)),0)</f>
        <v>1</v>
      </c>
      <c r="F50" s="7">
        <f t="shared" si="13"/>
        <v>3</v>
      </c>
      <c r="G50" s="1">
        <f t="shared" si="2"/>
        <v>273</v>
      </c>
      <c r="H50" s="2">
        <f t="shared" si="3"/>
        <v>4.7894736842105261E-2</v>
      </c>
      <c r="I50" s="8"/>
      <c r="J50" s="2">
        <f t="shared" si="14"/>
        <v>0.46561403508771931</v>
      </c>
      <c r="K50" s="2">
        <f t="shared" si="15"/>
        <v>0.51350877192982458</v>
      </c>
      <c r="L50" s="2">
        <f t="shared" si="16"/>
        <v>1.4736842105263158E-2</v>
      </c>
      <c r="M50" s="2">
        <f t="shared" si="17"/>
        <v>6.1403508771928923E-3</v>
      </c>
      <c r="N50" s="1">
        <f t="shared" si="9"/>
        <v>2654</v>
      </c>
      <c r="O50" s="1">
        <v>2927</v>
      </c>
      <c r="P50" s="1">
        <v>84</v>
      </c>
      <c r="Q50" s="57"/>
      <c r="S50" s="57"/>
      <c r="T50" s="57"/>
      <c r="U50" s="57"/>
      <c r="V50" s="57"/>
      <c r="W50" s="57"/>
      <c r="X50" s="57"/>
      <c r="Y50" s="57"/>
      <c r="Z50" s="57"/>
      <c r="AA50" s="57">
        <v>35</v>
      </c>
      <c r="AB50" s="57"/>
      <c r="AC50" s="10"/>
      <c r="AD50" s="10"/>
      <c r="AI50" t="str">
        <f t="shared" si="10"/>
        <v>Ellington</v>
      </c>
      <c r="AJ50" t="s">
        <v>2311</v>
      </c>
      <c r="AK50" s="10">
        <v>2</v>
      </c>
      <c r="AM50" s="91">
        <v>9</v>
      </c>
      <c r="AN50" s="93">
        <v>13</v>
      </c>
      <c r="AO50" s="93">
        <v>25</v>
      </c>
      <c r="AP50" s="97">
        <v>25360</v>
      </c>
      <c r="AQ50" s="97">
        <f t="shared" si="11"/>
        <v>9013</v>
      </c>
      <c r="AR50" t="s">
        <v>718</v>
      </c>
      <c r="AS50" s="101">
        <f t="shared" si="18"/>
        <v>925360</v>
      </c>
      <c r="AW50">
        <v>34.61</v>
      </c>
      <c r="AX50">
        <v>0.55000000000000004</v>
      </c>
      <c r="AY50">
        <v>34.049999999999997</v>
      </c>
      <c r="AZ50" s="2"/>
      <c r="BB50" s="1">
        <v>2523</v>
      </c>
      <c r="BC50" s="1">
        <v>131</v>
      </c>
      <c r="BE50" s="1"/>
    </row>
    <row r="51" spans="1:57" hidden="1" outlineLevel="1">
      <c r="A51" t="s">
        <v>1632</v>
      </c>
      <c r="B51" s="10" t="s">
        <v>1193</v>
      </c>
      <c r="C51" s="1">
        <f t="shared" si="12"/>
        <v>13478</v>
      </c>
      <c r="D51" s="7">
        <f>IF(N51&gt;0, RANK(N51,(N51:P51,Q51:AE51)),0)</f>
        <v>1</v>
      </c>
      <c r="E51" s="7">
        <f>IF(O51&gt;0,RANK(O51,(N51:P51,Q51:AE51)),0)</f>
        <v>2</v>
      </c>
      <c r="F51" s="7">
        <f t="shared" si="13"/>
        <v>3</v>
      </c>
      <c r="G51" s="1">
        <f t="shared" si="2"/>
        <v>1395</v>
      </c>
      <c r="H51" s="2">
        <f t="shared" si="3"/>
        <v>0.10350200326457931</v>
      </c>
      <c r="I51" s="8"/>
      <c r="J51" s="2">
        <f t="shared" si="14"/>
        <v>0.54243953108769849</v>
      </c>
      <c r="K51" s="2">
        <f t="shared" si="15"/>
        <v>0.43893752782311918</v>
      </c>
      <c r="L51" s="2">
        <f t="shared" si="16"/>
        <v>1.1945392491467578E-2</v>
      </c>
      <c r="M51" s="2">
        <f t="shared" si="17"/>
        <v>6.6775485977147546E-3</v>
      </c>
      <c r="N51" s="1">
        <f t="shared" si="9"/>
        <v>7311</v>
      </c>
      <c r="O51" s="1">
        <v>5916</v>
      </c>
      <c r="P51" s="1">
        <v>161</v>
      </c>
      <c r="Q51" s="57"/>
      <c r="S51" s="57"/>
      <c r="T51" s="57"/>
      <c r="U51" s="57"/>
      <c r="V51" s="57"/>
      <c r="W51" s="57"/>
      <c r="X51" s="57"/>
      <c r="Y51" s="57"/>
      <c r="Z51" s="57"/>
      <c r="AA51" s="57">
        <v>90</v>
      </c>
      <c r="AB51" s="57"/>
      <c r="AC51" s="10"/>
      <c r="AD51" s="10"/>
      <c r="AI51" t="str">
        <f t="shared" si="10"/>
        <v>Enfield</v>
      </c>
      <c r="AJ51" t="s">
        <v>1842</v>
      </c>
      <c r="AK51" s="10">
        <v>2</v>
      </c>
      <c r="AM51" s="91">
        <v>9</v>
      </c>
      <c r="AN51" s="93">
        <v>3</v>
      </c>
      <c r="AO51" s="93">
        <v>50</v>
      </c>
      <c r="AP51" s="97">
        <v>25990</v>
      </c>
      <c r="AQ51" s="97">
        <f t="shared" si="11"/>
        <v>9003</v>
      </c>
      <c r="AR51" t="s">
        <v>718</v>
      </c>
      <c r="AS51" s="101">
        <f t="shared" si="18"/>
        <v>925990</v>
      </c>
      <c r="AW51">
        <v>34.22</v>
      </c>
      <c r="AX51">
        <v>0.83</v>
      </c>
      <c r="AY51">
        <v>33.380000000000003</v>
      </c>
      <c r="AZ51" s="2"/>
      <c r="BB51" s="1">
        <v>7166</v>
      </c>
      <c r="BC51" s="1">
        <v>145</v>
      </c>
      <c r="BE51" s="1"/>
    </row>
    <row r="52" spans="1:57" hidden="1" outlineLevel="1">
      <c r="A52" t="s">
        <v>808</v>
      </c>
      <c r="B52" s="10" t="s">
        <v>1193</v>
      </c>
      <c r="C52" s="1">
        <f t="shared" si="12"/>
        <v>3305</v>
      </c>
      <c r="D52" s="7">
        <f>IF(N52&gt;0, RANK(N52,(N52:P52,Q52:AE52)),0)</f>
        <v>1</v>
      </c>
      <c r="E52" s="7">
        <f>IF(O52&gt;0,RANK(O52,(N52:P52,Q52:AE52)),0)</f>
        <v>2</v>
      </c>
      <c r="F52" s="7">
        <f t="shared" si="13"/>
        <v>3</v>
      </c>
      <c r="G52" s="1">
        <f t="shared" si="2"/>
        <v>478</v>
      </c>
      <c r="H52" s="2">
        <f t="shared" si="3"/>
        <v>0.14462934947049924</v>
      </c>
      <c r="I52" s="8"/>
      <c r="J52" s="2">
        <f t="shared" si="14"/>
        <v>0.56459909228441751</v>
      </c>
      <c r="K52" s="2">
        <f t="shared" si="15"/>
        <v>0.4199697428139183</v>
      </c>
      <c r="L52" s="2">
        <f t="shared" si="16"/>
        <v>1.1195158850226929E-2</v>
      </c>
      <c r="M52" s="2">
        <f t="shared" si="17"/>
        <v>4.236006051437256E-3</v>
      </c>
      <c r="N52" s="1">
        <f t="shared" si="9"/>
        <v>1866</v>
      </c>
      <c r="O52" s="1">
        <v>1388</v>
      </c>
      <c r="P52" s="1">
        <v>37</v>
      </c>
      <c r="Q52" s="57"/>
      <c r="S52" s="57"/>
      <c r="T52" s="57"/>
      <c r="U52" s="57"/>
      <c r="V52" s="57"/>
      <c r="W52" s="57"/>
      <c r="X52" s="57"/>
      <c r="Y52" s="57"/>
      <c r="Z52" s="57"/>
      <c r="AA52" s="57">
        <v>14</v>
      </c>
      <c r="AB52" s="57"/>
      <c r="AC52" s="10"/>
      <c r="AD52" s="10"/>
      <c r="AI52" t="str">
        <f t="shared" si="10"/>
        <v>Essex</v>
      </c>
      <c r="AJ52" t="s">
        <v>1037</v>
      </c>
      <c r="AK52" s="10">
        <v>2</v>
      </c>
      <c r="AM52" s="91">
        <v>9</v>
      </c>
      <c r="AN52" s="93">
        <v>7</v>
      </c>
      <c r="AO52" s="93">
        <v>40</v>
      </c>
      <c r="AP52" s="97">
        <v>26270</v>
      </c>
      <c r="AQ52" s="97">
        <f t="shared" si="11"/>
        <v>9007</v>
      </c>
      <c r="AR52" t="s">
        <v>718</v>
      </c>
      <c r="AS52" s="101">
        <f t="shared" si="18"/>
        <v>926270</v>
      </c>
      <c r="AW52">
        <v>11.82</v>
      </c>
      <c r="AX52">
        <v>1.46</v>
      </c>
      <c r="AY52">
        <v>10.36</v>
      </c>
      <c r="AZ52" s="2"/>
      <c r="BB52" s="1">
        <v>1810</v>
      </c>
      <c r="BC52" s="1">
        <v>56</v>
      </c>
      <c r="BE52" s="1"/>
    </row>
    <row r="53" spans="1:57" hidden="1" outlineLevel="1">
      <c r="A53" t="s">
        <v>2059</v>
      </c>
      <c r="B53" s="10" t="s">
        <v>1193</v>
      </c>
      <c r="C53" s="1">
        <f t="shared" si="12"/>
        <v>22164</v>
      </c>
      <c r="D53" s="7">
        <f>IF(N53&gt;0, RANK(N53,(N53:P53,Q53:AE53)),0)</f>
        <v>1</v>
      </c>
      <c r="E53" s="7">
        <f>IF(O53&gt;0,RANK(O53,(N53:P53,Q53:AE53)),0)</f>
        <v>2</v>
      </c>
      <c r="F53" s="7">
        <f t="shared" si="13"/>
        <v>3</v>
      </c>
      <c r="G53" s="1">
        <f t="shared" si="2"/>
        <v>451</v>
      </c>
      <c r="H53" s="2">
        <f t="shared" si="3"/>
        <v>2.0348312578956865E-2</v>
      </c>
      <c r="I53" s="8"/>
      <c r="J53" s="2">
        <f t="shared" si="14"/>
        <v>0.50442158455152497</v>
      </c>
      <c r="K53" s="2">
        <f t="shared" si="15"/>
        <v>0.48407327197256811</v>
      </c>
      <c r="L53" s="2">
        <f t="shared" si="16"/>
        <v>7.2640317632196357E-3</v>
      </c>
      <c r="M53" s="2">
        <f t="shared" si="17"/>
        <v>4.2411117126872847E-3</v>
      </c>
      <c r="N53" s="1">
        <f t="shared" si="9"/>
        <v>11180</v>
      </c>
      <c r="O53" s="1">
        <v>10729</v>
      </c>
      <c r="P53" s="1">
        <v>161</v>
      </c>
      <c r="Q53" s="57"/>
      <c r="S53" s="57"/>
      <c r="T53" s="57"/>
      <c r="U53" s="57"/>
      <c r="V53" s="57"/>
      <c r="W53" s="57"/>
      <c r="X53" s="57"/>
      <c r="Y53" s="57"/>
      <c r="Z53" s="57"/>
      <c r="AA53" s="57">
        <v>94</v>
      </c>
      <c r="AB53" s="57"/>
      <c r="AC53" s="10"/>
      <c r="AD53" s="10"/>
      <c r="AI53" t="str">
        <f t="shared" si="10"/>
        <v>Fairfield</v>
      </c>
      <c r="AJ53" t="s">
        <v>2059</v>
      </c>
      <c r="AK53" s="10">
        <v>4</v>
      </c>
      <c r="AM53" s="91">
        <v>9</v>
      </c>
      <c r="AN53" s="93">
        <v>1</v>
      </c>
      <c r="AO53" s="93">
        <v>35</v>
      </c>
      <c r="AP53" s="97">
        <v>26620</v>
      </c>
      <c r="AQ53" s="97">
        <f t="shared" si="11"/>
        <v>9001</v>
      </c>
      <c r="AR53" t="s">
        <v>718</v>
      </c>
      <c r="AS53" s="101">
        <f t="shared" si="18"/>
        <v>926620</v>
      </c>
      <c r="AW53">
        <v>31.33</v>
      </c>
      <c r="AX53">
        <v>1.3</v>
      </c>
      <c r="AY53">
        <v>30.03</v>
      </c>
      <c r="AZ53" s="2"/>
      <c r="BB53" s="1">
        <v>10760</v>
      </c>
      <c r="BC53" s="1">
        <v>420</v>
      </c>
      <c r="BE53" s="1"/>
    </row>
    <row r="54" spans="1:57" hidden="1" outlineLevel="1">
      <c r="A54" t="s">
        <v>1534</v>
      </c>
      <c r="B54" s="10" t="s">
        <v>1193</v>
      </c>
      <c r="C54" s="1">
        <f t="shared" si="12"/>
        <v>10951</v>
      </c>
      <c r="D54" s="7">
        <f>IF(N54&gt;0, RANK(N54,(N54:P54,Q54:AE54)),0)</f>
        <v>1</v>
      </c>
      <c r="E54" s="7">
        <f>IF(O54&gt;0,RANK(O54,(N54:P54,Q54:AE54)),0)</f>
        <v>2</v>
      </c>
      <c r="F54" s="7">
        <f t="shared" si="13"/>
        <v>3</v>
      </c>
      <c r="G54" s="1">
        <f t="shared" si="2"/>
        <v>308</v>
      </c>
      <c r="H54" s="2">
        <f t="shared" si="3"/>
        <v>2.812528536206739E-2</v>
      </c>
      <c r="I54" s="8"/>
      <c r="J54" s="2">
        <f t="shared" si="14"/>
        <v>0.50680303168660401</v>
      </c>
      <c r="K54" s="2">
        <f t="shared" si="15"/>
        <v>0.47867774632453658</v>
      </c>
      <c r="L54" s="2">
        <f t="shared" si="16"/>
        <v>9.0402702949502322E-3</v>
      </c>
      <c r="M54" s="2">
        <f t="shared" si="17"/>
        <v>5.4789516939091776E-3</v>
      </c>
      <c r="N54" s="1">
        <f t="shared" si="9"/>
        <v>5550</v>
      </c>
      <c r="O54" s="1">
        <v>5242</v>
      </c>
      <c r="P54" s="1">
        <v>99</v>
      </c>
      <c r="Q54" s="57"/>
      <c r="S54" s="57"/>
      <c r="T54" s="57"/>
      <c r="U54" s="57"/>
      <c r="V54" s="57"/>
      <c r="W54" s="57"/>
      <c r="X54" s="57"/>
      <c r="Y54" s="57"/>
      <c r="Z54" s="57"/>
      <c r="AA54" s="57">
        <v>60</v>
      </c>
      <c r="AB54" s="57"/>
      <c r="AC54" s="10"/>
      <c r="AD54" s="10"/>
      <c r="AI54" t="str">
        <f t="shared" si="10"/>
        <v>Farmington</v>
      </c>
      <c r="AJ54" t="s">
        <v>1842</v>
      </c>
      <c r="AK54" s="10">
        <v>5</v>
      </c>
      <c r="AM54" s="91">
        <v>9</v>
      </c>
      <c r="AN54" s="93">
        <v>3</v>
      </c>
      <c r="AO54" s="93">
        <v>55</v>
      </c>
      <c r="AP54" s="97">
        <v>27600</v>
      </c>
      <c r="AQ54" s="97">
        <f t="shared" si="11"/>
        <v>9003</v>
      </c>
      <c r="AR54" t="s">
        <v>718</v>
      </c>
      <c r="AS54" s="101">
        <f t="shared" si="18"/>
        <v>927600</v>
      </c>
      <c r="AW54">
        <v>28.77</v>
      </c>
      <c r="AX54">
        <v>0.72</v>
      </c>
      <c r="AY54">
        <v>28.06</v>
      </c>
      <c r="AZ54" s="2"/>
      <c r="BB54" s="1">
        <v>5459</v>
      </c>
      <c r="BC54" s="1">
        <v>91</v>
      </c>
      <c r="BE54" s="1"/>
    </row>
    <row r="55" spans="1:57" hidden="1" outlineLevel="1">
      <c r="A55" t="s">
        <v>2072</v>
      </c>
      <c r="B55" s="10" t="s">
        <v>1193</v>
      </c>
      <c r="C55" s="1">
        <f t="shared" si="12"/>
        <v>814</v>
      </c>
      <c r="D55" s="7">
        <f>IF(N55&gt;0, RANK(N55,(N55:P55,Q55:AE55)),0)</f>
        <v>1</v>
      </c>
      <c r="E55" s="7">
        <f>IF(O55&gt;0,RANK(O55,(N55:P55,Q55:AE55)),0)</f>
        <v>2</v>
      </c>
      <c r="F55" s="7">
        <f t="shared" si="13"/>
        <v>3</v>
      </c>
      <c r="G55" s="1">
        <f t="shared" si="2"/>
        <v>50</v>
      </c>
      <c r="H55" s="2">
        <f t="shared" si="3"/>
        <v>6.1425061425061427E-2</v>
      </c>
      <c r="I55" s="8"/>
      <c r="J55" s="2">
        <f t="shared" si="14"/>
        <v>0.51965601965601971</v>
      </c>
      <c r="K55" s="2">
        <f t="shared" si="15"/>
        <v>0.45823095823095822</v>
      </c>
      <c r="L55" s="2">
        <f t="shared" si="16"/>
        <v>1.2285012285012284E-2</v>
      </c>
      <c r="M55" s="2">
        <f t="shared" si="17"/>
        <v>9.8280098280097896E-3</v>
      </c>
      <c r="N55" s="1">
        <f t="shared" si="9"/>
        <v>423</v>
      </c>
      <c r="O55" s="1">
        <v>373</v>
      </c>
      <c r="P55" s="1">
        <v>10</v>
      </c>
      <c r="Q55" s="57"/>
      <c r="S55" s="57"/>
      <c r="T55" s="57"/>
      <c r="U55" s="57"/>
      <c r="V55" s="57"/>
      <c r="W55" s="57"/>
      <c r="X55" s="57"/>
      <c r="Y55" s="57"/>
      <c r="Z55" s="57"/>
      <c r="AA55" s="57">
        <v>8</v>
      </c>
      <c r="AB55" s="57"/>
      <c r="AC55" s="10"/>
      <c r="AD55" s="10"/>
      <c r="AI55" t="str">
        <f t="shared" si="10"/>
        <v>Franklin</v>
      </c>
      <c r="AJ55" t="s">
        <v>1729</v>
      </c>
      <c r="AK55" s="10">
        <v>2</v>
      </c>
      <c r="AM55" s="91">
        <v>9</v>
      </c>
      <c r="AN55" s="93">
        <v>11</v>
      </c>
      <c r="AO55" s="93">
        <v>20</v>
      </c>
      <c r="AP55" s="97">
        <v>29910</v>
      </c>
      <c r="AQ55" s="97">
        <f t="shared" si="11"/>
        <v>9011</v>
      </c>
      <c r="AR55" t="s">
        <v>718</v>
      </c>
      <c r="AS55" s="101">
        <f t="shared" si="18"/>
        <v>929910</v>
      </c>
      <c r="AW55">
        <v>19.579999999999998</v>
      </c>
      <c r="AX55">
        <v>7.0000000000000007E-2</v>
      </c>
      <c r="AY55">
        <v>19.510000000000002</v>
      </c>
      <c r="AZ55" s="2"/>
      <c r="BB55" s="1">
        <v>395</v>
      </c>
      <c r="BC55" s="1">
        <v>28</v>
      </c>
      <c r="BE55" s="1"/>
    </row>
    <row r="56" spans="1:57" hidden="1" outlineLevel="1">
      <c r="A56" t="s">
        <v>884</v>
      </c>
      <c r="B56" s="10" t="s">
        <v>1193</v>
      </c>
      <c r="C56" s="1">
        <f t="shared" si="12"/>
        <v>15104</v>
      </c>
      <c r="D56" s="7">
        <f>IF(N56&gt;0, RANK(N56,(N56:P56,Q56:AE56)),0)</f>
        <v>1</v>
      </c>
      <c r="E56" s="7">
        <f>IF(O56&gt;0,RANK(O56,(N56:P56,Q56:AE56)),0)</f>
        <v>2</v>
      </c>
      <c r="F56" s="7">
        <f t="shared" si="13"/>
        <v>3</v>
      </c>
      <c r="G56" s="1">
        <f t="shared" si="2"/>
        <v>608</v>
      </c>
      <c r="H56" s="2">
        <f t="shared" si="3"/>
        <v>4.025423728813559E-2</v>
      </c>
      <c r="I56" s="8"/>
      <c r="J56" s="2">
        <f t="shared" si="14"/>
        <v>0.51211599576271183</v>
      </c>
      <c r="K56" s="2">
        <f t="shared" si="15"/>
        <v>0.47186175847457629</v>
      </c>
      <c r="L56" s="2">
        <f t="shared" si="16"/>
        <v>8.5407838983050845E-3</v>
      </c>
      <c r="M56" s="2">
        <f t="shared" si="17"/>
        <v>7.4814618644067996E-3</v>
      </c>
      <c r="N56" s="1">
        <f t="shared" si="9"/>
        <v>7735</v>
      </c>
      <c r="O56" s="1">
        <v>7127</v>
      </c>
      <c r="P56" s="1">
        <v>129</v>
      </c>
      <c r="Q56" s="57"/>
      <c r="S56" s="57"/>
      <c r="T56" s="57"/>
      <c r="U56" s="57"/>
      <c r="V56" s="57"/>
      <c r="W56" s="57"/>
      <c r="X56" s="57"/>
      <c r="Y56" s="57"/>
      <c r="Z56" s="57"/>
      <c r="AA56" s="57">
        <v>113</v>
      </c>
      <c r="AB56" s="57"/>
      <c r="AC56" s="10"/>
      <c r="AD56" s="10"/>
      <c r="AI56" t="str">
        <f t="shared" si="10"/>
        <v>Glastonbury</v>
      </c>
      <c r="AJ56" t="s">
        <v>1842</v>
      </c>
      <c r="AK56" s="10">
        <v>0</v>
      </c>
      <c r="AM56" s="91">
        <v>9</v>
      </c>
      <c r="AN56" s="93">
        <v>3</v>
      </c>
      <c r="AO56" s="93">
        <v>60</v>
      </c>
      <c r="AP56" s="97">
        <v>31240</v>
      </c>
      <c r="AQ56" s="97">
        <f t="shared" si="11"/>
        <v>9003</v>
      </c>
      <c r="AR56" t="s">
        <v>718</v>
      </c>
      <c r="AS56" s="101">
        <f t="shared" si="18"/>
        <v>931240</v>
      </c>
      <c r="AW56">
        <v>52.29</v>
      </c>
      <c r="AX56">
        <v>0.92</v>
      </c>
      <c r="AY56">
        <v>51.37</v>
      </c>
      <c r="AZ56" s="2"/>
      <c r="BB56" s="1">
        <v>7463</v>
      </c>
      <c r="BC56" s="1">
        <v>272</v>
      </c>
      <c r="BE56" s="1"/>
    </row>
    <row r="57" spans="1:57" hidden="1" outlineLevel="1">
      <c r="A57" t="s">
        <v>1612</v>
      </c>
      <c r="B57" s="10" t="s">
        <v>1193</v>
      </c>
      <c r="C57" s="1">
        <f t="shared" si="12"/>
        <v>1476</v>
      </c>
      <c r="D57" s="7">
        <f>IF(N57&gt;0, RANK(N57,(N57:P57,Q57:AE57)),0)</f>
        <v>2</v>
      </c>
      <c r="E57" s="7">
        <f>IF(O57&gt;0,RANK(O57,(N57:P57,Q57:AE57)),0)</f>
        <v>1</v>
      </c>
      <c r="F57" s="7">
        <f t="shared" si="13"/>
        <v>3</v>
      </c>
      <c r="G57" s="1">
        <f t="shared" si="2"/>
        <v>300</v>
      </c>
      <c r="H57" s="2">
        <f t="shared" si="3"/>
        <v>0.2032520325203252</v>
      </c>
      <c r="I57" s="8"/>
      <c r="J57" s="2">
        <f t="shared" si="14"/>
        <v>0.39498644986449866</v>
      </c>
      <c r="K57" s="2">
        <f t="shared" si="15"/>
        <v>0.5982384823848238</v>
      </c>
      <c r="L57" s="2">
        <f t="shared" si="16"/>
        <v>5.4200542005420054E-3</v>
      </c>
      <c r="M57" s="2">
        <f t="shared" si="17"/>
        <v>1.3550135501355937E-3</v>
      </c>
      <c r="N57" s="1">
        <f t="shared" si="9"/>
        <v>583</v>
      </c>
      <c r="O57" s="1">
        <v>883</v>
      </c>
      <c r="P57" s="1">
        <v>8</v>
      </c>
      <c r="Q57" s="57"/>
      <c r="S57" s="57"/>
      <c r="T57" s="57"/>
      <c r="U57" s="57"/>
      <c r="V57" s="57"/>
      <c r="W57" s="57"/>
      <c r="X57" s="57"/>
      <c r="Y57" s="57"/>
      <c r="Z57" s="57"/>
      <c r="AA57" s="57">
        <v>2</v>
      </c>
      <c r="AB57" s="57"/>
      <c r="AC57" s="10"/>
      <c r="AD57" s="10"/>
      <c r="AI57" t="str">
        <f t="shared" si="10"/>
        <v>Goshen</v>
      </c>
      <c r="AJ57" t="s">
        <v>1994</v>
      </c>
      <c r="AK57" s="10">
        <v>5</v>
      </c>
      <c r="AM57" s="91">
        <v>9</v>
      </c>
      <c r="AN57" s="93">
        <v>5</v>
      </c>
      <c r="AO57" s="93">
        <v>35</v>
      </c>
      <c r="AP57" s="97">
        <v>32290</v>
      </c>
      <c r="AQ57" s="97">
        <f t="shared" si="11"/>
        <v>9005</v>
      </c>
      <c r="AR57" t="s">
        <v>718</v>
      </c>
      <c r="AS57" s="101">
        <f t="shared" si="18"/>
        <v>932290</v>
      </c>
      <c r="AW57">
        <v>45.2</v>
      </c>
      <c r="AX57">
        <v>1.55</v>
      </c>
      <c r="AY57">
        <v>43.66</v>
      </c>
      <c r="AZ57" s="2"/>
      <c r="BB57" s="1">
        <v>568</v>
      </c>
      <c r="BC57" s="1">
        <v>15</v>
      </c>
      <c r="BE57" s="1"/>
    </row>
    <row r="58" spans="1:57" hidden="1" outlineLevel="1">
      <c r="A58" t="s">
        <v>605</v>
      </c>
      <c r="B58" s="10" t="s">
        <v>1193</v>
      </c>
      <c r="C58" s="1">
        <f t="shared" si="12"/>
        <v>5071</v>
      </c>
      <c r="D58" s="7">
        <f>IF(N58&gt;0, RANK(N58,(N58:P58,Q58:AE58)),0)</f>
        <v>2</v>
      </c>
      <c r="E58" s="7">
        <f>IF(O58&gt;0,RANK(O58,(N58:P58,Q58:AE58)),0)</f>
        <v>1</v>
      </c>
      <c r="F58" s="7">
        <f t="shared" si="13"/>
        <v>3</v>
      </c>
      <c r="G58" s="1">
        <f t="shared" si="2"/>
        <v>298</v>
      </c>
      <c r="H58" s="2">
        <f t="shared" si="3"/>
        <v>5.8765529481364626E-2</v>
      </c>
      <c r="I58" s="8"/>
      <c r="J58" s="2">
        <f t="shared" si="14"/>
        <v>0.4610530467363439</v>
      </c>
      <c r="K58" s="2">
        <f t="shared" si="15"/>
        <v>0.51981857621770855</v>
      </c>
      <c r="L58" s="2">
        <f t="shared" si="16"/>
        <v>1.2029185564977321E-2</v>
      </c>
      <c r="M58" s="2">
        <f t="shared" si="17"/>
        <v>7.0991914809702874E-3</v>
      </c>
      <c r="N58" s="1">
        <f t="shared" si="9"/>
        <v>2338</v>
      </c>
      <c r="O58" s="1">
        <v>2636</v>
      </c>
      <c r="P58" s="1">
        <v>61</v>
      </c>
      <c r="Q58" s="57"/>
      <c r="S58" s="57"/>
      <c r="T58" s="57"/>
      <c r="U58" s="57"/>
      <c r="V58" s="57"/>
      <c r="W58" s="57"/>
      <c r="X58" s="57"/>
      <c r="Y58" s="57"/>
      <c r="Z58" s="57"/>
      <c r="AA58" s="57">
        <v>36</v>
      </c>
      <c r="AB58" s="57"/>
      <c r="AC58" s="10"/>
      <c r="AD58" s="10"/>
      <c r="AI58" t="str">
        <f t="shared" si="10"/>
        <v>Granby</v>
      </c>
      <c r="AJ58" t="s">
        <v>1842</v>
      </c>
      <c r="AK58" s="10">
        <v>1</v>
      </c>
      <c r="AM58" s="91">
        <v>9</v>
      </c>
      <c r="AN58" s="93">
        <v>3</v>
      </c>
      <c r="AO58" s="93">
        <v>65</v>
      </c>
      <c r="AP58" s="97">
        <v>32640</v>
      </c>
      <c r="AQ58" s="97">
        <f t="shared" si="11"/>
        <v>9003</v>
      </c>
      <c r="AR58" t="s">
        <v>718</v>
      </c>
      <c r="AS58" s="101">
        <f t="shared" si="18"/>
        <v>932640</v>
      </c>
      <c r="AW58">
        <v>40.82</v>
      </c>
      <c r="AX58">
        <v>0.13</v>
      </c>
      <c r="AY58">
        <v>40.69</v>
      </c>
      <c r="AZ58" s="2"/>
      <c r="BB58" s="1">
        <v>2246</v>
      </c>
      <c r="BC58" s="1">
        <v>92</v>
      </c>
      <c r="BE58" s="1"/>
    </row>
    <row r="59" spans="1:57" hidden="1" outlineLevel="1">
      <c r="A59" t="s">
        <v>1616</v>
      </c>
      <c r="B59" s="10" t="s">
        <v>1193</v>
      </c>
      <c r="C59" s="1">
        <f t="shared" si="12"/>
        <v>21831</v>
      </c>
      <c r="D59" s="7">
        <f>IF(N59&gt;0, RANK(N59,(N59:P59,Q59:AE59)),0)</f>
        <v>2</v>
      </c>
      <c r="E59" s="7">
        <f>IF(O59&gt;0,RANK(O59,(N59:P59,Q59:AE59)),0)</f>
        <v>1</v>
      </c>
      <c r="F59" s="7">
        <f t="shared" si="13"/>
        <v>3</v>
      </c>
      <c r="G59" s="1">
        <f t="shared" si="2"/>
        <v>3041</v>
      </c>
      <c r="H59" s="2">
        <f t="shared" si="3"/>
        <v>0.13929732948559387</v>
      </c>
      <c r="I59" s="8"/>
      <c r="J59" s="2">
        <f t="shared" si="14"/>
        <v>0.42361779121432824</v>
      </c>
      <c r="K59" s="2">
        <f t="shared" si="15"/>
        <v>0.56291512069992211</v>
      </c>
      <c r="L59" s="2">
        <f t="shared" si="16"/>
        <v>7.6954789061426413E-3</v>
      </c>
      <c r="M59" s="2">
        <f t="shared" si="17"/>
        <v>5.7716091796070597E-3</v>
      </c>
      <c r="N59" s="1">
        <f t="shared" si="9"/>
        <v>9248</v>
      </c>
      <c r="O59" s="1">
        <v>12289</v>
      </c>
      <c r="P59" s="1">
        <v>168</v>
      </c>
      <c r="Q59" s="57"/>
      <c r="S59" s="57"/>
      <c r="T59" s="57"/>
      <c r="U59" s="57"/>
      <c r="V59" s="57"/>
      <c r="W59" s="57"/>
      <c r="X59" s="57"/>
      <c r="Y59" s="57"/>
      <c r="Z59" s="57"/>
      <c r="AA59" s="57">
        <v>126</v>
      </c>
      <c r="AB59" s="57"/>
      <c r="AC59" s="10"/>
      <c r="AD59" s="10"/>
      <c r="AI59" t="str">
        <f t="shared" si="10"/>
        <v>Greenwich</v>
      </c>
      <c r="AJ59" t="s">
        <v>2059</v>
      </c>
      <c r="AK59" s="10">
        <v>4</v>
      </c>
      <c r="AM59" s="91">
        <v>9</v>
      </c>
      <c r="AN59" s="93">
        <v>1</v>
      </c>
      <c r="AO59" s="93">
        <v>40</v>
      </c>
      <c r="AP59" s="97">
        <v>33620</v>
      </c>
      <c r="AQ59" s="97">
        <f t="shared" si="11"/>
        <v>9001</v>
      </c>
      <c r="AR59" t="s">
        <v>718</v>
      </c>
      <c r="AS59" s="101">
        <f t="shared" si="18"/>
        <v>933620</v>
      </c>
      <c r="AW59">
        <v>67.239999999999995</v>
      </c>
      <c r="AX59">
        <v>19.420000000000002</v>
      </c>
      <c r="AY59">
        <v>47.83</v>
      </c>
      <c r="AZ59" s="2"/>
      <c r="BB59" s="1">
        <v>8975</v>
      </c>
      <c r="BC59" s="1">
        <v>273</v>
      </c>
      <c r="BE59" s="1"/>
    </row>
    <row r="60" spans="1:57" hidden="1" outlineLevel="1">
      <c r="A60" t="s">
        <v>2131</v>
      </c>
      <c r="B60" s="10" t="s">
        <v>1193</v>
      </c>
      <c r="C60" s="1">
        <f t="shared" si="12"/>
        <v>3567</v>
      </c>
      <c r="D60" s="7">
        <f>IF(N60&gt;0, RANK(N60,(N60:P60,Q60:AE60)),0)</f>
        <v>1</v>
      </c>
      <c r="E60" s="7">
        <f>IF(O60&gt;0,RANK(O60,(N60:P60,Q60:AE60)),0)</f>
        <v>2</v>
      </c>
      <c r="F60" s="7">
        <f t="shared" si="13"/>
        <v>3</v>
      </c>
      <c r="G60" s="1">
        <f t="shared" si="2"/>
        <v>136</v>
      </c>
      <c r="H60" s="2">
        <f t="shared" si="3"/>
        <v>3.8127277824502384E-2</v>
      </c>
      <c r="I60" s="8"/>
      <c r="J60" s="2">
        <f t="shared" si="14"/>
        <v>0.50939164564059436</v>
      </c>
      <c r="K60" s="2">
        <f t="shared" si="15"/>
        <v>0.47126436781609193</v>
      </c>
      <c r="L60" s="2">
        <f t="shared" si="16"/>
        <v>1.4297729184188394E-2</v>
      </c>
      <c r="M60" s="2">
        <f t="shared" si="17"/>
        <v>5.046257359125313E-3</v>
      </c>
      <c r="N60" s="1">
        <f t="shared" si="9"/>
        <v>1817</v>
      </c>
      <c r="O60" s="1">
        <v>1681</v>
      </c>
      <c r="P60" s="1">
        <v>51</v>
      </c>
      <c r="Q60" s="57"/>
      <c r="S60" s="57"/>
      <c r="T60" s="57"/>
      <c r="U60" s="57"/>
      <c r="V60" s="57"/>
      <c r="W60" s="57"/>
      <c r="X60" s="57"/>
      <c r="Y60" s="57"/>
      <c r="Z60" s="57"/>
      <c r="AA60" s="57">
        <v>18</v>
      </c>
      <c r="AB60" s="57"/>
      <c r="AC60" s="10"/>
      <c r="AD60" s="10"/>
      <c r="AI60" t="str">
        <f t="shared" si="10"/>
        <v>Griswold</v>
      </c>
      <c r="AJ60" t="s">
        <v>1729</v>
      </c>
      <c r="AK60" s="10">
        <v>2</v>
      </c>
      <c r="AM60" s="91">
        <v>9</v>
      </c>
      <c r="AN60" s="93">
        <v>11</v>
      </c>
      <c r="AO60" s="93">
        <v>25</v>
      </c>
      <c r="AP60" s="97">
        <v>33900</v>
      </c>
      <c r="AQ60" s="97">
        <f t="shared" si="11"/>
        <v>9011</v>
      </c>
      <c r="AR60" t="s">
        <v>718</v>
      </c>
      <c r="AS60" s="101">
        <f t="shared" si="18"/>
        <v>933900</v>
      </c>
      <c r="AW60">
        <v>37.1</v>
      </c>
      <c r="AX60">
        <v>2.16</v>
      </c>
      <c r="AY60">
        <v>34.950000000000003</v>
      </c>
      <c r="AZ60" s="2"/>
      <c r="BB60" s="1">
        <v>1694</v>
      </c>
      <c r="BC60" s="1">
        <v>123</v>
      </c>
      <c r="BE60" s="1"/>
    </row>
    <row r="61" spans="1:57" hidden="1" outlineLevel="1">
      <c r="A61" t="s">
        <v>125</v>
      </c>
      <c r="B61" s="10" t="s">
        <v>1193</v>
      </c>
      <c r="C61" s="1">
        <f t="shared" si="12"/>
        <v>9917</v>
      </c>
      <c r="D61" s="7">
        <f>IF(N61&gt;0, RANK(N61,(N61:P61,Q61:AE61)),0)</f>
        <v>1</v>
      </c>
      <c r="E61" s="7">
        <f>IF(O61&gt;0,RANK(O61,(N61:P61,Q61:AE61)),0)</f>
        <v>2</v>
      </c>
      <c r="F61" s="7">
        <f t="shared" si="13"/>
        <v>3</v>
      </c>
      <c r="G61" s="1">
        <f t="shared" si="2"/>
        <v>2064</v>
      </c>
      <c r="H61" s="2">
        <f t="shared" si="3"/>
        <v>0.20812745790057477</v>
      </c>
      <c r="I61" s="8"/>
      <c r="J61" s="2">
        <f t="shared" si="14"/>
        <v>0.5929212463446607</v>
      </c>
      <c r="K61" s="2">
        <f t="shared" si="15"/>
        <v>0.3847937884440859</v>
      </c>
      <c r="L61" s="2">
        <f t="shared" si="16"/>
        <v>1.3007966118785923E-2</v>
      </c>
      <c r="M61" s="2">
        <f t="shared" si="17"/>
        <v>9.2769990924674705E-3</v>
      </c>
      <c r="N61" s="1">
        <f t="shared" si="9"/>
        <v>5880</v>
      </c>
      <c r="O61" s="1">
        <v>3816</v>
      </c>
      <c r="P61" s="1">
        <v>129</v>
      </c>
      <c r="Q61" s="57"/>
      <c r="S61" s="57"/>
      <c r="T61" s="57"/>
      <c r="U61" s="57"/>
      <c r="V61" s="57"/>
      <c r="W61" s="57"/>
      <c r="X61" s="57"/>
      <c r="Y61" s="57"/>
      <c r="Z61" s="57"/>
      <c r="AA61" s="57">
        <v>92</v>
      </c>
      <c r="AB61" s="57"/>
      <c r="AC61" s="10"/>
      <c r="AD61" s="10"/>
      <c r="AI61" t="str">
        <f t="shared" si="10"/>
        <v>Groton</v>
      </c>
      <c r="AJ61" t="s">
        <v>1729</v>
      </c>
      <c r="AK61" s="10">
        <v>2</v>
      </c>
      <c r="AM61" s="91">
        <v>9</v>
      </c>
      <c r="AN61" s="93">
        <v>11</v>
      </c>
      <c r="AO61" s="93">
        <v>30</v>
      </c>
      <c r="AP61" s="97">
        <v>34250</v>
      </c>
      <c r="AQ61" s="97">
        <f t="shared" si="11"/>
        <v>9011</v>
      </c>
      <c r="AR61" t="s">
        <v>718</v>
      </c>
      <c r="AS61" s="101">
        <f t="shared" si="18"/>
        <v>934250</v>
      </c>
      <c r="AW61">
        <v>45.2</v>
      </c>
      <c r="AX61">
        <v>13.9</v>
      </c>
      <c r="AY61">
        <v>31.3</v>
      </c>
      <c r="AZ61" s="2"/>
      <c r="BB61" s="1">
        <v>5651</v>
      </c>
      <c r="BC61" s="1">
        <v>229</v>
      </c>
      <c r="BE61" s="1"/>
    </row>
    <row r="62" spans="1:57" hidden="1" outlineLevel="1">
      <c r="A62" t="s">
        <v>651</v>
      </c>
      <c r="B62" s="10" t="s">
        <v>1193</v>
      </c>
      <c r="C62" s="1">
        <f t="shared" si="12"/>
        <v>10261</v>
      </c>
      <c r="D62" s="7">
        <f>IF(N62&gt;0, RANK(N62,(N62:P62,Q62:AE62)),0)</f>
        <v>1</v>
      </c>
      <c r="E62" s="7">
        <f>IF(O62&gt;0,RANK(O62,(N62:P62,Q62:AE62)),0)</f>
        <v>2</v>
      </c>
      <c r="F62" s="7">
        <f t="shared" si="13"/>
        <v>3</v>
      </c>
      <c r="G62" s="1">
        <f t="shared" si="2"/>
        <v>1805</v>
      </c>
      <c r="H62" s="2">
        <f t="shared" si="3"/>
        <v>0.17590878082058278</v>
      </c>
      <c r="I62" s="8"/>
      <c r="J62" s="2">
        <f t="shared" si="14"/>
        <v>0.58015787934899132</v>
      </c>
      <c r="K62" s="2">
        <f t="shared" si="15"/>
        <v>0.40424909852840851</v>
      </c>
      <c r="L62" s="2">
        <f t="shared" si="16"/>
        <v>7.7965110613000682E-3</v>
      </c>
      <c r="M62" s="2">
        <f t="shared" si="17"/>
        <v>7.796511061300096E-3</v>
      </c>
      <c r="N62" s="1">
        <f t="shared" si="9"/>
        <v>5953</v>
      </c>
      <c r="O62" s="1">
        <v>4148</v>
      </c>
      <c r="P62" s="1">
        <v>80</v>
      </c>
      <c r="Q62" s="57"/>
      <c r="S62" s="57"/>
      <c r="T62" s="57"/>
      <c r="U62" s="57"/>
      <c r="V62" s="57"/>
      <c r="W62" s="57"/>
      <c r="X62" s="57"/>
      <c r="Y62" s="57"/>
      <c r="Z62" s="57"/>
      <c r="AA62" s="57">
        <v>80</v>
      </c>
      <c r="AB62" s="57"/>
      <c r="AC62" s="10"/>
      <c r="AD62" s="10"/>
      <c r="AI62" t="str">
        <f t="shared" si="10"/>
        <v>Guilford</v>
      </c>
      <c r="AJ62" t="s">
        <v>317</v>
      </c>
      <c r="AK62" s="10">
        <v>3</v>
      </c>
      <c r="AM62" s="91">
        <v>9</v>
      </c>
      <c r="AN62" s="93">
        <v>9</v>
      </c>
      <c r="AO62" s="93">
        <v>40</v>
      </c>
      <c r="AP62" s="97">
        <v>34950</v>
      </c>
      <c r="AQ62" s="97">
        <f t="shared" si="11"/>
        <v>9009</v>
      </c>
      <c r="AR62" t="s">
        <v>718</v>
      </c>
      <c r="AS62" s="101">
        <f t="shared" si="18"/>
        <v>934950</v>
      </c>
      <c r="AW62">
        <v>49.73</v>
      </c>
      <c r="AX62">
        <v>2.68</v>
      </c>
      <c r="AY62">
        <v>47.05</v>
      </c>
      <c r="AZ62" s="2"/>
      <c r="BB62" s="1">
        <v>5756</v>
      </c>
      <c r="BC62" s="1">
        <v>197</v>
      </c>
      <c r="BE62" s="1"/>
    </row>
    <row r="63" spans="1:57" hidden="1" outlineLevel="1">
      <c r="A63" t="s">
        <v>791</v>
      </c>
      <c r="B63" s="10" t="s">
        <v>1193</v>
      </c>
      <c r="C63" s="1">
        <f t="shared" si="12"/>
        <v>3765</v>
      </c>
      <c r="D63" s="7">
        <f>IF(N63&gt;0, RANK(N63,(N63:P63,Q63:AE63)),0)</f>
        <v>2</v>
      </c>
      <c r="E63" s="7">
        <f>IF(O63&gt;0,RANK(O63,(N63:P63,Q63:AE63)),0)</f>
        <v>1</v>
      </c>
      <c r="F63" s="7">
        <f t="shared" si="13"/>
        <v>3</v>
      </c>
      <c r="G63" s="1">
        <f t="shared" si="2"/>
        <v>33</v>
      </c>
      <c r="H63" s="2">
        <f t="shared" si="3"/>
        <v>8.7649402390438252E-3</v>
      </c>
      <c r="I63" s="8"/>
      <c r="J63" s="2">
        <f t="shared" si="14"/>
        <v>0.48339973439575035</v>
      </c>
      <c r="K63" s="2">
        <f t="shared" si="15"/>
        <v>0.49216467463479413</v>
      </c>
      <c r="L63" s="2">
        <f t="shared" si="16"/>
        <v>1.6201859229747675E-2</v>
      </c>
      <c r="M63" s="2">
        <f t="shared" si="17"/>
        <v>8.2337317397078481E-3</v>
      </c>
      <c r="N63" s="1">
        <f t="shared" si="9"/>
        <v>1820</v>
      </c>
      <c r="O63" s="1">
        <v>1853</v>
      </c>
      <c r="P63" s="1">
        <v>61</v>
      </c>
      <c r="Q63" s="57"/>
      <c r="S63" s="57"/>
      <c r="T63" s="57"/>
      <c r="U63" s="57"/>
      <c r="V63" s="57"/>
      <c r="W63" s="57"/>
      <c r="X63" s="57"/>
      <c r="Y63" s="57"/>
      <c r="Z63" s="57"/>
      <c r="AA63" s="57">
        <v>31</v>
      </c>
      <c r="AB63" s="57"/>
      <c r="AC63" s="10"/>
      <c r="AD63" s="10"/>
      <c r="AI63" t="str">
        <f t="shared" si="10"/>
        <v>Haddam</v>
      </c>
      <c r="AJ63" t="s">
        <v>1037</v>
      </c>
      <c r="AK63" s="10">
        <v>2</v>
      </c>
      <c r="AM63" s="91">
        <v>9</v>
      </c>
      <c r="AN63" s="93">
        <v>7</v>
      </c>
      <c r="AO63" s="93">
        <v>45</v>
      </c>
      <c r="AP63" s="97">
        <v>35230</v>
      </c>
      <c r="AQ63" s="97">
        <f t="shared" si="11"/>
        <v>9007</v>
      </c>
      <c r="AR63" t="s">
        <v>718</v>
      </c>
      <c r="AS63" s="101">
        <f t="shared" si="18"/>
        <v>935230</v>
      </c>
      <c r="AW63">
        <v>46.35</v>
      </c>
      <c r="AX63">
        <v>2.3199999999999998</v>
      </c>
      <c r="AY63">
        <v>44.03</v>
      </c>
      <c r="AZ63" s="2"/>
      <c r="BB63" s="1">
        <v>1750</v>
      </c>
      <c r="BC63" s="1">
        <v>70</v>
      </c>
      <c r="BE63" s="1"/>
    </row>
    <row r="64" spans="1:57" hidden="1" outlineLevel="1">
      <c r="A64" t="s">
        <v>792</v>
      </c>
      <c r="B64" s="10" t="s">
        <v>1193</v>
      </c>
      <c r="C64" s="1">
        <f t="shared" si="12"/>
        <v>19925</v>
      </c>
      <c r="D64" s="7">
        <f>IF(N64&gt;0, RANK(N64,(N64:P64,Q64:AE64)),0)</f>
        <v>1</v>
      </c>
      <c r="E64" s="7">
        <f>IF(O64&gt;0,RANK(O64,(N64:P64,Q64:AE64)),0)</f>
        <v>2</v>
      </c>
      <c r="F64" s="7">
        <f t="shared" si="13"/>
        <v>3</v>
      </c>
      <c r="G64" s="1">
        <f t="shared" si="2"/>
        <v>8182</v>
      </c>
      <c r="H64" s="2">
        <f t="shared" si="3"/>
        <v>0.41063989962358843</v>
      </c>
      <c r="I64" s="8"/>
      <c r="J64" s="2">
        <f t="shared" si="14"/>
        <v>0.69972396486825594</v>
      </c>
      <c r="K64" s="2">
        <f t="shared" si="15"/>
        <v>0.28908406524466751</v>
      </c>
      <c r="L64" s="2">
        <f t="shared" si="16"/>
        <v>6.5244667503136762E-3</v>
      </c>
      <c r="M64" s="2">
        <f t="shared" si="17"/>
        <v>4.6675031367628709E-3</v>
      </c>
      <c r="N64" s="1">
        <f t="shared" si="9"/>
        <v>13942</v>
      </c>
      <c r="O64" s="1">
        <v>5760</v>
      </c>
      <c r="P64" s="1">
        <v>130</v>
      </c>
      <c r="Q64" s="57"/>
      <c r="S64" s="57"/>
      <c r="T64" s="57"/>
      <c r="U64" s="57"/>
      <c r="V64" s="57"/>
      <c r="W64" s="57"/>
      <c r="X64" s="57"/>
      <c r="Y64" s="57"/>
      <c r="Z64" s="57"/>
      <c r="AA64" s="57">
        <v>93</v>
      </c>
      <c r="AB64" s="57"/>
      <c r="AC64" s="10"/>
      <c r="AD64" s="10"/>
      <c r="AI64" t="str">
        <f t="shared" si="10"/>
        <v>Hamden</v>
      </c>
      <c r="AJ64" t="s">
        <v>317</v>
      </c>
      <c r="AK64" s="10">
        <v>3</v>
      </c>
      <c r="AM64" s="91">
        <v>9</v>
      </c>
      <c r="AN64" s="93">
        <v>9</v>
      </c>
      <c r="AO64" s="93">
        <v>45</v>
      </c>
      <c r="AP64" s="97">
        <v>35650</v>
      </c>
      <c r="AQ64" s="97">
        <f t="shared" si="11"/>
        <v>9009</v>
      </c>
      <c r="AR64" t="s">
        <v>718</v>
      </c>
      <c r="AS64" s="101">
        <f t="shared" si="18"/>
        <v>935650</v>
      </c>
      <c r="AW64">
        <v>33.32</v>
      </c>
      <c r="AX64">
        <v>0.54</v>
      </c>
      <c r="AY64">
        <v>32.78</v>
      </c>
      <c r="AZ64" s="2"/>
      <c r="BB64" s="1">
        <v>13273</v>
      </c>
      <c r="BC64" s="1">
        <v>669</v>
      </c>
      <c r="BE64" s="1"/>
    </row>
    <row r="65" spans="1:57" hidden="1" outlineLevel="1">
      <c r="A65" t="s">
        <v>1721</v>
      </c>
      <c r="B65" s="10" t="s">
        <v>1193</v>
      </c>
      <c r="C65" s="1">
        <f t="shared" si="12"/>
        <v>856</v>
      </c>
      <c r="D65" s="7">
        <f>IF(N65&gt;0, RANK(N65,(N65:P65,Q65:AE65)),0)</f>
        <v>1</v>
      </c>
      <c r="E65" s="7">
        <f>IF(O65&gt;0,RANK(O65,(N65:P65,Q65:AE65)),0)</f>
        <v>2</v>
      </c>
      <c r="F65" s="7">
        <f t="shared" si="13"/>
        <v>3</v>
      </c>
      <c r="G65" s="1">
        <f t="shared" si="2"/>
        <v>120</v>
      </c>
      <c r="H65" s="2">
        <f t="shared" si="3"/>
        <v>0.14018691588785046</v>
      </c>
      <c r="I65" s="8"/>
      <c r="J65" s="2">
        <f t="shared" si="14"/>
        <v>0.55841121495327106</v>
      </c>
      <c r="K65" s="2">
        <f t="shared" si="15"/>
        <v>0.41822429906542058</v>
      </c>
      <c r="L65" s="2">
        <f t="shared" si="16"/>
        <v>1.9859813084112148E-2</v>
      </c>
      <c r="M65" s="2">
        <f t="shared" si="17"/>
        <v>3.50467289719621E-3</v>
      </c>
      <c r="N65" s="1">
        <f t="shared" si="9"/>
        <v>478</v>
      </c>
      <c r="O65" s="1">
        <v>358</v>
      </c>
      <c r="P65" s="1">
        <v>17</v>
      </c>
      <c r="Q65" s="57"/>
      <c r="S65" s="57"/>
      <c r="T65" s="57"/>
      <c r="U65" s="57"/>
      <c r="V65" s="57"/>
      <c r="W65" s="57"/>
      <c r="X65" s="57"/>
      <c r="Y65" s="57"/>
      <c r="Z65" s="57"/>
      <c r="AA65" s="57">
        <v>3</v>
      </c>
      <c r="AB65" s="57"/>
      <c r="AC65" s="10"/>
      <c r="AD65" s="10"/>
      <c r="AI65" t="str">
        <f t="shared" si="10"/>
        <v>Hampton</v>
      </c>
      <c r="AJ65" t="s">
        <v>496</v>
      </c>
      <c r="AK65" s="10">
        <v>2</v>
      </c>
      <c r="AM65" s="91">
        <v>9</v>
      </c>
      <c r="AN65" s="93">
        <v>15</v>
      </c>
      <c r="AO65" s="93">
        <v>30</v>
      </c>
      <c r="AP65" s="97">
        <v>36000</v>
      </c>
      <c r="AQ65" s="97">
        <f t="shared" si="11"/>
        <v>9015</v>
      </c>
      <c r="AR65" t="s">
        <v>718</v>
      </c>
      <c r="AS65" s="101">
        <f t="shared" si="18"/>
        <v>936000</v>
      </c>
      <c r="AW65">
        <v>25.5</v>
      </c>
      <c r="AX65">
        <v>0.5</v>
      </c>
      <c r="AY65">
        <v>25</v>
      </c>
      <c r="AZ65" s="2"/>
      <c r="BB65" s="1">
        <v>455</v>
      </c>
      <c r="BC65" s="1">
        <v>23</v>
      </c>
      <c r="BE65" s="1"/>
    </row>
    <row r="66" spans="1:57" hidden="1" outlineLevel="1">
      <c r="A66" t="s">
        <v>1842</v>
      </c>
      <c r="B66" s="10" t="s">
        <v>1193</v>
      </c>
      <c r="C66" s="1">
        <f t="shared" si="12"/>
        <v>18032</v>
      </c>
      <c r="D66" s="7">
        <f>IF(N66&gt;0, RANK(N66,(N66:P66,Q66:AE66)),0)</f>
        <v>1</v>
      </c>
      <c r="E66" s="7">
        <f>IF(O66&gt;0,RANK(O66,(N66:P66,Q66:AE66)),0)</f>
        <v>2</v>
      </c>
      <c r="F66" s="7">
        <f t="shared" si="13"/>
        <v>4</v>
      </c>
      <c r="G66" s="1">
        <f t="shared" ref="G66:G129" si="19">IF(C66&gt;0,MAX(N66:P66)-LARGE(N66:P66,2),0)</f>
        <v>13966</v>
      </c>
      <c r="H66" s="2">
        <f t="shared" ref="H66:H129" si="20">IF(C66&gt;0,G66/C66,0)</f>
        <v>0.77451197870452526</v>
      </c>
      <c r="I66" s="8"/>
      <c r="J66" s="2">
        <f t="shared" si="14"/>
        <v>0.88237577639751552</v>
      </c>
      <c r="K66" s="2">
        <f t="shared" si="15"/>
        <v>0.10786379769299025</v>
      </c>
      <c r="L66" s="2">
        <f t="shared" si="16"/>
        <v>4.3256433007985802E-3</v>
      </c>
      <c r="M66" s="2">
        <f t="shared" si="17"/>
        <v>5.4347826086956529E-3</v>
      </c>
      <c r="N66" s="1">
        <f t="shared" si="9"/>
        <v>15911</v>
      </c>
      <c r="O66" s="1">
        <v>1945</v>
      </c>
      <c r="P66" s="1">
        <v>78</v>
      </c>
      <c r="Q66" s="57"/>
      <c r="S66" s="57"/>
      <c r="T66" s="57"/>
      <c r="U66" s="57"/>
      <c r="V66" s="57"/>
      <c r="W66" s="57"/>
      <c r="X66" s="57"/>
      <c r="Y66" s="57"/>
      <c r="Z66" s="57"/>
      <c r="AA66" s="57">
        <v>98</v>
      </c>
      <c r="AB66" s="57"/>
      <c r="AC66" s="10"/>
      <c r="AD66" s="10"/>
      <c r="AI66" t="str">
        <f t="shared" si="10"/>
        <v>Hartford</v>
      </c>
      <c r="AJ66" t="s">
        <v>1842</v>
      </c>
      <c r="AK66" s="10">
        <v>1</v>
      </c>
      <c r="AM66" s="91">
        <v>9</v>
      </c>
      <c r="AN66" s="93">
        <v>3</v>
      </c>
      <c r="AO66" s="93">
        <v>70</v>
      </c>
      <c r="AP66" s="97">
        <v>37070</v>
      </c>
      <c r="AQ66" s="97">
        <f t="shared" si="11"/>
        <v>9003</v>
      </c>
      <c r="AR66" t="s">
        <v>718</v>
      </c>
      <c r="AS66" s="101">
        <f t="shared" si="18"/>
        <v>937070</v>
      </c>
      <c r="AW66">
        <v>17.97</v>
      </c>
      <c r="AX66">
        <v>0.66</v>
      </c>
      <c r="AY66">
        <v>17.309999999999999</v>
      </c>
      <c r="AZ66" s="2"/>
      <c r="BB66" s="1">
        <v>13913</v>
      </c>
      <c r="BC66" s="1">
        <v>1998</v>
      </c>
      <c r="BE66" s="1"/>
    </row>
    <row r="67" spans="1:57" hidden="1" outlineLevel="1">
      <c r="A67" t="s">
        <v>818</v>
      </c>
      <c r="B67" s="10" t="s">
        <v>1193</v>
      </c>
      <c r="C67" s="1">
        <f t="shared" ref="C67:C98" si="21">SUM(N67:AG67)</f>
        <v>960</v>
      </c>
      <c r="D67" s="7">
        <f>IF(N67&gt;0, RANK(N67,(N67:P67,Q67:AE67)),0)</f>
        <v>2</v>
      </c>
      <c r="E67" s="7">
        <f>IF(O67&gt;0,RANK(O67,(N67:P67,Q67:AE67)),0)</f>
        <v>1</v>
      </c>
      <c r="F67" s="7">
        <f t="shared" ref="F67:F98" si="22">IF(P67&gt;0,RANK(P67,(N67:AE67)),0)</f>
        <v>3</v>
      </c>
      <c r="G67" s="1">
        <f t="shared" si="19"/>
        <v>335</v>
      </c>
      <c r="H67" s="2">
        <f t="shared" si="20"/>
        <v>0.34895833333333331</v>
      </c>
      <c r="I67" s="8"/>
      <c r="J67" s="2">
        <f t="shared" ref="J67:J98" si="23">IF(C67=0,"-",N67/C67)</f>
        <v>0.31770833333333331</v>
      </c>
      <c r="K67" s="2">
        <f t="shared" ref="K67:K98" si="24">IF(C67=0,"-",O67/C67)</f>
        <v>0.66666666666666663</v>
      </c>
      <c r="L67" s="2">
        <f t="shared" ref="L67:L98" si="25">IF(C67=0,"-",P67/C67)</f>
        <v>1.0416666666666666E-2</v>
      </c>
      <c r="M67" s="2">
        <f t="shared" ref="M67:M98" si="26">IF(C67=0,"-",(1-J67-K67-L67))</f>
        <v>5.2083333333334449E-3</v>
      </c>
      <c r="N67" s="1">
        <f t="shared" si="9"/>
        <v>305</v>
      </c>
      <c r="O67" s="1">
        <v>640</v>
      </c>
      <c r="P67" s="1">
        <v>10</v>
      </c>
      <c r="Q67" s="57"/>
      <c r="S67" s="57"/>
      <c r="T67" s="57"/>
      <c r="U67" s="57"/>
      <c r="V67" s="57"/>
      <c r="W67" s="57"/>
      <c r="X67" s="57"/>
      <c r="Y67" s="57"/>
      <c r="Z67" s="57"/>
      <c r="AA67" s="57">
        <v>5</v>
      </c>
      <c r="AB67" s="57"/>
      <c r="AC67" s="10"/>
      <c r="AD67" s="10"/>
      <c r="AI67" t="str">
        <f t="shared" si="10"/>
        <v>Hartland</v>
      </c>
      <c r="AJ67" t="s">
        <v>1842</v>
      </c>
      <c r="AK67" s="10">
        <v>1</v>
      </c>
      <c r="AM67" s="91">
        <v>9</v>
      </c>
      <c r="AN67" s="93">
        <v>3</v>
      </c>
      <c r="AO67" s="93">
        <v>75</v>
      </c>
      <c r="AP67" s="97">
        <v>37140</v>
      </c>
      <c r="AQ67" s="97">
        <f t="shared" si="11"/>
        <v>9003</v>
      </c>
      <c r="AR67" t="s">
        <v>718</v>
      </c>
      <c r="AS67" s="101">
        <f t="shared" ref="AS67:AS98" si="27">AM67*100000+AP67</f>
        <v>937140</v>
      </c>
      <c r="AW67">
        <v>34.57</v>
      </c>
      <c r="AX67">
        <v>1.54</v>
      </c>
      <c r="AY67">
        <v>33.03</v>
      </c>
      <c r="AZ67" s="2"/>
      <c r="BB67" s="1">
        <v>301</v>
      </c>
      <c r="BC67" s="1">
        <v>4</v>
      </c>
      <c r="BE67" s="1"/>
    </row>
    <row r="68" spans="1:57" hidden="1" outlineLevel="1">
      <c r="A68" t="s">
        <v>1705</v>
      </c>
      <c r="B68" s="10" t="s">
        <v>1193</v>
      </c>
      <c r="C68" s="1">
        <f t="shared" si="21"/>
        <v>2633</v>
      </c>
      <c r="D68" s="7">
        <f>IF(N68&gt;0, RANK(N68,(N68:P68,Q68:AE68)),0)</f>
        <v>2</v>
      </c>
      <c r="E68" s="7">
        <f>IF(O68&gt;0,RANK(O68,(N68:P68,Q68:AE68)),0)</f>
        <v>1</v>
      </c>
      <c r="F68" s="7">
        <f t="shared" si="22"/>
        <v>3</v>
      </c>
      <c r="G68" s="1">
        <f t="shared" si="19"/>
        <v>514</v>
      </c>
      <c r="H68" s="2">
        <f t="shared" si="20"/>
        <v>0.19521458412457274</v>
      </c>
      <c r="I68" s="8"/>
      <c r="J68" s="2">
        <f t="shared" si="23"/>
        <v>0.39498670717812379</v>
      </c>
      <c r="K68" s="2">
        <f t="shared" si="24"/>
        <v>0.5902012913026965</v>
      </c>
      <c r="L68" s="2">
        <f t="shared" si="25"/>
        <v>1.1773642233194076E-2</v>
      </c>
      <c r="M68" s="2">
        <f t="shared" si="26"/>
        <v>3.0383592859856423E-3</v>
      </c>
      <c r="N68" s="1">
        <f t="shared" ref="N68:N131" si="28">BB68+BC68</f>
        <v>1040</v>
      </c>
      <c r="O68" s="1">
        <v>1554</v>
      </c>
      <c r="P68" s="1">
        <v>31</v>
      </c>
      <c r="Q68" s="57"/>
      <c r="S68" s="57"/>
      <c r="T68" s="57"/>
      <c r="U68" s="57"/>
      <c r="V68" s="57"/>
      <c r="W68" s="57"/>
      <c r="X68" s="57"/>
      <c r="Y68" s="57"/>
      <c r="Z68" s="57"/>
      <c r="AA68" s="57">
        <v>8</v>
      </c>
      <c r="AB68" s="57"/>
      <c r="AC68" s="10"/>
      <c r="AD68" s="10"/>
      <c r="AI68" t="str">
        <f t="shared" ref="AI68:AI131" si="29">A68</f>
        <v>Harwinton</v>
      </c>
      <c r="AJ68" t="s">
        <v>1994</v>
      </c>
      <c r="AK68" s="10">
        <v>5</v>
      </c>
      <c r="AM68" s="91">
        <v>9</v>
      </c>
      <c r="AN68" s="93">
        <v>5</v>
      </c>
      <c r="AO68" s="93">
        <v>40</v>
      </c>
      <c r="AP68" s="97">
        <v>37280</v>
      </c>
      <c r="AQ68" s="97">
        <f t="shared" ref="AQ68:AQ131" si="30">AM68*1000+AN68</f>
        <v>9005</v>
      </c>
      <c r="AR68" t="s">
        <v>718</v>
      </c>
      <c r="AS68" s="101">
        <f t="shared" si="27"/>
        <v>937280</v>
      </c>
      <c r="AW68">
        <v>31.1</v>
      </c>
      <c r="AX68">
        <v>0.35</v>
      </c>
      <c r="AY68">
        <v>30.75</v>
      </c>
      <c r="AZ68" s="2"/>
      <c r="BB68" s="1">
        <v>997</v>
      </c>
      <c r="BC68" s="1">
        <v>43</v>
      </c>
      <c r="BE68" s="1"/>
    </row>
    <row r="69" spans="1:57" hidden="1" outlineLevel="1">
      <c r="A69" t="s">
        <v>1191</v>
      </c>
      <c r="B69" s="10" t="s">
        <v>1193</v>
      </c>
      <c r="C69" s="1">
        <f t="shared" si="21"/>
        <v>4156</v>
      </c>
      <c r="D69" s="7">
        <f>IF(N69&gt;0, RANK(N69,(N69:P69,Q69:AE69)),0)</f>
        <v>2</v>
      </c>
      <c r="E69" s="7">
        <f>IF(O69&gt;0,RANK(O69,(N69:P69,Q69:AE69)),0)</f>
        <v>1</v>
      </c>
      <c r="F69" s="7">
        <f t="shared" si="22"/>
        <v>3</v>
      </c>
      <c r="G69" s="1">
        <f t="shared" si="19"/>
        <v>13</v>
      </c>
      <c r="H69" s="2">
        <f t="shared" si="20"/>
        <v>3.1280076997112606E-3</v>
      </c>
      <c r="I69" s="8"/>
      <c r="J69" s="2">
        <f t="shared" si="23"/>
        <v>0.48820981713185757</v>
      </c>
      <c r="K69" s="2">
        <f t="shared" si="24"/>
        <v>0.49133782483156879</v>
      </c>
      <c r="L69" s="2">
        <f t="shared" si="25"/>
        <v>1.1790182868142445E-2</v>
      </c>
      <c r="M69" s="2">
        <f t="shared" si="26"/>
        <v>8.6621751684311365E-3</v>
      </c>
      <c r="N69" s="1">
        <f t="shared" si="28"/>
        <v>2029</v>
      </c>
      <c r="O69" s="1">
        <v>2042</v>
      </c>
      <c r="P69" s="1">
        <v>49</v>
      </c>
      <c r="Q69" s="57"/>
      <c r="S69" s="57"/>
      <c r="T69" s="57"/>
      <c r="U69" s="57"/>
      <c r="V69" s="57"/>
      <c r="W69" s="57"/>
      <c r="X69" s="57"/>
      <c r="Y69" s="57"/>
      <c r="Z69" s="57"/>
      <c r="AA69" s="57">
        <v>36</v>
      </c>
      <c r="AB69" s="57"/>
      <c r="AC69" s="10"/>
      <c r="AD69" s="10"/>
      <c r="AI69" t="str">
        <f t="shared" si="29"/>
        <v>Hebron</v>
      </c>
      <c r="AJ69" t="s">
        <v>2311</v>
      </c>
      <c r="AK69" s="10">
        <v>2</v>
      </c>
      <c r="AM69" s="91">
        <v>9</v>
      </c>
      <c r="AN69" s="93">
        <v>13</v>
      </c>
      <c r="AO69" s="93">
        <v>30</v>
      </c>
      <c r="AP69" s="97">
        <v>37910</v>
      </c>
      <c r="AQ69" s="97">
        <f t="shared" si="30"/>
        <v>9013</v>
      </c>
      <c r="AR69" t="s">
        <v>718</v>
      </c>
      <c r="AS69" s="101">
        <f t="shared" si="27"/>
        <v>937910</v>
      </c>
      <c r="AW69">
        <v>37.26</v>
      </c>
      <c r="AX69">
        <v>0.36</v>
      </c>
      <c r="AY69">
        <v>36.9</v>
      </c>
      <c r="AZ69" s="2"/>
      <c r="BB69" s="1">
        <v>1922</v>
      </c>
      <c r="BC69" s="1">
        <v>107</v>
      </c>
      <c r="BE69" s="1"/>
    </row>
    <row r="70" spans="1:57" hidden="1" outlineLevel="1">
      <c r="A70" t="s">
        <v>1764</v>
      </c>
      <c r="B70" s="10" t="s">
        <v>1193</v>
      </c>
      <c r="C70" s="1">
        <f t="shared" si="21"/>
        <v>1373</v>
      </c>
      <c r="D70" s="7">
        <f>IF(N70&gt;0, RANK(N70,(N70:P70,Q70:AE70)),0)</f>
        <v>1</v>
      </c>
      <c r="E70" s="7">
        <f>IF(O70&gt;0,RANK(O70,(N70:P70,Q70:AE70)),0)</f>
        <v>2</v>
      </c>
      <c r="F70" s="7">
        <f t="shared" si="22"/>
        <v>3</v>
      </c>
      <c r="G70" s="1">
        <f t="shared" si="19"/>
        <v>346</v>
      </c>
      <c r="H70" s="2">
        <f t="shared" si="20"/>
        <v>0.2520029133284778</v>
      </c>
      <c r="I70" s="8"/>
      <c r="J70" s="2">
        <f t="shared" si="23"/>
        <v>0.61616897305171159</v>
      </c>
      <c r="K70" s="2">
        <f t="shared" si="24"/>
        <v>0.36416605972323379</v>
      </c>
      <c r="L70" s="2">
        <f t="shared" si="25"/>
        <v>1.3109978150036417E-2</v>
      </c>
      <c r="M70" s="2">
        <f t="shared" si="26"/>
        <v>6.5549890750182024E-3</v>
      </c>
      <c r="N70" s="1">
        <f t="shared" si="28"/>
        <v>846</v>
      </c>
      <c r="O70" s="1">
        <v>500</v>
      </c>
      <c r="P70" s="1">
        <v>18</v>
      </c>
      <c r="Q70" s="57"/>
      <c r="S70" s="57"/>
      <c r="T70" s="57"/>
      <c r="U70" s="57"/>
      <c r="V70" s="57"/>
      <c r="W70" s="57"/>
      <c r="X70" s="57"/>
      <c r="Y70" s="57"/>
      <c r="Z70" s="57"/>
      <c r="AA70" s="57">
        <v>9</v>
      </c>
      <c r="AB70" s="57"/>
      <c r="AC70" s="10"/>
      <c r="AD70" s="10"/>
      <c r="AI70" t="str">
        <f t="shared" si="29"/>
        <v>Kent</v>
      </c>
      <c r="AJ70" t="s">
        <v>1994</v>
      </c>
      <c r="AK70" s="10">
        <v>5</v>
      </c>
      <c r="AM70" s="91">
        <v>9</v>
      </c>
      <c r="AN70" s="93">
        <v>5</v>
      </c>
      <c r="AO70" s="93">
        <v>45</v>
      </c>
      <c r="AP70" s="97">
        <v>40290</v>
      </c>
      <c r="AQ70" s="97">
        <f t="shared" si="30"/>
        <v>9005</v>
      </c>
      <c r="AR70" t="s">
        <v>718</v>
      </c>
      <c r="AS70" s="101">
        <f t="shared" si="27"/>
        <v>940290</v>
      </c>
      <c r="AW70">
        <v>49.59</v>
      </c>
      <c r="AX70">
        <v>1.1200000000000001</v>
      </c>
      <c r="AY70">
        <v>48.47</v>
      </c>
      <c r="AZ70" s="2"/>
      <c r="BB70" s="1">
        <v>812</v>
      </c>
      <c r="BC70" s="1">
        <v>34</v>
      </c>
      <c r="BE70" s="1"/>
    </row>
    <row r="71" spans="1:57" hidden="1" outlineLevel="1">
      <c r="A71" t="s">
        <v>205</v>
      </c>
      <c r="B71" s="10" t="s">
        <v>1193</v>
      </c>
      <c r="C71" s="1">
        <f t="shared" si="21"/>
        <v>4277</v>
      </c>
      <c r="D71" s="7">
        <f>IF(N71&gt;0, RANK(N71,(N71:P71,Q71:AE71)),0)</f>
        <v>1</v>
      </c>
      <c r="E71" s="7">
        <f>IF(O71&gt;0,RANK(O71,(N71:P71,Q71:AE71)),0)</f>
        <v>2</v>
      </c>
      <c r="F71" s="7">
        <f t="shared" si="22"/>
        <v>3</v>
      </c>
      <c r="G71" s="1">
        <f t="shared" si="19"/>
        <v>328</v>
      </c>
      <c r="H71" s="2">
        <f t="shared" si="20"/>
        <v>7.668926817862988E-2</v>
      </c>
      <c r="I71" s="8"/>
      <c r="J71" s="2">
        <f t="shared" si="23"/>
        <v>0.52396539630582184</v>
      </c>
      <c r="K71" s="2">
        <f t="shared" si="24"/>
        <v>0.44727612812719197</v>
      </c>
      <c r="L71" s="2">
        <f t="shared" si="25"/>
        <v>1.7535655833528174E-2</v>
      </c>
      <c r="M71" s="2">
        <f t="shared" si="26"/>
        <v>1.1222819733458012E-2</v>
      </c>
      <c r="N71" s="1">
        <f t="shared" si="28"/>
        <v>2241</v>
      </c>
      <c r="O71" s="1">
        <v>1913</v>
      </c>
      <c r="P71" s="1">
        <v>75</v>
      </c>
      <c r="Q71" s="57"/>
      <c r="S71" s="57"/>
      <c r="T71" s="57"/>
      <c r="U71" s="57"/>
      <c r="V71" s="57"/>
      <c r="W71" s="57"/>
      <c r="X71" s="57"/>
      <c r="Y71" s="57"/>
      <c r="Z71" s="57"/>
      <c r="AA71" s="57">
        <v>48</v>
      </c>
      <c r="AB71" s="57"/>
      <c r="AC71" s="10"/>
      <c r="AD71" s="10"/>
      <c r="AI71" t="str">
        <f t="shared" si="29"/>
        <v>Killingly</v>
      </c>
      <c r="AJ71" t="s">
        <v>496</v>
      </c>
      <c r="AK71" s="10">
        <v>2</v>
      </c>
      <c r="AM71" s="91">
        <v>9</v>
      </c>
      <c r="AN71" s="93">
        <v>15</v>
      </c>
      <c r="AO71" s="93">
        <v>35</v>
      </c>
      <c r="AP71" s="97">
        <v>40500</v>
      </c>
      <c r="AQ71" s="97">
        <f t="shared" si="30"/>
        <v>9015</v>
      </c>
      <c r="AR71" t="s">
        <v>718</v>
      </c>
      <c r="AS71" s="101">
        <f t="shared" si="27"/>
        <v>940500</v>
      </c>
      <c r="AW71">
        <v>49.99</v>
      </c>
      <c r="AX71">
        <v>1.47</v>
      </c>
      <c r="AY71">
        <v>48.52</v>
      </c>
      <c r="AZ71" s="2"/>
      <c r="BB71" s="1">
        <v>2072</v>
      </c>
      <c r="BC71" s="1">
        <v>169</v>
      </c>
      <c r="BE71" s="1"/>
    </row>
    <row r="72" spans="1:57" hidden="1" outlineLevel="1">
      <c r="A72" t="s">
        <v>1888</v>
      </c>
      <c r="B72" s="10" t="s">
        <v>1193</v>
      </c>
      <c r="C72" s="1">
        <f t="shared" si="21"/>
        <v>3019</v>
      </c>
      <c r="D72" s="7">
        <f>IF(N72&gt;0, RANK(N72,(N72:P72,Q72:AE72)),0)</f>
        <v>1</v>
      </c>
      <c r="E72" s="7">
        <f>IF(O72&gt;0,RANK(O72,(N72:P72,Q72:AE72)),0)</f>
        <v>2</v>
      </c>
      <c r="F72" s="7">
        <f t="shared" si="22"/>
        <v>3</v>
      </c>
      <c r="G72" s="1">
        <f t="shared" si="19"/>
        <v>107</v>
      </c>
      <c r="H72" s="2">
        <f t="shared" si="20"/>
        <v>3.5442199403776083E-2</v>
      </c>
      <c r="I72" s="8"/>
      <c r="J72" s="2">
        <f t="shared" si="23"/>
        <v>0.5104339185160649</v>
      </c>
      <c r="K72" s="2">
        <f t="shared" si="24"/>
        <v>0.47499171911228882</v>
      </c>
      <c r="L72" s="2">
        <f t="shared" si="25"/>
        <v>9.2745942365021535E-3</v>
      </c>
      <c r="M72" s="2">
        <f t="shared" si="26"/>
        <v>5.2997681351441232E-3</v>
      </c>
      <c r="N72" s="1">
        <f t="shared" si="28"/>
        <v>1541</v>
      </c>
      <c r="O72" s="1">
        <v>1434</v>
      </c>
      <c r="P72" s="1">
        <v>28</v>
      </c>
      <c r="Q72" s="57"/>
      <c r="S72" s="57"/>
      <c r="T72" s="57"/>
      <c r="U72" s="57"/>
      <c r="V72" s="57"/>
      <c r="W72" s="57"/>
      <c r="X72" s="57"/>
      <c r="Y72" s="57"/>
      <c r="Z72" s="57"/>
      <c r="AA72" s="57">
        <v>16</v>
      </c>
      <c r="AB72" s="57"/>
      <c r="AC72" s="10"/>
      <c r="AD72" s="10"/>
      <c r="AI72" t="str">
        <f t="shared" si="29"/>
        <v>Killingworth</v>
      </c>
      <c r="AJ72" t="s">
        <v>1037</v>
      </c>
      <c r="AK72" s="10">
        <v>2</v>
      </c>
      <c r="AM72" s="91">
        <v>9</v>
      </c>
      <c r="AN72" s="93">
        <v>7</v>
      </c>
      <c r="AO72" s="93">
        <v>50</v>
      </c>
      <c r="AP72" s="97">
        <v>40710</v>
      </c>
      <c r="AQ72" s="97">
        <f t="shared" si="30"/>
        <v>9007</v>
      </c>
      <c r="AR72" t="s">
        <v>718</v>
      </c>
      <c r="AS72" s="101">
        <f t="shared" si="27"/>
        <v>940710</v>
      </c>
      <c r="AW72">
        <v>35.81</v>
      </c>
      <c r="AX72">
        <v>0.48</v>
      </c>
      <c r="AY72">
        <v>35.33</v>
      </c>
      <c r="AZ72" s="2"/>
      <c r="BB72" s="1">
        <v>1481</v>
      </c>
      <c r="BC72" s="1">
        <v>60</v>
      </c>
      <c r="BE72" s="1"/>
    </row>
    <row r="73" spans="1:57" hidden="1" outlineLevel="1">
      <c r="A73" t="s">
        <v>1904</v>
      </c>
      <c r="B73" s="10" t="s">
        <v>1193</v>
      </c>
      <c r="C73" s="1">
        <f t="shared" si="21"/>
        <v>2931</v>
      </c>
      <c r="D73" s="7">
        <f>IF(N73&gt;0, RANK(N73,(N73:P73,Q73:AE73)),0)</f>
        <v>1</v>
      </c>
      <c r="E73" s="7">
        <f>IF(O73&gt;0,RANK(O73,(N73:P73,Q73:AE73)),0)</f>
        <v>2</v>
      </c>
      <c r="F73" s="7">
        <f t="shared" si="22"/>
        <v>3</v>
      </c>
      <c r="G73" s="1">
        <f t="shared" si="19"/>
        <v>120</v>
      </c>
      <c r="H73" s="2">
        <f t="shared" si="20"/>
        <v>4.0941658137154557E-2</v>
      </c>
      <c r="I73" s="8"/>
      <c r="J73" s="2">
        <f t="shared" si="23"/>
        <v>0.50938246332309789</v>
      </c>
      <c r="K73" s="2">
        <f t="shared" si="24"/>
        <v>0.46844080518594339</v>
      </c>
      <c r="L73" s="2">
        <f t="shared" si="25"/>
        <v>1.2964858410098942E-2</v>
      </c>
      <c r="M73" s="2">
        <f t="shared" si="26"/>
        <v>9.2118730808597813E-3</v>
      </c>
      <c r="N73" s="1">
        <f t="shared" si="28"/>
        <v>1493</v>
      </c>
      <c r="O73" s="1">
        <v>1373</v>
      </c>
      <c r="P73" s="1">
        <v>38</v>
      </c>
      <c r="Q73" s="57"/>
      <c r="S73" s="57"/>
      <c r="T73" s="57"/>
      <c r="U73" s="57"/>
      <c r="V73" s="57"/>
      <c r="W73" s="57"/>
      <c r="X73" s="57"/>
      <c r="Y73" s="57"/>
      <c r="Z73" s="57"/>
      <c r="AA73" s="57">
        <v>27</v>
      </c>
      <c r="AB73" s="57"/>
      <c r="AC73" s="10"/>
      <c r="AD73" s="10"/>
      <c r="AI73" t="str">
        <f t="shared" si="29"/>
        <v>Lebanon</v>
      </c>
      <c r="AJ73" t="s">
        <v>1729</v>
      </c>
      <c r="AK73" s="10">
        <v>2</v>
      </c>
      <c r="AM73" s="91">
        <v>9</v>
      </c>
      <c r="AN73" s="93">
        <v>11</v>
      </c>
      <c r="AO73" s="93">
        <v>35</v>
      </c>
      <c r="AP73" s="97">
        <v>42390</v>
      </c>
      <c r="AQ73" s="97">
        <f t="shared" si="30"/>
        <v>9011</v>
      </c>
      <c r="AR73" t="s">
        <v>718</v>
      </c>
      <c r="AS73" s="101">
        <f t="shared" si="27"/>
        <v>942390</v>
      </c>
      <c r="AW73">
        <v>55.24</v>
      </c>
      <c r="AX73">
        <v>1.1299999999999999</v>
      </c>
      <c r="AY73">
        <v>54.11</v>
      </c>
      <c r="AZ73" s="2"/>
      <c r="BB73" s="1">
        <v>1388</v>
      </c>
      <c r="BC73" s="1">
        <v>105</v>
      </c>
      <c r="BE73" s="1"/>
    </row>
    <row r="74" spans="1:57" hidden="1" outlineLevel="1">
      <c r="A74" t="s">
        <v>1269</v>
      </c>
      <c r="B74" s="10" t="s">
        <v>1193</v>
      </c>
      <c r="C74" s="1">
        <f t="shared" si="21"/>
        <v>4919</v>
      </c>
      <c r="D74" s="7">
        <f>IF(N74&gt;0, RANK(N74,(N74:P74,Q74:AE74)),0)</f>
        <v>1</v>
      </c>
      <c r="E74" s="7">
        <f>IF(O74&gt;0,RANK(O74,(N74:P74,Q74:AE74)),0)</f>
        <v>2</v>
      </c>
      <c r="F74" s="7">
        <f t="shared" si="22"/>
        <v>3</v>
      </c>
      <c r="G74" s="1">
        <f t="shared" si="19"/>
        <v>392</v>
      </c>
      <c r="H74" s="2">
        <f t="shared" si="20"/>
        <v>7.9690994104492777E-2</v>
      </c>
      <c r="I74" s="8"/>
      <c r="J74" s="2">
        <f t="shared" si="23"/>
        <v>0.52978247611303109</v>
      </c>
      <c r="K74" s="2">
        <f t="shared" si="24"/>
        <v>0.45009148200853832</v>
      </c>
      <c r="L74" s="2">
        <f t="shared" si="25"/>
        <v>1.1587721081520634E-2</v>
      </c>
      <c r="M74" s="2">
        <f t="shared" si="26"/>
        <v>8.538320796909955E-3</v>
      </c>
      <c r="N74" s="1">
        <f t="shared" si="28"/>
        <v>2606</v>
      </c>
      <c r="O74" s="1">
        <v>2214</v>
      </c>
      <c r="P74" s="1">
        <v>57</v>
      </c>
      <c r="Q74" s="57"/>
      <c r="S74" s="57"/>
      <c r="T74" s="57"/>
      <c r="U74" s="57"/>
      <c r="V74" s="57"/>
      <c r="W74" s="57"/>
      <c r="X74" s="57"/>
      <c r="Y74" s="57"/>
      <c r="Z74" s="57"/>
      <c r="AA74" s="57">
        <v>42</v>
      </c>
      <c r="AB74" s="57"/>
      <c r="AC74" s="10"/>
      <c r="AD74" s="10"/>
      <c r="AI74" t="str">
        <f t="shared" si="29"/>
        <v>Ledyard</v>
      </c>
      <c r="AJ74" t="s">
        <v>1729</v>
      </c>
      <c r="AK74" s="10">
        <v>2</v>
      </c>
      <c r="AM74" s="91">
        <v>9</v>
      </c>
      <c r="AN74" s="93">
        <v>11</v>
      </c>
      <c r="AO74" s="93">
        <v>40</v>
      </c>
      <c r="AP74" s="97">
        <v>42600</v>
      </c>
      <c r="AQ74" s="97">
        <f t="shared" si="30"/>
        <v>9011</v>
      </c>
      <c r="AR74" t="s">
        <v>718</v>
      </c>
      <c r="AS74" s="101">
        <f t="shared" si="27"/>
        <v>942600</v>
      </c>
      <c r="AW74">
        <v>40</v>
      </c>
      <c r="AX74">
        <v>1.85</v>
      </c>
      <c r="AY74">
        <v>38.14</v>
      </c>
      <c r="AZ74" s="2"/>
      <c r="BB74" s="1">
        <v>2513</v>
      </c>
      <c r="BC74" s="1">
        <v>93</v>
      </c>
      <c r="BE74" s="1"/>
    </row>
    <row r="75" spans="1:57" hidden="1" outlineLevel="1">
      <c r="A75" t="s">
        <v>577</v>
      </c>
      <c r="B75" s="10" t="s">
        <v>1193</v>
      </c>
      <c r="C75" s="1">
        <f t="shared" si="21"/>
        <v>1626</v>
      </c>
      <c r="D75" s="7">
        <f>IF(N75&gt;0, RANK(N75,(N75:P75,Q75:AE75)),0)</f>
        <v>1</v>
      </c>
      <c r="E75" s="7">
        <f>IF(O75&gt;0,RANK(O75,(N75:P75,Q75:AE75)),0)</f>
        <v>2</v>
      </c>
      <c r="F75" s="7">
        <f t="shared" si="22"/>
        <v>3</v>
      </c>
      <c r="G75" s="1">
        <f t="shared" si="19"/>
        <v>172</v>
      </c>
      <c r="H75" s="2">
        <f t="shared" si="20"/>
        <v>0.1057810578105781</v>
      </c>
      <c r="I75" s="8"/>
      <c r="J75" s="2">
        <f t="shared" si="23"/>
        <v>0.54366543665436651</v>
      </c>
      <c r="K75" s="2">
        <f t="shared" si="24"/>
        <v>0.43788437884378845</v>
      </c>
      <c r="L75" s="2">
        <f t="shared" si="25"/>
        <v>1.2300123001230012E-2</v>
      </c>
      <c r="M75" s="2">
        <f t="shared" si="26"/>
        <v>6.1500615006150339E-3</v>
      </c>
      <c r="N75" s="1">
        <f t="shared" si="28"/>
        <v>884</v>
      </c>
      <c r="O75" s="1">
        <v>712</v>
      </c>
      <c r="P75" s="1">
        <v>20</v>
      </c>
      <c r="Q75" s="57"/>
      <c r="S75" s="57"/>
      <c r="T75" s="57"/>
      <c r="U75" s="57"/>
      <c r="V75" s="57"/>
      <c r="W75" s="57"/>
      <c r="X75" s="57"/>
      <c r="Y75" s="57"/>
      <c r="Z75" s="57"/>
      <c r="AA75" s="57">
        <v>10</v>
      </c>
      <c r="AB75" s="57"/>
      <c r="AC75" s="10"/>
      <c r="AD75" s="10"/>
      <c r="AI75" t="str">
        <f t="shared" si="29"/>
        <v>Lisbon</v>
      </c>
      <c r="AJ75" t="s">
        <v>1729</v>
      </c>
      <c r="AK75" s="10">
        <v>2</v>
      </c>
      <c r="AM75" s="91">
        <v>9</v>
      </c>
      <c r="AN75" s="93">
        <v>11</v>
      </c>
      <c r="AO75" s="93">
        <v>45</v>
      </c>
      <c r="AP75" s="97">
        <v>43230</v>
      </c>
      <c r="AQ75" s="97">
        <f t="shared" si="30"/>
        <v>9011</v>
      </c>
      <c r="AR75" t="s">
        <v>718</v>
      </c>
      <c r="AS75" s="101">
        <f t="shared" si="27"/>
        <v>943230</v>
      </c>
      <c r="AW75">
        <v>16.63</v>
      </c>
      <c r="AX75">
        <v>0.38</v>
      </c>
      <c r="AY75">
        <v>16.260000000000002</v>
      </c>
      <c r="AZ75" s="2"/>
      <c r="BB75" s="1">
        <v>826</v>
      </c>
      <c r="BC75" s="1">
        <v>58</v>
      </c>
      <c r="BE75" s="1"/>
    </row>
    <row r="76" spans="1:57" hidden="1" outlineLevel="1">
      <c r="A76" t="s">
        <v>1994</v>
      </c>
      <c r="B76" s="10" t="s">
        <v>1193</v>
      </c>
      <c r="C76" s="1">
        <f t="shared" si="21"/>
        <v>3788</v>
      </c>
      <c r="D76" s="7">
        <f>IF(N76&gt;0, RANK(N76,(N76:P76,Q76:AE76)),0)</f>
        <v>2</v>
      </c>
      <c r="E76" s="7">
        <f>IF(O76&gt;0,RANK(O76,(N76:P76,Q76:AE76)),0)</f>
        <v>1</v>
      </c>
      <c r="F76" s="7">
        <f t="shared" si="22"/>
        <v>3</v>
      </c>
      <c r="G76" s="1">
        <f t="shared" si="19"/>
        <v>420</v>
      </c>
      <c r="H76" s="2">
        <f t="shared" si="20"/>
        <v>0.11087645195353749</v>
      </c>
      <c r="I76" s="8"/>
      <c r="J76" s="2">
        <f t="shared" si="23"/>
        <v>0.43373812038014786</v>
      </c>
      <c r="K76" s="2">
        <f t="shared" si="24"/>
        <v>0.54461457233368538</v>
      </c>
      <c r="L76" s="2">
        <f t="shared" si="25"/>
        <v>1.3463569165786695E-2</v>
      </c>
      <c r="M76" s="2">
        <f t="shared" si="26"/>
        <v>8.183738120380122E-3</v>
      </c>
      <c r="N76" s="1">
        <f t="shared" si="28"/>
        <v>1643</v>
      </c>
      <c r="O76" s="1">
        <v>2063</v>
      </c>
      <c r="P76" s="1">
        <v>51</v>
      </c>
      <c r="Q76" s="57"/>
      <c r="S76" s="57"/>
      <c r="T76" s="57"/>
      <c r="U76" s="57"/>
      <c r="V76" s="57"/>
      <c r="W76" s="57"/>
      <c r="X76" s="57"/>
      <c r="Y76" s="57"/>
      <c r="Z76" s="57"/>
      <c r="AA76" s="57">
        <v>31</v>
      </c>
      <c r="AB76" s="57"/>
      <c r="AC76" s="10"/>
      <c r="AD76" s="10"/>
      <c r="AI76" t="str">
        <f t="shared" si="29"/>
        <v>Litchfield</v>
      </c>
      <c r="AJ76" t="s">
        <v>1994</v>
      </c>
      <c r="AK76" s="10">
        <v>5</v>
      </c>
      <c r="AM76" s="91">
        <v>9</v>
      </c>
      <c r="AN76" s="93">
        <v>5</v>
      </c>
      <c r="AO76" s="93">
        <v>50</v>
      </c>
      <c r="AP76" s="97">
        <v>43370</v>
      </c>
      <c r="AQ76" s="97">
        <f t="shared" si="30"/>
        <v>9005</v>
      </c>
      <c r="AR76" t="s">
        <v>718</v>
      </c>
      <c r="AS76" s="101">
        <f t="shared" si="27"/>
        <v>943370</v>
      </c>
      <c r="AW76">
        <v>56.78</v>
      </c>
      <c r="AX76">
        <v>0.72</v>
      </c>
      <c r="AY76">
        <v>56.06</v>
      </c>
      <c r="AZ76" s="2"/>
      <c r="BB76" s="1">
        <v>1597</v>
      </c>
      <c r="BC76" s="1">
        <v>46</v>
      </c>
      <c r="BE76" s="1"/>
    </row>
    <row r="77" spans="1:57" hidden="1" outlineLevel="1">
      <c r="A77" t="s">
        <v>904</v>
      </c>
      <c r="B77" s="10" t="s">
        <v>1193</v>
      </c>
      <c r="C77" s="1">
        <f t="shared" si="21"/>
        <v>1203</v>
      </c>
      <c r="D77" s="7">
        <f>IF(N77&gt;0, RANK(N77,(N77:P77,Q77:AE77)),0)</f>
        <v>1</v>
      </c>
      <c r="E77" s="7">
        <f>IF(O77&gt;0,RANK(O77,(N77:P77,Q77:AE77)),0)</f>
        <v>2</v>
      </c>
      <c r="F77" s="7">
        <f t="shared" si="22"/>
        <v>3</v>
      </c>
      <c r="G77" s="1">
        <f t="shared" si="19"/>
        <v>172</v>
      </c>
      <c r="H77" s="2">
        <f t="shared" si="20"/>
        <v>0.14297589359933499</v>
      </c>
      <c r="I77" s="8"/>
      <c r="J77" s="2">
        <f t="shared" si="23"/>
        <v>0.55777223607647552</v>
      </c>
      <c r="K77" s="2">
        <f t="shared" si="24"/>
        <v>0.41479634247714048</v>
      </c>
      <c r="L77" s="2">
        <f t="shared" si="25"/>
        <v>1.7456359102244388E-2</v>
      </c>
      <c r="M77" s="2">
        <f t="shared" si="26"/>
        <v>9.975062344139609E-3</v>
      </c>
      <c r="N77" s="1">
        <f t="shared" si="28"/>
        <v>671</v>
      </c>
      <c r="O77" s="1">
        <v>499</v>
      </c>
      <c r="P77" s="1">
        <v>21</v>
      </c>
      <c r="Q77" s="57"/>
      <c r="S77" s="57"/>
      <c r="T77" s="57"/>
      <c r="U77" s="57"/>
      <c r="V77" s="57"/>
      <c r="W77" s="57"/>
      <c r="X77" s="57"/>
      <c r="Y77" s="57"/>
      <c r="Z77" s="57"/>
      <c r="AA77" s="57">
        <v>12</v>
      </c>
      <c r="AB77" s="57"/>
      <c r="AC77" s="10"/>
      <c r="AD77" s="10"/>
      <c r="AI77" t="str">
        <f t="shared" si="29"/>
        <v>Lyme</v>
      </c>
      <c r="AJ77" t="s">
        <v>1729</v>
      </c>
      <c r="AK77" s="10">
        <v>2</v>
      </c>
      <c r="AM77" s="91">
        <v>9</v>
      </c>
      <c r="AN77" s="93">
        <v>11</v>
      </c>
      <c r="AO77" s="93">
        <v>50</v>
      </c>
      <c r="AP77" s="97">
        <v>44210</v>
      </c>
      <c r="AQ77" s="97">
        <f t="shared" si="30"/>
        <v>9011</v>
      </c>
      <c r="AR77" t="s">
        <v>718</v>
      </c>
      <c r="AS77" s="101">
        <f t="shared" si="27"/>
        <v>944210</v>
      </c>
      <c r="AW77">
        <v>34.479999999999997</v>
      </c>
      <c r="AX77">
        <v>2.63</v>
      </c>
      <c r="AY77">
        <v>31.85</v>
      </c>
      <c r="AZ77" s="2"/>
      <c r="BB77" s="1">
        <v>646</v>
      </c>
      <c r="BC77" s="1">
        <v>25</v>
      </c>
      <c r="BE77" s="1"/>
    </row>
    <row r="78" spans="1:57" hidden="1" outlineLevel="1">
      <c r="A78" t="s">
        <v>1370</v>
      </c>
      <c r="B78" s="10" t="s">
        <v>1193</v>
      </c>
      <c r="C78" s="1">
        <f t="shared" si="21"/>
        <v>8515</v>
      </c>
      <c r="D78" s="7">
        <f>IF(N78&gt;0, RANK(N78,(N78:P78,Q78:AE78)),0)</f>
        <v>1</v>
      </c>
      <c r="E78" s="7">
        <f>IF(O78&gt;0,RANK(O78,(N78:P78,Q78:AE78)),0)</f>
        <v>2</v>
      </c>
      <c r="F78" s="7">
        <f t="shared" si="22"/>
        <v>3</v>
      </c>
      <c r="G78" s="1">
        <f t="shared" si="19"/>
        <v>390</v>
      </c>
      <c r="H78" s="2">
        <f t="shared" si="20"/>
        <v>4.5801526717557252E-2</v>
      </c>
      <c r="I78" s="8"/>
      <c r="J78" s="2">
        <f t="shared" si="23"/>
        <v>0.5156782149148561</v>
      </c>
      <c r="K78" s="2">
        <f t="shared" si="24"/>
        <v>0.46987668819729889</v>
      </c>
      <c r="L78" s="2">
        <f t="shared" si="25"/>
        <v>9.1603053435114507E-3</v>
      </c>
      <c r="M78" s="2">
        <f t="shared" si="26"/>
        <v>5.2847915443335596E-3</v>
      </c>
      <c r="N78" s="1">
        <f t="shared" si="28"/>
        <v>4391</v>
      </c>
      <c r="O78" s="1">
        <v>4001</v>
      </c>
      <c r="P78" s="1">
        <v>78</v>
      </c>
      <c r="Q78" s="57"/>
      <c r="S78" s="57"/>
      <c r="T78" s="57"/>
      <c r="U78" s="57"/>
      <c r="V78" s="57"/>
      <c r="W78" s="57"/>
      <c r="X78" s="57"/>
      <c r="Y78" s="57"/>
      <c r="Z78" s="57"/>
      <c r="AA78" s="57">
        <v>45</v>
      </c>
      <c r="AB78" s="57"/>
      <c r="AC78" s="10"/>
      <c r="AD78" s="10"/>
      <c r="AI78" t="str">
        <f t="shared" si="29"/>
        <v>Madison</v>
      </c>
      <c r="AJ78" t="s">
        <v>317</v>
      </c>
      <c r="AK78" s="10">
        <v>2</v>
      </c>
      <c r="AM78" s="91">
        <v>9</v>
      </c>
      <c r="AN78" s="93">
        <v>9</v>
      </c>
      <c r="AO78" s="93">
        <v>50</v>
      </c>
      <c r="AP78" s="97">
        <v>44560</v>
      </c>
      <c r="AQ78" s="97">
        <f t="shared" si="30"/>
        <v>9009</v>
      </c>
      <c r="AR78" t="s">
        <v>718</v>
      </c>
      <c r="AS78" s="101">
        <f t="shared" si="27"/>
        <v>944560</v>
      </c>
      <c r="AW78">
        <v>36.78</v>
      </c>
      <c r="AX78">
        <v>0.57999999999999996</v>
      </c>
      <c r="AY78">
        <v>36.200000000000003</v>
      </c>
      <c r="AZ78" s="2"/>
      <c r="BB78" s="1">
        <v>4276</v>
      </c>
      <c r="BC78" s="1">
        <v>115</v>
      </c>
      <c r="BE78" s="1"/>
    </row>
    <row r="79" spans="1:57" hidden="1" outlineLevel="1">
      <c r="A79" t="s">
        <v>36</v>
      </c>
      <c r="B79" s="10" t="s">
        <v>1193</v>
      </c>
      <c r="C79" s="1">
        <f t="shared" si="21"/>
        <v>17581</v>
      </c>
      <c r="D79" s="7">
        <f>IF(N79&gt;0, RANK(N79,(N79:P79,Q79:AE79)),0)</f>
        <v>1</v>
      </c>
      <c r="E79" s="7">
        <f>IF(O79&gt;0,RANK(O79,(N79:P79,Q79:AE79)),0)</f>
        <v>2</v>
      </c>
      <c r="F79" s="7">
        <f t="shared" si="22"/>
        <v>3</v>
      </c>
      <c r="G79" s="1">
        <f t="shared" si="19"/>
        <v>4024</v>
      </c>
      <c r="H79" s="2">
        <f t="shared" si="20"/>
        <v>0.22888345372845686</v>
      </c>
      <c r="I79" s="8"/>
      <c r="J79" s="2">
        <f t="shared" si="23"/>
        <v>0.60451623912177921</v>
      </c>
      <c r="K79" s="2">
        <f t="shared" si="24"/>
        <v>0.37563278539332234</v>
      </c>
      <c r="L79" s="2">
        <f t="shared" si="25"/>
        <v>1.3309823104487799E-2</v>
      </c>
      <c r="M79" s="2">
        <f t="shared" si="26"/>
        <v>6.5411523804106489E-3</v>
      </c>
      <c r="N79" s="1">
        <f t="shared" si="28"/>
        <v>10628</v>
      </c>
      <c r="O79" s="1">
        <v>6604</v>
      </c>
      <c r="P79" s="1">
        <v>234</v>
      </c>
      <c r="Q79" s="57"/>
      <c r="S79" s="57"/>
      <c r="T79" s="57"/>
      <c r="U79" s="57"/>
      <c r="V79" s="57"/>
      <c r="W79" s="57"/>
      <c r="X79" s="57"/>
      <c r="Y79" s="57"/>
      <c r="Z79" s="57"/>
      <c r="AA79" s="57">
        <v>115</v>
      </c>
      <c r="AB79" s="57"/>
      <c r="AC79" s="10"/>
      <c r="AD79" s="10"/>
      <c r="AI79" t="str">
        <f t="shared" si="29"/>
        <v>Manchester</v>
      </c>
      <c r="AJ79" t="s">
        <v>1842</v>
      </c>
      <c r="AK79" s="10">
        <v>1</v>
      </c>
      <c r="AM79" s="91">
        <v>9</v>
      </c>
      <c r="AN79" s="93">
        <v>3</v>
      </c>
      <c r="AO79" s="93">
        <v>80</v>
      </c>
      <c r="AP79" s="97">
        <v>44700</v>
      </c>
      <c r="AQ79" s="97">
        <f t="shared" si="30"/>
        <v>9003</v>
      </c>
      <c r="AR79" t="s">
        <v>718</v>
      </c>
      <c r="AS79" s="101">
        <f t="shared" si="27"/>
        <v>944700</v>
      </c>
      <c r="AW79">
        <v>27.68</v>
      </c>
      <c r="AX79">
        <v>0.42</v>
      </c>
      <c r="AY79">
        <v>27.26</v>
      </c>
      <c r="AZ79" s="2"/>
      <c r="BB79" s="1">
        <v>10083</v>
      </c>
      <c r="BC79" s="1">
        <v>545</v>
      </c>
      <c r="BE79" s="1"/>
    </row>
    <row r="80" spans="1:57" hidden="1" outlineLevel="1">
      <c r="A80" t="s">
        <v>2287</v>
      </c>
      <c r="B80" s="10" t="s">
        <v>1193</v>
      </c>
      <c r="C80" s="1">
        <f t="shared" si="21"/>
        <v>5724</v>
      </c>
      <c r="D80" s="7">
        <f>IF(N80&gt;0, RANK(N80,(N80:P80,Q80:AE80)),0)</f>
        <v>1</v>
      </c>
      <c r="E80" s="7">
        <f>IF(O80&gt;0,RANK(O80,(N80:P80,Q80:AE80)),0)</f>
        <v>2</v>
      </c>
      <c r="F80" s="7">
        <f t="shared" si="22"/>
        <v>3</v>
      </c>
      <c r="G80" s="1">
        <f t="shared" si="19"/>
        <v>2765</v>
      </c>
      <c r="H80" s="2">
        <f t="shared" si="20"/>
        <v>0.48305380852550661</v>
      </c>
      <c r="I80" s="8"/>
      <c r="J80" s="2">
        <f t="shared" si="23"/>
        <v>0.72763801537386441</v>
      </c>
      <c r="K80" s="2">
        <f t="shared" si="24"/>
        <v>0.2445842068483578</v>
      </c>
      <c r="L80" s="2">
        <f t="shared" si="25"/>
        <v>1.5199161425576519E-2</v>
      </c>
      <c r="M80" s="2">
        <f t="shared" si="26"/>
        <v>1.2578616352201271E-2</v>
      </c>
      <c r="N80" s="1">
        <f t="shared" si="28"/>
        <v>4165</v>
      </c>
      <c r="O80" s="1">
        <v>1400</v>
      </c>
      <c r="P80" s="1">
        <v>87</v>
      </c>
      <c r="Q80" s="57"/>
      <c r="S80" s="57"/>
      <c r="T80" s="57"/>
      <c r="U80" s="57"/>
      <c r="V80" s="57"/>
      <c r="W80" s="57"/>
      <c r="X80" s="57"/>
      <c r="Y80" s="57"/>
      <c r="Z80" s="57"/>
      <c r="AA80" s="57">
        <v>72</v>
      </c>
      <c r="AB80" s="57"/>
      <c r="AC80" s="10"/>
      <c r="AD80" s="10"/>
      <c r="AI80" t="str">
        <f t="shared" si="29"/>
        <v>Mansfield</v>
      </c>
      <c r="AJ80" t="s">
        <v>2311</v>
      </c>
      <c r="AK80" s="10">
        <v>2</v>
      </c>
      <c r="AM80" s="91">
        <v>9</v>
      </c>
      <c r="AN80" s="93">
        <v>13</v>
      </c>
      <c r="AO80" s="93">
        <v>35</v>
      </c>
      <c r="AP80" s="97">
        <v>44910</v>
      </c>
      <c r="AQ80" s="97">
        <f t="shared" si="30"/>
        <v>9013</v>
      </c>
      <c r="AR80" t="s">
        <v>718</v>
      </c>
      <c r="AS80" s="101">
        <f t="shared" si="27"/>
        <v>944910</v>
      </c>
      <c r="AW80">
        <v>45.49</v>
      </c>
      <c r="AX80">
        <v>1.03</v>
      </c>
      <c r="AY80">
        <v>44.46</v>
      </c>
      <c r="AZ80" s="2"/>
      <c r="BB80" s="1">
        <v>3973</v>
      </c>
      <c r="BC80" s="1">
        <v>192</v>
      </c>
      <c r="BE80" s="1"/>
    </row>
    <row r="81" spans="1:57" hidden="1" outlineLevel="1">
      <c r="A81" t="s">
        <v>2271</v>
      </c>
      <c r="B81" s="10" t="s">
        <v>1193</v>
      </c>
      <c r="C81" s="1">
        <f t="shared" si="21"/>
        <v>2875</v>
      </c>
      <c r="D81" s="7">
        <f>IF(N81&gt;0, RANK(N81,(N81:P81,Q81:AE81)),0)</f>
        <v>1</v>
      </c>
      <c r="E81" s="7">
        <f>IF(O81&gt;0,RANK(O81,(N81:P81,Q81:AE81)),0)</f>
        <v>2</v>
      </c>
      <c r="F81" s="7">
        <f t="shared" si="22"/>
        <v>3</v>
      </c>
      <c r="G81" s="1">
        <f t="shared" si="19"/>
        <v>23</v>
      </c>
      <c r="H81" s="2">
        <f t="shared" si="20"/>
        <v>8.0000000000000002E-3</v>
      </c>
      <c r="I81" s="8"/>
      <c r="J81" s="2">
        <f t="shared" si="23"/>
        <v>0.49634782608695655</v>
      </c>
      <c r="K81" s="2">
        <f t="shared" si="24"/>
        <v>0.48834782608695654</v>
      </c>
      <c r="L81" s="2">
        <f t="shared" si="25"/>
        <v>1.008695652173913E-2</v>
      </c>
      <c r="M81" s="2">
        <f t="shared" si="26"/>
        <v>5.2173913043478421E-3</v>
      </c>
      <c r="N81" s="1">
        <f t="shared" si="28"/>
        <v>1427</v>
      </c>
      <c r="O81" s="1">
        <v>1404</v>
      </c>
      <c r="P81" s="1">
        <v>29</v>
      </c>
      <c r="Q81" s="57"/>
      <c r="S81" s="57"/>
      <c r="T81" s="57"/>
      <c r="U81" s="57"/>
      <c r="V81" s="57"/>
      <c r="W81" s="57"/>
      <c r="X81" s="57"/>
      <c r="Y81" s="57"/>
      <c r="Z81" s="57"/>
      <c r="AA81" s="57">
        <v>15</v>
      </c>
      <c r="AB81" s="57"/>
      <c r="AC81" s="10"/>
      <c r="AD81" s="10"/>
      <c r="AI81" t="str">
        <f t="shared" si="29"/>
        <v>Marlborough</v>
      </c>
      <c r="AJ81" t="s">
        <v>1842</v>
      </c>
      <c r="AK81" s="10">
        <v>2</v>
      </c>
      <c r="AM81" s="91">
        <v>9</v>
      </c>
      <c r="AN81" s="93">
        <v>3</v>
      </c>
      <c r="AO81" s="93">
        <v>85</v>
      </c>
      <c r="AP81" s="97">
        <v>45820</v>
      </c>
      <c r="AQ81" s="97">
        <f t="shared" si="30"/>
        <v>9003</v>
      </c>
      <c r="AR81" t="s">
        <v>718</v>
      </c>
      <c r="AS81" s="101">
        <f t="shared" si="27"/>
        <v>945820</v>
      </c>
      <c r="AW81">
        <v>23.43</v>
      </c>
      <c r="AX81">
        <v>0.15</v>
      </c>
      <c r="AY81">
        <v>23.28</v>
      </c>
      <c r="AZ81" s="2"/>
      <c r="BB81" s="1">
        <v>1362</v>
      </c>
      <c r="BC81" s="1">
        <v>65</v>
      </c>
      <c r="BE81" s="1"/>
    </row>
    <row r="82" spans="1:57" hidden="1" outlineLevel="1">
      <c r="A82" t="s">
        <v>948</v>
      </c>
      <c r="B82" s="10" t="s">
        <v>1193</v>
      </c>
      <c r="C82" s="1">
        <f t="shared" si="21"/>
        <v>15508</v>
      </c>
      <c r="D82" s="7">
        <f>IF(N82&gt;0, RANK(N82,(N82:P82,Q82:AE82)),0)</f>
        <v>1</v>
      </c>
      <c r="E82" s="7">
        <f>IF(O82&gt;0,RANK(O82,(N82:P82,Q82:AE82)),0)</f>
        <v>2</v>
      </c>
      <c r="F82" s="7">
        <f t="shared" si="22"/>
        <v>3</v>
      </c>
      <c r="G82" s="1">
        <f t="shared" si="19"/>
        <v>3874</v>
      </c>
      <c r="H82" s="2">
        <f t="shared" si="20"/>
        <v>0.24980655145731234</v>
      </c>
      <c r="I82" s="8"/>
      <c r="J82" s="2">
        <f t="shared" si="23"/>
        <v>0.61774567964921334</v>
      </c>
      <c r="K82" s="2">
        <f t="shared" si="24"/>
        <v>0.36793912819190094</v>
      </c>
      <c r="L82" s="2">
        <f t="shared" si="25"/>
        <v>8.5117358782563837E-3</v>
      </c>
      <c r="M82" s="2">
        <f t="shared" si="26"/>
        <v>5.8034562806293308E-3</v>
      </c>
      <c r="N82" s="1">
        <f t="shared" si="28"/>
        <v>9580</v>
      </c>
      <c r="O82" s="1">
        <v>5706</v>
      </c>
      <c r="P82" s="1">
        <v>132</v>
      </c>
      <c r="Q82" s="57"/>
      <c r="S82" s="57"/>
      <c r="T82" s="57"/>
      <c r="U82" s="57"/>
      <c r="V82" s="57"/>
      <c r="W82" s="57"/>
      <c r="X82" s="57"/>
      <c r="Y82" s="57"/>
      <c r="Z82" s="57"/>
      <c r="AA82" s="57">
        <v>90</v>
      </c>
      <c r="AB82" s="57"/>
      <c r="AC82" s="10"/>
      <c r="AD82" s="10"/>
      <c r="AI82" t="str">
        <f t="shared" si="29"/>
        <v>Meriden</v>
      </c>
      <c r="AJ82" t="s">
        <v>317</v>
      </c>
      <c r="AK82" s="10">
        <v>5</v>
      </c>
      <c r="AM82" s="91">
        <v>9</v>
      </c>
      <c r="AN82" s="93">
        <v>9</v>
      </c>
      <c r="AO82" s="93">
        <v>55</v>
      </c>
      <c r="AP82" s="97">
        <v>46520</v>
      </c>
      <c r="AQ82" s="97">
        <f t="shared" si="30"/>
        <v>9009</v>
      </c>
      <c r="AR82" t="s">
        <v>718</v>
      </c>
      <c r="AS82" s="101">
        <f t="shared" si="27"/>
        <v>946520</v>
      </c>
      <c r="AW82">
        <v>24.14</v>
      </c>
      <c r="AX82">
        <v>0.4</v>
      </c>
      <c r="AY82">
        <v>23.75</v>
      </c>
      <c r="AZ82" s="2"/>
      <c r="BB82" s="1">
        <v>9210</v>
      </c>
      <c r="BC82" s="1">
        <v>370</v>
      </c>
      <c r="BE82" s="1"/>
    </row>
    <row r="83" spans="1:57" hidden="1" outlineLevel="1">
      <c r="A83" t="s">
        <v>1119</v>
      </c>
      <c r="B83" s="10" t="s">
        <v>1193</v>
      </c>
      <c r="C83" s="1">
        <f t="shared" si="21"/>
        <v>3487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22"/>
        <v>3</v>
      </c>
      <c r="G83" s="1">
        <f t="shared" si="19"/>
        <v>805</v>
      </c>
      <c r="H83" s="2">
        <f t="shared" si="20"/>
        <v>0.23085747060510467</v>
      </c>
      <c r="I83" s="8"/>
      <c r="J83" s="2">
        <f t="shared" si="23"/>
        <v>0.379122454832234</v>
      </c>
      <c r="K83" s="2">
        <f t="shared" si="24"/>
        <v>0.6099799254373387</v>
      </c>
      <c r="L83" s="2">
        <f t="shared" si="25"/>
        <v>7.4562661313449961E-3</v>
      </c>
      <c r="M83" s="2">
        <f t="shared" si="26"/>
        <v>3.4413535990822476E-3</v>
      </c>
      <c r="N83" s="1">
        <f t="shared" si="28"/>
        <v>1322</v>
      </c>
      <c r="O83" s="1">
        <v>2127</v>
      </c>
      <c r="P83" s="1">
        <v>26</v>
      </c>
      <c r="Q83" s="57"/>
      <c r="S83" s="57"/>
      <c r="T83" s="57"/>
      <c r="U83" s="57"/>
      <c r="V83" s="57"/>
      <c r="W83" s="57"/>
      <c r="X83" s="57"/>
      <c r="Y83" s="57"/>
      <c r="Z83" s="57"/>
      <c r="AA83" s="57">
        <v>12</v>
      </c>
      <c r="AB83" s="57"/>
      <c r="AC83" s="10"/>
      <c r="AD83" s="10"/>
      <c r="AI83" t="str">
        <f t="shared" si="29"/>
        <v>Middlebury</v>
      </c>
      <c r="AJ83" t="s">
        <v>317</v>
      </c>
      <c r="AK83" s="10">
        <v>5</v>
      </c>
      <c r="AM83" s="91">
        <v>9</v>
      </c>
      <c r="AN83" s="93">
        <v>9</v>
      </c>
      <c r="AO83" s="93">
        <v>60</v>
      </c>
      <c r="AP83" s="97">
        <v>46940</v>
      </c>
      <c r="AQ83" s="97">
        <f t="shared" si="30"/>
        <v>9009</v>
      </c>
      <c r="AR83" t="s">
        <v>718</v>
      </c>
      <c r="AS83" s="101">
        <f t="shared" si="27"/>
        <v>946940</v>
      </c>
      <c r="AW83">
        <v>18.45</v>
      </c>
      <c r="AX83">
        <v>0.7</v>
      </c>
      <c r="AY83">
        <v>17.75</v>
      </c>
      <c r="AZ83" s="2"/>
      <c r="BB83" s="1">
        <v>1279</v>
      </c>
      <c r="BC83" s="1">
        <v>43</v>
      </c>
      <c r="BE83" s="1"/>
    </row>
    <row r="84" spans="1:57" hidden="1" outlineLevel="1">
      <c r="A84" t="s">
        <v>1057</v>
      </c>
      <c r="B84" s="10" t="s">
        <v>1193</v>
      </c>
      <c r="C84" s="1">
        <f t="shared" si="21"/>
        <v>2104</v>
      </c>
      <c r="D84" s="7">
        <f>IF(N84&gt;0, RANK(N84,(N84:P84,Q84:AE84)),0)</f>
        <v>1</v>
      </c>
      <c r="E84" s="7">
        <f>IF(O84&gt;0,RANK(O84,(N84:P84,Q84:AE84)),0)</f>
        <v>2</v>
      </c>
      <c r="F84" s="7">
        <f t="shared" si="22"/>
        <v>3</v>
      </c>
      <c r="G84" s="1">
        <f t="shared" si="19"/>
        <v>165</v>
      </c>
      <c r="H84" s="2">
        <f t="shared" si="20"/>
        <v>7.8422053231939168E-2</v>
      </c>
      <c r="I84" s="8"/>
      <c r="J84" s="2">
        <f t="shared" si="23"/>
        <v>0.52946768060836502</v>
      </c>
      <c r="K84" s="2">
        <f t="shared" si="24"/>
        <v>0.45104562737642584</v>
      </c>
      <c r="L84" s="2">
        <f t="shared" si="25"/>
        <v>1.2357414448669201E-2</v>
      </c>
      <c r="M84" s="2">
        <f t="shared" si="26"/>
        <v>7.1292775665399381E-3</v>
      </c>
      <c r="N84" s="1">
        <f t="shared" si="28"/>
        <v>1114</v>
      </c>
      <c r="O84" s="1">
        <v>949</v>
      </c>
      <c r="P84" s="1">
        <v>26</v>
      </c>
      <c r="Q84" s="57"/>
      <c r="S84" s="57"/>
      <c r="T84" s="57"/>
      <c r="U84" s="57"/>
      <c r="V84" s="57"/>
      <c r="W84" s="57"/>
      <c r="X84" s="57"/>
      <c r="Y84" s="57"/>
      <c r="Z84" s="57"/>
      <c r="AA84" s="57">
        <v>15</v>
      </c>
      <c r="AB84" s="57"/>
      <c r="AC84" s="10"/>
      <c r="AD84" s="10"/>
      <c r="AI84" t="str">
        <f t="shared" si="29"/>
        <v>Middlefield</v>
      </c>
      <c r="AJ84" t="s">
        <v>1037</v>
      </c>
      <c r="AK84" s="10">
        <v>3</v>
      </c>
      <c r="AM84" s="91">
        <v>9</v>
      </c>
      <c r="AN84" s="93">
        <v>7</v>
      </c>
      <c r="AO84" s="93">
        <v>55</v>
      </c>
      <c r="AP84" s="97">
        <v>47080</v>
      </c>
      <c r="AQ84" s="97">
        <f t="shared" si="30"/>
        <v>9007</v>
      </c>
      <c r="AR84" t="s">
        <v>718</v>
      </c>
      <c r="AS84" s="101">
        <f t="shared" si="27"/>
        <v>947080</v>
      </c>
      <c r="AW84">
        <v>13.32</v>
      </c>
      <c r="AX84">
        <v>0.62</v>
      </c>
      <c r="AY84">
        <v>12.7</v>
      </c>
      <c r="AZ84" s="2"/>
      <c r="BB84" s="1">
        <v>1047</v>
      </c>
      <c r="BC84" s="1">
        <v>67</v>
      </c>
      <c r="BE84" s="1"/>
    </row>
    <row r="85" spans="1:57" hidden="1" outlineLevel="1">
      <c r="A85" t="s">
        <v>649</v>
      </c>
      <c r="B85" s="10" t="s">
        <v>1193</v>
      </c>
      <c r="C85" s="1">
        <f t="shared" si="21"/>
        <v>14291</v>
      </c>
      <c r="D85" s="7">
        <f>IF(N85&gt;0, RANK(N85,(N85:P85,Q85:AE85)),0)</f>
        <v>1</v>
      </c>
      <c r="E85" s="7">
        <f>IF(O85&gt;0,RANK(O85,(N85:P85,Q85:AE85)),0)</f>
        <v>2</v>
      </c>
      <c r="F85" s="7">
        <f t="shared" si="22"/>
        <v>3</v>
      </c>
      <c r="G85" s="1">
        <f t="shared" si="19"/>
        <v>4372</v>
      </c>
      <c r="H85" s="2">
        <f t="shared" si="20"/>
        <v>0.30592680708137987</v>
      </c>
      <c r="I85" s="8"/>
      <c r="J85" s="2">
        <f t="shared" si="23"/>
        <v>0.64411167867888885</v>
      </c>
      <c r="K85" s="2">
        <f t="shared" si="24"/>
        <v>0.33818487159750893</v>
      </c>
      <c r="L85" s="2">
        <f t="shared" si="25"/>
        <v>1.0636064656077252E-2</v>
      </c>
      <c r="M85" s="2">
        <f t="shared" si="26"/>
        <v>7.0673850675249637E-3</v>
      </c>
      <c r="N85" s="1">
        <f t="shared" si="28"/>
        <v>9205</v>
      </c>
      <c r="O85" s="1">
        <v>4833</v>
      </c>
      <c r="P85" s="1">
        <v>152</v>
      </c>
      <c r="Q85" s="57"/>
      <c r="S85" s="57"/>
      <c r="T85" s="57"/>
      <c r="U85" s="57"/>
      <c r="V85" s="57"/>
      <c r="W85" s="57"/>
      <c r="X85" s="57"/>
      <c r="Y85" s="57"/>
      <c r="Z85" s="57"/>
      <c r="AA85" s="57">
        <v>101</v>
      </c>
      <c r="AB85" s="57"/>
      <c r="AC85" s="10"/>
      <c r="AD85" s="10"/>
      <c r="AI85" t="str">
        <f t="shared" si="29"/>
        <v>Middletown</v>
      </c>
      <c r="AJ85" t="s">
        <v>1037</v>
      </c>
      <c r="AK85" s="10">
        <v>0</v>
      </c>
      <c r="AM85" s="91">
        <v>9</v>
      </c>
      <c r="AN85" s="93">
        <v>7</v>
      </c>
      <c r="AO85" s="93">
        <v>60</v>
      </c>
      <c r="AP85" s="97">
        <v>47360</v>
      </c>
      <c r="AQ85" s="97">
        <f t="shared" si="30"/>
        <v>9007</v>
      </c>
      <c r="AR85" t="s">
        <v>718</v>
      </c>
      <c r="AS85" s="101">
        <f t="shared" si="27"/>
        <v>947360</v>
      </c>
      <c r="AW85">
        <v>42.32</v>
      </c>
      <c r="AX85">
        <v>1.42</v>
      </c>
      <c r="AY85">
        <v>40.9</v>
      </c>
      <c r="AZ85" s="2"/>
      <c r="BB85" s="1">
        <v>8576</v>
      </c>
      <c r="BC85" s="1">
        <v>629</v>
      </c>
      <c r="BE85" s="1"/>
    </row>
    <row r="86" spans="1:57" hidden="1" outlineLevel="1">
      <c r="A86" t="s">
        <v>1002</v>
      </c>
      <c r="B86" s="10" t="s">
        <v>1193</v>
      </c>
      <c r="C86" s="1">
        <f t="shared" si="21"/>
        <v>19398</v>
      </c>
      <c r="D86" s="7">
        <f>IF(N86&gt;0, RANK(N86,(N86:P86,Q86:AE86)),0)</f>
        <v>1</v>
      </c>
      <c r="E86" s="7">
        <f>IF(O86&gt;0,RANK(O86,(N86:P86,Q86:AE86)),0)</f>
        <v>2</v>
      </c>
      <c r="F86" s="7">
        <f t="shared" si="22"/>
        <v>3</v>
      </c>
      <c r="G86" s="1">
        <f t="shared" si="19"/>
        <v>2226</v>
      </c>
      <c r="H86" s="2">
        <f t="shared" si="20"/>
        <v>0.11475409836065574</v>
      </c>
      <c r="I86" s="8"/>
      <c r="J86" s="2">
        <f t="shared" si="23"/>
        <v>0.54912877616249101</v>
      </c>
      <c r="K86" s="2">
        <f t="shared" si="24"/>
        <v>0.43437467780183525</v>
      </c>
      <c r="L86" s="2">
        <f t="shared" si="25"/>
        <v>1.0619651510464996E-2</v>
      </c>
      <c r="M86" s="2">
        <f t="shared" si="26"/>
        <v>5.8768945252087468E-3</v>
      </c>
      <c r="N86" s="1">
        <f t="shared" si="28"/>
        <v>10652</v>
      </c>
      <c r="O86" s="1">
        <v>8426</v>
      </c>
      <c r="P86" s="1">
        <v>206</v>
      </c>
      <c r="Q86" s="57"/>
      <c r="S86" s="57"/>
      <c r="T86" s="57"/>
      <c r="U86" s="57"/>
      <c r="V86" s="57"/>
      <c r="W86" s="57"/>
      <c r="X86" s="57"/>
      <c r="Y86" s="57"/>
      <c r="Z86" s="57"/>
      <c r="AA86" s="57">
        <v>114</v>
      </c>
      <c r="AB86" s="57"/>
      <c r="AC86" s="10"/>
      <c r="AD86" s="10"/>
      <c r="AI86" t="str">
        <f t="shared" si="29"/>
        <v>Milford</v>
      </c>
      <c r="AJ86" t="s">
        <v>317</v>
      </c>
      <c r="AK86" s="10">
        <v>3</v>
      </c>
      <c r="AM86" s="91">
        <v>9</v>
      </c>
      <c r="AN86" s="93">
        <v>9</v>
      </c>
      <c r="AO86" s="93">
        <v>65</v>
      </c>
      <c r="AP86" s="97">
        <v>47535</v>
      </c>
      <c r="AQ86" s="97">
        <f t="shared" si="30"/>
        <v>9009</v>
      </c>
      <c r="AR86" t="s">
        <v>718</v>
      </c>
      <c r="AS86" s="101">
        <f t="shared" si="27"/>
        <v>947535</v>
      </c>
      <c r="AW86">
        <v>26.15</v>
      </c>
      <c r="AX86">
        <v>3.59</v>
      </c>
      <c r="AY86">
        <v>22.56</v>
      </c>
      <c r="AZ86" s="2"/>
      <c r="BB86" s="1">
        <v>10123</v>
      </c>
      <c r="BC86" s="1">
        <v>529</v>
      </c>
      <c r="BE86" s="1"/>
    </row>
    <row r="87" spans="1:57" hidden="1" outlineLevel="1">
      <c r="A87" t="s">
        <v>1570</v>
      </c>
      <c r="B87" s="10" t="s">
        <v>1193</v>
      </c>
      <c r="C87" s="1">
        <f t="shared" si="21"/>
        <v>7814</v>
      </c>
      <c r="D87" s="7">
        <f>IF(N87&gt;0, RANK(N87,(N87:P87,Q87:AE87)),0)</f>
        <v>2</v>
      </c>
      <c r="E87" s="7">
        <f>IF(O87&gt;0,RANK(O87,(N87:P87,Q87:AE87)),0)</f>
        <v>1</v>
      </c>
      <c r="F87" s="7">
        <f t="shared" si="22"/>
        <v>3</v>
      </c>
      <c r="G87" s="1">
        <f t="shared" si="19"/>
        <v>732</v>
      </c>
      <c r="H87" s="2">
        <f t="shared" si="20"/>
        <v>9.3678013821346301E-2</v>
      </c>
      <c r="I87" s="8"/>
      <c r="J87" s="2">
        <f t="shared" si="23"/>
        <v>0.44612234450985411</v>
      </c>
      <c r="K87" s="2">
        <f t="shared" si="24"/>
        <v>0.53980035833120044</v>
      </c>
      <c r="L87" s="2">
        <f t="shared" si="25"/>
        <v>8.4463782953672888E-3</v>
      </c>
      <c r="M87" s="2">
        <f t="shared" si="26"/>
        <v>5.6309188635781677E-3</v>
      </c>
      <c r="N87" s="1">
        <f t="shared" si="28"/>
        <v>3486</v>
      </c>
      <c r="O87" s="1">
        <v>4218</v>
      </c>
      <c r="P87" s="1">
        <v>66</v>
      </c>
      <c r="Q87" s="57"/>
      <c r="S87" s="57"/>
      <c r="T87" s="57"/>
      <c r="U87" s="57"/>
      <c r="V87" s="57"/>
      <c r="W87" s="57"/>
      <c r="X87" s="57"/>
      <c r="Y87" s="57"/>
      <c r="Z87" s="57"/>
      <c r="AA87" s="57">
        <v>44</v>
      </c>
      <c r="AB87" s="57"/>
      <c r="AC87" s="10"/>
      <c r="AD87" s="10"/>
      <c r="AI87" t="str">
        <f t="shared" si="29"/>
        <v>Monroe</v>
      </c>
      <c r="AJ87" t="s">
        <v>2059</v>
      </c>
      <c r="AK87" s="10">
        <v>4</v>
      </c>
      <c r="AM87" s="91">
        <v>9</v>
      </c>
      <c r="AN87" s="93">
        <v>1</v>
      </c>
      <c r="AO87" s="93">
        <v>45</v>
      </c>
      <c r="AP87" s="97">
        <v>48620</v>
      </c>
      <c r="AQ87" s="97">
        <f t="shared" si="30"/>
        <v>9001</v>
      </c>
      <c r="AR87" t="s">
        <v>718</v>
      </c>
      <c r="AS87" s="101">
        <f t="shared" si="27"/>
        <v>948620</v>
      </c>
      <c r="AW87">
        <v>26.33</v>
      </c>
      <c r="AX87">
        <v>0.2</v>
      </c>
      <c r="AY87">
        <v>26.13</v>
      </c>
      <c r="AZ87" s="2"/>
      <c r="BB87" s="1">
        <v>3322</v>
      </c>
      <c r="BC87" s="1">
        <v>164</v>
      </c>
      <c r="BE87" s="1"/>
    </row>
    <row r="88" spans="1:57" hidden="1" outlineLevel="1">
      <c r="A88" t="s">
        <v>534</v>
      </c>
      <c r="B88" s="10" t="s">
        <v>1193</v>
      </c>
      <c r="C88" s="1">
        <f t="shared" si="21"/>
        <v>5751</v>
      </c>
      <c r="D88" s="7">
        <f>IF(N88&gt;0, RANK(N88,(N88:P88,Q88:AE88)),0)</f>
        <v>1</v>
      </c>
      <c r="E88" s="7">
        <f>IF(O88&gt;0,RANK(O88,(N88:P88,Q88:AE88)),0)</f>
        <v>2</v>
      </c>
      <c r="F88" s="7">
        <f t="shared" si="22"/>
        <v>3</v>
      </c>
      <c r="G88" s="1">
        <f t="shared" si="19"/>
        <v>752</v>
      </c>
      <c r="H88" s="2">
        <f t="shared" si="20"/>
        <v>0.13075986784906973</v>
      </c>
      <c r="I88" s="8"/>
      <c r="J88" s="2">
        <f t="shared" si="23"/>
        <v>0.55190401669274913</v>
      </c>
      <c r="K88" s="2">
        <f t="shared" si="24"/>
        <v>0.42114414884367934</v>
      </c>
      <c r="L88" s="2">
        <f t="shared" si="25"/>
        <v>1.7388280299078421E-2</v>
      </c>
      <c r="M88" s="2">
        <f t="shared" si="26"/>
        <v>9.5635541644931016E-3</v>
      </c>
      <c r="N88" s="1">
        <f t="shared" si="28"/>
        <v>3174</v>
      </c>
      <c r="O88" s="1">
        <v>2422</v>
      </c>
      <c r="P88" s="1">
        <v>100</v>
      </c>
      <c r="Q88" s="57"/>
      <c r="S88" s="57"/>
      <c r="T88" s="57"/>
      <c r="U88" s="57"/>
      <c r="V88" s="57"/>
      <c r="W88" s="57"/>
      <c r="X88" s="57"/>
      <c r="Y88" s="57"/>
      <c r="Z88" s="57"/>
      <c r="AA88" s="57">
        <v>55</v>
      </c>
      <c r="AB88" s="57"/>
      <c r="AC88" s="10"/>
      <c r="AD88" s="10"/>
      <c r="AI88" t="str">
        <f t="shared" si="29"/>
        <v>Montville</v>
      </c>
      <c r="AJ88" t="s">
        <v>1729</v>
      </c>
      <c r="AK88" s="10">
        <v>2</v>
      </c>
      <c r="AM88" s="91">
        <v>9</v>
      </c>
      <c r="AN88" s="93">
        <v>11</v>
      </c>
      <c r="AO88" s="93">
        <v>55</v>
      </c>
      <c r="AP88" s="97">
        <v>48900</v>
      </c>
      <c r="AQ88" s="97">
        <f t="shared" si="30"/>
        <v>9011</v>
      </c>
      <c r="AR88" t="s">
        <v>718</v>
      </c>
      <c r="AS88" s="101">
        <f t="shared" si="27"/>
        <v>948900</v>
      </c>
      <c r="AW88">
        <v>44.13</v>
      </c>
      <c r="AX88">
        <v>2.11</v>
      </c>
      <c r="AY88">
        <v>42.02</v>
      </c>
      <c r="AZ88" s="2"/>
      <c r="BB88" s="1">
        <v>2971</v>
      </c>
      <c r="BC88" s="1">
        <v>203</v>
      </c>
      <c r="BE88" s="1"/>
    </row>
    <row r="89" spans="1:57" hidden="1" outlineLevel="1">
      <c r="A89" t="s">
        <v>1992</v>
      </c>
      <c r="B89" s="10" t="s">
        <v>1193</v>
      </c>
      <c r="C89" s="1">
        <f t="shared" si="21"/>
        <v>1121</v>
      </c>
      <c r="D89" s="7">
        <f>IF(N89&gt;0, RANK(N89,(N89:P89,Q89:AE89)),0)</f>
        <v>2</v>
      </c>
      <c r="E89" s="7">
        <f>IF(O89&gt;0,RANK(O89,(N89:P89,Q89:AE89)),0)</f>
        <v>1</v>
      </c>
      <c r="F89" s="7">
        <f t="shared" si="22"/>
        <v>3</v>
      </c>
      <c r="G89" s="1">
        <f t="shared" si="19"/>
        <v>223</v>
      </c>
      <c r="H89" s="2">
        <f t="shared" si="20"/>
        <v>0.19892952720785012</v>
      </c>
      <c r="I89" s="8"/>
      <c r="J89" s="2">
        <f t="shared" si="23"/>
        <v>0.38537020517395182</v>
      </c>
      <c r="K89" s="2">
        <f t="shared" si="24"/>
        <v>0.584299732381802</v>
      </c>
      <c r="L89" s="2">
        <f t="shared" si="25"/>
        <v>2.4085637823371989E-2</v>
      </c>
      <c r="M89" s="2">
        <f t="shared" si="26"/>
        <v>6.2444246208741977E-3</v>
      </c>
      <c r="N89" s="1">
        <f t="shared" si="28"/>
        <v>432</v>
      </c>
      <c r="O89" s="1">
        <v>655</v>
      </c>
      <c r="P89" s="1">
        <v>27</v>
      </c>
      <c r="Q89" s="57"/>
      <c r="S89" s="57"/>
      <c r="T89" s="57"/>
      <c r="U89" s="57"/>
      <c r="V89" s="57"/>
      <c r="W89" s="57"/>
      <c r="X89" s="57"/>
      <c r="Y89" s="57"/>
      <c r="Z89" s="57"/>
      <c r="AA89" s="57">
        <v>7</v>
      </c>
      <c r="AB89" s="57"/>
      <c r="AC89" s="10"/>
      <c r="AD89" s="10"/>
      <c r="AI89" t="str">
        <f t="shared" si="29"/>
        <v>Morris</v>
      </c>
      <c r="AJ89" t="s">
        <v>1994</v>
      </c>
      <c r="AK89" s="10">
        <v>5</v>
      </c>
      <c r="AM89" s="91">
        <v>9</v>
      </c>
      <c r="AN89" s="93">
        <v>5</v>
      </c>
      <c r="AO89" s="93">
        <v>55</v>
      </c>
      <c r="AP89" s="97">
        <v>49460</v>
      </c>
      <c r="AQ89" s="97">
        <f t="shared" si="30"/>
        <v>9005</v>
      </c>
      <c r="AR89" t="s">
        <v>718</v>
      </c>
      <c r="AS89" s="101">
        <f t="shared" si="27"/>
        <v>949460</v>
      </c>
      <c r="AW89">
        <v>18.72</v>
      </c>
      <c r="AX89">
        <v>1.53</v>
      </c>
      <c r="AY89">
        <v>17.190000000000001</v>
      </c>
      <c r="AZ89" s="2"/>
      <c r="BB89" s="1">
        <v>424</v>
      </c>
      <c r="BC89" s="1">
        <v>8</v>
      </c>
      <c r="BE89" s="1"/>
    </row>
    <row r="90" spans="1:57" hidden="1" outlineLevel="1">
      <c r="A90" t="s">
        <v>1259</v>
      </c>
      <c r="B90" s="10" t="s">
        <v>1193</v>
      </c>
      <c r="C90" s="1">
        <f t="shared" si="21"/>
        <v>8640</v>
      </c>
      <c r="D90" s="7">
        <f>IF(N90&gt;0, RANK(N90,(N90:P90,Q90:AE90)),0)</f>
        <v>2</v>
      </c>
      <c r="E90" s="7">
        <f>IF(O90&gt;0,RANK(O90,(N90:P90,Q90:AE90)),0)</f>
        <v>1</v>
      </c>
      <c r="F90" s="7">
        <f t="shared" si="22"/>
        <v>3</v>
      </c>
      <c r="G90" s="1">
        <f t="shared" si="19"/>
        <v>580</v>
      </c>
      <c r="H90" s="2">
        <f t="shared" si="20"/>
        <v>6.7129629629629636E-2</v>
      </c>
      <c r="I90" s="8"/>
      <c r="J90" s="2">
        <f t="shared" si="23"/>
        <v>0.45914351851851853</v>
      </c>
      <c r="K90" s="2">
        <f t="shared" si="24"/>
        <v>0.52627314814814818</v>
      </c>
      <c r="L90" s="2">
        <f t="shared" si="25"/>
        <v>1.1226851851851852E-2</v>
      </c>
      <c r="M90" s="2">
        <f t="shared" si="26"/>
        <v>3.3564814814814291E-3</v>
      </c>
      <c r="N90" s="1">
        <f t="shared" si="28"/>
        <v>3967</v>
      </c>
      <c r="O90" s="1">
        <v>4547</v>
      </c>
      <c r="P90" s="1">
        <v>97</v>
      </c>
      <c r="Q90" s="57"/>
      <c r="S90" s="57"/>
      <c r="T90" s="57"/>
      <c r="U90" s="57"/>
      <c r="V90" s="57"/>
      <c r="W90" s="57"/>
      <c r="X90" s="57"/>
      <c r="Y90" s="57"/>
      <c r="Z90" s="57"/>
      <c r="AA90" s="57">
        <v>29</v>
      </c>
      <c r="AB90" s="57"/>
      <c r="AC90" s="10"/>
      <c r="AD90" s="10"/>
      <c r="AI90" t="str">
        <f t="shared" si="29"/>
        <v>Naugatuck</v>
      </c>
      <c r="AJ90" t="s">
        <v>317</v>
      </c>
      <c r="AK90" s="10">
        <v>3</v>
      </c>
      <c r="AM90" s="91">
        <v>9</v>
      </c>
      <c r="AN90" s="93">
        <v>9</v>
      </c>
      <c r="AO90" s="93">
        <v>70</v>
      </c>
      <c r="AP90" s="97">
        <v>49950</v>
      </c>
      <c r="AQ90" s="97">
        <f t="shared" si="30"/>
        <v>9009</v>
      </c>
      <c r="AR90" t="s">
        <v>718</v>
      </c>
      <c r="AS90" s="101">
        <f t="shared" si="27"/>
        <v>949950</v>
      </c>
      <c r="AW90">
        <v>16.45</v>
      </c>
      <c r="AX90">
        <v>0.06</v>
      </c>
      <c r="AY90">
        <v>16.39</v>
      </c>
      <c r="AZ90" s="2"/>
      <c r="BB90" s="1">
        <v>3707</v>
      </c>
      <c r="BC90" s="1">
        <v>260</v>
      </c>
      <c r="BE90" s="1"/>
    </row>
    <row r="91" spans="1:57" hidden="1" outlineLevel="1">
      <c r="A91" t="s">
        <v>1094</v>
      </c>
      <c r="B91" s="10" t="s">
        <v>1193</v>
      </c>
      <c r="C91" s="1">
        <f t="shared" si="21"/>
        <v>13569</v>
      </c>
      <c r="D91" s="7">
        <f>IF(N91&gt;0, RANK(N91,(N91:P91,Q91:AE91)),0)</f>
        <v>1</v>
      </c>
      <c r="E91" s="7">
        <f>IF(O91&gt;0,RANK(O91,(N91:P91,Q91:AE91)),0)</f>
        <v>2</v>
      </c>
      <c r="F91" s="7">
        <f t="shared" si="22"/>
        <v>3</v>
      </c>
      <c r="G91" s="1">
        <f t="shared" si="19"/>
        <v>5477</v>
      </c>
      <c r="H91" s="2">
        <f t="shared" si="20"/>
        <v>0.40364065148500256</v>
      </c>
      <c r="I91" s="8"/>
      <c r="J91" s="2">
        <f t="shared" si="23"/>
        <v>0.69562974427002722</v>
      </c>
      <c r="K91" s="2">
        <f t="shared" si="24"/>
        <v>0.29198909278502466</v>
      </c>
      <c r="L91" s="2">
        <f t="shared" si="25"/>
        <v>7.2960424497015251E-3</v>
      </c>
      <c r="M91" s="2">
        <f t="shared" si="26"/>
        <v>5.0851204952465957E-3</v>
      </c>
      <c r="N91" s="1">
        <f t="shared" si="28"/>
        <v>9439</v>
      </c>
      <c r="O91" s="1">
        <v>3962</v>
      </c>
      <c r="P91" s="1">
        <v>99</v>
      </c>
      <c r="Q91" s="57"/>
      <c r="S91" s="57"/>
      <c r="T91" s="57"/>
      <c r="U91" s="57"/>
      <c r="V91" s="57"/>
      <c r="W91" s="57"/>
      <c r="X91" s="57"/>
      <c r="Y91" s="57"/>
      <c r="Z91" s="57"/>
      <c r="AA91" s="57">
        <v>69</v>
      </c>
      <c r="AB91" s="57"/>
      <c r="AC91" s="10"/>
      <c r="AD91" s="10"/>
      <c r="AI91" t="str">
        <f t="shared" si="29"/>
        <v>New Britain</v>
      </c>
      <c r="AJ91" t="s">
        <v>1842</v>
      </c>
      <c r="AK91" s="10">
        <v>5</v>
      </c>
      <c r="AM91" s="91">
        <v>9</v>
      </c>
      <c r="AN91" s="93">
        <v>3</v>
      </c>
      <c r="AO91" s="93">
        <v>90</v>
      </c>
      <c r="AP91" s="97">
        <v>50440</v>
      </c>
      <c r="AQ91" s="97">
        <f t="shared" si="30"/>
        <v>9003</v>
      </c>
      <c r="AR91" t="s">
        <v>718</v>
      </c>
      <c r="AS91" s="101">
        <f t="shared" si="27"/>
        <v>950440</v>
      </c>
      <c r="AW91">
        <v>13.4</v>
      </c>
      <c r="AX91">
        <v>7.0000000000000007E-2</v>
      </c>
      <c r="AY91">
        <v>13.34</v>
      </c>
      <c r="AZ91" s="2"/>
      <c r="BB91" s="1">
        <v>9094</v>
      </c>
      <c r="BC91" s="1">
        <v>345</v>
      </c>
      <c r="BE91" s="1"/>
    </row>
    <row r="92" spans="1:57" hidden="1" outlineLevel="1">
      <c r="A92" t="s">
        <v>962</v>
      </c>
      <c r="B92" s="10" t="s">
        <v>1193</v>
      </c>
      <c r="C92" s="1">
        <f t="shared" si="21"/>
        <v>8221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22"/>
        <v>3</v>
      </c>
      <c r="G92" s="1">
        <f t="shared" si="19"/>
        <v>2480</v>
      </c>
      <c r="H92" s="2">
        <f t="shared" si="20"/>
        <v>0.30166646393382801</v>
      </c>
      <c r="I92" s="8"/>
      <c r="J92" s="2">
        <f t="shared" si="23"/>
        <v>0.3439970806471232</v>
      </c>
      <c r="K92" s="2">
        <f t="shared" si="24"/>
        <v>0.64566354458095121</v>
      </c>
      <c r="L92" s="2">
        <f t="shared" si="25"/>
        <v>5.9603454567570859E-3</v>
      </c>
      <c r="M92" s="2">
        <f t="shared" si="26"/>
        <v>4.3790293151685054E-3</v>
      </c>
      <c r="N92" s="1">
        <f t="shared" si="28"/>
        <v>2828</v>
      </c>
      <c r="O92" s="1">
        <v>5308</v>
      </c>
      <c r="P92" s="1">
        <v>49</v>
      </c>
      <c r="Q92" s="57"/>
      <c r="S92" s="57"/>
      <c r="T92" s="57"/>
      <c r="U92" s="57"/>
      <c r="V92" s="57"/>
      <c r="W92" s="57"/>
      <c r="X92" s="57"/>
      <c r="Y92" s="57"/>
      <c r="Z92" s="57"/>
      <c r="AA92" s="57">
        <v>36</v>
      </c>
      <c r="AB92" s="57"/>
      <c r="AC92" s="10"/>
      <c r="AD92" s="10"/>
      <c r="AI92" t="str">
        <f t="shared" si="29"/>
        <v>New Canaan</v>
      </c>
      <c r="AJ92" t="s">
        <v>2059</v>
      </c>
      <c r="AK92" s="10">
        <v>4</v>
      </c>
      <c r="AM92" s="91">
        <v>9</v>
      </c>
      <c r="AN92" s="93">
        <v>1</v>
      </c>
      <c r="AO92" s="93">
        <v>50</v>
      </c>
      <c r="AP92" s="97">
        <v>50580</v>
      </c>
      <c r="AQ92" s="97">
        <f t="shared" si="30"/>
        <v>9001</v>
      </c>
      <c r="AR92" t="s">
        <v>718</v>
      </c>
      <c r="AS92" s="101">
        <f t="shared" si="27"/>
        <v>950580</v>
      </c>
      <c r="AW92">
        <v>22.48</v>
      </c>
      <c r="AX92">
        <v>0.35</v>
      </c>
      <c r="AY92">
        <v>22.13</v>
      </c>
      <c r="AZ92" s="2"/>
      <c r="BB92" s="1">
        <v>2772</v>
      </c>
      <c r="BC92" s="1">
        <v>56</v>
      </c>
      <c r="BE92" s="1"/>
    </row>
    <row r="93" spans="1:57" hidden="1" outlineLevel="1">
      <c r="A93" t="s">
        <v>2465</v>
      </c>
      <c r="B93" s="10" t="s">
        <v>1193</v>
      </c>
      <c r="C93" s="1">
        <f t="shared" si="21"/>
        <v>5333</v>
      </c>
      <c r="D93" s="7">
        <f>IF(N93&gt;0, RANK(N93,(N93:P93,Q93:AE93)),0)</f>
        <v>2</v>
      </c>
      <c r="E93" s="7">
        <f>IF(O93&gt;0,RANK(O93,(N93:P93,Q93:AE93)),0)</f>
        <v>1</v>
      </c>
      <c r="F93" s="7">
        <f t="shared" si="22"/>
        <v>3</v>
      </c>
      <c r="G93" s="1">
        <f t="shared" si="19"/>
        <v>989</v>
      </c>
      <c r="H93" s="2">
        <f t="shared" si="20"/>
        <v>0.1854490905681605</v>
      </c>
      <c r="I93" s="8"/>
      <c r="J93" s="2">
        <f t="shared" si="23"/>
        <v>0.39902493905869119</v>
      </c>
      <c r="K93" s="2">
        <f t="shared" si="24"/>
        <v>0.58447402962685169</v>
      </c>
      <c r="L93" s="2">
        <f t="shared" si="25"/>
        <v>1.1250703168948059E-2</v>
      </c>
      <c r="M93" s="2">
        <f t="shared" si="26"/>
        <v>5.2503281455090669E-3</v>
      </c>
      <c r="N93" s="1">
        <f t="shared" si="28"/>
        <v>2128</v>
      </c>
      <c r="O93" s="1">
        <v>3117</v>
      </c>
      <c r="P93" s="1">
        <v>60</v>
      </c>
      <c r="Q93" s="57"/>
      <c r="S93" s="57"/>
      <c r="T93" s="57"/>
      <c r="U93" s="57"/>
      <c r="V93" s="57"/>
      <c r="W93" s="57"/>
      <c r="X93" s="57"/>
      <c r="Y93" s="57"/>
      <c r="Z93" s="57"/>
      <c r="AA93" s="57">
        <v>28</v>
      </c>
      <c r="AB93" s="57"/>
      <c r="AC93" s="10"/>
      <c r="AD93" s="10"/>
      <c r="AI93" t="str">
        <f t="shared" si="29"/>
        <v>New Fairfield</v>
      </c>
      <c r="AJ93" t="s">
        <v>2059</v>
      </c>
      <c r="AK93" s="10">
        <v>5</v>
      </c>
      <c r="AM93" s="91">
        <v>9</v>
      </c>
      <c r="AN93" s="93">
        <v>1</v>
      </c>
      <c r="AO93" s="93">
        <v>55</v>
      </c>
      <c r="AP93" s="97">
        <v>50860</v>
      </c>
      <c r="AQ93" s="97">
        <f t="shared" si="30"/>
        <v>9001</v>
      </c>
      <c r="AR93" t="s">
        <v>718</v>
      </c>
      <c r="AS93" s="101">
        <f t="shared" si="27"/>
        <v>950860</v>
      </c>
      <c r="AW93">
        <v>25.06</v>
      </c>
      <c r="AX93">
        <v>4.59</v>
      </c>
      <c r="AY93">
        <v>20.46</v>
      </c>
      <c r="AZ93" s="2"/>
      <c r="BB93" s="1">
        <v>2047</v>
      </c>
      <c r="BC93" s="1">
        <v>81</v>
      </c>
      <c r="BE93" s="1"/>
    </row>
    <row r="94" spans="1:57" hidden="1" outlineLevel="1">
      <c r="A94" t="s">
        <v>1511</v>
      </c>
      <c r="B94" s="10" t="s">
        <v>1193</v>
      </c>
      <c r="C94" s="1">
        <f t="shared" si="21"/>
        <v>3211</v>
      </c>
      <c r="D94" s="7">
        <f>IF(N94&gt;0, RANK(N94,(N94:P94,Q94:AE94)),0)</f>
        <v>2</v>
      </c>
      <c r="E94" s="7">
        <f>IF(O94&gt;0,RANK(O94,(N94:P94,Q94:AE94)),0)</f>
        <v>1</v>
      </c>
      <c r="F94" s="7">
        <f t="shared" si="22"/>
        <v>3</v>
      </c>
      <c r="G94" s="1">
        <f t="shared" si="19"/>
        <v>362</v>
      </c>
      <c r="H94" s="2">
        <f t="shared" si="20"/>
        <v>0.11273746496418562</v>
      </c>
      <c r="I94" s="8"/>
      <c r="J94" s="2">
        <f t="shared" si="23"/>
        <v>0.43537838679539087</v>
      </c>
      <c r="K94" s="2">
        <f t="shared" si="24"/>
        <v>0.54811585175957644</v>
      </c>
      <c r="L94" s="2">
        <f t="shared" si="25"/>
        <v>1.0900031142946123E-2</v>
      </c>
      <c r="M94" s="2">
        <f t="shared" si="26"/>
        <v>5.6057303020865621E-3</v>
      </c>
      <c r="N94" s="1">
        <f t="shared" si="28"/>
        <v>1398</v>
      </c>
      <c r="O94" s="1">
        <v>1760</v>
      </c>
      <c r="P94" s="1">
        <v>35</v>
      </c>
      <c r="Q94" s="57"/>
      <c r="S94" s="57"/>
      <c r="T94" s="57"/>
      <c r="U94" s="57"/>
      <c r="V94" s="57"/>
      <c r="W94" s="57"/>
      <c r="X94" s="57"/>
      <c r="Y94" s="57"/>
      <c r="Z94" s="57"/>
      <c r="AA94" s="57">
        <v>18</v>
      </c>
      <c r="AB94" s="57"/>
      <c r="AC94" s="10"/>
      <c r="AD94" s="10"/>
      <c r="AI94" t="str">
        <f t="shared" si="29"/>
        <v>New Hartford</v>
      </c>
      <c r="AJ94" t="s">
        <v>1994</v>
      </c>
      <c r="AK94" s="10">
        <v>1</v>
      </c>
      <c r="AM94" s="91">
        <v>9</v>
      </c>
      <c r="AN94" s="93">
        <v>5</v>
      </c>
      <c r="AO94" s="93">
        <v>60</v>
      </c>
      <c r="AP94" s="97">
        <v>51350</v>
      </c>
      <c r="AQ94" s="97">
        <f t="shared" si="30"/>
        <v>9005</v>
      </c>
      <c r="AR94" t="s">
        <v>718</v>
      </c>
      <c r="AS94" s="101">
        <f t="shared" si="27"/>
        <v>951350</v>
      </c>
      <c r="AW94">
        <v>38.14</v>
      </c>
      <c r="AX94">
        <v>1.1100000000000001</v>
      </c>
      <c r="AY94">
        <v>37.03</v>
      </c>
      <c r="AZ94" s="2"/>
      <c r="BB94" s="1">
        <v>1358</v>
      </c>
      <c r="BC94" s="1">
        <v>40</v>
      </c>
      <c r="BE94" s="1"/>
    </row>
    <row r="95" spans="1:57" hidden="1" outlineLevel="1">
      <c r="A95" t="s">
        <v>317</v>
      </c>
      <c r="B95" s="10" t="s">
        <v>1193</v>
      </c>
      <c r="C95" s="1">
        <f t="shared" si="21"/>
        <v>26423</v>
      </c>
      <c r="D95" s="7">
        <f>IF(N95&gt;0, RANK(N95,(N95:P95,Q95:AE95)),0)</f>
        <v>1</v>
      </c>
      <c r="E95" s="7">
        <f>IF(O95&gt;0,RANK(O95,(N95:P95,Q95:AE95)),0)</f>
        <v>2</v>
      </c>
      <c r="F95" s="7">
        <f t="shared" si="22"/>
        <v>4</v>
      </c>
      <c r="G95" s="1">
        <f t="shared" si="19"/>
        <v>19599</v>
      </c>
      <c r="H95" s="2">
        <f t="shared" si="20"/>
        <v>0.74174015062634824</v>
      </c>
      <c r="I95" s="8"/>
      <c r="J95" s="2">
        <f t="shared" si="23"/>
        <v>0.86534458615600041</v>
      </c>
      <c r="K95" s="2">
        <f t="shared" si="24"/>
        <v>0.1236044355296522</v>
      </c>
      <c r="L95" s="2">
        <f t="shared" si="25"/>
        <v>5.411951708738599E-3</v>
      </c>
      <c r="M95" s="2">
        <f t="shared" si="26"/>
        <v>5.6390266056087993E-3</v>
      </c>
      <c r="N95" s="1">
        <f t="shared" si="28"/>
        <v>22865</v>
      </c>
      <c r="O95" s="1">
        <v>3266</v>
      </c>
      <c r="P95" s="1">
        <v>143</v>
      </c>
      <c r="Q95" s="57"/>
      <c r="S95" s="57"/>
      <c r="T95" s="57"/>
      <c r="U95" s="57"/>
      <c r="V95" s="57"/>
      <c r="W95" s="57"/>
      <c r="X95" s="57"/>
      <c r="Y95" s="57"/>
      <c r="Z95" s="57"/>
      <c r="AA95" s="57">
        <v>149</v>
      </c>
      <c r="AB95" s="57"/>
      <c r="AC95" s="10"/>
      <c r="AD95" s="10"/>
      <c r="AI95" t="str">
        <f t="shared" si="29"/>
        <v>New Haven</v>
      </c>
      <c r="AJ95" t="s">
        <v>317</v>
      </c>
      <c r="AK95" s="10">
        <v>3</v>
      </c>
      <c r="AM95" s="91">
        <v>9</v>
      </c>
      <c r="AN95" s="93">
        <v>9</v>
      </c>
      <c r="AO95" s="93">
        <v>75</v>
      </c>
      <c r="AP95" s="97">
        <v>52070</v>
      </c>
      <c r="AQ95" s="97">
        <f t="shared" si="30"/>
        <v>9009</v>
      </c>
      <c r="AR95" t="s">
        <v>718</v>
      </c>
      <c r="AS95" s="101">
        <f t="shared" si="27"/>
        <v>952070</v>
      </c>
      <c r="AW95">
        <v>20.25</v>
      </c>
      <c r="AX95">
        <v>1.4</v>
      </c>
      <c r="AY95">
        <v>18.850000000000001</v>
      </c>
      <c r="AZ95" s="2"/>
      <c r="BB95" s="1">
        <v>21324</v>
      </c>
      <c r="BC95" s="1">
        <v>1541</v>
      </c>
      <c r="BE95" s="1"/>
    </row>
    <row r="96" spans="1:57" hidden="1" outlineLevel="1">
      <c r="A96" t="s">
        <v>1729</v>
      </c>
      <c r="B96" s="10" t="s">
        <v>1193</v>
      </c>
      <c r="C96" s="1">
        <f t="shared" si="21"/>
        <v>5106</v>
      </c>
      <c r="D96" s="7">
        <f>IF(N96&gt;0, RANK(N96,(N96:P96,Q96:AE96)),0)</f>
        <v>1</v>
      </c>
      <c r="E96" s="7">
        <f>IF(O96&gt;0,RANK(O96,(N96:P96,Q96:AE96)),0)</f>
        <v>2</v>
      </c>
      <c r="F96" s="7">
        <f t="shared" si="22"/>
        <v>3</v>
      </c>
      <c r="G96" s="1">
        <f t="shared" si="19"/>
        <v>2563</v>
      </c>
      <c r="H96" s="2">
        <f t="shared" si="20"/>
        <v>0.50195848021934975</v>
      </c>
      <c r="I96" s="8"/>
      <c r="J96" s="2">
        <f t="shared" si="23"/>
        <v>0.73991382687034857</v>
      </c>
      <c r="K96" s="2">
        <f t="shared" si="24"/>
        <v>0.23795534665099882</v>
      </c>
      <c r="L96" s="2">
        <f t="shared" si="25"/>
        <v>1.2142577359968664E-2</v>
      </c>
      <c r="M96" s="2">
        <f t="shared" si="26"/>
        <v>9.9882491186839457E-3</v>
      </c>
      <c r="N96" s="1">
        <f t="shared" si="28"/>
        <v>3778</v>
      </c>
      <c r="O96" s="1">
        <v>1215</v>
      </c>
      <c r="P96" s="1">
        <v>62</v>
      </c>
      <c r="Q96" s="57"/>
      <c r="S96" s="57"/>
      <c r="T96" s="57"/>
      <c r="U96" s="57"/>
      <c r="V96" s="57"/>
      <c r="W96" s="57"/>
      <c r="X96" s="57"/>
      <c r="Y96" s="57"/>
      <c r="Z96" s="57"/>
      <c r="AA96" s="57">
        <v>51</v>
      </c>
      <c r="AB96" s="57"/>
      <c r="AC96" s="10"/>
      <c r="AD96" s="10"/>
      <c r="AI96" t="str">
        <f t="shared" si="29"/>
        <v>New London</v>
      </c>
      <c r="AJ96" t="s">
        <v>1729</v>
      </c>
      <c r="AK96" s="10">
        <v>2</v>
      </c>
      <c r="AM96" s="91">
        <v>9</v>
      </c>
      <c r="AN96" s="93">
        <v>11</v>
      </c>
      <c r="AO96" s="93">
        <v>60</v>
      </c>
      <c r="AP96" s="97">
        <v>52350</v>
      </c>
      <c r="AQ96" s="97">
        <f t="shared" si="30"/>
        <v>9011</v>
      </c>
      <c r="AR96" t="s">
        <v>718</v>
      </c>
      <c r="AS96" s="101">
        <f t="shared" si="27"/>
        <v>952350</v>
      </c>
      <c r="AW96">
        <v>10.76</v>
      </c>
      <c r="AX96">
        <v>5.23</v>
      </c>
      <c r="AY96">
        <v>5.54</v>
      </c>
      <c r="AZ96" s="2"/>
      <c r="BB96" s="1">
        <v>3551</v>
      </c>
      <c r="BC96" s="1">
        <v>227</v>
      </c>
      <c r="BE96" s="1"/>
    </row>
    <row r="97" spans="1:57" hidden="1" outlineLevel="1">
      <c r="A97" t="s">
        <v>588</v>
      </c>
      <c r="B97" s="10" t="s">
        <v>1193</v>
      </c>
      <c r="C97" s="1">
        <f t="shared" si="21"/>
        <v>9476</v>
      </c>
      <c r="D97" s="7">
        <f>IF(N97&gt;0, RANK(N97,(N97:P97,Q97:AE97)),0)</f>
        <v>2</v>
      </c>
      <c r="E97" s="7">
        <f>IF(O97&gt;0,RANK(O97,(N97:P97,Q97:AE97)),0)</f>
        <v>1</v>
      </c>
      <c r="F97" s="7">
        <f t="shared" si="22"/>
        <v>3</v>
      </c>
      <c r="G97" s="1">
        <f t="shared" si="19"/>
        <v>393</v>
      </c>
      <c r="H97" s="2">
        <f t="shared" si="20"/>
        <v>4.1473195441114392E-2</v>
      </c>
      <c r="I97" s="8"/>
      <c r="J97" s="2">
        <f t="shared" si="23"/>
        <v>0.47076825664837485</v>
      </c>
      <c r="K97" s="2">
        <f t="shared" si="24"/>
        <v>0.51224145208948924</v>
      </c>
      <c r="L97" s="2">
        <f t="shared" si="25"/>
        <v>1.276910088644998E-2</v>
      </c>
      <c r="M97" s="2">
        <f t="shared" si="26"/>
        <v>4.2211903756859352E-3</v>
      </c>
      <c r="N97" s="1">
        <f t="shared" si="28"/>
        <v>4461</v>
      </c>
      <c r="O97" s="1">
        <v>4854</v>
      </c>
      <c r="P97" s="1">
        <v>121</v>
      </c>
      <c r="Q97" s="57"/>
      <c r="S97" s="57"/>
      <c r="T97" s="57"/>
      <c r="U97" s="57"/>
      <c r="V97" s="57"/>
      <c r="W97" s="57"/>
      <c r="X97" s="57"/>
      <c r="Y97" s="57"/>
      <c r="Z97" s="57"/>
      <c r="AA97" s="57">
        <v>40</v>
      </c>
      <c r="AB97" s="57"/>
      <c r="AC97" s="10"/>
      <c r="AD97" s="10"/>
      <c r="AI97" t="str">
        <f t="shared" si="29"/>
        <v>New Milford</v>
      </c>
      <c r="AJ97" t="s">
        <v>1994</v>
      </c>
      <c r="AK97" s="10">
        <v>5</v>
      </c>
      <c r="AM97" s="91">
        <v>9</v>
      </c>
      <c r="AN97" s="93">
        <v>5</v>
      </c>
      <c r="AO97" s="93">
        <v>65</v>
      </c>
      <c r="AP97" s="97">
        <v>52630</v>
      </c>
      <c r="AQ97" s="97">
        <f t="shared" si="30"/>
        <v>9005</v>
      </c>
      <c r="AR97" t="s">
        <v>718</v>
      </c>
      <c r="AS97" s="101">
        <f t="shared" si="27"/>
        <v>952630</v>
      </c>
      <c r="AW97">
        <v>63.7</v>
      </c>
      <c r="AX97">
        <v>2.11</v>
      </c>
      <c r="AY97">
        <v>61.59</v>
      </c>
      <c r="AZ97" s="2"/>
      <c r="BB97" s="1">
        <v>4266</v>
      </c>
      <c r="BC97" s="1">
        <v>195</v>
      </c>
      <c r="BE97" s="1"/>
    </row>
    <row r="98" spans="1:57" hidden="1" outlineLevel="1">
      <c r="A98" t="s">
        <v>837</v>
      </c>
      <c r="B98" s="10" t="s">
        <v>1193</v>
      </c>
      <c r="C98" s="1">
        <f t="shared" si="21"/>
        <v>11594</v>
      </c>
      <c r="D98" s="7">
        <f>IF(N98&gt;0, RANK(N98,(N98:P98,Q98:AE98)),0)</f>
        <v>1</v>
      </c>
      <c r="E98" s="7">
        <f>IF(O98&gt;0,RANK(O98,(N98:P98,Q98:AE98)),0)</f>
        <v>2</v>
      </c>
      <c r="F98" s="7">
        <f t="shared" si="22"/>
        <v>3</v>
      </c>
      <c r="G98" s="1">
        <f t="shared" si="19"/>
        <v>2279</v>
      </c>
      <c r="H98" s="2">
        <f t="shared" si="20"/>
        <v>0.1965671899258237</v>
      </c>
      <c r="I98" s="8"/>
      <c r="J98" s="2">
        <f t="shared" si="23"/>
        <v>0.59134034845609795</v>
      </c>
      <c r="K98" s="2">
        <f t="shared" si="24"/>
        <v>0.39477315853027428</v>
      </c>
      <c r="L98" s="2">
        <f t="shared" si="25"/>
        <v>8.8839054683456965E-3</v>
      </c>
      <c r="M98" s="2">
        <f t="shared" si="26"/>
        <v>5.0025875452820688E-3</v>
      </c>
      <c r="N98" s="1">
        <f t="shared" si="28"/>
        <v>6856</v>
      </c>
      <c r="O98" s="1">
        <v>4577</v>
      </c>
      <c r="P98" s="1">
        <v>103</v>
      </c>
      <c r="Q98" s="57"/>
      <c r="S98" s="57"/>
      <c r="T98" s="57"/>
      <c r="U98" s="57"/>
      <c r="V98" s="57"/>
      <c r="W98" s="57"/>
      <c r="X98" s="57"/>
      <c r="Y98" s="57"/>
      <c r="Z98" s="57"/>
      <c r="AA98" s="57">
        <v>58</v>
      </c>
      <c r="AB98" s="57"/>
      <c r="AC98" s="10"/>
      <c r="AD98" s="10"/>
      <c r="AI98" t="str">
        <f t="shared" si="29"/>
        <v>Newington</v>
      </c>
      <c r="AJ98" t="s">
        <v>1842</v>
      </c>
      <c r="AK98" s="10">
        <v>1</v>
      </c>
      <c r="AM98" s="91">
        <v>9</v>
      </c>
      <c r="AN98" s="93">
        <v>3</v>
      </c>
      <c r="AO98" s="93">
        <v>95</v>
      </c>
      <c r="AP98" s="97">
        <v>52140</v>
      </c>
      <c r="AQ98" s="97">
        <f t="shared" si="30"/>
        <v>9003</v>
      </c>
      <c r="AR98" t="s">
        <v>718</v>
      </c>
      <c r="AS98" s="101">
        <f t="shared" si="27"/>
        <v>952140</v>
      </c>
      <c r="AW98">
        <v>13.18</v>
      </c>
      <c r="AX98">
        <v>0</v>
      </c>
      <c r="AY98">
        <v>13.18</v>
      </c>
      <c r="AZ98" s="2"/>
      <c r="BB98" s="1">
        <v>6480</v>
      </c>
      <c r="BC98" s="1">
        <v>376</v>
      </c>
      <c r="BE98" s="1"/>
    </row>
    <row r="99" spans="1:57" hidden="1" outlineLevel="1">
      <c r="A99" t="s">
        <v>1350</v>
      </c>
      <c r="B99" s="10" t="s">
        <v>1193</v>
      </c>
      <c r="C99" s="1">
        <f t="shared" ref="C99:C130" si="31">SUM(N99:AG99)</f>
        <v>11090</v>
      </c>
      <c r="D99" s="7">
        <f>IF(N99&gt;0, RANK(N99,(N99:P99,Q99:AE99)),0)</f>
        <v>2</v>
      </c>
      <c r="E99" s="7">
        <f>IF(O99&gt;0,RANK(O99,(N99:P99,Q99:AE99)),0)</f>
        <v>1</v>
      </c>
      <c r="F99" s="7">
        <f t="shared" ref="F99:F130" si="32">IF(P99&gt;0,RANK(P99,(N99:AE99)),0)</f>
        <v>3</v>
      </c>
      <c r="G99" s="1">
        <f t="shared" si="19"/>
        <v>828</v>
      </c>
      <c r="H99" s="2">
        <f t="shared" si="20"/>
        <v>7.4661857529305681E-2</v>
      </c>
      <c r="I99" s="8"/>
      <c r="J99" s="2">
        <f t="shared" ref="J99:J130" si="33">IF(C99=0,"-",N99/C99)</f>
        <v>0.45644724977457168</v>
      </c>
      <c r="K99" s="2">
        <f t="shared" ref="K99:K130" si="34">IF(C99=0,"-",O99/C99)</f>
        <v>0.53110910730387739</v>
      </c>
      <c r="L99" s="2">
        <f t="shared" ref="L99:L130" si="35">IF(C99=0,"-",P99/C99)</f>
        <v>8.8367899008115411E-3</v>
      </c>
      <c r="M99" s="2">
        <f t="shared" ref="M99:M130" si="36">IF(C99=0,"-",(1-J99-K99-L99))</f>
        <v>3.6068530207393271E-3</v>
      </c>
      <c r="N99" s="1">
        <f t="shared" si="28"/>
        <v>5062</v>
      </c>
      <c r="O99" s="1">
        <v>5890</v>
      </c>
      <c r="P99" s="1">
        <v>98</v>
      </c>
      <c r="Q99" s="57"/>
      <c r="S99" s="57"/>
      <c r="T99" s="57"/>
      <c r="U99" s="57"/>
      <c r="V99" s="57"/>
      <c r="W99" s="57"/>
      <c r="X99" s="57"/>
      <c r="Y99" s="57"/>
      <c r="Z99" s="57"/>
      <c r="AA99" s="57">
        <v>40</v>
      </c>
      <c r="AB99" s="57"/>
      <c r="AC99" s="10"/>
      <c r="AD99" s="10"/>
      <c r="AI99" t="str">
        <f t="shared" si="29"/>
        <v>Newtown</v>
      </c>
      <c r="AJ99" t="s">
        <v>2059</v>
      </c>
      <c r="AK99" s="10">
        <v>5</v>
      </c>
      <c r="AM99" s="91">
        <v>9</v>
      </c>
      <c r="AN99" s="93">
        <v>1</v>
      </c>
      <c r="AO99" s="93">
        <v>60</v>
      </c>
      <c r="AP99" s="97">
        <v>52980</v>
      </c>
      <c r="AQ99" s="97">
        <f t="shared" si="30"/>
        <v>9001</v>
      </c>
      <c r="AR99" t="s">
        <v>718</v>
      </c>
      <c r="AS99" s="101">
        <f t="shared" ref="AS99:AS130" si="37">AM99*100000+AP99</f>
        <v>952980</v>
      </c>
      <c r="AW99">
        <v>59.07</v>
      </c>
      <c r="AX99">
        <v>1.31</v>
      </c>
      <c r="AY99">
        <v>57.76</v>
      </c>
      <c r="AZ99" s="2"/>
      <c r="BB99" s="1">
        <v>4917</v>
      </c>
      <c r="BC99" s="1">
        <v>145</v>
      </c>
      <c r="BE99" s="1"/>
    </row>
    <row r="100" spans="1:57" hidden="1" outlineLevel="1">
      <c r="A100" t="s">
        <v>2292</v>
      </c>
      <c r="B100" s="10" t="s">
        <v>1193</v>
      </c>
      <c r="C100" s="1">
        <f t="shared" si="31"/>
        <v>780</v>
      </c>
      <c r="D100" s="7">
        <f>IF(N100&gt;0, RANK(N100,(N100:P100,Q100:AE100)),0)</f>
        <v>1</v>
      </c>
      <c r="E100" s="7">
        <f>IF(O100&gt;0,RANK(O100,(N100:P100,Q100:AE100)),0)</f>
        <v>2</v>
      </c>
      <c r="F100" s="7">
        <f t="shared" si="32"/>
        <v>4</v>
      </c>
      <c r="G100" s="1">
        <f t="shared" si="19"/>
        <v>96</v>
      </c>
      <c r="H100" s="2">
        <f t="shared" si="20"/>
        <v>0.12307692307692308</v>
      </c>
      <c r="I100" s="8"/>
      <c r="J100" s="2">
        <f t="shared" si="33"/>
        <v>0.55897435897435899</v>
      </c>
      <c r="K100" s="2">
        <f t="shared" si="34"/>
        <v>0.4358974358974359</v>
      </c>
      <c r="L100" s="2">
        <f t="shared" si="35"/>
        <v>1.2820512820512821E-3</v>
      </c>
      <c r="M100" s="2">
        <f t="shared" si="36"/>
        <v>3.8461538461538282E-3</v>
      </c>
      <c r="N100" s="1">
        <f t="shared" si="28"/>
        <v>436</v>
      </c>
      <c r="O100" s="1">
        <v>340</v>
      </c>
      <c r="P100" s="1">
        <v>1</v>
      </c>
      <c r="Q100" s="57"/>
      <c r="S100" s="57"/>
      <c r="T100" s="57"/>
      <c r="U100" s="57"/>
      <c r="V100" s="57"/>
      <c r="W100" s="57"/>
      <c r="X100" s="57"/>
      <c r="Y100" s="57"/>
      <c r="Z100" s="57"/>
      <c r="AA100" s="57">
        <v>3</v>
      </c>
      <c r="AB100" s="57"/>
      <c r="AC100" s="10"/>
      <c r="AD100" s="10"/>
      <c r="AI100" t="str">
        <f t="shared" si="29"/>
        <v>Norfolk</v>
      </c>
      <c r="AJ100" t="s">
        <v>1994</v>
      </c>
      <c r="AK100" s="10">
        <v>5</v>
      </c>
      <c r="AM100" s="91">
        <v>9</v>
      </c>
      <c r="AN100" s="93">
        <v>5</v>
      </c>
      <c r="AO100" s="93">
        <v>70</v>
      </c>
      <c r="AP100" s="97">
        <v>53470</v>
      </c>
      <c r="AQ100" s="97">
        <f t="shared" si="30"/>
        <v>9005</v>
      </c>
      <c r="AR100" t="s">
        <v>718</v>
      </c>
      <c r="AS100" s="101">
        <f t="shared" si="37"/>
        <v>953470</v>
      </c>
      <c r="AW100">
        <v>46.41</v>
      </c>
      <c r="AX100">
        <v>1.1000000000000001</v>
      </c>
      <c r="AY100">
        <v>45.31</v>
      </c>
      <c r="AZ100" s="2"/>
      <c r="BB100" s="1">
        <v>417</v>
      </c>
      <c r="BC100" s="1">
        <v>19</v>
      </c>
      <c r="BE100" s="1"/>
    </row>
    <row r="101" spans="1:57" hidden="1" outlineLevel="1">
      <c r="A101" t="s">
        <v>2278</v>
      </c>
      <c r="B101" s="10" t="s">
        <v>1193</v>
      </c>
      <c r="C101" s="1">
        <f t="shared" si="31"/>
        <v>5348</v>
      </c>
      <c r="D101" s="7">
        <f>IF(N101&gt;0, RANK(N101,(N101:P101,Q101:AE101)),0)</f>
        <v>1</v>
      </c>
      <c r="E101" s="7">
        <f>IF(O101&gt;0,RANK(O101,(N101:P101,Q101:AE101)),0)</f>
        <v>2</v>
      </c>
      <c r="F101" s="7">
        <f t="shared" si="32"/>
        <v>3</v>
      </c>
      <c r="G101" s="1">
        <f t="shared" si="19"/>
        <v>190</v>
      </c>
      <c r="H101" s="2">
        <f t="shared" si="20"/>
        <v>3.5527299925205681E-2</v>
      </c>
      <c r="I101" s="8"/>
      <c r="J101" s="2">
        <f t="shared" si="33"/>
        <v>0.51159311892296189</v>
      </c>
      <c r="K101" s="2">
        <f t="shared" si="34"/>
        <v>0.47606581899775618</v>
      </c>
      <c r="L101" s="2">
        <f t="shared" si="35"/>
        <v>8.0403889304412873E-3</v>
      </c>
      <c r="M101" s="2">
        <f t="shared" si="36"/>
        <v>4.3006731488406408E-3</v>
      </c>
      <c r="N101" s="1">
        <f t="shared" si="28"/>
        <v>2736</v>
      </c>
      <c r="O101" s="1">
        <v>2546</v>
      </c>
      <c r="P101" s="1">
        <v>43</v>
      </c>
      <c r="Q101" s="57"/>
      <c r="S101" s="57"/>
      <c r="T101" s="57"/>
      <c r="U101" s="57"/>
      <c r="V101" s="57"/>
      <c r="W101" s="57"/>
      <c r="X101" s="57"/>
      <c r="Y101" s="57"/>
      <c r="Z101" s="57"/>
      <c r="AA101" s="57">
        <v>23</v>
      </c>
      <c r="AB101" s="57"/>
      <c r="AC101" s="10"/>
      <c r="AD101" s="10"/>
      <c r="AI101" t="str">
        <f t="shared" si="29"/>
        <v>North Branford</v>
      </c>
      <c r="AJ101" t="s">
        <v>317</v>
      </c>
      <c r="AK101" s="10">
        <v>3</v>
      </c>
      <c r="AM101" s="91">
        <v>9</v>
      </c>
      <c r="AN101" s="93">
        <v>9</v>
      </c>
      <c r="AO101" s="93">
        <v>80</v>
      </c>
      <c r="AP101" s="97">
        <v>53890</v>
      </c>
      <c r="AQ101" s="97">
        <f t="shared" si="30"/>
        <v>9009</v>
      </c>
      <c r="AR101" t="s">
        <v>718</v>
      </c>
      <c r="AS101" s="101">
        <f t="shared" si="37"/>
        <v>953890</v>
      </c>
      <c r="AW101">
        <v>26.65</v>
      </c>
      <c r="AX101">
        <v>1.73</v>
      </c>
      <c r="AY101">
        <v>24.92</v>
      </c>
      <c r="AZ101" s="2"/>
      <c r="BB101" s="1">
        <v>2568</v>
      </c>
      <c r="BC101" s="1">
        <v>168</v>
      </c>
      <c r="BE101" s="1"/>
    </row>
    <row r="102" spans="1:57" hidden="1" outlineLevel="1">
      <c r="A102" t="s">
        <v>1110</v>
      </c>
      <c r="B102" s="10" t="s">
        <v>1193</v>
      </c>
      <c r="C102" s="1">
        <f t="shared" si="31"/>
        <v>1026</v>
      </c>
      <c r="D102" s="7">
        <f>IF(N102&gt;0, RANK(N102,(N102:P102,Q102:AE102)),0)</f>
        <v>1</v>
      </c>
      <c r="E102" s="7">
        <f>IF(O102&gt;0,RANK(O102,(N102:P102,Q102:AE102)),0)</f>
        <v>2</v>
      </c>
      <c r="F102" s="7">
        <f t="shared" si="32"/>
        <v>3</v>
      </c>
      <c r="G102" s="1">
        <f t="shared" si="19"/>
        <v>21</v>
      </c>
      <c r="H102" s="2">
        <f t="shared" si="20"/>
        <v>2.046783625730994E-2</v>
      </c>
      <c r="I102" s="8"/>
      <c r="J102" s="2">
        <f t="shared" si="33"/>
        <v>0.50389863547758285</v>
      </c>
      <c r="K102" s="2">
        <f t="shared" si="34"/>
        <v>0.48343079922027288</v>
      </c>
      <c r="L102" s="2">
        <f t="shared" si="35"/>
        <v>9.7465886939571145E-3</v>
      </c>
      <c r="M102" s="2">
        <f t="shared" si="36"/>
        <v>2.9239766081871621E-3</v>
      </c>
      <c r="N102" s="1">
        <f t="shared" si="28"/>
        <v>517</v>
      </c>
      <c r="O102" s="1">
        <v>496</v>
      </c>
      <c r="P102" s="1">
        <v>10</v>
      </c>
      <c r="Q102" s="57"/>
      <c r="S102" s="57"/>
      <c r="T102" s="57"/>
      <c r="U102" s="57"/>
      <c r="V102" s="57"/>
      <c r="W102" s="57"/>
      <c r="X102" s="57"/>
      <c r="Y102" s="57"/>
      <c r="Z102" s="57"/>
      <c r="AA102" s="57">
        <v>3</v>
      </c>
      <c r="AB102" s="57"/>
      <c r="AC102" s="10"/>
      <c r="AD102" s="10"/>
      <c r="AI102" t="str">
        <f t="shared" si="29"/>
        <v>North Canaan</v>
      </c>
      <c r="AJ102" t="s">
        <v>1994</v>
      </c>
      <c r="AK102" s="10">
        <v>5</v>
      </c>
      <c r="AM102" s="91">
        <v>9</v>
      </c>
      <c r="AN102" s="93">
        <v>5</v>
      </c>
      <c r="AO102" s="93">
        <v>75</v>
      </c>
      <c r="AP102" s="97">
        <v>54030</v>
      </c>
      <c r="AQ102" s="97">
        <f t="shared" si="30"/>
        <v>9005</v>
      </c>
      <c r="AR102" t="s">
        <v>718</v>
      </c>
      <c r="AS102" s="101">
        <f t="shared" si="37"/>
        <v>954030</v>
      </c>
      <c r="AW102">
        <v>19.46</v>
      </c>
      <c r="AX102">
        <v>0.01</v>
      </c>
      <c r="AY102">
        <v>19.45</v>
      </c>
      <c r="AZ102" s="2"/>
      <c r="BB102" s="1">
        <v>499</v>
      </c>
      <c r="BC102" s="1">
        <v>18</v>
      </c>
      <c r="BE102" s="1"/>
    </row>
    <row r="103" spans="1:57" hidden="1" outlineLevel="1">
      <c r="A103" t="s">
        <v>701</v>
      </c>
      <c r="B103" s="10" t="s">
        <v>1193</v>
      </c>
      <c r="C103" s="1">
        <f t="shared" si="31"/>
        <v>10254</v>
      </c>
      <c r="D103" s="7">
        <f>IF(N103&gt;0, RANK(N103,(N103:P103,Q103:AE103)),0)</f>
        <v>1</v>
      </c>
      <c r="E103" s="7">
        <f>IF(O103&gt;0,RANK(O103,(N103:P103,Q103:AE103)),0)</f>
        <v>2</v>
      </c>
      <c r="F103" s="7">
        <f t="shared" si="32"/>
        <v>4</v>
      </c>
      <c r="G103" s="1">
        <f t="shared" si="19"/>
        <v>787</v>
      </c>
      <c r="H103" s="2">
        <f t="shared" si="20"/>
        <v>7.6750536376048367E-2</v>
      </c>
      <c r="I103" s="8"/>
      <c r="J103" s="2">
        <f t="shared" si="33"/>
        <v>0.53247513165593918</v>
      </c>
      <c r="K103" s="2">
        <f t="shared" si="34"/>
        <v>0.45572459527989079</v>
      </c>
      <c r="L103" s="2">
        <f t="shared" si="35"/>
        <v>5.4612834015993761E-3</v>
      </c>
      <c r="M103" s="2">
        <f t="shared" si="36"/>
        <v>6.3389896625706543E-3</v>
      </c>
      <c r="N103" s="1">
        <f t="shared" si="28"/>
        <v>5460</v>
      </c>
      <c r="O103" s="1">
        <v>4673</v>
      </c>
      <c r="P103" s="1">
        <v>56</v>
      </c>
      <c r="Q103" s="57"/>
      <c r="S103" s="57"/>
      <c r="T103" s="57"/>
      <c r="U103" s="57"/>
      <c r="V103" s="57"/>
      <c r="W103" s="57"/>
      <c r="X103" s="57"/>
      <c r="Y103" s="57"/>
      <c r="Z103" s="57"/>
      <c r="AA103" s="57">
        <v>65</v>
      </c>
      <c r="AB103" s="57"/>
      <c r="AC103" s="10"/>
      <c r="AD103" s="10"/>
      <c r="AI103" t="str">
        <f t="shared" si="29"/>
        <v>North Haven</v>
      </c>
      <c r="AJ103" t="s">
        <v>317</v>
      </c>
      <c r="AK103" s="10">
        <v>3</v>
      </c>
      <c r="AM103" s="91">
        <v>9</v>
      </c>
      <c r="AN103" s="93">
        <v>9</v>
      </c>
      <c r="AO103" s="93">
        <v>85</v>
      </c>
      <c r="AP103" s="97">
        <v>54870</v>
      </c>
      <c r="AQ103" s="97">
        <f t="shared" si="30"/>
        <v>9009</v>
      </c>
      <c r="AR103" t="s">
        <v>718</v>
      </c>
      <c r="AS103" s="101">
        <f t="shared" si="37"/>
        <v>954870</v>
      </c>
      <c r="AW103">
        <v>21.09</v>
      </c>
      <c r="AX103">
        <v>0.32</v>
      </c>
      <c r="AY103">
        <v>20.77</v>
      </c>
      <c r="AZ103" s="2"/>
      <c r="BB103" s="1">
        <v>5110</v>
      </c>
      <c r="BC103" s="1">
        <v>350</v>
      </c>
      <c r="BE103" s="1"/>
    </row>
    <row r="104" spans="1:57" hidden="1" outlineLevel="1">
      <c r="A104" t="s">
        <v>675</v>
      </c>
      <c r="B104" s="10" t="s">
        <v>1193</v>
      </c>
      <c r="C104" s="1">
        <f t="shared" si="31"/>
        <v>2089</v>
      </c>
      <c r="D104" s="7">
        <f>IF(N104&gt;0, RANK(N104,(N104:P104,Q104:AE104)),0)</f>
        <v>1</v>
      </c>
      <c r="E104" s="7">
        <f>IF(O104&gt;0,RANK(O104,(N104:P104,Q104:AE104)),0)</f>
        <v>2</v>
      </c>
      <c r="F104" s="7">
        <f t="shared" si="32"/>
        <v>3</v>
      </c>
      <c r="G104" s="1">
        <f t="shared" si="19"/>
        <v>119</v>
      </c>
      <c r="H104" s="2">
        <f t="shared" si="20"/>
        <v>5.6965055050263287E-2</v>
      </c>
      <c r="I104" s="8"/>
      <c r="J104" s="2">
        <f t="shared" si="33"/>
        <v>0.5155576831019627</v>
      </c>
      <c r="K104" s="2">
        <f t="shared" si="34"/>
        <v>0.45859262805169937</v>
      </c>
      <c r="L104" s="2">
        <f t="shared" si="35"/>
        <v>1.723312589755864E-2</v>
      </c>
      <c r="M104" s="2">
        <f t="shared" si="36"/>
        <v>8.6165629487792855E-3</v>
      </c>
      <c r="N104" s="1">
        <f t="shared" si="28"/>
        <v>1077</v>
      </c>
      <c r="O104" s="1">
        <v>958</v>
      </c>
      <c r="P104" s="1">
        <v>36</v>
      </c>
      <c r="Q104" s="57"/>
      <c r="S104" s="57"/>
      <c r="T104" s="57"/>
      <c r="U104" s="57"/>
      <c r="V104" s="57"/>
      <c r="W104" s="57"/>
      <c r="X104" s="57"/>
      <c r="Y104" s="57"/>
      <c r="Z104" s="57"/>
      <c r="AA104" s="57">
        <v>18</v>
      </c>
      <c r="AB104" s="57"/>
      <c r="AC104" s="10"/>
      <c r="AD104" s="10"/>
      <c r="AI104" t="str">
        <f t="shared" si="29"/>
        <v>North Stonington</v>
      </c>
      <c r="AJ104" t="s">
        <v>1729</v>
      </c>
      <c r="AK104" s="10">
        <v>2</v>
      </c>
      <c r="AM104" s="91">
        <v>9</v>
      </c>
      <c r="AN104" s="93">
        <v>11</v>
      </c>
      <c r="AO104" s="93">
        <v>65</v>
      </c>
      <c r="AP104" s="97">
        <v>55500</v>
      </c>
      <c r="AQ104" s="97">
        <f t="shared" si="30"/>
        <v>9011</v>
      </c>
      <c r="AR104" t="s">
        <v>718</v>
      </c>
      <c r="AS104" s="101">
        <f t="shared" si="37"/>
        <v>955500</v>
      </c>
      <c r="AW104">
        <v>54.97</v>
      </c>
      <c r="AX104">
        <v>0.66</v>
      </c>
      <c r="AY104">
        <v>54.31</v>
      </c>
      <c r="AZ104" s="2"/>
      <c r="BB104" s="1">
        <v>1028</v>
      </c>
      <c r="BC104" s="1">
        <v>49</v>
      </c>
      <c r="BE104" s="1"/>
    </row>
    <row r="105" spans="1:57" hidden="1" outlineLevel="1">
      <c r="A105" t="s">
        <v>676</v>
      </c>
      <c r="B105" s="10" t="s">
        <v>1193</v>
      </c>
      <c r="C105" s="1">
        <f t="shared" si="31"/>
        <v>24125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 t="shared" si="32"/>
        <v>4</v>
      </c>
      <c r="G105" s="1">
        <f t="shared" si="19"/>
        <v>3585</v>
      </c>
      <c r="H105" s="2">
        <f t="shared" si="20"/>
        <v>0.14860103626943005</v>
      </c>
      <c r="I105" s="8"/>
      <c r="J105" s="2">
        <f t="shared" si="33"/>
        <v>0.56630051813471505</v>
      </c>
      <c r="K105" s="2">
        <f t="shared" si="34"/>
        <v>0.41769948186528499</v>
      </c>
      <c r="L105" s="2">
        <f t="shared" si="35"/>
        <v>7.1295336787564768E-3</v>
      </c>
      <c r="M105" s="2">
        <f t="shared" si="36"/>
        <v>8.8704663212434819E-3</v>
      </c>
      <c r="N105" s="1">
        <f t="shared" si="28"/>
        <v>13662</v>
      </c>
      <c r="O105" s="1">
        <v>10077</v>
      </c>
      <c r="P105" s="1">
        <v>172</v>
      </c>
      <c r="Q105" s="57"/>
      <c r="S105" s="57"/>
      <c r="T105" s="57"/>
      <c r="U105" s="57"/>
      <c r="V105" s="57"/>
      <c r="W105" s="57"/>
      <c r="X105" s="57"/>
      <c r="Y105" s="57"/>
      <c r="Z105" s="57"/>
      <c r="AA105" s="57">
        <v>214</v>
      </c>
      <c r="AB105" s="57"/>
      <c r="AC105" s="10"/>
      <c r="AD105" s="10"/>
      <c r="AI105" t="str">
        <f t="shared" si="29"/>
        <v>Norwalk</v>
      </c>
      <c r="AJ105" t="s">
        <v>2059</v>
      </c>
      <c r="AK105" s="10">
        <v>4</v>
      </c>
      <c r="AM105" s="91">
        <v>9</v>
      </c>
      <c r="AN105" s="93">
        <v>1</v>
      </c>
      <c r="AO105" s="93">
        <v>65</v>
      </c>
      <c r="AP105" s="97">
        <v>56060</v>
      </c>
      <c r="AQ105" s="97">
        <f t="shared" si="30"/>
        <v>9001</v>
      </c>
      <c r="AR105" t="s">
        <v>718</v>
      </c>
      <c r="AS105" s="101">
        <f t="shared" si="37"/>
        <v>956060</v>
      </c>
      <c r="AW105">
        <v>36.33</v>
      </c>
      <c r="AX105">
        <v>13.53</v>
      </c>
      <c r="AY105">
        <v>22.81</v>
      </c>
      <c r="AZ105" s="2"/>
      <c r="BB105" s="1">
        <v>12926</v>
      </c>
      <c r="BC105" s="1">
        <v>736</v>
      </c>
      <c r="BE105" s="1"/>
    </row>
    <row r="106" spans="1:57" hidden="1" outlineLevel="1">
      <c r="A106" t="s">
        <v>1950</v>
      </c>
      <c r="B106" s="10" t="s">
        <v>1193</v>
      </c>
      <c r="C106" s="1">
        <f t="shared" si="31"/>
        <v>8874</v>
      </c>
      <c r="D106" s="7">
        <f>IF(N106&gt;0, RANK(N106,(N106:P106,Q106:AE106)),0)</f>
        <v>1</v>
      </c>
      <c r="E106" s="7">
        <f>IF(O106&gt;0,RANK(O106,(N106:P106,Q106:AE106)),0)</f>
        <v>2</v>
      </c>
      <c r="F106" s="7">
        <f t="shared" si="32"/>
        <v>3</v>
      </c>
      <c r="G106" s="1">
        <f t="shared" si="19"/>
        <v>2414</v>
      </c>
      <c r="H106" s="2">
        <f t="shared" si="20"/>
        <v>0.27203065134099619</v>
      </c>
      <c r="I106" s="8"/>
      <c r="J106" s="2">
        <f t="shared" si="33"/>
        <v>0.62756366914581929</v>
      </c>
      <c r="K106" s="2">
        <f t="shared" si="34"/>
        <v>0.3555330178048231</v>
      </c>
      <c r="L106" s="2">
        <f t="shared" si="35"/>
        <v>1.1268875366238449E-2</v>
      </c>
      <c r="M106" s="2">
        <f t="shared" si="36"/>
        <v>5.6344376831191558E-3</v>
      </c>
      <c r="N106" s="1">
        <f t="shared" si="28"/>
        <v>5569</v>
      </c>
      <c r="O106" s="1">
        <v>3155</v>
      </c>
      <c r="P106" s="1">
        <v>100</v>
      </c>
      <c r="Q106" s="57"/>
      <c r="S106" s="57"/>
      <c r="T106" s="57"/>
      <c r="U106" s="57"/>
      <c r="V106" s="57"/>
      <c r="W106" s="57"/>
      <c r="X106" s="57"/>
      <c r="Y106" s="57"/>
      <c r="Z106" s="57"/>
      <c r="AA106" s="57">
        <v>50</v>
      </c>
      <c r="AB106" s="57"/>
      <c r="AC106" s="10"/>
      <c r="AD106" s="10"/>
      <c r="AI106" t="str">
        <f t="shared" si="29"/>
        <v>Norwich</v>
      </c>
      <c r="AJ106" t="s">
        <v>1729</v>
      </c>
      <c r="AK106" s="10">
        <v>2</v>
      </c>
      <c r="AM106" s="91">
        <v>9</v>
      </c>
      <c r="AN106" s="93">
        <v>11</v>
      </c>
      <c r="AO106" s="93">
        <v>70</v>
      </c>
      <c r="AP106" s="97">
        <v>56270</v>
      </c>
      <c r="AQ106" s="97">
        <f t="shared" si="30"/>
        <v>9011</v>
      </c>
      <c r="AR106" t="s">
        <v>718</v>
      </c>
      <c r="AS106" s="101">
        <f t="shared" si="37"/>
        <v>956270</v>
      </c>
      <c r="AW106">
        <v>29.48</v>
      </c>
      <c r="AX106">
        <v>1.1399999999999999</v>
      </c>
      <c r="AY106">
        <v>28.33</v>
      </c>
      <c r="AZ106" s="2"/>
      <c r="BB106" s="1">
        <v>5203</v>
      </c>
      <c r="BC106" s="1">
        <v>366</v>
      </c>
      <c r="BE106" s="1"/>
    </row>
    <row r="107" spans="1:57" hidden="1" outlineLevel="1">
      <c r="A107" t="s">
        <v>2406</v>
      </c>
      <c r="B107" s="10" t="s">
        <v>1193</v>
      </c>
      <c r="C107" s="1">
        <f t="shared" si="31"/>
        <v>3736</v>
      </c>
      <c r="D107" s="7">
        <f>IF(N107&gt;0, RANK(N107,(N107:P107,Q107:AE107)),0)</f>
        <v>1</v>
      </c>
      <c r="E107" s="7">
        <f>IF(O107&gt;0,RANK(O107,(N107:P107,Q107:AE107)),0)</f>
        <v>2</v>
      </c>
      <c r="F107" s="7">
        <f t="shared" si="32"/>
        <v>3</v>
      </c>
      <c r="G107" s="1">
        <f t="shared" si="19"/>
        <v>522</v>
      </c>
      <c r="H107" s="2">
        <f t="shared" si="20"/>
        <v>0.13972162740899358</v>
      </c>
      <c r="I107" s="8"/>
      <c r="J107" s="2">
        <f t="shared" si="33"/>
        <v>0.56263383297644542</v>
      </c>
      <c r="K107" s="2">
        <f t="shared" si="34"/>
        <v>0.42291220556745179</v>
      </c>
      <c r="L107" s="2">
        <f t="shared" si="35"/>
        <v>9.9036402569593149E-3</v>
      </c>
      <c r="M107" s="2">
        <f t="shared" si="36"/>
        <v>4.5503211991434669E-3</v>
      </c>
      <c r="N107" s="1">
        <f t="shared" si="28"/>
        <v>2102</v>
      </c>
      <c r="O107" s="1">
        <v>1580</v>
      </c>
      <c r="P107" s="1">
        <v>37</v>
      </c>
      <c r="Q107" s="57"/>
      <c r="S107" s="57"/>
      <c r="T107" s="57"/>
      <c r="U107" s="57"/>
      <c r="V107" s="57"/>
      <c r="W107" s="57"/>
      <c r="X107" s="57"/>
      <c r="Y107" s="57"/>
      <c r="Z107" s="57"/>
      <c r="AA107" s="57">
        <v>17</v>
      </c>
      <c r="AB107" s="57"/>
      <c r="AC107" s="10"/>
      <c r="AD107" s="10"/>
      <c r="AI107" t="str">
        <f t="shared" si="29"/>
        <v>Old Lyme</v>
      </c>
      <c r="AJ107" t="s">
        <v>1729</v>
      </c>
      <c r="AK107" s="10">
        <v>2</v>
      </c>
      <c r="AM107" s="91">
        <v>9</v>
      </c>
      <c r="AN107" s="93">
        <v>11</v>
      </c>
      <c r="AO107" s="93">
        <v>75</v>
      </c>
      <c r="AP107" s="97">
        <v>57040</v>
      </c>
      <c r="AQ107" s="97">
        <f t="shared" si="30"/>
        <v>9011</v>
      </c>
      <c r="AR107" t="s">
        <v>718</v>
      </c>
      <c r="AS107" s="101">
        <f t="shared" si="37"/>
        <v>957040</v>
      </c>
      <c r="AW107">
        <v>28.82</v>
      </c>
      <c r="AX107">
        <v>5.72</v>
      </c>
      <c r="AY107">
        <v>23.1</v>
      </c>
      <c r="AZ107" s="2"/>
      <c r="BB107" s="1">
        <v>2063</v>
      </c>
      <c r="BC107" s="1">
        <v>39</v>
      </c>
      <c r="BE107" s="1"/>
    </row>
    <row r="108" spans="1:57" hidden="1" outlineLevel="1">
      <c r="A108" t="s">
        <v>2562</v>
      </c>
      <c r="B108" s="10" t="s">
        <v>1193</v>
      </c>
      <c r="C108" s="1">
        <f t="shared" si="31"/>
        <v>4905</v>
      </c>
      <c r="D108" s="7">
        <f>IF(N108&gt;0, RANK(N108,(N108:P108,Q108:AE108)),0)</f>
        <v>1</v>
      </c>
      <c r="E108" s="7">
        <f>IF(O108&gt;0,RANK(O108,(N108:P108,Q108:AE108)),0)</f>
        <v>2</v>
      </c>
      <c r="F108" s="7">
        <f t="shared" si="32"/>
        <v>3</v>
      </c>
      <c r="G108" s="1">
        <f t="shared" si="19"/>
        <v>402</v>
      </c>
      <c r="H108" s="2">
        <f t="shared" si="20"/>
        <v>8.1957186544342503E-2</v>
      </c>
      <c r="I108" s="8"/>
      <c r="J108" s="2">
        <f t="shared" si="33"/>
        <v>0.5321100917431193</v>
      </c>
      <c r="K108" s="2">
        <f t="shared" si="34"/>
        <v>0.45015290519877676</v>
      </c>
      <c r="L108" s="2">
        <f t="shared" si="35"/>
        <v>1.2028542303771662E-2</v>
      </c>
      <c r="M108" s="2">
        <f t="shared" si="36"/>
        <v>5.7084607543322775E-3</v>
      </c>
      <c r="N108" s="1">
        <f t="shared" si="28"/>
        <v>2610</v>
      </c>
      <c r="O108" s="1">
        <v>2208</v>
      </c>
      <c r="P108" s="1">
        <v>59</v>
      </c>
      <c r="Q108" s="57"/>
      <c r="S108" s="57"/>
      <c r="T108" s="57"/>
      <c r="U108" s="57"/>
      <c r="V108" s="57"/>
      <c r="W108" s="57"/>
      <c r="X108" s="57"/>
      <c r="Y108" s="57"/>
      <c r="Z108" s="57"/>
      <c r="AA108" s="57">
        <v>28</v>
      </c>
      <c r="AB108" s="57"/>
      <c r="AC108" s="10"/>
      <c r="AD108" s="10"/>
      <c r="AI108" t="str">
        <f t="shared" si="29"/>
        <v>Old Saybrook</v>
      </c>
      <c r="AJ108" t="s">
        <v>1037</v>
      </c>
      <c r="AK108" s="10">
        <v>2</v>
      </c>
      <c r="AM108" s="91">
        <v>9</v>
      </c>
      <c r="AN108" s="93">
        <v>7</v>
      </c>
      <c r="AO108" s="93">
        <v>65</v>
      </c>
      <c r="AP108" s="97">
        <v>57320</v>
      </c>
      <c r="AQ108" s="97">
        <f t="shared" si="30"/>
        <v>9007</v>
      </c>
      <c r="AR108" t="s">
        <v>718</v>
      </c>
      <c r="AS108" s="101">
        <f t="shared" si="37"/>
        <v>957320</v>
      </c>
      <c r="AW108">
        <v>21.61</v>
      </c>
      <c r="AX108">
        <v>6.58</v>
      </c>
      <c r="AY108">
        <v>15.04</v>
      </c>
      <c r="AZ108" s="2"/>
      <c r="BB108" s="1">
        <v>2507</v>
      </c>
      <c r="BC108" s="1">
        <v>103</v>
      </c>
      <c r="BE108" s="1"/>
    </row>
    <row r="109" spans="1:57" hidden="1" outlineLevel="1">
      <c r="A109" t="s">
        <v>1476</v>
      </c>
      <c r="B109" s="10" t="s">
        <v>1193</v>
      </c>
      <c r="C109" s="1">
        <f t="shared" si="31"/>
        <v>6451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 t="shared" si="32"/>
        <v>3</v>
      </c>
      <c r="G109" s="1">
        <f t="shared" si="19"/>
        <v>154</v>
      </c>
      <c r="H109" s="2">
        <f t="shared" si="20"/>
        <v>2.3872267865447216E-2</v>
      </c>
      <c r="I109" s="8"/>
      <c r="J109" s="2">
        <f t="shared" si="33"/>
        <v>0.48178576964811659</v>
      </c>
      <c r="K109" s="2">
        <f t="shared" si="34"/>
        <v>0.50565803751356375</v>
      </c>
      <c r="L109" s="2">
        <f t="shared" si="35"/>
        <v>6.6656332351573396E-3</v>
      </c>
      <c r="M109" s="2">
        <f t="shared" si="36"/>
        <v>5.8905596031623179E-3</v>
      </c>
      <c r="N109" s="1">
        <f t="shared" si="28"/>
        <v>3108</v>
      </c>
      <c r="O109" s="1">
        <v>3262</v>
      </c>
      <c r="P109" s="1">
        <v>43</v>
      </c>
      <c r="Q109" s="57"/>
      <c r="S109" s="57"/>
      <c r="T109" s="57"/>
      <c r="U109" s="57"/>
      <c r="V109" s="57"/>
      <c r="W109" s="57"/>
      <c r="X109" s="57"/>
      <c r="Y109" s="57"/>
      <c r="Z109" s="57"/>
      <c r="AA109" s="57">
        <v>38</v>
      </c>
      <c r="AB109" s="57"/>
      <c r="AC109" s="10"/>
      <c r="AD109" s="10"/>
      <c r="AI109" t="str">
        <f t="shared" si="29"/>
        <v>Orange</v>
      </c>
      <c r="AJ109" t="s">
        <v>317</v>
      </c>
      <c r="AK109" s="10">
        <v>3</v>
      </c>
      <c r="AM109" s="91">
        <v>9</v>
      </c>
      <c r="AN109" s="93">
        <v>9</v>
      </c>
      <c r="AO109" s="93">
        <v>90</v>
      </c>
      <c r="AP109" s="97">
        <v>57600</v>
      </c>
      <c r="AQ109" s="97">
        <f t="shared" si="30"/>
        <v>9009</v>
      </c>
      <c r="AR109" t="s">
        <v>718</v>
      </c>
      <c r="AS109" s="101">
        <f t="shared" si="37"/>
        <v>957600</v>
      </c>
      <c r="AW109">
        <v>17.43</v>
      </c>
      <c r="AX109">
        <v>0.24</v>
      </c>
      <c r="AY109">
        <v>17.190000000000001</v>
      </c>
      <c r="AZ109" s="2"/>
      <c r="BB109" s="1">
        <v>3007</v>
      </c>
      <c r="BC109" s="1">
        <v>101</v>
      </c>
      <c r="BE109" s="1"/>
    </row>
    <row r="110" spans="1:57" hidden="1" outlineLevel="1">
      <c r="A110" t="s">
        <v>885</v>
      </c>
      <c r="B110" s="10" t="s">
        <v>1193</v>
      </c>
      <c r="C110" s="1">
        <f t="shared" si="31"/>
        <v>5118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 t="shared" si="32"/>
        <v>3</v>
      </c>
      <c r="G110" s="1">
        <f t="shared" si="19"/>
        <v>946</v>
      </c>
      <c r="H110" s="2">
        <f t="shared" si="20"/>
        <v>0.18483782727627979</v>
      </c>
      <c r="I110" s="8"/>
      <c r="J110" s="2">
        <f t="shared" si="33"/>
        <v>0.4015240328253224</v>
      </c>
      <c r="K110" s="2">
        <f t="shared" si="34"/>
        <v>0.58636186010160218</v>
      </c>
      <c r="L110" s="2">
        <f t="shared" si="35"/>
        <v>9.1832747166862051E-3</v>
      </c>
      <c r="M110" s="2">
        <f t="shared" si="36"/>
        <v>2.930832356389159E-3</v>
      </c>
      <c r="N110" s="1">
        <f t="shared" si="28"/>
        <v>2055</v>
      </c>
      <c r="O110" s="1">
        <v>3001</v>
      </c>
      <c r="P110" s="1">
        <v>47</v>
      </c>
      <c r="Q110" s="57"/>
      <c r="S110" s="57"/>
      <c r="T110" s="57"/>
      <c r="U110" s="57"/>
      <c r="V110" s="57"/>
      <c r="W110" s="57"/>
      <c r="X110" s="57"/>
      <c r="Y110" s="57"/>
      <c r="Z110" s="57"/>
      <c r="AA110" s="57">
        <v>15</v>
      </c>
      <c r="AB110" s="57"/>
      <c r="AC110" s="10"/>
      <c r="AD110" s="10"/>
      <c r="AI110" t="str">
        <f t="shared" si="29"/>
        <v>Oxford</v>
      </c>
      <c r="AJ110" t="s">
        <v>317</v>
      </c>
      <c r="AK110" s="10">
        <v>4</v>
      </c>
      <c r="AM110" s="91">
        <v>9</v>
      </c>
      <c r="AN110" s="93">
        <v>9</v>
      </c>
      <c r="AO110" s="93">
        <v>95</v>
      </c>
      <c r="AP110" s="97">
        <v>58300</v>
      </c>
      <c r="AQ110" s="97">
        <f t="shared" si="30"/>
        <v>9009</v>
      </c>
      <c r="AR110" t="s">
        <v>718</v>
      </c>
      <c r="AS110" s="101">
        <f t="shared" si="37"/>
        <v>958300</v>
      </c>
      <c r="AW110">
        <v>33.39</v>
      </c>
      <c r="AX110">
        <v>0.5</v>
      </c>
      <c r="AY110">
        <v>32.89</v>
      </c>
      <c r="AZ110" s="2"/>
      <c r="BB110" s="1">
        <v>1959</v>
      </c>
      <c r="BC110" s="1">
        <v>96</v>
      </c>
      <c r="BE110" s="1"/>
    </row>
    <row r="111" spans="1:57" hidden="1" outlineLevel="1">
      <c r="A111" t="s">
        <v>1465</v>
      </c>
      <c r="B111" s="10" t="s">
        <v>1193</v>
      </c>
      <c r="C111" s="1">
        <f t="shared" si="31"/>
        <v>4072</v>
      </c>
      <c r="D111" s="7">
        <f>IF(N111&gt;0, RANK(N111,(N111:P111,Q111:AE111)),0)</f>
        <v>1</v>
      </c>
      <c r="E111" s="7">
        <f>IF(O111&gt;0,RANK(O111,(N111:P111,Q111:AE111)),0)</f>
        <v>2</v>
      </c>
      <c r="F111" s="7">
        <f t="shared" si="32"/>
        <v>3</v>
      </c>
      <c r="G111" s="1">
        <f t="shared" si="19"/>
        <v>323</v>
      </c>
      <c r="H111" s="2">
        <f t="shared" si="20"/>
        <v>7.9322200392927311E-2</v>
      </c>
      <c r="I111" s="8"/>
      <c r="J111" s="2">
        <f t="shared" si="33"/>
        <v>0.52775049115913553</v>
      </c>
      <c r="K111" s="2">
        <f t="shared" si="34"/>
        <v>0.44842829076620827</v>
      </c>
      <c r="L111" s="2">
        <f t="shared" si="35"/>
        <v>1.5962671905697445E-2</v>
      </c>
      <c r="M111" s="2">
        <f t="shared" si="36"/>
        <v>7.8585461689587577E-3</v>
      </c>
      <c r="N111" s="1">
        <f t="shared" si="28"/>
        <v>2149</v>
      </c>
      <c r="O111" s="1">
        <v>1826</v>
      </c>
      <c r="P111" s="1">
        <v>65</v>
      </c>
      <c r="Q111" s="57"/>
      <c r="S111" s="57"/>
      <c r="T111" s="57"/>
      <c r="U111" s="57"/>
      <c r="V111" s="57"/>
      <c r="W111" s="57"/>
      <c r="X111" s="57"/>
      <c r="Y111" s="57"/>
      <c r="Z111" s="57"/>
      <c r="AA111" s="57">
        <v>32</v>
      </c>
      <c r="AB111" s="57"/>
      <c r="AC111" s="10"/>
      <c r="AD111" s="10"/>
      <c r="AI111" t="str">
        <f t="shared" si="29"/>
        <v>Plainfield</v>
      </c>
      <c r="AJ111" t="s">
        <v>496</v>
      </c>
      <c r="AK111" s="10">
        <v>2</v>
      </c>
      <c r="AM111" s="91">
        <v>9</v>
      </c>
      <c r="AN111" s="93">
        <v>15</v>
      </c>
      <c r="AO111" s="93">
        <v>40</v>
      </c>
      <c r="AP111" s="97">
        <v>59980</v>
      </c>
      <c r="AQ111" s="97">
        <f t="shared" si="30"/>
        <v>9015</v>
      </c>
      <c r="AR111" t="s">
        <v>718</v>
      </c>
      <c r="AS111" s="101">
        <f t="shared" si="37"/>
        <v>959980</v>
      </c>
      <c r="AW111">
        <v>43.04</v>
      </c>
      <c r="AX111">
        <v>0.78</v>
      </c>
      <c r="AY111">
        <v>42.27</v>
      </c>
      <c r="AZ111" s="2"/>
      <c r="BB111" s="1">
        <v>1993</v>
      </c>
      <c r="BC111" s="1">
        <v>156</v>
      </c>
      <c r="BE111" s="1"/>
    </row>
    <row r="112" spans="1:57" hidden="1" outlineLevel="1">
      <c r="A112" t="s">
        <v>1609</v>
      </c>
      <c r="B112" s="10" t="s">
        <v>1193</v>
      </c>
      <c r="C112" s="1">
        <f t="shared" si="31"/>
        <v>6202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 t="shared" si="32"/>
        <v>3</v>
      </c>
      <c r="G112" s="1">
        <f t="shared" si="19"/>
        <v>556</v>
      </c>
      <c r="H112" s="2">
        <f t="shared" si="20"/>
        <v>8.9648500483714935E-2</v>
      </c>
      <c r="I112" s="8"/>
      <c r="J112" s="2">
        <f t="shared" si="33"/>
        <v>0.53595614317961948</v>
      </c>
      <c r="K112" s="2">
        <f t="shared" si="34"/>
        <v>0.44630764269590456</v>
      </c>
      <c r="L112" s="2">
        <f t="shared" si="35"/>
        <v>1.2254111576910674E-2</v>
      </c>
      <c r="M112" s="2">
        <f t="shared" si="36"/>
        <v>5.4821025475652839E-3</v>
      </c>
      <c r="N112" s="1">
        <f t="shared" si="28"/>
        <v>3324</v>
      </c>
      <c r="O112" s="1">
        <v>2768</v>
      </c>
      <c r="P112" s="1">
        <v>76</v>
      </c>
      <c r="Q112" s="57"/>
      <c r="S112" s="57"/>
      <c r="T112" s="57"/>
      <c r="U112" s="57"/>
      <c r="V112" s="57"/>
      <c r="W112" s="57"/>
      <c r="X112" s="57"/>
      <c r="Y112" s="57"/>
      <c r="Z112" s="57"/>
      <c r="AA112" s="57">
        <v>34</v>
      </c>
      <c r="AB112" s="57"/>
      <c r="AC112" s="10"/>
      <c r="AD112" s="10"/>
      <c r="AI112" t="str">
        <f t="shared" si="29"/>
        <v>Plainville</v>
      </c>
      <c r="AJ112" t="s">
        <v>1842</v>
      </c>
      <c r="AK112" s="10">
        <v>5</v>
      </c>
      <c r="AM112" s="91">
        <v>9</v>
      </c>
      <c r="AN112" s="93">
        <v>3</v>
      </c>
      <c r="AO112" s="93">
        <v>100</v>
      </c>
      <c r="AP112" s="97">
        <v>60120</v>
      </c>
      <c r="AQ112" s="97">
        <f t="shared" si="30"/>
        <v>9003</v>
      </c>
      <c r="AR112" t="s">
        <v>718</v>
      </c>
      <c r="AS112" s="101">
        <f t="shared" si="37"/>
        <v>960120</v>
      </c>
      <c r="AW112">
        <v>9.81</v>
      </c>
      <c r="AX112">
        <v>0.05</v>
      </c>
      <c r="AY112">
        <v>9.76</v>
      </c>
      <c r="AZ112" s="2"/>
      <c r="BB112" s="1">
        <v>3174</v>
      </c>
      <c r="BC112" s="1">
        <v>150</v>
      </c>
      <c r="BE112" s="1"/>
    </row>
    <row r="113" spans="1:57" hidden="1" outlineLevel="1">
      <c r="A113" t="s">
        <v>1540</v>
      </c>
      <c r="B113" s="10" t="s">
        <v>1193</v>
      </c>
      <c r="C113" s="1">
        <f t="shared" si="31"/>
        <v>4031</v>
      </c>
      <c r="D113" s="7">
        <f>IF(N113&gt;0, RANK(N113,(N113:P113,Q113:AE113)),0)</f>
        <v>2</v>
      </c>
      <c r="E113" s="7">
        <f>IF(O113&gt;0,RANK(O113,(N113:P113,Q113:AE113)),0)</f>
        <v>1</v>
      </c>
      <c r="F113" s="7">
        <f t="shared" si="32"/>
        <v>3</v>
      </c>
      <c r="G113" s="1">
        <f t="shared" si="19"/>
        <v>373</v>
      </c>
      <c r="H113" s="2">
        <f t="shared" si="20"/>
        <v>9.253287025551972E-2</v>
      </c>
      <c r="I113" s="8"/>
      <c r="J113" s="2">
        <f t="shared" si="33"/>
        <v>0.44455470106673284</v>
      </c>
      <c r="K113" s="2">
        <f t="shared" si="34"/>
        <v>0.53708757132225249</v>
      </c>
      <c r="L113" s="2">
        <f t="shared" si="35"/>
        <v>1.3644257008186554E-2</v>
      </c>
      <c r="M113" s="2">
        <f t="shared" si="36"/>
        <v>4.7134706028281754E-3</v>
      </c>
      <c r="N113" s="1">
        <f t="shared" si="28"/>
        <v>1792</v>
      </c>
      <c r="O113" s="1">
        <v>2165</v>
      </c>
      <c r="P113" s="1">
        <v>55</v>
      </c>
      <c r="Q113" s="57"/>
      <c r="S113" s="57"/>
      <c r="T113" s="57"/>
      <c r="U113" s="57"/>
      <c r="V113" s="57"/>
      <c r="W113" s="57"/>
      <c r="X113" s="57"/>
      <c r="Y113" s="57"/>
      <c r="Z113" s="57"/>
      <c r="AA113" s="57">
        <v>19</v>
      </c>
      <c r="AB113" s="57"/>
      <c r="AC113" s="10"/>
      <c r="AD113" s="10"/>
      <c r="AI113" t="str">
        <f t="shared" si="29"/>
        <v>Plymouth</v>
      </c>
      <c r="AJ113" t="s">
        <v>1994</v>
      </c>
      <c r="AK113" s="10">
        <v>5</v>
      </c>
      <c r="AM113" s="91">
        <v>9</v>
      </c>
      <c r="AN113" s="93">
        <v>5</v>
      </c>
      <c r="AO113" s="93">
        <v>80</v>
      </c>
      <c r="AP113" s="97">
        <v>60750</v>
      </c>
      <c r="AQ113" s="97">
        <f t="shared" si="30"/>
        <v>9005</v>
      </c>
      <c r="AR113" t="s">
        <v>718</v>
      </c>
      <c r="AS113" s="101">
        <f t="shared" si="37"/>
        <v>960750</v>
      </c>
      <c r="AW113">
        <v>22.32</v>
      </c>
      <c r="AX113">
        <v>0.6</v>
      </c>
      <c r="AY113">
        <v>21.72</v>
      </c>
      <c r="AZ113" s="2"/>
      <c r="BB113" s="1">
        <v>1698</v>
      </c>
      <c r="BC113" s="1">
        <v>94</v>
      </c>
      <c r="BE113" s="1"/>
    </row>
    <row r="114" spans="1:57" hidden="1" outlineLevel="1">
      <c r="A114" t="s">
        <v>74</v>
      </c>
      <c r="B114" s="10" t="s">
        <v>1193</v>
      </c>
      <c r="C114" s="1">
        <f t="shared" si="31"/>
        <v>1711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 t="shared" si="32"/>
        <v>3</v>
      </c>
      <c r="G114" s="1">
        <f t="shared" si="19"/>
        <v>42</v>
      </c>
      <c r="H114" s="2">
        <f t="shared" si="20"/>
        <v>2.4547048509643482E-2</v>
      </c>
      <c r="I114" s="8"/>
      <c r="J114" s="2">
        <f t="shared" si="33"/>
        <v>0.5032144944476914</v>
      </c>
      <c r="K114" s="2">
        <f t="shared" si="34"/>
        <v>0.47866744593804794</v>
      </c>
      <c r="L114" s="2">
        <f t="shared" si="35"/>
        <v>9.3512565751022788E-3</v>
      </c>
      <c r="M114" s="2">
        <f t="shared" si="36"/>
        <v>8.7668030391583832E-3</v>
      </c>
      <c r="N114" s="1">
        <f t="shared" si="28"/>
        <v>861</v>
      </c>
      <c r="O114" s="1">
        <v>819</v>
      </c>
      <c r="P114" s="1">
        <v>16</v>
      </c>
      <c r="Q114" s="57"/>
      <c r="S114" s="57"/>
      <c r="T114" s="57"/>
      <c r="U114" s="57"/>
      <c r="V114" s="57"/>
      <c r="W114" s="57"/>
      <c r="X114" s="57"/>
      <c r="Y114" s="57"/>
      <c r="Z114" s="57"/>
      <c r="AA114" s="57">
        <v>15</v>
      </c>
      <c r="AB114" s="57"/>
      <c r="AC114" s="10"/>
      <c r="AD114" s="10"/>
      <c r="AI114" t="str">
        <f t="shared" si="29"/>
        <v>Pomfret</v>
      </c>
      <c r="AJ114" t="s">
        <v>496</v>
      </c>
      <c r="AK114" s="10">
        <v>2</v>
      </c>
      <c r="AM114" s="91">
        <v>9</v>
      </c>
      <c r="AN114" s="93">
        <v>15</v>
      </c>
      <c r="AO114" s="93">
        <v>45</v>
      </c>
      <c r="AP114" s="97">
        <v>61030</v>
      </c>
      <c r="AQ114" s="97">
        <f t="shared" si="30"/>
        <v>9015</v>
      </c>
      <c r="AR114" t="s">
        <v>718</v>
      </c>
      <c r="AS114" s="101">
        <f t="shared" si="37"/>
        <v>961030</v>
      </c>
      <c r="AW114">
        <v>40.56</v>
      </c>
      <c r="AX114">
        <v>0.26</v>
      </c>
      <c r="AY114">
        <v>40.299999999999997</v>
      </c>
      <c r="AZ114" s="2"/>
      <c r="BB114" s="1">
        <v>834</v>
      </c>
      <c r="BC114" s="1">
        <v>27</v>
      </c>
      <c r="BE114" s="1"/>
    </row>
    <row r="115" spans="1:57" hidden="1" outlineLevel="1">
      <c r="A115" t="s">
        <v>850</v>
      </c>
      <c r="B115" s="10" t="s">
        <v>1193</v>
      </c>
      <c r="C115" s="1">
        <f t="shared" si="31"/>
        <v>3862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 t="shared" si="32"/>
        <v>3</v>
      </c>
      <c r="G115" s="1">
        <f t="shared" si="19"/>
        <v>272</v>
      </c>
      <c r="H115" s="2">
        <f t="shared" si="20"/>
        <v>7.0429829104091138E-2</v>
      </c>
      <c r="I115" s="8"/>
      <c r="J115" s="2">
        <f t="shared" si="33"/>
        <v>0.5282237182806836</v>
      </c>
      <c r="K115" s="2">
        <f t="shared" si="34"/>
        <v>0.45779388917659242</v>
      </c>
      <c r="L115" s="2">
        <f t="shared" si="35"/>
        <v>9.0626618332470231E-3</v>
      </c>
      <c r="M115" s="2">
        <f t="shared" si="36"/>
        <v>4.9197307094769639E-3</v>
      </c>
      <c r="N115" s="1">
        <f t="shared" si="28"/>
        <v>2040</v>
      </c>
      <c r="O115" s="1">
        <v>1768</v>
      </c>
      <c r="P115" s="1">
        <v>35</v>
      </c>
      <c r="Q115" s="57"/>
      <c r="S115" s="57"/>
      <c r="T115" s="57"/>
      <c r="U115" s="57"/>
      <c r="V115" s="57"/>
      <c r="W115" s="57"/>
      <c r="X115" s="57"/>
      <c r="Y115" s="57"/>
      <c r="Z115" s="57"/>
      <c r="AA115" s="57">
        <v>19</v>
      </c>
      <c r="AB115" s="57"/>
      <c r="AC115" s="10"/>
      <c r="AD115" s="10"/>
      <c r="AI115" t="str">
        <f t="shared" si="29"/>
        <v>Portland</v>
      </c>
      <c r="AJ115" t="s">
        <v>1037</v>
      </c>
      <c r="AK115" s="10">
        <v>1</v>
      </c>
      <c r="AM115" s="91">
        <v>9</v>
      </c>
      <c r="AN115" s="93">
        <v>7</v>
      </c>
      <c r="AO115" s="93">
        <v>70</v>
      </c>
      <c r="AP115" s="97">
        <v>61800</v>
      </c>
      <c r="AQ115" s="97">
        <f t="shared" si="30"/>
        <v>9007</v>
      </c>
      <c r="AR115" t="s">
        <v>718</v>
      </c>
      <c r="AS115" s="101">
        <f t="shared" si="37"/>
        <v>961800</v>
      </c>
      <c r="AW115">
        <v>24.89</v>
      </c>
      <c r="AX115">
        <v>1.49</v>
      </c>
      <c r="AY115">
        <v>23.4</v>
      </c>
      <c r="AZ115" s="2"/>
      <c r="BB115" s="1">
        <v>2020</v>
      </c>
      <c r="BC115" s="1">
        <v>20</v>
      </c>
      <c r="BE115" s="1"/>
    </row>
    <row r="116" spans="1:57" hidden="1" outlineLevel="1">
      <c r="A116" t="s">
        <v>2280</v>
      </c>
      <c r="B116" s="10" t="s">
        <v>1193</v>
      </c>
      <c r="C116" s="1">
        <f t="shared" si="31"/>
        <v>1839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 t="shared" si="32"/>
        <v>3</v>
      </c>
      <c r="G116" s="1">
        <f t="shared" si="19"/>
        <v>101</v>
      </c>
      <c r="H116" s="2">
        <f t="shared" si="20"/>
        <v>5.4921152800435018E-2</v>
      </c>
      <c r="I116" s="8"/>
      <c r="J116" s="2">
        <f t="shared" si="33"/>
        <v>0.51767264817835779</v>
      </c>
      <c r="K116" s="2">
        <f t="shared" si="34"/>
        <v>0.46275149537792276</v>
      </c>
      <c r="L116" s="2">
        <f t="shared" si="35"/>
        <v>1.0331702011963024E-2</v>
      </c>
      <c r="M116" s="2">
        <f t="shared" si="36"/>
        <v>9.2441544317564284E-3</v>
      </c>
      <c r="N116" s="1">
        <f t="shared" si="28"/>
        <v>952</v>
      </c>
      <c r="O116" s="1">
        <v>851</v>
      </c>
      <c r="P116" s="1">
        <v>19</v>
      </c>
      <c r="Q116" s="57"/>
      <c r="S116" s="57"/>
      <c r="T116" s="57"/>
      <c r="U116" s="57"/>
      <c r="V116" s="57"/>
      <c r="W116" s="57"/>
      <c r="X116" s="57"/>
      <c r="Y116" s="57"/>
      <c r="Z116" s="57"/>
      <c r="AA116" s="57">
        <v>17</v>
      </c>
      <c r="AB116" s="57"/>
      <c r="AC116" s="10"/>
      <c r="AD116" s="10"/>
      <c r="AI116" t="str">
        <f t="shared" si="29"/>
        <v>Preston</v>
      </c>
      <c r="AJ116" t="s">
        <v>1729</v>
      </c>
      <c r="AK116" s="10">
        <v>2</v>
      </c>
      <c r="AM116" s="91">
        <v>9</v>
      </c>
      <c r="AN116" s="93">
        <v>11</v>
      </c>
      <c r="AO116" s="93">
        <v>80</v>
      </c>
      <c r="AP116" s="97">
        <v>62150</v>
      </c>
      <c r="AQ116" s="97">
        <f t="shared" si="30"/>
        <v>9011</v>
      </c>
      <c r="AR116" t="s">
        <v>718</v>
      </c>
      <c r="AS116" s="101">
        <f t="shared" si="37"/>
        <v>962150</v>
      </c>
      <c r="AW116">
        <v>31.76</v>
      </c>
      <c r="AX116">
        <v>0.86</v>
      </c>
      <c r="AY116">
        <v>30.9</v>
      </c>
      <c r="AZ116" s="2"/>
      <c r="BB116" s="1">
        <v>928</v>
      </c>
      <c r="BC116" s="1">
        <v>24</v>
      </c>
      <c r="BE116" s="1"/>
    </row>
    <row r="117" spans="1:57" hidden="1" outlineLevel="1">
      <c r="A117" t="s">
        <v>326</v>
      </c>
      <c r="B117" s="10" t="s">
        <v>1193</v>
      </c>
      <c r="C117" s="1">
        <f t="shared" si="31"/>
        <v>4018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 t="shared" si="32"/>
        <v>3</v>
      </c>
      <c r="G117" s="1">
        <f t="shared" si="19"/>
        <v>944</v>
      </c>
      <c r="H117" s="2">
        <f t="shared" si="20"/>
        <v>0.23494275759084121</v>
      </c>
      <c r="I117" s="8"/>
      <c r="J117" s="2">
        <f t="shared" si="33"/>
        <v>0.37307117969138875</v>
      </c>
      <c r="K117" s="2">
        <f t="shared" si="34"/>
        <v>0.60801393728222997</v>
      </c>
      <c r="L117" s="2">
        <f t="shared" si="35"/>
        <v>1.4932802389248382E-2</v>
      </c>
      <c r="M117" s="2">
        <f t="shared" si="36"/>
        <v>3.982080637132842E-3</v>
      </c>
      <c r="N117" s="1">
        <f t="shared" si="28"/>
        <v>1499</v>
      </c>
      <c r="O117" s="1">
        <v>2443</v>
      </c>
      <c r="P117" s="1">
        <v>60</v>
      </c>
      <c r="Q117" s="57"/>
      <c r="S117" s="57"/>
      <c r="T117" s="57"/>
      <c r="U117" s="57"/>
      <c r="V117" s="57"/>
      <c r="W117" s="57"/>
      <c r="X117" s="57"/>
      <c r="Y117" s="57"/>
      <c r="Z117" s="57"/>
      <c r="AA117" s="57">
        <v>16</v>
      </c>
      <c r="AB117" s="57"/>
      <c r="AC117" s="10"/>
      <c r="AD117" s="10"/>
      <c r="AI117" t="str">
        <f t="shared" si="29"/>
        <v>Prospect</v>
      </c>
      <c r="AJ117" t="s">
        <v>317</v>
      </c>
      <c r="AK117" s="10">
        <v>3</v>
      </c>
      <c r="AM117" s="91">
        <v>9</v>
      </c>
      <c r="AN117" s="93">
        <v>9</v>
      </c>
      <c r="AO117" s="93">
        <v>100</v>
      </c>
      <c r="AP117" s="97">
        <v>62290</v>
      </c>
      <c r="AQ117" s="97">
        <f t="shared" si="30"/>
        <v>9009</v>
      </c>
      <c r="AR117" t="s">
        <v>718</v>
      </c>
      <c r="AS117" s="101">
        <f t="shared" si="37"/>
        <v>962290</v>
      </c>
      <c r="AW117">
        <v>14.54</v>
      </c>
      <c r="AX117">
        <v>0.23</v>
      </c>
      <c r="AY117">
        <v>14.32</v>
      </c>
      <c r="AZ117" s="2"/>
      <c r="BB117" s="1">
        <v>1434</v>
      </c>
      <c r="BC117" s="1">
        <v>65</v>
      </c>
      <c r="BE117" s="1"/>
    </row>
    <row r="118" spans="1:57" hidden="1" outlineLevel="1">
      <c r="A118" t="s">
        <v>2154</v>
      </c>
      <c r="B118" s="10" t="s">
        <v>1193</v>
      </c>
      <c r="C118" s="1">
        <f t="shared" si="31"/>
        <v>2476</v>
      </c>
      <c r="D118" s="7">
        <f>IF(N118&gt;0, RANK(N118,(N118:P118,Q118:AE118)),0)</f>
        <v>1</v>
      </c>
      <c r="E118" s="7">
        <f>IF(O118&gt;0,RANK(O118,(N118:P118,Q118:AE118)),0)</f>
        <v>2</v>
      </c>
      <c r="F118" s="7">
        <f t="shared" si="32"/>
        <v>3</v>
      </c>
      <c r="G118" s="1">
        <f t="shared" si="19"/>
        <v>213</v>
      </c>
      <c r="H118" s="2">
        <f t="shared" si="20"/>
        <v>8.6025848142164782E-2</v>
      </c>
      <c r="I118" s="8"/>
      <c r="J118" s="2">
        <f t="shared" si="33"/>
        <v>0.52827140549273022</v>
      </c>
      <c r="K118" s="2">
        <f t="shared" si="34"/>
        <v>0.44224555735056542</v>
      </c>
      <c r="L118" s="2">
        <f t="shared" si="35"/>
        <v>2.0193861066235864E-2</v>
      </c>
      <c r="M118" s="2">
        <f t="shared" si="36"/>
        <v>9.289176090468497E-3</v>
      </c>
      <c r="N118" s="1">
        <f t="shared" si="28"/>
        <v>1308</v>
      </c>
      <c r="O118" s="1">
        <v>1095</v>
      </c>
      <c r="P118" s="1">
        <v>50</v>
      </c>
      <c r="Q118" s="57"/>
      <c r="S118" s="57"/>
      <c r="T118" s="57"/>
      <c r="U118" s="57"/>
      <c r="V118" s="57"/>
      <c r="W118" s="57"/>
      <c r="X118" s="57"/>
      <c r="Y118" s="57"/>
      <c r="Z118" s="57"/>
      <c r="AA118" s="57">
        <v>23</v>
      </c>
      <c r="AB118" s="57"/>
      <c r="AC118" s="10"/>
      <c r="AD118" s="10"/>
      <c r="AI118" t="str">
        <f t="shared" si="29"/>
        <v>Putnam</v>
      </c>
      <c r="AJ118" t="s">
        <v>496</v>
      </c>
      <c r="AK118" s="10">
        <v>2</v>
      </c>
      <c r="AM118" s="91">
        <v>9</v>
      </c>
      <c r="AN118" s="93">
        <v>15</v>
      </c>
      <c r="AO118" s="93">
        <v>50</v>
      </c>
      <c r="AP118" s="97">
        <v>62710</v>
      </c>
      <c r="AQ118" s="97">
        <f t="shared" si="30"/>
        <v>9015</v>
      </c>
      <c r="AR118" t="s">
        <v>718</v>
      </c>
      <c r="AS118" s="101">
        <f t="shared" si="37"/>
        <v>962710</v>
      </c>
      <c r="AW118">
        <v>20.399999999999999</v>
      </c>
      <c r="AX118">
        <v>0.11</v>
      </c>
      <c r="AY118">
        <v>20.29</v>
      </c>
      <c r="AZ118" s="2"/>
      <c r="BB118" s="1">
        <v>1213</v>
      </c>
      <c r="BC118" s="1">
        <v>95</v>
      </c>
      <c r="BE118" s="1"/>
    </row>
    <row r="119" spans="1:57" hidden="1" outlineLevel="1">
      <c r="A119" t="s">
        <v>1187</v>
      </c>
      <c r="B119" s="10" t="s">
        <v>1193</v>
      </c>
      <c r="C119" s="1">
        <f t="shared" si="31"/>
        <v>4188</v>
      </c>
      <c r="D119" s="7">
        <f>IF(N119&gt;0, RANK(N119,(N119:P119,Q119:AE119)),0)</f>
        <v>1</v>
      </c>
      <c r="E119" s="7">
        <f>IF(O119&gt;0,RANK(O119,(N119:P119,Q119:AE119)),0)</f>
        <v>2</v>
      </c>
      <c r="F119" s="7">
        <f t="shared" si="32"/>
        <v>3</v>
      </c>
      <c r="G119" s="1">
        <f t="shared" si="19"/>
        <v>152</v>
      </c>
      <c r="H119" s="2">
        <f t="shared" si="20"/>
        <v>3.629417382999045E-2</v>
      </c>
      <c r="I119" s="8"/>
      <c r="J119" s="2">
        <f t="shared" si="33"/>
        <v>0.51098376313276028</v>
      </c>
      <c r="K119" s="2">
        <f t="shared" si="34"/>
        <v>0.47468958930276983</v>
      </c>
      <c r="L119" s="2">
        <f t="shared" si="35"/>
        <v>1.0028653295128941E-2</v>
      </c>
      <c r="M119" s="2">
        <f t="shared" si="36"/>
        <v>4.2979942693409448E-3</v>
      </c>
      <c r="N119" s="1">
        <f t="shared" si="28"/>
        <v>2140</v>
      </c>
      <c r="O119" s="1">
        <v>1988</v>
      </c>
      <c r="P119" s="1">
        <v>42</v>
      </c>
      <c r="Q119" s="57"/>
      <c r="S119" s="57"/>
      <c r="T119" s="57"/>
      <c r="U119" s="57"/>
      <c r="V119" s="57"/>
      <c r="W119" s="57"/>
      <c r="X119" s="57"/>
      <c r="Y119" s="57"/>
      <c r="Z119" s="57"/>
      <c r="AA119" s="57">
        <v>18</v>
      </c>
      <c r="AB119" s="57"/>
      <c r="AC119" s="10"/>
      <c r="AD119" s="10"/>
      <c r="AI119" t="str">
        <f t="shared" si="29"/>
        <v>Redding</v>
      </c>
      <c r="AJ119" t="s">
        <v>2059</v>
      </c>
      <c r="AK119" s="10">
        <v>4</v>
      </c>
      <c r="AM119" s="91">
        <v>9</v>
      </c>
      <c r="AN119" s="93">
        <v>1</v>
      </c>
      <c r="AO119" s="93">
        <v>70</v>
      </c>
      <c r="AP119" s="97">
        <v>63480</v>
      </c>
      <c r="AQ119" s="97">
        <f t="shared" si="30"/>
        <v>9001</v>
      </c>
      <c r="AR119" t="s">
        <v>718</v>
      </c>
      <c r="AS119" s="101">
        <f t="shared" si="37"/>
        <v>963480</v>
      </c>
      <c r="AW119">
        <v>32.06</v>
      </c>
      <c r="AX119">
        <v>0.56000000000000005</v>
      </c>
      <c r="AY119">
        <v>31.5</v>
      </c>
      <c r="AZ119" s="2"/>
      <c r="BB119" s="1">
        <v>2094</v>
      </c>
      <c r="BC119" s="1">
        <v>46</v>
      </c>
      <c r="BE119" s="1"/>
    </row>
    <row r="120" spans="1:57" hidden="1" outlineLevel="1">
      <c r="A120" t="s">
        <v>2202</v>
      </c>
      <c r="B120" s="10" t="s">
        <v>1193</v>
      </c>
      <c r="C120" s="1">
        <f t="shared" si="31"/>
        <v>10409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 t="shared" si="32"/>
        <v>3</v>
      </c>
      <c r="G120" s="1">
        <f t="shared" si="19"/>
        <v>1104</v>
      </c>
      <c r="H120" s="2">
        <f t="shared" si="20"/>
        <v>0.10606206167739456</v>
      </c>
      <c r="I120" s="8"/>
      <c r="J120" s="2">
        <f t="shared" si="33"/>
        <v>0.43933134787203382</v>
      </c>
      <c r="K120" s="2">
        <f t="shared" si="34"/>
        <v>0.54539340954942839</v>
      </c>
      <c r="L120" s="2">
        <f t="shared" si="35"/>
        <v>1.0375636468440773E-2</v>
      </c>
      <c r="M120" s="2">
        <f t="shared" si="36"/>
        <v>4.8996061100970781E-3</v>
      </c>
      <c r="N120" s="1">
        <f t="shared" si="28"/>
        <v>4573</v>
      </c>
      <c r="O120" s="1">
        <v>5677</v>
      </c>
      <c r="P120" s="1">
        <v>108</v>
      </c>
      <c r="Q120" s="57"/>
      <c r="S120" s="57"/>
      <c r="T120" s="57"/>
      <c r="U120" s="57"/>
      <c r="V120" s="57"/>
      <c r="W120" s="57"/>
      <c r="X120" s="57"/>
      <c r="Y120" s="57"/>
      <c r="Z120" s="57"/>
      <c r="AA120" s="57">
        <v>51</v>
      </c>
      <c r="AB120" s="57"/>
      <c r="AC120" s="10"/>
      <c r="AD120" s="10"/>
      <c r="AI120" t="str">
        <f t="shared" si="29"/>
        <v>Ridgefield</v>
      </c>
      <c r="AJ120" t="s">
        <v>2059</v>
      </c>
      <c r="AK120" s="10">
        <v>4</v>
      </c>
      <c r="AM120" s="91">
        <v>9</v>
      </c>
      <c r="AN120" s="93">
        <v>1</v>
      </c>
      <c r="AO120" s="93">
        <v>75</v>
      </c>
      <c r="AP120" s="97">
        <v>63970</v>
      </c>
      <c r="AQ120" s="97">
        <f t="shared" si="30"/>
        <v>9001</v>
      </c>
      <c r="AR120" t="s">
        <v>718</v>
      </c>
      <c r="AS120" s="101">
        <f t="shared" si="37"/>
        <v>963970</v>
      </c>
      <c r="AW120">
        <v>34.97</v>
      </c>
      <c r="AX120">
        <v>0.53</v>
      </c>
      <c r="AY120">
        <v>34.43</v>
      </c>
      <c r="AZ120" s="2"/>
      <c r="BB120" s="1">
        <v>4457</v>
      </c>
      <c r="BC120" s="1">
        <v>116</v>
      </c>
      <c r="BE120" s="1"/>
    </row>
    <row r="121" spans="1:57" hidden="1" outlineLevel="1">
      <c r="A121" t="s">
        <v>1717</v>
      </c>
      <c r="B121" s="10" t="s">
        <v>1193</v>
      </c>
      <c r="C121" s="1">
        <f t="shared" si="31"/>
        <v>7160</v>
      </c>
      <c r="D121" s="7">
        <f>IF(N121&gt;0, RANK(N121,(N121:P121,Q121:AE121)),0)</f>
        <v>1</v>
      </c>
      <c r="E121" s="7">
        <f>IF(O121&gt;0,RANK(O121,(N121:P121,Q121:AE121)),0)</f>
        <v>2</v>
      </c>
      <c r="F121" s="7">
        <f t="shared" si="32"/>
        <v>3</v>
      </c>
      <c r="G121" s="1">
        <f t="shared" si="19"/>
        <v>640</v>
      </c>
      <c r="H121" s="2">
        <f t="shared" si="20"/>
        <v>8.9385474860335198E-2</v>
      </c>
      <c r="I121" s="8"/>
      <c r="J121" s="2">
        <f t="shared" si="33"/>
        <v>0.53743016759776541</v>
      </c>
      <c r="K121" s="2">
        <f t="shared" si="34"/>
        <v>0.44804469273743019</v>
      </c>
      <c r="L121" s="2">
        <f t="shared" si="35"/>
        <v>8.7988826815642452E-3</v>
      </c>
      <c r="M121" s="2">
        <f t="shared" si="36"/>
        <v>5.7262569832401532E-3</v>
      </c>
      <c r="N121" s="1">
        <f t="shared" si="28"/>
        <v>3848</v>
      </c>
      <c r="O121" s="1">
        <v>3208</v>
      </c>
      <c r="P121" s="1">
        <v>63</v>
      </c>
      <c r="Q121" s="57"/>
      <c r="S121" s="57"/>
      <c r="T121" s="57"/>
      <c r="U121" s="57"/>
      <c r="V121" s="57"/>
      <c r="W121" s="57"/>
      <c r="X121" s="57"/>
      <c r="Y121" s="57"/>
      <c r="Z121" s="57"/>
      <c r="AA121" s="57">
        <v>41</v>
      </c>
      <c r="AB121" s="57"/>
      <c r="AC121" s="10"/>
      <c r="AD121" s="10"/>
      <c r="AI121" t="str">
        <f t="shared" si="29"/>
        <v>Rocky Hill</v>
      </c>
      <c r="AJ121" t="s">
        <v>1842</v>
      </c>
      <c r="AK121" s="10">
        <v>1</v>
      </c>
      <c r="AM121" s="91">
        <v>9</v>
      </c>
      <c r="AN121" s="93">
        <v>3</v>
      </c>
      <c r="AO121" s="93">
        <v>105</v>
      </c>
      <c r="AP121" s="97">
        <v>65370</v>
      </c>
      <c r="AQ121" s="97">
        <f t="shared" si="30"/>
        <v>9003</v>
      </c>
      <c r="AR121" t="s">
        <v>718</v>
      </c>
      <c r="AS121" s="101">
        <f t="shared" si="37"/>
        <v>965370</v>
      </c>
      <c r="AW121">
        <v>13.8</v>
      </c>
      <c r="AX121">
        <v>0.35</v>
      </c>
      <c r="AY121">
        <v>13.45</v>
      </c>
      <c r="AZ121" s="2"/>
      <c r="BB121" s="1">
        <v>3788</v>
      </c>
      <c r="BC121" s="1">
        <v>60</v>
      </c>
      <c r="BE121" s="1"/>
    </row>
    <row r="122" spans="1:57" hidden="1" outlineLevel="1">
      <c r="A122" t="s">
        <v>1399</v>
      </c>
      <c r="B122" s="10" t="s">
        <v>1193</v>
      </c>
      <c r="C122" s="1">
        <f t="shared" si="31"/>
        <v>1198</v>
      </c>
      <c r="D122" s="7">
        <f>IF(N122&gt;0, RANK(N122,(N122:P122,Q122:AE122)),0)</f>
        <v>1</v>
      </c>
      <c r="E122" s="7">
        <f>IF(O122&gt;0,RANK(O122,(N122:P122,Q122:AE122)),0)</f>
        <v>2</v>
      </c>
      <c r="F122" s="7">
        <f t="shared" si="32"/>
        <v>3</v>
      </c>
      <c r="G122" s="1">
        <f t="shared" si="19"/>
        <v>2</v>
      </c>
      <c r="H122" s="2">
        <f t="shared" si="20"/>
        <v>1.6694490818030051E-3</v>
      </c>
      <c r="I122" s="8"/>
      <c r="J122" s="2">
        <f t="shared" si="33"/>
        <v>0.49415692821368951</v>
      </c>
      <c r="K122" s="2">
        <f t="shared" si="34"/>
        <v>0.49248747913188645</v>
      </c>
      <c r="L122" s="2">
        <f t="shared" si="35"/>
        <v>8.3472454090150246E-3</v>
      </c>
      <c r="M122" s="2">
        <f t="shared" si="36"/>
        <v>5.0083472454090176E-3</v>
      </c>
      <c r="N122" s="1">
        <f t="shared" si="28"/>
        <v>592</v>
      </c>
      <c r="O122" s="1">
        <v>590</v>
      </c>
      <c r="P122" s="1">
        <v>10</v>
      </c>
      <c r="Q122" s="57"/>
      <c r="S122" s="57"/>
      <c r="T122" s="57"/>
      <c r="U122" s="57"/>
      <c r="V122" s="57"/>
      <c r="W122" s="57"/>
      <c r="X122" s="57"/>
      <c r="Y122" s="57"/>
      <c r="Z122" s="57"/>
      <c r="AA122" s="57">
        <v>6</v>
      </c>
      <c r="AB122" s="57"/>
      <c r="AC122" s="10"/>
      <c r="AD122" s="10"/>
      <c r="AI122" t="str">
        <f t="shared" si="29"/>
        <v>Roxbury</v>
      </c>
      <c r="AJ122" t="s">
        <v>1994</v>
      </c>
      <c r="AK122" s="10">
        <v>5</v>
      </c>
      <c r="AM122" s="91">
        <v>9</v>
      </c>
      <c r="AN122" s="93">
        <v>5</v>
      </c>
      <c r="AO122" s="93">
        <v>85</v>
      </c>
      <c r="AP122" s="97">
        <v>65930</v>
      </c>
      <c r="AQ122" s="97">
        <f t="shared" si="30"/>
        <v>9005</v>
      </c>
      <c r="AR122" t="s">
        <v>718</v>
      </c>
      <c r="AS122" s="101">
        <f t="shared" si="37"/>
        <v>965930</v>
      </c>
      <c r="AW122">
        <v>26.29</v>
      </c>
      <c r="AX122">
        <v>0.06</v>
      </c>
      <c r="AY122">
        <v>26.23</v>
      </c>
      <c r="AZ122" s="2"/>
      <c r="BB122" s="1">
        <v>580</v>
      </c>
      <c r="BC122" s="1">
        <v>12</v>
      </c>
      <c r="BE122" s="1"/>
    </row>
    <row r="123" spans="1:57" hidden="1" outlineLevel="1">
      <c r="A123" t="s">
        <v>690</v>
      </c>
      <c r="B123" s="10" t="s">
        <v>1193</v>
      </c>
      <c r="C123" s="1">
        <f t="shared" si="31"/>
        <v>1661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 t="shared" si="32"/>
        <v>4</v>
      </c>
      <c r="G123" s="1">
        <f t="shared" si="19"/>
        <v>51</v>
      </c>
      <c r="H123" s="2">
        <f t="shared" si="20"/>
        <v>3.0704394942805538E-2</v>
      </c>
      <c r="I123" s="8"/>
      <c r="J123" s="2">
        <f t="shared" si="33"/>
        <v>0.50090307043949434</v>
      </c>
      <c r="K123" s="2">
        <f t="shared" si="34"/>
        <v>0.47019867549668876</v>
      </c>
      <c r="L123" s="2">
        <f t="shared" si="35"/>
        <v>1.3245033112582781E-2</v>
      </c>
      <c r="M123" s="2">
        <f t="shared" si="36"/>
        <v>1.5653220951234129E-2</v>
      </c>
      <c r="N123" s="1">
        <f t="shared" si="28"/>
        <v>832</v>
      </c>
      <c r="O123" s="1">
        <v>781</v>
      </c>
      <c r="P123" s="1">
        <v>22</v>
      </c>
      <c r="Q123" s="57"/>
      <c r="S123" s="57"/>
      <c r="T123" s="57"/>
      <c r="U123" s="57"/>
      <c r="V123" s="57"/>
      <c r="W123" s="57"/>
      <c r="X123" s="57"/>
      <c r="Y123" s="57"/>
      <c r="Z123" s="57"/>
      <c r="AA123" s="57">
        <v>26</v>
      </c>
      <c r="AB123" s="57"/>
      <c r="AC123" s="10"/>
      <c r="AD123" s="10"/>
      <c r="AI123" t="str">
        <f t="shared" si="29"/>
        <v>Salem</v>
      </c>
      <c r="AJ123" t="s">
        <v>1729</v>
      </c>
      <c r="AK123" s="10">
        <v>2</v>
      </c>
      <c r="AM123" s="91">
        <v>9</v>
      </c>
      <c r="AN123" s="93">
        <v>11</v>
      </c>
      <c r="AO123" s="93">
        <v>85</v>
      </c>
      <c r="AP123" s="97">
        <v>66210</v>
      </c>
      <c r="AQ123" s="97">
        <f t="shared" si="30"/>
        <v>9011</v>
      </c>
      <c r="AR123" t="s">
        <v>718</v>
      </c>
      <c r="AS123" s="101">
        <f t="shared" si="37"/>
        <v>966210</v>
      </c>
      <c r="AW123">
        <v>29.79</v>
      </c>
      <c r="AX123">
        <v>0.83</v>
      </c>
      <c r="AY123">
        <v>28.95</v>
      </c>
      <c r="AZ123" s="2"/>
      <c r="BB123" s="1">
        <v>822</v>
      </c>
      <c r="BC123" s="1">
        <v>10</v>
      </c>
      <c r="BE123" s="1"/>
    </row>
    <row r="124" spans="1:57" hidden="1" outlineLevel="1">
      <c r="A124" t="s">
        <v>1077</v>
      </c>
      <c r="B124" s="10" t="s">
        <v>1193</v>
      </c>
      <c r="C124" s="1">
        <f t="shared" si="31"/>
        <v>1774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 t="shared" si="32"/>
        <v>3</v>
      </c>
      <c r="G124" s="1">
        <f t="shared" si="19"/>
        <v>618</v>
      </c>
      <c r="H124" s="2">
        <f t="shared" si="20"/>
        <v>0.3483652762119504</v>
      </c>
      <c r="I124" s="8"/>
      <c r="J124" s="2">
        <f t="shared" si="33"/>
        <v>0.66741826381059755</v>
      </c>
      <c r="K124" s="2">
        <f t="shared" si="34"/>
        <v>0.31905298759864714</v>
      </c>
      <c r="L124" s="2">
        <f t="shared" si="35"/>
        <v>9.0191657271702363E-3</v>
      </c>
      <c r="M124" s="2">
        <f t="shared" si="36"/>
        <v>4.5095828635850765E-3</v>
      </c>
      <c r="N124" s="1">
        <f t="shared" si="28"/>
        <v>1184</v>
      </c>
      <c r="O124" s="1">
        <v>566</v>
      </c>
      <c r="P124" s="1">
        <v>16</v>
      </c>
      <c r="Q124" s="57"/>
      <c r="S124" s="57"/>
      <c r="T124" s="57"/>
      <c r="U124" s="57"/>
      <c r="V124" s="57"/>
      <c r="W124" s="57"/>
      <c r="X124" s="57"/>
      <c r="Y124" s="57"/>
      <c r="Z124" s="57"/>
      <c r="AA124" s="57">
        <v>8</v>
      </c>
      <c r="AB124" s="57"/>
      <c r="AC124" s="10"/>
      <c r="AD124" s="10"/>
      <c r="AI124" t="str">
        <f t="shared" si="29"/>
        <v>Salisbury</v>
      </c>
      <c r="AJ124" t="s">
        <v>1994</v>
      </c>
      <c r="AK124" s="10">
        <v>5</v>
      </c>
      <c r="AM124" s="91">
        <v>9</v>
      </c>
      <c r="AN124" s="93">
        <v>5</v>
      </c>
      <c r="AO124" s="93">
        <v>90</v>
      </c>
      <c r="AP124" s="97">
        <v>66420</v>
      </c>
      <c r="AQ124" s="97">
        <f t="shared" si="30"/>
        <v>9005</v>
      </c>
      <c r="AR124" t="s">
        <v>718</v>
      </c>
      <c r="AS124" s="101">
        <f t="shared" si="37"/>
        <v>966420</v>
      </c>
      <c r="AW124">
        <v>60.08</v>
      </c>
      <c r="AX124">
        <v>2.76</v>
      </c>
      <c r="AY124">
        <v>57.32</v>
      </c>
      <c r="AZ124" s="2"/>
      <c r="BB124" s="1">
        <v>1154</v>
      </c>
      <c r="BC124" s="1">
        <v>30</v>
      </c>
      <c r="BE124" s="1"/>
    </row>
    <row r="125" spans="1:57" hidden="1" outlineLevel="1">
      <c r="A125" t="s">
        <v>1327</v>
      </c>
      <c r="B125" s="10" t="s">
        <v>1193</v>
      </c>
      <c r="C125" s="1">
        <f t="shared" si="31"/>
        <v>702</v>
      </c>
      <c r="D125" s="7">
        <f>IF(N125&gt;0, RANK(N125,(N125:P125,Q125:AE125)),0)</f>
        <v>1</v>
      </c>
      <c r="E125" s="7">
        <f>IF(O125&gt;0,RANK(O125,(N125:P125,Q125:AE125)),0)</f>
        <v>2</v>
      </c>
      <c r="F125" s="7">
        <f t="shared" si="32"/>
        <v>3</v>
      </c>
      <c r="G125" s="1">
        <f t="shared" si="19"/>
        <v>16</v>
      </c>
      <c r="H125" s="2">
        <f t="shared" si="20"/>
        <v>2.2792022792022793E-2</v>
      </c>
      <c r="I125" s="8"/>
      <c r="J125" s="2">
        <f t="shared" si="33"/>
        <v>0.50712250712250717</v>
      </c>
      <c r="K125" s="2">
        <f t="shared" si="34"/>
        <v>0.48433048433048431</v>
      </c>
      <c r="L125" s="2">
        <f t="shared" si="35"/>
        <v>8.5470085470085479E-3</v>
      </c>
      <c r="M125" s="2">
        <f t="shared" si="36"/>
        <v>-3.1225022567582528E-17</v>
      </c>
      <c r="N125" s="1">
        <f t="shared" si="28"/>
        <v>356</v>
      </c>
      <c r="O125" s="1">
        <v>340</v>
      </c>
      <c r="P125" s="1">
        <v>6</v>
      </c>
      <c r="Q125" s="57"/>
      <c r="S125" s="57"/>
      <c r="T125" s="57"/>
      <c r="U125" s="57"/>
      <c r="V125" s="57"/>
      <c r="W125" s="57"/>
      <c r="X125" s="57"/>
      <c r="Y125" s="57"/>
      <c r="Z125" s="57"/>
      <c r="AA125" s="57">
        <v>0</v>
      </c>
      <c r="AB125" s="57"/>
      <c r="AC125" s="10"/>
      <c r="AD125" s="10"/>
      <c r="AI125" t="str">
        <f t="shared" si="29"/>
        <v>Scotland</v>
      </c>
      <c r="AJ125" t="s">
        <v>496</v>
      </c>
      <c r="AK125" s="10">
        <v>2</v>
      </c>
      <c r="AM125" s="91">
        <v>9</v>
      </c>
      <c r="AN125" s="93">
        <v>15</v>
      </c>
      <c r="AO125" s="93">
        <v>55</v>
      </c>
      <c r="AP125" s="97">
        <v>67400</v>
      </c>
      <c r="AQ125" s="97">
        <f t="shared" si="30"/>
        <v>9015</v>
      </c>
      <c r="AR125" t="s">
        <v>718</v>
      </c>
      <c r="AS125" s="101">
        <f t="shared" si="37"/>
        <v>967400</v>
      </c>
      <c r="AW125">
        <v>18.66</v>
      </c>
      <c r="AX125">
        <v>0.05</v>
      </c>
      <c r="AY125">
        <v>18.61</v>
      </c>
      <c r="AZ125" s="2"/>
      <c r="BB125" s="1">
        <v>330</v>
      </c>
      <c r="BC125" s="1">
        <v>26</v>
      </c>
      <c r="BE125" s="1"/>
    </row>
    <row r="126" spans="1:57" hidden="1" outlineLevel="1">
      <c r="A126" t="s">
        <v>2585</v>
      </c>
      <c r="B126" s="10" t="s">
        <v>1193</v>
      </c>
      <c r="C126" s="1">
        <f t="shared" si="31"/>
        <v>5564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 t="shared" si="32"/>
        <v>3</v>
      </c>
      <c r="G126" s="1">
        <f t="shared" si="19"/>
        <v>30</v>
      </c>
      <c r="H126" s="2">
        <f t="shared" si="20"/>
        <v>5.3918044572250183E-3</v>
      </c>
      <c r="I126" s="8"/>
      <c r="J126" s="2">
        <f t="shared" si="33"/>
        <v>0.49658519051042416</v>
      </c>
      <c r="K126" s="2">
        <f t="shared" si="34"/>
        <v>0.49119338605319912</v>
      </c>
      <c r="L126" s="2">
        <f t="shared" si="35"/>
        <v>8.2674335010783605E-3</v>
      </c>
      <c r="M126" s="2">
        <f t="shared" si="36"/>
        <v>3.9539899352983611E-3</v>
      </c>
      <c r="N126" s="1">
        <f t="shared" si="28"/>
        <v>2763</v>
      </c>
      <c r="O126" s="1">
        <v>2733</v>
      </c>
      <c r="P126" s="1">
        <v>46</v>
      </c>
      <c r="Q126" s="57"/>
      <c r="S126" s="57"/>
      <c r="T126" s="57"/>
      <c r="U126" s="57"/>
      <c r="V126" s="57"/>
      <c r="W126" s="57"/>
      <c r="X126" s="57"/>
      <c r="Y126" s="57"/>
      <c r="Z126" s="57"/>
      <c r="AA126" s="57">
        <v>22</v>
      </c>
      <c r="AB126" s="57"/>
      <c r="AC126" s="10"/>
      <c r="AD126" s="10"/>
      <c r="AI126" t="str">
        <f t="shared" si="29"/>
        <v>Seymour</v>
      </c>
      <c r="AJ126" t="s">
        <v>317</v>
      </c>
      <c r="AK126" s="10">
        <v>3</v>
      </c>
      <c r="AM126" s="91">
        <v>9</v>
      </c>
      <c r="AN126" s="93">
        <v>9</v>
      </c>
      <c r="AO126" s="93">
        <v>105</v>
      </c>
      <c r="AP126" s="97">
        <v>67610</v>
      </c>
      <c r="AQ126" s="97">
        <f t="shared" si="30"/>
        <v>9009</v>
      </c>
      <c r="AR126" t="s">
        <v>718</v>
      </c>
      <c r="AS126" s="101">
        <f t="shared" si="37"/>
        <v>967610</v>
      </c>
      <c r="AW126">
        <v>14.97</v>
      </c>
      <c r="AX126">
        <v>0.4</v>
      </c>
      <c r="AY126">
        <v>14.57</v>
      </c>
      <c r="AZ126" s="2"/>
      <c r="BB126" s="1">
        <v>2710</v>
      </c>
      <c r="BC126" s="1">
        <v>53</v>
      </c>
      <c r="BE126" s="1"/>
    </row>
    <row r="127" spans="1:57" hidden="1" outlineLevel="1">
      <c r="A127" t="s">
        <v>1336</v>
      </c>
      <c r="B127" s="10" t="s">
        <v>1193</v>
      </c>
      <c r="C127" s="1">
        <f t="shared" si="31"/>
        <v>1220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 t="shared" si="32"/>
        <v>3</v>
      </c>
      <c r="G127" s="1">
        <f t="shared" si="19"/>
        <v>238</v>
      </c>
      <c r="H127" s="2">
        <f t="shared" si="20"/>
        <v>0.19508196721311474</v>
      </c>
      <c r="I127" s="8"/>
      <c r="J127" s="2">
        <f t="shared" si="33"/>
        <v>0.58934426229508197</v>
      </c>
      <c r="K127" s="2">
        <f t="shared" si="34"/>
        <v>0.3942622950819672</v>
      </c>
      <c r="L127" s="2">
        <f t="shared" si="35"/>
        <v>1.0655737704918032E-2</v>
      </c>
      <c r="M127" s="2">
        <f t="shared" si="36"/>
        <v>5.7377049180328057E-3</v>
      </c>
      <c r="N127" s="1">
        <f t="shared" si="28"/>
        <v>719</v>
      </c>
      <c r="O127" s="1">
        <v>481</v>
      </c>
      <c r="P127" s="1">
        <v>13</v>
      </c>
      <c r="Q127" s="57"/>
      <c r="S127" s="57"/>
      <c r="T127" s="57"/>
      <c r="U127" s="57"/>
      <c r="V127" s="57"/>
      <c r="W127" s="57"/>
      <c r="X127" s="57"/>
      <c r="Y127" s="57"/>
      <c r="Z127" s="57"/>
      <c r="AA127" s="57">
        <v>7</v>
      </c>
      <c r="AB127" s="57"/>
      <c r="AC127" s="10"/>
      <c r="AD127" s="10"/>
      <c r="AI127" t="str">
        <f t="shared" si="29"/>
        <v>Sharon</v>
      </c>
      <c r="AJ127" t="s">
        <v>1994</v>
      </c>
      <c r="AK127" s="10">
        <v>5</v>
      </c>
      <c r="AM127" s="91">
        <v>9</v>
      </c>
      <c r="AN127" s="93">
        <v>5</v>
      </c>
      <c r="AO127" s="93">
        <v>95</v>
      </c>
      <c r="AP127" s="97">
        <v>67960</v>
      </c>
      <c r="AQ127" s="97">
        <f t="shared" si="30"/>
        <v>9005</v>
      </c>
      <c r="AR127" t="s">
        <v>718</v>
      </c>
      <c r="AS127" s="101">
        <f t="shared" si="37"/>
        <v>967960</v>
      </c>
      <c r="AW127">
        <v>59.56</v>
      </c>
      <c r="AX127">
        <v>0.86</v>
      </c>
      <c r="AY127">
        <v>58.7</v>
      </c>
      <c r="AZ127" s="2"/>
      <c r="BB127" s="1">
        <v>699</v>
      </c>
      <c r="BC127" s="1">
        <v>20</v>
      </c>
      <c r="BE127" s="1"/>
    </row>
    <row r="128" spans="1:57" hidden="1" outlineLevel="1">
      <c r="A128" t="s">
        <v>1930</v>
      </c>
      <c r="B128" s="10" t="s">
        <v>1193</v>
      </c>
      <c r="C128" s="1">
        <f t="shared" si="31"/>
        <v>14165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 t="shared" si="32"/>
        <v>3</v>
      </c>
      <c r="G128" s="1">
        <f t="shared" si="19"/>
        <v>948</v>
      </c>
      <c r="H128" s="2">
        <f t="shared" si="20"/>
        <v>6.6925520649488174E-2</v>
      </c>
      <c r="I128" s="8"/>
      <c r="J128" s="2">
        <f t="shared" si="33"/>
        <v>0.46057183198023299</v>
      </c>
      <c r="K128" s="2">
        <f t="shared" si="34"/>
        <v>0.52749735262972119</v>
      </c>
      <c r="L128" s="2">
        <f t="shared" si="35"/>
        <v>8.0480056477232609E-3</v>
      </c>
      <c r="M128" s="2">
        <f t="shared" si="36"/>
        <v>3.8828097423225516E-3</v>
      </c>
      <c r="N128" s="1">
        <f t="shared" si="28"/>
        <v>6524</v>
      </c>
      <c r="O128" s="1">
        <v>7472</v>
      </c>
      <c r="P128" s="1">
        <v>114</v>
      </c>
      <c r="Q128" s="57"/>
      <c r="S128" s="57"/>
      <c r="T128" s="57"/>
      <c r="U128" s="57"/>
      <c r="V128" s="57"/>
      <c r="W128" s="57"/>
      <c r="X128" s="57"/>
      <c r="Y128" s="57"/>
      <c r="Z128" s="57"/>
      <c r="AA128" s="57">
        <v>55</v>
      </c>
      <c r="AB128" s="57"/>
      <c r="AC128" s="10"/>
      <c r="AD128" s="10"/>
      <c r="AI128" t="str">
        <f t="shared" si="29"/>
        <v>Shelton</v>
      </c>
      <c r="AJ128" t="s">
        <v>2059</v>
      </c>
      <c r="AK128" s="10">
        <v>0</v>
      </c>
      <c r="AM128" s="91">
        <v>9</v>
      </c>
      <c r="AN128" s="93">
        <v>1</v>
      </c>
      <c r="AO128" s="93">
        <v>80</v>
      </c>
      <c r="AP128" s="97">
        <v>68170</v>
      </c>
      <c r="AQ128" s="97">
        <f t="shared" si="30"/>
        <v>9001</v>
      </c>
      <c r="AR128" t="s">
        <v>718</v>
      </c>
      <c r="AS128" s="101">
        <f t="shared" si="37"/>
        <v>968170</v>
      </c>
      <c r="AW128">
        <v>31.93</v>
      </c>
      <c r="AX128">
        <v>1.36</v>
      </c>
      <c r="AY128">
        <v>30.57</v>
      </c>
      <c r="AZ128" s="2"/>
      <c r="BB128" s="1">
        <v>6384</v>
      </c>
      <c r="BC128" s="1">
        <v>140</v>
      </c>
      <c r="BE128" s="1"/>
    </row>
    <row r="129" spans="1:57" hidden="1" outlineLevel="1">
      <c r="A129" t="s">
        <v>1933</v>
      </c>
      <c r="B129" s="10" t="s">
        <v>1193</v>
      </c>
      <c r="C129" s="1">
        <f t="shared" si="31"/>
        <v>1652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 t="shared" si="32"/>
        <v>3</v>
      </c>
      <c r="G129" s="1">
        <f t="shared" si="19"/>
        <v>90</v>
      </c>
      <c r="H129" s="2">
        <f t="shared" si="20"/>
        <v>5.4479418886198547E-2</v>
      </c>
      <c r="I129" s="8"/>
      <c r="J129" s="2">
        <f t="shared" si="33"/>
        <v>0.46368038740920098</v>
      </c>
      <c r="K129" s="2">
        <f t="shared" si="34"/>
        <v>0.51815980629539948</v>
      </c>
      <c r="L129" s="2">
        <f t="shared" si="35"/>
        <v>1.2106537530266344E-2</v>
      </c>
      <c r="M129" s="2">
        <f t="shared" si="36"/>
        <v>6.0532687651331397E-3</v>
      </c>
      <c r="N129" s="1">
        <f t="shared" si="28"/>
        <v>766</v>
      </c>
      <c r="O129" s="1">
        <v>856</v>
      </c>
      <c r="P129" s="1">
        <v>20</v>
      </c>
      <c r="Q129" s="57"/>
      <c r="S129" s="57"/>
      <c r="T129" s="57"/>
      <c r="U129" s="57"/>
      <c r="V129" s="57"/>
      <c r="W129" s="57"/>
      <c r="X129" s="57"/>
      <c r="Y129" s="57"/>
      <c r="Z129" s="57"/>
      <c r="AA129" s="57">
        <v>10</v>
      </c>
      <c r="AB129" s="57"/>
      <c r="AC129" s="10"/>
      <c r="AD129" s="10"/>
      <c r="AI129" t="str">
        <f t="shared" si="29"/>
        <v>Sherman</v>
      </c>
      <c r="AJ129" t="s">
        <v>2059</v>
      </c>
      <c r="AK129" s="10">
        <v>5</v>
      </c>
      <c r="AM129" s="91">
        <v>9</v>
      </c>
      <c r="AN129" s="93">
        <v>1</v>
      </c>
      <c r="AO129" s="93">
        <v>85</v>
      </c>
      <c r="AP129" s="97">
        <v>68310</v>
      </c>
      <c r="AQ129" s="97">
        <f t="shared" si="30"/>
        <v>9001</v>
      </c>
      <c r="AR129" t="s">
        <v>718</v>
      </c>
      <c r="AS129" s="101">
        <f t="shared" si="37"/>
        <v>968310</v>
      </c>
      <c r="AW129">
        <v>23.36</v>
      </c>
      <c r="AX129">
        <v>1.56</v>
      </c>
      <c r="AY129">
        <v>21.8</v>
      </c>
      <c r="AZ129" s="2"/>
      <c r="BB129" s="1">
        <v>744</v>
      </c>
      <c r="BC129" s="1">
        <v>22</v>
      </c>
      <c r="BE129" s="1"/>
    </row>
    <row r="130" spans="1:57" hidden="1" outlineLevel="1">
      <c r="A130" t="s">
        <v>2084</v>
      </c>
      <c r="B130" s="10" t="s">
        <v>1193</v>
      </c>
      <c r="C130" s="1">
        <f t="shared" si="31"/>
        <v>11123</v>
      </c>
      <c r="D130" s="7">
        <f>IF(N130&gt;0, RANK(N130,(N130:P130,Q130:AE130)),0)</f>
        <v>2</v>
      </c>
      <c r="E130" s="7">
        <f>IF(O130&gt;0,RANK(O130,(N130:P130,Q130:AE130)),0)</f>
        <v>1</v>
      </c>
      <c r="F130" s="7">
        <f t="shared" si="32"/>
        <v>3</v>
      </c>
      <c r="G130" s="1">
        <f t="shared" ref="G130:G172" si="38">IF(C130&gt;0,MAX(N130:P130)-LARGE(N130:P130,2),0)</f>
        <v>187</v>
      </c>
      <c r="H130" s="2">
        <f t="shared" ref="H130:H172" si="39">IF(C130&gt;0,G130/C130,0)</f>
        <v>1.6812011148071564E-2</v>
      </c>
      <c r="I130" s="8"/>
      <c r="J130" s="2">
        <f t="shared" si="33"/>
        <v>0.48269351793580867</v>
      </c>
      <c r="K130" s="2">
        <f t="shared" si="34"/>
        <v>0.49950552908388024</v>
      </c>
      <c r="L130" s="2">
        <f t="shared" si="35"/>
        <v>1.1058167760496269E-2</v>
      </c>
      <c r="M130" s="2">
        <f t="shared" si="36"/>
        <v>6.7427852198147665E-3</v>
      </c>
      <c r="N130" s="1">
        <f t="shared" si="28"/>
        <v>5369</v>
      </c>
      <c r="O130" s="1">
        <v>5556</v>
      </c>
      <c r="P130" s="1">
        <v>123</v>
      </c>
      <c r="Q130" s="57"/>
      <c r="S130" s="57"/>
      <c r="T130" s="57"/>
      <c r="U130" s="57"/>
      <c r="V130" s="57"/>
      <c r="W130" s="57"/>
      <c r="X130" s="57"/>
      <c r="Y130" s="57"/>
      <c r="Z130" s="57"/>
      <c r="AA130" s="57">
        <v>75</v>
      </c>
      <c r="AB130" s="57"/>
      <c r="AC130" s="10"/>
      <c r="AD130" s="10"/>
      <c r="AI130" t="str">
        <f t="shared" si="29"/>
        <v>Simsbury</v>
      </c>
      <c r="AJ130" t="s">
        <v>1842</v>
      </c>
      <c r="AK130" s="10">
        <v>5</v>
      </c>
      <c r="AM130" s="91">
        <v>9</v>
      </c>
      <c r="AN130" s="93">
        <v>3</v>
      </c>
      <c r="AO130" s="93">
        <v>110</v>
      </c>
      <c r="AP130" s="97">
        <v>68940</v>
      </c>
      <c r="AQ130" s="97">
        <f t="shared" si="30"/>
        <v>9003</v>
      </c>
      <c r="AR130" t="s">
        <v>718</v>
      </c>
      <c r="AS130" s="101">
        <f t="shared" si="37"/>
        <v>968940</v>
      </c>
      <c r="AW130">
        <v>34.31</v>
      </c>
      <c r="AX130">
        <v>0.43</v>
      </c>
      <c r="AY130">
        <v>33.880000000000003</v>
      </c>
      <c r="AZ130" s="2"/>
      <c r="BB130" s="1">
        <v>5250</v>
      </c>
      <c r="BC130" s="1">
        <v>119</v>
      </c>
      <c r="BE130" s="1"/>
    </row>
    <row r="131" spans="1:57" hidden="1" outlineLevel="1">
      <c r="A131" t="s">
        <v>533</v>
      </c>
      <c r="B131" s="10" t="s">
        <v>1193</v>
      </c>
      <c r="C131" s="1">
        <f t="shared" ref="C131:C162" si="40">SUM(N131:AG131)</f>
        <v>3891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 t="shared" ref="F131:F162" si="41">IF(P131&gt;0,RANK(P131,(N131:AE131)),0)</f>
        <v>3</v>
      </c>
      <c r="G131" s="1">
        <f t="shared" si="38"/>
        <v>626</v>
      </c>
      <c r="H131" s="2">
        <f t="shared" si="39"/>
        <v>0.16088409149318941</v>
      </c>
      <c r="I131" s="8"/>
      <c r="J131" s="2">
        <f t="shared" ref="J131:J162" si="42">IF(C131=0,"-",N131/C131)</f>
        <v>0.4096633256232331</v>
      </c>
      <c r="K131" s="2">
        <f t="shared" ref="K131:K162" si="43">IF(C131=0,"-",O131/C131)</f>
        <v>0.57054741711642254</v>
      </c>
      <c r="L131" s="2">
        <f t="shared" ref="L131:L162" si="44">IF(C131=0,"-",P131/C131)</f>
        <v>1.3878180416345412E-2</v>
      </c>
      <c r="M131" s="2">
        <f t="shared" ref="M131:M162" si="45">IF(C131=0,"-",(1-J131-K131-L131))</f>
        <v>5.9110768439988946E-3</v>
      </c>
      <c r="N131" s="1">
        <f t="shared" si="28"/>
        <v>1594</v>
      </c>
      <c r="O131" s="1">
        <v>2220</v>
      </c>
      <c r="P131" s="1">
        <v>54</v>
      </c>
      <c r="Q131" s="57"/>
      <c r="S131" s="57"/>
      <c r="T131" s="57"/>
      <c r="U131" s="57"/>
      <c r="V131" s="57"/>
      <c r="W131" s="57"/>
      <c r="X131" s="57"/>
      <c r="Y131" s="57"/>
      <c r="Z131" s="57"/>
      <c r="AA131" s="57">
        <v>23</v>
      </c>
      <c r="AB131" s="57"/>
      <c r="AC131" s="10"/>
      <c r="AD131" s="10"/>
      <c r="AI131" t="str">
        <f t="shared" si="29"/>
        <v>Somers</v>
      </c>
      <c r="AJ131" t="s">
        <v>2311</v>
      </c>
      <c r="AK131" s="10">
        <v>2</v>
      </c>
      <c r="AM131" s="91">
        <v>9</v>
      </c>
      <c r="AN131" s="93">
        <v>13</v>
      </c>
      <c r="AO131" s="93">
        <v>40</v>
      </c>
      <c r="AP131" s="97">
        <v>69220</v>
      </c>
      <c r="AQ131" s="97">
        <f t="shared" si="30"/>
        <v>9013</v>
      </c>
      <c r="AR131" t="s">
        <v>718</v>
      </c>
      <c r="AS131" s="101">
        <f t="shared" ref="AS131:AS162" si="46">AM131*100000+AP131</f>
        <v>969220</v>
      </c>
      <c r="AW131">
        <v>28.48</v>
      </c>
      <c r="AX131">
        <v>0.14000000000000001</v>
      </c>
      <c r="AY131">
        <v>28.34</v>
      </c>
      <c r="AZ131" s="2"/>
      <c r="BB131" s="1">
        <v>1495</v>
      </c>
      <c r="BC131" s="1">
        <v>99</v>
      </c>
      <c r="BE131" s="1"/>
    </row>
    <row r="132" spans="1:57" hidden="1" outlineLevel="1">
      <c r="A132" t="s">
        <v>997</v>
      </c>
      <c r="B132" s="10" t="s">
        <v>1193</v>
      </c>
      <c r="C132" s="1">
        <f t="shared" si="40"/>
        <v>10770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 t="shared" si="41"/>
        <v>3</v>
      </c>
      <c r="G132" s="1">
        <f t="shared" si="38"/>
        <v>1356</v>
      </c>
      <c r="H132" s="2">
        <f t="shared" si="39"/>
        <v>0.12590529247910864</v>
      </c>
      <c r="I132" s="8"/>
      <c r="J132" s="2">
        <f t="shared" si="42"/>
        <v>0.5549675023212628</v>
      </c>
      <c r="K132" s="2">
        <f t="shared" si="43"/>
        <v>0.42906220984215415</v>
      </c>
      <c r="L132" s="2">
        <f t="shared" si="44"/>
        <v>1.1234911792014857E-2</v>
      </c>
      <c r="M132" s="2">
        <f t="shared" si="45"/>
        <v>4.7353760445681958E-3</v>
      </c>
      <c r="N132" s="1">
        <f t="shared" ref="N132:N171" si="47">BB132+BC132</f>
        <v>5977</v>
      </c>
      <c r="O132" s="1">
        <v>4621</v>
      </c>
      <c r="P132" s="1">
        <v>121</v>
      </c>
      <c r="Q132" s="57"/>
      <c r="S132" s="57"/>
      <c r="T132" s="57"/>
      <c r="U132" s="57"/>
      <c r="V132" s="57"/>
      <c r="W132" s="57"/>
      <c r="X132" s="57"/>
      <c r="Y132" s="57"/>
      <c r="Z132" s="57"/>
      <c r="AA132" s="57">
        <v>51</v>
      </c>
      <c r="AB132" s="57"/>
      <c r="AC132" s="10"/>
      <c r="AD132" s="10"/>
      <c r="AI132" t="str">
        <f t="shared" ref="AI132:AI172" si="48">A132</f>
        <v>South Windsor</v>
      </c>
      <c r="AJ132" t="s">
        <v>1842</v>
      </c>
      <c r="AK132" s="10">
        <v>1</v>
      </c>
      <c r="AM132" s="91">
        <v>9</v>
      </c>
      <c r="AN132" s="93">
        <v>3</v>
      </c>
      <c r="AO132" s="93">
        <v>120</v>
      </c>
      <c r="AP132" s="97">
        <v>71390</v>
      </c>
      <c r="AQ132" s="97">
        <f t="shared" ref="AQ132:AQ171" si="49">AM132*1000+AN132</f>
        <v>9003</v>
      </c>
      <c r="AR132" t="s">
        <v>718</v>
      </c>
      <c r="AS132" s="101">
        <f t="shared" si="46"/>
        <v>971390</v>
      </c>
      <c r="AW132">
        <v>28.66</v>
      </c>
      <c r="AX132">
        <v>0.7</v>
      </c>
      <c r="AY132">
        <v>27.96</v>
      </c>
      <c r="AZ132" s="2"/>
      <c r="BB132" s="1">
        <v>5618</v>
      </c>
      <c r="BC132" s="1">
        <v>359</v>
      </c>
      <c r="BE132" s="1"/>
    </row>
    <row r="133" spans="1:57" hidden="1" outlineLevel="1">
      <c r="A133" t="s">
        <v>1869</v>
      </c>
      <c r="B133" s="10" t="s">
        <v>1193</v>
      </c>
      <c r="C133" s="1">
        <f t="shared" si="40"/>
        <v>8831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 t="shared" si="41"/>
        <v>3</v>
      </c>
      <c r="G133" s="1">
        <f t="shared" si="38"/>
        <v>1228</v>
      </c>
      <c r="H133" s="2">
        <f t="shared" si="39"/>
        <v>0.13905559959234515</v>
      </c>
      <c r="I133" s="8"/>
      <c r="J133" s="2">
        <f t="shared" si="42"/>
        <v>0.4237345713962179</v>
      </c>
      <c r="K133" s="2">
        <f t="shared" si="43"/>
        <v>0.56279017098856299</v>
      </c>
      <c r="L133" s="2">
        <f t="shared" si="44"/>
        <v>9.7384214698222164E-3</v>
      </c>
      <c r="M133" s="2">
        <f t="shared" si="45"/>
        <v>3.7368361453968442E-3</v>
      </c>
      <c r="N133" s="1">
        <f t="shared" si="47"/>
        <v>3742</v>
      </c>
      <c r="O133" s="1">
        <v>4970</v>
      </c>
      <c r="P133" s="1">
        <v>86</v>
      </c>
      <c r="Q133" s="57"/>
      <c r="S133" s="57"/>
      <c r="T133" s="57"/>
      <c r="U133" s="57"/>
      <c r="V133" s="57"/>
      <c r="W133" s="57"/>
      <c r="X133" s="57"/>
      <c r="Y133" s="57"/>
      <c r="Z133" s="57"/>
      <c r="AA133" s="57">
        <v>33</v>
      </c>
      <c r="AB133" s="57"/>
      <c r="AC133" s="10"/>
      <c r="AD133" s="10"/>
      <c r="AI133" t="str">
        <f t="shared" si="48"/>
        <v>Southbury</v>
      </c>
      <c r="AJ133" t="s">
        <v>317</v>
      </c>
      <c r="AK133" s="10">
        <v>5</v>
      </c>
      <c r="AM133" s="91">
        <v>9</v>
      </c>
      <c r="AN133" s="93">
        <v>9</v>
      </c>
      <c r="AO133" s="93">
        <v>110</v>
      </c>
      <c r="AP133" s="97">
        <v>69640</v>
      </c>
      <c r="AQ133" s="97">
        <f t="shared" si="49"/>
        <v>9009</v>
      </c>
      <c r="AR133" t="s">
        <v>718</v>
      </c>
      <c r="AS133" s="101">
        <f t="shared" si="46"/>
        <v>969640</v>
      </c>
      <c r="AW133">
        <v>39.97</v>
      </c>
      <c r="AX133">
        <v>0.91</v>
      </c>
      <c r="AY133">
        <v>39.06</v>
      </c>
      <c r="AZ133" s="2"/>
      <c r="BB133" s="1">
        <v>3610</v>
      </c>
      <c r="BC133" s="1">
        <v>132</v>
      </c>
      <c r="BE133" s="1"/>
    </row>
    <row r="134" spans="1:57" hidden="1" outlineLevel="1">
      <c r="A134" t="s">
        <v>1615</v>
      </c>
      <c r="B134" s="10" t="s">
        <v>1193</v>
      </c>
      <c r="C134" s="1">
        <f t="shared" si="40"/>
        <v>16647</v>
      </c>
      <c r="D134" s="7">
        <f>IF(N134&gt;0, RANK(N134,(N134:P134,Q134:AE134)),0)</f>
        <v>1</v>
      </c>
      <c r="E134" s="7">
        <f>IF(O134&gt;0,RANK(O134,(N134:P134,Q134:AE134)),0)</f>
        <v>2</v>
      </c>
      <c r="F134" s="7">
        <f t="shared" si="41"/>
        <v>3</v>
      </c>
      <c r="G134" s="1">
        <f t="shared" si="38"/>
        <v>416</v>
      </c>
      <c r="H134" s="2">
        <f t="shared" si="39"/>
        <v>2.4989487595362528E-2</v>
      </c>
      <c r="I134" s="8"/>
      <c r="J134" s="2">
        <f t="shared" si="42"/>
        <v>0.50423499729681021</v>
      </c>
      <c r="K134" s="2">
        <f t="shared" si="43"/>
        <v>0.47924550970144769</v>
      </c>
      <c r="L134" s="2">
        <f t="shared" si="44"/>
        <v>1.0872829939328407E-2</v>
      </c>
      <c r="M134" s="2">
        <f t="shared" si="45"/>
        <v>5.6466630624136954E-3</v>
      </c>
      <c r="N134" s="1">
        <f t="shared" si="47"/>
        <v>8394</v>
      </c>
      <c r="O134" s="1">
        <v>7978</v>
      </c>
      <c r="P134" s="1">
        <v>181</v>
      </c>
      <c r="Q134" s="57"/>
      <c r="S134" s="57"/>
      <c r="T134" s="57"/>
      <c r="U134" s="57"/>
      <c r="V134" s="57"/>
      <c r="W134" s="57"/>
      <c r="X134" s="57"/>
      <c r="Y134" s="57"/>
      <c r="Z134" s="57"/>
      <c r="AA134" s="57">
        <v>94</v>
      </c>
      <c r="AB134" s="57"/>
      <c r="AC134" s="10"/>
      <c r="AD134" s="10"/>
      <c r="AI134" t="str">
        <f t="shared" si="48"/>
        <v>Southington</v>
      </c>
      <c r="AJ134" t="s">
        <v>1842</v>
      </c>
      <c r="AK134" s="10">
        <v>1</v>
      </c>
      <c r="AM134" s="91">
        <v>9</v>
      </c>
      <c r="AN134" s="93">
        <v>3</v>
      </c>
      <c r="AO134" s="93">
        <v>115</v>
      </c>
      <c r="AP134" s="97">
        <v>70550</v>
      </c>
      <c r="AQ134" s="97">
        <f t="shared" si="49"/>
        <v>9003</v>
      </c>
      <c r="AR134" t="s">
        <v>718</v>
      </c>
      <c r="AS134" s="101">
        <f t="shared" si="46"/>
        <v>970550</v>
      </c>
      <c r="AW134">
        <v>36.619999999999997</v>
      </c>
      <c r="AX134">
        <v>0.63</v>
      </c>
      <c r="AY134">
        <v>35.99</v>
      </c>
      <c r="AZ134" s="2"/>
      <c r="BB134" s="1">
        <v>8104</v>
      </c>
      <c r="BC134" s="1">
        <v>290</v>
      </c>
      <c r="BE134" s="1"/>
    </row>
    <row r="135" spans="1:57" hidden="1" outlineLevel="1">
      <c r="A135" t="s">
        <v>408</v>
      </c>
      <c r="B135" s="10" t="s">
        <v>1193</v>
      </c>
      <c r="C135" s="1">
        <f t="shared" si="40"/>
        <v>1175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 t="shared" si="41"/>
        <v>3</v>
      </c>
      <c r="G135" s="1">
        <f t="shared" si="38"/>
        <v>92</v>
      </c>
      <c r="H135" s="2">
        <f t="shared" si="39"/>
        <v>7.8297872340425526E-2</v>
      </c>
      <c r="I135" s="8"/>
      <c r="J135" s="2">
        <f t="shared" si="42"/>
        <v>0.53021276595744682</v>
      </c>
      <c r="K135" s="2">
        <f t="shared" si="43"/>
        <v>0.45191489361702125</v>
      </c>
      <c r="L135" s="2">
        <f t="shared" si="44"/>
        <v>1.1063829787234043E-2</v>
      </c>
      <c r="M135" s="2">
        <f t="shared" si="45"/>
        <v>6.808510638297887E-3</v>
      </c>
      <c r="N135" s="1">
        <f t="shared" si="47"/>
        <v>623</v>
      </c>
      <c r="O135" s="1">
        <v>531</v>
      </c>
      <c r="P135" s="1">
        <v>13</v>
      </c>
      <c r="Q135" s="57"/>
      <c r="S135" s="57"/>
      <c r="T135" s="57"/>
      <c r="U135" s="57"/>
      <c r="V135" s="57"/>
      <c r="W135" s="57"/>
      <c r="X135" s="57"/>
      <c r="Y135" s="57"/>
      <c r="Z135" s="57"/>
      <c r="AA135" s="57">
        <v>8</v>
      </c>
      <c r="AB135" s="57"/>
      <c r="AC135" s="10"/>
      <c r="AD135" s="10"/>
      <c r="AI135" t="str">
        <f t="shared" si="48"/>
        <v>Sprague</v>
      </c>
      <c r="AJ135" t="s">
        <v>1729</v>
      </c>
      <c r="AK135" s="10">
        <v>2</v>
      </c>
      <c r="AM135" s="91">
        <v>9</v>
      </c>
      <c r="AN135" s="93">
        <v>11</v>
      </c>
      <c r="AO135" s="93">
        <v>90</v>
      </c>
      <c r="AP135" s="97">
        <v>71670</v>
      </c>
      <c r="AQ135" s="97">
        <f t="shared" si="49"/>
        <v>9011</v>
      </c>
      <c r="AR135" t="s">
        <v>718</v>
      </c>
      <c r="AS135" s="101">
        <f t="shared" si="46"/>
        <v>971670</v>
      </c>
      <c r="AW135">
        <v>13.83</v>
      </c>
      <c r="AX135">
        <v>0.61</v>
      </c>
      <c r="AY135">
        <v>13.21</v>
      </c>
      <c r="AZ135" s="2"/>
      <c r="BB135" s="1">
        <v>585</v>
      </c>
      <c r="BC135" s="1">
        <v>38</v>
      </c>
      <c r="BE135" s="1"/>
    </row>
    <row r="136" spans="1:57" hidden="1" outlineLevel="1">
      <c r="A136" t="s">
        <v>382</v>
      </c>
      <c r="B136" s="10" t="s">
        <v>1193</v>
      </c>
      <c r="C136" s="1">
        <f t="shared" si="40"/>
        <v>4428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 t="shared" si="41"/>
        <v>3</v>
      </c>
      <c r="G136" s="1">
        <f t="shared" si="38"/>
        <v>231</v>
      </c>
      <c r="H136" s="2">
        <f t="shared" si="39"/>
        <v>5.2168021680216801E-2</v>
      </c>
      <c r="I136" s="8"/>
      <c r="J136" s="2">
        <f t="shared" si="42"/>
        <v>0.51445347786811202</v>
      </c>
      <c r="K136" s="2">
        <f t="shared" si="43"/>
        <v>0.46228545618789524</v>
      </c>
      <c r="L136" s="2">
        <f t="shared" si="44"/>
        <v>1.5130984643179765E-2</v>
      </c>
      <c r="M136" s="2">
        <f t="shared" si="45"/>
        <v>8.1300813008129778E-3</v>
      </c>
      <c r="N136" s="1">
        <f t="shared" si="47"/>
        <v>2278</v>
      </c>
      <c r="O136" s="1">
        <v>2047</v>
      </c>
      <c r="P136" s="1">
        <v>67</v>
      </c>
      <c r="Q136" s="57"/>
      <c r="S136" s="57"/>
      <c r="T136" s="57"/>
      <c r="U136" s="57"/>
      <c r="V136" s="57"/>
      <c r="W136" s="57"/>
      <c r="X136" s="57"/>
      <c r="Y136" s="57"/>
      <c r="Z136" s="57"/>
      <c r="AA136" s="57">
        <v>36</v>
      </c>
      <c r="AB136" s="57"/>
      <c r="AC136" s="10"/>
      <c r="AD136" s="10"/>
      <c r="AI136" t="str">
        <f t="shared" si="48"/>
        <v>Stafford</v>
      </c>
      <c r="AJ136" t="s">
        <v>2311</v>
      </c>
      <c r="AK136" s="10">
        <v>2</v>
      </c>
      <c r="AM136" s="91">
        <v>9</v>
      </c>
      <c r="AN136" s="93">
        <v>13</v>
      </c>
      <c r="AO136" s="93">
        <v>45</v>
      </c>
      <c r="AP136" s="97">
        <v>72090</v>
      </c>
      <c r="AQ136" s="97">
        <f t="shared" si="49"/>
        <v>9013</v>
      </c>
      <c r="AR136" t="s">
        <v>718</v>
      </c>
      <c r="AS136" s="101">
        <f t="shared" si="46"/>
        <v>972090</v>
      </c>
      <c r="AW136">
        <v>58.77</v>
      </c>
      <c r="AX136">
        <v>0.81</v>
      </c>
      <c r="AY136">
        <v>57.96</v>
      </c>
      <c r="AZ136" s="2"/>
      <c r="BB136" s="1">
        <v>2142</v>
      </c>
      <c r="BC136" s="1">
        <v>136</v>
      </c>
      <c r="BE136" s="1"/>
    </row>
    <row r="137" spans="1:57" hidden="1" outlineLevel="1">
      <c r="A137" t="s">
        <v>815</v>
      </c>
      <c r="B137" s="10" t="s">
        <v>1193</v>
      </c>
      <c r="C137" s="1">
        <f t="shared" si="40"/>
        <v>33931</v>
      </c>
      <c r="D137" s="7">
        <f>IF(N137&gt;0, RANK(N137,(N137:P137,Q137:AE137)),0)</f>
        <v>1</v>
      </c>
      <c r="E137" s="7">
        <f>IF(O137&gt;0,RANK(O137,(N137:P137,Q137:AE137)),0)</f>
        <v>2</v>
      </c>
      <c r="F137" s="7">
        <f t="shared" si="41"/>
        <v>3</v>
      </c>
      <c r="G137" s="1">
        <f t="shared" si="38"/>
        <v>5857</v>
      </c>
      <c r="H137" s="2">
        <f t="shared" si="39"/>
        <v>0.17261501282013497</v>
      </c>
      <c r="I137" s="8"/>
      <c r="J137" s="2">
        <f t="shared" si="42"/>
        <v>0.5811205092688102</v>
      </c>
      <c r="K137" s="2">
        <f t="shared" si="43"/>
        <v>0.40850549644867523</v>
      </c>
      <c r="L137" s="2">
        <f t="shared" si="44"/>
        <v>5.7764286345819461E-3</v>
      </c>
      <c r="M137" s="2">
        <f t="shared" si="45"/>
        <v>4.5975656479326187E-3</v>
      </c>
      <c r="N137" s="1">
        <f t="shared" si="47"/>
        <v>19718</v>
      </c>
      <c r="O137" s="1">
        <v>13861</v>
      </c>
      <c r="P137" s="1">
        <v>196</v>
      </c>
      <c r="Q137" s="57"/>
      <c r="S137" s="57"/>
      <c r="T137" s="57"/>
      <c r="U137" s="57"/>
      <c r="V137" s="57"/>
      <c r="W137" s="57"/>
      <c r="X137" s="57"/>
      <c r="Y137" s="57"/>
      <c r="Z137" s="57"/>
      <c r="AA137" s="57">
        <v>156</v>
      </c>
      <c r="AB137" s="57"/>
      <c r="AC137" s="10"/>
      <c r="AD137" s="10"/>
      <c r="AI137" t="str">
        <f t="shared" si="48"/>
        <v>Stamford</v>
      </c>
      <c r="AJ137" t="s">
        <v>2059</v>
      </c>
      <c r="AK137" s="10">
        <v>4</v>
      </c>
      <c r="AM137" s="91">
        <v>9</v>
      </c>
      <c r="AN137" s="93">
        <v>1</v>
      </c>
      <c r="AO137" s="93">
        <v>90</v>
      </c>
      <c r="AP137" s="97">
        <v>73070</v>
      </c>
      <c r="AQ137" s="97">
        <f t="shared" si="49"/>
        <v>9001</v>
      </c>
      <c r="AR137" t="s">
        <v>718</v>
      </c>
      <c r="AS137" s="101">
        <f t="shared" si="46"/>
        <v>973070</v>
      </c>
      <c r="AW137">
        <v>52.07</v>
      </c>
      <c r="AX137">
        <v>14.33</v>
      </c>
      <c r="AY137">
        <v>37.75</v>
      </c>
      <c r="AZ137" s="2"/>
      <c r="BB137" s="1">
        <v>19299</v>
      </c>
      <c r="BC137" s="1">
        <v>419</v>
      </c>
      <c r="BE137" s="1"/>
    </row>
    <row r="138" spans="1:57" hidden="1" outlineLevel="1">
      <c r="A138" t="s">
        <v>1748</v>
      </c>
      <c r="B138" s="10" t="s">
        <v>1193</v>
      </c>
      <c r="C138" s="1">
        <f t="shared" si="40"/>
        <v>1038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 t="shared" si="41"/>
        <v>3</v>
      </c>
      <c r="G138" s="1">
        <f t="shared" si="38"/>
        <v>134</v>
      </c>
      <c r="H138" s="2">
        <f t="shared" si="39"/>
        <v>0.12909441233140656</v>
      </c>
      <c r="I138" s="8"/>
      <c r="J138" s="2">
        <f t="shared" si="42"/>
        <v>0.41714836223506746</v>
      </c>
      <c r="K138" s="2">
        <f t="shared" si="43"/>
        <v>0.54624277456647397</v>
      </c>
      <c r="L138" s="2">
        <f t="shared" si="44"/>
        <v>2.3121387283236993E-2</v>
      </c>
      <c r="M138" s="2">
        <f t="shared" si="45"/>
        <v>1.3487475915221581E-2</v>
      </c>
      <c r="N138" s="1">
        <f t="shared" si="47"/>
        <v>433</v>
      </c>
      <c r="O138" s="1">
        <v>567</v>
      </c>
      <c r="P138" s="1">
        <v>24</v>
      </c>
      <c r="Q138" s="57"/>
      <c r="S138" s="57"/>
      <c r="T138" s="57"/>
      <c r="U138" s="57"/>
      <c r="V138" s="57"/>
      <c r="W138" s="57"/>
      <c r="X138" s="57"/>
      <c r="Y138" s="57"/>
      <c r="Z138" s="57"/>
      <c r="AA138" s="57">
        <v>14</v>
      </c>
      <c r="AB138" s="57"/>
      <c r="AC138" s="10"/>
      <c r="AD138" s="10"/>
      <c r="AI138" t="str">
        <f t="shared" si="48"/>
        <v>Sterling</v>
      </c>
      <c r="AJ138" t="s">
        <v>496</v>
      </c>
      <c r="AK138" s="10">
        <v>2</v>
      </c>
      <c r="AM138" s="91">
        <v>9</v>
      </c>
      <c r="AN138" s="93">
        <v>15</v>
      </c>
      <c r="AO138" s="93">
        <v>60</v>
      </c>
      <c r="AP138" s="97">
        <v>73420</v>
      </c>
      <c r="AQ138" s="97">
        <f t="shared" si="49"/>
        <v>9015</v>
      </c>
      <c r="AR138" t="s">
        <v>718</v>
      </c>
      <c r="AS138" s="101">
        <f t="shared" si="46"/>
        <v>973420</v>
      </c>
      <c r="AW138">
        <v>27.31</v>
      </c>
      <c r="AX138">
        <v>0.08</v>
      </c>
      <c r="AY138">
        <v>27.23</v>
      </c>
      <c r="AZ138" s="2"/>
      <c r="BB138" s="1">
        <v>422</v>
      </c>
      <c r="BC138" s="1">
        <v>11</v>
      </c>
      <c r="BE138" s="1"/>
    </row>
    <row r="139" spans="1:57" hidden="1" outlineLevel="1">
      <c r="A139" t="s">
        <v>1384</v>
      </c>
      <c r="B139" s="10" t="s">
        <v>1193</v>
      </c>
      <c r="C139" s="1">
        <f t="shared" si="40"/>
        <v>7495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 t="shared" si="41"/>
        <v>3</v>
      </c>
      <c r="G139" s="1">
        <f t="shared" si="38"/>
        <v>1751</v>
      </c>
      <c r="H139" s="2">
        <f t="shared" si="39"/>
        <v>0.23362241494329553</v>
      </c>
      <c r="I139" s="8"/>
      <c r="J139" s="2">
        <f t="shared" si="42"/>
        <v>0.60533689126084056</v>
      </c>
      <c r="K139" s="2">
        <f t="shared" si="43"/>
        <v>0.37171447631754501</v>
      </c>
      <c r="L139" s="2">
        <f t="shared" si="44"/>
        <v>1.4809873248832555E-2</v>
      </c>
      <c r="M139" s="2">
        <f t="shared" si="45"/>
        <v>8.1387591727818797E-3</v>
      </c>
      <c r="N139" s="1">
        <f t="shared" si="47"/>
        <v>4537</v>
      </c>
      <c r="O139" s="1">
        <v>2786</v>
      </c>
      <c r="P139" s="1">
        <v>111</v>
      </c>
      <c r="Q139" s="57"/>
      <c r="S139" s="57"/>
      <c r="T139" s="57"/>
      <c r="U139" s="57"/>
      <c r="V139" s="57"/>
      <c r="W139" s="57"/>
      <c r="X139" s="57"/>
      <c r="Y139" s="57"/>
      <c r="Z139" s="57"/>
      <c r="AA139" s="57">
        <v>61</v>
      </c>
      <c r="AB139" s="57"/>
      <c r="AC139" s="10"/>
      <c r="AD139" s="10"/>
      <c r="AI139" t="str">
        <f t="shared" si="48"/>
        <v>Stonington</v>
      </c>
      <c r="AJ139" t="s">
        <v>1729</v>
      </c>
      <c r="AK139" s="10">
        <v>2</v>
      </c>
      <c r="AM139" s="91">
        <v>9</v>
      </c>
      <c r="AN139" s="93">
        <v>11</v>
      </c>
      <c r="AO139" s="93">
        <v>95</v>
      </c>
      <c r="AP139" s="97">
        <v>73770</v>
      </c>
      <c r="AQ139" s="97">
        <f t="shared" si="49"/>
        <v>9011</v>
      </c>
      <c r="AR139" t="s">
        <v>718</v>
      </c>
      <c r="AS139" s="101">
        <f t="shared" si="46"/>
        <v>973770</v>
      </c>
      <c r="AW139">
        <v>50.04</v>
      </c>
      <c r="AX139">
        <v>11.35</v>
      </c>
      <c r="AY139">
        <v>38.69</v>
      </c>
      <c r="AZ139" s="2"/>
      <c r="BB139" s="1">
        <v>4407</v>
      </c>
      <c r="BC139" s="1">
        <v>130</v>
      </c>
      <c r="BE139" s="1"/>
    </row>
    <row r="140" spans="1:57" hidden="1" outlineLevel="1">
      <c r="A140" t="s">
        <v>6</v>
      </c>
      <c r="B140" s="10" t="s">
        <v>1193</v>
      </c>
      <c r="C140" s="1">
        <f t="shared" si="40"/>
        <v>17726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 t="shared" si="41"/>
        <v>3</v>
      </c>
      <c r="G140" s="1">
        <f t="shared" si="38"/>
        <v>3015</v>
      </c>
      <c r="H140" s="2">
        <f t="shared" si="39"/>
        <v>0.1700891346045357</v>
      </c>
      <c r="I140" s="8"/>
      <c r="J140" s="2">
        <f t="shared" si="42"/>
        <v>0.57807740042874878</v>
      </c>
      <c r="K140" s="2">
        <f t="shared" si="43"/>
        <v>0.40798826582421305</v>
      </c>
      <c r="L140" s="2">
        <f t="shared" si="44"/>
        <v>9.4211892135845649E-3</v>
      </c>
      <c r="M140" s="2">
        <f t="shared" si="45"/>
        <v>4.5131445334536096E-3</v>
      </c>
      <c r="N140" s="1">
        <f t="shared" si="47"/>
        <v>10247</v>
      </c>
      <c r="O140" s="1">
        <v>7232</v>
      </c>
      <c r="P140" s="1">
        <v>167</v>
      </c>
      <c r="Q140" s="57"/>
      <c r="S140" s="57"/>
      <c r="T140" s="57"/>
      <c r="U140" s="57"/>
      <c r="V140" s="57"/>
      <c r="W140" s="57"/>
      <c r="X140" s="57"/>
      <c r="Y140" s="57"/>
      <c r="Z140" s="57"/>
      <c r="AA140" s="57">
        <v>80</v>
      </c>
      <c r="AB140" s="57"/>
      <c r="AC140" s="10"/>
      <c r="AD140" s="10"/>
      <c r="AI140" t="str">
        <f t="shared" si="48"/>
        <v>Stratford</v>
      </c>
      <c r="AJ140" t="s">
        <v>2059</v>
      </c>
      <c r="AK140" s="10">
        <v>3</v>
      </c>
      <c r="AM140" s="91">
        <v>9</v>
      </c>
      <c r="AN140" s="93">
        <v>1</v>
      </c>
      <c r="AO140" s="93">
        <v>95</v>
      </c>
      <c r="AP140" s="97">
        <v>74190</v>
      </c>
      <c r="AQ140" s="97">
        <f t="shared" si="49"/>
        <v>9001</v>
      </c>
      <c r="AR140" t="s">
        <v>718</v>
      </c>
      <c r="AS140" s="101">
        <f t="shared" si="46"/>
        <v>974190</v>
      </c>
      <c r="AW140">
        <v>19.88</v>
      </c>
      <c r="AX140">
        <v>2.29</v>
      </c>
      <c r="AY140">
        <v>17.59</v>
      </c>
      <c r="AZ140" s="2"/>
      <c r="BB140" s="1">
        <v>10086</v>
      </c>
      <c r="BC140" s="1">
        <v>161</v>
      </c>
      <c r="BE140" s="1"/>
    </row>
    <row r="141" spans="1:57" hidden="1" outlineLevel="1">
      <c r="A141" t="s">
        <v>1775</v>
      </c>
      <c r="B141" s="10" t="s">
        <v>1193</v>
      </c>
      <c r="C141" s="1">
        <f t="shared" si="40"/>
        <v>5505</v>
      </c>
      <c r="D141" s="7">
        <f>IF(N141&gt;0, RANK(N141,(N141:P141,Q141:AE141)),0)</f>
        <v>2</v>
      </c>
      <c r="E141" s="7">
        <f>IF(O141&gt;0,RANK(O141,(N141:P141,Q141:AE141)),0)</f>
        <v>1</v>
      </c>
      <c r="F141" s="7">
        <f t="shared" si="41"/>
        <v>3</v>
      </c>
      <c r="G141" s="1">
        <f t="shared" si="38"/>
        <v>509</v>
      </c>
      <c r="H141" s="2">
        <f t="shared" si="39"/>
        <v>9.2461398728428706E-2</v>
      </c>
      <c r="I141" s="8"/>
      <c r="J141" s="2">
        <f t="shared" si="42"/>
        <v>0.4455949137148047</v>
      </c>
      <c r="K141" s="2">
        <f t="shared" si="43"/>
        <v>0.53805631244323338</v>
      </c>
      <c r="L141" s="2">
        <f t="shared" si="44"/>
        <v>1.1080835603996367E-2</v>
      </c>
      <c r="M141" s="2">
        <f t="shared" si="45"/>
        <v>5.2679382379655047E-3</v>
      </c>
      <c r="N141" s="1">
        <f t="shared" si="47"/>
        <v>2453</v>
      </c>
      <c r="O141" s="1">
        <v>2962</v>
      </c>
      <c r="P141" s="1">
        <v>61</v>
      </c>
      <c r="Q141" s="57"/>
      <c r="S141" s="57"/>
      <c r="T141" s="57"/>
      <c r="U141" s="57"/>
      <c r="V141" s="57"/>
      <c r="W141" s="57"/>
      <c r="X141" s="57"/>
      <c r="Y141" s="57"/>
      <c r="Z141" s="57"/>
      <c r="AA141" s="57">
        <v>29</v>
      </c>
      <c r="AB141" s="57"/>
      <c r="AC141" s="10"/>
      <c r="AD141" s="10"/>
      <c r="AI141" t="str">
        <f t="shared" si="48"/>
        <v>Suffield</v>
      </c>
      <c r="AJ141" t="s">
        <v>1842</v>
      </c>
      <c r="AK141" s="10">
        <v>2</v>
      </c>
      <c r="AM141" s="91">
        <v>9</v>
      </c>
      <c r="AN141" s="93">
        <v>3</v>
      </c>
      <c r="AO141" s="93">
        <v>125</v>
      </c>
      <c r="AP141" s="97">
        <v>74540</v>
      </c>
      <c r="AQ141" s="97">
        <f t="shared" si="49"/>
        <v>9003</v>
      </c>
      <c r="AR141" t="s">
        <v>718</v>
      </c>
      <c r="AS141" s="101">
        <f t="shared" si="46"/>
        <v>974540</v>
      </c>
      <c r="AW141">
        <v>42.94</v>
      </c>
      <c r="AX141">
        <v>0.72</v>
      </c>
      <c r="AY141">
        <v>42.21</v>
      </c>
      <c r="AZ141" s="2"/>
      <c r="BB141" s="1">
        <v>2364</v>
      </c>
      <c r="BC141" s="1">
        <v>89</v>
      </c>
      <c r="BE141" s="1"/>
    </row>
    <row r="142" spans="1:57" hidden="1" outlineLevel="1">
      <c r="A142" t="s">
        <v>580</v>
      </c>
      <c r="B142" s="10" t="s">
        <v>1193</v>
      </c>
      <c r="C142" s="1">
        <f t="shared" si="40"/>
        <v>2977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 t="shared" si="41"/>
        <v>3</v>
      </c>
      <c r="G142" s="1">
        <f t="shared" si="38"/>
        <v>437</v>
      </c>
      <c r="H142" s="2">
        <f t="shared" si="39"/>
        <v>0.1467920725562647</v>
      </c>
      <c r="I142" s="8"/>
      <c r="J142" s="2">
        <f t="shared" si="42"/>
        <v>0.41921397379912662</v>
      </c>
      <c r="K142" s="2">
        <f t="shared" si="43"/>
        <v>0.56600604635539131</v>
      </c>
      <c r="L142" s="2">
        <f t="shared" si="44"/>
        <v>1.0749076251259657E-2</v>
      </c>
      <c r="M142" s="2">
        <f t="shared" si="45"/>
        <v>4.0309035942224149E-3</v>
      </c>
      <c r="N142" s="1">
        <f t="shared" si="47"/>
        <v>1248</v>
      </c>
      <c r="O142" s="1">
        <v>1685</v>
      </c>
      <c r="P142" s="1">
        <v>32</v>
      </c>
      <c r="Q142" s="57"/>
      <c r="S142" s="57"/>
      <c r="T142" s="57"/>
      <c r="U142" s="57"/>
      <c r="V142" s="57"/>
      <c r="W142" s="57"/>
      <c r="X142" s="57"/>
      <c r="Y142" s="57"/>
      <c r="Z142" s="57"/>
      <c r="AA142" s="57">
        <v>12</v>
      </c>
      <c r="AB142" s="57"/>
      <c r="AC142" s="10"/>
      <c r="AD142" s="10"/>
      <c r="AI142" t="str">
        <f t="shared" si="48"/>
        <v>Thomaston</v>
      </c>
      <c r="AJ142" t="s">
        <v>1994</v>
      </c>
      <c r="AK142" s="10">
        <v>5</v>
      </c>
      <c r="AM142" s="91">
        <v>9</v>
      </c>
      <c r="AN142" s="93">
        <v>5</v>
      </c>
      <c r="AO142" s="93">
        <v>100</v>
      </c>
      <c r="AP142" s="97">
        <v>75730</v>
      </c>
      <c r="AQ142" s="97">
        <f t="shared" si="49"/>
        <v>9005</v>
      </c>
      <c r="AR142" t="s">
        <v>718</v>
      </c>
      <c r="AS142" s="101">
        <f t="shared" si="46"/>
        <v>975730</v>
      </c>
      <c r="AW142">
        <v>12.23</v>
      </c>
      <c r="AX142">
        <v>0.22</v>
      </c>
      <c r="AY142">
        <v>12.01</v>
      </c>
      <c r="AZ142" s="2"/>
      <c r="BB142" s="1">
        <v>1190</v>
      </c>
      <c r="BC142" s="1">
        <v>58</v>
      </c>
      <c r="BE142" s="1"/>
    </row>
    <row r="143" spans="1:57" hidden="1" outlineLevel="1">
      <c r="A143" t="s">
        <v>1278</v>
      </c>
      <c r="B143" s="10" t="s">
        <v>1193</v>
      </c>
      <c r="C143" s="1">
        <f t="shared" si="40"/>
        <v>2947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 t="shared" si="41"/>
        <v>3</v>
      </c>
      <c r="G143" s="1">
        <f t="shared" si="38"/>
        <v>126</v>
      </c>
      <c r="H143" s="2">
        <f t="shared" si="39"/>
        <v>4.2755344418052253E-2</v>
      </c>
      <c r="I143" s="8"/>
      <c r="J143" s="2">
        <f t="shared" si="42"/>
        <v>0.4628435697319308</v>
      </c>
      <c r="K143" s="2">
        <f t="shared" si="43"/>
        <v>0.50559891414998304</v>
      </c>
      <c r="L143" s="2">
        <f t="shared" si="44"/>
        <v>2.0699015948422123E-2</v>
      </c>
      <c r="M143" s="2">
        <f t="shared" si="45"/>
        <v>1.0858500169663981E-2</v>
      </c>
      <c r="N143" s="1">
        <f t="shared" si="47"/>
        <v>1364</v>
      </c>
      <c r="O143" s="1">
        <v>1490</v>
      </c>
      <c r="P143" s="1">
        <v>61</v>
      </c>
      <c r="Q143" s="57"/>
      <c r="S143" s="57"/>
      <c r="T143" s="57"/>
      <c r="U143" s="57"/>
      <c r="V143" s="57"/>
      <c r="W143" s="57"/>
      <c r="X143" s="57"/>
      <c r="Y143" s="57"/>
      <c r="Z143" s="57"/>
      <c r="AA143" s="57">
        <v>32</v>
      </c>
      <c r="AB143" s="57"/>
      <c r="AC143" s="10"/>
      <c r="AD143" s="10"/>
      <c r="AI143" t="str">
        <f t="shared" si="48"/>
        <v>Thompson</v>
      </c>
      <c r="AJ143" t="s">
        <v>496</v>
      </c>
      <c r="AK143" s="10">
        <v>2</v>
      </c>
      <c r="AM143" s="91">
        <v>9</v>
      </c>
      <c r="AN143" s="93">
        <v>15</v>
      </c>
      <c r="AO143" s="93">
        <v>65</v>
      </c>
      <c r="AP143" s="97">
        <v>75870</v>
      </c>
      <c r="AQ143" s="97">
        <f t="shared" si="49"/>
        <v>9015</v>
      </c>
      <c r="AR143" t="s">
        <v>718</v>
      </c>
      <c r="AS143" s="101">
        <f t="shared" si="46"/>
        <v>975870</v>
      </c>
      <c r="AW143">
        <v>48.65</v>
      </c>
      <c r="AX143">
        <v>1.71</v>
      </c>
      <c r="AY143">
        <v>46.94</v>
      </c>
      <c r="AZ143" s="2"/>
      <c r="BB143" s="1">
        <v>1235</v>
      </c>
      <c r="BC143" s="1">
        <v>129</v>
      </c>
      <c r="BE143" s="1"/>
    </row>
    <row r="144" spans="1:57" hidden="1" outlineLevel="1">
      <c r="A144" t="s">
        <v>2311</v>
      </c>
      <c r="B144" s="10" t="s">
        <v>1193</v>
      </c>
      <c r="C144" s="1">
        <f t="shared" si="40"/>
        <v>6459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 t="shared" si="41"/>
        <v>3</v>
      </c>
      <c r="G144" s="1">
        <f t="shared" si="38"/>
        <v>200</v>
      </c>
      <c r="H144" s="2">
        <f t="shared" si="39"/>
        <v>3.0964545595293391E-2</v>
      </c>
      <c r="I144" s="8"/>
      <c r="J144" s="2">
        <f t="shared" si="42"/>
        <v>0.50688961139495281</v>
      </c>
      <c r="K144" s="2">
        <f t="shared" si="43"/>
        <v>0.47592506579965937</v>
      </c>
      <c r="L144" s="2">
        <f t="shared" si="44"/>
        <v>1.1611704598235021E-2</v>
      </c>
      <c r="M144" s="2">
        <f t="shared" si="45"/>
        <v>5.5736182071527939E-3</v>
      </c>
      <c r="N144" s="1">
        <f t="shared" si="47"/>
        <v>3274</v>
      </c>
      <c r="O144" s="1">
        <v>3074</v>
      </c>
      <c r="P144" s="1">
        <v>75</v>
      </c>
      <c r="Q144" s="57"/>
      <c r="S144" s="57"/>
      <c r="T144" s="57"/>
      <c r="U144" s="57"/>
      <c r="V144" s="57"/>
      <c r="W144" s="57"/>
      <c r="X144" s="57"/>
      <c r="Y144" s="57"/>
      <c r="Z144" s="57"/>
      <c r="AA144" s="57">
        <v>36</v>
      </c>
      <c r="AB144" s="57"/>
      <c r="AC144" s="10"/>
      <c r="AD144" s="10"/>
      <c r="AI144" t="str">
        <f t="shared" si="48"/>
        <v>Tolland</v>
      </c>
      <c r="AJ144" t="s">
        <v>2311</v>
      </c>
      <c r="AK144" s="10">
        <v>2</v>
      </c>
      <c r="AM144" s="91">
        <v>9</v>
      </c>
      <c r="AN144" s="93">
        <v>13</v>
      </c>
      <c r="AO144" s="93">
        <v>50</v>
      </c>
      <c r="AP144" s="97">
        <v>76290</v>
      </c>
      <c r="AQ144" s="97">
        <f t="shared" si="49"/>
        <v>9013</v>
      </c>
      <c r="AR144" t="s">
        <v>718</v>
      </c>
      <c r="AS144" s="101">
        <f t="shared" si="46"/>
        <v>976290</v>
      </c>
      <c r="AW144">
        <v>40.299999999999997</v>
      </c>
      <c r="AX144">
        <v>0.59</v>
      </c>
      <c r="AY144">
        <v>39.71</v>
      </c>
      <c r="AZ144" s="2"/>
      <c r="BB144" s="1">
        <v>3157</v>
      </c>
      <c r="BC144" s="1">
        <v>117</v>
      </c>
      <c r="BE144" s="1"/>
    </row>
    <row r="145" spans="1:57" hidden="1" outlineLevel="1">
      <c r="A145" t="s">
        <v>996</v>
      </c>
      <c r="B145" s="10" t="s">
        <v>1193</v>
      </c>
      <c r="C145" s="1">
        <f t="shared" si="40"/>
        <v>11460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 t="shared" si="41"/>
        <v>3</v>
      </c>
      <c r="G145" s="1">
        <f t="shared" si="38"/>
        <v>1222</v>
      </c>
      <c r="H145" s="2">
        <f t="shared" si="39"/>
        <v>0.10663176265270506</v>
      </c>
      <c r="I145" s="8"/>
      <c r="J145" s="2">
        <f t="shared" si="42"/>
        <v>0.43699825479930193</v>
      </c>
      <c r="K145" s="2">
        <f t="shared" si="43"/>
        <v>0.54363001745200701</v>
      </c>
      <c r="L145" s="2">
        <f t="shared" si="44"/>
        <v>1.2478184991273997E-2</v>
      </c>
      <c r="M145" s="2">
        <f t="shared" si="45"/>
        <v>6.8935427574171176E-3</v>
      </c>
      <c r="N145" s="1">
        <f t="shared" si="47"/>
        <v>5008</v>
      </c>
      <c r="O145" s="1">
        <v>6230</v>
      </c>
      <c r="P145" s="1">
        <v>143</v>
      </c>
      <c r="Q145" s="57"/>
      <c r="S145" s="57"/>
      <c r="T145" s="57"/>
      <c r="U145" s="57"/>
      <c r="V145" s="57"/>
      <c r="W145" s="57"/>
      <c r="X145" s="57"/>
      <c r="Y145" s="57"/>
      <c r="Z145" s="57"/>
      <c r="AA145" s="57">
        <v>79</v>
      </c>
      <c r="AB145" s="57"/>
      <c r="AC145" s="10"/>
      <c r="AD145" s="10"/>
      <c r="AI145" t="str">
        <f t="shared" si="48"/>
        <v>Torrington</v>
      </c>
      <c r="AJ145" t="s">
        <v>1994</v>
      </c>
      <c r="AK145" s="10">
        <v>0</v>
      </c>
      <c r="AM145" s="91">
        <v>9</v>
      </c>
      <c r="AN145" s="93">
        <v>5</v>
      </c>
      <c r="AO145" s="93">
        <v>105</v>
      </c>
      <c r="AP145" s="97">
        <v>76570</v>
      </c>
      <c r="AQ145" s="97">
        <f t="shared" si="49"/>
        <v>9005</v>
      </c>
      <c r="AR145" t="s">
        <v>718</v>
      </c>
      <c r="AS145" s="101">
        <f t="shared" si="46"/>
        <v>976570</v>
      </c>
      <c r="AW145">
        <v>40.369999999999997</v>
      </c>
      <c r="AX145">
        <v>0.56999999999999995</v>
      </c>
      <c r="AY145">
        <v>39.79</v>
      </c>
      <c r="AZ145" s="2"/>
      <c r="BB145" s="1">
        <v>4820</v>
      </c>
      <c r="BC145" s="1">
        <v>188</v>
      </c>
      <c r="BE145" s="1"/>
    </row>
    <row r="146" spans="1:57" hidden="1" outlineLevel="1">
      <c r="A146" t="s">
        <v>1258</v>
      </c>
      <c r="B146" s="10" t="s">
        <v>1193</v>
      </c>
      <c r="C146" s="1">
        <f t="shared" si="40"/>
        <v>14669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 t="shared" si="41"/>
        <v>3</v>
      </c>
      <c r="G146" s="1">
        <f t="shared" si="38"/>
        <v>552</v>
      </c>
      <c r="H146" s="2">
        <f t="shared" si="39"/>
        <v>3.763037698547958E-2</v>
      </c>
      <c r="I146" s="8"/>
      <c r="J146" s="2">
        <f t="shared" si="42"/>
        <v>0.47515168041447953</v>
      </c>
      <c r="K146" s="2">
        <f t="shared" si="43"/>
        <v>0.51278205739995908</v>
      </c>
      <c r="L146" s="2">
        <f t="shared" si="44"/>
        <v>6.7489263071784031E-3</v>
      </c>
      <c r="M146" s="2">
        <f t="shared" si="45"/>
        <v>5.3173358783829908E-3</v>
      </c>
      <c r="N146" s="1">
        <f t="shared" si="47"/>
        <v>6970</v>
      </c>
      <c r="O146" s="1">
        <v>7522</v>
      </c>
      <c r="P146" s="1">
        <v>99</v>
      </c>
      <c r="Q146" s="57"/>
      <c r="S146" s="57"/>
      <c r="T146" s="57"/>
      <c r="U146" s="57"/>
      <c r="V146" s="57"/>
      <c r="W146" s="57"/>
      <c r="X146" s="57"/>
      <c r="Y146" s="57"/>
      <c r="Z146" s="57"/>
      <c r="AA146" s="57">
        <v>78</v>
      </c>
      <c r="AB146" s="57"/>
      <c r="AC146" s="10"/>
      <c r="AD146" s="10"/>
      <c r="AI146" t="str">
        <f t="shared" si="48"/>
        <v>Trumbull</v>
      </c>
      <c r="AJ146" t="s">
        <v>2059</v>
      </c>
      <c r="AK146" s="10">
        <v>4</v>
      </c>
      <c r="AM146" s="91">
        <v>9</v>
      </c>
      <c r="AN146" s="93">
        <v>1</v>
      </c>
      <c r="AO146" s="93">
        <v>100</v>
      </c>
      <c r="AP146" s="97">
        <v>77200</v>
      </c>
      <c r="AQ146" s="97">
        <f t="shared" si="49"/>
        <v>9001</v>
      </c>
      <c r="AR146" t="s">
        <v>718</v>
      </c>
      <c r="AS146" s="101">
        <f t="shared" si="46"/>
        <v>977200</v>
      </c>
      <c r="AW146">
        <v>23.52</v>
      </c>
      <c r="AX146">
        <v>0.23</v>
      </c>
      <c r="AY146">
        <v>23.29</v>
      </c>
      <c r="AZ146" s="2"/>
      <c r="BB146" s="1">
        <v>6671</v>
      </c>
      <c r="BC146" s="1">
        <v>299</v>
      </c>
      <c r="BE146" s="1"/>
    </row>
    <row r="147" spans="1:57" hidden="1" outlineLevel="1">
      <c r="A147" t="s">
        <v>2105</v>
      </c>
      <c r="B147" s="10" t="s">
        <v>1193</v>
      </c>
      <c r="C147" s="1">
        <f t="shared" si="40"/>
        <v>435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 t="shared" si="41"/>
        <v>3</v>
      </c>
      <c r="G147" s="1">
        <f t="shared" si="38"/>
        <v>62</v>
      </c>
      <c r="H147" s="2">
        <f t="shared" si="39"/>
        <v>0.14252873563218391</v>
      </c>
      <c r="I147" s="8"/>
      <c r="J147" s="2">
        <f t="shared" si="42"/>
        <v>0.40689655172413791</v>
      </c>
      <c r="K147" s="2">
        <f t="shared" si="43"/>
        <v>0.54942528735632179</v>
      </c>
      <c r="L147" s="2">
        <f t="shared" si="44"/>
        <v>3.2183908045977011E-2</v>
      </c>
      <c r="M147" s="2">
        <f t="shared" si="45"/>
        <v>1.1494252873563343E-2</v>
      </c>
      <c r="N147" s="1">
        <f t="shared" si="47"/>
        <v>177</v>
      </c>
      <c r="O147" s="1">
        <v>239</v>
      </c>
      <c r="P147" s="1">
        <v>14</v>
      </c>
      <c r="Q147" s="57"/>
      <c r="S147" s="57"/>
      <c r="T147" s="57"/>
      <c r="U147" s="57"/>
      <c r="V147" s="57"/>
      <c r="W147" s="57"/>
      <c r="X147" s="57"/>
      <c r="Y147" s="57"/>
      <c r="Z147" s="57"/>
      <c r="AA147" s="57">
        <v>5</v>
      </c>
      <c r="AB147" s="57"/>
      <c r="AC147" s="10"/>
      <c r="AD147" s="10"/>
      <c r="AI147" t="str">
        <f t="shared" si="48"/>
        <v>Union</v>
      </c>
      <c r="AJ147" t="s">
        <v>2311</v>
      </c>
      <c r="AK147" s="10">
        <v>2</v>
      </c>
      <c r="AM147" s="91">
        <v>9</v>
      </c>
      <c r="AN147" s="93">
        <v>13</v>
      </c>
      <c r="AO147" s="93">
        <v>55</v>
      </c>
      <c r="AP147" s="97">
        <v>77830</v>
      </c>
      <c r="AQ147" s="97">
        <f t="shared" si="49"/>
        <v>9013</v>
      </c>
      <c r="AR147" t="s">
        <v>718</v>
      </c>
      <c r="AS147" s="101">
        <f t="shared" si="46"/>
        <v>977830</v>
      </c>
      <c r="AW147">
        <v>29.83</v>
      </c>
      <c r="AX147">
        <v>1.1200000000000001</v>
      </c>
      <c r="AY147">
        <v>28.71</v>
      </c>
      <c r="AZ147" s="2"/>
      <c r="BB147" s="1">
        <v>171</v>
      </c>
      <c r="BC147" s="1">
        <v>6</v>
      </c>
      <c r="BE147" s="1"/>
    </row>
    <row r="148" spans="1:57" hidden="1" outlineLevel="1">
      <c r="A148" t="s">
        <v>1931</v>
      </c>
      <c r="B148" s="10" t="s">
        <v>1193</v>
      </c>
      <c r="C148" s="1">
        <f t="shared" si="40"/>
        <v>9618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 t="shared" si="41"/>
        <v>3</v>
      </c>
      <c r="G148" s="1">
        <f t="shared" si="38"/>
        <v>1176</v>
      </c>
      <c r="H148" s="2">
        <f t="shared" si="39"/>
        <v>0.1222707423580786</v>
      </c>
      <c r="I148" s="8"/>
      <c r="J148" s="2">
        <f t="shared" si="42"/>
        <v>0.55125805780827619</v>
      </c>
      <c r="K148" s="2">
        <f t="shared" si="43"/>
        <v>0.42898731545019753</v>
      </c>
      <c r="L148" s="2">
        <f t="shared" si="44"/>
        <v>1.2164691203992514E-2</v>
      </c>
      <c r="M148" s="2">
        <f t="shared" si="45"/>
        <v>7.5899355375337683E-3</v>
      </c>
      <c r="N148" s="1">
        <f t="shared" si="47"/>
        <v>5302</v>
      </c>
      <c r="O148" s="1">
        <v>4126</v>
      </c>
      <c r="P148" s="1">
        <v>117</v>
      </c>
      <c r="Q148" s="57"/>
      <c r="S148" s="57"/>
      <c r="T148" s="57"/>
      <c r="U148" s="57"/>
      <c r="V148" s="57"/>
      <c r="W148" s="57"/>
      <c r="X148" s="57"/>
      <c r="Y148" s="57"/>
      <c r="Z148" s="57"/>
      <c r="AA148" s="57">
        <v>73</v>
      </c>
      <c r="AB148" s="57"/>
      <c r="AC148" s="10"/>
      <c r="AD148" s="10"/>
      <c r="AI148" t="str">
        <f t="shared" si="48"/>
        <v>Vernon</v>
      </c>
      <c r="AJ148" t="s">
        <v>2311</v>
      </c>
      <c r="AK148" s="10">
        <v>2</v>
      </c>
      <c r="AM148" s="91">
        <v>9</v>
      </c>
      <c r="AN148" s="93">
        <v>13</v>
      </c>
      <c r="AO148" s="93">
        <v>60</v>
      </c>
      <c r="AP148" s="97">
        <v>78250</v>
      </c>
      <c r="AQ148" s="97">
        <f t="shared" si="49"/>
        <v>9013</v>
      </c>
      <c r="AR148" t="s">
        <v>718</v>
      </c>
      <c r="AS148" s="101">
        <f t="shared" si="46"/>
        <v>978250</v>
      </c>
      <c r="AW148">
        <v>18.07</v>
      </c>
      <c r="AX148">
        <v>0.34</v>
      </c>
      <c r="AY148">
        <v>17.73</v>
      </c>
      <c r="AZ148" s="2"/>
      <c r="BB148" s="1">
        <v>5035</v>
      </c>
      <c r="BC148" s="1">
        <v>267</v>
      </c>
      <c r="BE148" s="1"/>
    </row>
    <row r="149" spans="1:57" hidden="1" outlineLevel="1">
      <c r="A149" t="s">
        <v>1437</v>
      </c>
      <c r="B149" s="10" t="s">
        <v>1193</v>
      </c>
      <c r="C149" s="1">
        <f t="shared" si="40"/>
        <v>904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 t="shared" si="41"/>
        <v>3</v>
      </c>
      <c r="G149" s="1">
        <f t="shared" si="38"/>
        <v>16</v>
      </c>
      <c r="H149" s="2">
        <f t="shared" si="39"/>
        <v>1.7699115044247787E-2</v>
      </c>
      <c r="I149" s="8"/>
      <c r="J149" s="2">
        <f t="shared" si="42"/>
        <v>0.47455752212389379</v>
      </c>
      <c r="K149" s="2">
        <f t="shared" si="43"/>
        <v>0.49225663716814161</v>
      </c>
      <c r="L149" s="2">
        <f t="shared" si="44"/>
        <v>2.6548672566371681E-2</v>
      </c>
      <c r="M149" s="2">
        <f t="shared" si="45"/>
        <v>6.6371681415929168E-3</v>
      </c>
      <c r="N149" s="1">
        <f t="shared" si="47"/>
        <v>429</v>
      </c>
      <c r="O149" s="1">
        <v>445</v>
      </c>
      <c r="P149" s="1">
        <v>24</v>
      </c>
      <c r="Q149" s="57"/>
      <c r="S149" s="57"/>
      <c r="T149" s="57"/>
      <c r="U149" s="57"/>
      <c r="V149" s="57"/>
      <c r="W149" s="57"/>
      <c r="X149" s="57"/>
      <c r="Y149" s="57"/>
      <c r="Z149" s="57"/>
      <c r="AA149" s="57">
        <v>6</v>
      </c>
      <c r="AB149" s="57"/>
      <c r="AC149" s="10"/>
      <c r="AD149" s="10"/>
      <c r="AI149" t="str">
        <f t="shared" si="48"/>
        <v>Voluntown</v>
      </c>
      <c r="AJ149" t="s">
        <v>1729</v>
      </c>
      <c r="AK149" s="10">
        <v>2</v>
      </c>
      <c r="AM149" s="91">
        <v>9</v>
      </c>
      <c r="AN149" s="93">
        <v>11</v>
      </c>
      <c r="AO149" s="93">
        <v>100</v>
      </c>
      <c r="AP149" s="97">
        <v>78600</v>
      </c>
      <c r="AQ149" s="97">
        <f t="shared" si="49"/>
        <v>9011</v>
      </c>
      <c r="AR149" t="s">
        <v>718</v>
      </c>
      <c r="AS149" s="101">
        <f t="shared" si="46"/>
        <v>978600</v>
      </c>
      <c r="AW149">
        <v>39.76</v>
      </c>
      <c r="AX149">
        <v>0.85</v>
      </c>
      <c r="AY149">
        <v>38.92</v>
      </c>
      <c r="AZ149" s="2"/>
      <c r="BB149" s="1">
        <v>400</v>
      </c>
      <c r="BC149" s="1">
        <v>29</v>
      </c>
      <c r="BE149" s="1"/>
    </row>
    <row r="150" spans="1:57" hidden="1" outlineLevel="1">
      <c r="A150" t="s">
        <v>1884</v>
      </c>
      <c r="B150" s="10" t="s">
        <v>1193</v>
      </c>
      <c r="C150" s="1">
        <f t="shared" si="40"/>
        <v>16001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 t="shared" si="41"/>
        <v>3</v>
      </c>
      <c r="G150" s="1">
        <f t="shared" si="38"/>
        <v>1868</v>
      </c>
      <c r="H150" s="2">
        <f t="shared" si="39"/>
        <v>0.11674270358102619</v>
      </c>
      <c r="I150" s="8"/>
      <c r="J150" s="2">
        <f t="shared" si="42"/>
        <v>0.55077807637022691</v>
      </c>
      <c r="K150" s="2">
        <f t="shared" si="43"/>
        <v>0.43403537278920068</v>
      </c>
      <c r="L150" s="2">
        <f t="shared" si="44"/>
        <v>9.3119180051246791E-3</v>
      </c>
      <c r="M150" s="2">
        <f t="shared" si="45"/>
        <v>5.8746328354477313E-3</v>
      </c>
      <c r="N150" s="1">
        <f t="shared" si="47"/>
        <v>8813</v>
      </c>
      <c r="O150" s="1">
        <v>6945</v>
      </c>
      <c r="P150" s="1">
        <v>149</v>
      </c>
      <c r="Q150" s="57"/>
      <c r="S150" s="57"/>
      <c r="T150" s="57"/>
      <c r="U150" s="57"/>
      <c r="V150" s="57"/>
      <c r="W150" s="57"/>
      <c r="X150" s="57"/>
      <c r="Y150" s="57"/>
      <c r="Z150" s="57"/>
      <c r="AA150" s="57">
        <v>94</v>
      </c>
      <c r="AB150" s="57"/>
      <c r="AC150" s="10"/>
      <c r="AD150" s="10"/>
      <c r="AI150" t="str">
        <f t="shared" si="48"/>
        <v>Wallingford</v>
      </c>
      <c r="AJ150" t="s">
        <v>317</v>
      </c>
      <c r="AK150" s="10">
        <v>3</v>
      </c>
      <c r="AM150" s="91">
        <v>9</v>
      </c>
      <c r="AN150" s="93">
        <v>9</v>
      </c>
      <c r="AO150" s="93">
        <v>115</v>
      </c>
      <c r="AP150" s="97">
        <v>78740</v>
      </c>
      <c r="AQ150" s="97">
        <f t="shared" si="49"/>
        <v>9009</v>
      </c>
      <c r="AR150" t="s">
        <v>718</v>
      </c>
      <c r="AS150" s="101">
        <f t="shared" si="46"/>
        <v>978740</v>
      </c>
      <c r="AW150">
        <v>39.880000000000003</v>
      </c>
      <c r="AX150">
        <v>0.86</v>
      </c>
      <c r="AY150">
        <v>39.020000000000003</v>
      </c>
      <c r="AZ150" s="2"/>
      <c r="BB150" s="1">
        <v>8322</v>
      </c>
      <c r="BC150" s="1">
        <v>491</v>
      </c>
      <c r="BE150" s="1"/>
    </row>
    <row r="151" spans="1:57" hidden="1" outlineLevel="1">
      <c r="A151" t="s">
        <v>2118</v>
      </c>
      <c r="B151" s="10" t="s">
        <v>1193</v>
      </c>
      <c r="C151" s="1">
        <f t="shared" si="40"/>
        <v>646</v>
      </c>
      <c r="D151" s="7">
        <f>IF(N151&gt;0, RANK(N151,(N151:P151,Q151:AE151)),0)</f>
        <v>2</v>
      </c>
      <c r="E151" s="7">
        <f>IF(O151&gt;0,RANK(O151,(N151:P151,Q151:AE151)),0)</f>
        <v>1</v>
      </c>
      <c r="F151" s="7">
        <f t="shared" si="41"/>
        <v>3</v>
      </c>
      <c r="G151" s="1">
        <f t="shared" si="38"/>
        <v>25</v>
      </c>
      <c r="H151" s="2">
        <f t="shared" si="39"/>
        <v>3.8699690402476783E-2</v>
      </c>
      <c r="I151" s="8"/>
      <c r="J151" s="2">
        <f t="shared" si="42"/>
        <v>0.47368421052631576</v>
      </c>
      <c r="K151" s="2">
        <f t="shared" si="43"/>
        <v>0.5123839009287926</v>
      </c>
      <c r="L151" s="2">
        <f t="shared" si="44"/>
        <v>1.238390092879257E-2</v>
      </c>
      <c r="M151" s="2">
        <f t="shared" si="45"/>
        <v>1.5479876160991203E-3</v>
      </c>
      <c r="N151" s="1">
        <f t="shared" si="47"/>
        <v>306</v>
      </c>
      <c r="O151" s="1">
        <v>331</v>
      </c>
      <c r="P151" s="1">
        <v>8</v>
      </c>
      <c r="Q151" s="57"/>
      <c r="S151" s="57"/>
      <c r="T151" s="57"/>
      <c r="U151" s="57"/>
      <c r="V151" s="57"/>
      <c r="W151" s="57"/>
      <c r="X151" s="57"/>
      <c r="Y151" s="57"/>
      <c r="Z151" s="57"/>
      <c r="AA151" s="57">
        <v>1</v>
      </c>
      <c r="AB151" s="57"/>
      <c r="AC151" s="10"/>
      <c r="AD151" s="10"/>
      <c r="AI151" t="str">
        <f t="shared" si="48"/>
        <v>Warren</v>
      </c>
      <c r="AJ151" t="s">
        <v>1994</v>
      </c>
      <c r="AK151" s="10">
        <v>5</v>
      </c>
      <c r="AM151" s="91">
        <v>9</v>
      </c>
      <c r="AN151" s="93">
        <v>5</v>
      </c>
      <c r="AO151" s="93">
        <v>110</v>
      </c>
      <c r="AP151" s="97">
        <v>79510</v>
      </c>
      <c r="AQ151" s="97">
        <f t="shared" si="49"/>
        <v>9005</v>
      </c>
      <c r="AR151" t="s">
        <v>718</v>
      </c>
      <c r="AS151" s="101">
        <f t="shared" si="46"/>
        <v>979510</v>
      </c>
      <c r="AW151">
        <v>27.56</v>
      </c>
      <c r="AX151">
        <v>1.25</v>
      </c>
      <c r="AY151">
        <v>26.31</v>
      </c>
      <c r="AZ151" s="2"/>
      <c r="BB151" s="1">
        <v>294</v>
      </c>
      <c r="BC151" s="1">
        <v>12</v>
      </c>
      <c r="BE151" s="1"/>
    </row>
    <row r="152" spans="1:57" hidden="1" outlineLevel="1">
      <c r="A152" t="s">
        <v>2232</v>
      </c>
      <c r="B152" s="10" t="s">
        <v>1193</v>
      </c>
      <c r="C152" s="1">
        <f t="shared" si="40"/>
        <v>1658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 t="shared" si="41"/>
        <v>3</v>
      </c>
      <c r="G152" s="1">
        <f t="shared" si="38"/>
        <v>191</v>
      </c>
      <c r="H152" s="2">
        <f t="shared" si="39"/>
        <v>0.11519903498190591</v>
      </c>
      <c r="I152" s="8"/>
      <c r="J152" s="2">
        <f t="shared" si="42"/>
        <v>0.54764776839565743</v>
      </c>
      <c r="K152" s="2">
        <f t="shared" si="43"/>
        <v>0.43244873341375151</v>
      </c>
      <c r="L152" s="2">
        <f t="shared" si="44"/>
        <v>1.5681544028950542E-2</v>
      </c>
      <c r="M152" s="2">
        <f t="shared" si="45"/>
        <v>4.2219541616405204E-3</v>
      </c>
      <c r="N152" s="1">
        <f t="shared" si="47"/>
        <v>908</v>
      </c>
      <c r="O152" s="1">
        <v>717</v>
      </c>
      <c r="P152" s="1">
        <v>26</v>
      </c>
      <c r="Q152" s="57"/>
      <c r="S152" s="57"/>
      <c r="T152" s="57"/>
      <c r="U152" s="57"/>
      <c r="V152" s="57"/>
      <c r="W152" s="57"/>
      <c r="X152" s="57"/>
      <c r="Y152" s="57"/>
      <c r="Z152" s="57"/>
      <c r="AA152" s="57">
        <v>7</v>
      </c>
      <c r="AB152" s="57"/>
      <c r="AC152" s="10"/>
      <c r="AD152" s="10"/>
      <c r="AI152" t="str">
        <f t="shared" si="48"/>
        <v>Washington</v>
      </c>
      <c r="AJ152" t="s">
        <v>1994</v>
      </c>
      <c r="AK152" s="10">
        <v>5</v>
      </c>
      <c r="AM152" s="91">
        <v>9</v>
      </c>
      <c r="AN152" s="93">
        <v>5</v>
      </c>
      <c r="AO152" s="93">
        <v>115</v>
      </c>
      <c r="AP152" s="97">
        <v>79720</v>
      </c>
      <c r="AQ152" s="97">
        <f t="shared" si="49"/>
        <v>9005</v>
      </c>
      <c r="AR152" t="s">
        <v>718</v>
      </c>
      <c r="AS152" s="101">
        <f t="shared" si="46"/>
        <v>979720</v>
      </c>
      <c r="AW152">
        <v>38.71</v>
      </c>
      <c r="AX152">
        <v>0.52</v>
      </c>
      <c r="AY152">
        <v>38.19</v>
      </c>
      <c r="AZ152" s="2"/>
      <c r="BB152" s="1">
        <v>886</v>
      </c>
      <c r="BC152" s="1">
        <v>22</v>
      </c>
      <c r="BE152" s="1"/>
    </row>
    <row r="153" spans="1:57" hidden="1" outlineLevel="1">
      <c r="A153" t="s">
        <v>1030</v>
      </c>
      <c r="B153" s="10" t="s">
        <v>1193</v>
      </c>
      <c r="C153" s="1">
        <f t="shared" si="40"/>
        <v>21661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 t="shared" si="41"/>
        <v>3</v>
      </c>
      <c r="G153" s="1">
        <f t="shared" si="38"/>
        <v>2126</v>
      </c>
      <c r="H153" s="2">
        <f t="shared" si="39"/>
        <v>9.8148746595263375E-2</v>
      </c>
      <c r="I153" s="8"/>
      <c r="J153" s="2">
        <f t="shared" si="42"/>
        <v>0.53954111075204281</v>
      </c>
      <c r="K153" s="2">
        <f t="shared" si="43"/>
        <v>0.44139236415677946</v>
      </c>
      <c r="L153" s="2">
        <f t="shared" si="44"/>
        <v>1.4726928581321269E-2</v>
      </c>
      <c r="M153" s="2">
        <f t="shared" si="45"/>
        <v>4.3395965098564637E-3</v>
      </c>
      <c r="N153" s="1">
        <f t="shared" si="47"/>
        <v>11687</v>
      </c>
      <c r="O153" s="1">
        <v>9561</v>
      </c>
      <c r="P153" s="1">
        <v>319</v>
      </c>
      <c r="Q153" s="57"/>
      <c r="S153" s="57"/>
      <c r="T153" s="57"/>
      <c r="U153" s="57"/>
      <c r="V153" s="57"/>
      <c r="W153" s="57"/>
      <c r="X153" s="57"/>
      <c r="Y153" s="57"/>
      <c r="Z153" s="57"/>
      <c r="AA153" s="57">
        <v>94</v>
      </c>
      <c r="AB153" s="57"/>
      <c r="AC153" s="10"/>
      <c r="AD153" s="10"/>
      <c r="AI153" t="str">
        <f t="shared" si="48"/>
        <v>Waterbury</v>
      </c>
      <c r="AJ153" t="s">
        <v>317</v>
      </c>
      <c r="AK153" s="10">
        <v>0</v>
      </c>
      <c r="AM153" s="91">
        <v>9</v>
      </c>
      <c r="AN153" s="93">
        <v>9</v>
      </c>
      <c r="AO153" s="93">
        <v>120</v>
      </c>
      <c r="AP153" s="97">
        <v>80070</v>
      </c>
      <c r="AQ153" s="97">
        <f t="shared" si="49"/>
        <v>9009</v>
      </c>
      <c r="AR153" t="s">
        <v>718</v>
      </c>
      <c r="AS153" s="101">
        <f t="shared" si="46"/>
        <v>980070</v>
      </c>
      <c r="AW153">
        <v>28.92</v>
      </c>
      <c r="AX153">
        <v>0.35</v>
      </c>
      <c r="AY153">
        <v>28.57</v>
      </c>
      <c r="AZ153" s="2"/>
      <c r="BB153" s="1">
        <v>11068</v>
      </c>
      <c r="BC153" s="1">
        <v>619</v>
      </c>
      <c r="BE153" s="1"/>
    </row>
    <row r="154" spans="1:57" hidden="1" outlineLevel="1">
      <c r="A154" t="s">
        <v>1201</v>
      </c>
      <c r="B154" s="10" t="s">
        <v>1193</v>
      </c>
      <c r="C154" s="1">
        <f t="shared" si="40"/>
        <v>7722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 t="shared" si="41"/>
        <v>3</v>
      </c>
      <c r="G154" s="1">
        <f t="shared" si="38"/>
        <v>1304</v>
      </c>
      <c r="H154" s="2">
        <f t="shared" si="39"/>
        <v>0.16886816886816886</v>
      </c>
      <c r="I154" s="8"/>
      <c r="J154" s="2">
        <f t="shared" si="42"/>
        <v>0.57368557368557371</v>
      </c>
      <c r="K154" s="2">
        <f t="shared" si="43"/>
        <v>0.4048174048174048</v>
      </c>
      <c r="L154" s="2">
        <f t="shared" si="44"/>
        <v>1.3986013986013986E-2</v>
      </c>
      <c r="M154" s="2">
        <f t="shared" si="45"/>
        <v>7.5110075110074986E-3</v>
      </c>
      <c r="N154" s="1">
        <f t="shared" si="47"/>
        <v>4430</v>
      </c>
      <c r="O154" s="1">
        <v>3126</v>
      </c>
      <c r="P154" s="1">
        <v>108</v>
      </c>
      <c r="Q154" s="57"/>
      <c r="S154" s="57"/>
      <c r="T154" s="57"/>
      <c r="U154" s="57"/>
      <c r="V154" s="57"/>
      <c r="W154" s="57"/>
      <c r="X154" s="57"/>
      <c r="Y154" s="57"/>
      <c r="Z154" s="57"/>
      <c r="AA154" s="57">
        <v>58</v>
      </c>
      <c r="AB154" s="57"/>
      <c r="AC154" s="10"/>
      <c r="AD154" s="10"/>
      <c r="AI154" t="str">
        <f t="shared" si="48"/>
        <v>Waterford</v>
      </c>
      <c r="AJ154" t="s">
        <v>1729</v>
      </c>
      <c r="AK154" s="10">
        <v>2</v>
      </c>
      <c r="AM154" s="91">
        <v>9</v>
      </c>
      <c r="AN154" s="93">
        <v>11</v>
      </c>
      <c r="AO154" s="93">
        <v>105</v>
      </c>
      <c r="AP154" s="97">
        <v>80280</v>
      </c>
      <c r="AQ154" s="97">
        <f t="shared" si="49"/>
        <v>9011</v>
      </c>
      <c r="AR154" t="s">
        <v>718</v>
      </c>
      <c r="AS154" s="101">
        <f t="shared" si="46"/>
        <v>980280</v>
      </c>
      <c r="AW154">
        <v>44.39</v>
      </c>
      <c r="AX154">
        <v>11.64</v>
      </c>
      <c r="AY154">
        <v>32.75</v>
      </c>
      <c r="AZ154" s="2"/>
      <c r="BB154" s="1">
        <v>4222</v>
      </c>
      <c r="BC154" s="1">
        <v>208</v>
      </c>
      <c r="BE154" s="1"/>
    </row>
    <row r="155" spans="1:57" hidden="1" outlineLevel="1">
      <c r="A155" t="s">
        <v>328</v>
      </c>
      <c r="B155" s="10" t="s">
        <v>1193</v>
      </c>
      <c r="C155" s="1">
        <f t="shared" si="40"/>
        <v>8669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 t="shared" si="41"/>
        <v>3</v>
      </c>
      <c r="G155" s="1">
        <f t="shared" si="38"/>
        <v>2029</v>
      </c>
      <c r="H155" s="2">
        <f t="shared" si="39"/>
        <v>0.23405237051563041</v>
      </c>
      <c r="I155" s="8"/>
      <c r="J155" s="2">
        <f t="shared" si="42"/>
        <v>0.37178451955242819</v>
      </c>
      <c r="K155" s="2">
        <f t="shared" si="43"/>
        <v>0.60583689006805863</v>
      </c>
      <c r="L155" s="2">
        <f t="shared" si="44"/>
        <v>1.8225862267850963E-2</v>
      </c>
      <c r="M155" s="2">
        <f t="shared" si="45"/>
        <v>4.1527281116622121E-3</v>
      </c>
      <c r="N155" s="1">
        <f t="shared" si="47"/>
        <v>3223</v>
      </c>
      <c r="O155" s="1">
        <v>5252</v>
      </c>
      <c r="P155" s="1">
        <v>158</v>
      </c>
      <c r="Q155" s="57"/>
      <c r="S155" s="57"/>
      <c r="T155" s="57"/>
      <c r="U155" s="57"/>
      <c r="V155" s="57"/>
      <c r="W155" s="57"/>
      <c r="X155" s="57"/>
      <c r="Y155" s="57"/>
      <c r="Z155" s="57"/>
      <c r="AA155" s="57">
        <v>36</v>
      </c>
      <c r="AB155" s="57"/>
      <c r="AC155" s="10"/>
      <c r="AD155" s="10"/>
      <c r="AI155" t="str">
        <f t="shared" si="48"/>
        <v>Watertown</v>
      </c>
      <c r="AJ155" t="s">
        <v>1994</v>
      </c>
      <c r="AK155" s="10">
        <v>5</v>
      </c>
      <c r="AM155" s="91">
        <v>9</v>
      </c>
      <c r="AN155" s="93">
        <v>5</v>
      </c>
      <c r="AO155" s="93">
        <v>120</v>
      </c>
      <c r="AP155" s="97">
        <v>80490</v>
      </c>
      <c r="AQ155" s="97">
        <f t="shared" si="49"/>
        <v>9005</v>
      </c>
      <c r="AR155" t="s">
        <v>718</v>
      </c>
      <c r="AS155" s="101">
        <f t="shared" si="46"/>
        <v>980490</v>
      </c>
      <c r="AW155">
        <v>29.58</v>
      </c>
      <c r="AX155">
        <v>0.43</v>
      </c>
      <c r="AY155">
        <v>29.15</v>
      </c>
      <c r="AZ155" s="2"/>
      <c r="BB155" s="1">
        <v>3092</v>
      </c>
      <c r="BC155" s="1">
        <v>131</v>
      </c>
      <c r="BE155" s="1"/>
    </row>
    <row r="156" spans="1:57" hidden="1" outlineLevel="1">
      <c r="A156" t="s">
        <v>2226</v>
      </c>
      <c r="B156" s="10" t="s">
        <v>1193</v>
      </c>
      <c r="C156" s="1">
        <f t="shared" si="40"/>
        <v>25809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 t="shared" si="41"/>
        <v>4</v>
      </c>
      <c r="G156" s="1">
        <f t="shared" si="38"/>
        <v>8183</v>
      </c>
      <c r="H156" s="2">
        <f t="shared" si="39"/>
        <v>0.3170599403308923</v>
      </c>
      <c r="I156" s="8"/>
      <c r="J156" s="2">
        <f t="shared" si="42"/>
        <v>0.64988957340462628</v>
      </c>
      <c r="K156" s="2">
        <f t="shared" si="43"/>
        <v>0.33282963307373398</v>
      </c>
      <c r="L156" s="2">
        <f t="shared" si="44"/>
        <v>7.1680421558371109E-3</v>
      </c>
      <c r="M156" s="2">
        <f t="shared" si="45"/>
        <v>1.0112751365802638E-2</v>
      </c>
      <c r="N156" s="1">
        <f t="shared" si="47"/>
        <v>16773</v>
      </c>
      <c r="O156" s="1">
        <v>8590</v>
      </c>
      <c r="P156" s="1">
        <v>185</v>
      </c>
      <c r="Q156" s="57"/>
      <c r="S156" s="57"/>
      <c r="T156" s="57"/>
      <c r="U156" s="57"/>
      <c r="V156" s="57"/>
      <c r="W156" s="57"/>
      <c r="X156" s="57"/>
      <c r="Y156" s="57"/>
      <c r="Z156" s="57"/>
      <c r="AA156" s="57">
        <v>261</v>
      </c>
      <c r="AB156" s="57"/>
      <c r="AC156" s="10"/>
      <c r="AD156" s="10"/>
      <c r="AI156" t="str">
        <f t="shared" si="48"/>
        <v>West Hartford</v>
      </c>
      <c r="AJ156" t="s">
        <v>1842</v>
      </c>
      <c r="AK156" s="10">
        <v>1</v>
      </c>
      <c r="AM156" s="91">
        <v>9</v>
      </c>
      <c r="AN156" s="93">
        <v>3</v>
      </c>
      <c r="AO156" s="93">
        <v>130</v>
      </c>
      <c r="AP156" s="97">
        <v>82590</v>
      </c>
      <c r="AQ156" s="97">
        <f t="shared" si="49"/>
        <v>9003</v>
      </c>
      <c r="AR156" t="s">
        <v>718</v>
      </c>
      <c r="AS156" s="101">
        <f t="shared" si="46"/>
        <v>982590</v>
      </c>
      <c r="AW156">
        <v>22.36</v>
      </c>
      <c r="AX156">
        <v>0.38</v>
      </c>
      <c r="AY156">
        <v>21.98</v>
      </c>
      <c r="AZ156" s="2"/>
      <c r="BB156" s="1">
        <v>15936</v>
      </c>
      <c r="BC156" s="1">
        <v>837</v>
      </c>
      <c r="BE156" s="1"/>
    </row>
    <row r="157" spans="1:57" hidden="1" outlineLevel="1">
      <c r="A157" t="s">
        <v>1517</v>
      </c>
      <c r="B157" s="10" t="s">
        <v>1193</v>
      </c>
      <c r="C157" s="1">
        <f t="shared" si="40"/>
        <v>13673</v>
      </c>
      <c r="D157" s="7">
        <f>IF(N157&gt;0, RANK(N157,(N157:P157,Q157:AE157)),0)</f>
        <v>1</v>
      </c>
      <c r="E157" s="7">
        <f>IF(O157&gt;0,RANK(O157,(N157:P157,Q157:AE157)),0)</f>
        <v>2</v>
      </c>
      <c r="F157" s="7">
        <f t="shared" si="41"/>
        <v>3</v>
      </c>
      <c r="G157" s="1">
        <f t="shared" si="38"/>
        <v>4961</v>
      </c>
      <c r="H157" s="2">
        <f t="shared" si="39"/>
        <v>0.36283185840707965</v>
      </c>
      <c r="I157" s="8"/>
      <c r="J157" s="2">
        <f t="shared" si="42"/>
        <v>0.6735171505887515</v>
      </c>
      <c r="K157" s="2">
        <f t="shared" si="43"/>
        <v>0.3106852921816719</v>
      </c>
      <c r="L157" s="2">
        <f t="shared" si="44"/>
        <v>8.6301470050464419E-3</v>
      </c>
      <c r="M157" s="2">
        <f t="shared" si="45"/>
        <v>7.1674102245301557E-3</v>
      </c>
      <c r="N157" s="1">
        <f t="shared" si="47"/>
        <v>9209</v>
      </c>
      <c r="O157" s="1">
        <v>4248</v>
      </c>
      <c r="P157" s="1">
        <v>118</v>
      </c>
      <c r="Q157" s="57"/>
      <c r="S157" s="57"/>
      <c r="T157" s="57"/>
      <c r="U157" s="57"/>
      <c r="V157" s="57"/>
      <c r="W157" s="57"/>
      <c r="X157" s="57"/>
      <c r="Y157" s="57"/>
      <c r="Z157" s="57"/>
      <c r="AA157" s="57">
        <v>98</v>
      </c>
      <c r="AB157" s="57"/>
      <c r="AC157" s="10"/>
      <c r="AD157" s="10"/>
      <c r="AI157" t="str">
        <f t="shared" si="48"/>
        <v>West Haven</v>
      </c>
      <c r="AJ157" t="s">
        <v>317</v>
      </c>
      <c r="AK157" s="10">
        <v>3</v>
      </c>
      <c r="AM157" s="91">
        <v>9</v>
      </c>
      <c r="AN157" s="93">
        <v>9</v>
      </c>
      <c r="AO157" s="93">
        <v>125</v>
      </c>
      <c r="AP157" s="97">
        <v>82870</v>
      </c>
      <c r="AQ157" s="97">
        <f t="shared" si="49"/>
        <v>9009</v>
      </c>
      <c r="AR157" t="s">
        <v>718</v>
      </c>
      <c r="AS157" s="101">
        <f t="shared" si="46"/>
        <v>982870</v>
      </c>
      <c r="AW157">
        <v>11.01</v>
      </c>
      <c r="AX157">
        <v>0.17</v>
      </c>
      <c r="AY157">
        <v>10.84</v>
      </c>
      <c r="AZ157" s="2"/>
      <c r="BB157" s="1">
        <v>8582</v>
      </c>
      <c r="BC157" s="1">
        <v>627</v>
      </c>
      <c r="BE157" s="1"/>
    </row>
    <row r="158" spans="1:57" hidden="1" outlineLevel="1">
      <c r="A158" t="s">
        <v>770</v>
      </c>
      <c r="B158" s="10" t="s">
        <v>1193</v>
      </c>
      <c r="C158" s="1">
        <f t="shared" si="40"/>
        <v>2833</v>
      </c>
      <c r="D158" s="7">
        <f>IF(N158&gt;0, RANK(N158,(N158:P158,Q158:AE158)),0)</f>
        <v>1</v>
      </c>
      <c r="E158" s="7">
        <f>IF(O158&gt;0,RANK(O158,(N158:P158,Q158:AE158)),0)</f>
        <v>2</v>
      </c>
      <c r="F158" s="7">
        <f t="shared" si="41"/>
        <v>3</v>
      </c>
      <c r="G158" s="1">
        <f t="shared" si="38"/>
        <v>196</v>
      </c>
      <c r="H158" s="2">
        <f t="shared" si="39"/>
        <v>6.9184609954112242E-2</v>
      </c>
      <c r="I158" s="8"/>
      <c r="J158" s="2">
        <f t="shared" si="42"/>
        <v>0.52629721143663966</v>
      </c>
      <c r="K158" s="2">
        <f t="shared" si="43"/>
        <v>0.45711260148252736</v>
      </c>
      <c r="L158" s="2">
        <f t="shared" si="44"/>
        <v>1.0589481115425344E-2</v>
      </c>
      <c r="M158" s="2">
        <f t="shared" si="45"/>
        <v>6.0007059654076413E-3</v>
      </c>
      <c r="N158" s="1">
        <f t="shared" si="47"/>
        <v>1491</v>
      </c>
      <c r="O158" s="1">
        <v>1295</v>
      </c>
      <c r="P158" s="1">
        <v>30</v>
      </c>
      <c r="Q158" s="57"/>
      <c r="S158" s="57"/>
      <c r="T158" s="57"/>
      <c r="U158" s="57"/>
      <c r="V158" s="57"/>
      <c r="W158" s="57"/>
      <c r="X158" s="57"/>
      <c r="Y158" s="57"/>
      <c r="Z158" s="57"/>
      <c r="AA158" s="57">
        <v>17</v>
      </c>
      <c r="AB158" s="57"/>
      <c r="AC158" s="10"/>
      <c r="AD158" s="10"/>
      <c r="AI158" t="str">
        <f t="shared" si="48"/>
        <v>Westbrook</v>
      </c>
      <c r="AJ158" t="s">
        <v>1037</v>
      </c>
      <c r="AK158" s="10">
        <v>2</v>
      </c>
      <c r="AM158" s="91">
        <v>9</v>
      </c>
      <c r="AN158" s="93">
        <v>7</v>
      </c>
      <c r="AO158" s="93">
        <v>75</v>
      </c>
      <c r="AP158" s="97">
        <v>81680</v>
      </c>
      <c r="AQ158" s="97">
        <f t="shared" si="49"/>
        <v>9007</v>
      </c>
      <c r="AR158" t="s">
        <v>718</v>
      </c>
      <c r="AS158" s="101">
        <f t="shared" si="46"/>
        <v>981680</v>
      </c>
      <c r="AW158">
        <v>21.38</v>
      </c>
      <c r="AX158">
        <v>5.66</v>
      </c>
      <c r="AY158">
        <v>15.72</v>
      </c>
      <c r="AZ158" s="2"/>
      <c r="BB158" s="1">
        <v>1436</v>
      </c>
      <c r="BC158" s="1">
        <v>55</v>
      </c>
      <c r="BE158" s="1"/>
    </row>
    <row r="159" spans="1:57" hidden="1" outlineLevel="1">
      <c r="A159" t="s">
        <v>2179</v>
      </c>
      <c r="B159" s="10" t="s">
        <v>1193</v>
      </c>
      <c r="C159" s="1">
        <f t="shared" si="40"/>
        <v>4212</v>
      </c>
      <c r="D159" s="7">
        <f>IF(N159&gt;0, RANK(N159,(N159:P159,Q159:AE159)),0)</f>
        <v>1</v>
      </c>
      <c r="E159" s="7">
        <f>IF(O159&gt;0,RANK(O159,(N159:P159,Q159:AE159)),0)</f>
        <v>2</v>
      </c>
      <c r="F159" s="7">
        <f t="shared" si="41"/>
        <v>3</v>
      </c>
      <c r="G159" s="1">
        <f t="shared" si="38"/>
        <v>57</v>
      </c>
      <c r="H159" s="2">
        <f t="shared" si="39"/>
        <v>1.3532763532763533E-2</v>
      </c>
      <c r="I159" s="8"/>
      <c r="J159" s="2">
        <f t="shared" si="42"/>
        <v>0.50118708452041782</v>
      </c>
      <c r="K159" s="2">
        <f t="shared" si="43"/>
        <v>0.48765432098765432</v>
      </c>
      <c r="L159" s="2">
        <f t="shared" si="44"/>
        <v>7.3599240265906935E-3</v>
      </c>
      <c r="M159" s="2">
        <f t="shared" si="45"/>
        <v>3.7986704653371599E-3</v>
      </c>
      <c r="N159" s="1">
        <f t="shared" si="47"/>
        <v>2111</v>
      </c>
      <c r="O159" s="1">
        <v>2054</v>
      </c>
      <c r="P159" s="1">
        <v>31</v>
      </c>
      <c r="Q159" s="57"/>
      <c r="S159" s="57"/>
      <c r="T159" s="57"/>
      <c r="U159" s="57"/>
      <c r="V159" s="57"/>
      <c r="W159" s="57"/>
      <c r="X159" s="57"/>
      <c r="Y159" s="57"/>
      <c r="Z159" s="57"/>
      <c r="AA159" s="57">
        <v>16</v>
      </c>
      <c r="AB159" s="57"/>
      <c r="AC159" s="10"/>
      <c r="AD159" s="10"/>
      <c r="AI159" t="str">
        <f t="shared" si="48"/>
        <v>Weston</v>
      </c>
      <c r="AJ159" t="s">
        <v>2059</v>
      </c>
      <c r="AK159" s="10">
        <v>4</v>
      </c>
      <c r="AM159" s="91">
        <v>9</v>
      </c>
      <c r="AN159" s="93">
        <v>1</v>
      </c>
      <c r="AO159" s="93">
        <v>105</v>
      </c>
      <c r="AP159" s="97">
        <v>83430</v>
      </c>
      <c r="AQ159" s="97">
        <f t="shared" si="49"/>
        <v>9001</v>
      </c>
      <c r="AR159" t="s">
        <v>718</v>
      </c>
      <c r="AS159" s="101">
        <f t="shared" si="46"/>
        <v>983430</v>
      </c>
      <c r="AW159">
        <v>20.71</v>
      </c>
      <c r="AX159">
        <v>0.91</v>
      </c>
      <c r="AY159">
        <v>19.8</v>
      </c>
      <c r="AZ159" s="2"/>
      <c r="BB159" s="1">
        <v>2098</v>
      </c>
      <c r="BC159" s="1">
        <v>13</v>
      </c>
      <c r="BE159" s="1"/>
    </row>
    <row r="160" spans="1:57" hidden="1" outlineLevel="1">
      <c r="A160" t="s">
        <v>280</v>
      </c>
      <c r="B160" s="10" t="s">
        <v>1193</v>
      </c>
      <c r="C160" s="1">
        <f t="shared" si="40"/>
        <v>11400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 t="shared" si="41"/>
        <v>3</v>
      </c>
      <c r="G160" s="1">
        <f t="shared" si="38"/>
        <v>1181</v>
      </c>
      <c r="H160" s="2">
        <f t="shared" si="39"/>
        <v>0.10359649122807017</v>
      </c>
      <c r="I160" s="8"/>
      <c r="J160" s="2">
        <f t="shared" si="42"/>
        <v>0.54640350877192978</v>
      </c>
      <c r="K160" s="2">
        <f t="shared" si="43"/>
        <v>0.44280701754385965</v>
      </c>
      <c r="L160" s="2">
        <f t="shared" si="44"/>
        <v>6.6666666666666671E-3</v>
      </c>
      <c r="M160" s="2">
        <f t="shared" si="45"/>
        <v>4.1228070175439039E-3</v>
      </c>
      <c r="N160" s="1">
        <f t="shared" si="47"/>
        <v>6229</v>
      </c>
      <c r="O160" s="1">
        <v>5048</v>
      </c>
      <c r="P160" s="1">
        <v>76</v>
      </c>
      <c r="Q160" s="57"/>
      <c r="S160" s="57"/>
      <c r="T160" s="57"/>
      <c r="U160" s="57"/>
      <c r="V160" s="57"/>
      <c r="W160" s="57"/>
      <c r="X160" s="57"/>
      <c r="Y160" s="57"/>
      <c r="Z160" s="57"/>
      <c r="AA160" s="57">
        <v>47</v>
      </c>
      <c r="AB160" s="57"/>
      <c r="AC160" s="10"/>
      <c r="AD160" s="10"/>
      <c r="AI160" t="str">
        <f t="shared" si="48"/>
        <v>Westport</v>
      </c>
      <c r="AJ160" t="s">
        <v>2059</v>
      </c>
      <c r="AK160" s="10">
        <v>4</v>
      </c>
      <c r="AM160" s="91">
        <v>9</v>
      </c>
      <c r="AN160" s="93">
        <v>1</v>
      </c>
      <c r="AO160" s="93">
        <v>110</v>
      </c>
      <c r="AP160" s="97">
        <v>83500</v>
      </c>
      <c r="AQ160" s="97">
        <f t="shared" si="49"/>
        <v>9001</v>
      </c>
      <c r="AR160" t="s">
        <v>718</v>
      </c>
      <c r="AS160" s="101">
        <f t="shared" si="46"/>
        <v>983500</v>
      </c>
      <c r="AW160">
        <v>33.33</v>
      </c>
      <c r="AX160">
        <v>13.32</v>
      </c>
      <c r="AY160">
        <v>20.010000000000002</v>
      </c>
      <c r="AZ160" s="2"/>
      <c r="BB160" s="1">
        <v>6089</v>
      </c>
      <c r="BC160" s="1">
        <v>140</v>
      </c>
      <c r="BE160" s="1"/>
    </row>
    <row r="161" spans="1:57" hidden="1" outlineLevel="1">
      <c r="A161" t="s">
        <v>1846</v>
      </c>
      <c r="B161" s="10" t="s">
        <v>1193</v>
      </c>
      <c r="C161" s="1">
        <f t="shared" si="40"/>
        <v>10970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 t="shared" si="41"/>
        <v>3</v>
      </c>
      <c r="G161" s="1">
        <f t="shared" si="38"/>
        <v>970</v>
      </c>
      <c r="H161" s="2">
        <f t="shared" si="39"/>
        <v>8.8422971741112119E-2</v>
      </c>
      <c r="I161" s="8"/>
      <c r="J161" s="2">
        <f t="shared" si="42"/>
        <v>0.5363719234275296</v>
      </c>
      <c r="K161" s="2">
        <f t="shared" si="43"/>
        <v>0.44794895168641752</v>
      </c>
      <c r="L161" s="2">
        <f t="shared" si="44"/>
        <v>8.7511394712853231E-3</v>
      </c>
      <c r="M161" s="2">
        <f t="shared" si="45"/>
        <v>6.9279854147675634E-3</v>
      </c>
      <c r="N161" s="1">
        <f t="shared" si="47"/>
        <v>5884</v>
      </c>
      <c r="O161" s="1">
        <v>4914</v>
      </c>
      <c r="P161" s="1">
        <v>96</v>
      </c>
      <c r="Q161" s="57"/>
      <c r="S161" s="57"/>
      <c r="T161" s="57"/>
      <c r="U161" s="57"/>
      <c r="V161" s="57"/>
      <c r="W161" s="57"/>
      <c r="X161" s="57"/>
      <c r="Y161" s="57"/>
      <c r="Z161" s="57"/>
      <c r="AA161" s="57">
        <v>76</v>
      </c>
      <c r="AB161" s="57"/>
      <c r="AC161" s="10"/>
      <c r="AD161" s="10"/>
      <c r="AI161" t="str">
        <f t="shared" si="48"/>
        <v>Wethersfield</v>
      </c>
      <c r="AJ161" t="s">
        <v>1842</v>
      </c>
      <c r="AK161" s="10">
        <v>1</v>
      </c>
      <c r="AM161" s="91">
        <v>9</v>
      </c>
      <c r="AN161" s="93">
        <v>3</v>
      </c>
      <c r="AO161" s="93">
        <v>135</v>
      </c>
      <c r="AP161" s="97">
        <v>84900</v>
      </c>
      <c r="AQ161" s="97">
        <f t="shared" si="49"/>
        <v>9003</v>
      </c>
      <c r="AR161" t="s">
        <v>718</v>
      </c>
      <c r="AS161" s="101">
        <f t="shared" si="46"/>
        <v>984900</v>
      </c>
      <c r="AW161">
        <v>13.11</v>
      </c>
      <c r="AX161">
        <v>0.72</v>
      </c>
      <c r="AY161">
        <v>12.39</v>
      </c>
      <c r="AZ161" s="2"/>
      <c r="BB161" s="1">
        <v>5448</v>
      </c>
      <c r="BC161" s="1">
        <v>436</v>
      </c>
      <c r="BE161" s="1"/>
    </row>
    <row r="162" spans="1:57" hidden="1" outlineLevel="1">
      <c r="A162" t="s">
        <v>2187</v>
      </c>
      <c r="B162" s="10" t="s">
        <v>1193</v>
      </c>
      <c r="C162" s="1">
        <f t="shared" si="40"/>
        <v>2302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 t="shared" si="41"/>
        <v>3</v>
      </c>
      <c r="G162" s="1">
        <f t="shared" si="38"/>
        <v>160</v>
      </c>
      <c r="H162" s="2">
        <f t="shared" si="39"/>
        <v>6.9504778453518684E-2</v>
      </c>
      <c r="I162" s="8"/>
      <c r="J162" s="2">
        <f t="shared" si="42"/>
        <v>0.52302345786272808</v>
      </c>
      <c r="K162" s="2">
        <f t="shared" si="43"/>
        <v>0.45351867940920937</v>
      </c>
      <c r="L162" s="2">
        <f t="shared" si="44"/>
        <v>1.7810599478714162E-2</v>
      </c>
      <c r="M162" s="2">
        <f t="shared" si="45"/>
        <v>5.6472632493483887E-3</v>
      </c>
      <c r="N162" s="1">
        <f t="shared" si="47"/>
        <v>1204</v>
      </c>
      <c r="O162" s="1">
        <v>1044</v>
      </c>
      <c r="P162" s="1">
        <v>41</v>
      </c>
      <c r="Q162" s="57"/>
      <c r="S162" s="57"/>
      <c r="T162" s="57"/>
      <c r="U162" s="57"/>
      <c r="V162" s="57"/>
      <c r="W162" s="57"/>
      <c r="X162" s="57"/>
      <c r="Y162" s="57"/>
      <c r="Z162" s="57"/>
      <c r="AA162" s="57">
        <v>13</v>
      </c>
      <c r="AB162" s="57"/>
      <c r="AC162" s="10"/>
      <c r="AD162" s="10"/>
      <c r="AI162" t="str">
        <f t="shared" si="48"/>
        <v>Willington</v>
      </c>
      <c r="AJ162" t="s">
        <v>2311</v>
      </c>
      <c r="AK162" s="10">
        <v>2</v>
      </c>
      <c r="AM162" s="91">
        <v>9</v>
      </c>
      <c r="AN162" s="93">
        <v>13</v>
      </c>
      <c r="AO162" s="93">
        <v>65</v>
      </c>
      <c r="AP162" s="97">
        <v>85950</v>
      </c>
      <c r="AQ162" s="97">
        <f t="shared" si="49"/>
        <v>9013</v>
      </c>
      <c r="AR162" t="s">
        <v>718</v>
      </c>
      <c r="AS162" s="101">
        <f t="shared" si="46"/>
        <v>985950</v>
      </c>
      <c r="AW162">
        <v>33.479999999999997</v>
      </c>
      <c r="AX162">
        <v>0.21</v>
      </c>
      <c r="AY162">
        <v>33.270000000000003</v>
      </c>
      <c r="AZ162" s="2"/>
      <c r="BB162" s="1">
        <v>1162</v>
      </c>
      <c r="BC162" s="1">
        <v>42</v>
      </c>
      <c r="BE162" s="1"/>
    </row>
    <row r="163" spans="1:57" hidden="1" outlineLevel="1">
      <c r="A163" t="s">
        <v>491</v>
      </c>
      <c r="B163" s="10" t="s">
        <v>1193</v>
      </c>
      <c r="C163" s="1">
        <f t="shared" ref="C163:C172" si="50">SUM(N163:AG163)</f>
        <v>7664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 t="shared" ref="F163:F172" si="51">IF(P163&gt;0,RANK(P163,(N163:AE163)),0)</f>
        <v>3</v>
      </c>
      <c r="G163" s="1">
        <f t="shared" si="38"/>
        <v>854</v>
      </c>
      <c r="H163" s="2">
        <f t="shared" si="39"/>
        <v>0.11143006263048016</v>
      </c>
      <c r="I163" s="8"/>
      <c r="J163" s="2">
        <f t="shared" ref="J163:J172" si="52">IF(C163=0,"-",N163/C163)</f>
        <v>0.43932672233820458</v>
      </c>
      <c r="K163" s="2">
        <f t="shared" ref="K163:K172" si="53">IF(C163=0,"-",O163/C163)</f>
        <v>0.55075678496868474</v>
      </c>
      <c r="L163" s="2">
        <f t="shared" ref="L163:L172" si="54">IF(C163=0,"-",P163/C163)</f>
        <v>7.1764091858037577E-3</v>
      </c>
      <c r="M163" s="2">
        <f t="shared" ref="M163:M172" si="55">IF(C163=0,"-",(1-J163-K163-L163))</f>
        <v>2.7400835073069212E-3</v>
      </c>
      <c r="N163" s="1">
        <f t="shared" si="47"/>
        <v>3367</v>
      </c>
      <c r="O163" s="1">
        <v>4221</v>
      </c>
      <c r="P163" s="1">
        <v>55</v>
      </c>
      <c r="Q163" s="57"/>
      <c r="S163" s="57"/>
      <c r="T163" s="57"/>
      <c r="U163" s="57"/>
      <c r="V163" s="57"/>
      <c r="W163" s="57"/>
      <c r="X163" s="57"/>
      <c r="Y163" s="57"/>
      <c r="Z163" s="57"/>
      <c r="AA163" s="57">
        <v>21</v>
      </c>
      <c r="AB163" s="57"/>
      <c r="AC163" s="10"/>
      <c r="AD163" s="10"/>
      <c r="AI163" t="str">
        <f t="shared" si="48"/>
        <v>Wilton</v>
      </c>
      <c r="AJ163" t="s">
        <v>2059</v>
      </c>
      <c r="AK163" s="10">
        <v>4</v>
      </c>
      <c r="AM163" s="91">
        <v>9</v>
      </c>
      <c r="AN163" s="93">
        <v>1</v>
      </c>
      <c r="AO163" s="93">
        <v>115</v>
      </c>
      <c r="AP163" s="97">
        <v>86370</v>
      </c>
      <c r="AQ163" s="97">
        <f t="shared" si="49"/>
        <v>9001</v>
      </c>
      <c r="AR163" t="s">
        <v>718</v>
      </c>
      <c r="AS163" s="101">
        <f t="shared" ref="AS163:AS171" si="56">AM163*100000+AP163</f>
        <v>986370</v>
      </c>
      <c r="AW163">
        <v>27.36</v>
      </c>
      <c r="AX163">
        <v>0.41</v>
      </c>
      <c r="AY163">
        <v>26.95</v>
      </c>
      <c r="AZ163" s="2"/>
      <c r="BB163" s="1">
        <v>3258</v>
      </c>
      <c r="BC163" s="1">
        <v>109</v>
      </c>
      <c r="BE163" s="1"/>
    </row>
    <row r="164" spans="1:57" hidden="1" outlineLevel="1">
      <c r="A164" t="s">
        <v>1242</v>
      </c>
      <c r="B164" s="10" t="s">
        <v>1193</v>
      </c>
      <c r="C164" s="1">
        <f t="shared" si="50"/>
        <v>3642</v>
      </c>
      <c r="D164" s="7">
        <f>IF(N164&gt;0, RANK(N164,(N164:P164,Q164:AE164)),0)</f>
        <v>2</v>
      </c>
      <c r="E164" s="7">
        <f>IF(O164&gt;0,RANK(O164,(N164:P164,Q164:AE164)),0)</f>
        <v>1</v>
      </c>
      <c r="F164" s="7">
        <f t="shared" si="51"/>
        <v>3</v>
      </c>
      <c r="G164" s="1">
        <f t="shared" si="38"/>
        <v>438</v>
      </c>
      <c r="H164" s="2">
        <f t="shared" si="39"/>
        <v>0.12026359143327842</v>
      </c>
      <c r="I164" s="8"/>
      <c r="J164" s="2">
        <f t="shared" si="52"/>
        <v>0.43108182317408017</v>
      </c>
      <c r="K164" s="2">
        <f t="shared" si="53"/>
        <v>0.55134541460735864</v>
      </c>
      <c r="L164" s="2">
        <f t="shared" si="54"/>
        <v>1.2630422844590884E-2</v>
      </c>
      <c r="M164" s="2">
        <f t="shared" si="55"/>
        <v>4.9423393739703048E-3</v>
      </c>
      <c r="N164" s="1">
        <f t="shared" si="47"/>
        <v>1570</v>
      </c>
      <c r="O164" s="1">
        <v>2008</v>
      </c>
      <c r="P164" s="1">
        <v>46</v>
      </c>
      <c r="Q164" s="57"/>
      <c r="S164" s="57"/>
      <c r="T164" s="57"/>
      <c r="U164" s="57"/>
      <c r="V164" s="57"/>
      <c r="W164" s="57"/>
      <c r="X164" s="57"/>
      <c r="Y164" s="57"/>
      <c r="Z164" s="57"/>
      <c r="AA164" s="57">
        <v>18</v>
      </c>
      <c r="AB164" s="57"/>
      <c r="AC164" s="10"/>
      <c r="AD164" s="10"/>
      <c r="AI164" t="str">
        <f t="shared" si="48"/>
        <v>Winchester</v>
      </c>
      <c r="AJ164" t="s">
        <v>1994</v>
      </c>
      <c r="AK164" s="10">
        <v>1</v>
      </c>
      <c r="AM164" s="91">
        <v>9</v>
      </c>
      <c r="AN164" s="93">
        <v>5</v>
      </c>
      <c r="AO164" s="93">
        <v>125</v>
      </c>
      <c r="AP164" s="97">
        <v>86440</v>
      </c>
      <c r="AQ164" s="97">
        <f t="shared" si="49"/>
        <v>9005</v>
      </c>
      <c r="AR164" t="s">
        <v>718</v>
      </c>
      <c r="AS164" s="101">
        <f t="shared" si="56"/>
        <v>986440</v>
      </c>
      <c r="AW164">
        <v>33.840000000000003</v>
      </c>
      <c r="AX164">
        <v>1.56</v>
      </c>
      <c r="AY164">
        <v>32.28</v>
      </c>
      <c r="AZ164" s="2"/>
      <c r="BB164" s="1">
        <v>1529</v>
      </c>
      <c r="BC164" s="1">
        <v>41</v>
      </c>
      <c r="BE164" s="1"/>
    </row>
    <row r="165" spans="1:57" hidden="1" outlineLevel="1">
      <c r="A165" t="s">
        <v>496</v>
      </c>
      <c r="B165" s="10" t="s">
        <v>1193</v>
      </c>
      <c r="C165" s="1">
        <f t="shared" si="50"/>
        <v>6609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 t="shared" si="51"/>
        <v>3</v>
      </c>
      <c r="G165" s="1">
        <f t="shared" si="38"/>
        <v>3314</v>
      </c>
      <c r="H165" s="2">
        <f t="shared" si="39"/>
        <v>0.5014374338023907</v>
      </c>
      <c r="I165" s="8"/>
      <c r="J165" s="2">
        <f t="shared" si="52"/>
        <v>0.74504463610228477</v>
      </c>
      <c r="K165" s="2">
        <f t="shared" si="53"/>
        <v>0.24360720229989408</v>
      </c>
      <c r="L165" s="2">
        <f t="shared" si="54"/>
        <v>7.5654410652141024E-3</v>
      </c>
      <c r="M165" s="2">
        <f t="shared" si="55"/>
        <v>3.7827205326070468E-3</v>
      </c>
      <c r="N165" s="1">
        <f t="shared" si="47"/>
        <v>4924</v>
      </c>
      <c r="O165" s="1">
        <v>1610</v>
      </c>
      <c r="P165" s="1">
        <v>50</v>
      </c>
      <c r="Q165" s="57"/>
      <c r="S165" s="57"/>
      <c r="T165" s="57"/>
      <c r="U165" s="57"/>
      <c r="V165" s="57"/>
      <c r="W165" s="57"/>
      <c r="X165" s="57"/>
      <c r="Y165" s="57"/>
      <c r="Z165" s="57"/>
      <c r="AA165" s="57">
        <v>25</v>
      </c>
      <c r="AB165" s="57"/>
      <c r="AC165" s="10"/>
      <c r="AD165" s="10"/>
      <c r="AI165" t="str">
        <f t="shared" si="48"/>
        <v>Windham</v>
      </c>
      <c r="AJ165" t="s">
        <v>496</v>
      </c>
      <c r="AK165" s="10">
        <v>2</v>
      </c>
      <c r="AM165" s="91">
        <v>9</v>
      </c>
      <c r="AN165" s="93">
        <v>15</v>
      </c>
      <c r="AO165" s="93">
        <v>70</v>
      </c>
      <c r="AP165" s="97">
        <v>86790</v>
      </c>
      <c r="AQ165" s="97">
        <f t="shared" si="49"/>
        <v>9015</v>
      </c>
      <c r="AR165" t="s">
        <v>718</v>
      </c>
      <c r="AS165" s="101">
        <f t="shared" si="56"/>
        <v>986790</v>
      </c>
      <c r="AW165">
        <v>27.92</v>
      </c>
      <c r="AX165">
        <v>0.85</v>
      </c>
      <c r="AY165">
        <v>27.07</v>
      </c>
      <c r="AZ165" s="2"/>
      <c r="BB165" s="1">
        <v>3314</v>
      </c>
      <c r="BC165" s="1">
        <v>1610</v>
      </c>
      <c r="BE165" s="1"/>
    </row>
    <row r="166" spans="1:57" hidden="1" outlineLevel="1">
      <c r="A166" t="s">
        <v>1285</v>
      </c>
      <c r="B166" s="10" t="s">
        <v>1193</v>
      </c>
      <c r="C166" s="1">
        <f t="shared" si="50"/>
        <v>11652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 t="shared" si="51"/>
        <v>3</v>
      </c>
      <c r="G166" s="1">
        <f t="shared" si="38"/>
        <v>4336</v>
      </c>
      <c r="H166" s="2">
        <f t="shared" si="39"/>
        <v>0.3721249570889118</v>
      </c>
      <c r="I166" s="8"/>
      <c r="J166" s="2">
        <f t="shared" si="52"/>
        <v>0.68031239272227939</v>
      </c>
      <c r="K166" s="2">
        <f t="shared" si="53"/>
        <v>0.30818743563336765</v>
      </c>
      <c r="L166" s="2">
        <f t="shared" si="54"/>
        <v>6.8657741160315826E-3</v>
      </c>
      <c r="M166" s="2">
        <f t="shared" si="55"/>
        <v>4.6343975283213807E-3</v>
      </c>
      <c r="N166" s="1">
        <f t="shared" si="47"/>
        <v>7927</v>
      </c>
      <c r="O166" s="1">
        <v>3591</v>
      </c>
      <c r="P166" s="1">
        <v>80</v>
      </c>
      <c r="Q166" s="57"/>
      <c r="S166" s="57"/>
      <c r="T166" s="57"/>
      <c r="U166" s="57"/>
      <c r="V166" s="57"/>
      <c r="W166" s="57"/>
      <c r="X166" s="57"/>
      <c r="Y166" s="57"/>
      <c r="Z166" s="57"/>
      <c r="AA166" s="57">
        <v>54</v>
      </c>
      <c r="AB166" s="57"/>
      <c r="AC166" s="10"/>
      <c r="AD166" s="10"/>
      <c r="AI166" t="str">
        <f t="shared" si="48"/>
        <v>Windsor</v>
      </c>
      <c r="AJ166" t="s">
        <v>1842</v>
      </c>
      <c r="AK166" s="10">
        <v>1</v>
      </c>
      <c r="AM166" s="91">
        <v>9</v>
      </c>
      <c r="AN166" s="93">
        <v>3</v>
      </c>
      <c r="AO166" s="93">
        <v>150</v>
      </c>
      <c r="AP166" s="97">
        <v>87000</v>
      </c>
      <c r="AQ166" s="97">
        <f t="shared" si="49"/>
        <v>9003</v>
      </c>
      <c r="AR166" t="s">
        <v>718</v>
      </c>
      <c r="AS166" s="101">
        <f t="shared" si="56"/>
        <v>987000</v>
      </c>
      <c r="AW166">
        <v>31.05</v>
      </c>
      <c r="AX166">
        <v>1.43</v>
      </c>
      <c r="AY166">
        <v>29.63</v>
      </c>
      <c r="AZ166" s="2"/>
      <c r="BB166" s="1">
        <v>7308</v>
      </c>
      <c r="BC166" s="1">
        <v>619</v>
      </c>
      <c r="BE166" s="1"/>
    </row>
    <row r="167" spans="1:57" hidden="1" outlineLevel="1">
      <c r="A167" t="s">
        <v>1251</v>
      </c>
      <c r="B167" s="10" t="s">
        <v>1193</v>
      </c>
      <c r="C167" s="1">
        <f t="shared" si="50"/>
        <v>4344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 t="shared" si="51"/>
        <v>3</v>
      </c>
      <c r="G167" s="1">
        <f t="shared" si="38"/>
        <v>237</v>
      </c>
      <c r="H167" s="2">
        <f t="shared" si="39"/>
        <v>5.4558011049723756E-2</v>
      </c>
      <c r="I167" s="8"/>
      <c r="J167" s="2">
        <f t="shared" si="52"/>
        <v>0.5181860036832413</v>
      </c>
      <c r="K167" s="2">
        <f t="shared" si="53"/>
        <v>0.46362799263351751</v>
      </c>
      <c r="L167" s="2">
        <f t="shared" si="54"/>
        <v>1.1049723756906077E-2</v>
      </c>
      <c r="M167" s="2">
        <f t="shared" si="55"/>
        <v>7.1362799263351151E-3</v>
      </c>
      <c r="N167" s="1">
        <f t="shared" si="47"/>
        <v>2251</v>
      </c>
      <c r="O167" s="1">
        <v>2014</v>
      </c>
      <c r="P167" s="1">
        <v>48</v>
      </c>
      <c r="Q167" s="57"/>
      <c r="S167" s="57"/>
      <c r="T167" s="57"/>
      <c r="U167" s="57"/>
      <c r="V167" s="57"/>
      <c r="W167" s="57"/>
      <c r="X167" s="57"/>
      <c r="Y167" s="57"/>
      <c r="Z167" s="57"/>
      <c r="AA167" s="57">
        <v>31</v>
      </c>
      <c r="AB167" s="57"/>
      <c r="AC167" s="10"/>
      <c r="AD167" s="10"/>
      <c r="AI167" t="str">
        <f t="shared" si="48"/>
        <v>Windsor Locks</v>
      </c>
      <c r="AJ167" t="s">
        <v>1842</v>
      </c>
      <c r="AK167" s="10">
        <v>1</v>
      </c>
      <c r="AM167" s="91">
        <v>9</v>
      </c>
      <c r="AN167" s="93">
        <v>3</v>
      </c>
      <c r="AO167" s="93">
        <v>155</v>
      </c>
      <c r="AP167" s="97">
        <v>87070</v>
      </c>
      <c r="AQ167" s="97">
        <f t="shared" si="49"/>
        <v>9003</v>
      </c>
      <c r="AR167" t="s">
        <v>718</v>
      </c>
      <c r="AS167" s="101">
        <f t="shared" si="56"/>
        <v>987070</v>
      </c>
      <c r="AW167">
        <v>9.36</v>
      </c>
      <c r="AX167">
        <v>0.33</v>
      </c>
      <c r="AY167">
        <v>9.0299999999999994</v>
      </c>
      <c r="AZ167" s="2"/>
      <c r="BB167" s="1">
        <v>2212</v>
      </c>
      <c r="BC167" s="1">
        <v>39</v>
      </c>
      <c r="BE167" s="1"/>
    </row>
    <row r="168" spans="1:57" hidden="1" outlineLevel="1">
      <c r="A168" t="s">
        <v>1938</v>
      </c>
      <c r="B168" s="10" t="s">
        <v>1193</v>
      </c>
      <c r="C168" s="1">
        <f t="shared" si="50"/>
        <v>6478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 t="shared" si="51"/>
        <v>3</v>
      </c>
      <c r="G168" s="1">
        <f t="shared" si="38"/>
        <v>1425</v>
      </c>
      <c r="H168" s="2">
        <f t="shared" si="39"/>
        <v>0.21997530101883297</v>
      </c>
      <c r="I168" s="8"/>
      <c r="J168" s="2">
        <f t="shared" si="52"/>
        <v>0.37912936091386229</v>
      </c>
      <c r="K168" s="2">
        <f t="shared" si="53"/>
        <v>0.59910466193269529</v>
      </c>
      <c r="L168" s="2">
        <f t="shared" si="54"/>
        <v>1.5745600493979623E-2</v>
      </c>
      <c r="M168" s="2">
        <f t="shared" si="55"/>
        <v>6.0203766594627943E-3</v>
      </c>
      <c r="N168" s="1">
        <f t="shared" si="47"/>
        <v>2456</v>
      </c>
      <c r="O168" s="1">
        <v>3881</v>
      </c>
      <c r="P168" s="1">
        <v>102</v>
      </c>
      <c r="Q168" s="57"/>
      <c r="S168" s="57"/>
      <c r="T168" s="57"/>
      <c r="U168" s="57"/>
      <c r="V168" s="57"/>
      <c r="W168" s="57"/>
      <c r="X168" s="57"/>
      <c r="Y168" s="57"/>
      <c r="Z168" s="57"/>
      <c r="AA168" s="57">
        <v>39</v>
      </c>
      <c r="AB168" s="57"/>
      <c r="AC168" s="10"/>
      <c r="AD168" s="10"/>
      <c r="AI168" t="str">
        <f t="shared" si="48"/>
        <v>Wolcott</v>
      </c>
      <c r="AJ168" t="s">
        <v>317</v>
      </c>
      <c r="AK168" s="10">
        <v>5</v>
      </c>
      <c r="AM168" s="91">
        <v>9</v>
      </c>
      <c r="AN168" s="93">
        <v>9</v>
      </c>
      <c r="AO168" s="93">
        <v>130</v>
      </c>
      <c r="AP168" s="97">
        <v>87560</v>
      </c>
      <c r="AQ168" s="97">
        <f t="shared" si="49"/>
        <v>9009</v>
      </c>
      <c r="AR168" t="s">
        <v>718</v>
      </c>
      <c r="AS168" s="101">
        <f t="shared" si="56"/>
        <v>987560</v>
      </c>
      <c r="AW168">
        <v>21.11</v>
      </c>
      <c r="AX168">
        <v>0.68</v>
      </c>
      <c r="AY168">
        <v>20.43</v>
      </c>
      <c r="AZ168" s="2"/>
      <c r="BB168" s="1">
        <v>2340</v>
      </c>
      <c r="BC168" s="1">
        <v>116</v>
      </c>
      <c r="BE168" s="1"/>
    </row>
    <row r="169" spans="1:57" hidden="1" outlineLevel="1">
      <c r="A169" t="s">
        <v>866</v>
      </c>
      <c r="B169" s="10" t="s">
        <v>1193</v>
      </c>
      <c r="C169" s="1">
        <f t="shared" si="50"/>
        <v>4187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 t="shared" si="51"/>
        <v>4</v>
      </c>
      <c r="G169" s="1">
        <f t="shared" si="38"/>
        <v>812</v>
      </c>
      <c r="H169" s="2">
        <f t="shared" si="39"/>
        <v>0.19393360401241938</v>
      </c>
      <c r="I169" s="8"/>
      <c r="J169" s="2">
        <f t="shared" si="52"/>
        <v>0.59016001910675897</v>
      </c>
      <c r="K169" s="2">
        <f t="shared" si="53"/>
        <v>0.39622641509433965</v>
      </c>
      <c r="L169" s="2">
        <f t="shared" si="54"/>
        <v>6.2096966802006213E-3</v>
      </c>
      <c r="M169" s="2">
        <f t="shared" si="55"/>
        <v>7.4038691187007623E-3</v>
      </c>
      <c r="N169" s="1">
        <f t="shared" si="47"/>
        <v>2471</v>
      </c>
      <c r="O169" s="1">
        <v>1659</v>
      </c>
      <c r="P169" s="1">
        <v>26</v>
      </c>
      <c r="Q169" s="57"/>
      <c r="S169" s="57"/>
      <c r="T169" s="57"/>
      <c r="U169" s="57"/>
      <c r="V169" s="57"/>
      <c r="W169" s="57"/>
      <c r="X169" s="57"/>
      <c r="Y169" s="57"/>
      <c r="Z169" s="57"/>
      <c r="AA169" s="57">
        <v>31</v>
      </c>
      <c r="AB169" s="57"/>
      <c r="AC169" s="10"/>
      <c r="AD169" s="10"/>
      <c r="AI169" t="str">
        <f t="shared" si="48"/>
        <v>Woodbridge</v>
      </c>
      <c r="AJ169" t="s">
        <v>317</v>
      </c>
      <c r="AK169" s="10">
        <v>3</v>
      </c>
      <c r="AM169" s="91">
        <v>9</v>
      </c>
      <c r="AN169" s="93">
        <v>9</v>
      </c>
      <c r="AO169" s="93">
        <v>135</v>
      </c>
      <c r="AP169" s="97">
        <v>87700</v>
      </c>
      <c r="AQ169" s="97">
        <f t="shared" si="49"/>
        <v>9009</v>
      </c>
      <c r="AR169" t="s">
        <v>718</v>
      </c>
      <c r="AS169" s="101">
        <f t="shared" si="56"/>
        <v>987700</v>
      </c>
      <c r="AW169">
        <v>19.23</v>
      </c>
      <c r="AX169">
        <v>0.39</v>
      </c>
      <c r="AY169">
        <v>18.829999999999998</v>
      </c>
      <c r="AZ169" s="2"/>
      <c r="BB169" s="1">
        <v>2425</v>
      </c>
      <c r="BC169" s="1">
        <v>46</v>
      </c>
      <c r="BE169" s="1"/>
    </row>
    <row r="170" spans="1:57" hidden="1" outlineLevel="1">
      <c r="A170" t="s">
        <v>626</v>
      </c>
      <c r="B170" s="10" t="s">
        <v>1193</v>
      </c>
      <c r="C170" s="1">
        <f t="shared" si="50"/>
        <v>4496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 t="shared" si="51"/>
        <v>3</v>
      </c>
      <c r="G170" s="1">
        <f t="shared" si="38"/>
        <v>614</v>
      </c>
      <c r="H170" s="2">
        <f t="shared" si="39"/>
        <v>0.13656583629893237</v>
      </c>
      <c r="I170" s="8"/>
      <c r="J170" s="2">
        <f t="shared" si="52"/>
        <v>0.42682384341637009</v>
      </c>
      <c r="K170" s="2">
        <f t="shared" si="53"/>
        <v>0.56338967971530252</v>
      </c>
      <c r="L170" s="2">
        <f t="shared" si="54"/>
        <v>7.1174377224199285E-3</v>
      </c>
      <c r="M170" s="2">
        <f t="shared" si="55"/>
        <v>2.6690391459075254E-3</v>
      </c>
      <c r="N170" s="1">
        <f t="shared" si="47"/>
        <v>1919</v>
      </c>
      <c r="O170" s="1">
        <v>2533</v>
      </c>
      <c r="P170" s="1">
        <v>32</v>
      </c>
      <c r="Q170" s="57"/>
      <c r="S170" s="57"/>
      <c r="T170" s="57"/>
      <c r="U170" s="57"/>
      <c r="V170" s="57"/>
      <c r="W170" s="57"/>
      <c r="X170" s="57"/>
      <c r="Y170" s="57"/>
      <c r="Z170" s="57"/>
      <c r="AA170" s="57">
        <v>12</v>
      </c>
      <c r="AB170" s="57"/>
      <c r="AC170" s="10"/>
      <c r="AD170" s="10"/>
      <c r="AI170" t="str">
        <f t="shared" si="48"/>
        <v>Woodbury</v>
      </c>
      <c r="AJ170" t="s">
        <v>1994</v>
      </c>
      <c r="AK170" s="10">
        <v>5</v>
      </c>
      <c r="AM170" s="91">
        <v>9</v>
      </c>
      <c r="AN170" s="93">
        <v>5</v>
      </c>
      <c r="AO170" s="93">
        <v>130</v>
      </c>
      <c r="AP170" s="97">
        <v>87910</v>
      </c>
      <c r="AQ170" s="97">
        <f t="shared" si="49"/>
        <v>9005</v>
      </c>
      <c r="AR170" t="s">
        <v>718</v>
      </c>
      <c r="AS170" s="101">
        <f t="shared" si="56"/>
        <v>987910</v>
      </c>
      <c r="AW170">
        <v>36.729999999999997</v>
      </c>
      <c r="AX170">
        <v>0.27</v>
      </c>
      <c r="AY170">
        <v>36.47</v>
      </c>
      <c r="AZ170" s="2"/>
      <c r="BB170" s="1">
        <v>1867</v>
      </c>
      <c r="BC170" s="1">
        <v>52</v>
      </c>
      <c r="BE170" s="1"/>
    </row>
    <row r="171" spans="1:57" hidden="1" outlineLevel="1">
      <c r="A171" t="s">
        <v>1648</v>
      </c>
      <c r="B171" s="10" t="s">
        <v>1193</v>
      </c>
      <c r="C171" s="1">
        <f t="shared" si="50"/>
        <v>3227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 t="shared" si="51"/>
        <v>3</v>
      </c>
      <c r="G171" s="1">
        <f t="shared" si="38"/>
        <v>121</v>
      </c>
      <c r="H171" s="2">
        <f t="shared" si="39"/>
        <v>3.7496126433219708E-2</v>
      </c>
      <c r="I171" s="8"/>
      <c r="J171" s="2">
        <f t="shared" si="52"/>
        <v>0.47071583514099785</v>
      </c>
      <c r="K171" s="2">
        <f t="shared" si="53"/>
        <v>0.50821196157421755</v>
      </c>
      <c r="L171" s="2">
        <f t="shared" si="54"/>
        <v>1.2395413696932134E-2</v>
      </c>
      <c r="M171" s="2">
        <f t="shared" si="55"/>
        <v>8.6767895878524064E-3</v>
      </c>
      <c r="N171" s="1">
        <f t="shared" si="47"/>
        <v>1519</v>
      </c>
      <c r="O171" s="1">
        <v>1640</v>
      </c>
      <c r="P171" s="1">
        <v>40</v>
      </c>
      <c r="Q171" s="57"/>
      <c r="S171" s="57"/>
      <c r="T171" s="57"/>
      <c r="U171" s="57"/>
      <c r="V171" s="57"/>
      <c r="W171" s="57"/>
      <c r="X171" s="57"/>
      <c r="Y171" s="57"/>
      <c r="Z171" s="57"/>
      <c r="AA171" s="57">
        <v>28</v>
      </c>
      <c r="AB171" s="57"/>
      <c r="AC171" s="10"/>
      <c r="AD171" s="10"/>
      <c r="AI171" t="str">
        <f t="shared" si="48"/>
        <v>Woodstock</v>
      </c>
      <c r="AJ171" t="s">
        <v>496</v>
      </c>
      <c r="AK171" s="10">
        <v>2</v>
      </c>
      <c r="AM171" s="91">
        <v>9</v>
      </c>
      <c r="AN171" s="93">
        <v>15</v>
      </c>
      <c r="AO171" s="93">
        <v>75</v>
      </c>
      <c r="AP171" s="97">
        <v>88190</v>
      </c>
      <c r="AQ171" s="97">
        <f t="shared" si="49"/>
        <v>9015</v>
      </c>
      <c r="AR171" t="s">
        <v>718</v>
      </c>
      <c r="AS171" s="101">
        <f t="shared" si="56"/>
        <v>988190</v>
      </c>
      <c r="AW171">
        <v>61.83</v>
      </c>
      <c r="AX171">
        <v>1.3</v>
      </c>
      <c r="AY171">
        <v>60.54</v>
      </c>
      <c r="AZ171" s="2"/>
      <c r="BB171" s="1">
        <v>1470</v>
      </c>
      <c r="BC171" s="1">
        <v>49</v>
      </c>
      <c r="BE171" s="1"/>
    </row>
    <row r="172" spans="1:57" collapsed="1">
      <c r="A172" s="10" t="s">
        <v>1149</v>
      </c>
      <c r="B172" s="10" t="s">
        <v>2255</v>
      </c>
      <c r="C172" s="1">
        <f t="shared" si="50"/>
        <v>1153115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 t="shared" si="51"/>
        <v>3</v>
      </c>
      <c r="G172" s="1">
        <f t="shared" si="38"/>
        <v>137699</v>
      </c>
      <c r="H172" s="2">
        <f t="shared" si="39"/>
        <v>0.11941480251319253</v>
      </c>
      <c r="I172" s="8"/>
      <c r="J172" s="2">
        <f t="shared" si="52"/>
        <v>0.55158418717994306</v>
      </c>
      <c r="K172" s="2">
        <f t="shared" si="53"/>
        <v>0.43216938466675048</v>
      </c>
      <c r="L172" s="2">
        <f t="shared" si="54"/>
        <v>9.7778625722499488E-3</v>
      </c>
      <c r="M172" s="2">
        <f t="shared" si="55"/>
        <v>6.4685655810565092E-3</v>
      </c>
      <c r="N172" s="1">
        <f>SUM(N3:N171)</f>
        <v>636040</v>
      </c>
      <c r="O172" s="1">
        <f>SUM(O3:O171)</f>
        <v>498341</v>
      </c>
      <c r="P172" s="1">
        <f>SUM(P3:P171)</f>
        <v>11275</v>
      </c>
      <c r="Q172" s="106">
        <v>31</v>
      </c>
      <c r="S172" s="106">
        <v>45</v>
      </c>
      <c r="T172" s="57"/>
      <c r="U172" s="57"/>
      <c r="V172" s="57"/>
      <c r="W172" s="57"/>
      <c r="Y172" s="57"/>
      <c r="Z172" s="57"/>
      <c r="AA172" s="1">
        <f>SUM(AA3:AA171)</f>
        <v>6735</v>
      </c>
      <c r="AB172" s="106">
        <v>559</v>
      </c>
      <c r="AC172" s="106">
        <v>45</v>
      </c>
      <c r="AD172" s="106">
        <v>17</v>
      </c>
      <c r="AE172" s="106">
        <v>15</v>
      </c>
      <c r="AF172" s="106">
        <v>7</v>
      </c>
      <c r="AG172" s="106">
        <v>5</v>
      </c>
      <c r="AI172" t="str">
        <f t="shared" si="48"/>
        <v>Connecticut</v>
      </c>
      <c r="AM172" s="91">
        <v>9</v>
      </c>
      <c r="AQ172" s="91">
        <v>9</v>
      </c>
      <c r="AR172" t="s">
        <v>1761</v>
      </c>
      <c r="AS172" s="91">
        <v>9</v>
      </c>
      <c r="AW172">
        <v>5543.33</v>
      </c>
      <c r="AX172">
        <v>698.53</v>
      </c>
      <c r="AY172">
        <v>4844.8</v>
      </c>
      <c r="BB172" s="1">
        <f>SUM(BB3:BB171)</f>
        <v>605204</v>
      </c>
      <c r="BC172" s="1">
        <f>SUM(BC3:BC171)</f>
        <v>30836</v>
      </c>
    </row>
    <row r="173" spans="1:57">
      <c r="A173" s="10"/>
      <c r="B173" s="10"/>
      <c r="C173" s="1"/>
      <c r="D173" s="7"/>
      <c r="E173" s="7"/>
      <c r="F173" s="7"/>
      <c r="G173" s="1"/>
      <c r="I173" s="8"/>
      <c r="J173" s="2"/>
      <c r="K173" s="2"/>
      <c r="L173" s="2"/>
      <c r="M173" s="2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10"/>
      <c r="AD173" s="10"/>
    </row>
    <row r="174" spans="1:57" hidden="1" outlineLevel="1">
      <c r="A174" t="s">
        <v>887</v>
      </c>
      <c r="B174" s="10" t="s">
        <v>704</v>
      </c>
      <c r="C174" s="1">
        <f t="shared" ref="C174:C237" si="57">SUM(N174:AG174)</f>
        <v>386</v>
      </c>
      <c r="D174" s="7">
        <f>IF(N174&gt;0, RANK(N174,(N174:P174,Q174:AE174)),0)</f>
        <v>1</v>
      </c>
      <c r="E174" s="7">
        <f>IF(O174&gt;0,RANK(O174,(N174:P174,Q174:AE174)),0)</f>
        <v>2</v>
      </c>
      <c r="F174" s="7">
        <f t="shared" ref="F174:F237" si="58">IF(P174&gt;0,RANK(P174,(N174:AE174)),0)</f>
        <v>3</v>
      </c>
      <c r="G174" s="1">
        <f t="shared" ref="G174:G216" si="59">IF(C174&gt;0,MAX(N174:P174)-LARGE(N174:P174,2),0)</f>
        <v>2</v>
      </c>
      <c r="H174" s="2">
        <f t="shared" ref="H174:H216" si="60">IF(C174&gt;0,G174/C174,0)</f>
        <v>5.1813471502590676E-3</v>
      </c>
      <c r="I174" s="8"/>
      <c r="J174" s="2">
        <f t="shared" ref="J174:J237" si="61">IF(C174=0,"-",N174/C174)</f>
        <v>0.48704663212435234</v>
      </c>
      <c r="K174" s="2">
        <f t="shared" ref="K174:K237" si="62">IF(C174=0,"-",O174/C174)</f>
        <v>0.48186528497409326</v>
      </c>
      <c r="L174" s="2">
        <f t="shared" ref="L174:L237" si="63">IF(C174=0,"-",P174/C174)</f>
        <v>1.8134715025906734E-2</v>
      </c>
      <c r="M174" s="2">
        <f t="shared" ref="M174:M237" si="64">IF(C174=0,"-",(1-J174-K174-L174))</f>
        <v>1.2953367875647725E-2</v>
      </c>
      <c r="N174" s="1">
        <v>188</v>
      </c>
      <c r="O174" s="1">
        <v>186</v>
      </c>
      <c r="P174" s="1">
        <v>7</v>
      </c>
      <c r="Q174" s="57">
        <v>5</v>
      </c>
      <c r="R174" s="57"/>
      <c r="S174" s="57"/>
      <c r="T174" s="57"/>
      <c r="U174" s="57"/>
      <c r="V174" s="57"/>
      <c r="W174" s="57"/>
      <c r="X174" s="57">
        <v>0</v>
      </c>
      <c r="Y174" s="57"/>
      <c r="Z174" s="57"/>
      <c r="AA174" s="57"/>
      <c r="AB174" s="57"/>
      <c r="AC174" s="10"/>
      <c r="AD174" s="10"/>
      <c r="AI174" t="str">
        <f t="shared" ref="AI174:AI212" si="65">A174</f>
        <v>Acworth</v>
      </c>
      <c r="AJ174" t="s">
        <v>2408</v>
      </c>
      <c r="AK174">
        <v>2</v>
      </c>
      <c r="AM174" s="91">
        <v>33</v>
      </c>
      <c r="AN174" s="93">
        <v>19</v>
      </c>
      <c r="AO174" s="93">
        <v>5</v>
      </c>
      <c r="AP174" s="97">
        <v>260</v>
      </c>
      <c r="AQ174" s="97">
        <f t="shared" ref="AQ174:AQ219" si="66">AM174*1000+AN174</f>
        <v>33019</v>
      </c>
      <c r="AR174" t="s">
        <v>718</v>
      </c>
      <c r="AS174">
        <f t="shared" ref="AS174:AS237" si="67">AM174*100000+AP174</f>
        <v>3300260</v>
      </c>
      <c r="AW174">
        <v>39.130000000000003</v>
      </c>
      <c r="AX174">
        <v>0.24</v>
      </c>
      <c r="AY174">
        <v>38.89</v>
      </c>
    </row>
    <row r="175" spans="1:57" hidden="1" outlineLevel="1">
      <c r="A175" t="s">
        <v>1171</v>
      </c>
      <c r="B175" s="10" t="s">
        <v>704</v>
      </c>
      <c r="C175" s="1">
        <f t="shared" si="57"/>
        <v>286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 t="shared" si="58"/>
        <v>3</v>
      </c>
      <c r="G175" s="1">
        <f t="shared" si="59"/>
        <v>29</v>
      </c>
      <c r="H175" s="2">
        <f t="shared" si="60"/>
        <v>0.10139860139860139</v>
      </c>
      <c r="I175" s="8"/>
      <c r="J175" s="2">
        <f t="shared" si="61"/>
        <v>0.42657342657342656</v>
      </c>
      <c r="K175" s="2">
        <f t="shared" si="62"/>
        <v>0.52797202797202802</v>
      </c>
      <c r="L175" s="2">
        <f t="shared" si="63"/>
        <v>3.1468531468531472E-2</v>
      </c>
      <c r="M175" s="2">
        <f t="shared" si="64"/>
        <v>1.3986013986013943E-2</v>
      </c>
      <c r="N175" s="1">
        <v>122</v>
      </c>
      <c r="O175" s="1">
        <v>151</v>
      </c>
      <c r="P175" s="1">
        <v>9</v>
      </c>
      <c r="Q175" s="57">
        <v>4</v>
      </c>
      <c r="R175" s="57"/>
      <c r="S175" s="57"/>
      <c r="T175" s="57"/>
      <c r="U175" s="57"/>
      <c r="V175" s="57"/>
      <c r="W175" s="57"/>
      <c r="X175" s="57">
        <v>0</v>
      </c>
      <c r="Y175" s="57"/>
      <c r="Z175" s="57"/>
      <c r="AA175" s="57"/>
      <c r="AB175" s="57"/>
      <c r="AC175" s="10"/>
      <c r="AD175" s="10"/>
      <c r="AI175" t="str">
        <f t="shared" si="65"/>
        <v>Albany</v>
      </c>
      <c r="AJ175" t="s">
        <v>1199</v>
      </c>
      <c r="AK175">
        <v>1</v>
      </c>
      <c r="AM175" s="91">
        <v>33</v>
      </c>
      <c r="AN175" s="93">
        <v>3</v>
      </c>
      <c r="AO175" s="93">
        <v>5</v>
      </c>
      <c r="AP175" s="97">
        <v>420</v>
      </c>
      <c r="AQ175" s="97">
        <f t="shared" si="66"/>
        <v>33003</v>
      </c>
      <c r="AR175" t="s">
        <v>718</v>
      </c>
      <c r="AS175">
        <f t="shared" si="67"/>
        <v>3300420</v>
      </c>
      <c r="AW175">
        <v>75.069999999999993</v>
      </c>
      <c r="AX175">
        <v>0.33</v>
      </c>
      <c r="AY175">
        <v>74.739999999999995</v>
      </c>
    </row>
    <row r="176" spans="1:57" hidden="1" outlineLevel="1">
      <c r="A176" t="s">
        <v>320</v>
      </c>
      <c r="B176" s="10" t="s">
        <v>704</v>
      </c>
      <c r="C176" s="1">
        <f t="shared" si="57"/>
        <v>632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 t="shared" si="58"/>
        <v>3</v>
      </c>
      <c r="G176" s="1">
        <f t="shared" si="59"/>
        <v>238</v>
      </c>
      <c r="H176" s="2">
        <f t="shared" si="60"/>
        <v>0.37658227848101267</v>
      </c>
      <c r="I176" s="8"/>
      <c r="J176" s="2">
        <f t="shared" si="61"/>
        <v>0.29272151898734178</v>
      </c>
      <c r="K176" s="2">
        <f t="shared" si="62"/>
        <v>0.66930379746835444</v>
      </c>
      <c r="L176" s="2">
        <f t="shared" si="63"/>
        <v>2.2151898734177215E-2</v>
      </c>
      <c r="M176" s="2">
        <f t="shared" si="64"/>
        <v>1.5822784810126563E-2</v>
      </c>
      <c r="N176" s="1">
        <v>185</v>
      </c>
      <c r="O176" s="1">
        <v>423</v>
      </c>
      <c r="P176" s="1">
        <v>14</v>
      </c>
      <c r="Q176" s="57">
        <v>10</v>
      </c>
      <c r="R176" s="57"/>
      <c r="S176" s="57"/>
      <c r="T176" s="57"/>
      <c r="U176" s="57"/>
      <c r="V176" s="57"/>
      <c r="W176" s="57"/>
      <c r="X176" s="57">
        <v>0</v>
      </c>
      <c r="Y176" s="57"/>
      <c r="Z176" s="57"/>
      <c r="AA176" s="57"/>
      <c r="AB176" s="57"/>
      <c r="AC176" s="10"/>
      <c r="AD176" s="10"/>
      <c r="AI176" t="str">
        <f t="shared" si="65"/>
        <v>Alexandria</v>
      </c>
      <c r="AJ176" t="s">
        <v>1738</v>
      </c>
      <c r="AK176">
        <v>2</v>
      </c>
      <c r="AM176" s="91">
        <v>33</v>
      </c>
      <c r="AN176" s="93">
        <v>9</v>
      </c>
      <c r="AO176" s="93">
        <v>5</v>
      </c>
      <c r="AP176" s="97">
        <v>580</v>
      </c>
      <c r="AQ176" s="97">
        <f t="shared" si="66"/>
        <v>33009</v>
      </c>
      <c r="AR176" t="s">
        <v>718</v>
      </c>
      <c r="AS176">
        <f t="shared" si="67"/>
        <v>3300580</v>
      </c>
      <c r="AW176">
        <v>43.09</v>
      </c>
      <c r="AX176">
        <v>0.1</v>
      </c>
      <c r="AY176">
        <v>43</v>
      </c>
    </row>
    <row r="177" spans="1:51" hidden="1" outlineLevel="1">
      <c r="A177" t="s">
        <v>619</v>
      </c>
      <c r="B177" s="10" t="s">
        <v>704</v>
      </c>
      <c r="C177" s="1">
        <f t="shared" si="57"/>
        <v>1327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 t="shared" si="58"/>
        <v>3</v>
      </c>
      <c r="G177" s="1">
        <f t="shared" si="59"/>
        <v>444</v>
      </c>
      <c r="H177" s="2">
        <f t="shared" si="60"/>
        <v>0.33458929917106256</v>
      </c>
      <c r="I177" s="8"/>
      <c r="J177" s="2">
        <f t="shared" si="61"/>
        <v>0.31122833458929916</v>
      </c>
      <c r="K177" s="2">
        <f t="shared" si="62"/>
        <v>0.64581763376036172</v>
      </c>
      <c r="L177" s="2">
        <f t="shared" si="63"/>
        <v>2.7882441597588545E-2</v>
      </c>
      <c r="M177" s="2">
        <f t="shared" si="64"/>
        <v>1.5071590052750519E-2</v>
      </c>
      <c r="N177" s="1">
        <v>413</v>
      </c>
      <c r="O177" s="1">
        <v>857</v>
      </c>
      <c r="P177" s="1">
        <v>37</v>
      </c>
      <c r="Q177" s="57">
        <v>20</v>
      </c>
      <c r="R177" s="57"/>
      <c r="S177" s="57"/>
      <c r="T177" s="57"/>
      <c r="U177" s="57"/>
      <c r="V177" s="57"/>
      <c r="W177" s="57"/>
      <c r="X177" s="57">
        <v>0</v>
      </c>
      <c r="Y177" s="57"/>
      <c r="Z177" s="57"/>
      <c r="AA177" s="57"/>
      <c r="AB177" s="57"/>
      <c r="AC177" s="10"/>
      <c r="AD177" s="10"/>
      <c r="AI177" t="str">
        <f t="shared" si="65"/>
        <v>Allenstown</v>
      </c>
      <c r="AJ177" t="s">
        <v>2298</v>
      </c>
      <c r="AK177">
        <v>2</v>
      </c>
      <c r="AM177" s="91">
        <v>33</v>
      </c>
      <c r="AN177" s="93">
        <v>13</v>
      </c>
      <c r="AO177" s="93">
        <v>5</v>
      </c>
      <c r="AP177" s="97">
        <v>660</v>
      </c>
      <c r="AQ177" s="97">
        <f t="shared" si="66"/>
        <v>33013</v>
      </c>
      <c r="AR177" t="s">
        <v>718</v>
      </c>
      <c r="AS177">
        <f t="shared" si="67"/>
        <v>3300660</v>
      </c>
      <c r="AW177">
        <v>20.63</v>
      </c>
      <c r="AX177">
        <v>0.11</v>
      </c>
      <c r="AY177">
        <v>20.53</v>
      </c>
    </row>
    <row r="178" spans="1:51" hidden="1" outlineLevel="1">
      <c r="A178" t="s">
        <v>438</v>
      </c>
      <c r="B178" s="10" t="s">
        <v>704</v>
      </c>
      <c r="C178" s="1">
        <f t="shared" si="57"/>
        <v>684</v>
      </c>
      <c r="D178" s="7">
        <f>IF(N178&gt;0, RANK(N178,(N178:P178,Q178:AE178)),0)</f>
        <v>1</v>
      </c>
      <c r="E178" s="7">
        <f>IF(O178&gt;0,RANK(O178,(N178:P178,Q178:AE178)),0)</f>
        <v>2</v>
      </c>
      <c r="F178" s="7">
        <f t="shared" si="58"/>
        <v>3</v>
      </c>
      <c r="G178" s="1">
        <f t="shared" si="59"/>
        <v>12</v>
      </c>
      <c r="H178" s="2">
        <f t="shared" si="60"/>
        <v>1.7543859649122806E-2</v>
      </c>
      <c r="I178" s="8"/>
      <c r="J178" s="2">
        <f t="shared" si="61"/>
        <v>0.49415204678362573</v>
      </c>
      <c r="K178" s="2">
        <f t="shared" si="62"/>
        <v>0.47660818713450293</v>
      </c>
      <c r="L178" s="2">
        <f t="shared" si="63"/>
        <v>2.3391812865497075E-2</v>
      </c>
      <c r="M178" s="2">
        <f t="shared" si="64"/>
        <v>5.8479532163742132E-3</v>
      </c>
      <c r="N178" s="1">
        <v>338</v>
      </c>
      <c r="O178" s="1">
        <v>326</v>
      </c>
      <c r="P178" s="1">
        <v>16</v>
      </c>
      <c r="Q178" s="57">
        <v>4</v>
      </c>
      <c r="R178" s="57"/>
      <c r="S178" s="57"/>
      <c r="T178" s="57"/>
      <c r="U178" s="57"/>
      <c r="V178" s="57"/>
      <c r="W178" s="57"/>
      <c r="X178" s="57">
        <v>0</v>
      </c>
      <c r="Y178" s="57"/>
      <c r="Z178" s="57"/>
      <c r="AA178" s="57"/>
      <c r="AB178" s="57"/>
      <c r="AC178" s="10"/>
      <c r="AD178" s="10"/>
      <c r="AI178" t="str">
        <f t="shared" si="65"/>
        <v>Alstead</v>
      </c>
      <c r="AJ178" t="s">
        <v>1288</v>
      </c>
      <c r="AK178">
        <v>2</v>
      </c>
      <c r="AM178" s="91">
        <v>33</v>
      </c>
      <c r="AN178" s="93">
        <v>5</v>
      </c>
      <c r="AO178" s="93">
        <v>5</v>
      </c>
      <c r="AP178" s="97">
        <v>820</v>
      </c>
      <c r="AQ178" s="97">
        <f t="shared" si="66"/>
        <v>33005</v>
      </c>
      <c r="AR178" t="s">
        <v>718</v>
      </c>
      <c r="AS178">
        <f t="shared" si="67"/>
        <v>3300820</v>
      </c>
      <c r="AW178">
        <v>39.369999999999997</v>
      </c>
      <c r="AX178">
        <v>0.47</v>
      </c>
      <c r="AY178">
        <v>38.9</v>
      </c>
    </row>
    <row r="179" spans="1:51" hidden="1" outlineLevel="1">
      <c r="A179" t="s">
        <v>2510</v>
      </c>
      <c r="B179" s="10" t="s">
        <v>704</v>
      </c>
      <c r="C179" s="1">
        <f t="shared" si="57"/>
        <v>2328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 t="shared" si="58"/>
        <v>3</v>
      </c>
      <c r="G179" s="1">
        <f t="shared" si="59"/>
        <v>1171</v>
      </c>
      <c r="H179" s="2">
        <f t="shared" si="60"/>
        <v>0.50300687285223367</v>
      </c>
      <c r="I179" s="8"/>
      <c r="J179" s="2">
        <f t="shared" si="61"/>
        <v>0.23410652920962199</v>
      </c>
      <c r="K179" s="2">
        <f t="shared" si="62"/>
        <v>0.73711340206185572</v>
      </c>
      <c r="L179" s="2">
        <f t="shared" si="63"/>
        <v>1.9759450171821305E-2</v>
      </c>
      <c r="M179" s="2">
        <f t="shared" si="64"/>
        <v>9.0206185567009295E-3</v>
      </c>
      <c r="N179" s="1">
        <v>545</v>
      </c>
      <c r="O179" s="1">
        <v>1716</v>
      </c>
      <c r="P179" s="1">
        <v>46</v>
      </c>
      <c r="Q179" s="57">
        <v>19</v>
      </c>
      <c r="R179" s="57"/>
      <c r="S179" s="57"/>
      <c r="T179" s="57"/>
      <c r="U179" s="57"/>
      <c r="V179" s="57"/>
      <c r="W179" s="57"/>
      <c r="X179" s="57">
        <v>2</v>
      </c>
      <c r="Y179" s="57"/>
      <c r="Z179" s="57"/>
      <c r="AA179" s="57"/>
      <c r="AB179" s="57"/>
      <c r="AC179" s="10"/>
      <c r="AD179" s="10"/>
      <c r="AI179" t="str">
        <f t="shared" si="65"/>
        <v>Alton</v>
      </c>
      <c r="AJ179" t="s">
        <v>1236</v>
      </c>
      <c r="AK179">
        <v>1</v>
      </c>
      <c r="AM179" s="91">
        <v>33</v>
      </c>
      <c r="AN179" s="93">
        <v>1</v>
      </c>
      <c r="AO179" s="93">
        <v>5</v>
      </c>
      <c r="AP179" s="97">
        <v>1060</v>
      </c>
      <c r="AQ179" s="97">
        <f t="shared" si="66"/>
        <v>33001</v>
      </c>
      <c r="AR179" t="s">
        <v>718</v>
      </c>
      <c r="AS179">
        <f t="shared" si="67"/>
        <v>3301060</v>
      </c>
      <c r="AW179">
        <v>82.19</v>
      </c>
      <c r="AX179">
        <v>19.05</v>
      </c>
      <c r="AY179">
        <v>63.13</v>
      </c>
    </row>
    <row r="180" spans="1:51" hidden="1" outlineLevel="1">
      <c r="A180" t="s">
        <v>1070</v>
      </c>
      <c r="B180" s="10" t="s">
        <v>704</v>
      </c>
      <c r="C180" s="1">
        <f t="shared" si="57"/>
        <v>5311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 t="shared" si="58"/>
        <v>3</v>
      </c>
      <c r="G180" s="1">
        <f t="shared" si="59"/>
        <v>1356</v>
      </c>
      <c r="H180" s="2">
        <f t="shared" si="60"/>
        <v>0.25531914893617019</v>
      </c>
      <c r="I180" s="8"/>
      <c r="J180" s="2">
        <f t="shared" si="61"/>
        <v>0.36396158915458482</v>
      </c>
      <c r="K180" s="2">
        <f t="shared" si="62"/>
        <v>0.61928073809075501</v>
      </c>
      <c r="L180" s="2">
        <f t="shared" si="63"/>
        <v>1.092073055921672E-2</v>
      </c>
      <c r="M180" s="2">
        <f t="shared" si="64"/>
        <v>5.8369421954433936E-3</v>
      </c>
      <c r="N180" s="1">
        <v>1933</v>
      </c>
      <c r="O180" s="1">
        <v>3289</v>
      </c>
      <c r="P180" s="1">
        <v>58</v>
      </c>
      <c r="Q180" s="57">
        <v>31</v>
      </c>
      <c r="R180" s="57"/>
      <c r="S180" s="57"/>
      <c r="T180" s="57"/>
      <c r="U180" s="57"/>
      <c r="V180" s="57"/>
      <c r="W180" s="57"/>
      <c r="X180" s="57">
        <v>0</v>
      </c>
      <c r="Y180" s="57"/>
      <c r="Z180" s="57"/>
      <c r="AA180" s="57"/>
      <c r="AB180" s="57"/>
      <c r="AC180" s="10"/>
      <c r="AD180" s="10"/>
      <c r="AI180" t="str">
        <f t="shared" si="65"/>
        <v>Amherst</v>
      </c>
      <c r="AJ180" t="s">
        <v>349</v>
      </c>
      <c r="AK180">
        <v>2</v>
      </c>
      <c r="AM180" s="91">
        <v>33</v>
      </c>
      <c r="AN180" s="93">
        <v>11</v>
      </c>
      <c r="AO180" s="93">
        <v>5</v>
      </c>
      <c r="AP180" s="97">
        <v>1300</v>
      </c>
      <c r="AQ180" s="97">
        <f t="shared" si="66"/>
        <v>33011</v>
      </c>
      <c r="AR180" t="s">
        <v>718</v>
      </c>
      <c r="AS180">
        <f t="shared" si="67"/>
        <v>3301300</v>
      </c>
      <c r="AW180">
        <v>34.81</v>
      </c>
      <c r="AX180">
        <v>0.52</v>
      </c>
      <c r="AY180">
        <v>34.29</v>
      </c>
    </row>
    <row r="181" spans="1:51" hidden="1" outlineLevel="1">
      <c r="A181" t="s">
        <v>787</v>
      </c>
      <c r="B181" s="10" t="s">
        <v>704</v>
      </c>
      <c r="C181" s="1">
        <f t="shared" si="57"/>
        <v>957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 t="shared" si="58"/>
        <v>4</v>
      </c>
      <c r="G181" s="1">
        <f t="shared" si="59"/>
        <v>146</v>
      </c>
      <c r="H181" s="2">
        <f t="shared" si="60"/>
        <v>0.15256008359456635</v>
      </c>
      <c r="I181" s="8"/>
      <c r="J181" s="2">
        <f t="shared" si="61"/>
        <v>0.39707419017763845</v>
      </c>
      <c r="K181" s="2">
        <f t="shared" si="62"/>
        <v>0.54963427377220486</v>
      </c>
      <c r="L181" s="2">
        <f t="shared" si="63"/>
        <v>2.2988505747126436E-2</v>
      </c>
      <c r="M181" s="2">
        <f t="shared" si="64"/>
        <v>3.0303030303030248E-2</v>
      </c>
      <c r="N181" s="1">
        <v>380</v>
      </c>
      <c r="O181" s="1">
        <v>526</v>
      </c>
      <c r="P181" s="1">
        <v>22</v>
      </c>
      <c r="Q181" s="57">
        <v>27</v>
      </c>
      <c r="R181" s="57"/>
      <c r="S181" s="57"/>
      <c r="T181" s="57"/>
      <c r="U181" s="57"/>
      <c r="V181" s="57"/>
      <c r="W181" s="57"/>
      <c r="X181" s="57">
        <v>2</v>
      </c>
      <c r="Y181" s="57"/>
      <c r="Z181" s="57"/>
      <c r="AA181" s="57"/>
      <c r="AB181" s="57"/>
      <c r="AC181" s="10"/>
      <c r="AD181" s="10"/>
      <c r="AI181" t="str">
        <f t="shared" si="65"/>
        <v>Andover</v>
      </c>
      <c r="AJ181" t="s">
        <v>2298</v>
      </c>
      <c r="AK181">
        <v>2</v>
      </c>
      <c r="AM181" s="91">
        <v>33</v>
      </c>
      <c r="AN181" s="93">
        <v>13</v>
      </c>
      <c r="AO181" s="93">
        <v>10</v>
      </c>
      <c r="AP181" s="97">
        <v>1460</v>
      </c>
      <c r="AQ181" s="97">
        <f t="shared" si="66"/>
        <v>33013</v>
      </c>
      <c r="AR181" t="s">
        <v>718</v>
      </c>
      <c r="AS181">
        <f t="shared" si="67"/>
        <v>3301460</v>
      </c>
      <c r="AW181">
        <v>41.33</v>
      </c>
      <c r="AX181">
        <v>0.87</v>
      </c>
      <c r="AY181">
        <v>40.46</v>
      </c>
    </row>
    <row r="182" spans="1:51" hidden="1" outlineLevel="1">
      <c r="A182" t="s">
        <v>1941</v>
      </c>
      <c r="B182" s="10" t="s">
        <v>704</v>
      </c>
      <c r="C182" s="1">
        <f t="shared" si="57"/>
        <v>1039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 t="shared" si="58"/>
        <v>3</v>
      </c>
      <c r="G182" s="1">
        <f t="shared" si="59"/>
        <v>162</v>
      </c>
      <c r="H182" s="2">
        <f t="shared" si="60"/>
        <v>0.15591915303176132</v>
      </c>
      <c r="I182" s="8"/>
      <c r="J182" s="2">
        <f t="shared" si="61"/>
        <v>0.4032723772858518</v>
      </c>
      <c r="K182" s="2">
        <f t="shared" si="62"/>
        <v>0.55919153031761304</v>
      </c>
      <c r="L182" s="2">
        <f t="shared" si="63"/>
        <v>2.406159769008662E-2</v>
      </c>
      <c r="M182" s="2">
        <f t="shared" si="64"/>
        <v>1.3474494706448594E-2</v>
      </c>
      <c r="N182" s="1">
        <v>419</v>
      </c>
      <c r="O182" s="1">
        <v>581</v>
      </c>
      <c r="P182" s="1">
        <v>25</v>
      </c>
      <c r="Q182" s="57">
        <v>13</v>
      </c>
      <c r="R182" s="57"/>
      <c r="S182" s="57"/>
      <c r="T182" s="57"/>
      <c r="U182" s="57"/>
      <c r="V182" s="57"/>
      <c r="W182" s="57"/>
      <c r="X182" s="57">
        <v>1</v>
      </c>
      <c r="Y182" s="57"/>
      <c r="Z182" s="57"/>
      <c r="AA182" s="57"/>
      <c r="AB182" s="57"/>
      <c r="AC182" s="10"/>
      <c r="AD182" s="10"/>
      <c r="AI182" t="str">
        <f t="shared" si="65"/>
        <v>Antrim</v>
      </c>
      <c r="AJ182" t="s">
        <v>349</v>
      </c>
      <c r="AK182">
        <v>2</v>
      </c>
      <c r="AM182" s="91">
        <v>33</v>
      </c>
      <c r="AN182" s="93">
        <v>11</v>
      </c>
      <c r="AO182" s="93">
        <v>10</v>
      </c>
      <c r="AP182" s="97">
        <v>1700</v>
      </c>
      <c r="AQ182" s="97">
        <f t="shared" si="66"/>
        <v>33011</v>
      </c>
      <c r="AR182" t="s">
        <v>718</v>
      </c>
      <c r="AS182">
        <f t="shared" si="67"/>
        <v>3301700</v>
      </c>
      <c r="AW182">
        <v>36.5</v>
      </c>
      <c r="AX182">
        <v>0.83</v>
      </c>
      <c r="AY182">
        <v>35.67</v>
      </c>
    </row>
    <row r="183" spans="1:51" hidden="1" outlineLevel="1">
      <c r="A183" t="s">
        <v>2497</v>
      </c>
      <c r="B183" s="10" t="s">
        <v>704</v>
      </c>
      <c r="C183" s="1">
        <f t="shared" si="57"/>
        <v>748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 t="shared" si="58"/>
        <v>3</v>
      </c>
      <c r="G183" s="1">
        <f t="shared" si="59"/>
        <v>198</v>
      </c>
      <c r="H183" s="2">
        <f t="shared" si="60"/>
        <v>0.26470588235294118</v>
      </c>
      <c r="I183" s="8"/>
      <c r="J183" s="2">
        <f t="shared" si="61"/>
        <v>0.34625668449197861</v>
      </c>
      <c r="K183" s="2">
        <f t="shared" si="62"/>
        <v>0.61096256684491979</v>
      </c>
      <c r="L183" s="2">
        <f t="shared" si="63"/>
        <v>2.6737967914438502E-2</v>
      </c>
      <c r="M183" s="2">
        <f t="shared" si="64"/>
        <v>1.6042780748663162E-2</v>
      </c>
      <c r="N183" s="1">
        <v>259</v>
      </c>
      <c r="O183" s="1">
        <v>457</v>
      </c>
      <c r="P183" s="1">
        <v>20</v>
      </c>
      <c r="Q183" s="57">
        <v>12</v>
      </c>
      <c r="R183" s="57"/>
      <c r="S183" s="57"/>
      <c r="T183" s="57"/>
      <c r="U183" s="57"/>
      <c r="V183" s="57"/>
      <c r="W183" s="57"/>
      <c r="X183" s="57">
        <v>0</v>
      </c>
      <c r="Y183" s="57"/>
      <c r="Z183" s="57"/>
      <c r="AA183" s="57"/>
      <c r="AB183" s="57"/>
      <c r="AC183" s="10"/>
      <c r="AD183" s="10"/>
      <c r="AI183" t="str">
        <f t="shared" si="65"/>
        <v>Ashland</v>
      </c>
      <c r="AJ183" t="s">
        <v>1738</v>
      </c>
      <c r="AK183">
        <v>2</v>
      </c>
      <c r="AM183" s="91">
        <v>33</v>
      </c>
      <c r="AN183" s="93">
        <v>9</v>
      </c>
      <c r="AO183" s="93">
        <v>10</v>
      </c>
      <c r="AP183" s="97">
        <v>2020</v>
      </c>
      <c r="AQ183" s="97">
        <f t="shared" si="66"/>
        <v>33009</v>
      </c>
      <c r="AR183" t="s">
        <v>718</v>
      </c>
      <c r="AS183">
        <f t="shared" si="67"/>
        <v>3302020</v>
      </c>
      <c r="AW183">
        <v>11.71</v>
      </c>
      <c r="AX183">
        <v>0.45</v>
      </c>
      <c r="AY183">
        <v>11.25</v>
      </c>
    </row>
    <row r="184" spans="1:51" hidden="1" outlineLevel="1">
      <c r="A184" t="s">
        <v>1244</v>
      </c>
      <c r="B184" s="10" t="s">
        <v>704</v>
      </c>
      <c r="C184" s="1">
        <f t="shared" si="57"/>
        <v>2958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 t="shared" si="58"/>
        <v>3</v>
      </c>
      <c r="G184" s="1">
        <f t="shared" si="59"/>
        <v>1349</v>
      </c>
      <c r="H184" s="2">
        <f t="shared" si="60"/>
        <v>0.45605138607167006</v>
      </c>
      <c r="I184" s="8"/>
      <c r="J184" s="2">
        <f t="shared" si="61"/>
        <v>0.2565922920892495</v>
      </c>
      <c r="K184" s="2">
        <f t="shared" si="62"/>
        <v>0.71264367816091956</v>
      </c>
      <c r="L184" s="2">
        <f t="shared" si="63"/>
        <v>2.231237322515213E-2</v>
      </c>
      <c r="M184" s="2">
        <f t="shared" si="64"/>
        <v>8.4516565246788161E-3</v>
      </c>
      <c r="N184" s="1">
        <v>759</v>
      </c>
      <c r="O184" s="1">
        <v>2108</v>
      </c>
      <c r="P184" s="1">
        <v>66</v>
      </c>
      <c r="Q184" s="57">
        <v>24</v>
      </c>
      <c r="R184" s="57"/>
      <c r="S184" s="57"/>
      <c r="T184" s="57"/>
      <c r="U184" s="57"/>
      <c r="V184" s="57"/>
      <c r="W184" s="57"/>
      <c r="X184" s="57">
        <v>1</v>
      </c>
      <c r="Y184" s="57"/>
      <c r="Z184" s="57"/>
      <c r="AA184" s="57"/>
      <c r="AB184" s="57"/>
      <c r="AC184" s="10"/>
      <c r="AD184" s="10"/>
      <c r="AI184" t="str">
        <f t="shared" si="65"/>
        <v>Atkinson</v>
      </c>
      <c r="AJ184" t="s">
        <v>241</v>
      </c>
      <c r="AK184">
        <v>2</v>
      </c>
      <c r="AM184" s="91">
        <v>33</v>
      </c>
      <c r="AN184" s="93">
        <v>15</v>
      </c>
      <c r="AO184" s="93">
        <v>5</v>
      </c>
      <c r="AP184" s="97">
        <v>2340</v>
      </c>
      <c r="AQ184" s="97">
        <f t="shared" si="66"/>
        <v>33015</v>
      </c>
      <c r="AR184" t="s">
        <v>718</v>
      </c>
      <c r="AS184">
        <f t="shared" si="67"/>
        <v>3302340</v>
      </c>
      <c r="AW184">
        <v>11.29</v>
      </c>
      <c r="AX184">
        <v>0.16</v>
      </c>
      <c r="AY184">
        <v>11.13</v>
      </c>
    </row>
    <row r="185" spans="1:51" hidden="1" outlineLevel="1">
      <c r="A185" t="s">
        <v>1760</v>
      </c>
      <c r="B185" s="10" t="s">
        <v>704</v>
      </c>
      <c r="C185" s="1">
        <f t="shared" si="57"/>
        <v>2240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 t="shared" si="58"/>
        <v>3</v>
      </c>
      <c r="G185" s="1">
        <f t="shared" si="59"/>
        <v>1056</v>
      </c>
      <c r="H185" s="2">
        <f t="shared" si="60"/>
        <v>0.47142857142857142</v>
      </c>
      <c r="I185" s="8"/>
      <c r="J185" s="2">
        <f t="shared" si="61"/>
        <v>0.24955357142857143</v>
      </c>
      <c r="K185" s="2">
        <f t="shared" si="62"/>
        <v>0.7209821428571429</v>
      </c>
      <c r="L185" s="2">
        <f t="shared" si="63"/>
        <v>1.8749999999999999E-2</v>
      </c>
      <c r="M185" s="2">
        <f t="shared" si="64"/>
        <v>1.071428571428561E-2</v>
      </c>
      <c r="N185" s="1">
        <v>559</v>
      </c>
      <c r="O185" s="1">
        <v>1615</v>
      </c>
      <c r="P185" s="1">
        <v>42</v>
      </c>
      <c r="Q185" s="57">
        <v>23</v>
      </c>
      <c r="R185" s="57"/>
      <c r="S185" s="57"/>
      <c r="T185" s="57"/>
      <c r="U185" s="57"/>
      <c r="V185" s="57"/>
      <c r="W185" s="57"/>
      <c r="X185" s="57">
        <v>1</v>
      </c>
      <c r="Y185" s="57"/>
      <c r="Z185" s="57"/>
      <c r="AA185" s="57"/>
      <c r="AB185" s="57"/>
      <c r="AC185" s="10"/>
      <c r="AD185" s="10"/>
      <c r="AI185" t="str">
        <f t="shared" si="65"/>
        <v>Auburn</v>
      </c>
      <c r="AJ185" t="s">
        <v>241</v>
      </c>
      <c r="AK185">
        <v>1</v>
      </c>
      <c r="AM185" s="91">
        <v>33</v>
      </c>
      <c r="AN185" s="93">
        <v>15</v>
      </c>
      <c r="AO185" s="93">
        <v>10</v>
      </c>
      <c r="AP185" s="97">
        <v>2820</v>
      </c>
      <c r="AQ185" s="97">
        <f t="shared" si="66"/>
        <v>33015</v>
      </c>
      <c r="AR185" t="s">
        <v>718</v>
      </c>
      <c r="AS185">
        <f t="shared" si="67"/>
        <v>3302820</v>
      </c>
      <c r="AW185">
        <v>28.71</v>
      </c>
      <c r="AX185">
        <v>3.5</v>
      </c>
      <c r="AY185">
        <v>25.21</v>
      </c>
    </row>
    <row r="186" spans="1:51" hidden="1" outlineLevel="1">
      <c r="A186" t="s">
        <v>1302</v>
      </c>
      <c r="B186" s="10" t="s">
        <v>704</v>
      </c>
      <c r="C186" s="1">
        <f t="shared" si="57"/>
        <v>1584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 t="shared" si="58"/>
        <v>3</v>
      </c>
      <c r="G186" s="1">
        <f t="shared" si="59"/>
        <v>601</v>
      </c>
      <c r="H186" s="2">
        <f t="shared" si="60"/>
        <v>0.37941919191919193</v>
      </c>
      <c r="I186" s="8"/>
      <c r="J186" s="2">
        <f t="shared" si="61"/>
        <v>0.29356060606060608</v>
      </c>
      <c r="K186" s="2">
        <f t="shared" si="62"/>
        <v>0.67297979797979801</v>
      </c>
      <c r="L186" s="2">
        <f t="shared" si="63"/>
        <v>2.0202020202020204E-2</v>
      </c>
      <c r="M186" s="2">
        <f t="shared" si="64"/>
        <v>1.3257575757575708E-2</v>
      </c>
      <c r="N186" s="1">
        <v>465</v>
      </c>
      <c r="O186" s="1">
        <v>1066</v>
      </c>
      <c r="P186" s="1">
        <v>32</v>
      </c>
      <c r="Q186" s="57">
        <v>18</v>
      </c>
      <c r="R186" s="57"/>
      <c r="S186" s="57"/>
      <c r="T186" s="57"/>
      <c r="U186" s="57"/>
      <c r="V186" s="57"/>
      <c r="W186" s="57"/>
      <c r="X186" s="57">
        <v>3</v>
      </c>
      <c r="Y186" s="57"/>
      <c r="Z186" s="57"/>
      <c r="AA186" s="57"/>
      <c r="AB186" s="57"/>
      <c r="AC186" s="10"/>
      <c r="AD186" s="10"/>
      <c r="AI186" t="str">
        <f t="shared" si="65"/>
        <v>Barnstead</v>
      </c>
      <c r="AJ186" t="s">
        <v>1236</v>
      </c>
      <c r="AK186">
        <v>1</v>
      </c>
      <c r="AM186" s="91">
        <v>33</v>
      </c>
      <c r="AN186" s="93">
        <v>1</v>
      </c>
      <c r="AO186" s="93">
        <v>10</v>
      </c>
      <c r="AP186" s="97">
        <v>3220</v>
      </c>
      <c r="AQ186" s="97">
        <f t="shared" si="66"/>
        <v>33001</v>
      </c>
      <c r="AR186" t="s">
        <v>718</v>
      </c>
      <c r="AS186">
        <f t="shared" si="67"/>
        <v>3303220</v>
      </c>
      <c r="AW186">
        <v>43.97</v>
      </c>
      <c r="AX186">
        <v>2.0499999999999998</v>
      </c>
      <c r="AY186">
        <v>41.92</v>
      </c>
    </row>
    <row r="187" spans="1:51" hidden="1" outlineLevel="1">
      <c r="A187" t="s">
        <v>1538</v>
      </c>
      <c r="B187" s="10" t="s">
        <v>704</v>
      </c>
      <c r="C187" s="1">
        <f t="shared" si="57"/>
        <v>3173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 t="shared" si="58"/>
        <v>3</v>
      </c>
      <c r="G187" s="1">
        <f t="shared" si="59"/>
        <v>768</v>
      </c>
      <c r="H187" s="2">
        <f t="shared" si="60"/>
        <v>0.24204223132682004</v>
      </c>
      <c r="I187" s="8"/>
      <c r="J187" s="2">
        <f t="shared" si="61"/>
        <v>0.35707532303813427</v>
      </c>
      <c r="K187" s="2">
        <f t="shared" si="62"/>
        <v>0.59911755436495429</v>
      </c>
      <c r="L187" s="2">
        <f t="shared" si="63"/>
        <v>2.7734005672864798E-2</v>
      </c>
      <c r="M187" s="2">
        <f t="shared" si="64"/>
        <v>1.6073116924046643E-2</v>
      </c>
      <c r="N187" s="1">
        <v>1133</v>
      </c>
      <c r="O187" s="1">
        <v>1901</v>
      </c>
      <c r="P187" s="1">
        <v>88</v>
      </c>
      <c r="Q187" s="57">
        <v>50</v>
      </c>
      <c r="R187" s="57"/>
      <c r="S187" s="57"/>
      <c r="T187" s="57"/>
      <c r="U187" s="57"/>
      <c r="V187" s="57"/>
      <c r="W187" s="57"/>
      <c r="X187" s="57">
        <v>1</v>
      </c>
      <c r="Y187" s="57"/>
      <c r="Z187" s="57"/>
      <c r="AA187" s="57"/>
      <c r="AB187" s="57"/>
      <c r="AC187" s="10"/>
      <c r="AD187" s="10"/>
      <c r="AI187" t="str">
        <f t="shared" si="65"/>
        <v>Barrington</v>
      </c>
      <c r="AJ187" t="s">
        <v>192</v>
      </c>
      <c r="AK187">
        <v>1</v>
      </c>
      <c r="AM187" s="91">
        <v>33</v>
      </c>
      <c r="AN187" s="93">
        <v>17</v>
      </c>
      <c r="AO187" s="93">
        <v>5</v>
      </c>
      <c r="AP187" s="97">
        <v>3460</v>
      </c>
      <c r="AQ187" s="97">
        <f t="shared" si="66"/>
        <v>33017</v>
      </c>
      <c r="AR187" t="s">
        <v>718</v>
      </c>
      <c r="AS187">
        <f t="shared" si="67"/>
        <v>3303460</v>
      </c>
      <c r="AW187">
        <v>48.52</v>
      </c>
      <c r="AX187">
        <v>1.93</v>
      </c>
      <c r="AY187">
        <v>46.59</v>
      </c>
    </row>
    <row r="188" spans="1:51" hidden="1" outlineLevel="1">
      <c r="A188" t="s">
        <v>1190</v>
      </c>
      <c r="B188" s="10" t="s">
        <v>704</v>
      </c>
      <c r="C188" s="1">
        <f t="shared" si="57"/>
        <v>1274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 t="shared" si="58"/>
        <v>3</v>
      </c>
      <c r="G188" s="1">
        <f t="shared" si="59"/>
        <v>207</v>
      </c>
      <c r="H188" s="2">
        <f t="shared" si="60"/>
        <v>0.16248037676609106</v>
      </c>
      <c r="I188" s="8"/>
      <c r="J188" s="2">
        <f t="shared" si="61"/>
        <v>0.40659340659340659</v>
      </c>
      <c r="K188" s="2">
        <f t="shared" si="62"/>
        <v>0.56907378335949765</v>
      </c>
      <c r="L188" s="2">
        <f t="shared" si="63"/>
        <v>1.8838304552590265E-2</v>
      </c>
      <c r="M188" s="2">
        <f t="shared" si="64"/>
        <v>5.4945054945054889E-3</v>
      </c>
      <c r="N188" s="1">
        <v>518</v>
      </c>
      <c r="O188" s="1">
        <v>725</v>
      </c>
      <c r="P188" s="1">
        <v>24</v>
      </c>
      <c r="Q188" s="57">
        <v>7</v>
      </c>
      <c r="R188" s="57"/>
      <c r="S188" s="57"/>
      <c r="T188" s="57"/>
      <c r="U188" s="57"/>
      <c r="V188" s="57"/>
      <c r="W188" s="57"/>
      <c r="X188" s="57">
        <v>0</v>
      </c>
      <c r="Y188" s="57"/>
      <c r="Z188" s="57"/>
      <c r="AA188" s="57"/>
      <c r="AB188" s="57"/>
      <c r="AC188" s="10"/>
      <c r="AD188" s="10"/>
      <c r="AI188" t="str">
        <f t="shared" si="65"/>
        <v>Bartlett</v>
      </c>
      <c r="AJ188" t="s">
        <v>1199</v>
      </c>
      <c r="AK188">
        <v>1</v>
      </c>
      <c r="AM188" s="91">
        <v>33</v>
      </c>
      <c r="AN188" s="93">
        <v>3</v>
      </c>
      <c r="AO188" s="93">
        <v>10</v>
      </c>
      <c r="AP188" s="97">
        <v>3700</v>
      </c>
      <c r="AQ188" s="97">
        <f t="shared" si="66"/>
        <v>33003</v>
      </c>
      <c r="AR188" t="s">
        <v>718</v>
      </c>
      <c r="AS188">
        <f t="shared" si="67"/>
        <v>3303700</v>
      </c>
      <c r="AW188">
        <v>75.290000000000006</v>
      </c>
      <c r="AX188">
        <v>0.01</v>
      </c>
      <c r="AY188">
        <v>75.28</v>
      </c>
    </row>
    <row r="189" spans="1:51" hidden="1" outlineLevel="1">
      <c r="A189" t="s">
        <v>2228</v>
      </c>
      <c r="B189" s="10" t="s">
        <v>704</v>
      </c>
      <c r="C189" s="1">
        <f t="shared" si="57"/>
        <v>377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 t="shared" si="58"/>
        <v>3</v>
      </c>
      <c r="G189" s="1">
        <f t="shared" si="59"/>
        <v>113</v>
      </c>
      <c r="H189" s="2">
        <f t="shared" si="60"/>
        <v>0.29973474801061006</v>
      </c>
      <c r="I189" s="8"/>
      <c r="J189" s="2">
        <f t="shared" si="61"/>
        <v>0.33687002652519893</v>
      </c>
      <c r="K189" s="2">
        <f t="shared" si="62"/>
        <v>0.63660477453580899</v>
      </c>
      <c r="L189" s="2">
        <f t="shared" si="63"/>
        <v>1.5915119363395226E-2</v>
      </c>
      <c r="M189" s="2">
        <f t="shared" si="64"/>
        <v>1.0610079575596853E-2</v>
      </c>
      <c r="N189" s="1">
        <v>127</v>
      </c>
      <c r="O189" s="1">
        <v>240</v>
      </c>
      <c r="P189" s="1">
        <v>6</v>
      </c>
      <c r="Q189" s="57">
        <v>4</v>
      </c>
      <c r="R189" s="57"/>
      <c r="S189" s="57"/>
      <c r="T189" s="57"/>
      <c r="U189" s="57"/>
      <c r="V189" s="57"/>
      <c r="W189" s="57"/>
      <c r="X189" s="57">
        <v>0</v>
      </c>
      <c r="Y189" s="57"/>
      <c r="Z189" s="57"/>
      <c r="AA189" s="57"/>
      <c r="AB189" s="57"/>
      <c r="AC189" s="10"/>
      <c r="AD189" s="10"/>
      <c r="AI189" t="str">
        <f t="shared" si="65"/>
        <v>Bath</v>
      </c>
      <c r="AJ189" t="s">
        <v>1738</v>
      </c>
      <c r="AK189">
        <v>2</v>
      </c>
      <c r="AM189" s="91">
        <v>33</v>
      </c>
      <c r="AN189" s="93">
        <v>9</v>
      </c>
      <c r="AO189" s="93">
        <v>15</v>
      </c>
      <c r="AP189" s="97">
        <v>3940</v>
      </c>
      <c r="AQ189" s="97">
        <f t="shared" si="66"/>
        <v>33009</v>
      </c>
      <c r="AR189" t="s">
        <v>718</v>
      </c>
      <c r="AS189">
        <f t="shared" si="67"/>
        <v>3303940</v>
      </c>
      <c r="AW189">
        <v>38.64</v>
      </c>
      <c r="AX189">
        <v>0.46</v>
      </c>
      <c r="AY189">
        <v>38.19</v>
      </c>
    </row>
    <row r="190" spans="1:51" hidden="1" outlineLevel="1">
      <c r="A190" t="s">
        <v>672</v>
      </c>
      <c r="B190" s="10" t="s">
        <v>704</v>
      </c>
      <c r="C190" s="1">
        <f t="shared" si="57"/>
        <v>9032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 t="shared" si="58"/>
        <v>3</v>
      </c>
      <c r="G190" s="1">
        <f t="shared" si="59"/>
        <v>4273</v>
      </c>
      <c r="H190" s="2">
        <f t="shared" si="60"/>
        <v>0.47309565987599644</v>
      </c>
      <c r="I190" s="8"/>
      <c r="J190" s="2">
        <f t="shared" si="61"/>
        <v>0.25431798051372895</v>
      </c>
      <c r="K190" s="2">
        <f t="shared" si="62"/>
        <v>0.72741364038972545</v>
      </c>
      <c r="L190" s="2">
        <f t="shared" si="63"/>
        <v>1.1514614703277236E-2</v>
      </c>
      <c r="M190" s="2">
        <f t="shared" si="64"/>
        <v>6.7537643932683144E-3</v>
      </c>
      <c r="N190" s="1">
        <v>2297</v>
      </c>
      <c r="O190" s="1">
        <v>6570</v>
      </c>
      <c r="P190" s="1">
        <v>104</v>
      </c>
      <c r="Q190" s="57">
        <v>56</v>
      </c>
      <c r="R190" s="57"/>
      <c r="S190" s="57"/>
      <c r="T190" s="57"/>
      <c r="U190" s="57"/>
      <c r="V190" s="57"/>
      <c r="W190" s="57"/>
      <c r="X190" s="57">
        <v>5</v>
      </c>
      <c r="Y190" s="57"/>
      <c r="Z190" s="57"/>
      <c r="AA190" s="57"/>
      <c r="AB190" s="57"/>
      <c r="AC190" s="10"/>
      <c r="AD190" s="10"/>
      <c r="AI190" t="str">
        <f t="shared" si="65"/>
        <v>Bedford</v>
      </c>
      <c r="AJ190" t="s">
        <v>349</v>
      </c>
      <c r="AK190">
        <v>1</v>
      </c>
      <c r="AM190" s="91">
        <v>33</v>
      </c>
      <c r="AN190" s="93">
        <v>11</v>
      </c>
      <c r="AO190" s="93">
        <v>15</v>
      </c>
      <c r="AP190" s="97">
        <v>4500</v>
      </c>
      <c r="AQ190" s="97">
        <f t="shared" si="66"/>
        <v>33011</v>
      </c>
      <c r="AR190" t="s">
        <v>718</v>
      </c>
      <c r="AS190">
        <f t="shared" si="67"/>
        <v>3304500</v>
      </c>
      <c r="AW190">
        <v>33.119999999999997</v>
      </c>
      <c r="AX190">
        <v>0.28000000000000003</v>
      </c>
      <c r="AY190">
        <v>32.83</v>
      </c>
    </row>
    <row r="191" spans="1:51" hidden="1" outlineLevel="1">
      <c r="A191" t="s">
        <v>1527</v>
      </c>
      <c r="B191" s="10" t="s">
        <v>704</v>
      </c>
      <c r="C191" s="1">
        <f t="shared" si="57"/>
        <v>2137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 t="shared" si="58"/>
        <v>3</v>
      </c>
      <c r="G191" s="1">
        <f t="shared" si="59"/>
        <v>837</v>
      </c>
      <c r="H191" s="2">
        <f t="shared" si="60"/>
        <v>0.39167056621431912</v>
      </c>
      <c r="I191" s="8"/>
      <c r="J191" s="2">
        <f t="shared" si="61"/>
        <v>0.28170332241459989</v>
      </c>
      <c r="K191" s="2">
        <f t="shared" si="62"/>
        <v>0.673373888628919</v>
      </c>
      <c r="L191" s="2">
        <f t="shared" si="63"/>
        <v>3.4160037435657466E-2</v>
      </c>
      <c r="M191" s="2">
        <f t="shared" si="64"/>
        <v>1.0762751520823587E-2</v>
      </c>
      <c r="N191" s="1">
        <v>602</v>
      </c>
      <c r="O191" s="1">
        <v>1439</v>
      </c>
      <c r="P191" s="1">
        <v>73</v>
      </c>
      <c r="Q191" s="57">
        <v>22</v>
      </c>
      <c r="R191" s="57"/>
      <c r="S191" s="57"/>
      <c r="T191" s="57"/>
      <c r="U191" s="57"/>
      <c r="V191" s="57"/>
      <c r="W191" s="57"/>
      <c r="X191" s="57">
        <v>1</v>
      </c>
      <c r="Y191" s="57"/>
      <c r="Z191" s="57"/>
      <c r="AA191" s="57"/>
      <c r="AB191" s="57"/>
      <c r="AC191" s="10"/>
      <c r="AD191" s="10"/>
      <c r="AI191" t="str">
        <f t="shared" si="65"/>
        <v>Belmont</v>
      </c>
      <c r="AJ191" t="s">
        <v>1236</v>
      </c>
      <c r="AK191">
        <v>1</v>
      </c>
      <c r="AM191" s="91">
        <v>33</v>
      </c>
      <c r="AN191" s="93">
        <v>1</v>
      </c>
      <c r="AO191" s="93">
        <v>15</v>
      </c>
      <c r="AP191" s="97">
        <v>4740</v>
      </c>
      <c r="AQ191" s="97">
        <f t="shared" si="66"/>
        <v>33001</v>
      </c>
      <c r="AR191" t="s">
        <v>718</v>
      </c>
      <c r="AS191">
        <f t="shared" si="67"/>
        <v>3304740</v>
      </c>
      <c r="AW191">
        <v>32.299999999999997</v>
      </c>
      <c r="AX191">
        <v>1.69</v>
      </c>
      <c r="AY191">
        <v>30.61</v>
      </c>
    </row>
    <row r="192" spans="1:51" hidden="1" outlineLevel="1">
      <c r="A192" t="s">
        <v>2006</v>
      </c>
      <c r="B192" s="10" t="s">
        <v>704</v>
      </c>
      <c r="C192" s="1">
        <f t="shared" si="57"/>
        <v>519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 t="shared" si="58"/>
        <v>3</v>
      </c>
      <c r="G192" s="1">
        <f t="shared" si="59"/>
        <v>171</v>
      </c>
      <c r="H192" s="2">
        <f t="shared" si="60"/>
        <v>0.32947976878612717</v>
      </c>
      <c r="I192" s="8"/>
      <c r="J192" s="2">
        <f t="shared" si="61"/>
        <v>0.31213872832369943</v>
      </c>
      <c r="K192" s="2">
        <f t="shared" si="62"/>
        <v>0.64161849710982655</v>
      </c>
      <c r="L192" s="2">
        <f t="shared" si="63"/>
        <v>2.8901734104046242E-2</v>
      </c>
      <c r="M192" s="2">
        <f t="shared" si="64"/>
        <v>1.7341040462427834E-2</v>
      </c>
      <c r="N192" s="1">
        <v>162</v>
      </c>
      <c r="O192" s="1">
        <v>333</v>
      </c>
      <c r="P192" s="1">
        <v>15</v>
      </c>
      <c r="Q192" s="57">
        <v>9</v>
      </c>
      <c r="R192" s="57"/>
      <c r="S192" s="57"/>
      <c r="T192" s="57"/>
      <c r="U192" s="57"/>
      <c r="V192" s="57"/>
      <c r="W192" s="57"/>
      <c r="X192" s="57">
        <v>0</v>
      </c>
      <c r="Y192" s="57"/>
      <c r="Z192" s="57"/>
      <c r="AA192" s="57"/>
      <c r="AB192" s="57"/>
      <c r="AC192" s="10"/>
      <c r="AD192" s="10"/>
      <c r="AI192" t="str">
        <f t="shared" si="65"/>
        <v>Bennington</v>
      </c>
      <c r="AJ192" t="s">
        <v>349</v>
      </c>
      <c r="AK192">
        <v>2</v>
      </c>
      <c r="AM192" s="91">
        <v>33</v>
      </c>
      <c r="AN192" s="93">
        <v>11</v>
      </c>
      <c r="AO192" s="93">
        <v>20</v>
      </c>
      <c r="AP192" s="97">
        <v>4900</v>
      </c>
      <c r="AQ192" s="97">
        <f t="shared" si="66"/>
        <v>33011</v>
      </c>
      <c r="AR192" t="s">
        <v>718</v>
      </c>
      <c r="AS192">
        <f t="shared" si="67"/>
        <v>3304900</v>
      </c>
      <c r="AW192">
        <v>11.32</v>
      </c>
      <c r="AX192">
        <v>0.26</v>
      </c>
      <c r="AY192">
        <v>11.06</v>
      </c>
    </row>
    <row r="193" spans="1:51" hidden="1" outlineLevel="1">
      <c r="A193" t="s">
        <v>486</v>
      </c>
      <c r="B193" s="10" t="s">
        <v>704</v>
      </c>
      <c r="C193" s="1">
        <f t="shared" si="57"/>
        <v>122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58"/>
        <v>3</v>
      </c>
      <c r="G193" s="1">
        <f t="shared" si="59"/>
        <v>36</v>
      </c>
      <c r="H193" s="2">
        <f t="shared" si="60"/>
        <v>0.29508196721311475</v>
      </c>
      <c r="I193" s="8"/>
      <c r="J193" s="2">
        <f t="shared" si="61"/>
        <v>0.31967213114754101</v>
      </c>
      <c r="K193" s="2">
        <f t="shared" si="62"/>
        <v>0.61475409836065575</v>
      </c>
      <c r="L193" s="2">
        <f t="shared" si="63"/>
        <v>3.2786885245901641E-2</v>
      </c>
      <c r="M193" s="2">
        <f t="shared" si="64"/>
        <v>3.2786885245901599E-2</v>
      </c>
      <c r="N193" s="1">
        <v>39</v>
      </c>
      <c r="O193" s="1">
        <v>75</v>
      </c>
      <c r="P193" s="1">
        <v>4</v>
      </c>
      <c r="Q193" s="57">
        <v>4</v>
      </c>
      <c r="R193" s="57"/>
      <c r="S193" s="57"/>
      <c r="T193" s="57"/>
      <c r="U193" s="57"/>
      <c r="V193" s="57"/>
      <c r="W193" s="57"/>
      <c r="X193" s="57">
        <v>0</v>
      </c>
      <c r="Y193" s="57"/>
      <c r="Z193" s="57"/>
      <c r="AA193" s="57"/>
      <c r="AB193" s="57"/>
      <c r="AC193" s="10"/>
      <c r="AD193" s="10"/>
      <c r="AI193" t="str">
        <f t="shared" si="65"/>
        <v>Benton</v>
      </c>
      <c r="AJ193" t="s">
        <v>1738</v>
      </c>
      <c r="AK193">
        <v>2</v>
      </c>
      <c r="AM193" s="91">
        <v>33</v>
      </c>
      <c r="AN193" s="93">
        <v>9</v>
      </c>
      <c r="AO193" s="93">
        <v>20</v>
      </c>
      <c r="AP193" s="97">
        <v>5060</v>
      </c>
      <c r="AQ193" s="97">
        <f t="shared" si="66"/>
        <v>33009</v>
      </c>
      <c r="AR193" t="s">
        <v>718</v>
      </c>
      <c r="AS193">
        <f t="shared" si="67"/>
        <v>3305060</v>
      </c>
      <c r="AW193">
        <v>48.37</v>
      </c>
      <c r="AX193">
        <v>0.23</v>
      </c>
      <c r="AY193">
        <v>48.15</v>
      </c>
    </row>
    <row r="194" spans="1:51" hidden="1" outlineLevel="1">
      <c r="A194" t="s">
        <v>1528</v>
      </c>
      <c r="B194" s="10" t="s">
        <v>704</v>
      </c>
      <c r="C194" s="1">
        <f t="shared" si="57"/>
        <v>2824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 t="shared" si="58"/>
        <v>3</v>
      </c>
      <c r="G194" s="1">
        <f t="shared" si="59"/>
        <v>59</v>
      </c>
      <c r="H194" s="2">
        <f t="shared" si="60"/>
        <v>2.0892351274787536E-2</v>
      </c>
      <c r="I194" s="8"/>
      <c r="J194" s="2">
        <f t="shared" si="61"/>
        <v>0.47415014164305946</v>
      </c>
      <c r="K194" s="2">
        <f t="shared" si="62"/>
        <v>0.49504249291784702</v>
      </c>
      <c r="L194" s="2">
        <f t="shared" si="63"/>
        <v>1.8059490084985835E-2</v>
      </c>
      <c r="M194" s="2">
        <f t="shared" si="64"/>
        <v>1.2747875354107679E-2</v>
      </c>
      <c r="N194" s="1">
        <v>1339</v>
      </c>
      <c r="O194" s="1">
        <v>1398</v>
      </c>
      <c r="P194" s="1">
        <v>51</v>
      </c>
      <c r="Q194" s="57">
        <v>33</v>
      </c>
      <c r="R194" s="57"/>
      <c r="S194" s="57"/>
      <c r="T194" s="57"/>
      <c r="U194" s="57"/>
      <c r="V194" s="57"/>
      <c r="W194" s="57"/>
      <c r="X194" s="57">
        <v>3</v>
      </c>
      <c r="Y194" s="57"/>
      <c r="Z194" s="57"/>
      <c r="AA194" s="57"/>
      <c r="AB194" s="57"/>
      <c r="AC194" s="10"/>
      <c r="AD194" s="10"/>
      <c r="AI194" t="str">
        <f t="shared" si="65"/>
        <v>Berlin</v>
      </c>
      <c r="AJ194" t="s">
        <v>813</v>
      </c>
      <c r="AK194">
        <v>2</v>
      </c>
      <c r="AM194" s="91">
        <v>33</v>
      </c>
      <c r="AN194" s="93">
        <v>7</v>
      </c>
      <c r="AO194" s="93">
        <v>20</v>
      </c>
      <c r="AP194" s="97">
        <v>5140</v>
      </c>
      <c r="AQ194" s="97">
        <f t="shared" si="66"/>
        <v>33007</v>
      </c>
      <c r="AR194" t="s">
        <v>710</v>
      </c>
      <c r="AS194">
        <f t="shared" si="67"/>
        <v>3305140</v>
      </c>
      <c r="AW194">
        <v>62.46</v>
      </c>
      <c r="AX194">
        <v>0.73</v>
      </c>
      <c r="AY194">
        <v>61.73</v>
      </c>
    </row>
    <row r="195" spans="1:51" hidden="1" outlineLevel="1">
      <c r="A195" s="10" t="s">
        <v>1098</v>
      </c>
      <c r="B195" s="10" t="s">
        <v>704</v>
      </c>
      <c r="C195" s="1">
        <f t="shared" si="57"/>
        <v>894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 t="shared" si="58"/>
        <v>3</v>
      </c>
      <c r="G195" s="1">
        <f t="shared" si="59"/>
        <v>24</v>
      </c>
      <c r="H195" s="2">
        <f t="shared" si="60"/>
        <v>2.6845637583892617E-2</v>
      </c>
      <c r="I195" s="8"/>
      <c r="J195" s="2">
        <f t="shared" si="61"/>
        <v>0.470917225950783</v>
      </c>
      <c r="K195" s="2">
        <f t="shared" si="62"/>
        <v>0.49776286353467564</v>
      </c>
      <c r="L195" s="2">
        <f t="shared" si="63"/>
        <v>1.901565995525727E-2</v>
      </c>
      <c r="M195" s="2">
        <f t="shared" si="64"/>
        <v>1.230425055928409E-2</v>
      </c>
      <c r="N195" s="1">
        <v>421</v>
      </c>
      <c r="O195" s="1">
        <v>445</v>
      </c>
      <c r="P195" s="1">
        <v>17</v>
      </c>
      <c r="Q195" s="57">
        <v>10</v>
      </c>
      <c r="R195" s="57"/>
      <c r="S195" s="57"/>
      <c r="T195" s="57"/>
      <c r="U195" s="57"/>
      <c r="V195" s="57"/>
      <c r="W195" s="57"/>
      <c r="X195" s="57">
        <v>1</v>
      </c>
      <c r="Y195" s="57"/>
      <c r="Z195" s="57"/>
      <c r="AA195" s="57"/>
      <c r="AB195" s="57"/>
      <c r="AC195" s="10"/>
      <c r="AD195" s="10"/>
      <c r="AI195" t="str">
        <f t="shared" si="65"/>
        <v>Bethlehem</v>
      </c>
      <c r="AJ195" t="s">
        <v>1738</v>
      </c>
      <c r="AK195">
        <v>2</v>
      </c>
      <c r="AM195" s="91">
        <v>33</v>
      </c>
      <c r="AN195" s="93">
        <v>9</v>
      </c>
      <c r="AO195" s="93">
        <v>25</v>
      </c>
      <c r="AP195" s="97">
        <v>5460</v>
      </c>
      <c r="AQ195" s="97">
        <f t="shared" si="66"/>
        <v>33009</v>
      </c>
      <c r="AR195" t="s">
        <v>718</v>
      </c>
      <c r="AS195">
        <f t="shared" si="67"/>
        <v>3305460</v>
      </c>
      <c r="AW195">
        <v>91</v>
      </c>
      <c r="AX195">
        <v>7.0000000000000007E-2</v>
      </c>
      <c r="AY195">
        <v>90.94</v>
      </c>
    </row>
    <row r="196" spans="1:51" hidden="1" outlineLevel="1">
      <c r="A196" t="s">
        <v>1660</v>
      </c>
      <c r="B196" s="10" t="s">
        <v>704</v>
      </c>
      <c r="C196" s="1">
        <f t="shared" si="57"/>
        <v>1193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 t="shared" si="58"/>
        <v>4</v>
      </c>
      <c r="G196" s="1">
        <f t="shared" si="59"/>
        <v>368</v>
      </c>
      <c r="H196" s="2">
        <f t="shared" si="60"/>
        <v>0.30846605196982396</v>
      </c>
      <c r="I196" s="8"/>
      <c r="J196" s="2">
        <f t="shared" si="61"/>
        <v>0.3134953897736798</v>
      </c>
      <c r="K196" s="2">
        <f t="shared" si="62"/>
        <v>0.62196144174350376</v>
      </c>
      <c r="L196" s="2">
        <f t="shared" si="63"/>
        <v>3.1014249790444259E-2</v>
      </c>
      <c r="M196" s="2">
        <f t="shared" si="64"/>
        <v>3.3528918692372123E-2</v>
      </c>
      <c r="N196" s="1">
        <v>374</v>
      </c>
      <c r="O196" s="1">
        <v>742</v>
      </c>
      <c r="P196" s="1">
        <v>37</v>
      </c>
      <c r="Q196" s="57">
        <v>38</v>
      </c>
      <c r="R196" s="57"/>
      <c r="S196" s="57"/>
      <c r="T196" s="57"/>
      <c r="U196" s="57"/>
      <c r="V196" s="57"/>
      <c r="W196" s="57"/>
      <c r="X196" s="57">
        <v>2</v>
      </c>
      <c r="Y196" s="57"/>
      <c r="Z196" s="57"/>
      <c r="AA196" s="57"/>
      <c r="AB196" s="57"/>
      <c r="AC196" s="10"/>
      <c r="AD196" s="10"/>
      <c r="AI196" t="str">
        <f t="shared" si="65"/>
        <v>Boscawen</v>
      </c>
      <c r="AJ196" t="s">
        <v>2298</v>
      </c>
      <c r="AK196">
        <v>2</v>
      </c>
      <c r="AM196" s="91">
        <v>33</v>
      </c>
      <c r="AN196" s="93">
        <v>13</v>
      </c>
      <c r="AO196" s="93">
        <v>15</v>
      </c>
      <c r="AP196" s="97">
        <v>6260</v>
      </c>
      <c r="AQ196" s="97">
        <f t="shared" si="66"/>
        <v>33013</v>
      </c>
      <c r="AR196" t="s">
        <v>718</v>
      </c>
      <c r="AS196">
        <f t="shared" si="67"/>
        <v>3306260</v>
      </c>
      <c r="AW196">
        <v>25.4</v>
      </c>
      <c r="AX196">
        <v>0.68</v>
      </c>
      <c r="AY196">
        <v>24.73</v>
      </c>
    </row>
    <row r="197" spans="1:51" hidden="1" outlineLevel="1">
      <c r="A197" t="s">
        <v>1099</v>
      </c>
      <c r="B197" s="10" t="s">
        <v>704</v>
      </c>
      <c r="C197" s="1">
        <f t="shared" si="57"/>
        <v>3634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 t="shared" si="58"/>
        <v>4</v>
      </c>
      <c r="G197" s="1">
        <f t="shared" si="59"/>
        <v>790</v>
      </c>
      <c r="H197" s="2">
        <f t="shared" si="60"/>
        <v>0.21739130434782608</v>
      </c>
      <c r="I197" s="8"/>
      <c r="J197" s="2">
        <f t="shared" si="61"/>
        <v>0.38002201430930105</v>
      </c>
      <c r="K197" s="2">
        <f t="shared" si="62"/>
        <v>0.5974133186571271</v>
      </c>
      <c r="L197" s="2">
        <f t="shared" si="63"/>
        <v>9.3560814529444133E-3</v>
      </c>
      <c r="M197" s="2">
        <f t="shared" si="64"/>
        <v>1.3208585580627437E-2</v>
      </c>
      <c r="N197" s="1">
        <v>1381</v>
      </c>
      <c r="O197" s="1">
        <v>2171</v>
      </c>
      <c r="P197" s="1">
        <v>34</v>
      </c>
      <c r="Q197" s="57">
        <v>47</v>
      </c>
      <c r="R197" s="57"/>
      <c r="S197" s="57"/>
      <c r="T197" s="57"/>
      <c r="U197" s="57"/>
      <c r="V197" s="57"/>
      <c r="W197" s="57"/>
      <c r="X197" s="57">
        <v>1</v>
      </c>
      <c r="Y197" s="57"/>
      <c r="Z197" s="57"/>
      <c r="AA197" s="57"/>
      <c r="AB197" s="57"/>
      <c r="AC197" s="10"/>
      <c r="AD197" s="10"/>
      <c r="AI197" t="str">
        <f t="shared" si="65"/>
        <v>Bow</v>
      </c>
      <c r="AJ197" t="s">
        <v>2298</v>
      </c>
      <c r="AK197">
        <v>2</v>
      </c>
      <c r="AM197" s="91">
        <v>33</v>
      </c>
      <c r="AN197" s="93">
        <v>13</v>
      </c>
      <c r="AO197" s="93">
        <v>20</v>
      </c>
      <c r="AP197" s="97">
        <v>6500</v>
      </c>
      <c r="AQ197" s="97">
        <f t="shared" si="66"/>
        <v>33013</v>
      </c>
      <c r="AR197" t="s">
        <v>718</v>
      </c>
      <c r="AS197">
        <f t="shared" si="67"/>
        <v>3306500</v>
      </c>
      <c r="AW197">
        <v>28.47</v>
      </c>
      <c r="AX197">
        <v>0.4</v>
      </c>
      <c r="AY197">
        <v>28.07</v>
      </c>
    </row>
    <row r="198" spans="1:51" hidden="1" outlineLevel="1">
      <c r="A198" t="s">
        <v>2175</v>
      </c>
      <c r="B198" s="10" t="s">
        <v>704</v>
      </c>
      <c r="C198" s="1">
        <f t="shared" si="57"/>
        <v>716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 t="shared" si="58"/>
        <v>3</v>
      </c>
      <c r="G198" s="1">
        <f t="shared" si="59"/>
        <v>113</v>
      </c>
      <c r="H198" s="2">
        <f t="shared" si="60"/>
        <v>0.15782122905027932</v>
      </c>
      <c r="I198" s="8"/>
      <c r="J198" s="2">
        <f t="shared" si="61"/>
        <v>0.40363128491620109</v>
      </c>
      <c r="K198" s="2">
        <f t="shared" si="62"/>
        <v>0.56145251396648044</v>
      </c>
      <c r="L198" s="2">
        <f t="shared" si="63"/>
        <v>2.3743016759776536E-2</v>
      </c>
      <c r="M198" s="2">
        <f t="shared" si="64"/>
        <v>1.1173184357541877E-2</v>
      </c>
      <c r="N198" s="1">
        <v>289</v>
      </c>
      <c r="O198" s="1">
        <v>402</v>
      </c>
      <c r="P198" s="1">
        <v>17</v>
      </c>
      <c r="Q198" s="57">
        <v>8</v>
      </c>
      <c r="R198" s="57"/>
      <c r="S198" s="57"/>
      <c r="T198" s="57"/>
      <c r="U198" s="57"/>
      <c r="V198" s="57"/>
      <c r="W198" s="57"/>
      <c r="X198" s="57">
        <v>0</v>
      </c>
      <c r="Y198" s="57"/>
      <c r="Z198" s="57"/>
      <c r="AA198" s="57"/>
      <c r="AB198" s="57"/>
      <c r="AC198" s="10"/>
      <c r="AD198" s="10"/>
      <c r="AI198" t="str">
        <f t="shared" si="65"/>
        <v>Bradford</v>
      </c>
      <c r="AJ198" t="s">
        <v>2298</v>
      </c>
      <c r="AK198">
        <v>2</v>
      </c>
      <c r="AM198" s="91">
        <v>33</v>
      </c>
      <c r="AN198" s="93">
        <v>13</v>
      </c>
      <c r="AO198" s="93">
        <v>25</v>
      </c>
      <c r="AP198" s="97">
        <v>6980</v>
      </c>
      <c r="AQ198" s="97">
        <f t="shared" si="66"/>
        <v>33013</v>
      </c>
      <c r="AR198" t="s">
        <v>718</v>
      </c>
      <c r="AS198">
        <f t="shared" si="67"/>
        <v>3306980</v>
      </c>
      <c r="AW198">
        <v>36.01</v>
      </c>
      <c r="AX198">
        <v>0.7</v>
      </c>
      <c r="AY198">
        <v>35.32</v>
      </c>
    </row>
    <row r="199" spans="1:51" hidden="1" outlineLevel="1">
      <c r="A199" t="s">
        <v>1837</v>
      </c>
      <c r="B199" s="10" t="s">
        <v>704</v>
      </c>
      <c r="C199" s="1">
        <f t="shared" si="57"/>
        <v>1595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58"/>
        <v>3</v>
      </c>
      <c r="G199" s="1">
        <f t="shared" si="59"/>
        <v>509</v>
      </c>
      <c r="H199" s="2">
        <f t="shared" si="60"/>
        <v>0.31912225705329156</v>
      </c>
      <c r="I199" s="8"/>
      <c r="J199" s="2">
        <f t="shared" si="61"/>
        <v>0.32351097178683386</v>
      </c>
      <c r="K199" s="2">
        <f t="shared" si="62"/>
        <v>0.64263322884012541</v>
      </c>
      <c r="L199" s="2">
        <f t="shared" si="63"/>
        <v>2.5078369905956112E-2</v>
      </c>
      <c r="M199" s="2">
        <f t="shared" si="64"/>
        <v>8.7774294670846173E-3</v>
      </c>
      <c r="N199" s="1">
        <v>516</v>
      </c>
      <c r="O199" s="1">
        <v>1025</v>
      </c>
      <c r="P199" s="1">
        <v>40</v>
      </c>
      <c r="Q199" s="57">
        <v>14</v>
      </c>
      <c r="R199" s="57"/>
      <c r="S199" s="57"/>
      <c r="T199" s="57"/>
      <c r="U199" s="57"/>
      <c r="V199" s="57"/>
      <c r="W199" s="57"/>
      <c r="X199" s="57">
        <v>0</v>
      </c>
      <c r="Y199" s="57"/>
      <c r="Z199" s="57"/>
      <c r="AA199" s="57"/>
      <c r="AB199" s="57"/>
      <c r="AC199" s="10"/>
      <c r="AD199" s="10"/>
      <c r="AI199" t="str">
        <f t="shared" si="65"/>
        <v>Brentwood</v>
      </c>
      <c r="AJ199" t="s">
        <v>241</v>
      </c>
      <c r="AK199">
        <v>1</v>
      </c>
      <c r="AM199" s="91">
        <v>33</v>
      </c>
      <c r="AN199" s="93">
        <v>15</v>
      </c>
      <c r="AO199" s="93">
        <v>15</v>
      </c>
      <c r="AP199" s="97">
        <v>7220</v>
      </c>
      <c r="AQ199" s="97">
        <f t="shared" si="66"/>
        <v>33015</v>
      </c>
      <c r="AR199" t="s">
        <v>718</v>
      </c>
      <c r="AS199">
        <f t="shared" si="67"/>
        <v>3307220</v>
      </c>
      <c r="AW199">
        <v>16.98</v>
      </c>
      <c r="AX199">
        <v>0.16</v>
      </c>
      <c r="AY199">
        <v>16.82</v>
      </c>
    </row>
    <row r="200" spans="1:51" hidden="1" outlineLevel="1">
      <c r="A200" t="s">
        <v>1586</v>
      </c>
      <c r="B200" s="10" t="s">
        <v>704</v>
      </c>
      <c r="C200" s="1">
        <f t="shared" si="57"/>
        <v>523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58"/>
        <v>3</v>
      </c>
      <c r="G200" s="1">
        <f t="shared" si="59"/>
        <v>119</v>
      </c>
      <c r="H200" s="2">
        <f t="shared" si="60"/>
        <v>0.22753346080305928</v>
      </c>
      <c r="I200" s="8"/>
      <c r="J200" s="2">
        <f t="shared" si="61"/>
        <v>0.37667304015296366</v>
      </c>
      <c r="K200" s="2">
        <f t="shared" si="62"/>
        <v>0.60420650095602291</v>
      </c>
      <c r="L200" s="2">
        <f t="shared" si="63"/>
        <v>1.7208413001912046E-2</v>
      </c>
      <c r="M200" s="2">
        <f t="shared" si="64"/>
        <v>1.9120458891013908E-3</v>
      </c>
      <c r="N200" s="1">
        <v>197</v>
      </c>
      <c r="O200" s="1">
        <v>316</v>
      </c>
      <c r="P200" s="1">
        <v>9</v>
      </c>
      <c r="Q200" s="57">
        <v>1</v>
      </c>
      <c r="R200" s="57"/>
      <c r="S200" s="57"/>
      <c r="T200" s="57"/>
      <c r="U200" s="57"/>
      <c r="V200" s="57"/>
      <c r="W200" s="57"/>
      <c r="X200" s="57">
        <v>0</v>
      </c>
      <c r="Y200" s="57"/>
      <c r="Z200" s="57"/>
      <c r="AA200" s="57"/>
      <c r="AB200" s="57"/>
      <c r="AC200" s="10"/>
      <c r="AD200" s="10"/>
      <c r="AI200" t="str">
        <f t="shared" si="65"/>
        <v>Bridgewater</v>
      </c>
      <c r="AJ200" t="s">
        <v>1738</v>
      </c>
      <c r="AK200">
        <v>2</v>
      </c>
      <c r="AM200" s="91">
        <v>33</v>
      </c>
      <c r="AN200" s="93">
        <v>9</v>
      </c>
      <c r="AO200" s="93">
        <v>30</v>
      </c>
      <c r="AP200" s="97">
        <v>7540</v>
      </c>
      <c r="AQ200" s="97">
        <f t="shared" si="66"/>
        <v>33009</v>
      </c>
      <c r="AR200" t="s">
        <v>718</v>
      </c>
      <c r="AS200">
        <f t="shared" si="67"/>
        <v>3307540</v>
      </c>
      <c r="AW200">
        <v>21.45</v>
      </c>
      <c r="AX200">
        <v>0.18</v>
      </c>
      <c r="AY200">
        <v>21.27</v>
      </c>
    </row>
    <row r="201" spans="1:51" hidden="1" outlineLevel="1">
      <c r="A201" t="s">
        <v>2276</v>
      </c>
      <c r="B201" s="10" t="s">
        <v>704</v>
      </c>
      <c r="C201" s="1">
        <f t="shared" si="57"/>
        <v>1119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 t="shared" si="58"/>
        <v>3</v>
      </c>
      <c r="G201" s="1">
        <f t="shared" si="59"/>
        <v>392</v>
      </c>
      <c r="H201" s="2">
        <f t="shared" si="60"/>
        <v>0.35031277926720283</v>
      </c>
      <c r="I201" s="8"/>
      <c r="J201" s="2">
        <f t="shared" si="61"/>
        <v>0.29937444146559428</v>
      </c>
      <c r="K201" s="2">
        <f t="shared" si="62"/>
        <v>0.64968722073279717</v>
      </c>
      <c r="L201" s="2">
        <f t="shared" si="63"/>
        <v>3.3958891867739052E-2</v>
      </c>
      <c r="M201" s="2">
        <f t="shared" si="64"/>
        <v>1.697944593386945E-2</v>
      </c>
      <c r="N201" s="1">
        <v>335</v>
      </c>
      <c r="O201" s="1">
        <v>727</v>
      </c>
      <c r="P201" s="1">
        <v>38</v>
      </c>
      <c r="Q201" s="57">
        <v>19</v>
      </c>
      <c r="R201" s="57"/>
      <c r="S201" s="57"/>
      <c r="T201" s="57"/>
      <c r="U201" s="57"/>
      <c r="V201" s="57"/>
      <c r="W201" s="57"/>
      <c r="X201" s="57">
        <v>0</v>
      </c>
      <c r="Y201" s="57"/>
      <c r="Z201" s="57"/>
      <c r="AA201" s="57"/>
      <c r="AB201" s="57"/>
      <c r="AC201" s="10"/>
      <c r="AD201" s="10"/>
      <c r="AI201" t="str">
        <f t="shared" si="65"/>
        <v>Bristol</v>
      </c>
      <c r="AJ201" t="s">
        <v>1738</v>
      </c>
      <c r="AK201">
        <v>2</v>
      </c>
      <c r="AM201" s="91">
        <v>33</v>
      </c>
      <c r="AN201" s="93">
        <v>9</v>
      </c>
      <c r="AO201" s="93">
        <v>35</v>
      </c>
      <c r="AP201" s="97">
        <v>7700</v>
      </c>
      <c r="AQ201" s="97">
        <f t="shared" si="66"/>
        <v>33009</v>
      </c>
      <c r="AR201" t="s">
        <v>718</v>
      </c>
      <c r="AS201">
        <f t="shared" si="67"/>
        <v>3307700</v>
      </c>
      <c r="AW201">
        <v>22.26</v>
      </c>
      <c r="AX201">
        <v>4.92</v>
      </c>
      <c r="AY201">
        <v>17.34</v>
      </c>
    </row>
    <row r="202" spans="1:51" hidden="1" outlineLevel="1">
      <c r="A202" t="s">
        <v>508</v>
      </c>
      <c r="B202" s="10" t="s">
        <v>704</v>
      </c>
      <c r="C202" s="1">
        <f t="shared" si="57"/>
        <v>370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 t="shared" si="58"/>
        <v>4</v>
      </c>
      <c r="G202" s="1">
        <f t="shared" si="59"/>
        <v>119</v>
      </c>
      <c r="H202" s="2">
        <f t="shared" si="60"/>
        <v>0.32162162162162161</v>
      </c>
      <c r="I202" s="8"/>
      <c r="J202" s="2">
        <f t="shared" si="61"/>
        <v>0.32162162162162161</v>
      </c>
      <c r="K202" s="2">
        <f t="shared" si="62"/>
        <v>0.64324324324324322</v>
      </c>
      <c r="L202" s="2">
        <f t="shared" si="63"/>
        <v>1.3513513513513514E-2</v>
      </c>
      <c r="M202" s="2">
        <f t="shared" si="64"/>
        <v>2.1621621621621595E-2</v>
      </c>
      <c r="N202" s="1">
        <v>119</v>
      </c>
      <c r="O202" s="1">
        <v>238</v>
      </c>
      <c r="P202" s="1">
        <v>5</v>
      </c>
      <c r="Q202" s="57">
        <v>8</v>
      </c>
      <c r="R202" s="57"/>
      <c r="S202" s="57"/>
      <c r="T202" s="57"/>
      <c r="U202" s="57"/>
      <c r="V202" s="57"/>
      <c r="W202" s="57"/>
      <c r="X202" s="57">
        <v>0</v>
      </c>
      <c r="Y202" s="57"/>
      <c r="Z202" s="57"/>
      <c r="AA202" s="57"/>
      <c r="AB202" s="57"/>
      <c r="AC202" s="10"/>
      <c r="AD202" s="10"/>
      <c r="AI202" t="str">
        <f t="shared" si="65"/>
        <v>Brookfield</v>
      </c>
      <c r="AJ202" t="s">
        <v>1199</v>
      </c>
      <c r="AK202">
        <v>1</v>
      </c>
      <c r="AM202" s="91">
        <v>33</v>
      </c>
      <c r="AN202" s="93">
        <v>3</v>
      </c>
      <c r="AO202" s="93">
        <v>15</v>
      </c>
      <c r="AP202" s="97">
        <v>7940</v>
      </c>
      <c r="AQ202" s="97">
        <f t="shared" si="66"/>
        <v>33003</v>
      </c>
      <c r="AR202" t="s">
        <v>718</v>
      </c>
      <c r="AS202">
        <f t="shared" si="67"/>
        <v>3307940</v>
      </c>
      <c r="AW202">
        <v>23.26</v>
      </c>
      <c r="AX202">
        <v>0.39</v>
      </c>
      <c r="AY202">
        <v>22.86</v>
      </c>
    </row>
    <row r="203" spans="1:51" hidden="1" outlineLevel="1">
      <c r="A203" t="s">
        <v>945</v>
      </c>
      <c r="B203" s="10" t="s">
        <v>704</v>
      </c>
      <c r="C203" s="1">
        <f t="shared" si="57"/>
        <v>2022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 t="shared" si="58"/>
        <v>3</v>
      </c>
      <c r="G203" s="1">
        <f t="shared" si="59"/>
        <v>711</v>
      </c>
      <c r="H203" s="2">
        <f t="shared" si="60"/>
        <v>0.35163204747774479</v>
      </c>
      <c r="I203" s="8"/>
      <c r="J203" s="2">
        <f t="shared" si="61"/>
        <v>0.3056379821958457</v>
      </c>
      <c r="K203" s="2">
        <f t="shared" si="62"/>
        <v>0.65727002967359049</v>
      </c>
      <c r="L203" s="2">
        <f t="shared" si="63"/>
        <v>2.5222551928783383E-2</v>
      </c>
      <c r="M203" s="2">
        <f t="shared" si="64"/>
        <v>1.1869436201780419E-2</v>
      </c>
      <c r="N203" s="1">
        <v>618</v>
      </c>
      <c r="O203" s="1">
        <v>1329</v>
      </c>
      <c r="P203" s="1">
        <v>51</v>
      </c>
      <c r="Q203" s="57">
        <v>23</v>
      </c>
      <c r="R203" s="57"/>
      <c r="S203" s="57"/>
      <c r="T203" s="57"/>
      <c r="U203" s="57"/>
      <c r="V203" s="57"/>
      <c r="W203" s="57"/>
      <c r="X203" s="57">
        <v>1</v>
      </c>
      <c r="Y203" s="57"/>
      <c r="Z203" s="57"/>
      <c r="AA203" s="57"/>
      <c r="AB203" s="57"/>
      <c r="AC203" s="10"/>
      <c r="AD203" s="10"/>
      <c r="AI203" t="str">
        <f t="shared" si="65"/>
        <v>Brookline</v>
      </c>
      <c r="AJ203" t="s">
        <v>349</v>
      </c>
      <c r="AK203">
        <v>2</v>
      </c>
      <c r="AM203" s="91">
        <v>33</v>
      </c>
      <c r="AN203" s="93">
        <v>11</v>
      </c>
      <c r="AO203" s="93">
        <v>25</v>
      </c>
      <c r="AP203" s="97">
        <v>8100</v>
      </c>
      <c r="AQ203" s="97">
        <f t="shared" si="66"/>
        <v>33011</v>
      </c>
      <c r="AR203" t="s">
        <v>718</v>
      </c>
      <c r="AS203">
        <f t="shared" si="67"/>
        <v>3308100</v>
      </c>
      <c r="AW203">
        <v>20.13</v>
      </c>
      <c r="AX203">
        <v>0.36</v>
      </c>
      <c r="AY203">
        <v>19.77</v>
      </c>
    </row>
    <row r="204" spans="1:51" hidden="1" outlineLevel="1">
      <c r="A204" t="s">
        <v>1871</v>
      </c>
      <c r="B204" s="10" t="s">
        <v>704</v>
      </c>
      <c r="C204" s="1">
        <f t="shared" si="57"/>
        <v>2</v>
      </c>
      <c r="D204" s="7">
        <f>IF(N204&gt;0, RANK(N204,(N204:P204,Q204:AE204)),0)</f>
        <v>1</v>
      </c>
      <c r="E204" s="7">
        <f>IF(O204&gt;0,RANK(O204,(N204:P204,Q204:AE204)),0)</f>
        <v>0</v>
      </c>
      <c r="F204" s="7">
        <f t="shared" si="58"/>
        <v>0</v>
      </c>
      <c r="G204" s="1">
        <f t="shared" si="59"/>
        <v>2</v>
      </c>
      <c r="H204" s="2">
        <f t="shared" si="60"/>
        <v>1</v>
      </c>
      <c r="I204" s="8"/>
      <c r="J204" s="2">
        <f t="shared" si="61"/>
        <v>1</v>
      </c>
      <c r="K204" s="2">
        <f t="shared" si="62"/>
        <v>0</v>
      </c>
      <c r="L204" s="2">
        <f t="shared" si="63"/>
        <v>0</v>
      </c>
      <c r="M204" s="2">
        <f t="shared" si="64"/>
        <v>0</v>
      </c>
      <c r="N204" s="1">
        <v>2</v>
      </c>
      <c r="O204" s="1">
        <v>0</v>
      </c>
      <c r="P204" s="1">
        <v>0</v>
      </c>
      <c r="Q204" s="57">
        <v>0</v>
      </c>
      <c r="R204" s="57"/>
      <c r="S204" s="57"/>
      <c r="T204" s="57"/>
      <c r="U204" s="57"/>
      <c r="V204" s="57"/>
      <c r="W204" s="57"/>
      <c r="X204" s="57">
        <v>0</v>
      </c>
      <c r="Y204" s="57"/>
      <c r="Z204" s="57"/>
      <c r="AA204" s="57"/>
      <c r="AB204" s="57"/>
      <c r="AC204" s="10"/>
      <c r="AD204" s="10"/>
      <c r="AI204" t="str">
        <f t="shared" si="65"/>
        <v>Cambridge</v>
      </c>
      <c r="AJ204" t="s">
        <v>813</v>
      </c>
      <c r="AK204">
        <v>2</v>
      </c>
      <c r="AM204" s="91">
        <v>33</v>
      </c>
      <c r="AN204" s="93">
        <v>7</v>
      </c>
      <c r="AO204" s="93">
        <v>25</v>
      </c>
      <c r="AP204" s="97">
        <v>8420</v>
      </c>
      <c r="AQ204" s="97">
        <f t="shared" si="66"/>
        <v>33007</v>
      </c>
      <c r="AR204" t="s">
        <v>519</v>
      </c>
      <c r="AS204">
        <f t="shared" si="67"/>
        <v>3308420</v>
      </c>
      <c r="AW204">
        <v>51.44</v>
      </c>
      <c r="AX204">
        <v>0.64</v>
      </c>
      <c r="AY204">
        <v>50.81</v>
      </c>
    </row>
    <row r="205" spans="1:51" hidden="1" outlineLevel="1">
      <c r="A205" t="s">
        <v>758</v>
      </c>
      <c r="B205" s="10" t="s">
        <v>704</v>
      </c>
      <c r="C205" s="1">
        <f t="shared" si="57"/>
        <v>1189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 t="shared" si="58"/>
        <v>3</v>
      </c>
      <c r="G205" s="1">
        <f t="shared" si="59"/>
        <v>127</v>
      </c>
      <c r="H205" s="2">
        <f t="shared" si="60"/>
        <v>0.10681244743481917</v>
      </c>
      <c r="I205" s="8"/>
      <c r="J205" s="2">
        <f t="shared" si="61"/>
        <v>0.42472666105971407</v>
      </c>
      <c r="K205" s="2">
        <f t="shared" si="62"/>
        <v>0.53153910849453323</v>
      </c>
      <c r="L205" s="2">
        <f t="shared" si="63"/>
        <v>2.8595458368376788E-2</v>
      </c>
      <c r="M205" s="2">
        <f t="shared" si="64"/>
        <v>1.5138772077375965E-2</v>
      </c>
      <c r="N205" s="1">
        <v>505</v>
      </c>
      <c r="O205" s="1">
        <v>632</v>
      </c>
      <c r="P205" s="1">
        <v>34</v>
      </c>
      <c r="Q205" s="57">
        <v>18</v>
      </c>
      <c r="R205" s="57"/>
      <c r="S205" s="57"/>
      <c r="T205" s="57"/>
      <c r="U205" s="57"/>
      <c r="V205" s="57"/>
      <c r="W205" s="57"/>
      <c r="X205" s="57">
        <v>0</v>
      </c>
      <c r="Y205" s="57"/>
      <c r="Z205" s="57"/>
      <c r="AA205" s="57"/>
      <c r="AB205" s="57"/>
      <c r="AC205" s="10"/>
      <c r="AD205" s="10"/>
      <c r="AI205" t="str">
        <f t="shared" si="65"/>
        <v>Campton</v>
      </c>
      <c r="AJ205" t="s">
        <v>1738</v>
      </c>
      <c r="AK205">
        <v>2</v>
      </c>
      <c r="AM205" s="91">
        <v>33</v>
      </c>
      <c r="AN205" s="93">
        <v>9</v>
      </c>
      <c r="AO205" s="93">
        <v>40</v>
      </c>
      <c r="AP205" s="97">
        <v>8660</v>
      </c>
      <c r="AQ205" s="97">
        <f t="shared" si="66"/>
        <v>33009</v>
      </c>
      <c r="AR205" t="s">
        <v>718</v>
      </c>
      <c r="AS205">
        <f t="shared" si="67"/>
        <v>3308660</v>
      </c>
      <c r="AW205">
        <v>52.52</v>
      </c>
      <c r="AX205">
        <v>0.59</v>
      </c>
      <c r="AY205">
        <v>51.93</v>
      </c>
    </row>
    <row r="206" spans="1:51" hidden="1" outlineLevel="1">
      <c r="A206" t="s">
        <v>1872</v>
      </c>
      <c r="B206" s="10" t="s">
        <v>704</v>
      </c>
      <c r="C206" s="1">
        <f t="shared" si="57"/>
        <v>1196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 t="shared" si="58"/>
        <v>3</v>
      </c>
      <c r="G206" s="1">
        <f t="shared" si="59"/>
        <v>111</v>
      </c>
      <c r="H206" s="2">
        <f t="shared" si="60"/>
        <v>9.2809364548494977E-2</v>
      </c>
      <c r="I206" s="8"/>
      <c r="J206" s="2">
        <f t="shared" si="61"/>
        <v>0.43729096989966554</v>
      </c>
      <c r="K206" s="2">
        <f t="shared" si="62"/>
        <v>0.53010033444816052</v>
      </c>
      <c r="L206" s="2">
        <f t="shared" si="63"/>
        <v>1.6722408026755852E-2</v>
      </c>
      <c r="M206" s="2">
        <f t="shared" si="64"/>
        <v>1.5886287625418095E-2</v>
      </c>
      <c r="N206" s="1">
        <v>523</v>
      </c>
      <c r="O206" s="1">
        <v>634</v>
      </c>
      <c r="P206" s="1">
        <v>20</v>
      </c>
      <c r="Q206" s="57">
        <v>13</v>
      </c>
      <c r="R206" s="57"/>
      <c r="S206" s="57"/>
      <c r="T206" s="57"/>
      <c r="U206" s="57"/>
      <c r="V206" s="57"/>
      <c r="W206" s="57"/>
      <c r="X206" s="57">
        <v>6</v>
      </c>
      <c r="Y206" s="57"/>
      <c r="Z206" s="57"/>
      <c r="AA206" s="57"/>
      <c r="AB206" s="57"/>
      <c r="AC206" s="10"/>
      <c r="AD206" s="10"/>
      <c r="AI206" t="str">
        <f t="shared" si="65"/>
        <v>Canaan</v>
      </c>
      <c r="AJ206" t="s">
        <v>1738</v>
      </c>
      <c r="AK206">
        <v>2</v>
      </c>
      <c r="AM206" s="91">
        <v>33</v>
      </c>
      <c r="AN206" s="93">
        <v>9</v>
      </c>
      <c r="AO206" s="93">
        <v>45</v>
      </c>
      <c r="AP206" s="97">
        <v>8980</v>
      </c>
      <c r="AQ206" s="97">
        <f t="shared" si="66"/>
        <v>33009</v>
      </c>
      <c r="AR206" t="s">
        <v>718</v>
      </c>
      <c r="AS206">
        <f t="shared" si="67"/>
        <v>3308980</v>
      </c>
      <c r="AW206">
        <v>55.03</v>
      </c>
      <c r="AX206">
        <v>1.82</v>
      </c>
      <c r="AY206">
        <v>53.22</v>
      </c>
    </row>
    <row r="207" spans="1:51" hidden="1" outlineLevel="1">
      <c r="A207" t="s">
        <v>2299</v>
      </c>
      <c r="B207" s="10" t="s">
        <v>704</v>
      </c>
      <c r="C207" s="1">
        <f t="shared" si="57"/>
        <v>1771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58"/>
        <v>4</v>
      </c>
      <c r="G207" s="1">
        <f t="shared" si="59"/>
        <v>820</v>
      </c>
      <c r="H207" s="2">
        <f t="shared" si="60"/>
        <v>0.46301524562394125</v>
      </c>
      <c r="I207" s="8"/>
      <c r="J207" s="2">
        <f t="shared" si="61"/>
        <v>0.24901185770750989</v>
      </c>
      <c r="K207" s="2">
        <f t="shared" si="62"/>
        <v>0.71202710333145114</v>
      </c>
      <c r="L207" s="2">
        <f t="shared" si="63"/>
        <v>1.8633540372670808E-2</v>
      </c>
      <c r="M207" s="2">
        <f t="shared" si="64"/>
        <v>2.0327498588368166E-2</v>
      </c>
      <c r="N207" s="1">
        <v>441</v>
      </c>
      <c r="O207" s="1">
        <v>1261</v>
      </c>
      <c r="P207" s="1">
        <v>33</v>
      </c>
      <c r="Q207" s="57">
        <v>36</v>
      </c>
      <c r="R207" s="57"/>
      <c r="S207" s="57"/>
      <c r="T207" s="57"/>
      <c r="U207" s="57"/>
      <c r="V207" s="57"/>
      <c r="W207" s="57"/>
      <c r="X207" s="57">
        <v>0</v>
      </c>
      <c r="Y207" s="57"/>
      <c r="Z207" s="57"/>
      <c r="AA207" s="57"/>
      <c r="AB207" s="57"/>
      <c r="AC207" s="10"/>
      <c r="AD207" s="10"/>
      <c r="AI207" t="str">
        <f t="shared" si="65"/>
        <v>Candia</v>
      </c>
      <c r="AJ207" t="s">
        <v>241</v>
      </c>
      <c r="AK207">
        <v>1</v>
      </c>
      <c r="AM207" s="91">
        <v>33</v>
      </c>
      <c r="AN207" s="93">
        <v>15</v>
      </c>
      <c r="AO207" s="93">
        <v>20</v>
      </c>
      <c r="AP207" s="97">
        <v>9300</v>
      </c>
      <c r="AQ207" s="97">
        <f t="shared" si="66"/>
        <v>33015</v>
      </c>
      <c r="AR207" t="s">
        <v>718</v>
      </c>
      <c r="AS207">
        <f t="shared" si="67"/>
        <v>3309300</v>
      </c>
      <c r="AW207">
        <v>30.57</v>
      </c>
      <c r="AX207">
        <v>0.24</v>
      </c>
      <c r="AY207">
        <v>30.32</v>
      </c>
    </row>
    <row r="208" spans="1:51" hidden="1" outlineLevel="1">
      <c r="A208" t="s">
        <v>1273</v>
      </c>
      <c r="B208" s="10" t="s">
        <v>704</v>
      </c>
      <c r="C208" s="1">
        <f t="shared" si="57"/>
        <v>1162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 t="shared" si="58"/>
        <v>3</v>
      </c>
      <c r="G208" s="1">
        <f t="shared" si="59"/>
        <v>8</v>
      </c>
      <c r="H208" s="2">
        <f t="shared" si="60"/>
        <v>6.8846815834767644E-3</v>
      </c>
      <c r="I208" s="8"/>
      <c r="J208" s="2">
        <f t="shared" si="61"/>
        <v>0.47934595524956969</v>
      </c>
      <c r="K208" s="2">
        <f t="shared" si="62"/>
        <v>0.48623063683304646</v>
      </c>
      <c r="L208" s="2">
        <f t="shared" si="63"/>
        <v>2.4096385542168676E-2</v>
      </c>
      <c r="M208" s="2">
        <f t="shared" si="64"/>
        <v>1.0327022375215177E-2</v>
      </c>
      <c r="N208" s="1">
        <v>557</v>
      </c>
      <c r="O208" s="1">
        <v>565</v>
      </c>
      <c r="P208" s="1">
        <v>28</v>
      </c>
      <c r="Q208" s="57">
        <v>12</v>
      </c>
      <c r="R208" s="57"/>
      <c r="S208" s="57"/>
      <c r="T208" s="57"/>
      <c r="U208" s="57"/>
      <c r="V208" s="57"/>
      <c r="W208" s="57"/>
      <c r="X208" s="57">
        <v>0</v>
      </c>
      <c r="Y208" s="57"/>
      <c r="Z208" s="57"/>
      <c r="AA208" s="57"/>
      <c r="AB208" s="57"/>
      <c r="AC208" s="10"/>
      <c r="AD208" s="10"/>
      <c r="AI208" t="str">
        <f t="shared" si="65"/>
        <v>Canterbury</v>
      </c>
      <c r="AJ208" t="s">
        <v>2298</v>
      </c>
      <c r="AK208">
        <v>2</v>
      </c>
      <c r="AM208" s="91">
        <v>33</v>
      </c>
      <c r="AN208" s="93">
        <v>13</v>
      </c>
      <c r="AO208" s="93">
        <v>30</v>
      </c>
      <c r="AP208" s="97">
        <v>9860</v>
      </c>
      <c r="AQ208" s="97">
        <f t="shared" si="66"/>
        <v>33013</v>
      </c>
      <c r="AR208" t="s">
        <v>718</v>
      </c>
      <c r="AS208">
        <f t="shared" si="67"/>
        <v>3309860</v>
      </c>
      <c r="AW208">
        <v>44.63</v>
      </c>
      <c r="AX208">
        <v>0.79</v>
      </c>
      <c r="AY208">
        <v>43.84</v>
      </c>
    </row>
    <row r="209" spans="1:51" hidden="1" outlineLevel="1">
      <c r="A209" t="s">
        <v>1199</v>
      </c>
      <c r="B209" s="10" t="s">
        <v>704</v>
      </c>
      <c r="C209" s="1">
        <f t="shared" si="57"/>
        <v>337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 t="shared" si="58"/>
        <v>3</v>
      </c>
      <c r="G209" s="1">
        <f t="shared" si="59"/>
        <v>55</v>
      </c>
      <c r="H209" s="2">
        <f t="shared" si="60"/>
        <v>0.16320474777448071</v>
      </c>
      <c r="I209" s="8"/>
      <c r="J209" s="2">
        <f t="shared" si="61"/>
        <v>0.40949554896142432</v>
      </c>
      <c r="K209" s="2">
        <f t="shared" si="62"/>
        <v>0.57270029673590506</v>
      </c>
      <c r="L209" s="2">
        <f t="shared" si="63"/>
        <v>1.483679525222552E-2</v>
      </c>
      <c r="M209" s="2">
        <f t="shared" si="64"/>
        <v>2.9673590504451629E-3</v>
      </c>
      <c r="N209" s="1">
        <v>138</v>
      </c>
      <c r="O209" s="1">
        <v>193</v>
      </c>
      <c r="P209" s="1">
        <v>5</v>
      </c>
      <c r="Q209" s="57">
        <v>1</v>
      </c>
      <c r="R209" s="57"/>
      <c r="S209" s="57"/>
      <c r="T209" s="57"/>
      <c r="U209" s="57"/>
      <c r="V209" s="57"/>
      <c r="W209" s="57"/>
      <c r="X209" s="57">
        <v>0</v>
      </c>
      <c r="Y209" s="57"/>
      <c r="Z209" s="57"/>
      <c r="AA209" s="57"/>
      <c r="AB209" s="57"/>
      <c r="AC209" s="10"/>
      <c r="AD209" s="10"/>
      <c r="AI209" t="str">
        <f t="shared" si="65"/>
        <v>Carroll</v>
      </c>
      <c r="AJ209" t="s">
        <v>813</v>
      </c>
      <c r="AK209">
        <v>2</v>
      </c>
      <c r="AM209" s="91">
        <v>33</v>
      </c>
      <c r="AN209" s="93">
        <v>7</v>
      </c>
      <c r="AO209" s="93">
        <v>30</v>
      </c>
      <c r="AP209" s="97">
        <v>10100</v>
      </c>
      <c r="AQ209" s="97">
        <f t="shared" si="66"/>
        <v>33007</v>
      </c>
      <c r="AR209" t="s">
        <v>718</v>
      </c>
      <c r="AS209">
        <f t="shared" si="67"/>
        <v>3310100</v>
      </c>
      <c r="AW209">
        <v>50.21</v>
      </c>
      <c r="AX209">
        <v>0.03</v>
      </c>
      <c r="AY209">
        <v>50.19</v>
      </c>
    </row>
    <row r="210" spans="1:51" hidden="1" outlineLevel="1">
      <c r="A210" t="s">
        <v>1804</v>
      </c>
      <c r="B210" s="10" t="s">
        <v>704</v>
      </c>
      <c r="C210" s="1">
        <f t="shared" si="57"/>
        <v>524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 t="shared" si="58"/>
        <v>3</v>
      </c>
      <c r="G210" s="1">
        <f t="shared" si="59"/>
        <v>210</v>
      </c>
      <c r="H210" s="2">
        <f t="shared" si="60"/>
        <v>0.40076335877862596</v>
      </c>
      <c r="I210" s="8"/>
      <c r="J210" s="2">
        <f t="shared" si="61"/>
        <v>0.2862595419847328</v>
      </c>
      <c r="K210" s="2">
        <f t="shared" si="62"/>
        <v>0.68702290076335881</v>
      </c>
      <c r="L210" s="2">
        <f t="shared" si="63"/>
        <v>2.0992366412213741E-2</v>
      </c>
      <c r="M210" s="2">
        <f t="shared" si="64"/>
        <v>5.7251908396946452E-3</v>
      </c>
      <c r="N210" s="1">
        <v>150</v>
      </c>
      <c r="O210" s="1">
        <v>360</v>
      </c>
      <c r="P210" s="1">
        <v>11</v>
      </c>
      <c r="Q210" s="57">
        <v>2</v>
      </c>
      <c r="R210" s="57"/>
      <c r="S210" s="57"/>
      <c r="T210" s="57"/>
      <c r="U210" s="57"/>
      <c r="V210" s="57"/>
      <c r="W210" s="57"/>
      <c r="X210" s="57">
        <v>1</v>
      </c>
      <c r="Y210" s="57"/>
      <c r="Z210" s="57"/>
      <c r="AA210" s="57"/>
      <c r="AB210" s="57"/>
      <c r="AC210" s="10"/>
      <c r="AD210" s="10"/>
      <c r="AI210" t="str">
        <f t="shared" si="65"/>
        <v>Center Harbor</v>
      </c>
      <c r="AJ210" t="s">
        <v>1236</v>
      </c>
      <c r="AK210">
        <v>1</v>
      </c>
      <c r="AM210" s="91">
        <v>33</v>
      </c>
      <c r="AN210" s="93">
        <v>1</v>
      </c>
      <c r="AO210" s="93">
        <v>20</v>
      </c>
      <c r="AP210" s="97">
        <v>10660</v>
      </c>
      <c r="AQ210" s="97">
        <f t="shared" si="66"/>
        <v>33001</v>
      </c>
      <c r="AR210" t="s">
        <v>718</v>
      </c>
      <c r="AS210">
        <f t="shared" si="67"/>
        <v>3310660</v>
      </c>
      <c r="AW210">
        <v>16.510000000000002</v>
      </c>
      <c r="AX210">
        <v>3.12</v>
      </c>
      <c r="AY210">
        <v>13.39</v>
      </c>
    </row>
    <row r="211" spans="1:51" hidden="1" outlineLevel="1">
      <c r="A211" t="s">
        <v>1286</v>
      </c>
      <c r="B211" s="10" t="s">
        <v>704</v>
      </c>
      <c r="C211" s="1">
        <f t="shared" si="57"/>
        <v>1358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 t="shared" si="58"/>
        <v>3</v>
      </c>
      <c r="G211" s="1">
        <f t="shared" si="59"/>
        <v>124</v>
      </c>
      <c r="H211" s="2">
        <f t="shared" si="60"/>
        <v>9.1310751104565532E-2</v>
      </c>
      <c r="I211" s="8"/>
      <c r="J211" s="2">
        <f t="shared" si="61"/>
        <v>0.43004418262150224</v>
      </c>
      <c r="K211" s="2">
        <f t="shared" si="62"/>
        <v>0.52135493372606778</v>
      </c>
      <c r="L211" s="2">
        <f t="shared" si="63"/>
        <v>3.9027982326951399E-2</v>
      </c>
      <c r="M211" s="2">
        <f t="shared" si="64"/>
        <v>9.5729013254785833E-3</v>
      </c>
      <c r="N211" s="1">
        <v>584</v>
      </c>
      <c r="O211" s="1">
        <v>708</v>
      </c>
      <c r="P211" s="1">
        <v>53</v>
      </c>
      <c r="Q211" s="57">
        <v>13</v>
      </c>
      <c r="R211" s="57"/>
      <c r="S211" s="57"/>
      <c r="T211" s="57"/>
      <c r="U211" s="57"/>
      <c r="V211" s="57"/>
      <c r="W211" s="57"/>
      <c r="X211" s="57">
        <v>0</v>
      </c>
      <c r="Y211" s="57"/>
      <c r="Z211" s="57"/>
      <c r="AA211" s="57"/>
      <c r="AB211" s="57"/>
      <c r="AC211" s="10"/>
      <c r="AD211" s="10"/>
      <c r="AI211" t="str">
        <f t="shared" si="65"/>
        <v>Charlestown</v>
      </c>
      <c r="AJ211" t="s">
        <v>2408</v>
      </c>
      <c r="AK211">
        <v>2</v>
      </c>
      <c r="AM211" s="91">
        <v>33</v>
      </c>
      <c r="AN211" s="93">
        <v>19</v>
      </c>
      <c r="AO211" s="93">
        <v>10</v>
      </c>
      <c r="AP211" s="97">
        <v>11380</v>
      </c>
      <c r="AQ211" s="97">
        <f t="shared" si="66"/>
        <v>33019</v>
      </c>
      <c r="AR211" t="s">
        <v>718</v>
      </c>
      <c r="AS211">
        <f t="shared" si="67"/>
        <v>3311380</v>
      </c>
      <c r="AW211">
        <v>37.96</v>
      </c>
      <c r="AX211">
        <v>2.15</v>
      </c>
      <c r="AY211">
        <v>35.81</v>
      </c>
    </row>
    <row r="212" spans="1:51" hidden="1" outlineLevel="1">
      <c r="A212" t="s">
        <v>1866</v>
      </c>
      <c r="B212" s="10" t="s">
        <v>704</v>
      </c>
      <c r="C212" s="1">
        <f t="shared" si="57"/>
        <v>146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 t="shared" si="58"/>
        <v>3</v>
      </c>
      <c r="G212" s="1">
        <f t="shared" si="59"/>
        <v>41</v>
      </c>
      <c r="H212" s="2">
        <f t="shared" si="60"/>
        <v>0.28082191780821919</v>
      </c>
      <c r="I212" s="8"/>
      <c r="J212" s="2">
        <f t="shared" si="61"/>
        <v>0.33561643835616439</v>
      </c>
      <c r="K212" s="2">
        <f t="shared" si="62"/>
        <v>0.61643835616438358</v>
      </c>
      <c r="L212" s="2">
        <f t="shared" si="63"/>
        <v>2.7397260273972601E-2</v>
      </c>
      <c r="M212" s="2">
        <f t="shared" si="64"/>
        <v>2.0547945205479423E-2</v>
      </c>
      <c r="N212" s="1">
        <v>49</v>
      </c>
      <c r="O212" s="1">
        <v>90</v>
      </c>
      <c r="P212" s="1">
        <v>4</v>
      </c>
      <c r="Q212" s="57">
        <v>2</v>
      </c>
      <c r="R212" s="57"/>
      <c r="S212" s="57"/>
      <c r="T212" s="57"/>
      <c r="U212" s="57"/>
      <c r="V212" s="57"/>
      <c r="W212" s="57"/>
      <c r="X212" s="57">
        <v>1</v>
      </c>
      <c r="Y212" s="57"/>
      <c r="Z212" s="57"/>
      <c r="AA212" s="57"/>
      <c r="AB212" s="57"/>
      <c r="AC212" s="10"/>
      <c r="AD212" s="10"/>
      <c r="AI212" t="str">
        <f t="shared" si="65"/>
        <v>Chatham</v>
      </c>
      <c r="AJ212" t="s">
        <v>1199</v>
      </c>
      <c r="AK212">
        <v>1</v>
      </c>
      <c r="AM212" s="91">
        <v>33</v>
      </c>
      <c r="AN212" s="93">
        <v>3</v>
      </c>
      <c r="AO212" s="93">
        <v>20</v>
      </c>
      <c r="AP212" s="97">
        <v>11780</v>
      </c>
      <c r="AQ212" s="97">
        <f t="shared" si="66"/>
        <v>33003</v>
      </c>
      <c r="AR212" t="s">
        <v>718</v>
      </c>
      <c r="AS212">
        <f t="shared" si="67"/>
        <v>3311780</v>
      </c>
      <c r="AW212">
        <v>57.22</v>
      </c>
      <c r="AX212">
        <v>0.51</v>
      </c>
      <c r="AY212">
        <v>56.71</v>
      </c>
    </row>
    <row r="213" spans="1:51" hidden="1" outlineLevel="1">
      <c r="A213" t="s">
        <v>772</v>
      </c>
      <c r="B213" s="10" t="s">
        <v>704</v>
      </c>
      <c r="C213" s="1">
        <f t="shared" si="57"/>
        <v>1758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 t="shared" si="58"/>
        <v>3</v>
      </c>
      <c r="G213" s="1">
        <f t="shared" si="59"/>
        <v>812</v>
      </c>
      <c r="H213" s="2">
        <f t="shared" si="60"/>
        <v>0.46188850967007966</v>
      </c>
      <c r="I213" s="8"/>
      <c r="J213" s="2">
        <f t="shared" si="61"/>
        <v>0.25085324232081913</v>
      </c>
      <c r="K213" s="2">
        <f t="shared" si="62"/>
        <v>0.71274175199089873</v>
      </c>
      <c r="L213" s="2">
        <f t="shared" si="63"/>
        <v>2.4459613196814563E-2</v>
      </c>
      <c r="M213" s="2">
        <f t="shared" si="64"/>
        <v>1.1945392491467526E-2</v>
      </c>
      <c r="N213" s="1">
        <v>441</v>
      </c>
      <c r="O213" s="1">
        <v>1253</v>
      </c>
      <c r="P213" s="1">
        <v>43</v>
      </c>
      <c r="Q213" s="57">
        <v>21</v>
      </c>
      <c r="R213" s="57"/>
      <c r="S213" s="57"/>
      <c r="T213" s="57"/>
      <c r="U213" s="57"/>
      <c r="V213" s="57"/>
      <c r="W213" s="57"/>
      <c r="X213" s="57">
        <v>0</v>
      </c>
      <c r="Y213" s="57"/>
      <c r="Z213" s="57"/>
      <c r="AA213" s="57"/>
      <c r="AB213" s="57"/>
      <c r="AC213" s="10"/>
      <c r="AD213" s="10"/>
      <c r="AI213" t="str">
        <f t="shared" ref="AI213:AI271" si="68">A213</f>
        <v>Chester</v>
      </c>
      <c r="AJ213" t="s">
        <v>241</v>
      </c>
      <c r="AK213">
        <v>1</v>
      </c>
      <c r="AM213" s="91">
        <v>33</v>
      </c>
      <c r="AN213" s="93">
        <v>15</v>
      </c>
      <c r="AO213" s="93">
        <v>25</v>
      </c>
      <c r="AP213" s="97">
        <v>12100</v>
      </c>
      <c r="AQ213" s="97">
        <f t="shared" si="66"/>
        <v>33015</v>
      </c>
      <c r="AR213" t="s">
        <v>718</v>
      </c>
      <c r="AS213">
        <f t="shared" si="67"/>
        <v>3312100</v>
      </c>
      <c r="AW213">
        <v>26.02</v>
      </c>
      <c r="AX213">
        <v>0.11</v>
      </c>
      <c r="AY213">
        <v>25.91</v>
      </c>
    </row>
    <row r="214" spans="1:51" hidden="1" outlineLevel="1">
      <c r="A214" t="s">
        <v>730</v>
      </c>
      <c r="B214" s="10" t="s">
        <v>704</v>
      </c>
      <c r="C214" s="1">
        <f t="shared" si="57"/>
        <v>1508</v>
      </c>
      <c r="D214" s="7">
        <f>IF(N214&gt;0, RANK(N214,(N214:P214,Q214:AE214)),0)</f>
        <v>2</v>
      </c>
      <c r="E214" s="7">
        <f>IF(O214&gt;0,RANK(O214,(N214:P214,Q214:AE214)),0)</f>
        <v>1</v>
      </c>
      <c r="F214" s="7">
        <f t="shared" si="58"/>
        <v>4</v>
      </c>
      <c r="G214" s="1">
        <f t="shared" si="59"/>
        <v>134</v>
      </c>
      <c r="H214" s="2">
        <f t="shared" si="60"/>
        <v>8.885941644562334E-2</v>
      </c>
      <c r="I214" s="8"/>
      <c r="J214" s="2">
        <f t="shared" si="61"/>
        <v>0.43832891246684352</v>
      </c>
      <c r="K214" s="2">
        <f t="shared" si="62"/>
        <v>0.52718832891246681</v>
      </c>
      <c r="L214" s="2">
        <f t="shared" si="63"/>
        <v>1.1273209549071617E-2</v>
      </c>
      <c r="M214" s="2">
        <f t="shared" si="64"/>
        <v>2.3209549071618107E-2</v>
      </c>
      <c r="N214" s="1">
        <v>661</v>
      </c>
      <c r="O214" s="1">
        <v>795</v>
      </c>
      <c r="P214" s="1">
        <v>17</v>
      </c>
      <c r="Q214" s="57">
        <v>35</v>
      </c>
      <c r="R214" s="57"/>
      <c r="S214" s="57"/>
      <c r="T214" s="57"/>
      <c r="U214" s="57"/>
      <c r="V214" s="57"/>
      <c r="W214" s="57"/>
      <c r="X214" s="57">
        <v>0</v>
      </c>
      <c r="Y214" s="57"/>
      <c r="Z214" s="57"/>
      <c r="AA214" s="57"/>
      <c r="AB214" s="57"/>
      <c r="AC214" s="10"/>
      <c r="AD214" s="10"/>
      <c r="AI214" t="str">
        <f t="shared" si="68"/>
        <v>Chesterfield</v>
      </c>
      <c r="AJ214" t="s">
        <v>1288</v>
      </c>
      <c r="AK214">
        <v>2</v>
      </c>
      <c r="AM214" s="91">
        <v>33</v>
      </c>
      <c r="AN214" s="93">
        <v>5</v>
      </c>
      <c r="AO214" s="93">
        <v>10</v>
      </c>
      <c r="AP214" s="97">
        <v>12260</v>
      </c>
      <c r="AQ214" s="97">
        <f t="shared" si="66"/>
        <v>33005</v>
      </c>
      <c r="AR214" t="s">
        <v>718</v>
      </c>
      <c r="AS214">
        <f t="shared" si="67"/>
        <v>3312260</v>
      </c>
      <c r="AW214">
        <v>47.56</v>
      </c>
      <c r="AX214">
        <v>2</v>
      </c>
      <c r="AY214">
        <v>45.56</v>
      </c>
    </row>
    <row r="215" spans="1:51" hidden="1" outlineLevel="1">
      <c r="A215" t="s">
        <v>656</v>
      </c>
      <c r="B215" s="10" t="s">
        <v>704</v>
      </c>
      <c r="C215" s="1">
        <f t="shared" si="57"/>
        <v>1091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 t="shared" si="58"/>
        <v>3</v>
      </c>
      <c r="G215" s="1">
        <f t="shared" si="59"/>
        <v>388</v>
      </c>
      <c r="H215" s="2">
        <f t="shared" si="60"/>
        <v>0.35563703024747939</v>
      </c>
      <c r="I215" s="8"/>
      <c r="J215" s="2">
        <f t="shared" si="61"/>
        <v>0.30522456461961506</v>
      </c>
      <c r="K215" s="2">
        <f t="shared" si="62"/>
        <v>0.66086159486709439</v>
      </c>
      <c r="L215" s="2">
        <f t="shared" si="63"/>
        <v>2.1081576535288724E-2</v>
      </c>
      <c r="M215" s="2">
        <f t="shared" si="64"/>
        <v>1.2832263978001881E-2</v>
      </c>
      <c r="N215" s="1">
        <v>333</v>
      </c>
      <c r="O215" s="1">
        <v>721</v>
      </c>
      <c r="P215" s="1">
        <v>23</v>
      </c>
      <c r="Q215" s="57">
        <v>14</v>
      </c>
      <c r="R215" s="57"/>
      <c r="S215" s="57"/>
      <c r="T215" s="57"/>
      <c r="U215" s="57"/>
      <c r="V215" s="57"/>
      <c r="W215" s="57"/>
      <c r="X215" s="57">
        <v>0</v>
      </c>
      <c r="Y215" s="57"/>
      <c r="Z215" s="57"/>
      <c r="AA215" s="57"/>
      <c r="AB215" s="57"/>
      <c r="AC215" s="10"/>
      <c r="AD215" s="10"/>
      <c r="AI215" t="str">
        <f t="shared" si="68"/>
        <v>Chichester</v>
      </c>
      <c r="AJ215" t="s">
        <v>2298</v>
      </c>
      <c r="AK215">
        <v>2</v>
      </c>
      <c r="AM215" s="91">
        <v>33</v>
      </c>
      <c r="AN215" s="93">
        <v>13</v>
      </c>
      <c r="AO215" s="93">
        <v>35</v>
      </c>
      <c r="AP215" s="97">
        <v>12420</v>
      </c>
      <c r="AQ215" s="97">
        <f t="shared" si="66"/>
        <v>33013</v>
      </c>
      <c r="AR215" t="s">
        <v>718</v>
      </c>
      <c r="AS215">
        <f t="shared" si="67"/>
        <v>3312420</v>
      </c>
      <c r="AW215">
        <v>21.18</v>
      </c>
      <c r="AX215">
        <v>0.11</v>
      </c>
      <c r="AY215">
        <v>21.07</v>
      </c>
    </row>
    <row r="216" spans="1:51" hidden="1" outlineLevel="1">
      <c r="A216" t="s">
        <v>648</v>
      </c>
      <c r="B216" s="10" t="s">
        <v>704</v>
      </c>
      <c r="C216" s="1">
        <f t="shared" si="57"/>
        <v>3430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 t="shared" si="58"/>
        <v>3</v>
      </c>
      <c r="G216" s="1">
        <f t="shared" si="59"/>
        <v>571</v>
      </c>
      <c r="H216" s="2">
        <f t="shared" si="60"/>
        <v>0.16647230320699707</v>
      </c>
      <c r="I216" s="8"/>
      <c r="J216" s="2">
        <f t="shared" si="61"/>
        <v>0.39620991253644317</v>
      </c>
      <c r="K216" s="2">
        <f t="shared" si="62"/>
        <v>0.56268221574344024</v>
      </c>
      <c r="L216" s="2">
        <f t="shared" si="63"/>
        <v>2.7696793002915453E-2</v>
      </c>
      <c r="M216" s="2">
        <f t="shared" si="64"/>
        <v>1.3411078717201198E-2</v>
      </c>
      <c r="N216" s="1">
        <v>1359</v>
      </c>
      <c r="O216" s="1">
        <v>1930</v>
      </c>
      <c r="P216" s="1">
        <v>95</v>
      </c>
      <c r="Q216" s="57">
        <v>40</v>
      </c>
      <c r="R216" s="57"/>
      <c r="S216" s="57"/>
      <c r="T216" s="57"/>
      <c r="U216" s="57"/>
      <c r="V216" s="57"/>
      <c r="W216" s="57"/>
      <c r="X216" s="57">
        <v>6</v>
      </c>
      <c r="Y216" s="57"/>
      <c r="Z216" s="57"/>
      <c r="AA216" s="57"/>
      <c r="AB216" s="57"/>
      <c r="AC216" s="10"/>
      <c r="AD216" s="10"/>
      <c r="AI216" t="str">
        <f t="shared" si="68"/>
        <v>Claremont</v>
      </c>
      <c r="AJ216" t="s">
        <v>2408</v>
      </c>
      <c r="AK216">
        <v>2</v>
      </c>
      <c r="AM216" s="91">
        <v>33</v>
      </c>
      <c r="AN216" s="93">
        <v>19</v>
      </c>
      <c r="AO216" s="93">
        <v>15</v>
      </c>
      <c r="AP216" s="97">
        <v>12900</v>
      </c>
      <c r="AQ216" s="97">
        <f t="shared" si="66"/>
        <v>33019</v>
      </c>
      <c r="AR216" t="s">
        <v>710</v>
      </c>
      <c r="AS216">
        <f t="shared" si="67"/>
        <v>3312900</v>
      </c>
      <c r="AW216">
        <v>44.09</v>
      </c>
      <c r="AX216">
        <v>0.96</v>
      </c>
      <c r="AY216">
        <v>43.12</v>
      </c>
    </row>
    <row r="217" spans="1:51" hidden="1" outlineLevel="1">
      <c r="A217" t="s">
        <v>2275</v>
      </c>
      <c r="B217" s="10" t="s">
        <v>704</v>
      </c>
      <c r="C217" s="1">
        <f t="shared" si="57"/>
        <v>107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 t="shared" si="58"/>
        <v>3</v>
      </c>
      <c r="G217" s="1">
        <f t="shared" ref="G217:G280" si="69">IF(C217&gt;0,MAX(N217:P217)-LARGE(N217:P217,2),0)</f>
        <v>42</v>
      </c>
      <c r="H217" s="2">
        <f t="shared" ref="H217:H280" si="70">IF(C217&gt;0,G217/C217,0)</f>
        <v>0.3925233644859813</v>
      </c>
      <c r="I217" s="8"/>
      <c r="J217" s="2">
        <f t="shared" si="61"/>
        <v>0.28037383177570091</v>
      </c>
      <c r="K217" s="2">
        <f t="shared" si="62"/>
        <v>0.67289719626168221</v>
      </c>
      <c r="L217" s="2">
        <f t="shared" si="63"/>
        <v>2.8037383177570093E-2</v>
      </c>
      <c r="M217" s="2">
        <f t="shared" si="64"/>
        <v>1.8691588785046735E-2</v>
      </c>
      <c r="N217" s="1">
        <v>30</v>
      </c>
      <c r="O217" s="1">
        <v>72</v>
      </c>
      <c r="P217" s="1">
        <v>3</v>
      </c>
      <c r="Q217" s="57">
        <v>2</v>
      </c>
      <c r="R217" s="57"/>
      <c r="S217" s="57"/>
      <c r="T217" s="57"/>
      <c r="U217" s="57"/>
      <c r="V217" s="57"/>
      <c r="W217" s="57"/>
      <c r="X217" s="57">
        <v>0</v>
      </c>
      <c r="Y217" s="57"/>
      <c r="Z217" s="57"/>
      <c r="AA217" s="57"/>
      <c r="AB217" s="57"/>
      <c r="AC217" s="10"/>
      <c r="AD217" s="10"/>
      <c r="AI217" t="str">
        <f t="shared" si="68"/>
        <v>Clarksville</v>
      </c>
      <c r="AJ217" t="s">
        <v>813</v>
      </c>
      <c r="AK217">
        <v>2</v>
      </c>
      <c r="AM217" s="91">
        <v>33</v>
      </c>
      <c r="AN217" s="93">
        <v>7</v>
      </c>
      <c r="AO217" s="93">
        <v>40</v>
      </c>
      <c r="AP217" s="97">
        <v>13220</v>
      </c>
      <c r="AQ217" s="97">
        <f t="shared" si="66"/>
        <v>33007</v>
      </c>
      <c r="AR217" t="s">
        <v>718</v>
      </c>
      <c r="AS217">
        <f t="shared" si="67"/>
        <v>3313220</v>
      </c>
      <c r="AW217">
        <v>62.12</v>
      </c>
      <c r="AX217">
        <v>1.88</v>
      </c>
      <c r="AY217">
        <v>60.24</v>
      </c>
    </row>
    <row r="218" spans="1:51" hidden="1" outlineLevel="1">
      <c r="A218" t="s">
        <v>1758</v>
      </c>
      <c r="B218" s="10" t="s">
        <v>704</v>
      </c>
      <c r="C218" s="1">
        <f t="shared" si="57"/>
        <v>660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 t="shared" si="58"/>
        <v>3</v>
      </c>
      <c r="G218" s="1">
        <f t="shared" si="69"/>
        <v>275</v>
      </c>
      <c r="H218" s="2">
        <f t="shared" si="70"/>
        <v>0.41666666666666669</v>
      </c>
      <c r="I218" s="8"/>
      <c r="J218" s="2">
        <f t="shared" si="61"/>
        <v>0.27121212121212124</v>
      </c>
      <c r="K218" s="2">
        <f t="shared" si="62"/>
        <v>0.68787878787878787</v>
      </c>
      <c r="L218" s="2">
        <f t="shared" si="63"/>
        <v>3.0303030303030304E-2</v>
      </c>
      <c r="M218" s="2">
        <f t="shared" si="64"/>
        <v>1.0606060606060591E-2</v>
      </c>
      <c r="N218" s="1">
        <v>179</v>
      </c>
      <c r="O218" s="1">
        <v>454</v>
      </c>
      <c r="P218" s="1">
        <v>20</v>
      </c>
      <c r="Q218" s="57">
        <v>4</v>
      </c>
      <c r="R218" s="57"/>
      <c r="S218" s="57"/>
      <c r="T218" s="57"/>
      <c r="U218" s="57"/>
      <c r="V218" s="57"/>
      <c r="W218" s="57"/>
      <c r="X218" s="57">
        <v>3</v>
      </c>
      <c r="Y218" s="57"/>
      <c r="Z218" s="57"/>
      <c r="AA218" s="57"/>
      <c r="AB218" s="57"/>
      <c r="AC218" s="10"/>
      <c r="AD218" s="10"/>
      <c r="AI218" t="str">
        <f t="shared" si="68"/>
        <v>Colebrook</v>
      </c>
      <c r="AJ218" t="s">
        <v>813</v>
      </c>
      <c r="AK218">
        <v>2</v>
      </c>
      <c r="AM218" s="91">
        <v>33</v>
      </c>
      <c r="AN218" s="93">
        <v>7</v>
      </c>
      <c r="AO218" s="93">
        <v>45</v>
      </c>
      <c r="AP218" s="97">
        <v>13780</v>
      </c>
      <c r="AQ218" s="97">
        <f t="shared" si="66"/>
        <v>33007</v>
      </c>
      <c r="AR218" t="s">
        <v>718</v>
      </c>
      <c r="AS218">
        <f t="shared" si="67"/>
        <v>3313780</v>
      </c>
      <c r="AW218">
        <v>41.01</v>
      </c>
      <c r="AX218">
        <v>0.03</v>
      </c>
      <c r="AY218">
        <v>40.99</v>
      </c>
    </row>
    <row r="219" spans="1:51" hidden="1" outlineLevel="1">
      <c r="A219" t="s">
        <v>848</v>
      </c>
      <c r="B219" s="10" t="s">
        <v>704</v>
      </c>
      <c r="C219" s="1">
        <f t="shared" si="57"/>
        <v>224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 t="shared" si="58"/>
        <v>3</v>
      </c>
      <c r="G219" s="1">
        <f t="shared" si="69"/>
        <v>112</v>
      </c>
      <c r="H219" s="2">
        <f t="shared" si="70"/>
        <v>0.5</v>
      </c>
      <c r="I219" s="8"/>
      <c r="J219" s="2">
        <f t="shared" si="61"/>
        <v>0.22321428571428573</v>
      </c>
      <c r="K219" s="2">
        <f t="shared" si="62"/>
        <v>0.7232142857142857</v>
      </c>
      <c r="L219" s="2">
        <f t="shared" si="63"/>
        <v>4.9107142857142856E-2</v>
      </c>
      <c r="M219" s="2">
        <f t="shared" si="64"/>
        <v>4.464285714285747E-3</v>
      </c>
      <c r="N219" s="1">
        <v>50</v>
      </c>
      <c r="O219" s="1">
        <v>162</v>
      </c>
      <c r="P219" s="1">
        <v>11</v>
      </c>
      <c r="Q219" s="57">
        <v>0</v>
      </c>
      <c r="R219" s="57"/>
      <c r="S219" s="57"/>
      <c r="T219" s="57"/>
      <c r="U219" s="57"/>
      <c r="V219" s="57"/>
      <c r="W219" s="57"/>
      <c r="X219" s="57">
        <v>1</v>
      </c>
      <c r="Y219" s="57"/>
      <c r="Z219" s="57"/>
      <c r="AA219" s="57"/>
      <c r="AB219" s="57"/>
      <c r="AC219" s="10"/>
      <c r="AD219" s="10"/>
      <c r="AI219" t="str">
        <f t="shared" si="68"/>
        <v>Columbia</v>
      </c>
      <c r="AJ219" t="s">
        <v>813</v>
      </c>
      <c r="AK219">
        <v>2</v>
      </c>
      <c r="AM219" s="91">
        <v>33</v>
      </c>
      <c r="AN219" s="93">
        <v>7</v>
      </c>
      <c r="AO219" s="93">
        <v>50</v>
      </c>
      <c r="AP219" s="97">
        <v>13940</v>
      </c>
      <c r="AQ219" s="97">
        <f t="shared" si="66"/>
        <v>33007</v>
      </c>
      <c r="AR219" t="s">
        <v>718</v>
      </c>
      <c r="AS219">
        <f t="shared" si="67"/>
        <v>3313940</v>
      </c>
      <c r="AW219">
        <v>60.89</v>
      </c>
      <c r="AX219">
        <v>0.06</v>
      </c>
      <c r="AY219">
        <v>60.83</v>
      </c>
    </row>
    <row r="220" spans="1:51" hidden="1" outlineLevel="1">
      <c r="A220" t="s">
        <v>825</v>
      </c>
      <c r="B220" s="10" t="s">
        <v>704</v>
      </c>
      <c r="C220" s="1">
        <f t="shared" si="57"/>
        <v>14659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 t="shared" si="58"/>
        <v>3</v>
      </c>
      <c r="G220" s="1">
        <f t="shared" si="69"/>
        <v>342</v>
      </c>
      <c r="H220" s="2">
        <f t="shared" si="70"/>
        <v>2.3330377242649566E-2</v>
      </c>
      <c r="I220" s="8"/>
      <c r="J220" s="2">
        <f t="shared" si="61"/>
        <v>0.49546353775837371</v>
      </c>
      <c r="K220" s="2">
        <f t="shared" si="62"/>
        <v>0.47213316051572413</v>
      </c>
      <c r="L220" s="2">
        <f t="shared" si="63"/>
        <v>1.985128589944744E-2</v>
      </c>
      <c r="M220" s="2">
        <f t="shared" si="64"/>
        <v>1.2552015826454727E-2</v>
      </c>
      <c r="N220" s="1">
        <v>7263</v>
      </c>
      <c r="O220" s="1">
        <v>6921</v>
      </c>
      <c r="P220" s="1">
        <v>291</v>
      </c>
      <c r="Q220" s="57">
        <v>171</v>
      </c>
      <c r="R220" s="57"/>
      <c r="S220" s="57"/>
      <c r="T220" s="57"/>
      <c r="U220" s="57"/>
      <c r="V220" s="57"/>
      <c r="W220" s="57"/>
      <c r="X220" s="57">
        <v>13</v>
      </c>
      <c r="Y220" s="57"/>
      <c r="Z220" s="57"/>
      <c r="AA220" s="57"/>
      <c r="AB220" s="57"/>
      <c r="AC220" s="10"/>
      <c r="AD220" s="10"/>
      <c r="AI220" t="str">
        <f t="shared" si="68"/>
        <v>Concord</v>
      </c>
      <c r="AJ220" t="s">
        <v>2298</v>
      </c>
      <c r="AK220">
        <v>2</v>
      </c>
      <c r="AM220" s="91">
        <v>33</v>
      </c>
      <c r="AN220" s="93">
        <v>13</v>
      </c>
      <c r="AO220" s="93">
        <v>40</v>
      </c>
      <c r="AP220" s="97">
        <v>14200</v>
      </c>
      <c r="AQ220" s="97">
        <f t="shared" ref="AQ220:AQ283" si="71">AM220*1000+AN220</f>
        <v>33013</v>
      </c>
      <c r="AR220" t="s">
        <v>710</v>
      </c>
      <c r="AS220">
        <f t="shared" si="67"/>
        <v>3314200</v>
      </c>
      <c r="AW220">
        <v>67.52</v>
      </c>
      <c r="AX220">
        <v>3.23</v>
      </c>
      <c r="AY220">
        <v>64.290000000000006</v>
      </c>
    </row>
    <row r="221" spans="1:51" hidden="1" outlineLevel="1">
      <c r="A221" t="s">
        <v>2282</v>
      </c>
      <c r="B221" s="10" t="s">
        <v>704</v>
      </c>
      <c r="C221" s="1">
        <f t="shared" si="57"/>
        <v>3203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 t="shared" si="58"/>
        <v>3</v>
      </c>
      <c r="G221" s="1">
        <f t="shared" si="69"/>
        <v>505</v>
      </c>
      <c r="H221" s="2">
        <f t="shared" si="70"/>
        <v>0.15766468935373087</v>
      </c>
      <c r="I221" s="8"/>
      <c r="J221" s="2">
        <f t="shared" si="61"/>
        <v>0.40305963159537933</v>
      </c>
      <c r="K221" s="2">
        <f t="shared" si="62"/>
        <v>0.56072432094911018</v>
      </c>
      <c r="L221" s="2">
        <f t="shared" si="63"/>
        <v>2.5288791757727132E-2</v>
      </c>
      <c r="M221" s="2">
        <f t="shared" si="64"/>
        <v>1.0927255697783304E-2</v>
      </c>
      <c r="N221" s="1">
        <v>1291</v>
      </c>
      <c r="O221" s="1">
        <v>1796</v>
      </c>
      <c r="P221" s="1">
        <v>81</v>
      </c>
      <c r="Q221" s="57">
        <v>31</v>
      </c>
      <c r="R221" s="57"/>
      <c r="S221" s="57"/>
      <c r="T221" s="57"/>
      <c r="U221" s="57"/>
      <c r="V221" s="57"/>
      <c r="W221" s="57"/>
      <c r="X221" s="57">
        <v>4</v>
      </c>
      <c r="Y221" s="57"/>
      <c r="Z221" s="57"/>
      <c r="AA221" s="57"/>
      <c r="AB221" s="57"/>
      <c r="AC221" s="10"/>
      <c r="AD221" s="10"/>
      <c r="AI221" t="str">
        <f t="shared" si="68"/>
        <v>Conway</v>
      </c>
      <c r="AJ221" t="s">
        <v>1199</v>
      </c>
      <c r="AK221">
        <v>1</v>
      </c>
      <c r="AM221" s="91">
        <v>33</v>
      </c>
      <c r="AN221" s="93">
        <v>3</v>
      </c>
      <c r="AO221" s="93">
        <v>25</v>
      </c>
      <c r="AP221" s="97">
        <v>14660</v>
      </c>
      <c r="AQ221" s="97">
        <f t="shared" si="71"/>
        <v>33003</v>
      </c>
      <c r="AR221" t="s">
        <v>718</v>
      </c>
      <c r="AS221">
        <f t="shared" si="67"/>
        <v>3314660</v>
      </c>
      <c r="AW221">
        <v>71.709999999999994</v>
      </c>
      <c r="AX221">
        <v>2.0499999999999998</v>
      </c>
      <c r="AY221">
        <v>69.66</v>
      </c>
    </row>
    <row r="222" spans="1:51" hidden="1" outlineLevel="1">
      <c r="A222" t="s">
        <v>40</v>
      </c>
      <c r="B222" s="10" t="s">
        <v>704</v>
      </c>
      <c r="C222" s="1">
        <f t="shared" si="57"/>
        <v>728</v>
      </c>
      <c r="D222" s="7">
        <f>IF(N222&gt;0, RANK(N222,(N222:P222,Q222:AE222)),0)</f>
        <v>1</v>
      </c>
      <c r="E222" s="7">
        <f>IF(O222&gt;0,RANK(O222,(N222:P222,Q222:AE222)),0)</f>
        <v>2</v>
      </c>
      <c r="F222" s="7">
        <f t="shared" si="58"/>
        <v>3</v>
      </c>
      <c r="G222" s="1">
        <f t="shared" si="69"/>
        <v>77</v>
      </c>
      <c r="H222" s="2">
        <f t="shared" si="70"/>
        <v>0.10576923076923077</v>
      </c>
      <c r="I222" s="8"/>
      <c r="J222" s="2">
        <f t="shared" si="61"/>
        <v>0.54395604395604391</v>
      </c>
      <c r="K222" s="2">
        <f t="shared" si="62"/>
        <v>0.43818681318681318</v>
      </c>
      <c r="L222" s="2">
        <f t="shared" si="63"/>
        <v>1.510989010989011E-2</v>
      </c>
      <c r="M222" s="2">
        <f t="shared" si="64"/>
        <v>2.7472527472527947E-3</v>
      </c>
      <c r="N222" s="1">
        <v>396</v>
      </c>
      <c r="O222" s="1">
        <v>319</v>
      </c>
      <c r="P222" s="1">
        <v>11</v>
      </c>
      <c r="Q222" s="57">
        <v>1</v>
      </c>
      <c r="R222" s="57"/>
      <c r="S222" s="57"/>
      <c r="T222" s="57"/>
      <c r="U222" s="57"/>
      <c r="V222" s="57"/>
      <c r="W222" s="57"/>
      <c r="X222" s="57">
        <v>1</v>
      </c>
      <c r="Y222" s="57"/>
      <c r="Z222" s="57"/>
      <c r="AA222" s="57"/>
      <c r="AB222" s="57"/>
      <c r="AC222" s="10"/>
      <c r="AD222" s="10"/>
      <c r="AI222" t="str">
        <f t="shared" si="68"/>
        <v>Cornish</v>
      </c>
      <c r="AJ222" t="s">
        <v>2408</v>
      </c>
      <c r="AK222">
        <v>2</v>
      </c>
      <c r="AM222" s="91">
        <v>33</v>
      </c>
      <c r="AN222" s="93">
        <v>19</v>
      </c>
      <c r="AO222" s="93">
        <v>20</v>
      </c>
      <c r="AP222" s="97">
        <v>15060</v>
      </c>
      <c r="AQ222" s="97">
        <f t="shared" si="71"/>
        <v>33019</v>
      </c>
      <c r="AR222" t="s">
        <v>718</v>
      </c>
      <c r="AS222">
        <f t="shared" si="67"/>
        <v>3315060</v>
      </c>
      <c r="AW222">
        <v>42.85</v>
      </c>
      <c r="AX222">
        <v>0.72</v>
      </c>
      <c r="AY222">
        <v>42.12</v>
      </c>
    </row>
    <row r="223" spans="1:51" hidden="1" outlineLevel="1">
      <c r="A223" t="s">
        <v>298</v>
      </c>
      <c r="B223" s="10" t="s">
        <v>704</v>
      </c>
      <c r="C223" s="1">
        <f t="shared" si="57"/>
        <v>276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58"/>
        <v>3</v>
      </c>
      <c r="G223" s="1">
        <f t="shared" si="69"/>
        <v>105</v>
      </c>
      <c r="H223" s="2">
        <f t="shared" si="70"/>
        <v>0.38043478260869568</v>
      </c>
      <c r="I223" s="8"/>
      <c r="J223" s="2">
        <f t="shared" si="61"/>
        <v>0.29347826086956524</v>
      </c>
      <c r="K223" s="2">
        <f t="shared" si="62"/>
        <v>0.67391304347826086</v>
      </c>
      <c r="L223" s="2">
        <f t="shared" si="63"/>
        <v>2.1739130434782608E-2</v>
      </c>
      <c r="M223" s="2">
        <f t="shared" si="64"/>
        <v>1.0869565217391339E-2</v>
      </c>
      <c r="N223" s="1">
        <v>81</v>
      </c>
      <c r="O223" s="1">
        <v>186</v>
      </c>
      <c r="P223" s="1">
        <v>6</v>
      </c>
      <c r="Q223" s="57">
        <v>3</v>
      </c>
      <c r="R223" s="57"/>
      <c r="S223" s="57"/>
      <c r="T223" s="57"/>
      <c r="U223" s="57"/>
      <c r="V223" s="57"/>
      <c r="W223" s="57"/>
      <c r="X223" s="57">
        <v>0</v>
      </c>
      <c r="Y223" s="57"/>
      <c r="Z223" s="57"/>
      <c r="AA223" s="57"/>
      <c r="AB223" s="57"/>
      <c r="AC223" s="10"/>
      <c r="AD223" s="10"/>
      <c r="AI223" t="str">
        <f t="shared" si="68"/>
        <v>Croydon</v>
      </c>
      <c r="AJ223" t="s">
        <v>2408</v>
      </c>
      <c r="AK223">
        <v>2</v>
      </c>
      <c r="AM223" s="91">
        <v>33</v>
      </c>
      <c r="AN223" s="93">
        <v>19</v>
      </c>
      <c r="AO223" s="93">
        <v>25</v>
      </c>
      <c r="AP223" s="97">
        <v>16340</v>
      </c>
      <c r="AQ223" s="97">
        <f t="shared" si="71"/>
        <v>33019</v>
      </c>
      <c r="AR223" t="s">
        <v>718</v>
      </c>
      <c r="AS223">
        <f t="shared" si="67"/>
        <v>3316340</v>
      </c>
      <c r="AW223">
        <v>37.86</v>
      </c>
      <c r="AX223">
        <v>0.77</v>
      </c>
      <c r="AY223">
        <v>37.08</v>
      </c>
    </row>
    <row r="224" spans="1:51" hidden="1" outlineLevel="1">
      <c r="A224" t="s">
        <v>1440</v>
      </c>
      <c r="B224" s="10" t="s">
        <v>704</v>
      </c>
      <c r="C224" s="1">
        <f t="shared" si="57"/>
        <v>342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 t="shared" si="58"/>
        <v>3</v>
      </c>
      <c r="G224" s="1">
        <f t="shared" si="69"/>
        <v>116</v>
      </c>
      <c r="H224" s="2">
        <f t="shared" si="70"/>
        <v>0.33918128654970758</v>
      </c>
      <c r="I224" s="8"/>
      <c r="J224" s="2">
        <f t="shared" si="61"/>
        <v>0.30701754385964913</v>
      </c>
      <c r="K224" s="2">
        <f t="shared" si="62"/>
        <v>0.64619883040935677</v>
      </c>
      <c r="L224" s="2">
        <f t="shared" si="63"/>
        <v>2.9239766081871343E-2</v>
      </c>
      <c r="M224" s="2">
        <f t="shared" si="64"/>
        <v>1.7543859649122695E-2</v>
      </c>
      <c r="N224" s="1">
        <v>105</v>
      </c>
      <c r="O224" s="1">
        <v>221</v>
      </c>
      <c r="P224" s="1">
        <v>10</v>
      </c>
      <c r="Q224" s="57">
        <v>6</v>
      </c>
      <c r="R224" s="57"/>
      <c r="S224" s="57"/>
      <c r="T224" s="57"/>
      <c r="U224" s="57"/>
      <c r="V224" s="57"/>
      <c r="W224" s="57"/>
      <c r="X224" s="57">
        <v>0</v>
      </c>
      <c r="Y224" s="57"/>
      <c r="Z224" s="57"/>
      <c r="AA224" s="57"/>
      <c r="AB224" s="57"/>
      <c r="AC224" s="10"/>
      <c r="AD224" s="10"/>
      <c r="AI224" t="str">
        <f t="shared" si="68"/>
        <v>Dalton</v>
      </c>
      <c r="AJ224" t="s">
        <v>813</v>
      </c>
      <c r="AK224">
        <v>2</v>
      </c>
      <c r="AM224" s="91">
        <v>33</v>
      </c>
      <c r="AN224" s="93">
        <v>7</v>
      </c>
      <c r="AO224" s="93">
        <v>65</v>
      </c>
      <c r="AP224" s="97">
        <v>16820</v>
      </c>
      <c r="AQ224" s="97">
        <f t="shared" si="71"/>
        <v>33007</v>
      </c>
      <c r="AR224" t="s">
        <v>718</v>
      </c>
      <c r="AS224">
        <f t="shared" si="67"/>
        <v>3316820</v>
      </c>
      <c r="AW224">
        <v>28.26</v>
      </c>
      <c r="AX224">
        <v>0.77</v>
      </c>
      <c r="AY224">
        <v>27.49</v>
      </c>
    </row>
    <row r="225" spans="1:51" hidden="1" outlineLevel="1">
      <c r="A225" t="s">
        <v>1889</v>
      </c>
      <c r="B225" s="10" t="s">
        <v>704</v>
      </c>
      <c r="C225" s="1">
        <f t="shared" si="57"/>
        <v>438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 t="shared" si="58"/>
        <v>3</v>
      </c>
      <c r="G225" s="1">
        <f t="shared" si="69"/>
        <v>134</v>
      </c>
      <c r="H225" s="2">
        <f t="shared" si="70"/>
        <v>0.30593607305936071</v>
      </c>
      <c r="I225" s="8"/>
      <c r="J225" s="2">
        <f t="shared" si="61"/>
        <v>0.32876712328767121</v>
      </c>
      <c r="K225" s="2">
        <f t="shared" si="62"/>
        <v>0.63470319634703198</v>
      </c>
      <c r="L225" s="2">
        <f t="shared" si="63"/>
        <v>1.8264840182648401E-2</v>
      </c>
      <c r="M225" s="2">
        <f t="shared" si="64"/>
        <v>1.8264840182648401E-2</v>
      </c>
      <c r="N225" s="1">
        <v>144</v>
      </c>
      <c r="O225" s="1">
        <v>278</v>
      </c>
      <c r="P225" s="1">
        <v>8</v>
      </c>
      <c r="Q225" s="57">
        <v>8</v>
      </c>
      <c r="R225" s="57"/>
      <c r="S225" s="57"/>
      <c r="T225" s="57"/>
      <c r="U225" s="57"/>
      <c r="V225" s="57"/>
      <c r="W225" s="57"/>
      <c r="X225" s="57">
        <v>0</v>
      </c>
      <c r="Y225" s="57"/>
      <c r="Z225" s="57"/>
      <c r="AA225" s="57"/>
      <c r="AB225" s="57"/>
      <c r="AC225" s="10"/>
      <c r="AD225" s="10"/>
      <c r="AI225" t="str">
        <f t="shared" si="68"/>
        <v>Danbury</v>
      </c>
      <c r="AJ225" t="s">
        <v>2298</v>
      </c>
      <c r="AK225">
        <v>2</v>
      </c>
      <c r="AM225" s="91">
        <v>33</v>
      </c>
      <c r="AN225" s="93">
        <v>13</v>
      </c>
      <c r="AO225" s="93">
        <v>45</v>
      </c>
      <c r="AP225" s="97">
        <v>16980</v>
      </c>
      <c r="AQ225" s="97">
        <f t="shared" si="71"/>
        <v>33013</v>
      </c>
      <c r="AR225" t="s">
        <v>718</v>
      </c>
      <c r="AS225">
        <f t="shared" si="67"/>
        <v>3316980</v>
      </c>
      <c r="AW225">
        <v>37.729999999999997</v>
      </c>
      <c r="AX225">
        <v>0.28000000000000003</v>
      </c>
      <c r="AY225">
        <v>37.450000000000003</v>
      </c>
    </row>
    <row r="226" spans="1:51" hidden="1" outlineLevel="1">
      <c r="A226" t="s">
        <v>998</v>
      </c>
      <c r="B226" s="10" t="s">
        <v>704</v>
      </c>
      <c r="C226" s="1">
        <f t="shared" si="57"/>
        <v>1364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 t="shared" si="58"/>
        <v>3</v>
      </c>
      <c r="G226" s="1">
        <f t="shared" si="69"/>
        <v>609</v>
      </c>
      <c r="H226" s="2">
        <f t="shared" si="70"/>
        <v>0.44648093841642228</v>
      </c>
      <c r="I226" s="8"/>
      <c r="J226" s="2">
        <f t="shared" si="61"/>
        <v>0.25586510263929618</v>
      </c>
      <c r="K226" s="2">
        <f t="shared" si="62"/>
        <v>0.70234604105571852</v>
      </c>
      <c r="L226" s="2">
        <f t="shared" si="63"/>
        <v>3.0058651026392963E-2</v>
      </c>
      <c r="M226" s="2">
        <f t="shared" si="64"/>
        <v>1.1730205278592337E-2</v>
      </c>
      <c r="N226" s="1">
        <v>349</v>
      </c>
      <c r="O226" s="1">
        <v>958</v>
      </c>
      <c r="P226" s="1">
        <v>41</v>
      </c>
      <c r="Q226" s="57">
        <v>15</v>
      </c>
      <c r="R226" s="57"/>
      <c r="S226" s="57"/>
      <c r="T226" s="57"/>
      <c r="U226" s="57"/>
      <c r="V226" s="57"/>
      <c r="W226" s="57"/>
      <c r="X226" s="57">
        <v>1</v>
      </c>
      <c r="Y226" s="57"/>
      <c r="Z226" s="57"/>
      <c r="AA226" s="57"/>
      <c r="AB226" s="57"/>
      <c r="AC226" s="10"/>
      <c r="AD226" s="10"/>
      <c r="AI226" t="str">
        <f t="shared" si="68"/>
        <v>Danville</v>
      </c>
      <c r="AJ226" t="s">
        <v>241</v>
      </c>
      <c r="AK226">
        <v>1</v>
      </c>
      <c r="AM226" s="91">
        <v>33</v>
      </c>
      <c r="AN226" s="93">
        <v>15</v>
      </c>
      <c r="AO226" s="93">
        <v>30</v>
      </c>
      <c r="AP226" s="97">
        <v>17140</v>
      </c>
      <c r="AQ226" s="97">
        <f t="shared" si="71"/>
        <v>33015</v>
      </c>
      <c r="AR226" t="s">
        <v>718</v>
      </c>
      <c r="AS226">
        <f t="shared" si="67"/>
        <v>3317140</v>
      </c>
      <c r="AW226">
        <v>11.91</v>
      </c>
      <c r="AX226">
        <v>0.2</v>
      </c>
      <c r="AY226">
        <v>11.71</v>
      </c>
    </row>
    <row r="227" spans="1:51" hidden="1" outlineLevel="1">
      <c r="A227" t="s">
        <v>1006</v>
      </c>
      <c r="B227" s="10" t="s">
        <v>704</v>
      </c>
      <c r="C227" s="1">
        <f t="shared" si="57"/>
        <v>1838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58"/>
        <v>3</v>
      </c>
      <c r="G227" s="1">
        <f t="shared" si="69"/>
        <v>671</v>
      </c>
      <c r="H227" s="2">
        <f t="shared" si="70"/>
        <v>0.36507072905331883</v>
      </c>
      <c r="I227" s="8"/>
      <c r="J227" s="2">
        <f t="shared" si="61"/>
        <v>0.30522306855277476</v>
      </c>
      <c r="K227" s="2">
        <f t="shared" si="62"/>
        <v>0.67029379760609353</v>
      </c>
      <c r="L227" s="2">
        <f t="shared" si="63"/>
        <v>1.3057671381936888E-2</v>
      </c>
      <c r="M227" s="2">
        <f t="shared" si="64"/>
        <v>1.1425462459194766E-2</v>
      </c>
      <c r="N227" s="1">
        <v>561</v>
      </c>
      <c r="O227" s="1">
        <v>1232</v>
      </c>
      <c r="P227" s="1">
        <v>24</v>
      </c>
      <c r="Q227" s="57">
        <v>17</v>
      </c>
      <c r="R227" s="57"/>
      <c r="S227" s="57"/>
      <c r="T227" s="57"/>
      <c r="U227" s="57"/>
      <c r="V227" s="57"/>
      <c r="W227" s="57"/>
      <c r="X227" s="57">
        <v>4</v>
      </c>
      <c r="Y227" s="57"/>
      <c r="Z227" s="57"/>
      <c r="AA227" s="57"/>
      <c r="AB227" s="57"/>
      <c r="AC227" s="10"/>
      <c r="AD227" s="10"/>
      <c r="AI227" t="str">
        <f t="shared" si="68"/>
        <v>Deerfield</v>
      </c>
      <c r="AJ227" t="s">
        <v>241</v>
      </c>
      <c r="AK227">
        <v>1</v>
      </c>
      <c r="AM227" s="91">
        <v>33</v>
      </c>
      <c r="AN227" s="93">
        <v>15</v>
      </c>
      <c r="AO227" s="93">
        <v>35</v>
      </c>
      <c r="AP227" s="97">
        <v>17460</v>
      </c>
      <c r="AQ227" s="97">
        <f t="shared" si="71"/>
        <v>33015</v>
      </c>
      <c r="AR227" t="s">
        <v>718</v>
      </c>
      <c r="AS227">
        <f t="shared" si="67"/>
        <v>3317460</v>
      </c>
      <c r="AW227">
        <v>52.26</v>
      </c>
      <c r="AX227">
        <v>1.35</v>
      </c>
      <c r="AY227">
        <v>50.91</v>
      </c>
    </row>
    <row r="228" spans="1:51" hidden="1" outlineLevel="1">
      <c r="A228" t="s">
        <v>2274</v>
      </c>
      <c r="B228" s="10" t="s">
        <v>704</v>
      </c>
      <c r="C228" s="1">
        <f t="shared" si="57"/>
        <v>738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 t="shared" si="58"/>
        <v>3</v>
      </c>
      <c r="G228" s="1">
        <f t="shared" si="69"/>
        <v>217</v>
      </c>
      <c r="H228" s="2">
        <f t="shared" si="70"/>
        <v>0.29403794037940378</v>
      </c>
      <c r="I228" s="8"/>
      <c r="J228" s="2">
        <f t="shared" si="61"/>
        <v>0.32926829268292684</v>
      </c>
      <c r="K228" s="2">
        <f t="shared" si="62"/>
        <v>0.62330623306233057</v>
      </c>
      <c r="L228" s="2">
        <f t="shared" si="63"/>
        <v>2.5745257452574527E-2</v>
      </c>
      <c r="M228" s="2">
        <f t="shared" si="64"/>
        <v>2.1680216802168001E-2</v>
      </c>
      <c r="N228" s="1">
        <v>243</v>
      </c>
      <c r="O228" s="1">
        <v>460</v>
      </c>
      <c r="P228" s="1">
        <v>19</v>
      </c>
      <c r="Q228" s="57">
        <v>16</v>
      </c>
      <c r="R228" s="57"/>
      <c r="S228" s="57"/>
      <c r="T228" s="57"/>
      <c r="U228" s="57"/>
      <c r="V228" s="57"/>
      <c r="W228" s="57"/>
      <c r="X228" s="57">
        <v>0</v>
      </c>
      <c r="Y228" s="57"/>
      <c r="Z228" s="57"/>
      <c r="AA228" s="57"/>
      <c r="AB228" s="57"/>
      <c r="AC228" s="10"/>
      <c r="AD228" s="10"/>
      <c r="AI228" t="str">
        <f t="shared" si="68"/>
        <v>Deering</v>
      </c>
      <c r="AJ228" t="s">
        <v>349</v>
      </c>
      <c r="AK228">
        <v>2</v>
      </c>
      <c r="AM228" s="91">
        <v>33</v>
      </c>
      <c r="AN228" s="93">
        <v>11</v>
      </c>
      <c r="AO228" s="93">
        <v>30</v>
      </c>
      <c r="AP228" s="97">
        <v>17780</v>
      </c>
      <c r="AQ228" s="97">
        <f t="shared" si="71"/>
        <v>33011</v>
      </c>
      <c r="AR228" t="s">
        <v>718</v>
      </c>
      <c r="AS228">
        <f t="shared" si="67"/>
        <v>3317780</v>
      </c>
      <c r="AW228">
        <v>31.44</v>
      </c>
      <c r="AX228">
        <v>0.64</v>
      </c>
      <c r="AY228">
        <v>30.8</v>
      </c>
    </row>
    <row r="229" spans="1:51" hidden="1" outlineLevel="1">
      <c r="A229" t="s">
        <v>2272</v>
      </c>
      <c r="B229" s="10" t="s">
        <v>704</v>
      </c>
      <c r="C229" s="1">
        <f t="shared" si="57"/>
        <v>9132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 t="shared" si="58"/>
        <v>3</v>
      </c>
      <c r="G229" s="1">
        <f t="shared" si="69"/>
        <v>3450</v>
      </c>
      <c r="H229" s="2">
        <f t="shared" si="70"/>
        <v>0.37779237844940866</v>
      </c>
      <c r="I229" s="8"/>
      <c r="J229" s="2">
        <f t="shared" si="61"/>
        <v>0.2951160753394656</v>
      </c>
      <c r="K229" s="2">
        <f t="shared" si="62"/>
        <v>0.67290845378887432</v>
      </c>
      <c r="L229" s="2">
        <f t="shared" si="63"/>
        <v>1.9929916776171702E-2</v>
      </c>
      <c r="M229" s="2">
        <f t="shared" si="64"/>
        <v>1.2045554095488381E-2</v>
      </c>
      <c r="N229" s="1">
        <v>2695</v>
      </c>
      <c r="O229" s="1">
        <v>6145</v>
      </c>
      <c r="P229" s="1">
        <v>182</v>
      </c>
      <c r="Q229" s="57">
        <v>110</v>
      </c>
      <c r="R229" s="57"/>
      <c r="S229" s="57"/>
      <c r="T229" s="57"/>
      <c r="U229" s="57"/>
      <c r="V229" s="57"/>
      <c r="W229" s="57"/>
      <c r="X229" s="57">
        <v>0</v>
      </c>
      <c r="Y229" s="57"/>
      <c r="Z229" s="57"/>
      <c r="AA229" s="57"/>
      <c r="AB229" s="57"/>
      <c r="AC229" s="10"/>
      <c r="AD229" s="10"/>
      <c r="AI229" t="str">
        <f t="shared" si="68"/>
        <v>Derry</v>
      </c>
      <c r="AJ229" t="s">
        <v>241</v>
      </c>
      <c r="AK229">
        <v>1</v>
      </c>
      <c r="AM229" s="91">
        <v>33</v>
      </c>
      <c r="AN229" s="93">
        <v>15</v>
      </c>
      <c r="AO229" s="93">
        <v>40</v>
      </c>
      <c r="AP229" s="97">
        <v>17940</v>
      </c>
      <c r="AQ229" s="97">
        <f t="shared" si="71"/>
        <v>33015</v>
      </c>
      <c r="AR229" t="s">
        <v>718</v>
      </c>
      <c r="AS229">
        <f t="shared" si="67"/>
        <v>3317940</v>
      </c>
      <c r="AW229">
        <v>36.659999999999997</v>
      </c>
      <c r="AX229">
        <v>0.88</v>
      </c>
      <c r="AY229">
        <v>35.79</v>
      </c>
    </row>
    <row r="230" spans="1:51" hidden="1" outlineLevel="1">
      <c r="A230" t="s">
        <v>1928</v>
      </c>
      <c r="B230" s="10" t="s">
        <v>704</v>
      </c>
      <c r="C230" s="1">
        <f t="shared" si="57"/>
        <v>12</v>
      </c>
      <c r="D230" s="7">
        <f>IF(N230&gt;0, RANK(N230,(N230:P230,Q230:AE230)),0)</f>
        <v>1</v>
      </c>
      <c r="E230" s="7">
        <f>IF(O230&gt;0,RANK(O230,(N230:P230,Q230:AE230)),0)</f>
        <v>2</v>
      </c>
      <c r="F230" s="7">
        <f t="shared" si="58"/>
        <v>0</v>
      </c>
      <c r="G230" s="1">
        <f t="shared" si="69"/>
        <v>2</v>
      </c>
      <c r="H230" s="2">
        <f t="shared" si="70"/>
        <v>0.16666666666666666</v>
      </c>
      <c r="I230" s="8"/>
      <c r="J230" s="2">
        <f t="shared" si="61"/>
        <v>0.58333333333333337</v>
      </c>
      <c r="K230" s="2">
        <f t="shared" si="62"/>
        <v>0.41666666666666669</v>
      </c>
      <c r="L230" s="2">
        <f t="shared" si="63"/>
        <v>0</v>
      </c>
      <c r="M230" s="2">
        <f t="shared" si="64"/>
        <v>-5.5511151231257827E-17</v>
      </c>
      <c r="N230" s="1">
        <v>7</v>
      </c>
      <c r="O230" s="1">
        <v>5</v>
      </c>
      <c r="P230" s="1">
        <v>0</v>
      </c>
      <c r="Q230" s="57">
        <v>0</v>
      </c>
      <c r="R230" s="57"/>
      <c r="S230" s="57"/>
      <c r="T230" s="57"/>
      <c r="U230" s="57"/>
      <c r="V230" s="57"/>
      <c r="W230" s="57"/>
      <c r="X230" s="57">
        <v>0</v>
      </c>
      <c r="Y230" s="57"/>
      <c r="Z230" s="57"/>
      <c r="AA230" s="57"/>
      <c r="AB230" s="57"/>
      <c r="AC230" s="10"/>
      <c r="AD230" s="10"/>
      <c r="AI230" t="str">
        <f t="shared" si="68"/>
        <v>Dixville</v>
      </c>
      <c r="AJ230" t="s">
        <v>813</v>
      </c>
      <c r="AK230">
        <v>2</v>
      </c>
      <c r="AM230" s="91">
        <v>33</v>
      </c>
      <c r="AN230" s="93">
        <v>7</v>
      </c>
      <c r="AO230" s="93">
        <v>75</v>
      </c>
      <c r="AP230" s="97">
        <v>18420</v>
      </c>
      <c r="AQ230" s="97">
        <f t="shared" si="71"/>
        <v>33007</v>
      </c>
      <c r="AR230" t="s">
        <v>519</v>
      </c>
      <c r="AS230">
        <f t="shared" si="67"/>
        <v>3318420</v>
      </c>
      <c r="AW230">
        <v>48.99</v>
      </c>
      <c r="AX230">
        <v>0.14000000000000001</v>
      </c>
      <c r="AY230">
        <v>48.86</v>
      </c>
    </row>
    <row r="231" spans="1:51" hidden="1" outlineLevel="1">
      <c r="A231" t="s">
        <v>2309</v>
      </c>
      <c r="B231" s="10" t="s">
        <v>704</v>
      </c>
      <c r="C231" s="1">
        <f t="shared" si="57"/>
        <v>137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 t="shared" si="58"/>
        <v>4</v>
      </c>
      <c r="G231" s="1">
        <f t="shared" si="69"/>
        <v>56</v>
      </c>
      <c r="H231" s="2">
        <f t="shared" si="70"/>
        <v>0.40875912408759124</v>
      </c>
      <c r="I231" s="8"/>
      <c r="J231" s="2">
        <f t="shared" si="61"/>
        <v>0.27007299270072993</v>
      </c>
      <c r="K231" s="2">
        <f t="shared" si="62"/>
        <v>0.67883211678832112</v>
      </c>
      <c r="L231" s="2">
        <f t="shared" si="63"/>
        <v>2.1897810218978103E-2</v>
      </c>
      <c r="M231" s="2">
        <f t="shared" si="64"/>
        <v>2.9197080291970851E-2</v>
      </c>
      <c r="N231" s="1">
        <v>37</v>
      </c>
      <c r="O231" s="1">
        <v>93</v>
      </c>
      <c r="P231" s="1">
        <v>3</v>
      </c>
      <c r="Q231" s="57">
        <v>4</v>
      </c>
      <c r="R231" s="57"/>
      <c r="S231" s="57"/>
      <c r="T231" s="57"/>
      <c r="U231" s="57"/>
      <c r="V231" s="57"/>
      <c r="W231" s="57"/>
      <c r="X231" s="57">
        <v>0</v>
      </c>
      <c r="Y231" s="57"/>
      <c r="Z231" s="57"/>
      <c r="AA231" s="57"/>
      <c r="AB231" s="57"/>
      <c r="AC231" s="10"/>
      <c r="AD231" s="10"/>
      <c r="AI231" t="str">
        <f t="shared" si="68"/>
        <v>Dorchester</v>
      </c>
      <c r="AJ231" t="s">
        <v>1738</v>
      </c>
      <c r="AK231">
        <v>2</v>
      </c>
      <c r="AM231" s="91">
        <v>33</v>
      </c>
      <c r="AN231" s="93">
        <v>9</v>
      </c>
      <c r="AO231" s="93">
        <v>50</v>
      </c>
      <c r="AP231" s="97">
        <v>18740</v>
      </c>
      <c r="AQ231" s="97">
        <f t="shared" si="71"/>
        <v>33009</v>
      </c>
      <c r="AR231" t="s">
        <v>718</v>
      </c>
      <c r="AS231">
        <f t="shared" si="67"/>
        <v>3318740</v>
      </c>
      <c r="AW231">
        <v>45.24</v>
      </c>
      <c r="AX231">
        <v>0.55000000000000004</v>
      </c>
      <c r="AY231">
        <v>44.69</v>
      </c>
    </row>
    <row r="232" spans="1:51" hidden="1" outlineLevel="1">
      <c r="A232" t="s">
        <v>1912</v>
      </c>
      <c r="B232" s="10" t="s">
        <v>704</v>
      </c>
      <c r="C232" s="1">
        <f t="shared" si="57"/>
        <v>9666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 t="shared" si="58"/>
        <v>3</v>
      </c>
      <c r="G232" s="1">
        <f t="shared" si="69"/>
        <v>538</v>
      </c>
      <c r="H232" s="2">
        <f t="shared" si="70"/>
        <v>5.5659010966273535E-2</v>
      </c>
      <c r="I232" s="8"/>
      <c r="J232" s="2">
        <f t="shared" si="61"/>
        <v>0.45737637078419202</v>
      </c>
      <c r="K232" s="2">
        <f t="shared" si="62"/>
        <v>0.51303538175046559</v>
      </c>
      <c r="L232" s="2">
        <f t="shared" si="63"/>
        <v>1.9553072625698324E-2</v>
      </c>
      <c r="M232" s="2">
        <f t="shared" si="64"/>
        <v>1.0035174839644063E-2</v>
      </c>
      <c r="N232" s="1">
        <v>4421</v>
      </c>
      <c r="O232" s="1">
        <v>4959</v>
      </c>
      <c r="P232" s="1">
        <v>189</v>
      </c>
      <c r="Q232" s="57">
        <v>94</v>
      </c>
      <c r="R232" s="57"/>
      <c r="S232" s="57"/>
      <c r="T232" s="57"/>
      <c r="U232" s="57"/>
      <c r="V232" s="57"/>
      <c r="W232" s="57"/>
      <c r="X232" s="57">
        <v>3</v>
      </c>
      <c r="Y232" s="57"/>
      <c r="Z232" s="57"/>
      <c r="AA232" s="57"/>
      <c r="AB232" s="57"/>
      <c r="AC232" s="10"/>
      <c r="AD232" s="10"/>
      <c r="AI232" t="str">
        <f t="shared" si="68"/>
        <v>Dover</v>
      </c>
      <c r="AJ232" t="s">
        <v>192</v>
      </c>
      <c r="AK232">
        <v>1</v>
      </c>
      <c r="AM232" s="91">
        <v>33</v>
      </c>
      <c r="AN232" s="93">
        <v>17</v>
      </c>
      <c r="AO232" s="93">
        <v>10</v>
      </c>
      <c r="AP232" s="97">
        <v>18820</v>
      </c>
      <c r="AQ232" s="97">
        <f t="shared" si="71"/>
        <v>33017</v>
      </c>
      <c r="AR232" t="s">
        <v>710</v>
      </c>
      <c r="AS232">
        <f t="shared" si="67"/>
        <v>3318820</v>
      </c>
      <c r="AW232">
        <v>29.05</v>
      </c>
      <c r="AX232">
        <v>2.34</v>
      </c>
      <c r="AY232">
        <v>26.72</v>
      </c>
    </row>
    <row r="233" spans="1:51" hidden="1" outlineLevel="1">
      <c r="A233" t="s">
        <v>1929</v>
      </c>
      <c r="B233" s="10" t="s">
        <v>704</v>
      </c>
      <c r="C233" s="1">
        <f t="shared" si="57"/>
        <v>774</v>
      </c>
      <c r="D233" s="7">
        <f>IF(N233&gt;0, RANK(N233,(N233:P233,Q233:AE233)),0)</f>
        <v>1</v>
      </c>
      <c r="E233" s="7">
        <f>IF(O233&gt;0,RANK(O233,(N233:P233,Q233:AE233)),0)</f>
        <v>2</v>
      </c>
      <c r="F233" s="7">
        <f t="shared" si="58"/>
        <v>3</v>
      </c>
      <c r="G233" s="1">
        <f t="shared" si="69"/>
        <v>6</v>
      </c>
      <c r="H233" s="2">
        <f t="shared" si="70"/>
        <v>7.7519379844961239E-3</v>
      </c>
      <c r="I233" s="8"/>
      <c r="J233" s="2">
        <f t="shared" si="61"/>
        <v>0.49483204134366926</v>
      </c>
      <c r="K233" s="2">
        <f t="shared" si="62"/>
        <v>0.48708010335917312</v>
      </c>
      <c r="L233" s="2">
        <f t="shared" si="63"/>
        <v>1.1627906976744186E-2</v>
      </c>
      <c r="M233" s="2">
        <f t="shared" si="64"/>
        <v>6.4599483204133765E-3</v>
      </c>
      <c r="N233" s="1">
        <v>383</v>
      </c>
      <c r="O233" s="1">
        <v>377</v>
      </c>
      <c r="P233" s="1">
        <v>9</v>
      </c>
      <c r="Q233" s="57">
        <v>5</v>
      </c>
      <c r="R233" s="57"/>
      <c r="S233" s="57"/>
      <c r="T233" s="57"/>
      <c r="U233" s="57"/>
      <c r="V233" s="57"/>
      <c r="W233" s="57"/>
      <c r="X233" s="57">
        <v>0</v>
      </c>
      <c r="Y233" s="57"/>
      <c r="Z233" s="57"/>
      <c r="AA233" s="57"/>
      <c r="AB233" s="57"/>
      <c r="AC233" s="10"/>
      <c r="AD233" s="10"/>
      <c r="AI233" t="str">
        <f t="shared" si="68"/>
        <v>Dublin</v>
      </c>
      <c r="AJ233" t="s">
        <v>1288</v>
      </c>
      <c r="AK233">
        <v>2</v>
      </c>
      <c r="AM233" s="91">
        <v>33</v>
      </c>
      <c r="AN233" s="93">
        <v>5</v>
      </c>
      <c r="AO233" s="93">
        <v>15</v>
      </c>
      <c r="AP233" s="97">
        <v>19140</v>
      </c>
      <c r="AQ233" s="97">
        <f t="shared" si="71"/>
        <v>33005</v>
      </c>
      <c r="AR233" t="s">
        <v>718</v>
      </c>
      <c r="AS233">
        <f t="shared" si="67"/>
        <v>3319140</v>
      </c>
      <c r="AW233">
        <v>29.08</v>
      </c>
      <c r="AX233">
        <v>1.1000000000000001</v>
      </c>
      <c r="AY233">
        <v>27.98</v>
      </c>
    </row>
    <row r="234" spans="1:51" hidden="1" outlineLevel="1">
      <c r="A234" t="s">
        <v>2511</v>
      </c>
      <c r="B234" s="10" t="s">
        <v>704</v>
      </c>
      <c r="C234" s="1">
        <f t="shared" si="57"/>
        <v>113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 t="shared" si="58"/>
        <v>3</v>
      </c>
      <c r="G234" s="1">
        <f t="shared" si="69"/>
        <v>34</v>
      </c>
      <c r="H234" s="2">
        <f t="shared" si="70"/>
        <v>0.30088495575221241</v>
      </c>
      <c r="I234" s="8"/>
      <c r="J234" s="2">
        <f t="shared" si="61"/>
        <v>0.32743362831858408</v>
      </c>
      <c r="K234" s="2">
        <f t="shared" si="62"/>
        <v>0.62831858407079644</v>
      </c>
      <c r="L234" s="2">
        <f t="shared" si="63"/>
        <v>2.6548672566371681E-2</v>
      </c>
      <c r="M234" s="2">
        <f t="shared" si="64"/>
        <v>1.7699115044247746E-2</v>
      </c>
      <c r="N234" s="1">
        <v>37</v>
      </c>
      <c r="O234" s="1">
        <v>71</v>
      </c>
      <c r="P234" s="1">
        <v>3</v>
      </c>
      <c r="Q234" s="57">
        <v>2</v>
      </c>
      <c r="R234" s="57"/>
      <c r="S234" s="57"/>
      <c r="T234" s="57"/>
      <c r="U234" s="57"/>
      <c r="V234" s="57"/>
      <c r="W234" s="57"/>
      <c r="X234" s="57">
        <v>0</v>
      </c>
      <c r="Y234" s="57"/>
      <c r="Z234" s="57"/>
      <c r="AA234" s="57"/>
      <c r="AB234" s="57"/>
      <c r="AC234" s="10"/>
      <c r="AD234" s="10"/>
      <c r="AI234" t="str">
        <f t="shared" si="68"/>
        <v>Dummer</v>
      </c>
      <c r="AJ234" t="s">
        <v>813</v>
      </c>
      <c r="AK234">
        <v>2</v>
      </c>
      <c r="AM234" s="91">
        <v>33</v>
      </c>
      <c r="AN234" s="93">
        <v>7</v>
      </c>
      <c r="AO234" s="93">
        <v>80</v>
      </c>
      <c r="AP234" s="97">
        <v>19300</v>
      </c>
      <c r="AQ234" s="97">
        <f t="shared" si="71"/>
        <v>33007</v>
      </c>
      <c r="AR234" t="s">
        <v>718</v>
      </c>
      <c r="AS234">
        <f t="shared" si="67"/>
        <v>3319300</v>
      </c>
      <c r="AW234">
        <v>49.04</v>
      </c>
      <c r="AX234">
        <v>1.3</v>
      </c>
      <c r="AY234">
        <v>47.75</v>
      </c>
    </row>
    <row r="235" spans="1:51" hidden="1" outlineLevel="1">
      <c r="A235" t="s">
        <v>1184</v>
      </c>
      <c r="B235" s="10" t="s">
        <v>704</v>
      </c>
      <c r="C235" s="1">
        <f t="shared" si="57"/>
        <v>1255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58"/>
        <v>3</v>
      </c>
      <c r="G235" s="1">
        <f t="shared" si="69"/>
        <v>405</v>
      </c>
      <c r="H235" s="2">
        <f t="shared" si="70"/>
        <v>0.32270916334661354</v>
      </c>
      <c r="I235" s="8"/>
      <c r="J235" s="2">
        <f t="shared" si="61"/>
        <v>0.32191235059760959</v>
      </c>
      <c r="K235" s="2">
        <f t="shared" si="62"/>
        <v>0.64462151394422307</v>
      </c>
      <c r="L235" s="2">
        <f t="shared" si="63"/>
        <v>1.752988047808765E-2</v>
      </c>
      <c r="M235" s="2">
        <f t="shared" si="64"/>
        <v>1.5936254980079695E-2</v>
      </c>
      <c r="N235" s="1">
        <v>404</v>
      </c>
      <c r="O235" s="1">
        <v>809</v>
      </c>
      <c r="P235" s="1">
        <v>22</v>
      </c>
      <c r="Q235" s="57">
        <v>18</v>
      </c>
      <c r="R235" s="57"/>
      <c r="S235" s="57"/>
      <c r="T235" s="57"/>
      <c r="U235" s="57"/>
      <c r="V235" s="57"/>
      <c r="W235" s="57"/>
      <c r="X235" s="57">
        <v>2</v>
      </c>
      <c r="Y235" s="57"/>
      <c r="Z235" s="57"/>
      <c r="AA235" s="57"/>
      <c r="AB235" s="57"/>
      <c r="AC235" s="10"/>
      <c r="AD235" s="10"/>
      <c r="AI235" t="str">
        <f t="shared" si="68"/>
        <v>Dunbarton</v>
      </c>
      <c r="AJ235" t="s">
        <v>2298</v>
      </c>
      <c r="AK235">
        <v>2</v>
      </c>
      <c r="AM235" s="91">
        <v>33</v>
      </c>
      <c r="AN235" s="93">
        <v>13</v>
      </c>
      <c r="AO235" s="93">
        <v>50</v>
      </c>
      <c r="AP235" s="97">
        <v>19460</v>
      </c>
      <c r="AQ235" s="97">
        <f t="shared" si="71"/>
        <v>33013</v>
      </c>
      <c r="AR235" t="s">
        <v>718</v>
      </c>
      <c r="AS235">
        <f t="shared" si="67"/>
        <v>3319460</v>
      </c>
      <c r="AW235">
        <v>31.36</v>
      </c>
      <c r="AX235">
        <v>0.47</v>
      </c>
      <c r="AY235">
        <v>30.89</v>
      </c>
    </row>
    <row r="236" spans="1:51" hidden="1" outlineLevel="1">
      <c r="A236" t="s">
        <v>1109</v>
      </c>
      <c r="B236" s="10" t="s">
        <v>704</v>
      </c>
      <c r="C236" s="1">
        <f t="shared" si="57"/>
        <v>3695</v>
      </c>
      <c r="D236" s="7">
        <f>IF(N236&gt;0, RANK(N236,(N236:P236,Q236:AE236)),0)</f>
        <v>1</v>
      </c>
      <c r="E236" s="7">
        <f>IF(O236&gt;0,RANK(O236,(N236:P236,Q236:AE236)),0)</f>
        <v>2</v>
      </c>
      <c r="F236" s="7">
        <f t="shared" si="58"/>
        <v>3</v>
      </c>
      <c r="G236" s="1">
        <f t="shared" si="69"/>
        <v>1045</v>
      </c>
      <c r="H236" s="2">
        <f t="shared" si="70"/>
        <v>0.28281461434370769</v>
      </c>
      <c r="I236" s="8"/>
      <c r="J236" s="2">
        <f t="shared" si="61"/>
        <v>0.62543978349120433</v>
      </c>
      <c r="K236" s="2">
        <f t="shared" si="62"/>
        <v>0.34262516914749663</v>
      </c>
      <c r="L236" s="2">
        <f t="shared" si="63"/>
        <v>1.7591339648173207E-2</v>
      </c>
      <c r="M236" s="2">
        <f t="shared" si="64"/>
        <v>1.4343707713125833E-2</v>
      </c>
      <c r="N236" s="1">
        <v>2311</v>
      </c>
      <c r="O236" s="1">
        <v>1266</v>
      </c>
      <c r="P236" s="1">
        <v>65</v>
      </c>
      <c r="Q236" s="57">
        <v>51</v>
      </c>
      <c r="R236" s="57"/>
      <c r="S236" s="57"/>
      <c r="T236" s="57"/>
      <c r="U236" s="57"/>
      <c r="V236" s="57"/>
      <c r="W236" s="57"/>
      <c r="X236" s="57">
        <v>2</v>
      </c>
      <c r="Y236" s="57"/>
      <c r="Z236" s="57"/>
      <c r="AA236" s="57"/>
      <c r="AB236" s="57"/>
      <c r="AC236" s="10"/>
      <c r="AD236" s="10"/>
      <c r="AI236" t="str">
        <f t="shared" si="68"/>
        <v>Durham</v>
      </c>
      <c r="AJ236" t="s">
        <v>192</v>
      </c>
      <c r="AK236">
        <v>1</v>
      </c>
      <c r="AM236" s="91">
        <v>33</v>
      </c>
      <c r="AN236" s="93">
        <v>17</v>
      </c>
      <c r="AO236" s="93">
        <v>15</v>
      </c>
      <c r="AP236" s="97">
        <v>19700</v>
      </c>
      <c r="AQ236" s="97">
        <f t="shared" si="71"/>
        <v>33017</v>
      </c>
      <c r="AR236" t="s">
        <v>718</v>
      </c>
      <c r="AS236">
        <f t="shared" si="67"/>
        <v>3319700</v>
      </c>
      <c r="AW236">
        <v>24.76</v>
      </c>
      <c r="AX236">
        <v>2.37</v>
      </c>
      <c r="AY236">
        <v>22.39</v>
      </c>
    </row>
    <row r="237" spans="1:51" hidden="1" outlineLevel="1">
      <c r="A237" t="s">
        <v>1727</v>
      </c>
      <c r="B237" s="10" t="s">
        <v>704</v>
      </c>
      <c r="C237" s="1">
        <f t="shared" si="57"/>
        <v>1048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 t="shared" si="58"/>
        <v>3</v>
      </c>
      <c r="G237" s="1">
        <f t="shared" si="69"/>
        <v>480</v>
      </c>
      <c r="H237" s="2">
        <f t="shared" si="70"/>
        <v>0.4580152671755725</v>
      </c>
      <c r="I237" s="8"/>
      <c r="J237" s="2">
        <f t="shared" si="61"/>
        <v>0.25286259541984735</v>
      </c>
      <c r="K237" s="2">
        <f t="shared" si="62"/>
        <v>0.71087786259541985</v>
      </c>
      <c r="L237" s="2">
        <f t="shared" si="63"/>
        <v>2.5763358778625955E-2</v>
      </c>
      <c r="M237" s="2">
        <f t="shared" si="64"/>
        <v>1.0496183206106846E-2</v>
      </c>
      <c r="N237" s="1">
        <v>265</v>
      </c>
      <c r="O237" s="1">
        <v>745</v>
      </c>
      <c r="P237" s="1">
        <v>27</v>
      </c>
      <c r="Q237" s="57">
        <v>11</v>
      </c>
      <c r="R237" s="57"/>
      <c r="S237" s="57"/>
      <c r="T237" s="57"/>
      <c r="U237" s="57"/>
      <c r="V237" s="57"/>
      <c r="W237" s="57"/>
      <c r="X237" s="57">
        <v>0</v>
      </c>
      <c r="Y237" s="57"/>
      <c r="Z237" s="57"/>
      <c r="AA237" s="57"/>
      <c r="AB237" s="57"/>
      <c r="AC237" s="10"/>
      <c r="AD237" s="10"/>
      <c r="AI237" t="str">
        <f t="shared" si="68"/>
        <v>East Kingston</v>
      </c>
      <c r="AJ237" t="s">
        <v>241</v>
      </c>
      <c r="AK237">
        <v>1</v>
      </c>
      <c r="AM237" s="91">
        <v>33</v>
      </c>
      <c r="AN237" s="93">
        <v>15</v>
      </c>
      <c r="AO237" s="93">
        <v>45</v>
      </c>
      <c r="AP237" s="97">
        <v>21380</v>
      </c>
      <c r="AQ237" s="97">
        <f t="shared" si="71"/>
        <v>33015</v>
      </c>
      <c r="AR237" t="s">
        <v>718</v>
      </c>
      <c r="AS237">
        <f t="shared" si="67"/>
        <v>3321380</v>
      </c>
      <c r="AW237">
        <v>10.050000000000001</v>
      </c>
      <c r="AX237">
        <v>0.06</v>
      </c>
      <c r="AY237">
        <v>9.99</v>
      </c>
    </row>
    <row r="238" spans="1:51" hidden="1" outlineLevel="1">
      <c r="A238" t="s">
        <v>559</v>
      </c>
      <c r="B238" s="10" t="s">
        <v>704</v>
      </c>
      <c r="C238" s="1">
        <f t="shared" ref="C238:C301" si="72">SUM(N238:AG238)</f>
        <v>151</v>
      </c>
      <c r="D238" s="7">
        <f>IF(N238&gt;0, RANK(N238,(N238:P238,Q238:AE238)),0)</f>
        <v>1</v>
      </c>
      <c r="E238" s="7">
        <f>IF(O238&gt;0,RANK(O238,(N238:P238,Q238:AE238)),0)</f>
        <v>2</v>
      </c>
      <c r="F238" s="7">
        <f t="shared" ref="F238:F301" si="73">IF(P238&gt;0,RANK(P238,(N238:AE238)),0)</f>
        <v>3</v>
      </c>
      <c r="G238" s="1">
        <f t="shared" si="69"/>
        <v>15</v>
      </c>
      <c r="H238" s="2">
        <f t="shared" si="70"/>
        <v>9.9337748344370855E-2</v>
      </c>
      <c r="I238" s="8"/>
      <c r="J238" s="2">
        <f t="shared" ref="J238:J301" si="74">IF(C238=0,"-",N238/C238)</f>
        <v>0.5298013245033113</v>
      </c>
      <c r="K238" s="2">
        <f t="shared" ref="K238:K301" si="75">IF(C238=0,"-",O238/C238)</f>
        <v>0.43046357615894038</v>
      </c>
      <c r="L238" s="2">
        <f t="shared" ref="L238:L301" si="76">IF(C238=0,"-",P238/C238)</f>
        <v>3.3112582781456956E-2</v>
      </c>
      <c r="M238" s="2">
        <f t="shared" ref="M238:M301" si="77">IF(C238=0,"-",(1-J238-K238-L238))</f>
        <v>6.622516556291369E-3</v>
      </c>
      <c r="N238" s="1">
        <v>80</v>
      </c>
      <c r="O238" s="1">
        <v>65</v>
      </c>
      <c r="P238" s="1">
        <v>5</v>
      </c>
      <c r="Q238" s="57">
        <v>1</v>
      </c>
      <c r="R238" s="57"/>
      <c r="S238" s="57"/>
      <c r="T238" s="57"/>
      <c r="U238" s="57"/>
      <c r="V238" s="57"/>
      <c r="W238" s="57"/>
      <c r="X238" s="57">
        <v>0</v>
      </c>
      <c r="Y238" s="57"/>
      <c r="Z238" s="57"/>
      <c r="AA238" s="57"/>
      <c r="AB238" s="57"/>
      <c r="AC238" s="10"/>
      <c r="AD238" s="10"/>
      <c r="AI238" t="str">
        <f t="shared" si="68"/>
        <v>Easton</v>
      </c>
      <c r="AJ238" t="s">
        <v>1738</v>
      </c>
      <c r="AK238">
        <v>2</v>
      </c>
      <c r="AM238" s="91">
        <v>33</v>
      </c>
      <c r="AN238" s="93">
        <v>9</v>
      </c>
      <c r="AO238" s="93">
        <v>55</v>
      </c>
      <c r="AP238" s="97">
        <v>22020</v>
      </c>
      <c r="AQ238" s="97">
        <f t="shared" si="71"/>
        <v>33009</v>
      </c>
      <c r="AR238" t="s">
        <v>718</v>
      </c>
      <c r="AS238">
        <f t="shared" ref="AS238:AS301" si="78">AM238*100000+AP238</f>
        <v>3322020</v>
      </c>
      <c r="AW238">
        <v>31.19</v>
      </c>
      <c r="AX238">
        <v>0.01</v>
      </c>
      <c r="AY238">
        <v>31.18</v>
      </c>
    </row>
    <row r="239" spans="1:51" hidden="1" outlineLevel="1">
      <c r="A239" t="s">
        <v>1390</v>
      </c>
      <c r="B239" s="10" t="s">
        <v>704</v>
      </c>
      <c r="C239" s="1">
        <f t="shared" si="72"/>
        <v>219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 t="shared" si="73"/>
        <v>0</v>
      </c>
      <c r="G239" s="1">
        <f t="shared" si="69"/>
        <v>9</v>
      </c>
      <c r="H239" s="2">
        <f t="shared" si="70"/>
        <v>4.1095890410958902E-2</v>
      </c>
      <c r="I239" s="8"/>
      <c r="J239" s="2">
        <f t="shared" si="74"/>
        <v>0.47945205479452052</v>
      </c>
      <c r="K239" s="2">
        <f t="shared" si="75"/>
        <v>0.52054794520547942</v>
      </c>
      <c r="L239" s="2">
        <f t="shared" si="76"/>
        <v>0</v>
      </c>
      <c r="M239" s="2">
        <f t="shared" si="77"/>
        <v>1.1102230246251565E-16</v>
      </c>
      <c r="N239" s="1">
        <v>105</v>
      </c>
      <c r="O239" s="1">
        <v>114</v>
      </c>
      <c r="P239" s="1">
        <v>0</v>
      </c>
      <c r="Q239" s="57">
        <v>0</v>
      </c>
      <c r="R239" s="57"/>
      <c r="S239" s="57"/>
      <c r="T239" s="57"/>
      <c r="U239" s="57"/>
      <c r="V239" s="57"/>
      <c r="W239" s="57"/>
      <c r="X239" s="57">
        <v>0</v>
      </c>
      <c r="Y239" s="57"/>
      <c r="Z239" s="57"/>
      <c r="AA239" s="57"/>
      <c r="AB239" s="57"/>
      <c r="AC239" s="10"/>
      <c r="AD239" s="10"/>
      <c r="AI239" t="str">
        <f t="shared" si="68"/>
        <v>Eaton</v>
      </c>
      <c r="AJ239" t="s">
        <v>1199</v>
      </c>
      <c r="AK239">
        <v>1</v>
      </c>
      <c r="AM239" s="91">
        <v>33</v>
      </c>
      <c r="AN239" s="93">
        <v>3</v>
      </c>
      <c r="AO239" s="93">
        <v>30</v>
      </c>
      <c r="AP239" s="97">
        <v>23380</v>
      </c>
      <c r="AQ239" s="97">
        <f t="shared" si="71"/>
        <v>33003</v>
      </c>
      <c r="AR239" t="s">
        <v>718</v>
      </c>
      <c r="AS239">
        <f t="shared" si="78"/>
        <v>3323380</v>
      </c>
      <c r="AW239">
        <v>25.58</v>
      </c>
      <c r="AX239">
        <v>1.18</v>
      </c>
      <c r="AY239">
        <v>24.39</v>
      </c>
    </row>
    <row r="240" spans="1:51" hidden="1" outlineLevel="1">
      <c r="A240" t="s">
        <v>1008</v>
      </c>
      <c r="B240" s="10" t="s">
        <v>704</v>
      </c>
      <c r="C240" s="1">
        <f t="shared" si="72"/>
        <v>546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 t="shared" si="73"/>
        <v>3</v>
      </c>
      <c r="G240" s="1">
        <f t="shared" si="69"/>
        <v>142</v>
      </c>
      <c r="H240" s="2">
        <f t="shared" si="70"/>
        <v>0.26007326007326009</v>
      </c>
      <c r="I240" s="8"/>
      <c r="J240" s="2">
        <f t="shared" si="74"/>
        <v>0.33699633699633702</v>
      </c>
      <c r="K240" s="2">
        <f t="shared" si="75"/>
        <v>0.59706959706959706</v>
      </c>
      <c r="L240" s="2">
        <f t="shared" si="76"/>
        <v>5.3113553113553112E-2</v>
      </c>
      <c r="M240" s="2">
        <f t="shared" si="77"/>
        <v>1.282051282051281E-2</v>
      </c>
      <c r="N240" s="1">
        <v>184</v>
      </c>
      <c r="O240" s="1">
        <v>326</v>
      </c>
      <c r="P240" s="1">
        <v>29</v>
      </c>
      <c r="Q240" s="57">
        <v>7</v>
      </c>
      <c r="R240" s="57"/>
      <c r="S240" s="57"/>
      <c r="T240" s="57"/>
      <c r="U240" s="57"/>
      <c r="V240" s="57"/>
      <c r="W240" s="57"/>
      <c r="X240" s="57">
        <v>0</v>
      </c>
      <c r="Y240" s="57"/>
      <c r="Z240" s="57"/>
      <c r="AA240" s="57"/>
      <c r="AB240" s="57"/>
      <c r="AC240" s="10"/>
      <c r="AD240" s="10"/>
      <c r="AI240" t="str">
        <f t="shared" si="68"/>
        <v>Effingham</v>
      </c>
      <c r="AJ240" t="s">
        <v>1199</v>
      </c>
      <c r="AK240">
        <v>1</v>
      </c>
      <c r="AM240" s="91">
        <v>33</v>
      </c>
      <c r="AN240" s="93">
        <v>3</v>
      </c>
      <c r="AO240" s="93">
        <v>35</v>
      </c>
      <c r="AP240" s="97">
        <v>23620</v>
      </c>
      <c r="AQ240" s="97">
        <f t="shared" si="71"/>
        <v>33003</v>
      </c>
      <c r="AR240" t="s">
        <v>718</v>
      </c>
      <c r="AS240">
        <f t="shared" si="78"/>
        <v>3323620</v>
      </c>
      <c r="AW240">
        <v>39.65</v>
      </c>
      <c r="AX240">
        <v>1.1100000000000001</v>
      </c>
      <c r="AY240">
        <v>38.549999999999997</v>
      </c>
    </row>
    <row r="241" spans="1:51" hidden="1" outlineLevel="1">
      <c r="A241" t="s">
        <v>1282</v>
      </c>
      <c r="B241" s="10" t="s">
        <v>704</v>
      </c>
      <c r="C241" s="1">
        <f t="shared" si="72"/>
        <v>42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 t="shared" si="73"/>
        <v>3</v>
      </c>
      <c r="G241" s="1">
        <f t="shared" si="69"/>
        <v>9</v>
      </c>
      <c r="H241" s="2">
        <f t="shared" si="70"/>
        <v>0.21428571428571427</v>
      </c>
      <c r="I241" s="8"/>
      <c r="J241" s="2">
        <f t="shared" si="74"/>
        <v>0.35714285714285715</v>
      </c>
      <c r="K241" s="2">
        <f t="shared" si="75"/>
        <v>0.5714285714285714</v>
      </c>
      <c r="L241" s="2">
        <f t="shared" si="76"/>
        <v>4.7619047619047616E-2</v>
      </c>
      <c r="M241" s="2">
        <f t="shared" si="77"/>
        <v>2.380952380952378E-2</v>
      </c>
      <c r="N241" s="1">
        <v>15</v>
      </c>
      <c r="O241" s="1">
        <v>24</v>
      </c>
      <c r="P241" s="1">
        <v>2</v>
      </c>
      <c r="Q241" s="57">
        <v>1</v>
      </c>
      <c r="R241" s="57"/>
      <c r="S241" s="57"/>
      <c r="T241" s="57"/>
      <c r="U241" s="57"/>
      <c r="V241" s="57"/>
      <c r="W241" s="57"/>
      <c r="X241" s="57">
        <v>0</v>
      </c>
      <c r="Y241" s="57"/>
      <c r="Z241" s="57"/>
      <c r="AA241" s="57"/>
      <c r="AB241" s="57"/>
      <c r="AC241" s="10"/>
      <c r="AD241" s="10"/>
      <c r="AI241" t="str">
        <f t="shared" si="68"/>
        <v>Ellsworth</v>
      </c>
      <c r="AJ241" t="s">
        <v>1738</v>
      </c>
      <c r="AK241">
        <v>2</v>
      </c>
      <c r="AM241" s="91">
        <v>33</v>
      </c>
      <c r="AN241" s="93">
        <v>9</v>
      </c>
      <c r="AO241" s="93">
        <v>60</v>
      </c>
      <c r="AP241" s="97">
        <v>23860</v>
      </c>
      <c r="AQ241" s="97">
        <f t="shared" si="71"/>
        <v>33009</v>
      </c>
      <c r="AR241" t="s">
        <v>718</v>
      </c>
      <c r="AS241">
        <f t="shared" si="78"/>
        <v>3323860</v>
      </c>
      <c r="AW241">
        <v>21.48</v>
      </c>
      <c r="AX241">
        <v>0.1</v>
      </c>
      <c r="AY241">
        <v>21.39</v>
      </c>
    </row>
    <row r="242" spans="1:51" hidden="1" outlineLevel="1">
      <c r="A242" t="s">
        <v>1632</v>
      </c>
      <c r="B242" s="10" t="s">
        <v>704</v>
      </c>
      <c r="C242" s="1">
        <f t="shared" si="72"/>
        <v>1462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 t="shared" si="73"/>
        <v>3</v>
      </c>
      <c r="G242" s="1">
        <f t="shared" si="69"/>
        <v>32</v>
      </c>
      <c r="H242" s="2">
        <f t="shared" si="70"/>
        <v>2.188782489740082E-2</v>
      </c>
      <c r="I242" s="8"/>
      <c r="J242" s="2">
        <f t="shared" si="74"/>
        <v>0.49247606019151846</v>
      </c>
      <c r="K242" s="2">
        <f t="shared" si="75"/>
        <v>0.47058823529411764</v>
      </c>
      <c r="L242" s="2">
        <f t="shared" si="76"/>
        <v>2.3255813953488372E-2</v>
      </c>
      <c r="M242" s="2">
        <f t="shared" si="77"/>
        <v>1.3679890560875527E-2</v>
      </c>
      <c r="N242" s="1">
        <v>720</v>
      </c>
      <c r="O242" s="1">
        <v>688</v>
      </c>
      <c r="P242" s="1">
        <v>34</v>
      </c>
      <c r="Q242" s="57">
        <v>19</v>
      </c>
      <c r="R242" s="57"/>
      <c r="S242" s="57"/>
      <c r="T242" s="57"/>
      <c r="U242" s="57"/>
      <c r="V242" s="57"/>
      <c r="W242" s="57"/>
      <c r="X242" s="57">
        <v>1</v>
      </c>
      <c r="Y242" s="57"/>
      <c r="Z242" s="57"/>
      <c r="AA242" s="57"/>
      <c r="AB242" s="57"/>
      <c r="AC242" s="10"/>
      <c r="AD242" s="10"/>
      <c r="AI242" t="str">
        <f t="shared" si="68"/>
        <v>Enfield</v>
      </c>
      <c r="AJ242" t="s">
        <v>1738</v>
      </c>
      <c r="AK242">
        <v>2</v>
      </c>
      <c r="AM242" s="91">
        <v>33</v>
      </c>
      <c r="AN242" s="93">
        <v>9</v>
      </c>
      <c r="AO242" s="93">
        <v>65</v>
      </c>
      <c r="AP242" s="97">
        <v>24340</v>
      </c>
      <c r="AQ242" s="97">
        <f t="shared" si="71"/>
        <v>33009</v>
      </c>
      <c r="AR242" t="s">
        <v>718</v>
      </c>
      <c r="AS242">
        <f t="shared" si="78"/>
        <v>3324340</v>
      </c>
      <c r="AW242">
        <v>43.1</v>
      </c>
      <c r="AX242">
        <v>2.85</v>
      </c>
      <c r="AY242">
        <v>40.25</v>
      </c>
    </row>
    <row r="243" spans="1:51" hidden="1" outlineLevel="1">
      <c r="A243" t="s">
        <v>1337</v>
      </c>
      <c r="B243" s="10" t="s">
        <v>704</v>
      </c>
      <c r="C243" s="1">
        <f t="shared" si="72"/>
        <v>2024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 t="shared" si="73"/>
        <v>3</v>
      </c>
      <c r="G243" s="1">
        <f t="shared" si="69"/>
        <v>567</v>
      </c>
      <c r="H243" s="2">
        <f t="shared" si="70"/>
        <v>0.28013833992094861</v>
      </c>
      <c r="I243" s="8"/>
      <c r="J243" s="2">
        <f t="shared" si="74"/>
        <v>0.33547430830039526</v>
      </c>
      <c r="K243" s="2">
        <f t="shared" si="75"/>
        <v>0.61561264822134387</v>
      </c>
      <c r="L243" s="2">
        <f t="shared" si="76"/>
        <v>3.4090909090909088E-2</v>
      </c>
      <c r="M243" s="2">
        <f t="shared" si="77"/>
        <v>1.4822134387351776E-2</v>
      </c>
      <c r="N243" s="1">
        <v>679</v>
      </c>
      <c r="O243" s="1">
        <v>1246</v>
      </c>
      <c r="P243" s="1">
        <v>69</v>
      </c>
      <c r="Q243" s="57">
        <v>25</v>
      </c>
      <c r="R243" s="57"/>
      <c r="S243" s="57"/>
      <c r="T243" s="57"/>
      <c r="U243" s="57"/>
      <c r="V243" s="57"/>
      <c r="W243" s="57"/>
      <c r="X243" s="57">
        <v>5</v>
      </c>
      <c r="Y243" s="57"/>
      <c r="Z243" s="57"/>
      <c r="AA243" s="57"/>
      <c r="AB243" s="57"/>
      <c r="AC243" s="10"/>
      <c r="AD243" s="10"/>
      <c r="AI243" t="str">
        <f t="shared" si="68"/>
        <v>Epping</v>
      </c>
      <c r="AJ243" t="s">
        <v>241</v>
      </c>
      <c r="AK243">
        <v>1</v>
      </c>
      <c r="AM243" s="91">
        <v>33</v>
      </c>
      <c r="AN243" s="93">
        <v>15</v>
      </c>
      <c r="AO243" s="93">
        <v>50</v>
      </c>
      <c r="AP243" s="97">
        <v>24660</v>
      </c>
      <c r="AQ243" s="97">
        <f t="shared" si="71"/>
        <v>33015</v>
      </c>
      <c r="AR243" t="s">
        <v>718</v>
      </c>
      <c r="AS243">
        <f t="shared" si="78"/>
        <v>3324660</v>
      </c>
      <c r="AW243">
        <v>26.23</v>
      </c>
      <c r="AX243">
        <v>0.2</v>
      </c>
      <c r="AY243">
        <v>26.03</v>
      </c>
    </row>
    <row r="244" spans="1:51" hidden="1" outlineLevel="1">
      <c r="A244" t="s">
        <v>1305</v>
      </c>
      <c r="B244" s="10" t="s">
        <v>704</v>
      </c>
      <c r="C244" s="1">
        <f t="shared" si="72"/>
        <v>1724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 t="shared" si="73"/>
        <v>3</v>
      </c>
      <c r="G244" s="1">
        <f t="shared" si="69"/>
        <v>730</v>
      </c>
      <c r="H244" s="2">
        <f t="shared" si="70"/>
        <v>0.42343387470997679</v>
      </c>
      <c r="I244" s="8"/>
      <c r="J244" s="2">
        <f t="shared" si="74"/>
        <v>0.2685614849187935</v>
      </c>
      <c r="K244" s="2">
        <f t="shared" si="75"/>
        <v>0.69199535962877035</v>
      </c>
      <c r="L244" s="2">
        <f t="shared" si="76"/>
        <v>2.2621809744779581E-2</v>
      </c>
      <c r="M244" s="2">
        <f t="shared" si="77"/>
        <v>1.682134570765657E-2</v>
      </c>
      <c r="N244" s="1">
        <v>463</v>
      </c>
      <c r="O244" s="1">
        <v>1193</v>
      </c>
      <c r="P244" s="1">
        <v>39</v>
      </c>
      <c r="Q244" s="57">
        <v>24</v>
      </c>
      <c r="R244" s="57"/>
      <c r="S244" s="57"/>
      <c r="T244" s="57"/>
      <c r="U244" s="57"/>
      <c r="V244" s="57"/>
      <c r="W244" s="57"/>
      <c r="X244" s="57">
        <v>5</v>
      </c>
      <c r="Y244" s="57"/>
      <c r="Z244" s="57"/>
      <c r="AA244" s="57"/>
      <c r="AB244" s="57"/>
      <c r="AC244" s="10"/>
      <c r="AD244" s="10"/>
      <c r="AI244" t="str">
        <f t="shared" si="68"/>
        <v>Epsom</v>
      </c>
      <c r="AJ244" t="s">
        <v>2298</v>
      </c>
      <c r="AK244">
        <v>2</v>
      </c>
      <c r="AM244" s="91">
        <v>33</v>
      </c>
      <c r="AN244" s="93">
        <v>13</v>
      </c>
      <c r="AO244" s="93">
        <v>55</v>
      </c>
      <c r="AP244" s="97">
        <v>24900</v>
      </c>
      <c r="AQ244" s="97">
        <f t="shared" si="71"/>
        <v>33013</v>
      </c>
      <c r="AR244" t="s">
        <v>718</v>
      </c>
      <c r="AS244">
        <f t="shared" si="78"/>
        <v>3324900</v>
      </c>
      <c r="AW244">
        <v>34.369999999999997</v>
      </c>
      <c r="AX244">
        <v>0.2</v>
      </c>
      <c r="AY244">
        <v>34.17</v>
      </c>
    </row>
    <row r="245" spans="1:51" hidden="1" outlineLevel="1">
      <c r="A245" t="s">
        <v>1306</v>
      </c>
      <c r="B245" s="10" t="s">
        <v>704</v>
      </c>
      <c r="C245" s="1">
        <f t="shared" si="72"/>
        <v>134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 t="shared" si="73"/>
        <v>3</v>
      </c>
      <c r="G245" s="1">
        <f t="shared" si="69"/>
        <v>68</v>
      </c>
      <c r="H245" s="2">
        <f t="shared" si="70"/>
        <v>0.5074626865671642</v>
      </c>
      <c r="I245" s="8"/>
      <c r="J245" s="2">
        <f t="shared" si="74"/>
        <v>0.23134328358208955</v>
      </c>
      <c r="K245" s="2">
        <f t="shared" si="75"/>
        <v>0.73880597014925375</v>
      </c>
      <c r="L245" s="2">
        <f t="shared" si="76"/>
        <v>2.2388059701492536E-2</v>
      </c>
      <c r="M245" s="2">
        <f t="shared" si="77"/>
        <v>7.4626865671641555E-3</v>
      </c>
      <c r="N245" s="1">
        <v>31</v>
      </c>
      <c r="O245" s="1">
        <v>99</v>
      </c>
      <c r="P245" s="1">
        <v>3</v>
      </c>
      <c r="Q245" s="57">
        <v>1</v>
      </c>
      <c r="R245" s="57"/>
      <c r="S245" s="57"/>
      <c r="T245" s="57"/>
      <c r="U245" s="57"/>
      <c r="V245" s="57"/>
      <c r="W245" s="57"/>
      <c r="X245" s="57">
        <v>0</v>
      </c>
      <c r="Y245" s="57"/>
      <c r="Z245" s="57"/>
      <c r="AA245" s="57"/>
      <c r="AB245" s="57"/>
      <c r="AC245" s="10"/>
      <c r="AD245" s="10"/>
      <c r="AI245" t="str">
        <f t="shared" si="68"/>
        <v>Errol</v>
      </c>
      <c r="AJ245" t="s">
        <v>813</v>
      </c>
      <c r="AK245">
        <v>2</v>
      </c>
      <c r="AM245" s="91">
        <v>33</v>
      </c>
      <c r="AN245" s="93">
        <v>7</v>
      </c>
      <c r="AO245" s="93">
        <v>85</v>
      </c>
      <c r="AP245" s="97">
        <v>25140</v>
      </c>
      <c r="AQ245" s="97">
        <f t="shared" si="71"/>
        <v>33007</v>
      </c>
      <c r="AR245" t="s">
        <v>718</v>
      </c>
      <c r="AS245">
        <f t="shared" si="78"/>
        <v>3325140</v>
      </c>
      <c r="AW245">
        <v>69.59</v>
      </c>
      <c r="AX245">
        <v>8.6300000000000008</v>
      </c>
      <c r="AY245">
        <v>60.97</v>
      </c>
    </row>
    <row r="246" spans="1:51" hidden="1" outlineLevel="1">
      <c r="A246" t="s">
        <v>1228</v>
      </c>
      <c r="B246" s="10" t="s">
        <v>704</v>
      </c>
      <c r="C246" s="1">
        <f t="shared" si="72"/>
        <v>5842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 t="shared" si="73"/>
        <v>3</v>
      </c>
      <c r="G246" s="1">
        <f t="shared" si="69"/>
        <v>299</v>
      </c>
      <c r="H246" s="2">
        <f t="shared" si="70"/>
        <v>5.1181102362204724E-2</v>
      </c>
      <c r="I246" s="8"/>
      <c r="J246" s="2">
        <f t="shared" si="74"/>
        <v>0.45891817870592261</v>
      </c>
      <c r="K246" s="2">
        <f t="shared" si="75"/>
        <v>0.51009928106812741</v>
      </c>
      <c r="L246" s="2">
        <f t="shared" si="76"/>
        <v>2.1225607668606643E-2</v>
      </c>
      <c r="M246" s="2">
        <f t="shared" si="77"/>
        <v>9.7569325573432855E-3</v>
      </c>
      <c r="N246" s="1">
        <v>2681</v>
      </c>
      <c r="O246" s="1">
        <v>2980</v>
      </c>
      <c r="P246" s="1">
        <v>124</v>
      </c>
      <c r="Q246" s="57">
        <v>51</v>
      </c>
      <c r="R246" s="57"/>
      <c r="S246" s="57"/>
      <c r="T246" s="57"/>
      <c r="U246" s="57"/>
      <c r="V246" s="57"/>
      <c r="W246" s="57"/>
      <c r="X246" s="57">
        <v>6</v>
      </c>
      <c r="Y246" s="57"/>
      <c r="Z246" s="57"/>
      <c r="AA246" s="57"/>
      <c r="AB246" s="57"/>
      <c r="AC246" s="10"/>
      <c r="AD246" s="10"/>
      <c r="AI246" t="str">
        <f t="shared" si="68"/>
        <v>Exeter</v>
      </c>
      <c r="AJ246" t="s">
        <v>241</v>
      </c>
      <c r="AK246">
        <v>1</v>
      </c>
      <c r="AM246" s="91">
        <v>33</v>
      </c>
      <c r="AN246" s="93">
        <v>15</v>
      </c>
      <c r="AO246" s="93">
        <v>55</v>
      </c>
      <c r="AP246" s="97">
        <v>25380</v>
      </c>
      <c r="AQ246" s="97">
        <f t="shared" si="71"/>
        <v>33015</v>
      </c>
      <c r="AR246" t="s">
        <v>718</v>
      </c>
      <c r="AS246">
        <f t="shared" si="78"/>
        <v>3325380</v>
      </c>
      <c r="AW246">
        <v>20.010000000000002</v>
      </c>
      <c r="AX246">
        <v>0.37</v>
      </c>
      <c r="AY246">
        <v>19.64</v>
      </c>
    </row>
    <row r="247" spans="1:51" hidden="1" outlineLevel="1">
      <c r="A247" t="s">
        <v>1534</v>
      </c>
      <c r="B247" s="10" t="s">
        <v>704</v>
      </c>
      <c r="C247" s="1">
        <f t="shared" si="72"/>
        <v>1747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 t="shared" si="73"/>
        <v>3</v>
      </c>
      <c r="G247" s="1">
        <f t="shared" si="69"/>
        <v>586</v>
      </c>
      <c r="H247" s="2">
        <f t="shared" si="70"/>
        <v>0.33543216943331428</v>
      </c>
      <c r="I247" s="8"/>
      <c r="J247" s="2">
        <f t="shared" si="74"/>
        <v>0.31425300515168864</v>
      </c>
      <c r="K247" s="2">
        <f t="shared" si="75"/>
        <v>0.64968517458500286</v>
      </c>
      <c r="L247" s="2">
        <f t="shared" si="76"/>
        <v>2.3468803663423011E-2</v>
      </c>
      <c r="M247" s="2">
        <f t="shared" si="77"/>
        <v>1.2593016599885497E-2</v>
      </c>
      <c r="N247" s="1">
        <v>549</v>
      </c>
      <c r="O247" s="1">
        <v>1135</v>
      </c>
      <c r="P247" s="1">
        <v>41</v>
      </c>
      <c r="Q247" s="57">
        <v>20</v>
      </c>
      <c r="R247" s="57"/>
      <c r="S247" s="57"/>
      <c r="T247" s="57"/>
      <c r="U247" s="57"/>
      <c r="V247" s="57"/>
      <c r="W247" s="57"/>
      <c r="X247" s="57">
        <v>2</v>
      </c>
      <c r="Y247" s="57"/>
      <c r="Z247" s="57"/>
      <c r="AA247" s="57"/>
      <c r="AB247" s="57"/>
      <c r="AC247" s="10"/>
      <c r="AD247" s="10"/>
      <c r="AI247" t="str">
        <f t="shared" si="68"/>
        <v>Farmington</v>
      </c>
      <c r="AJ247" t="s">
        <v>192</v>
      </c>
      <c r="AK247">
        <v>1</v>
      </c>
      <c r="AM247" s="91">
        <v>33</v>
      </c>
      <c r="AN247" s="93">
        <v>17</v>
      </c>
      <c r="AO247" s="93">
        <v>20</v>
      </c>
      <c r="AP247" s="97">
        <v>26020</v>
      </c>
      <c r="AQ247" s="97">
        <f t="shared" si="71"/>
        <v>33017</v>
      </c>
      <c r="AR247" t="s">
        <v>718</v>
      </c>
      <c r="AS247">
        <f t="shared" si="78"/>
        <v>3326020</v>
      </c>
      <c r="AW247">
        <v>37.479999999999997</v>
      </c>
      <c r="AX247">
        <v>0.33</v>
      </c>
      <c r="AY247">
        <v>37.15</v>
      </c>
    </row>
    <row r="248" spans="1:51" hidden="1" outlineLevel="1">
      <c r="A248" t="s">
        <v>2464</v>
      </c>
      <c r="B248" s="10" t="s">
        <v>704</v>
      </c>
      <c r="C248" s="1">
        <f t="shared" si="72"/>
        <v>905</v>
      </c>
      <c r="D248" s="7">
        <f>IF(N248&gt;0, RANK(N248,(N248:P248,Q248:AE248)),0)</f>
        <v>2</v>
      </c>
      <c r="E248" s="7">
        <f>IF(O248&gt;0,RANK(O248,(N248:P248,Q248:AE248)),0)</f>
        <v>1</v>
      </c>
      <c r="F248" s="7">
        <f t="shared" si="73"/>
        <v>3</v>
      </c>
      <c r="G248" s="1">
        <f t="shared" si="69"/>
        <v>86</v>
      </c>
      <c r="H248" s="2">
        <f t="shared" si="70"/>
        <v>9.5027624309392267E-2</v>
      </c>
      <c r="I248" s="8"/>
      <c r="J248" s="2">
        <f t="shared" si="74"/>
        <v>0.43756906077348068</v>
      </c>
      <c r="K248" s="2">
        <f t="shared" si="75"/>
        <v>0.53259668508287294</v>
      </c>
      <c r="L248" s="2">
        <f t="shared" si="76"/>
        <v>1.8784530386740331E-2</v>
      </c>
      <c r="M248" s="2">
        <f t="shared" si="77"/>
        <v>1.1049723756906046E-2</v>
      </c>
      <c r="N248" s="1">
        <v>396</v>
      </c>
      <c r="O248" s="1">
        <v>482</v>
      </c>
      <c r="P248" s="1">
        <v>17</v>
      </c>
      <c r="Q248" s="57">
        <v>7</v>
      </c>
      <c r="R248" s="57"/>
      <c r="S248" s="57"/>
      <c r="T248" s="57"/>
      <c r="U248" s="57"/>
      <c r="V248" s="57"/>
      <c r="W248" s="57"/>
      <c r="X248" s="57">
        <v>3</v>
      </c>
      <c r="Y248" s="57"/>
      <c r="Z248" s="57"/>
      <c r="AA248" s="57"/>
      <c r="AB248" s="57"/>
      <c r="AC248" s="10"/>
      <c r="AD248" s="10"/>
      <c r="AI248" t="str">
        <f t="shared" si="68"/>
        <v>Fitzwilliam</v>
      </c>
      <c r="AJ248" t="s">
        <v>1288</v>
      </c>
      <c r="AK248">
        <v>2</v>
      </c>
      <c r="AM248" s="91">
        <v>33</v>
      </c>
      <c r="AN248" s="93">
        <v>5</v>
      </c>
      <c r="AO248" s="93">
        <v>20</v>
      </c>
      <c r="AP248" s="97">
        <v>26500</v>
      </c>
      <c r="AQ248" s="97">
        <f t="shared" si="71"/>
        <v>33005</v>
      </c>
      <c r="AR248" t="s">
        <v>718</v>
      </c>
      <c r="AS248">
        <f t="shared" si="78"/>
        <v>3326500</v>
      </c>
      <c r="AW248">
        <v>36.03</v>
      </c>
      <c r="AX248">
        <v>1.41</v>
      </c>
      <c r="AY248">
        <v>34.619999999999997</v>
      </c>
    </row>
    <row r="249" spans="1:51" hidden="1" outlineLevel="1">
      <c r="A249" t="s">
        <v>1207</v>
      </c>
      <c r="B249" s="10" t="s">
        <v>704</v>
      </c>
      <c r="C249" s="1">
        <f t="shared" si="72"/>
        <v>831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 t="shared" si="73"/>
        <v>4</v>
      </c>
      <c r="G249" s="1">
        <f t="shared" si="69"/>
        <v>125</v>
      </c>
      <c r="H249" s="2">
        <f t="shared" si="70"/>
        <v>0.15042117930204574</v>
      </c>
      <c r="I249" s="8"/>
      <c r="J249" s="2">
        <f t="shared" si="74"/>
        <v>0.40914560770156438</v>
      </c>
      <c r="K249" s="2">
        <f t="shared" si="75"/>
        <v>0.55956678700361007</v>
      </c>
      <c r="L249" s="2">
        <f t="shared" si="76"/>
        <v>1.444043321299639E-2</v>
      </c>
      <c r="M249" s="2">
        <f t="shared" si="77"/>
        <v>1.6847172081829159E-2</v>
      </c>
      <c r="N249" s="1">
        <v>340</v>
      </c>
      <c r="O249" s="1">
        <v>465</v>
      </c>
      <c r="P249" s="1">
        <v>12</v>
      </c>
      <c r="Q249" s="57">
        <v>14</v>
      </c>
      <c r="R249" s="57"/>
      <c r="S249" s="57"/>
      <c r="T249" s="57"/>
      <c r="U249" s="57"/>
      <c r="V249" s="57"/>
      <c r="W249" s="57"/>
      <c r="X249" s="57">
        <v>0</v>
      </c>
      <c r="Y249" s="57"/>
      <c r="Z249" s="57"/>
      <c r="AA249" s="57"/>
      <c r="AB249" s="57"/>
      <c r="AC249" s="10"/>
      <c r="AD249" s="10"/>
      <c r="AI249" t="str">
        <f t="shared" si="68"/>
        <v>Francestown</v>
      </c>
      <c r="AJ249" t="s">
        <v>349</v>
      </c>
      <c r="AK249">
        <v>2</v>
      </c>
      <c r="AM249" s="91">
        <v>33</v>
      </c>
      <c r="AN249" s="93">
        <v>11</v>
      </c>
      <c r="AO249" s="93">
        <v>35</v>
      </c>
      <c r="AP249" s="97">
        <v>27140</v>
      </c>
      <c r="AQ249" s="97">
        <f t="shared" si="71"/>
        <v>33011</v>
      </c>
      <c r="AR249" t="s">
        <v>718</v>
      </c>
      <c r="AS249">
        <f t="shared" si="78"/>
        <v>3327140</v>
      </c>
      <c r="AW249">
        <v>30.7</v>
      </c>
      <c r="AX249">
        <v>0.53</v>
      </c>
      <c r="AY249">
        <v>30.16</v>
      </c>
    </row>
    <row r="250" spans="1:51" hidden="1" outlineLevel="1">
      <c r="A250" t="s">
        <v>2463</v>
      </c>
      <c r="B250" s="10" t="s">
        <v>704</v>
      </c>
      <c r="C250" s="1">
        <f t="shared" si="72"/>
        <v>571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 t="shared" si="73"/>
        <v>3</v>
      </c>
      <c r="G250" s="1">
        <f t="shared" si="69"/>
        <v>69</v>
      </c>
      <c r="H250" s="2">
        <f t="shared" si="70"/>
        <v>0.12084063047285463</v>
      </c>
      <c r="I250" s="8"/>
      <c r="J250" s="2">
        <f t="shared" si="74"/>
        <v>0.55516637478108577</v>
      </c>
      <c r="K250" s="2">
        <f t="shared" si="75"/>
        <v>0.43432574430823118</v>
      </c>
      <c r="L250" s="2">
        <f t="shared" si="76"/>
        <v>7.0052539404553416E-3</v>
      </c>
      <c r="M250" s="2">
        <f t="shared" si="77"/>
        <v>3.5026269702277124E-3</v>
      </c>
      <c r="N250" s="1">
        <v>317</v>
      </c>
      <c r="O250" s="1">
        <v>248</v>
      </c>
      <c r="P250" s="1">
        <v>4</v>
      </c>
      <c r="Q250" s="57">
        <v>2</v>
      </c>
      <c r="R250" s="57"/>
      <c r="S250" s="57"/>
      <c r="T250" s="57"/>
      <c r="U250" s="57"/>
      <c r="V250" s="57"/>
      <c r="W250" s="57"/>
      <c r="X250" s="57">
        <v>0</v>
      </c>
      <c r="Y250" s="57"/>
      <c r="Z250" s="57"/>
      <c r="AA250" s="57"/>
      <c r="AB250" s="57"/>
      <c r="AC250" s="10"/>
      <c r="AD250" s="10"/>
      <c r="AI250" t="str">
        <f t="shared" si="68"/>
        <v>Franconia</v>
      </c>
      <c r="AJ250" t="s">
        <v>1738</v>
      </c>
      <c r="AK250">
        <v>2</v>
      </c>
      <c r="AM250" s="91">
        <v>33</v>
      </c>
      <c r="AN250" s="93">
        <v>9</v>
      </c>
      <c r="AO250" s="93">
        <v>70</v>
      </c>
      <c r="AP250" s="97">
        <v>27300</v>
      </c>
      <c r="AQ250" s="97">
        <f t="shared" si="71"/>
        <v>33009</v>
      </c>
      <c r="AR250" t="s">
        <v>718</v>
      </c>
      <c r="AS250">
        <f t="shared" si="78"/>
        <v>3327300</v>
      </c>
      <c r="AW250">
        <v>65.959999999999994</v>
      </c>
      <c r="AX250">
        <v>0.08</v>
      </c>
      <c r="AY250">
        <v>65.88</v>
      </c>
    </row>
    <row r="251" spans="1:51" hidden="1" outlineLevel="1">
      <c r="A251" t="s">
        <v>2072</v>
      </c>
      <c r="B251" s="10" t="s">
        <v>704</v>
      </c>
      <c r="C251" s="1">
        <f t="shared" si="72"/>
        <v>2352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73"/>
        <v>3</v>
      </c>
      <c r="G251" s="1">
        <f t="shared" si="69"/>
        <v>657</v>
      </c>
      <c r="H251" s="2">
        <f t="shared" si="70"/>
        <v>0.27933673469387754</v>
      </c>
      <c r="I251" s="8"/>
      <c r="J251" s="2">
        <f t="shared" si="74"/>
        <v>0.34098639455782315</v>
      </c>
      <c r="K251" s="2">
        <f t="shared" si="75"/>
        <v>0.62032312925170063</v>
      </c>
      <c r="L251" s="2">
        <f t="shared" si="76"/>
        <v>2.7210884353741496E-2</v>
      </c>
      <c r="M251" s="2">
        <f t="shared" si="77"/>
        <v>1.1479591836734779E-2</v>
      </c>
      <c r="N251" s="1">
        <v>802</v>
      </c>
      <c r="O251" s="1">
        <v>1459</v>
      </c>
      <c r="P251" s="1">
        <v>64</v>
      </c>
      <c r="Q251" s="57">
        <v>23</v>
      </c>
      <c r="R251" s="57"/>
      <c r="S251" s="57"/>
      <c r="T251" s="57"/>
      <c r="U251" s="57"/>
      <c r="V251" s="57"/>
      <c r="W251" s="57"/>
      <c r="X251" s="57">
        <v>4</v>
      </c>
      <c r="Y251" s="57"/>
      <c r="Z251" s="57"/>
      <c r="AA251" s="57"/>
      <c r="AB251" s="57"/>
      <c r="AC251" s="10"/>
      <c r="AD251" s="10"/>
      <c r="AI251" t="str">
        <f t="shared" si="68"/>
        <v>Franklin</v>
      </c>
      <c r="AJ251" t="s">
        <v>2298</v>
      </c>
      <c r="AK251">
        <v>2</v>
      </c>
      <c r="AM251" s="91">
        <v>33</v>
      </c>
      <c r="AN251" s="93">
        <v>13</v>
      </c>
      <c r="AO251" s="93">
        <v>60</v>
      </c>
      <c r="AP251" s="97">
        <v>27380</v>
      </c>
      <c r="AQ251" s="97">
        <f t="shared" si="71"/>
        <v>33013</v>
      </c>
      <c r="AR251" t="s">
        <v>710</v>
      </c>
      <c r="AS251">
        <f t="shared" si="78"/>
        <v>3327380</v>
      </c>
      <c r="AW251">
        <v>29.16</v>
      </c>
      <c r="AX251">
        <v>1.59</v>
      </c>
      <c r="AY251">
        <v>27.57</v>
      </c>
    </row>
    <row r="252" spans="1:51" hidden="1" outlineLevel="1">
      <c r="A252" t="s">
        <v>2149</v>
      </c>
      <c r="B252" s="10" t="s">
        <v>704</v>
      </c>
      <c r="C252" s="1">
        <f t="shared" si="72"/>
        <v>712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 t="shared" si="73"/>
        <v>3</v>
      </c>
      <c r="G252" s="1">
        <f t="shared" si="69"/>
        <v>252</v>
      </c>
      <c r="H252" s="2">
        <f t="shared" si="70"/>
        <v>0.3539325842696629</v>
      </c>
      <c r="I252" s="8"/>
      <c r="J252" s="2">
        <f t="shared" si="74"/>
        <v>0.30337078651685395</v>
      </c>
      <c r="K252" s="2">
        <f t="shared" si="75"/>
        <v>0.65730337078651691</v>
      </c>
      <c r="L252" s="2">
        <f t="shared" si="76"/>
        <v>2.9494382022471909E-2</v>
      </c>
      <c r="M252" s="2">
        <f t="shared" si="77"/>
        <v>9.8314606741571782E-3</v>
      </c>
      <c r="N252" s="1">
        <v>216</v>
      </c>
      <c r="O252" s="1">
        <v>468</v>
      </c>
      <c r="P252" s="1">
        <v>21</v>
      </c>
      <c r="Q252" s="57">
        <v>7</v>
      </c>
      <c r="R252" s="57"/>
      <c r="S252" s="57"/>
      <c r="T252" s="57"/>
      <c r="U252" s="57"/>
      <c r="V252" s="57"/>
      <c r="W252" s="57"/>
      <c r="X252" s="57">
        <v>0</v>
      </c>
      <c r="Y252" s="57"/>
      <c r="Z252" s="57"/>
      <c r="AA252" s="57"/>
      <c r="AB252" s="57"/>
      <c r="AC252" s="10"/>
      <c r="AD252" s="10"/>
      <c r="AI252" t="str">
        <f t="shared" si="68"/>
        <v>Freedom</v>
      </c>
      <c r="AJ252" t="s">
        <v>1199</v>
      </c>
      <c r="AK252">
        <v>1</v>
      </c>
      <c r="AM252" s="91">
        <v>33</v>
      </c>
      <c r="AN252" s="93">
        <v>3</v>
      </c>
      <c r="AO252" s="93">
        <v>40</v>
      </c>
      <c r="AP252" s="97">
        <v>27700</v>
      </c>
      <c r="AQ252" s="97">
        <f t="shared" si="71"/>
        <v>33003</v>
      </c>
      <c r="AR252" t="s">
        <v>718</v>
      </c>
      <c r="AS252">
        <f t="shared" si="78"/>
        <v>3327700</v>
      </c>
      <c r="AW252">
        <v>37.96</v>
      </c>
      <c r="AX252">
        <v>3.32</v>
      </c>
      <c r="AY252">
        <v>34.65</v>
      </c>
    </row>
    <row r="253" spans="1:51" hidden="1" outlineLevel="1">
      <c r="A253" t="s">
        <v>2285</v>
      </c>
      <c r="B253" s="10" t="s">
        <v>704</v>
      </c>
      <c r="C253" s="1">
        <f t="shared" si="72"/>
        <v>1496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 t="shared" si="73"/>
        <v>3</v>
      </c>
      <c r="G253" s="1">
        <f t="shared" si="69"/>
        <v>720</v>
      </c>
      <c r="H253" s="2">
        <f t="shared" si="70"/>
        <v>0.48128342245989303</v>
      </c>
      <c r="I253" s="8"/>
      <c r="J253" s="2">
        <f t="shared" si="74"/>
        <v>0.23997326203208555</v>
      </c>
      <c r="K253" s="2">
        <f t="shared" si="75"/>
        <v>0.72125668449197866</v>
      </c>
      <c r="L253" s="2">
        <f t="shared" si="76"/>
        <v>2.7406417112299464E-2</v>
      </c>
      <c r="M253" s="2">
        <f t="shared" si="77"/>
        <v>1.1363636363636298E-2</v>
      </c>
      <c r="N253" s="1">
        <v>359</v>
      </c>
      <c r="O253" s="1">
        <v>1079</v>
      </c>
      <c r="P253" s="1">
        <v>41</v>
      </c>
      <c r="Q253" s="57">
        <v>16</v>
      </c>
      <c r="R253" s="57"/>
      <c r="S253" s="57"/>
      <c r="T253" s="57"/>
      <c r="U253" s="57"/>
      <c r="V253" s="57"/>
      <c r="W253" s="57"/>
      <c r="X253" s="57">
        <v>1</v>
      </c>
      <c r="Y253" s="57"/>
      <c r="Z253" s="57"/>
      <c r="AA253" s="57"/>
      <c r="AB253" s="57"/>
      <c r="AC253" s="10"/>
      <c r="AD253" s="10"/>
      <c r="AI253" t="str">
        <f t="shared" si="68"/>
        <v>Fremont</v>
      </c>
      <c r="AJ253" t="s">
        <v>241</v>
      </c>
      <c r="AK253">
        <v>1</v>
      </c>
      <c r="AM253" s="91">
        <v>33</v>
      </c>
      <c r="AN253" s="93">
        <v>15</v>
      </c>
      <c r="AO253" s="93">
        <v>60</v>
      </c>
      <c r="AP253" s="97">
        <v>27940</v>
      </c>
      <c r="AQ253" s="97">
        <f t="shared" si="71"/>
        <v>33015</v>
      </c>
      <c r="AR253" t="s">
        <v>718</v>
      </c>
      <c r="AS253">
        <f t="shared" si="78"/>
        <v>3327940</v>
      </c>
      <c r="AW253">
        <v>17.41</v>
      </c>
      <c r="AX253">
        <v>0.25</v>
      </c>
      <c r="AY253">
        <v>17.16</v>
      </c>
    </row>
    <row r="254" spans="1:51" hidden="1" outlineLevel="1">
      <c r="A254" t="s">
        <v>1209</v>
      </c>
      <c r="B254" s="10" t="s">
        <v>704</v>
      </c>
      <c r="C254" s="1">
        <f t="shared" si="72"/>
        <v>3145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 t="shared" si="73"/>
        <v>3</v>
      </c>
      <c r="G254" s="1">
        <f t="shared" si="69"/>
        <v>1147</v>
      </c>
      <c r="H254" s="2">
        <f t="shared" si="70"/>
        <v>0.36470588235294116</v>
      </c>
      <c r="I254" s="8"/>
      <c r="J254" s="2">
        <f t="shared" si="74"/>
        <v>0.30397456279809221</v>
      </c>
      <c r="K254" s="2">
        <f t="shared" si="75"/>
        <v>0.66868044515103342</v>
      </c>
      <c r="L254" s="2">
        <f t="shared" si="76"/>
        <v>2.0349761526232114E-2</v>
      </c>
      <c r="M254" s="2">
        <f t="shared" si="77"/>
        <v>6.9952305246422583E-3</v>
      </c>
      <c r="N254" s="1">
        <v>956</v>
      </c>
      <c r="O254" s="1">
        <v>2103</v>
      </c>
      <c r="P254" s="1">
        <v>64</v>
      </c>
      <c r="Q254" s="57">
        <v>21</v>
      </c>
      <c r="R254" s="57"/>
      <c r="S254" s="57"/>
      <c r="T254" s="57"/>
      <c r="U254" s="57"/>
      <c r="V254" s="57"/>
      <c r="W254" s="57"/>
      <c r="X254" s="57">
        <v>1</v>
      </c>
      <c r="Y254" s="57"/>
      <c r="Z254" s="57"/>
      <c r="AA254" s="57"/>
      <c r="AB254" s="57"/>
      <c r="AC254" s="10"/>
      <c r="AD254" s="10"/>
      <c r="AI254" t="str">
        <f t="shared" si="68"/>
        <v>Gilford</v>
      </c>
      <c r="AJ254" t="s">
        <v>1236</v>
      </c>
      <c r="AK254">
        <v>1</v>
      </c>
      <c r="AM254" s="91">
        <v>33</v>
      </c>
      <c r="AN254" s="93">
        <v>1</v>
      </c>
      <c r="AO254" s="93">
        <v>25</v>
      </c>
      <c r="AP254" s="97">
        <v>28740</v>
      </c>
      <c r="AQ254" s="97">
        <f t="shared" si="71"/>
        <v>33001</v>
      </c>
      <c r="AR254" t="s">
        <v>718</v>
      </c>
      <c r="AS254">
        <f t="shared" si="78"/>
        <v>3328740</v>
      </c>
      <c r="AW254">
        <v>53.83</v>
      </c>
      <c r="AX254">
        <v>14.85</v>
      </c>
      <c r="AY254">
        <v>38.97</v>
      </c>
    </row>
    <row r="255" spans="1:51" hidden="1" outlineLevel="1">
      <c r="A255" t="s">
        <v>1886</v>
      </c>
      <c r="B255" s="10" t="s">
        <v>704</v>
      </c>
      <c r="C255" s="1">
        <f t="shared" si="72"/>
        <v>1516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 t="shared" si="73"/>
        <v>3</v>
      </c>
      <c r="G255" s="1">
        <f t="shared" si="69"/>
        <v>533</v>
      </c>
      <c r="H255" s="2">
        <f t="shared" si="70"/>
        <v>0.35158311345646437</v>
      </c>
      <c r="I255" s="8"/>
      <c r="J255" s="2">
        <f t="shared" si="74"/>
        <v>0.30804749340369392</v>
      </c>
      <c r="K255" s="2">
        <f t="shared" si="75"/>
        <v>0.65963060686015829</v>
      </c>
      <c r="L255" s="2">
        <f t="shared" si="76"/>
        <v>2.1767810026385226E-2</v>
      </c>
      <c r="M255" s="2">
        <f t="shared" si="77"/>
        <v>1.0554089709762626E-2</v>
      </c>
      <c r="N255" s="1">
        <v>467</v>
      </c>
      <c r="O255" s="1">
        <v>1000</v>
      </c>
      <c r="P255" s="1">
        <v>33</v>
      </c>
      <c r="Q255" s="57">
        <v>14</v>
      </c>
      <c r="R255" s="57"/>
      <c r="S255" s="57"/>
      <c r="T255" s="57"/>
      <c r="U255" s="57"/>
      <c r="V255" s="57"/>
      <c r="W255" s="57"/>
      <c r="X255" s="57">
        <v>2</v>
      </c>
      <c r="Y255" s="57"/>
      <c r="Z255" s="57"/>
      <c r="AA255" s="57"/>
      <c r="AB255" s="57"/>
      <c r="AC255" s="10"/>
      <c r="AD255" s="10"/>
      <c r="AI255" t="str">
        <f t="shared" si="68"/>
        <v>Gilmanton</v>
      </c>
      <c r="AJ255" t="s">
        <v>1236</v>
      </c>
      <c r="AK255">
        <v>1</v>
      </c>
      <c r="AM255" s="91">
        <v>33</v>
      </c>
      <c r="AN255" s="93">
        <v>1</v>
      </c>
      <c r="AO255" s="93">
        <v>30</v>
      </c>
      <c r="AP255" s="97">
        <v>28980</v>
      </c>
      <c r="AQ255" s="97">
        <f t="shared" si="71"/>
        <v>33001</v>
      </c>
      <c r="AR255" t="s">
        <v>718</v>
      </c>
      <c r="AS255">
        <f t="shared" si="78"/>
        <v>3328980</v>
      </c>
      <c r="AW255">
        <v>59.06</v>
      </c>
      <c r="AX255">
        <v>1.95</v>
      </c>
      <c r="AY255">
        <v>57.11</v>
      </c>
    </row>
    <row r="256" spans="1:51" hidden="1" outlineLevel="1">
      <c r="A256" t="s">
        <v>2588</v>
      </c>
      <c r="B256" s="10" t="s">
        <v>704</v>
      </c>
      <c r="C256" s="1">
        <f t="shared" si="72"/>
        <v>289</v>
      </c>
      <c r="D256" s="7">
        <f>IF(N256&gt;0, RANK(N256,(N256:P256,Q256:AE256)),0)</f>
        <v>2</v>
      </c>
      <c r="E256" s="7">
        <f>IF(O256&gt;0,RANK(O256,(N256:P256,Q256:AE256)),0)</f>
        <v>1</v>
      </c>
      <c r="F256" s="7">
        <f t="shared" si="73"/>
        <v>3</v>
      </c>
      <c r="G256" s="1">
        <f t="shared" si="69"/>
        <v>45</v>
      </c>
      <c r="H256" s="2">
        <f t="shared" si="70"/>
        <v>0.15570934256055363</v>
      </c>
      <c r="I256" s="8"/>
      <c r="J256" s="2">
        <f t="shared" si="74"/>
        <v>0.40830449826989618</v>
      </c>
      <c r="K256" s="2">
        <f t="shared" si="75"/>
        <v>0.56401384083044981</v>
      </c>
      <c r="L256" s="2">
        <f t="shared" si="76"/>
        <v>2.4221453287197232E-2</v>
      </c>
      <c r="M256" s="2">
        <f t="shared" si="77"/>
        <v>3.4602076124567276E-3</v>
      </c>
      <c r="N256" s="1">
        <v>118</v>
      </c>
      <c r="O256" s="1">
        <v>163</v>
      </c>
      <c r="P256" s="1">
        <v>7</v>
      </c>
      <c r="Q256" s="57">
        <v>1</v>
      </c>
      <c r="R256" s="57"/>
      <c r="S256" s="57"/>
      <c r="T256" s="57"/>
      <c r="U256" s="57"/>
      <c r="V256" s="57"/>
      <c r="W256" s="57"/>
      <c r="X256" s="57">
        <v>0</v>
      </c>
      <c r="Y256" s="57"/>
      <c r="Z256" s="57"/>
      <c r="AA256" s="57"/>
      <c r="AB256" s="57"/>
      <c r="AC256" s="10"/>
      <c r="AD256" s="10"/>
      <c r="AI256" t="str">
        <f t="shared" si="68"/>
        <v>Gilsum</v>
      </c>
      <c r="AJ256" t="s">
        <v>1288</v>
      </c>
      <c r="AK256">
        <v>2</v>
      </c>
      <c r="AM256" s="91">
        <v>33</v>
      </c>
      <c r="AN256" s="93">
        <v>5</v>
      </c>
      <c r="AO256" s="93">
        <v>25</v>
      </c>
      <c r="AP256" s="97">
        <v>29220</v>
      </c>
      <c r="AQ256" s="97">
        <f t="shared" si="71"/>
        <v>33005</v>
      </c>
      <c r="AR256" t="s">
        <v>718</v>
      </c>
      <c r="AS256">
        <f t="shared" si="78"/>
        <v>3329220</v>
      </c>
      <c r="AW256">
        <v>16.68</v>
      </c>
      <c r="AX256">
        <v>0.02</v>
      </c>
      <c r="AY256">
        <v>16.66</v>
      </c>
    </row>
    <row r="257" spans="1:51" hidden="1" outlineLevel="1">
      <c r="A257" t="s">
        <v>1722</v>
      </c>
      <c r="B257" s="10" t="s">
        <v>704</v>
      </c>
      <c r="C257" s="1">
        <f t="shared" si="72"/>
        <v>5899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 t="shared" si="73"/>
        <v>3</v>
      </c>
      <c r="G257" s="1">
        <f t="shared" si="69"/>
        <v>2464</v>
      </c>
      <c r="H257" s="2">
        <f t="shared" si="70"/>
        <v>0.41769791490083064</v>
      </c>
      <c r="I257" s="8"/>
      <c r="J257" s="2">
        <f t="shared" si="74"/>
        <v>0.27580945923037803</v>
      </c>
      <c r="K257" s="2">
        <f t="shared" si="75"/>
        <v>0.69350737413120866</v>
      </c>
      <c r="L257" s="2">
        <f t="shared" si="76"/>
        <v>1.7630106797762331E-2</v>
      </c>
      <c r="M257" s="2">
        <f t="shared" si="77"/>
        <v>1.3053059840650975E-2</v>
      </c>
      <c r="N257" s="1">
        <v>1627</v>
      </c>
      <c r="O257" s="1">
        <v>4091</v>
      </c>
      <c r="P257" s="1">
        <v>104</v>
      </c>
      <c r="Q257" s="57">
        <v>69</v>
      </c>
      <c r="R257" s="57"/>
      <c r="S257" s="57"/>
      <c r="T257" s="57"/>
      <c r="U257" s="57"/>
      <c r="V257" s="57"/>
      <c r="W257" s="57"/>
      <c r="X257" s="57">
        <v>8</v>
      </c>
      <c r="Y257" s="57"/>
      <c r="Z257" s="57"/>
      <c r="AA257" s="57"/>
      <c r="AB257" s="57"/>
      <c r="AC257" s="10"/>
      <c r="AD257" s="10"/>
      <c r="AI257" t="str">
        <f t="shared" si="68"/>
        <v>Goffstown</v>
      </c>
      <c r="AJ257" t="s">
        <v>349</v>
      </c>
      <c r="AK257">
        <v>1</v>
      </c>
      <c r="AM257" s="91">
        <v>33</v>
      </c>
      <c r="AN257" s="93">
        <v>11</v>
      </c>
      <c r="AO257" s="93">
        <v>40</v>
      </c>
      <c r="AP257" s="97">
        <v>29860</v>
      </c>
      <c r="AQ257" s="97">
        <f t="shared" si="71"/>
        <v>33011</v>
      </c>
      <c r="AR257" t="s">
        <v>718</v>
      </c>
      <c r="AS257">
        <f t="shared" si="78"/>
        <v>3329860</v>
      </c>
      <c r="AW257">
        <v>37.51</v>
      </c>
      <c r="AX257">
        <v>0.62</v>
      </c>
      <c r="AY257">
        <v>36.89</v>
      </c>
    </row>
    <row r="258" spans="1:51" hidden="1" outlineLevel="1">
      <c r="A258" t="s">
        <v>2352</v>
      </c>
      <c r="B258" s="10" t="s">
        <v>704</v>
      </c>
      <c r="C258" s="1">
        <f t="shared" si="72"/>
        <v>1074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 t="shared" si="73"/>
        <v>3</v>
      </c>
      <c r="G258" s="1">
        <f t="shared" si="69"/>
        <v>131</v>
      </c>
      <c r="H258" s="2">
        <f t="shared" si="70"/>
        <v>0.12197392923649907</v>
      </c>
      <c r="I258" s="8"/>
      <c r="J258" s="2">
        <f t="shared" si="74"/>
        <v>0.42458100558659218</v>
      </c>
      <c r="K258" s="2">
        <f t="shared" si="75"/>
        <v>0.54655493482309125</v>
      </c>
      <c r="L258" s="2">
        <f t="shared" si="76"/>
        <v>1.9553072625698324E-2</v>
      </c>
      <c r="M258" s="2">
        <f t="shared" si="77"/>
        <v>9.3109869646182467E-3</v>
      </c>
      <c r="N258" s="1">
        <v>456</v>
      </c>
      <c r="O258" s="1">
        <v>587</v>
      </c>
      <c r="P258" s="1">
        <v>21</v>
      </c>
      <c r="Q258" s="57">
        <v>10</v>
      </c>
      <c r="R258" s="57"/>
      <c r="S258" s="57"/>
      <c r="T258" s="57"/>
      <c r="U258" s="57"/>
      <c r="V258" s="57"/>
      <c r="W258" s="57"/>
      <c r="X258" s="57">
        <v>0</v>
      </c>
      <c r="Y258" s="57"/>
      <c r="Z258" s="57"/>
      <c r="AA258" s="57"/>
      <c r="AB258" s="57"/>
      <c r="AC258" s="10"/>
      <c r="AD258" s="10"/>
      <c r="AI258" t="str">
        <f t="shared" si="68"/>
        <v>Gorham</v>
      </c>
      <c r="AJ258" t="s">
        <v>813</v>
      </c>
      <c r="AK258">
        <v>2</v>
      </c>
      <c r="AM258" s="91">
        <v>33</v>
      </c>
      <c r="AN258" s="93">
        <v>7</v>
      </c>
      <c r="AO258" s="93">
        <v>95</v>
      </c>
      <c r="AP258" s="97">
        <v>30260</v>
      </c>
      <c r="AQ258" s="97">
        <f t="shared" si="71"/>
        <v>33007</v>
      </c>
      <c r="AR258" t="s">
        <v>718</v>
      </c>
      <c r="AS258">
        <f t="shared" si="78"/>
        <v>3330260</v>
      </c>
      <c r="AW258">
        <v>32.31</v>
      </c>
      <c r="AX258">
        <v>0.41</v>
      </c>
      <c r="AY258">
        <v>31.91</v>
      </c>
    </row>
    <row r="259" spans="1:51" hidden="1" outlineLevel="1">
      <c r="A259" t="s">
        <v>1612</v>
      </c>
      <c r="B259" s="10" t="s">
        <v>704</v>
      </c>
      <c r="C259" s="1">
        <f t="shared" si="72"/>
        <v>299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 t="shared" si="73"/>
        <v>3</v>
      </c>
      <c r="G259" s="1">
        <f t="shared" si="69"/>
        <v>89</v>
      </c>
      <c r="H259" s="2">
        <f t="shared" si="70"/>
        <v>0.2976588628762542</v>
      </c>
      <c r="I259" s="8"/>
      <c r="J259" s="2">
        <f t="shared" si="74"/>
        <v>0.33444816053511706</v>
      </c>
      <c r="K259" s="2">
        <f t="shared" si="75"/>
        <v>0.63210702341137126</v>
      </c>
      <c r="L259" s="2">
        <f t="shared" si="76"/>
        <v>2.3411371237458192E-2</v>
      </c>
      <c r="M259" s="2">
        <f t="shared" si="77"/>
        <v>1.0033444816053491E-2</v>
      </c>
      <c r="N259" s="1">
        <v>100</v>
      </c>
      <c r="O259" s="1">
        <v>189</v>
      </c>
      <c r="P259" s="1">
        <v>7</v>
      </c>
      <c r="Q259" s="57">
        <v>3</v>
      </c>
      <c r="R259" s="57"/>
      <c r="S259" s="57"/>
      <c r="T259" s="57"/>
      <c r="U259" s="57"/>
      <c r="V259" s="57"/>
      <c r="W259" s="57"/>
      <c r="X259" s="57">
        <v>0</v>
      </c>
      <c r="Y259" s="57"/>
      <c r="Z259" s="57"/>
      <c r="AA259" s="57"/>
      <c r="AB259" s="57"/>
      <c r="AC259" s="10"/>
      <c r="AD259" s="10"/>
      <c r="AI259" t="str">
        <f t="shared" si="68"/>
        <v>Goshen</v>
      </c>
      <c r="AJ259" t="s">
        <v>2408</v>
      </c>
      <c r="AK259">
        <v>2</v>
      </c>
      <c r="AM259" s="91">
        <v>33</v>
      </c>
      <c r="AN259" s="93">
        <v>19</v>
      </c>
      <c r="AO259" s="93">
        <v>30</v>
      </c>
      <c r="AP259" s="97">
        <v>30500</v>
      </c>
      <c r="AQ259" s="97">
        <f t="shared" si="71"/>
        <v>33019</v>
      </c>
      <c r="AR259" t="s">
        <v>718</v>
      </c>
      <c r="AS259">
        <f t="shared" si="78"/>
        <v>3330500</v>
      </c>
      <c r="AW259">
        <v>22.58</v>
      </c>
      <c r="AX259">
        <v>0.09</v>
      </c>
      <c r="AY259">
        <v>22.49</v>
      </c>
    </row>
    <row r="260" spans="1:51" hidden="1" outlineLevel="1">
      <c r="A260" t="s">
        <v>1738</v>
      </c>
      <c r="B260" s="10" t="s">
        <v>704</v>
      </c>
      <c r="C260" s="1">
        <f t="shared" si="72"/>
        <v>510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si="73"/>
        <v>4</v>
      </c>
      <c r="G260" s="1">
        <f t="shared" si="69"/>
        <v>82</v>
      </c>
      <c r="H260" s="2">
        <f t="shared" si="70"/>
        <v>0.16078431372549021</v>
      </c>
      <c r="I260" s="8"/>
      <c r="J260" s="2">
        <f t="shared" si="74"/>
        <v>0.36470588235294116</v>
      </c>
      <c r="K260" s="2">
        <f t="shared" si="75"/>
        <v>0.52549019607843139</v>
      </c>
      <c r="L260" s="2">
        <f t="shared" si="76"/>
        <v>2.5490196078431372E-2</v>
      </c>
      <c r="M260" s="2">
        <f t="shared" si="77"/>
        <v>8.4313725490196029E-2</v>
      </c>
      <c r="N260" s="1">
        <v>186</v>
      </c>
      <c r="O260" s="1">
        <v>268</v>
      </c>
      <c r="P260" s="1">
        <v>13</v>
      </c>
      <c r="Q260" s="57">
        <v>40</v>
      </c>
      <c r="R260" s="57"/>
      <c r="S260" s="57"/>
      <c r="T260" s="57"/>
      <c r="U260" s="57"/>
      <c r="V260" s="57"/>
      <c r="W260" s="57"/>
      <c r="X260" s="57">
        <v>3</v>
      </c>
      <c r="Y260" s="57"/>
      <c r="Z260" s="57"/>
      <c r="AA260" s="57"/>
      <c r="AB260" s="57"/>
      <c r="AC260" s="10"/>
      <c r="AD260" s="10"/>
      <c r="AI260" t="str">
        <f t="shared" si="68"/>
        <v>Grafton</v>
      </c>
      <c r="AJ260" t="s">
        <v>1738</v>
      </c>
      <c r="AK260">
        <v>2</v>
      </c>
      <c r="AM260" s="91">
        <v>33</v>
      </c>
      <c r="AN260" s="93">
        <v>9</v>
      </c>
      <c r="AO260" s="93">
        <v>75</v>
      </c>
      <c r="AP260" s="97">
        <v>30820</v>
      </c>
      <c r="AQ260" s="97">
        <f t="shared" si="71"/>
        <v>33009</v>
      </c>
      <c r="AR260" t="s">
        <v>718</v>
      </c>
      <c r="AS260">
        <f t="shared" si="78"/>
        <v>3330820</v>
      </c>
      <c r="AW260">
        <v>42.63</v>
      </c>
      <c r="AX260">
        <v>0.79</v>
      </c>
      <c r="AY260">
        <v>41.83</v>
      </c>
    </row>
    <row r="261" spans="1:51" hidden="1" outlineLevel="1">
      <c r="A261" t="s">
        <v>1248</v>
      </c>
      <c r="B261" s="10" t="s">
        <v>704</v>
      </c>
      <c r="C261" s="1">
        <f t="shared" si="72"/>
        <v>1475</v>
      </c>
      <c r="D261" s="7">
        <f>IF(N261&gt;0, RANK(N261,(N261:P261,Q261:AE261)),0)</f>
        <v>1</v>
      </c>
      <c r="E261" s="7">
        <f>IF(O261&gt;0,RANK(O261,(N261:P261,Q261:AE261)),0)</f>
        <v>2</v>
      </c>
      <c r="F261" s="7">
        <f t="shared" si="73"/>
        <v>3</v>
      </c>
      <c r="G261" s="1">
        <f t="shared" si="69"/>
        <v>41</v>
      </c>
      <c r="H261" s="2">
        <f t="shared" si="70"/>
        <v>2.7796610169491524E-2</v>
      </c>
      <c r="I261" s="8"/>
      <c r="J261" s="2">
        <f t="shared" si="74"/>
        <v>0.50372881355932209</v>
      </c>
      <c r="K261" s="2">
        <f t="shared" si="75"/>
        <v>0.4759322033898305</v>
      </c>
      <c r="L261" s="2">
        <f t="shared" si="76"/>
        <v>1.3559322033898305E-2</v>
      </c>
      <c r="M261" s="2">
        <f t="shared" si="77"/>
        <v>6.7796610169491098E-3</v>
      </c>
      <c r="N261" s="1">
        <v>743</v>
      </c>
      <c r="O261" s="1">
        <v>702</v>
      </c>
      <c r="P261" s="1">
        <v>20</v>
      </c>
      <c r="Q261" s="57">
        <v>10</v>
      </c>
      <c r="R261" s="57"/>
      <c r="S261" s="57"/>
      <c r="T261" s="57"/>
      <c r="U261" s="57"/>
      <c r="V261" s="57"/>
      <c r="W261" s="57"/>
      <c r="X261" s="57">
        <v>0</v>
      </c>
      <c r="Y261" s="57"/>
      <c r="Z261" s="57"/>
      <c r="AA261" s="57"/>
      <c r="AB261" s="57"/>
      <c r="AC261" s="10"/>
      <c r="AD261" s="10"/>
      <c r="AI261" t="str">
        <f t="shared" si="68"/>
        <v>Grantham</v>
      </c>
      <c r="AJ261" t="s">
        <v>2408</v>
      </c>
      <c r="AK261">
        <v>2</v>
      </c>
      <c r="AM261" s="91">
        <v>33</v>
      </c>
      <c r="AN261" s="93">
        <v>19</v>
      </c>
      <c r="AO261" s="93">
        <v>35</v>
      </c>
      <c r="AP261" s="97">
        <v>31220</v>
      </c>
      <c r="AQ261" s="97">
        <f t="shared" si="71"/>
        <v>33019</v>
      </c>
      <c r="AR261" t="s">
        <v>718</v>
      </c>
      <c r="AS261">
        <f t="shared" si="78"/>
        <v>3331220</v>
      </c>
      <c r="AW261">
        <v>27.65</v>
      </c>
      <c r="AX261">
        <v>0.87</v>
      </c>
      <c r="AY261">
        <v>26.78</v>
      </c>
    </row>
    <row r="262" spans="1:51" hidden="1" outlineLevel="1">
      <c r="A262" t="s">
        <v>374</v>
      </c>
      <c r="B262" s="10" t="s">
        <v>704</v>
      </c>
      <c r="C262" s="1">
        <f t="shared" si="72"/>
        <v>671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 t="shared" si="73"/>
        <v>3</v>
      </c>
      <c r="G262" s="1">
        <f t="shared" si="69"/>
        <v>111</v>
      </c>
      <c r="H262" s="2">
        <f t="shared" si="70"/>
        <v>0.16542473919523099</v>
      </c>
      <c r="I262" s="8"/>
      <c r="J262" s="2">
        <f t="shared" si="74"/>
        <v>0.39344262295081966</v>
      </c>
      <c r="K262" s="2">
        <f t="shared" si="75"/>
        <v>0.55886736214605071</v>
      </c>
      <c r="L262" s="2">
        <f t="shared" si="76"/>
        <v>2.3845007451564829E-2</v>
      </c>
      <c r="M262" s="2">
        <f t="shared" si="77"/>
        <v>2.3845007451564801E-2</v>
      </c>
      <c r="N262" s="1">
        <v>264</v>
      </c>
      <c r="O262" s="1">
        <v>375</v>
      </c>
      <c r="P262" s="1">
        <v>16</v>
      </c>
      <c r="Q262" s="57">
        <v>16</v>
      </c>
      <c r="R262" s="57"/>
      <c r="S262" s="57"/>
      <c r="T262" s="57"/>
      <c r="U262" s="57"/>
      <c r="V262" s="57"/>
      <c r="W262" s="57"/>
      <c r="X262" s="57">
        <v>0</v>
      </c>
      <c r="Y262" s="57"/>
      <c r="Z262" s="57"/>
      <c r="AA262" s="57"/>
      <c r="AB262" s="57"/>
      <c r="AC262" s="10"/>
      <c r="AD262" s="10"/>
      <c r="AI262" t="str">
        <f t="shared" si="68"/>
        <v>Greenfield</v>
      </c>
      <c r="AJ262" t="s">
        <v>349</v>
      </c>
      <c r="AK262">
        <v>2</v>
      </c>
      <c r="AM262" s="91">
        <v>33</v>
      </c>
      <c r="AN262" s="93">
        <v>11</v>
      </c>
      <c r="AO262" s="93">
        <v>45</v>
      </c>
      <c r="AP262" s="97">
        <v>31540</v>
      </c>
      <c r="AQ262" s="97">
        <f t="shared" si="71"/>
        <v>33011</v>
      </c>
      <c r="AR262" t="s">
        <v>718</v>
      </c>
      <c r="AS262">
        <f t="shared" si="78"/>
        <v>3331540</v>
      </c>
      <c r="AW262">
        <v>26.01</v>
      </c>
      <c r="AX262">
        <v>0.56000000000000005</v>
      </c>
      <c r="AY262">
        <v>25.45</v>
      </c>
    </row>
    <row r="263" spans="1:51" hidden="1" outlineLevel="1">
      <c r="A263" t="s">
        <v>1605</v>
      </c>
      <c r="B263" s="10" t="s">
        <v>704</v>
      </c>
      <c r="C263" s="1">
        <f t="shared" si="72"/>
        <v>1614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 t="shared" si="73"/>
        <v>3</v>
      </c>
      <c r="G263" s="1">
        <f t="shared" si="69"/>
        <v>427</v>
      </c>
      <c r="H263" s="2">
        <f t="shared" si="70"/>
        <v>0.26456009913258982</v>
      </c>
      <c r="I263" s="8"/>
      <c r="J263" s="2">
        <f t="shared" si="74"/>
        <v>0.35811648079306074</v>
      </c>
      <c r="K263" s="2">
        <f t="shared" si="75"/>
        <v>0.62267657992565051</v>
      </c>
      <c r="L263" s="2">
        <f t="shared" si="76"/>
        <v>1.3630731102850062E-2</v>
      </c>
      <c r="M263" s="2">
        <f t="shared" si="77"/>
        <v>5.5762081784386311E-3</v>
      </c>
      <c r="N263" s="1">
        <v>578</v>
      </c>
      <c r="O263" s="1">
        <v>1005</v>
      </c>
      <c r="P263" s="1">
        <v>22</v>
      </c>
      <c r="Q263" s="57">
        <v>7</v>
      </c>
      <c r="R263" s="57"/>
      <c r="S263" s="57"/>
      <c r="T263" s="57"/>
      <c r="U263" s="57"/>
      <c r="V263" s="57"/>
      <c r="W263" s="57"/>
      <c r="X263" s="57">
        <v>2</v>
      </c>
      <c r="Y263" s="57"/>
      <c r="Z263" s="57"/>
      <c r="AA263" s="57"/>
      <c r="AB263" s="57"/>
      <c r="AC263" s="10"/>
      <c r="AD263" s="10"/>
      <c r="AI263" t="str">
        <f t="shared" si="68"/>
        <v>Greenland</v>
      </c>
      <c r="AJ263" t="s">
        <v>241</v>
      </c>
      <c r="AK263">
        <v>1</v>
      </c>
      <c r="AM263" s="91">
        <v>33</v>
      </c>
      <c r="AN263" s="93">
        <v>15</v>
      </c>
      <c r="AO263" s="93">
        <v>65</v>
      </c>
      <c r="AP263" s="97">
        <v>31700</v>
      </c>
      <c r="AQ263" s="97">
        <f t="shared" si="71"/>
        <v>33015</v>
      </c>
      <c r="AR263" t="s">
        <v>718</v>
      </c>
      <c r="AS263">
        <f t="shared" si="78"/>
        <v>3331700</v>
      </c>
      <c r="AW263">
        <v>13.29</v>
      </c>
      <c r="AX263">
        <v>2.8</v>
      </c>
      <c r="AY263">
        <v>10.49</v>
      </c>
    </row>
    <row r="264" spans="1:51" hidden="1" outlineLevel="1">
      <c r="A264" t="s">
        <v>1917</v>
      </c>
      <c r="B264" s="10" t="s">
        <v>704</v>
      </c>
      <c r="C264" s="1">
        <f t="shared" si="72"/>
        <v>1</v>
      </c>
      <c r="D264" s="7">
        <f>IF(N264&gt;0, RANK(N264,(N264:P264,Q264:AE264)),0)</f>
        <v>0</v>
      </c>
      <c r="E264" s="7">
        <f>IF(O264&gt;0,RANK(O264,(N264:P264,Q264:AE264)),0)</f>
        <v>1</v>
      </c>
      <c r="F264" s="7">
        <f t="shared" si="73"/>
        <v>0</v>
      </c>
      <c r="G264" s="1">
        <f t="shared" si="69"/>
        <v>1</v>
      </c>
      <c r="H264" s="2">
        <f t="shared" si="70"/>
        <v>1</v>
      </c>
      <c r="I264" s="8"/>
      <c r="J264" s="2">
        <f t="shared" si="74"/>
        <v>0</v>
      </c>
      <c r="K264" s="2">
        <f t="shared" si="75"/>
        <v>1</v>
      </c>
      <c r="L264" s="2">
        <f t="shared" si="76"/>
        <v>0</v>
      </c>
      <c r="M264" s="2">
        <f t="shared" si="77"/>
        <v>0</v>
      </c>
      <c r="N264" s="1">
        <v>0</v>
      </c>
      <c r="O264" s="1">
        <v>1</v>
      </c>
      <c r="P264" s="1">
        <v>0</v>
      </c>
      <c r="Q264" s="57">
        <v>0</v>
      </c>
      <c r="R264" s="57"/>
      <c r="S264" s="57"/>
      <c r="T264" s="57"/>
      <c r="U264" s="57"/>
      <c r="V264" s="57"/>
      <c r="W264" s="57"/>
      <c r="X264" s="57">
        <v>0</v>
      </c>
      <c r="Y264" s="57"/>
      <c r="Z264" s="57"/>
      <c r="AA264" s="57"/>
      <c r="AB264" s="57"/>
      <c r="AC264" s="10"/>
      <c r="AD264" s="10"/>
      <c r="AI264" t="str">
        <f t="shared" si="68"/>
        <v>Green's Grant</v>
      </c>
      <c r="AJ264" t="s">
        <v>813</v>
      </c>
      <c r="AK264">
        <v>2</v>
      </c>
      <c r="AM264" s="91">
        <v>33</v>
      </c>
      <c r="AN264" s="93">
        <v>7</v>
      </c>
      <c r="AO264" s="93">
        <v>100</v>
      </c>
      <c r="AP264" s="97">
        <v>31780</v>
      </c>
      <c r="AQ264" s="97">
        <f t="shared" si="71"/>
        <v>33007</v>
      </c>
      <c r="AR264" t="s">
        <v>1340</v>
      </c>
      <c r="AS264">
        <f t="shared" si="78"/>
        <v>3331780</v>
      </c>
      <c r="AW264">
        <v>3.66</v>
      </c>
      <c r="AX264">
        <v>0</v>
      </c>
      <c r="AY264">
        <v>3.66</v>
      </c>
    </row>
    <row r="265" spans="1:51" hidden="1" outlineLevel="1">
      <c r="A265" s="10" t="s">
        <v>838</v>
      </c>
      <c r="B265" s="10" t="s">
        <v>704</v>
      </c>
      <c r="C265" s="1">
        <f t="shared" si="72"/>
        <v>588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73"/>
        <v>3</v>
      </c>
      <c r="G265" s="1">
        <f t="shared" si="69"/>
        <v>199</v>
      </c>
      <c r="H265" s="2">
        <f t="shared" si="70"/>
        <v>0.33843537414965985</v>
      </c>
      <c r="I265" s="8"/>
      <c r="J265" s="2">
        <f t="shared" si="74"/>
        <v>0.30782312925170069</v>
      </c>
      <c r="K265" s="2">
        <f t="shared" si="75"/>
        <v>0.6462585034013606</v>
      </c>
      <c r="L265" s="2">
        <f t="shared" si="76"/>
        <v>3.2312925170068028E-2</v>
      </c>
      <c r="M265" s="2">
        <f t="shared" si="77"/>
        <v>1.3605442176870743E-2</v>
      </c>
      <c r="N265" s="1">
        <v>181</v>
      </c>
      <c r="O265" s="1">
        <v>380</v>
      </c>
      <c r="P265" s="1">
        <v>19</v>
      </c>
      <c r="Q265" s="57">
        <v>8</v>
      </c>
      <c r="R265" s="57"/>
      <c r="S265" s="57"/>
      <c r="T265" s="57"/>
      <c r="U265" s="57"/>
      <c r="V265" s="57"/>
      <c r="W265" s="57"/>
      <c r="X265" s="57">
        <v>0</v>
      </c>
      <c r="Y265" s="57"/>
      <c r="Z265" s="57"/>
      <c r="AA265" s="57"/>
      <c r="AB265" s="57"/>
      <c r="AC265" s="10"/>
      <c r="AD265" s="10"/>
      <c r="AI265" t="str">
        <f t="shared" si="68"/>
        <v>Greenville</v>
      </c>
      <c r="AJ265" t="s">
        <v>349</v>
      </c>
      <c r="AK265">
        <v>2</v>
      </c>
      <c r="AM265" s="91">
        <v>33</v>
      </c>
      <c r="AN265" s="93">
        <v>11</v>
      </c>
      <c r="AO265" s="93">
        <v>50</v>
      </c>
      <c r="AP265" s="97">
        <v>31940</v>
      </c>
      <c r="AQ265" s="97">
        <f t="shared" si="71"/>
        <v>33011</v>
      </c>
      <c r="AR265" t="s">
        <v>718</v>
      </c>
      <c r="AS265">
        <f t="shared" si="78"/>
        <v>3331940</v>
      </c>
      <c r="AW265">
        <v>6.87</v>
      </c>
      <c r="AX265">
        <v>0</v>
      </c>
      <c r="AY265">
        <v>6.87</v>
      </c>
    </row>
    <row r="266" spans="1:51" hidden="1" outlineLevel="1">
      <c r="A266" t="s">
        <v>125</v>
      </c>
      <c r="B266" s="10" t="s">
        <v>704</v>
      </c>
      <c r="C266" s="1">
        <f t="shared" si="72"/>
        <v>222</v>
      </c>
      <c r="D266" s="7">
        <f>IF(N266&gt;0, RANK(N266,(N266:P266,Q266:AE266)),0)</f>
        <v>2</v>
      </c>
      <c r="E266" s="7">
        <f>IF(O266&gt;0,RANK(O266,(N266:P266,Q266:AE266)),0)</f>
        <v>1</v>
      </c>
      <c r="F266" s="7">
        <f t="shared" si="73"/>
        <v>4</v>
      </c>
      <c r="G266" s="1">
        <f t="shared" si="69"/>
        <v>70</v>
      </c>
      <c r="H266" s="2">
        <f t="shared" si="70"/>
        <v>0.31531531531531531</v>
      </c>
      <c r="I266" s="8"/>
      <c r="J266" s="2">
        <f t="shared" si="74"/>
        <v>0.32432432432432434</v>
      </c>
      <c r="K266" s="2">
        <f t="shared" si="75"/>
        <v>0.63963963963963966</v>
      </c>
      <c r="L266" s="2">
        <f t="shared" si="76"/>
        <v>1.3513513513513514E-2</v>
      </c>
      <c r="M266" s="2">
        <f t="shared" si="77"/>
        <v>2.2522522522522487E-2</v>
      </c>
      <c r="N266" s="1">
        <v>72</v>
      </c>
      <c r="O266" s="1">
        <v>142</v>
      </c>
      <c r="P266" s="1">
        <v>3</v>
      </c>
      <c r="Q266" s="57">
        <v>5</v>
      </c>
      <c r="R266" s="57"/>
      <c r="S266" s="57"/>
      <c r="T266" s="57"/>
      <c r="U266" s="57"/>
      <c r="V266" s="57"/>
      <c r="W266" s="57"/>
      <c r="X266" s="57">
        <v>0</v>
      </c>
      <c r="Y266" s="57"/>
      <c r="Z266" s="57"/>
      <c r="AA266" s="57"/>
      <c r="AB266" s="57"/>
      <c r="AC266" s="10"/>
      <c r="AD266" s="10"/>
      <c r="AI266" t="str">
        <f t="shared" si="68"/>
        <v>Groton</v>
      </c>
      <c r="AJ266" t="s">
        <v>1738</v>
      </c>
      <c r="AK266">
        <v>2</v>
      </c>
      <c r="AM266" s="91">
        <v>33</v>
      </c>
      <c r="AN266" s="93">
        <v>9</v>
      </c>
      <c r="AO266" s="93">
        <v>80</v>
      </c>
      <c r="AP266" s="97">
        <v>32180</v>
      </c>
      <c r="AQ266" s="97">
        <f t="shared" si="71"/>
        <v>33009</v>
      </c>
      <c r="AR266" t="s">
        <v>718</v>
      </c>
      <c r="AS266">
        <f t="shared" si="78"/>
        <v>3332180</v>
      </c>
      <c r="AW266">
        <v>40.82</v>
      </c>
      <c r="AX266">
        <v>0.05</v>
      </c>
      <c r="AY266">
        <v>40.78</v>
      </c>
    </row>
    <row r="267" spans="1:51" hidden="1" outlineLevel="1">
      <c r="A267" t="s">
        <v>365</v>
      </c>
      <c r="B267" s="10" t="s">
        <v>704</v>
      </c>
      <c r="C267" s="1">
        <f t="shared" si="72"/>
        <v>110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 t="shared" si="73"/>
        <v>0</v>
      </c>
      <c r="G267" s="1">
        <f t="shared" si="69"/>
        <v>74</v>
      </c>
      <c r="H267" s="2">
        <f t="shared" si="70"/>
        <v>0.67272727272727273</v>
      </c>
      <c r="I267" s="8"/>
      <c r="J267" s="2">
        <f t="shared" si="74"/>
        <v>0.16363636363636364</v>
      </c>
      <c r="K267" s="2">
        <f t="shared" si="75"/>
        <v>0.83636363636363631</v>
      </c>
      <c r="L267" s="2">
        <f t="shared" si="76"/>
        <v>0</v>
      </c>
      <c r="M267" s="2">
        <f t="shared" si="77"/>
        <v>1.1102230246251565E-16</v>
      </c>
      <c r="N267" s="1">
        <v>18</v>
      </c>
      <c r="O267" s="1">
        <v>92</v>
      </c>
      <c r="P267" s="1">
        <v>0</v>
      </c>
      <c r="Q267" s="57">
        <v>0</v>
      </c>
      <c r="R267" s="57"/>
      <c r="S267" s="57"/>
      <c r="T267" s="57"/>
      <c r="U267" s="57"/>
      <c r="V267" s="57"/>
      <c r="W267" s="57"/>
      <c r="X267" s="57">
        <v>0</v>
      </c>
      <c r="Y267" s="57"/>
      <c r="Z267" s="57"/>
      <c r="AA267" s="57"/>
      <c r="AB267" s="57"/>
      <c r="AC267" s="10"/>
      <c r="AD267" s="10"/>
      <c r="AI267" t="str">
        <f t="shared" si="68"/>
        <v>Hale's Location</v>
      </c>
      <c r="AJ267" t="s">
        <v>1199</v>
      </c>
      <c r="AK267">
        <v>1</v>
      </c>
      <c r="AM267" s="91">
        <v>33</v>
      </c>
      <c r="AN267" s="93">
        <v>3</v>
      </c>
      <c r="AO267" s="93">
        <v>45</v>
      </c>
      <c r="AP267" s="97">
        <v>32500</v>
      </c>
      <c r="AQ267" s="97">
        <f t="shared" si="71"/>
        <v>33003</v>
      </c>
      <c r="AR267" t="s">
        <v>345</v>
      </c>
      <c r="AS267">
        <f t="shared" si="78"/>
        <v>3332500</v>
      </c>
      <c r="AW267">
        <v>2.4300000000000002</v>
      </c>
      <c r="AX267">
        <v>0</v>
      </c>
      <c r="AY267">
        <v>2.4300000000000002</v>
      </c>
    </row>
    <row r="268" spans="1:51" hidden="1" outlineLevel="1">
      <c r="A268" t="s">
        <v>872</v>
      </c>
      <c r="B268" s="10" t="s">
        <v>704</v>
      </c>
      <c r="C268" s="1">
        <f t="shared" si="72"/>
        <v>3414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 t="shared" si="73"/>
        <v>3</v>
      </c>
      <c r="G268" s="1">
        <f t="shared" si="69"/>
        <v>1642</v>
      </c>
      <c r="H268" s="2">
        <f t="shared" si="70"/>
        <v>0.48096074985354426</v>
      </c>
      <c r="I268" s="8"/>
      <c r="J268" s="2">
        <f t="shared" si="74"/>
        <v>0.24575278265963679</v>
      </c>
      <c r="K268" s="2">
        <f t="shared" si="75"/>
        <v>0.72671353251318105</v>
      </c>
      <c r="L268" s="2">
        <f t="shared" si="76"/>
        <v>1.9625073227885179E-2</v>
      </c>
      <c r="M268" s="2">
        <f t="shared" si="77"/>
        <v>7.908611599296924E-3</v>
      </c>
      <c r="N268" s="1">
        <v>839</v>
      </c>
      <c r="O268" s="1">
        <v>2481</v>
      </c>
      <c r="P268" s="1">
        <v>67</v>
      </c>
      <c r="Q268" s="57">
        <v>26</v>
      </c>
      <c r="R268" s="57"/>
      <c r="S268" s="57"/>
      <c r="T268" s="57"/>
      <c r="U268" s="57"/>
      <c r="V268" s="57"/>
      <c r="W268" s="57"/>
      <c r="X268" s="57">
        <v>1</v>
      </c>
      <c r="Y268" s="57"/>
      <c r="Z268" s="57"/>
      <c r="AA268" s="57"/>
      <c r="AB268" s="57"/>
      <c r="AC268" s="10"/>
      <c r="AD268" s="10"/>
      <c r="AI268" t="str">
        <f t="shared" si="68"/>
        <v>Hampstead</v>
      </c>
      <c r="AJ268" t="s">
        <v>241</v>
      </c>
      <c r="AK268">
        <v>1</v>
      </c>
      <c r="AM268" s="91">
        <v>33</v>
      </c>
      <c r="AN268" s="93">
        <v>15</v>
      </c>
      <c r="AO268" s="93">
        <v>70</v>
      </c>
      <c r="AP268" s="97">
        <v>32900</v>
      </c>
      <c r="AQ268" s="97">
        <f t="shared" si="71"/>
        <v>33015</v>
      </c>
      <c r="AR268" t="s">
        <v>718</v>
      </c>
      <c r="AS268">
        <f t="shared" si="78"/>
        <v>3332900</v>
      </c>
      <c r="AW268">
        <v>14.01</v>
      </c>
      <c r="AX268">
        <v>0.69</v>
      </c>
      <c r="AY268">
        <v>13.32</v>
      </c>
    </row>
    <row r="269" spans="1:51" hidden="1" outlineLevel="1">
      <c r="A269" t="s">
        <v>1721</v>
      </c>
      <c r="B269" s="10" t="s">
        <v>704</v>
      </c>
      <c r="C269" s="1">
        <f t="shared" si="72"/>
        <v>6331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 t="shared" si="73"/>
        <v>3</v>
      </c>
      <c r="G269" s="1">
        <f t="shared" si="69"/>
        <v>1634</v>
      </c>
      <c r="H269" s="2">
        <f t="shared" si="70"/>
        <v>0.25809508766387618</v>
      </c>
      <c r="I269" s="8"/>
      <c r="J269" s="2">
        <f t="shared" si="74"/>
        <v>0.35728952772073924</v>
      </c>
      <c r="K269" s="2">
        <f t="shared" si="75"/>
        <v>0.61538461538461542</v>
      </c>
      <c r="L269" s="2">
        <f t="shared" si="76"/>
        <v>2.0060022113410205E-2</v>
      </c>
      <c r="M269" s="2">
        <f t="shared" si="77"/>
        <v>7.2658347812350789E-3</v>
      </c>
      <c r="N269" s="1">
        <v>2262</v>
      </c>
      <c r="O269" s="1">
        <v>3896</v>
      </c>
      <c r="P269" s="1">
        <v>127</v>
      </c>
      <c r="Q269" s="57">
        <v>45</v>
      </c>
      <c r="R269" s="57"/>
      <c r="S269" s="57"/>
      <c r="T269" s="57"/>
      <c r="U269" s="57"/>
      <c r="V269" s="57"/>
      <c r="W269" s="57"/>
      <c r="X269" s="57">
        <v>1</v>
      </c>
      <c r="Y269" s="57"/>
      <c r="Z269" s="57"/>
      <c r="AA269" s="57"/>
      <c r="AB269" s="57"/>
      <c r="AC269" s="10"/>
      <c r="AD269" s="10"/>
      <c r="AI269" t="str">
        <f t="shared" si="68"/>
        <v>Hampton</v>
      </c>
      <c r="AJ269" t="s">
        <v>241</v>
      </c>
      <c r="AK269">
        <v>1</v>
      </c>
      <c r="AM269" s="91">
        <v>33</v>
      </c>
      <c r="AN269" s="93">
        <v>15</v>
      </c>
      <c r="AO269" s="93">
        <v>75</v>
      </c>
      <c r="AP269" s="97">
        <v>33060</v>
      </c>
      <c r="AQ269" s="97">
        <f t="shared" si="71"/>
        <v>33015</v>
      </c>
      <c r="AR269" t="s">
        <v>718</v>
      </c>
      <c r="AS269">
        <f t="shared" si="78"/>
        <v>3333060</v>
      </c>
      <c r="AW269">
        <v>14.58</v>
      </c>
      <c r="AX269">
        <v>1.55</v>
      </c>
      <c r="AY269">
        <v>13.03</v>
      </c>
    </row>
    <row r="270" spans="1:51" hidden="1" outlineLevel="1">
      <c r="A270" t="s">
        <v>618</v>
      </c>
      <c r="B270" s="10" t="s">
        <v>704</v>
      </c>
      <c r="C270" s="1">
        <f t="shared" si="72"/>
        <v>1069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 t="shared" si="73"/>
        <v>3</v>
      </c>
      <c r="G270" s="1">
        <f t="shared" si="69"/>
        <v>510</v>
      </c>
      <c r="H270" s="2">
        <f t="shared" si="70"/>
        <v>0.47708138447146864</v>
      </c>
      <c r="I270" s="8"/>
      <c r="J270" s="2">
        <f t="shared" si="74"/>
        <v>0.24789522918615528</v>
      </c>
      <c r="K270" s="2">
        <f t="shared" si="75"/>
        <v>0.724976613657624</v>
      </c>
      <c r="L270" s="2">
        <f t="shared" si="76"/>
        <v>1.8709073900841908E-2</v>
      </c>
      <c r="M270" s="2">
        <f t="shared" si="77"/>
        <v>8.4190832553788369E-3</v>
      </c>
      <c r="N270" s="1">
        <v>265</v>
      </c>
      <c r="O270" s="1">
        <v>775</v>
      </c>
      <c r="P270" s="1">
        <v>20</v>
      </c>
      <c r="Q270" s="57">
        <v>9</v>
      </c>
      <c r="R270" s="57"/>
      <c r="S270" s="57"/>
      <c r="T270" s="57"/>
      <c r="U270" s="57"/>
      <c r="V270" s="57"/>
      <c r="W270" s="57"/>
      <c r="X270" s="57">
        <v>0</v>
      </c>
      <c r="Y270" s="57"/>
      <c r="Z270" s="57"/>
      <c r="AA270" s="57"/>
      <c r="AB270" s="57"/>
      <c r="AC270" s="10"/>
      <c r="AD270" s="10"/>
      <c r="AI270" t="str">
        <f t="shared" si="68"/>
        <v>Hampton Falls</v>
      </c>
      <c r="AJ270" t="s">
        <v>241</v>
      </c>
      <c r="AK270">
        <v>1</v>
      </c>
      <c r="AM270" s="91">
        <v>33</v>
      </c>
      <c r="AN270" s="93">
        <v>15</v>
      </c>
      <c r="AO270" s="93">
        <v>80</v>
      </c>
      <c r="AP270" s="97">
        <v>33460</v>
      </c>
      <c r="AQ270" s="97">
        <f t="shared" si="71"/>
        <v>33015</v>
      </c>
      <c r="AR270" t="s">
        <v>718</v>
      </c>
      <c r="AS270">
        <f t="shared" si="78"/>
        <v>3333460</v>
      </c>
      <c r="AW270">
        <v>12.52</v>
      </c>
      <c r="AX270">
        <v>0.3</v>
      </c>
      <c r="AY270">
        <v>12.22</v>
      </c>
    </row>
    <row r="271" spans="1:51" hidden="1" outlineLevel="1">
      <c r="A271" t="s">
        <v>2196</v>
      </c>
      <c r="B271" s="10" t="s">
        <v>704</v>
      </c>
      <c r="C271" s="1">
        <f t="shared" si="72"/>
        <v>963</v>
      </c>
      <c r="D271" s="7">
        <f>IF(N271&gt;0, RANK(N271,(N271:P271,Q271:AE271)),0)</f>
        <v>1</v>
      </c>
      <c r="E271" s="7">
        <f>IF(O271&gt;0,RANK(O271,(N271:P271,Q271:AE271)),0)</f>
        <v>2</v>
      </c>
      <c r="F271" s="7">
        <f t="shared" si="73"/>
        <v>3</v>
      </c>
      <c r="G271" s="1">
        <f t="shared" si="69"/>
        <v>54</v>
      </c>
      <c r="H271" s="2">
        <f t="shared" si="70"/>
        <v>5.6074766355140186E-2</v>
      </c>
      <c r="I271" s="8"/>
      <c r="J271" s="2">
        <f t="shared" si="74"/>
        <v>0.51609553478712356</v>
      </c>
      <c r="K271" s="2">
        <f t="shared" si="75"/>
        <v>0.46002076843198336</v>
      </c>
      <c r="L271" s="2">
        <f t="shared" si="76"/>
        <v>1.3499480789200415E-2</v>
      </c>
      <c r="M271" s="2">
        <f t="shared" si="77"/>
        <v>1.0384215991692668E-2</v>
      </c>
      <c r="N271" s="1">
        <v>497</v>
      </c>
      <c r="O271" s="1">
        <v>443</v>
      </c>
      <c r="P271" s="1">
        <v>13</v>
      </c>
      <c r="Q271" s="57">
        <v>10</v>
      </c>
      <c r="R271" s="57"/>
      <c r="S271" s="57"/>
      <c r="T271" s="57"/>
      <c r="U271" s="57"/>
      <c r="V271" s="57"/>
      <c r="W271" s="57"/>
      <c r="X271" s="57">
        <v>0</v>
      </c>
      <c r="Y271" s="57"/>
      <c r="Z271" s="57"/>
      <c r="AA271" s="57"/>
      <c r="AB271" s="57"/>
      <c r="AC271" s="10"/>
      <c r="AD271" s="10"/>
      <c r="AI271" t="str">
        <f t="shared" si="68"/>
        <v>Hancock</v>
      </c>
      <c r="AJ271" t="s">
        <v>349</v>
      </c>
      <c r="AK271">
        <v>2</v>
      </c>
      <c r="AM271" s="91">
        <v>33</v>
      </c>
      <c r="AN271" s="93">
        <v>11</v>
      </c>
      <c r="AO271" s="93">
        <v>55</v>
      </c>
      <c r="AP271" s="97">
        <v>33700</v>
      </c>
      <c r="AQ271" s="97">
        <f t="shared" si="71"/>
        <v>33011</v>
      </c>
      <c r="AR271" t="s">
        <v>718</v>
      </c>
      <c r="AS271">
        <f t="shared" si="78"/>
        <v>3333700</v>
      </c>
      <c r="AW271">
        <v>31.22</v>
      </c>
      <c r="AX271">
        <v>1.25</v>
      </c>
      <c r="AY271">
        <v>29.97</v>
      </c>
    </row>
    <row r="272" spans="1:51" hidden="1" outlineLevel="1">
      <c r="A272" t="s">
        <v>2262</v>
      </c>
      <c r="B272" s="10" t="s">
        <v>704</v>
      </c>
      <c r="C272" s="1">
        <f t="shared" si="72"/>
        <v>4449</v>
      </c>
      <c r="D272" s="7">
        <f>IF(N272&gt;0, RANK(N272,(N272:P272,Q272:AE272)),0)</f>
        <v>1</v>
      </c>
      <c r="E272" s="7">
        <f>IF(O272&gt;0,RANK(O272,(N272:P272,Q272:AE272)),0)</f>
        <v>2</v>
      </c>
      <c r="F272" s="7">
        <f t="shared" si="73"/>
        <v>3</v>
      </c>
      <c r="G272" s="1">
        <f t="shared" si="69"/>
        <v>2235</v>
      </c>
      <c r="H272" s="2">
        <f t="shared" si="70"/>
        <v>0.50236008091705997</v>
      </c>
      <c r="I272" s="8"/>
      <c r="J272" s="2">
        <f t="shared" si="74"/>
        <v>0.74241402562373571</v>
      </c>
      <c r="K272" s="2">
        <f t="shared" si="75"/>
        <v>0.24005394470667565</v>
      </c>
      <c r="L272" s="2">
        <f t="shared" si="76"/>
        <v>8.7660148347943351E-3</v>
      </c>
      <c r="M272" s="2">
        <f t="shared" si="77"/>
        <v>8.7660148347943039E-3</v>
      </c>
      <c r="N272" s="1">
        <v>3303</v>
      </c>
      <c r="O272" s="1">
        <v>1068</v>
      </c>
      <c r="P272" s="1">
        <v>39</v>
      </c>
      <c r="Q272" s="57">
        <v>35</v>
      </c>
      <c r="R272" s="57"/>
      <c r="S272" s="57"/>
      <c r="T272" s="57"/>
      <c r="U272" s="57"/>
      <c r="V272" s="57"/>
      <c r="W272" s="57"/>
      <c r="X272" s="57">
        <v>4</v>
      </c>
      <c r="Y272" s="57"/>
      <c r="Z272" s="57"/>
      <c r="AA272" s="57"/>
      <c r="AB272" s="57"/>
      <c r="AC272" s="10"/>
      <c r="AD272" s="10"/>
      <c r="AI272" t="str">
        <f t="shared" ref="AI272:AI331" si="79">A272</f>
        <v>Hanover</v>
      </c>
      <c r="AJ272" t="s">
        <v>1738</v>
      </c>
      <c r="AK272">
        <v>2</v>
      </c>
      <c r="AM272" s="91">
        <v>33</v>
      </c>
      <c r="AN272" s="93">
        <v>9</v>
      </c>
      <c r="AO272" s="93">
        <v>85</v>
      </c>
      <c r="AP272" s="97">
        <v>33860</v>
      </c>
      <c r="AQ272" s="97">
        <f t="shared" si="71"/>
        <v>33009</v>
      </c>
      <c r="AR272" t="s">
        <v>718</v>
      </c>
      <c r="AS272">
        <f t="shared" si="78"/>
        <v>3333860</v>
      </c>
      <c r="AW272">
        <v>50.21</v>
      </c>
      <c r="AX272">
        <v>1.1200000000000001</v>
      </c>
      <c r="AY272">
        <v>49.09</v>
      </c>
    </row>
    <row r="273" spans="1:51" hidden="1" outlineLevel="1">
      <c r="A273" t="s">
        <v>1105</v>
      </c>
      <c r="B273" s="10" t="s">
        <v>704</v>
      </c>
      <c r="C273" s="1">
        <f t="shared" si="72"/>
        <v>509</v>
      </c>
      <c r="D273" s="7">
        <f>IF(N273&gt;0, RANK(N273,(N273:P273,Q273:AE273)),0)</f>
        <v>1</v>
      </c>
      <c r="E273" s="7">
        <f>IF(O273&gt;0,RANK(O273,(N273:P273,Q273:AE273)),0)</f>
        <v>2</v>
      </c>
      <c r="F273" s="7">
        <f t="shared" si="73"/>
        <v>3</v>
      </c>
      <c r="G273" s="1">
        <f t="shared" si="69"/>
        <v>155</v>
      </c>
      <c r="H273" s="2">
        <f t="shared" si="70"/>
        <v>0.30451866404715128</v>
      </c>
      <c r="I273" s="8"/>
      <c r="J273" s="2">
        <f t="shared" si="74"/>
        <v>0.64047151277013747</v>
      </c>
      <c r="K273" s="2">
        <f t="shared" si="75"/>
        <v>0.33595284872298625</v>
      </c>
      <c r="L273" s="2">
        <f t="shared" si="76"/>
        <v>1.768172888015717E-2</v>
      </c>
      <c r="M273" s="2">
        <f t="shared" si="77"/>
        <v>5.893909626719103E-3</v>
      </c>
      <c r="N273" s="1">
        <v>326</v>
      </c>
      <c r="O273" s="1">
        <v>171</v>
      </c>
      <c r="P273" s="1">
        <v>9</v>
      </c>
      <c r="Q273" s="57">
        <v>2</v>
      </c>
      <c r="R273" s="57"/>
      <c r="S273" s="57"/>
      <c r="T273" s="57"/>
      <c r="U273" s="57"/>
      <c r="V273" s="57"/>
      <c r="W273" s="57"/>
      <c r="X273" s="57">
        <v>1</v>
      </c>
      <c r="Y273" s="57"/>
      <c r="Z273" s="57"/>
      <c r="AA273" s="57"/>
      <c r="AB273" s="57"/>
      <c r="AC273" s="10"/>
      <c r="AD273" s="10"/>
      <c r="AI273" t="str">
        <f t="shared" si="79"/>
        <v>Harrisville</v>
      </c>
      <c r="AJ273" t="s">
        <v>1288</v>
      </c>
      <c r="AK273">
        <v>2</v>
      </c>
      <c r="AM273" s="91">
        <v>33</v>
      </c>
      <c r="AN273" s="93">
        <v>5</v>
      </c>
      <c r="AO273" s="93">
        <v>30</v>
      </c>
      <c r="AP273" s="97">
        <v>34420</v>
      </c>
      <c r="AQ273" s="97">
        <f t="shared" si="71"/>
        <v>33005</v>
      </c>
      <c r="AR273" t="s">
        <v>718</v>
      </c>
      <c r="AS273">
        <f t="shared" si="78"/>
        <v>3334420</v>
      </c>
      <c r="AW273">
        <v>20.25</v>
      </c>
      <c r="AX273">
        <v>1.51</v>
      </c>
      <c r="AY273">
        <v>18.739999999999998</v>
      </c>
    </row>
    <row r="274" spans="1:51" hidden="1" outlineLevel="1">
      <c r="A274" t="s">
        <v>19</v>
      </c>
      <c r="B274" s="10" t="s">
        <v>704</v>
      </c>
      <c r="C274" s="1">
        <f t="shared" si="72"/>
        <v>16</v>
      </c>
      <c r="D274" s="7">
        <f>IF(N274&gt;0, RANK(N274,(N274:P274,Q274:AE274)),0)</f>
        <v>1</v>
      </c>
      <c r="E274" s="7">
        <f>IF(O274&gt;0,RANK(O274,(N274:P274,Q274:AE274)),0)</f>
        <v>2</v>
      </c>
      <c r="F274" s="7">
        <f t="shared" si="73"/>
        <v>0</v>
      </c>
      <c r="G274" s="1">
        <f t="shared" si="69"/>
        <v>4</v>
      </c>
      <c r="H274" s="2">
        <f t="shared" si="70"/>
        <v>0.25</v>
      </c>
      <c r="I274" s="8"/>
      <c r="J274" s="2">
        <f t="shared" si="74"/>
        <v>0.625</v>
      </c>
      <c r="K274" s="2">
        <f t="shared" si="75"/>
        <v>0.375</v>
      </c>
      <c r="L274" s="2">
        <f t="shared" si="76"/>
        <v>0</v>
      </c>
      <c r="M274" s="2">
        <f t="shared" si="77"/>
        <v>0</v>
      </c>
      <c r="N274" s="1">
        <v>10</v>
      </c>
      <c r="O274" s="1">
        <v>6</v>
      </c>
      <c r="P274" s="1">
        <v>0</v>
      </c>
      <c r="Q274" s="57">
        <v>0</v>
      </c>
      <c r="R274" s="57"/>
      <c r="S274" s="57"/>
      <c r="T274" s="57"/>
      <c r="U274" s="57"/>
      <c r="V274" s="57"/>
      <c r="W274" s="57"/>
      <c r="X274" s="57">
        <v>0</v>
      </c>
      <c r="Y274" s="57"/>
      <c r="Z274" s="57"/>
      <c r="AA274" s="57"/>
      <c r="AB274" s="57"/>
      <c r="AC274" s="10"/>
      <c r="AD274" s="10"/>
      <c r="AI274" t="str">
        <f t="shared" si="79"/>
        <v>Hart's Location</v>
      </c>
      <c r="AJ274" t="s">
        <v>1199</v>
      </c>
      <c r="AK274">
        <v>1</v>
      </c>
      <c r="AM274" s="91">
        <v>33</v>
      </c>
      <c r="AN274" s="93">
        <v>3</v>
      </c>
      <c r="AO274" s="93">
        <v>50</v>
      </c>
      <c r="AP274" s="97">
        <v>34500</v>
      </c>
      <c r="AQ274" s="97">
        <f t="shared" si="71"/>
        <v>33003</v>
      </c>
      <c r="AR274" t="s">
        <v>718</v>
      </c>
      <c r="AS274">
        <f t="shared" si="78"/>
        <v>3334500</v>
      </c>
      <c r="AW274">
        <v>18.600000000000001</v>
      </c>
      <c r="AX274">
        <v>0</v>
      </c>
      <c r="AY274">
        <v>18.600000000000001</v>
      </c>
    </row>
    <row r="275" spans="1:51" hidden="1" outlineLevel="1">
      <c r="A275" t="s">
        <v>540</v>
      </c>
      <c r="B275" s="10" t="s">
        <v>704</v>
      </c>
      <c r="C275" s="1">
        <f t="shared" si="72"/>
        <v>1279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 t="shared" si="73"/>
        <v>3</v>
      </c>
      <c r="G275" s="1">
        <f t="shared" si="69"/>
        <v>453</v>
      </c>
      <c r="H275" s="2">
        <f t="shared" si="70"/>
        <v>0.35418295543393274</v>
      </c>
      <c r="I275" s="8"/>
      <c r="J275" s="2">
        <f t="shared" si="74"/>
        <v>0.30414386239249414</v>
      </c>
      <c r="K275" s="2">
        <f t="shared" si="75"/>
        <v>0.65832681782642688</v>
      </c>
      <c r="L275" s="2">
        <f t="shared" si="76"/>
        <v>2.5801407349491792E-2</v>
      </c>
      <c r="M275" s="2">
        <f t="shared" si="77"/>
        <v>1.1727912431587193E-2</v>
      </c>
      <c r="N275" s="1">
        <v>389</v>
      </c>
      <c r="O275" s="1">
        <v>842</v>
      </c>
      <c r="P275" s="1">
        <v>33</v>
      </c>
      <c r="Q275" s="57">
        <v>15</v>
      </c>
      <c r="R275" s="57"/>
      <c r="S275" s="57"/>
      <c r="T275" s="57"/>
      <c r="U275" s="57"/>
      <c r="V275" s="57"/>
      <c r="W275" s="57"/>
      <c r="X275" s="57">
        <v>0</v>
      </c>
      <c r="Y275" s="57"/>
      <c r="Z275" s="57"/>
      <c r="AA275" s="57"/>
      <c r="AB275" s="57"/>
      <c r="AC275" s="10"/>
      <c r="AD275" s="10"/>
      <c r="AI275" t="str">
        <f t="shared" si="79"/>
        <v>Haverhill</v>
      </c>
      <c r="AJ275" t="s">
        <v>1738</v>
      </c>
      <c r="AK275">
        <v>2</v>
      </c>
      <c r="AM275" s="91">
        <v>33</v>
      </c>
      <c r="AN275" s="93">
        <v>9</v>
      </c>
      <c r="AO275" s="93">
        <v>90</v>
      </c>
      <c r="AP275" s="97">
        <v>34820</v>
      </c>
      <c r="AQ275" s="97">
        <f t="shared" si="71"/>
        <v>33009</v>
      </c>
      <c r="AR275" t="s">
        <v>718</v>
      </c>
      <c r="AS275">
        <f t="shared" si="78"/>
        <v>3334820</v>
      </c>
      <c r="AW275">
        <v>52.44</v>
      </c>
      <c r="AX275">
        <v>1.36</v>
      </c>
      <c r="AY275">
        <v>51.08</v>
      </c>
    </row>
    <row r="276" spans="1:51" hidden="1" outlineLevel="1">
      <c r="A276" t="s">
        <v>1191</v>
      </c>
      <c r="B276" s="10" t="s">
        <v>704</v>
      </c>
      <c r="C276" s="1">
        <f t="shared" si="72"/>
        <v>310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 t="shared" si="73"/>
        <v>4</v>
      </c>
      <c r="G276" s="1">
        <f t="shared" si="69"/>
        <v>118</v>
      </c>
      <c r="H276" s="2">
        <f t="shared" si="70"/>
        <v>0.38064516129032255</v>
      </c>
      <c r="I276" s="8"/>
      <c r="J276" s="2">
        <f t="shared" si="74"/>
        <v>0.3</v>
      </c>
      <c r="K276" s="2">
        <f t="shared" si="75"/>
        <v>0.6806451612903226</v>
      </c>
      <c r="L276" s="2">
        <f t="shared" si="76"/>
        <v>6.4516129032258064E-3</v>
      </c>
      <c r="M276" s="2">
        <f t="shared" si="77"/>
        <v>1.2903225806451552E-2</v>
      </c>
      <c r="N276" s="1">
        <v>93</v>
      </c>
      <c r="O276" s="1">
        <v>211</v>
      </c>
      <c r="P276" s="1">
        <v>2</v>
      </c>
      <c r="Q276" s="57">
        <v>4</v>
      </c>
      <c r="R276" s="57"/>
      <c r="S276" s="57"/>
      <c r="T276" s="57"/>
      <c r="U276" s="57"/>
      <c r="V276" s="57"/>
      <c r="W276" s="57"/>
      <c r="X276" s="57">
        <v>0</v>
      </c>
      <c r="Y276" s="57"/>
      <c r="Z276" s="57"/>
      <c r="AA276" s="57"/>
      <c r="AB276" s="57"/>
      <c r="AC276" s="10"/>
      <c r="AD276" s="10"/>
      <c r="AI276" t="str">
        <f t="shared" si="79"/>
        <v>Hebron</v>
      </c>
      <c r="AJ276" t="s">
        <v>1738</v>
      </c>
      <c r="AK276">
        <v>2</v>
      </c>
      <c r="AM276" s="91">
        <v>33</v>
      </c>
      <c r="AN276" s="93">
        <v>9</v>
      </c>
      <c r="AO276" s="93">
        <v>95</v>
      </c>
      <c r="AP276" s="97">
        <v>35220</v>
      </c>
      <c r="AQ276" s="97">
        <f t="shared" si="71"/>
        <v>33009</v>
      </c>
      <c r="AR276" t="s">
        <v>718</v>
      </c>
      <c r="AS276">
        <f t="shared" si="78"/>
        <v>3335220</v>
      </c>
      <c r="AW276">
        <v>18.899999999999999</v>
      </c>
      <c r="AX276">
        <v>2.06</v>
      </c>
      <c r="AY276">
        <v>16.829999999999998</v>
      </c>
    </row>
    <row r="277" spans="1:51" hidden="1" outlineLevel="1">
      <c r="A277" t="s">
        <v>1936</v>
      </c>
      <c r="B277" s="10" t="s">
        <v>704</v>
      </c>
      <c r="C277" s="1">
        <f t="shared" si="72"/>
        <v>1758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 t="shared" si="73"/>
        <v>3</v>
      </c>
      <c r="G277" s="1">
        <f t="shared" si="69"/>
        <v>178</v>
      </c>
      <c r="H277" s="2">
        <f t="shared" si="70"/>
        <v>0.1012514220705347</v>
      </c>
      <c r="I277" s="8"/>
      <c r="J277" s="2">
        <f t="shared" si="74"/>
        <v>0.43515358361774742</v>
      </c>
      <c r="K277" s="2">
        <f t="shared" si="75"/>
        <v>0.53640500568828209</v>
      </c>
      <c r="L277" s="2">
        <f t="shared" si="76"/>
        <v>1.7064846416382253E-2</v>
      </c>
      <c r="M277" s="2">
        <f t="shared" si="77"/>
        <v>1.1376564277588295E-2</v>
      </c>
      <c r="N277" s="1">
        <v>765</v>
      </c>
      <c r="O277" s="1">
        <v>943</v>
      </c>
      <c r="P277" s="1">
        <v>30</v>
      </c>
      <c r="Q277" s="57">
        <v>19</v>
      </c>
      <c r="R277" s="57"/>
      <c r="S277" s="57"/>
      <c r="T277" s="57"/>
      <c r="U277" s="57"/>
      <c r="V277" s="57"/>
      <c r="W277" s="57"/>
      <c r="X277" s="57">
        <v>1</v>
      </c>
      <c r="Y277" s="57"/>
      <c r="Z277" s="57"/>
      <c r="AA277" s="57"/>
      <c r="AB277" s="57"/>
      <c r="AC277" s="10"/>
      <c r="AD277" s="10"/>
      <c r="AI277" t="str">
        <f t="shared" si="79"/>
        <v>Henniker</v>
      </c>
      <c r="AJ277" t="s">
        <v>2298</v>
      </c>
      <c r="AK277">
        <v>2</v>
      </c>
      <c r="AM277" s="91">
        <v>33</v>
      </c>
      <c r="AN277" s="93">
        <v>13</v>
      </c>
      <c r="AO277" s="93">
        <v>65</v>
      </c>
      <c r="AP277" s="97">
        <v>35540</v>
      </c>
      <c r="AQ277" s="97">
        <f t="shared" si="71"/>
        <v>33013</v>
      </c>
      <c r="AR277" t="s">
        <v>718</v>
      </c>
      <c r="AS277">
        <f t="shared" si="78"/>
        <v>3335540</v>
      </c>
      <c r="AW277">
        <v>44.81</v>
      </c>
      <c r="AX277">
        <v>0.68</v>
      </c>
      <c r="AY277">
        <v>44.13</v>
      </c>
    </row>
    <row r="278" spans="1:51" hidden="1" outlineLevel="1">
      <c r="A278" t="s">
        <v>647</v>
      </c>
      <c r="B278" s="10" t="s">
        <v>704</v>
      </c>
      <c r="C278" s="1">
        <f t="shared" si="72"/>
        <v>374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 t="shared" si="73"/>
        <v>3</v>
      </c>
      <c r="G278" s="1">
        <f t="shared" si="69"/>
        <v>132</v>
      </c>
      <c r="H278" s="2">
        <f t="shared" si="70"/>
        <v>0.35294117647058826</v>
      </c>
      <c r="I278" s="8"/>
      <c r="J278" s="2">
        <f t="shared" si="74"/>
        <v>0.28877005347593582</v>
      </c>
      <c r="K278" s="2">
        <f t="shared" si="75"/>
        <v>0.64171122994652408</v>
      </c>
      <c r="L278" s="2">
        <f t="shared" si="76"/>
        <v>4.5454545454545456E-2</v>
      </c>
      <c r="M278" s="2">
        <f t="shared" si="77"/>
        <v>2.4064171122994596E-2</v>
      </c>
      <c r="N278" s="1">
        <v>108</v>
      </c>
      <c r="O278" s="1">
        <v>240</v>
      </c>
      <c r="P278" s="1">
        <v>17</v>
      </c>
      <c r="Q278" s="57">
        <v>6</v>
      </c>
      <c r="R278" s="57"/>
      <c r="S278" s="57"/>
      <c r="T278" s="57"/>
      <c r="U278" s="57"/>
      <c r="V278" s="57"/>
      <c r="W278" s="57"/>
      <c r="X278" s="57">
        <v>3</v>
      </c>
      <c r="Y278" s="57"/>
      <c r="Z278" s="57"/>
      <c r="AA278" s="57"/>
      <c r="AB278" s="57"/>
      <c r="AC278" s="10"/>
      <c r="AD278" s="10"/>
      <c r="AI278" t="str">
        <f t="shared" si="79"/>
        <v>Hill</v>
      </c>
      <c r="AJ278" t="s">
        <v>2298</v>
      </c>
      <c r="AK278">
        <v>2</v>
      </c>
      <c r="AM278" s="91">
        <v>33</v>
      </c>
      <c r="AN278" s="93">
        <v>13</v>
      </c>
      <c r="AO278" s="93">
        <v>70</v>
      </c>
      <c r="AP278" s="97">
        <v>35860</v>
      </c>
      <c r="AQ278" s="97">
        <f t="shared" si="71"/>
        <v>33013</v>
      </c>
      <c r="AR278" t="s">
        <v>718</v>
      </c>
      <c r="AS278">
        <f t="shared" si="78"/>
        <v>3335860</v>
      </c>
      <c r="AW278">
        <v>26.87</v>
      </c>
      <c r="AX278">
        <v>0.16</v>
      </c>
      <c r="AY278">
        <v>26.71</v>
      </c>
    </row>
    <row r="279" spans="1:51" hidden="1" outlineLevel="1">
      <c r="A279" t="s">
        <v>349</v>
      </c>
      <c r="B279" s="10" t="s">
        <v>704</v>
      </c>
      <c r="C279" s="1">
        <f t="shared" si="72"/>
        <v>1831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 t="shared" si="73"/>
        <v>3</v>
      </c>
      <c r="G279" s="1">
        <f t="shared" si="69"/>
        <v>431</v>
      </c>
      <c r="H279" s="2">
        <f t="shared" si="70"/>
        <v>0.23539049699617695</v>
      </c>
      <c r="I279" s="8"/>
      <c r="J279" s="2">
        <f t="shared" si="74"/>
        <v>0.3604587657018023</v>
      </c>
      <c r="K279" s="2">
        <f t="shared" si="75"/>
        <v>0.59584926269797922</v>
      </c>
      <c r="L279" s="2">
        <f t="shared" si="76"/>
        <v>2.6215182960131075E-2</v>
      </c>
      <c r="M279" s="2">
        <f t="shared" si="77"/>
        <v>1.7476788640087351E-2</v>
      </c>
      <c r="N279" s="1">
        <v>660</v>
      </c>
      <c r="O279" s="1">
        <v>1091</v>
      </c>
      <c r="P279" s="1">
        <v>48</v>
      </c>
      <c r="Q279" s="57">
        <v>28</v>
      </c>
      <c r="R279" s="57"/>
      <c r="S279" s="57"/>
      <c r="T279" s="57"/>
      <c r="U279" s="57"/>
      <c r="V279" s="57"/>
      <c r="W279" s="57"/>
      <c r="X279" s="57">
        <v>4</v>
      </c>
      <c r="Y279" s="57"/>
      <c r="Z279" s="57"/>
      <c r="AA279" s="57"/>
      <c r="AB279" s="57"/>
      <c r="AC279" s="10"/>
      <c r="AD279" s="10"/>
      <c r="AI279" t="str">
        <f t="shared" si="79"/>
        <v>Hillsborough</v>
      </c>
      <c r="AJ279" t="s">
        <v>349</v>
      </c>
      <c r="AK279">
        <v>2</v>
      </c>
      <c r="AM279" s="91">
        <v>33</v>
      </c>
      <c r="AN279" s="93">
        <v>11</v>
      </c>
      <c r="AO279" s="93">
        <v>60</v>
      </c>
      <c r="AP279" s="97">
        <v>36180</v>
      </c>
      <c r="AQ279" s="97">
        <f t="shared" si="71"/>
        <v>33011</v>
      </c>
      <c r="AR279" t="s">
        <v>718</v>
      </c>
      <c r="AS279">
        <f t="shared" si="78"/>
        <v>3336180</v>
      </c>
      <c r="AW279">
        <v>44.63</v>
      </c>
      <c r="AX279">
        <v>1</v>
      </c>
      <c r="AY279">
        <v>43.63</v>
      </c>
    </row>
    <row r="280" spans="1:51" hidden="1" outlineLevel="1">
      <c r="A280" t="s">
        <v>2185</v>
      </c>
      <c r="B280" s="10" t="s">
        <v>704</v>
      </c>
      <c r="C280" s="1">
        <f t="shared" si="72"/>
        <v>978</v>
      </c>
      <c r="D280" s="7">
        <f>IF(N280&gt;0, RANK(N280,(N280:P280,Q280:AE280)),0)</f>
        <v>1</v>
      </c>
      <c r="E280" s="7">
        <f>IF(O280&gt;0,RANK(O280,(N280:P280,Q280:AE280)),0)</f>
        <v>2</v>
      </c>
      <c r="F280" s="7">
        <f t="shared" si="73"/>
        <v>3</v>
      </c>
      <c r="G280" s="1">
        <f t="shared" si="69"/>
        <v>18</v>
      </c>
      <c r="H280" s="2">
        <f t="shared" si="70"/>
        <v>1.8404907975460124E-2</v>
      </c>
      <c r="I280" s="8"/>
      <c r="J280" s="2">
        <f t="shared" si="74"/>
        <v>0.49079754601226994</v>
      </c>
      <c r="K280" s="2">
        <f t="shared" si="75"/>
        <v>0.47239263803680981</v>
      </c>
      <c r="L280" s="2">
        <f t="shared" si="76"/>
        <v>2.556237218813906E-2</v>
      </c>
      <c r="M280" s="2">
        <f t="shared" si="77"/>
        <v>1.124744376278114E-2</v>
      </c>
      <c r="N280" s="1">
        <v>480</v>
      </c>
      <c r="O280" s="1">
        <v>462</v>
      </c>
      <c r="P280" s="1">
        <v>25</v>
      </c>
      <c r="Q280" s="57">
        <v>11</v>
      </c>
      <c r="R280" s="57"/>
      <c r="S280" s="57"/>
      <c r="T280" s="57"/>
      <c r="U280" s="57"/>
      <c r="V280" s="57"/>
      <c r="W280" s="57"/>
      <c r="X280" s="57">
        <v>0</v>
      </c>
      <c r="Y280" s="57"/>
      <c r="Z280" s="57"/>
      <c r="AA280" s="57"/>
      <c r="AB280" s="57"/>
      <c r="AC280" s="10"/>
      <c r="AD280" s="10"/>
      <c r="AI280" t="str">
        <f t="shared" si="79"/>
        <v>Hinsdale</v>
      </c>
      <c r="AJ280" t="s">
        <v>1288</v>
      </c>
      <c r="AK280">
        <v>2</v>
      </c>
      <c r="AM280" s="91">
        <v>33</v>
      </c>
      <c r="AN280" s="93">
        <v>5</v>
      </c>
      <c r="AO280" s="93">
        <v>35</v>
      </c>
      <c r="AP280" s="97">
        <v>36660</v>
      </c>
      <c r="AQ280" s="97">
        <f t="shared" si="71"/>
        <v>33005</v>
      </c>
      <c r="AR280" t="s">
        <v>718</v>
      </c>
      <c r="AS280">
        <f t="shared" si="78"/>
        <v>3336660</v>
      </c>
      <c r="AW280">
        <v>22.78</v>
      </c>
      <c r="AX280">
        <v>2.1</v>
      </c>
      <c r="AY280">
        <v>20.68</v>
      </c>
    </row>
    <row r="281" spans="1:51" hidden="1" outlineLevel="1">
      <c r="A281" t="s">
        <v>485</v>
      </c>
      <c r="B281" s="10" t="s">
        <v>704</v>
      </c>
      <c r="C281" s="1">
        <f t="shared" si="72"/>
        <v>946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 t="shared" si="73"/>
        <v>3</v>
      </c>
      <c r="G281" s="1">
        <f t="shared" ref="G281:G344" si="80">IF(C281&gt;0,MAX(N281:P281)-LARGE(N281:P281,2),0)</f>
        <v>72</v>
      </c>
      <c r="H281" s="2">
        <f t="shared" ref="H281:H344" si="81">IF(C281&gt;0,G281/C281,0)</f>
        <v>7.6109936575052856E-2</v>
      </c>
      <c r="I281" s="8"/>
      <c r="J281" s="2">
        <f t="shared" si="74"/>
        <v>0.45137420718816068</v>
      </c>
      <c r="K281" s="2">
        <f t="shared" si="75"/>
        <v>0.52748414376321351</v>
      </c>
      <c r="L281" s="2">
        <f t="shared" si="76"/>
        <v>1.5856236786469344E-2</v>
      </c>
      <c r="M281" s="2">
        <f t="shared" si="77"/>
        <v>5.2854122621564664E-3</v>
      </c>
      <c r="N281" s="1">
        <v>427</v>
      </c>
      <c r="O281" s="1">
        <v>499</v>
      </c>
      <c r="P281" s="1">
        <v>15</v>
      </c>
      <c r="Q281" s="57">
        <v>5</v>
      </c>
      <c r="R281" s="57"/>
      <c r="S281" s="57"/>
      <c r="T281" s="57"/>
      <c r="U281" s="57"/>
      <c r="V281" s="57"/>
      <c r="W281" s="57"/>
      <c r="X281" s="57">
        <v>0</v>
      </c>
      <c r="Y281" s="57"/>
      <c r="Z281" s="57"/>
      <c r="AA281" s="57"/>
      <c r="AB281" s="57"/>
      <c r="AC281" s="10"/>
      <c r="AD281" s="10"/>
      <c r="AI281" t="str">
        <f t="shared" si="79"/>
        <v>Holderness</v>
      </c>
      <c r="AJ281" t="s">
        <v>1738</v>
      </c>
      <c r="AK281">
        <v>2</v>
      </c>
      <c r="AM281" s="91">
        <v>33</v>
      </c>
      <c r="AN281" s="93">
        <v>9</v>
      </c>
      <c r="AO281" s="93">
        <v>100</v>
      </c>
      <c r="AP281" s="97">
        <v>36900</v>
      </c>
      <c r="AQ281" s="97">
        <f t="shared" si="71"/>
        <v>33009</v>
      </c>
      <c r="AR281" t="s">
        <v>718</v>
      </c>
      <c r="AS281">
        <f t="shared" si="78"/>
        <v>3336900</v>
      </c>
      <c r="AW281">
        <v>35.630000000000003</v>
      </c>
      <c r="AX281">
        <v>5.25</v>
      </c>
      <c r="AY281">
        <v>30.38</v>
      </c>
    </row>
    <row r="282" spans="1:51" hidden="1" outlineLevel="1">
      <c r="A282" t="s">
        <v>697</v>
      </c>
      <c r="B282" s="10" t="s">
        <v>704</v>
      </c>
      <c r="C282" s="1">
        <f t="shared" si="72"/>
        <v>3649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 t="shared" si="73"/>
        <v>3</v>
      </c>
      <c r="G282" s="1">
        <f t="shared" si="80"/>
        <v>1052</v>
      </c>
      <c r="H282" s="2">
        <f t="shared" si="81"/>
        <v>0.28829816388051521</v>
      </c>
      <c r="I282" s="8"/>
      <c r="J282" s="2">
        <f t="shared" si="74"/>
        <v>0.34338174842422581</v>
      </c>
      <c r="K282" s="2">
        <f t="shared" si="75"/>
        <v>0.63167991230474108</v>
      </c>
      <c r="L282" s="2">
        <f t="shared" si="76"/>
        <v>1.2880241161962182E-2</v>
      </c>
      <c r="M282" s="2">
        <f t="shared" si="77"/>
        <v>1.2058098109070879E-2</v>
      </c>
      <c r="N282" s="1">
        <v>1253</v>
      </c>
      <c r="O282" s="1">
        <v>2305</v>
      </c>
      <c r="P282" s="1">
        <v>47</v>
      </c>
      <c r="Q282" s="57">
        <v>37</v>
      </c>
      <c r="R282" s="57"/>
      <c r="S282" s="57"/>
      <c r="T282" s="57"/>
      <c r="U282" s="57"/>
      <c r="V282" s="57"/>
      <c r="W282" s="57"/>
      <c r="X282" s="57">
        <v>7</v>
      </c>
      <c r="Y282" s="57"/>
      <c r="Z282" s="57"/>
      <c r="AA282" s="57"/>
      <c r="AB282" s="57"/>
      <c r="AC282" s="10"/>
      <c r="AD282" s="10"/>
      <c r="AI282" t="str">
        <f t="shared" si="79"/>
        <v>Hollis</v>
      </c>
      <c r="AJ282" t="s">
        <v>349</v>
      </c>
      <c r="AK282">
        <v>2</v>
      </c>
      <c r="AM282" s="91">
        <v>33</v>
      </c>
      <c r="AN282" s="93">
        <v>11</v>
      </c>
      <c r="AO282" s="93">
        <v>65</v>
      </c>
      <c r="AP282" s="97">
        <v>37140</v>
      </c>
      <c r="AQ282" s="97">
        <f t="shared" si="71"/>
        <v>33011</v>
      </c>
      <c r="AR282" t="s">
        <v>718</v>
      </c>
      <c r="AS282">
        <f t="shared" si="78"/>
        <v>3337140</v>
      </c>
      <c r="AW282">
        <v>32.31</v>
      </c>
      <c r="AX282">
        <v>0.56999999999999995</v>
      </c>
      <c r="AY282">
        <v>31.75</v>
      </c>
    </row>
    <row r="283" spans="1:51" hidden="1" outlineLevel="1">
      <c r="A283" t="s">
        <v>698</v>
      </c>
      <c r="B283" s="10" t="s">
        <v>704</v>
      </c>
      <c r="C283" s="1">
        <f t="shared" si="72"/>
        <v>4716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 t="shared" si="73"/>
        <v>3</v>
      </c>
      <c r="G283" s="1">
        <f t="shared" si="80"/>
        <v>2015</v>
      </c>
      <c r="H283" s="2">
        <f t="shared" si="81"/>
        <v>0.42726887192536045</v>
      </c>
      <c r="I283" s="8"/>
      <c r="J283" s="2">
        <f t="shared" si="74"/>
        <v>0.27608142493638677</v>
      </c>
      <c r="K283" s="2">
        <f t="shared" si="75"/>
        <v>0.70335029686174722</v>
      </c>
      <c r="L283" s="2">
        <f t="shared" si="76"/>
        <v>1.1450381679389313E-2</v>
      </c>
      <c r="M283" s="2">
        <f t="shared" si="77"/>
        <v>9.1178965224767063E-3</v>
      </c>
      <c r="N283" s="1">
        <v>1302</v>
      </c>
      <c r="O283" s="1">
        <v>3317</v>
      </c>
      <c r="P283" s="1">
        <v>54</v>
      </c>
      <c r="Q283" s="57">
        <v>40</v>
      </c>
      <c r="R283" s="57"/>
      <c r="S283" s="57"/>
      <c r="T283" s="57"/>
      <c r="U283" s="57"/>
      <c r="V283" s="57"/>
      <c r="W283" s="57"/>
      <c r="X283" s="57">
        <v>3</v>
      </c>
      <c r="Y283" s="57"/>
      <c r="Z283" s="57"/>
      <c r="AA283" s="57"/>
      <c r="AB283" s="57"/>
      <c r="AC283" s="10"/>
      <c r="AD283" s="10"/>
      <c r="AI283" t="str">
        <f t="shared" si="79"/>
        <v>Hooksett</v>
      </c>
      <c r="AJ283" t="s">
        <v>2298</v>
      </c>
      <c r="AK283">
        <v>1</v>
      </c>
      <c r="AM283" s="91">
        <v>33</v>
      </c>
      <c r="AN283" s="93">
        <v>13</v>
      </c>
      <c r="AO283" s="93">
        <v>75</v>
      </c>
      <c r="AP283" s="97">
        <v>37300</v>
      </c>
      <c r="AQ283" s="97">
        <f t="shared" si="71"/>
        <v>33013</v>
      </c>
      <c r="AR283" t="s">
        <v>718</v>
      </c>
      <c r="AS283">
        <f t="shared" si="78"/>
        <v>3337300</v>
      </c>
      <c r="AW283">
        <v>37.28</v>
      </c>
      <c r="AX283">
        <v>1.05</v>
      </c>
      <c r="AY283">
        <v>36.22</v>
      </c>
    </row>
    <row r="284" spans="1:51" hidden="1" outlineLevel="1">
      <c r="A284" s="10" t="s">
        <v>381</v>
      </c>
      <c r="B284" s="10" t="s">
        <v>704</v>
      </c>
      <c r="C284" s="1">
        <f t="shared" si="72"/>
        <v>3012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 t="shared" si="73"/>
        <v>3</v>
      </c>
      <c r="G284" s="1">
        <f t="shared" si="80"/>
        <v>59</v>
      </c>
      <c r="H284" s="2">
        <f t="shared" si="81"/>
        <v>1.9588313413014608E-2</v>
      </c>
      <c r="I284" s="8"/>
      <c r="J284" s="2">
        <f t="shared" si="74"/>
        <v>0.47908366533864544</v>
      </c>
      <c r="K284" s="2">
        <f t="shared" si="75"/>
        <v>0.49867197875166003</v>
      </c>
      <c r="L284" s="2">
        <f t="shared" si="76"/>
        <v>1.0956175298804782E-2</v>
      </c>
      <c r="M284" s="2">
        <f t="shared" si="77"/>
        <v>1.1288180610889754E-2</v>
      </c>
      <c r="N284" s="1">
        <v>1443</v>
      </c>
      <c r="O284" s="1">
        <v>1502</v>
      </c>
      <c r="P284" s="1">
        <v>33</v>
      </c>
      <c r="Q284" s="57">
        <v>30</v>
      </c>
      <c r="R284" s="57"/>
      <c r="S284" s="57"/>
      <c r="T284" s="57"/>
      <c r="U284" s="57"/>
      <c r="V284" s="57"/>
      <c r="W284" s="57"/>
      <c r="X284" s="57">
        <v>4</v>
      </c>
      <c r="Y284" s="57"/>
      <c r="Z284" s="57"/>
      <c r="AA284" s="57"/>
      <c r="AB284" s="57"/>
      <c r="AC284" s="10"/>
      <c r="AD284" s="10"/>
      <c r="AI284" t="str">
        <f t="shared" si="79"/>
        <v>Hopkinton</v>
      </c>
      <c r="AJ284" t="s">
        <v>2298</v>
      </c>
      <c r="AK284">
        <v>2</v>
      </c>
      <c r="AM284" s="91">
        <v>33</v>
      </c>
      <c r="AN284" s="93">
        <v>13</v>
      </c>
      <c r="AO284" s="93">
        <v>80</v>
      </c>
      <c r="AP284" s="97">
        <v>37540</v>
      </c>
      <c r="AQ284" s="97">
        <f t="shared" ref="AQ284:AQ347" si="82">AM284*1000+AN284</f>
        <v>33013</v>
      </c>
      <c r="AR284" t="s">
        <v>718</v>
      </c>
      <c r="AS284">
        <f t="shared" si="78"/>
        <v>3337540</v>
      </c>
      <c r="AW284">
        <v>45.09</v>
      </c>
      <c r="AX284">
        <v>1.8</v>
      </c>
      <c r="AY284">
        <v>43.29</v>
      </c>
    </row>
    <row r="285" spans="1:51" hidden="1" outlineLevel="1">
      <c r="A285" t="s">
        <v>1129</v>
      </c>
      <c r="B285" s="10" t="s">
        <v>704</v>
      </c>
      <c r="C285" s="1">
        <f t="shared" si="72"/>
        <v>7157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 t="shared" si="73"/>
        <v>3</v>
      </c>
      <c r="G285" s="1">
        <f t="shared" si="80"/>
        <v>2973</v>
      </c>
      <c r="H285" s="2">
        <f t="shared" si="81"/>
        <v>0.41539751292440968</v>
      </c>
      <c r="I285" s="8"/>
      <c r="J285" s="2">
        <f t="shared" si="74"/>
        <v>0.27581388850076849</v>
      </c>
      <c r="K285" s="2">
        <f t="shared" si="75"/>
        <v>0.69121140142517812</v>
      </c>
      <c r="L285" s="2">
        <f t="shared" si="76"/>
        <v>2.1657118904568954E-2</v>
      </c>
      <c r="M285" s="2">
        <f t="shared" si="77"/>
        <v>1.1317591169484439E-2</v>
      </c>
      <c r="N285" s="1">
        <v>1974</v>
      </c>
      <c r="O285" s="1">
        <v>4947</v>
      </c>
      <c r="P285" s="1">
        <v>155</v>
      </c>
      <c r="Q285" s="57">
        <v>76</v>
      </c>
      <c r="R285" s="57"/>
      <c r="S285" s="57"/>
      <c r="T285" s="57"/>
      <c r="U285" s="57"/>
      <c r="V285" s="57"/>
      <c r="W285" s="57"/>
      <c r="X285" s="57">
        <v>5</v>
      </c>
      <c r="Y285" s="57"/>
      <c r="Z285" s="57"/>
      <c r="AA285" s="57"/>
      <c r="AB285" s="57"/>
      <c r="AC285" s="10"/>
      <c r="AD285" s="10"/>
      <c r="AI285" t="str">
        <f t="shared" si="79"/>
        <v>Hudson</v>
      </c>
      <c r="AJ285" t="s">
        <v>349</v>
      </c>
      <c r="AK285">
        <v>2</v>
      </c>
      <c r="AM285" s="91">
        <v>33</v>
      </c>
      <c r="AN285" s="93">
        <v>11</v>
      </c>
      <c r="AO285" s="93">
        <v>70</v>
      </c>
      <c r="AP285" s="97">
        <v>37940</v>
      </c>
      <c r="AQ285" s="97">
        <f t="shared" si="82"/>
        <v>33011</v>
      </c>
      <c r="AR285" t="s">
        <v>718</v>
      </c>
      <c r="AS285">
        <f t="shared" si="78"/>
        <v>3337940</v>
      </c>
      <c r="AW285">
        <v>29.09</v>
      </c>
      <c r="AX285">
        <v>0.82</v>
      </c>
      <c r="AY285">
        <v>28.27</v>
      </c>
    </row>
    <row r="286" spans="1:51" hidden="1" outlineLevel="1">
      <c r="A286" t="s">
        <v>666</v>
      </c>
      <c r="B286" s="10" t="s">
        <v>704</v>
      </c>
      <c r="C286" s="1">
        <f t="shared" si="72"/>
        <v>553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 t="shared" si="73"/>
        <v>3</v>
      </c>
      <c r="G286" s="1">
        <f t="shared" si="80"/>
        <v>22</v>
      </c>
      <c r="H286" s="2">
        <f t="shared" si="81"/>
        <v>3.9783001808318265E-2</v>
      </c>
      <c r="I286" s="8"/>
      <c r="J286" s="2">
        <f t="shared" si="74"/>
        <v>0.47016274864376129</v>
      </c>
      <c r="K286" s="2">
        <f t="shared" si="75"/>
        <v>0.50994575045207957</v>
      </c>
      <c r="L286" s="2">
        <f t="shared" si="76"/>
        <v>1.8083182640144666E-2</v>
      </c>
      <c r="M286" s="2">
        <f t="shared" si="77"/>
        <v>1.8083182640144767E-3</v>
      </c>
      <c r="N286" s="1">
        <v>260</v>
      </c>
      <c r="O286" s="1">
        <v>282</v>
      </c>
      <c r="P286" s="1">
        <v>10</v>
      </c>
      <c r="Q286" s="57">
        <v>1</v>
      </c>
      <c r="R286" s="57"/>
      <c r="S286" s="57"/>
      <c r="T286" s="57"/>
      <c r="U286" s="57"/>
      <c r="V286" s="57"/>
      <c r="W286" s="57"/>
      <c r="X286" s="57">
        <v>0</v>
      </c>
      <c r="Y286" s="57"/>
      <c r="Z286" s="57"/>
      <c r="AA286" s="57"/>
      <c r="AB286" s="57"/>
      <c r="AC286" s="10"/>
      <c r="AD286" s="10"/>
      <c r="AI286" t="str">
        <f t="shared" si="79"/>
        <v>Jackson</v>
      </c>
      <c r="AJ286" t="s">
        <v>1199</v>
      </c>
      <c r="AK286">
        <v>1</v>
      </c>
      <c r="AM286" s="91">
        <v>33</v>
      </c>
      <c r="AN286" s="93">
        <v>3</v>
      </c>
      <c r="AO286" s="93">
        <v>55</v>
      </c>
      <c r="AP286" s="97">
        <v>38260</v>
      </c>
      <c r="AQ286" s="97">
        <f t="shared" si="82"/>
        <v>33003</v>
      </c>
      <c r="AR286" t="s">
        <v>718</v>
      </c>
      <c r="AS286">
        <f t="shared" si="78"/>
        <v>3338260</v>
      </c>
      <c r="AW286">
        <v>66.94</v>
      </c>
      <c r="AX286">
        <v>0.01</v>
      </c>
      <c r="AY286">
        <v>66.930000000000007</v>
      </c>
    </row>
    <row r="287" spans="1:51" hidden="1" outlineLevel="1">
      <c r="A287" t="s">
        <v>1449</v>
      </c>
      <c r="B287" s="10" t="s">
        <v>704</v>
      </c>
      <c r="C287" s="1">
        <f t="shared" si="72"/>
        <v>1894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 t="shared" si="73"/>
        <v>3</v>
      </c>
      <c r="G287" s="1">
        <f t="shared" si="80"/>
        <v>356</v>
      </c>
      <c r="H287" s="2">
        <f t="shared" si="81"/>
        <v>0.18796198521647306</v>
      </c>
      <c r="I287" s="8"/>
      <c r="J287" s="2">
        <f t="shared" si="74"/>
        <v>0.39334741288278774</v>
      </c>
      <c r="K287" s="2">
        <f t="shared" si="75"/>
        <v>0.58130939809926085</v>
      </c>
      <c r="L287" s="2">
        <f t="shared" si="76"/>
        <v>1.7423442449841606E-2</v>
      </c>
      <c r="M287" s="2">
        <f t="shared" si="77"/>
        <v>7.9197465681098006E-3</v>
      </c>
      <c r="N287" s="1">
        <v>745</v>
      </c>
      <c r="O287" s="1">
        <v>1101</v>
      </c>
      <c r="P287" s="1">
        <v>33</v>
      </c>
      <c r="Q287" s="57">
        <v>13</v>
      </c>
      <c r="R287" s="57"/>
      <c r="S287" s="57"/>
      <c r="T287" s="57"/>
      <c r="U287" s="57"/>
      <c r="V287" s="57"/>
      <c r="W287" s="57"/>
      <c r="X287" s="57">
        <v>2</v>
      </c>
      <c r="Y287" s="57"/>
      <c r="Z287" s="57"/>
      <c r="AA287" s="57"/>
      <c r="AB287" s="57"/>
      <c r="AC287" s="10"/>
      <c r="AD287" s="10"/>
      <c r="AI287" t="str">
        <f t="shared" si="79"/>
        <v>Jaffrey</v>
      </c>
      <c r="AJ287" t="s">
        <v>1288</v>
      </c>
      <c r="AK287">
        <v>2</v>
      </c>
      <c r="AM287" s="91">
        <v>33</v>
      </c>
      <c r="AN287" s="93">
        <v>5</v>
      </c>
      <c r="AO287" s="93">
        <v>40</v>
      </c>
      <c r="AP287" s="97">
        <v>38500</v>
      </c>
      <c r="AQ287" s="97">
        <f t="shared" si="82"/>
        <v>33005</v>
      </c>
      <c r="AR287" t="s">
        <v>718</v>
      </c>
      <c r="AS287">
        <f t="shared" si="78"/>
        <v>3338500</v>
      </c>
      <c r="AW287">
        <v>40.03</v>
      </c>
      <c r="AX287">
        <v>1.73</v>
      </c>
      <c r="AY287">
        <v>38.299999999999997</v>
      </c>
    </row>
    <row r="288" spans="1:51" hidden="1" outlineLevel="1">
      <c r="A288" s="10" t="s">
        <v>330</v>
      </c>
      <c r="B288" s="10" t="s">
        <v>704</v>
      </c>
      <c r="C288" s="1">
        <f t="shared" si="72"/>
        <v>439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 t="shared" si="73"/>
        <v>3</v>
      </c>
      <c r="G288" s="1">
        <f t="shared" si="80"/>
        <v>175</v>
      </c>
      <c r="H288" s="2">
        <f t="shared" si="81"/>
        <v>0.39863325740318906</v>
      </c>
      <c r="I288" s="8"/>
      <c r="J288" s="2">
        <f t="shared" si="74"/>
        <v>0.2847380410022779</v>
      </c>
      <c r="K288" s="2">
        <f t="shared" si="75"/>
        <v>0.68337129840546695</v>
      </c>
      <c r="L288" s="2">
        <f t="shared" si="76"/>
        <v>1.5945330296127564E-2</v>
      </c>
      <c r="M288" s="2">
        <f t="shared" si="77"/>
        <v>1.5945330296127529E-2</v>
      </c>
      <c r="N288" s="1">
        <v>125</v>
      </c>
      <c r="O288" s="1">
        <v>300</v>
      </c>
      <c r="P288" s="1">
        <v>7</v>
      </c>
      <c r="Q288" s="57">
        <v>7</v>
      </c>
      <c r="R288" s="57"/>
      <c r="S288" s="57"/>
      <c r="T288" s="57"/>
      <c r="U288" s="57"/>
      <c r="V288" s="57"/>
      <c r="W288" s="57"/>
      <c r="X288" s="57">
        <v>0</v>
      </c>
      <c r="Y288" s="57"/>
      <c r="Z288" s="57"/>
      <c r="AA288" s="57"/>
      <c r="AB288" s="57"/>
      <c r="AC288" s="10"/>
      <c r="AD288" s="10"/>
      <c r="AI288" t="str">
        <f t="shared" si="79"/>
        <v>Jefferson</v>
      </c>
      <c r="AJ288" t="s">
        <v>813</v>
      </c>
      <c r="AK288">
        <v>2</v>
      </c>
      <c r="AM288" s="91">
        <v>33</v>
      </c>
      <c r="AN288" s="93">
        <v>7</v>
      </c>
      <c r="AO288" s="93">
        <v>110</v>
      </c>
      <c r="AP288" s="97">
        <v>38820</v>
      </c>
      <c r="AQ288" s="97">
        <f t="shared" si="82"/>
        <v>33007</v>
      </c>
      <c r="AR288" t="s">
        <v>718</v>
      </c>
      <c r="AS288">
        <f t="shared" si="78"/>
        <v>3338820</v>
      </c>
      <c r="AW288">
        <v>50.38</v>
      </c>
      <c r="AX288">
        <v>0.23</v>
      </c>
      <c r="AY288">
        <v>50.16</v>
      </c>
    </row>
    <row r="289" spans="1:51" hidden="1" outlineLevel="1">
      <c r="A289" t="s">
        <v>776</v>
      </c>
      <c r="B289" s="10" t="s">
        <v>704</v>
      </c>
      <c r="C289" s="1">
        <f t="shared" si="72"/>
        <v>7309</v>
      </c>
      <c r="D289" s="7">
        <f>IF(N289&gt;0, RANK(N289,(N289:P289,Q289:AE289)),0)</f>
        <v>1</v>
      </c>
      <c r="E289" s="7">
        <f>IF(O289&gt;0,RANK(O289,(N289:P289,Q289:AE289)),0)</f>
        <v>2</v>
      </c>
      <c r="F289" s="7">
        <f t="shared" si="73"/>
        <v>3</v>
      </c>
      <c r="G289" s="1">
        <f t="shared" si="80"/>
        <v>1049</v>
      </c>
      <c r="H289" s="2">
        <f t="shared" si="81"/>
        <v>0.14352168559310438</v>
      </c>
      <c r="I289" s="8"/>
      <c r="J289" s="2">
        <f t="shared" si="74"/>
        <v>0.55766862771925019</v>
      </c>
      <c r="K289" s="2">
        <f t="shared" si="75"/>
        <v>0.41414694212614583</v>
      </c>
      <c r="L289" s="2">
        <f t="shared" si="76"/>
        <v>1.6418114653167327E-2</v>
      </c>
      <c r="M289" s="2">
        <f t="shared" si="77"/>
        <v>1.1766315501436652E-2</v>
      </c>
      <c r="N289" s="1">
        <v>4076</v>
      </c>
      <c r="O289" s="1">
        <v>3027</v>
      </c>
      <c r="P289" s="1">
        <v>120</v>
      </c>
      <c r="Q289" s="57">
        <v>79</v>
      </c>
      <c r="R289" s="57"/>
      <c r="S289" s="57"/>
      <c r="T289" s="57"/>
      <c r="U289" s="57"/>
      <c r="V289" s="57"/>
      <c r="W289" s="57"/>
      <c r="X289" s="57">
        <v>7</v>
      </c>
      <c r="Y289" s="57"/>
      <c r="Z289" s="57"/>
      <c r="AA289" s="57"/>
      <c r="AB289" s="57"/>
      <c r="AC289" s="10"/>
      <c r="AD289" s="10"/>
      <c r="AI289" t="str">
        <f t="shared" si="79"/>
        <v>Keene</v>
      </c>
      <c r="AJ289" t="s">
        <v>1288</v>
      </c>
      <c r="AK289">
        <v>2</v>
      </c>
      <c r="AM289" s="91">
        <v>33</v>
      </c>
      <c r="AN289" s="93">
        <v>5</v>
      </c>
      <c r="AO289" s="93">
        <v>45</v>
      </c>
      <c r="AP289" s="97">
        <v>39300</v>
      </c>
      <c r="AQ289" s="97">
        <f t="shared" si="82"/>
        <v>33005</v>
      </c>
      <c r="AR289" t="s">
        <v>710</v>
      </c>
      <c r="AS289">
        <f t="shared" si="78"/>
        <v>3339300</v>
      </c>
      <c r="AW289">
        <v>37.56</v>
      </c>
      <c r="AX289">
        <v>0.25</v>
      </c>
      <c r="AY289">
        <v>37.31</v>
      </c>
    </row>
    <row r="290" spans="1:51" hidden="1" outlineLevel="1">
      <c r="A290" t="s">
        <v>2233</v>
      </c>
      <c r="B290" s="10" t="s">
        <v>704</v>
      </c>
      <c r="C290" s="1">
        <f t="shared" si="72"/>
        <v>937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 t="shared" si="73"/>
        <v>3</v>
      </c>
      <c r="G290" s="1">
        <f t="shared" si="80"/>
        <v>258</v>
      </c>
      <c r="H290" s="2">
        <f t="shared" si="81"/>
        <v>0.27534685165421557</v>
      </c>
      <c r="I290" s="8"/>
      <c r="J290" s="2">
        <f t="shared" si="74"/>
        <v>0.34044823906083244</v>
      </c>
      <c r="K290" s="2">
        <f t="shared" si="75"/>
        <v>0.61579509071504801</v>
      </c>
      <c r="L290" s="2">
        <f t="shared" si="76"/>
        <v>2.454642475987193E-2</v>
      </c>
      <c r="M290" s="2">
        <f t="shared" si="77"/>
        <v>1.9210245464247624E-2</v>
      </c>
      <c r="N290" s="1">
        <v>319</v>
      </c>
      <c r="O290" s="1">
        <v>577</v>
      </c>
      <c r="P290" s="1">
        <v>23</v>
      </c>
      <c r="Q290" s="57">
        <v>16</v>
      </c>
      <c r="R290" s="57"/>
      <c r="S290" s="57"/>
      <c r="T290" s="57"/>
      <c r="U290" s="57"/>
      <c r="V290" s="57"/>
      <c r="W290" s="57"/>
      <c r="X290" s="57">
        <v>2</v>
      </c>
      <c r="Y290" s="57"/>
      <c r="Z290" s="57"/>
      <c r="AA290" s="57"/>
      <c r="AB290" s="57"/>
      <c r="AC290" s="10"/>
      <c r="AD290" s="10"/>
      <c r="AI290" t="str">
        <f t="shared" si="79"/>
        <v>Kensington</v>
      </c>
      <c r="AJ290" t="s">
        <v>241</v>
      </c>
      <c r="AK290">
        <v>1</v>
      </c>
      <c r="AM290" s="91">
        <v>33</v>
      </c>
      <c r="AN290" s="93">
        <v>15</v>
      </c>
      <c r="AO290" s="93">
        <v>85</v>
      </c>
      <c r="AP290" s="97">
        <v>39780</v>
      </c>
      <c r="AQ290" s="97">
        <f t="shared" si="82"/>
        <v>33015</v>
      </c>
      <c r="AR290" t="s">
        <v>718</v>
      </c>
      <c r="AS290">
        <f t="shared" si="78"/>
        <v>3339780</v>
      </c>
      <c r="AW290">
        <v>11.96</v>
      </c>
      <c r="AX290">
        <v>0.01</v>
      </c>
      <c r="AY290">
        <v>11.95</v>
      </c>
    </row>
    <row r="291" spans="1:51" hidden="1" outlineLevel="1">
      <c r="A291" t="s">
        <v>613</v>
      </c>
      <c r="B291" s="10" t="s">
        <v>704</v>
      </c>
      <c r="C291" s="1">
        <f t="shared" si="72"/>
        <v>2117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 t="shared" si="73"/>
        <v>3</v>
      </c>
      <c r="G291" s="1">
        <f t="shared" si="80"/>
        <v>821</v>
      </c>
      <c r="H291" s="2">
        <f t="shared" si="81"/>
        <v>0.38781294284364665</v>
      </c>
      <c r="I291" s="8"/>
      <c r="J291" s="2">
        <f t="shared" si="74"/>
        <v>0.28767123287671231</v>
      </c>
      <c r="K291" s="2">
        <f t="shared" si="75"/>
        <v>0.67548417572035901</v>
      </c>
      <c r="L291" s="2">
        <f t="shared" si="76"/>
        <v>2.5980160604629193E-2</v>
      </c>
      <c r="M291" s="2">
        <f t="shared" si="77"/>
        <v>1.0864430798299424E-2</v>
      </c>
      <c r="N291" s="1">
        <v>609</v>
      </c>
      <c r="O291" s="1">
        <v>1430</v>
      </c>
      <c r="P291" s="1">
        <v>55</v>
      </c>
      <c r="Q291" s="57">
        <v>22</v>
      </c>
      <c r="R291" s="57"/>
      <c r="S291" s="57"/>
      <c r="T291" s="57"/>
      <c r="U291" s="57"/>
      <c r="V291" s="57"/>
      <c r="W291" s="57"/>
      <c r="X291" s="57">
        <v>1</v>
      </c>
      <c r="Y291" s="57"/>
      <c r="Z291" s="57"/>
      <c r="AA291" s="57"/>
      <c r="AB291" s="57"/>
      <c r="AC291" s="10"/>
      <c r="AD291" s="10"/>
      <c r="AI291" t="str">
        <f t="shared" si="79"/>
        <v>Kingston</v>
      </c>
      <c r="AJ291" t="s">
        <v>241</v>
      </c>
      <c r="AK291">
        <v>1</v>
      </c>
      <c r="AM291" s="91">
        <v>33</v>
      </c>
      <c r="AN291" s="93">
        <v>15</v>
      </c>
      <c r="AO291" s="93">
        <v>90</v>
      </c>
      <c r="AP291" s="97">
        <v>40100</v>
      </c>
      <c r="AQ291" s="97">
        <f t="shared" si="82"/>
        <v>33015</v>
      </c>
      <c r="AR291" t="s">
        <v>718</v>
      </c>
      <c r="AS291">
        <f t="shared" si="78"/>
        <v>3340100</v>
      </c>
      <c r="AW291">
        <v>20.88</v>
      </c>
      <c r="AX291">
        <v>1.26</v>
      </c>
      <c r="AY291">
        <v>19.62</v>
      </c>
    </row>
    <row r="292" spans="1:51" hidden="1" outlineLevel="1">
      <c r="A292" t="s">
        <v>332</v>
      </c>
      <c r="B292" s="10" t="s">
        <v>704</v>
      </c>
      <c r="C292" s="1">
        <f t="shared" si="72"/>
        <v>5029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 t="shared" si="73"/>
        <v>3</v>
      </c>
      <c r="G292" s="1">
        <f t="shared" si="80"/>
        <v>1565</v>
      </c>
      <c r="H292" s="2">
        <f t="shared" si="81"/>
        <v>0.31119506860210777</v>
      </c>
      <c r="I292" s="8"/>
      <c r="J292" s="2">
        <f t="shared" si="74"/>
        <v>0.33167627758997814</v>
      </c>
      <c r="K292" s="2">
        <f t="shared" si="75"/>
        <v>0.64287134619208586</v>
      </c>
      <c r="L292" s="2">
        <f t="shared" si="76"/>
        <v>1.8293895406641478E-2</v>
      </c>
      <c r="M292" s="2">
        <f t="shared" si="77"/>
        <v>7.1584808112944674E-3</v>
      </c>
      <c r="N292" s="1">
        <v>1668</v>
      </c>
      <c r="O292" s="1">
        <v>3233</v>
      </c>
      <c r="P292" s="1">
        <v>92</v>
      </c>
      <c r="Q292" s="57">
        <v>34</v>
      </c>
      <c r="R292" s="57"/>
      <c r="S292" s="57"/>
      <c r="T292" s="57"/>
      <c r="U292" s="57"/>
      <c r="V292" s="57"/>
      <c r="W292" s="57"/>
      <c r="X292" s="57">
        <v>2</v>
      </c>
      <c r="Y292" s="57"/>
      <c r="Z292" s="57"/>
      <c r="AA292" s="57"/>
      <c r="AB292" s="57"/>
      <c r="AC292" s="10"/>
      <c r="AD292" s="10"/>
      <c r="AI292" t="str">
        <f t="shared" si="79"/>
        <v>Laconia</v>
      </c>
      <c r="AJ292" t="s">
        <v>1236</v>
      </c>
      <c r="AK292">
        <v>1</v>
      </c>
      <c r="AM292" s="91">
        <v>33</v>
      </c>
      <c r="AN292" s="93">
        <v>1</v>
      </c>
      <c r="AO292" s="93">
        <v>35</v>
      </c>
      <c r="AP292" s="97">
        <v>40180</v>
      </c>
      <c r="AQ292" s="97">
        <f t="shared" si="82"/>
        <v>33001</v>
      </c>
      <c r="AR292" t="s">
        <v>710</v>
      </c>
      <c r="AS292">
        <f t="shared" si="78"/>
        <v>3340180</v>
      </c>
      <c r="AW292">
        <v>26.58</v>
      </c>
      <c r="AX292">
        <v>6.3</v>
      </c>
      <c r="AY292">
        <v>20.28</v>
      </c>
    </row>
    <row r="293" spans="1:51" hidden="1" outlineLevel="1">
      <c r="A293" t="s">
        <v>903</v>
      </c>
      <c r="B293" s="10" t="s">
        <v>704</v>
      </c>
      <c r="C293" s="1">
        <f t="shared" si="72"/>
        <v>1109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 t="shared" si="73"/>
        <v>3</v>
      </c>
      <c r="G293" s="1">
        <f t="shared" si="80"/>
        <v>293</v>
      </c>
      <c r="H293" s="2">
        <f t="shared" si="81"/>
        <v>0.26420198376916143</v>
      </c>
      <c r="I293" s="8"/>
      <c r="J293" s="2">
        <f t="shared" si="74"/>
        <v>0.35166816952209196</v>
      </c>
      <c r="K293" s="2">
        <f t="shared" si="75"/>
        <v>0.61587015329125339</v>
      </c>
      <c r="L293" s="2">
        <f t="shared" si="76"/>
        <v>2.1641118124436431E-2</v>
      </c>
      <c r="M293" s="2">
        <f t="shared" si="77"/>
        <v>1.0820559062218172E-2</v>
      </c>
      <c r="N293" s="1">
        <v>390</v>
      </c>
      <c r="O293" s="1">
        <v>683</v>
      </c>
      <c r="P293" s="1">
        <v>24</v>
      </c>
      <c r="Q293" s="57">
        <v>10</v>
      </c>
      <c r="R293" s="57"/>
      <c r="S293" s="57"/>
      <c r="T293" s="57"/>
      <c r="U293" s="57"/>
      <c r="V293" s="57"/>
      <c r="W293" s="57"/>
      <c r="X293" s="57">
        <v>2</v>
      </c>
      <c r="Y293" s="57"/>
      <c r="Z293" s="57"/>
      <c r="AA293" s="57"/>
      <c r="AB293" s="57"/>
      <c r="AC293" s="10"/>
      <c r="AD293" s="10"/>
      <c r="AI293" t="str">
        <f t="shared" si="79"/>
        <v>Lancaster</v>
      </c>
      <c r="AJ293" t="s">
        <v>813</v>
      </c>
      <c r="AK293">
        <v>2</v>
      </c>
      <c r="AM293" s="91">
        <v>33</v>
      </c>
      <c r="AN293" s="93">
        <v>7</v>
      </c>
      <c r="AO293" s="93">
        <v>120</v>
      </c>
      <c r="AP293" s="97">
        <v>40420</v>
      </c>
      <c r="AQ293" s="97">
        <f t="shared" si="82"/>
        <v>33007</v>
      </c>
      <c r="AR293" t="s">
        <v>718</v>
      </c>
      <c r="AS293">
        <f t="shared" si="78"/>
        <v>3340420</v>
      </c>
      <c r="AW293">
        <v>51.27</v>
      </c>
      <c r="AX293">
        <v>1.17</v>
      </c>
      <c r="AY293">
        <v>50.1</v>
      </c>
    </row>
    <row r="294" spans="1:51" hidden="1" outlineLevel="1">
      <c r="A294" t="s">
        <v>1073</v>
      </c>
      <c r="B294" s="10" t="s">
        <v>704</v>
      </c>
      <c r="C294" s="1">
        <f t="shared" si="72"/>
        <v>163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 t="shared" si="73"/>
        <v>3</v>
      </c>
      <c r="G294" s="1">
        <f t="shared" si="80"/>
        <v>50</v>
      </c>
      <c r="H294" s="2">
        <f t="shared" si="81"/>
        <v>0.30674846625766872</v>
      </c>
      <c r="I294" s="8"/>
      <c r="J294" s="2">
        <f t="shared" si="74"/>
        <v>0.33128834355828218</v>
      </c>
      <c r="K294" s="2">
        <f t="shared" si="75"/>
        <v>0.6380368098159509</v>
      </c>
      <c r="L294" s="2">
        <f t="shared" si="76"/>
        <v>1.8404907975460124E-2</v>
      </c>
      <c r="M294" s="2">
        <f t="shared" si="77"/>
        <v>1.2269938650306792E-2</v>
      </c>
      <c r="N294" s="1">
        <v>54</v>
      </c>
      <c r="O294" s="1">
        <v>104</v>
      </c>
      <c r="P294" s="1">
        <v>3</v>
      </c>
      <c r="Q294" s="57">
        <v>2</v>
      </c>
      <c r="R294" s="57"/>
      <c r="S294" s="57"/>
      <c r="T294" s="57"/>
      <c r="U294" s="57"/>
      <c r="V294" s="57"/>
      <c r="W294" s="57"/>
      <c r="X294" s="57">
        <v>0</v>
      </c>
      <c r="Y294" s="57"/>
      <c r="Z294" s="57"/>
      <c r="AA294" s="57"/>
      <c r="AB294" s="57"/>
      <c r="AC294" s="10"/>
      <c r="AD294" s="10"/>
      <c r="AI294" t="str">
        <f t="shared" si="79"/>
        <v>Landaff</v>
      </c>
      <c r="AJ294" t="s">
        <v>1738</v>
      </c>
      <c r="AK294">
        <v>2</v>
      </c>
      <c r="AM294" s="91">
        <v>33</v>
      </c>
      <c r="AN294" s="93">
        <v>9</v>
      </c>
      <c r="AO294" s="93">
        <v>105</v>
      </c>
      <c r="AP294" s="97">
        <v>40660</v>
      </c>
      <c r="AQ294" s="97">
        <f t="shared" si="82"/>
        <v>33009</v>
      </c>
      <c r="AR294" t="s">
        <v>718</v>
      </c>
      <c r="AS294">
        <f t="shared" si="78"/>
        <v>3340660</v>
      </c>
      <c r="AW294">
        <v>28.45</v>
      </c>
      <c r="AX294">
        <v>7.0000000000000007E-2</v>
      </c>
      <c r="AY294">
        <v>28.39</v>
      </c>
    </row>
    <row r="295" spans="1:51" hidden="1" outlineLevel="1">
      <c r="A295" t="s">
        <v>1654</v>
      </c>
      <c r="B295" s="10" t="s">
        <v>704</v>
      </c>
      <c r="C295" s="1">
        <f t="shared" si="72"/>
        <v>268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 t="shared" si="73"/>
        <v>3</v>
      </c>
      <c r="G295" s="1">
        <f t="shared" si="80"/>
        <v>41</v>
      </c>
      <c r="H295" s="2">
        <f t="shared" si="81"/>
        <v>0.15298507462686567</v>
      </c>
      <c r="I295" s="8"/>
      <c r="J295" s="2">
        <f t="shared" si="74"/>
        <v>0.40298507462686567</v>
      </c>
      <c r="K295" s="2">
        <f t="shared" si="75"/>
        <v>0.55597014925373134</v>
      </c>
      <c r="L295" s="2">
        <f t="shared" si="76"/>
        <v>2.6119402985074626E-2</v>
      </c>
      <c r="M295" s="2">
        <f t="shared" si="77"/>
        <v>1.4925373134328311E-2</v>
      </c>
      <c r="N295" s="1">
        <v>108</v>
      </c>
      <c r="O295" s="1">
        <v>149</v>
      </c>
      <c r="P295" s="1">
        <v>7</v>
      </c>
      <c r="Q295" s="57">
        <v>4</v>
      </c>
      <c r="R295" s="57"/>
      <c r="S295" s="57"/>
      <c r="T295" s="57"/>
      <c r="U295" s="57"/>
      <c r="V295" s="57"/>
      <c r="W295" s="57"/>
      <c r="X295" s="57">
        <v>0</v>
      </c>
      <c r="Y295" s="57"/>
      <c r="Z295" s="57"/>
      <c r="AA295" s="57"/>
      <c r="AB295" s="57"/>
      <c r="AC295" s="10"/>
      <c r="AD295" s="10"/>
      <c r="AI295" t="str">
        <f t="shared" si="79"/>
        <v>Langdon</v>
      </c>
      <c r="AJ295" t="s">
        <v>2408</v>
      </c>
      <c r="AK295">
        <v>2</v>
      </c>
      <c r="AM295" s="91">
        <v>33</v>
      </c>
      <c r="AN295" s="93">
        <v>19</v>
      </c>
      <c r="AO295" s="93">
        <v>40</v>
      </c>
      <c r="AP295" s="97">
        <v>40900</v>
      </c>
      <c r="AQ295" s="97">
        <f t="shared" si="82"/>
        <v>33019</v>
      </c>
      <c r="AR295" t="s">
        <v>718</v>
      </c>
      <c r="AS295">
        <f t="shared" si="78"/>
        <v>3340900</v>
      </c>
      <c r="AW295">
        <v>16.329999999999998</v>
      </c>
      <c r="AX295">
        <v>0.06</v>
      </c>
      <c r="AY295">
        <v>16.27</v>
      </c>
    </row>
    <row r="296" spans="1:51" hidden="1" outlineLevel="1">
      <c r="A296" t="s">
        <v>1904</v>
      </c>
      <c r="B296" s="10" t="s">
        <v>704</v>
      </c>
      <c r="C296" s="1">
        <f t="shared" si="72"/>
        <v>4188</v>
      </c>
      <c r="D296" s="7">
        <f>IF(N296&gt;0, RANK(N296,(N296:P296,Q296:AE296)),0)</f>
        <v>1</v>
      </c>
      <c r="E296" s="7">
        <f>IF(O296&gt;0,RANK(O296,(N296:P296,Q296:AE296)),0)</f>
        <v>2</v>
      </c>
      <c r="F296" s="7">
        <f t="shared" si="73"/>
        <v>3</v>
      </c>
      <c r="G296" s="1">
        <f t="shared" si="80"/>
        <v>705</v>
      </c>
      <c r="H296" s="2">
        <f t="shared" si="81"/>
        <v>0.16833810888252149</v>
      </c>
      <c r="I296" s="8"/>
      <c r="J296" s="2">
        <f t="shared" si="74"/>
        <v>0.57282712511938871</v>
      </c>
      <c r="K296" s="2">
        <f t="shared" si="75"/>
        <v>0.40448901623686723</v>
      </c>
      <c r="L296" s="2">
        <f t="shared" si="76"/>
        <v>1.3371537726838587E-2</v>
      </c>
      <c r="M296" s="2">
        <f t="shared" si="77"/>
        <v>9.3123209169054724E-3</v>
      </c>
      <c r="N296" s="1">
        <v>2399</v>
      </c>
      <c r="O296" s="1">
        <v>1694</v>
      </c>
      <c r="P296" s="1">
        <v>56</v>
      </c>
      <c r="Q296" s="57">
        <v>38</v>
      </c>
      <c r="R296" s="57"/>
      <c r="S296" s="57"/>
      <c r="T296" s="57"/>
      <c r="U296" s="57"/>
      <c r="V296" s="57"/>
      <c r="W296" s="57"/>
      <c r="X296" s="57">
        <v>1</v>
      </c>
      <c r="Y296" s="57"/>
      <c r="Z296" s="57"/>
      <c r="AA296" s="57"/>
      <c r="AB296" s="57"/>
      <c r="AC296" s="10"/>
      <c r="AD296" s="10"/>
      <c r="AI296" t="str">
        <f t="shared" si="79"/>
        <v>Lebanon</v>
      </c>
      <c r="AJ296" t="s">
        <v>1738</v>
      </c>
      <c r="AK296">
        <v>2</v>
      </c>
      <c r="AM296" s="91">
        <v>33</v>
      </c>
      <c r="AN296" s="93">
        <v>9</v>
      </c>
      <c r="AO296" s="93">
        <v>110</v>
      </c>
      <c r="AP296" s="97">
        <v>41300</v>
      </c>
      <c r="AQ296" s="97">
        <f t="shared" si="82"/>
        <v>33009</v>
      </c>
      <c r="AR296" t="s">
        <v>710</v>
      </c>
      <c r="AS296">
        <f t="shared" si="78"/>
        <v>3341300</v>
      </c>
      <c r="AW296">
        <v>41.36</v>
      </c>
      <c r="AX296">
        <v>0.99</v>
      </c>
      <c r="AY296">
        <v>40.36</v>
      </c>
    </row>
    <row r="297" spans="1:51" hidden="1" outlineLevel="1">
      <c r="A297" t="s">
        <v>738</v>
      </c>
      <c r="B297" s="10" t="s">
        <v>704</v>
      </c>
      <c r="C297" s="1">
        <f t="shared" si="72"/>
        <v>1752</v>
      </c>
      <c r="D297" s="7">
        <f>IF(N297&gt;0, RANK(N297,(N297:P297,Q297:AE297)),0)</f>
        <v>1</v>
      </c>
      <c r="E297" s="7">
        <f>IF(O297&gt;0,RANK(O297,(N297:P297,Q297:AE297)),0)</f>
        <v>2</v>
      </c>
      <c r="F297" s="7">
        <f t="shared" si="73"/>
        <v>3</v>
      </c>
      <c r="G297" s="1">
        <f t="shared" si="80"/>
        <v>128</v>
      </c>
      <c r="H297" s="2">
        <f t="shared" si="81"/>
        <v>7.3059360730593603E-2</v>
      </c>
      <c r="I297" s="8"/>
      <c r="J297" s="2">
        <f t="shared" si="74"/>
        <v>0.51940639269406397</v>
      </c>
      <c r="K297" s="2">
        <f t="shared" si="75"/>
        <v>0.44634703196347031</v>
      </c>
      <c r="L297" s="2">
        <f t="shared" si="76"/>
        <v>2.3401826484018264E-2</v>
      </c>
      <c r="M297" s="2">
        <f t="shared" si="77"/>
        <v>1.084474885844746E-2</v>
      </c>
      <c r="N297" s="1">
        <v>910</v>
      </c>
      <c r="O297" s="1">
        <v>782</v>
      </c>
      <c r="P297" s="1">
        <v>41</v>
      </c>
      <c r="Q297" s="57">
        <v>16</v>
      </c>
      <c r="R297" s="57"/>
      <c r="S297" s="57"/>
      <c r="T297" s="57"/>
      <c r="U297" s="57"/>
      <c r="V297" s="57"/>
      <c r="W297" s="57"/>
      <c r="X297" s="57">
        <v>3</v>
      </c>
      <c r="Y297" s="57"/>
      <c r="Z297" s="57"/>
      <c r="AA297" s="57"/>
      <c r="AB297" s="57"/>
      <c r="AC297" s="10"/>
      <c r="AD297" s="10"/>
      <c r="AI297" t="str">
        <f t="shared" si="79"/>
        <v>Lee</v>
      </c>
      <c r="AJ297" t="s">
        <v>192</v>
      </c>
      <c r="AK297">
        <v>1</v>
      </c>
      <c r="AM297" s="91">
        <v>33</v>
      </c>
      <c r="AN297" s="93">
        <v>17</v>
      </c>
      <c r="AO297" s="93">
        <v>25</v>
      </c>
      <c r="AP297" s="97">
        <v>41460</v>
      </c>
      <c r="AQ297" s="97">
        <f t="shared" si="82"/>
        <v>33017</v>
      </c>
      <c r="AR297" t="s">
        <v>718</v>
      </c>
      <c r="AS297">
        <f t="shared" si="78"/>
        <v>3341460</v>
      </c>
      <c r="AW297">
        <v>20.16</v>
      </c>
      <c r="AX297">
        <v>0.21</v>
      </c>
      <c r="AY297">
        <v>19.95</v>
      </c>
    </row>
    <row r="298" spans="1:51" hidden="1" outlineLevel="1">
      <c r="A298" t="s">
        <v>1655</v>
      </c>
      <c r="B298" s="10" t="s">
        <v>704</v>
      </c>
      <c r="C298" s="1">
        <f t="shared" si="72"/>
        <v>411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 t="shared" si="73"/>
        <v>3</v>
      </c>
      <c r="G298" s="1">
        <f t="shared" si="80"/>
        <v>86</v>
      </c>
      <c r="H298" s="2">
        <f t="shared" si="81"/>
        <v>0.20924574209245742</v>
      </c>
      <c r="I298" s="8"/>
      <c r="J298" s="2">
        <f t="shared" si="74"/>
        <v>0.37956204379562042</v>
      </c>
      <c r="K298" s="2">
        <f t="shared" si="75"/>
        <v>0.58880778588807781</v>
      </c>
      <c r="L298" s="2">
        <f t="shared" si="76"/>
        <v>2.1897810218978103E-2</v>
      </c>
      <c r="M298" s="2">
        <f t="shared" si="77"/>
        <v>9.7323600973236724E-3</v>
      </c>
      <c r="N298" s="1">
        <v>156</v>
      </c>
      <c r="O298" s="1">
        <v>242</v>
      </c>
      <c r="P298" s="1">
        <v>9</v>
      </c>
      <c r="Q298" s="57">
        <v>4</v>
      </c>
      <c r="R298" s="57"/>
      <c r="S298" s="57"/>
      <c r="T298" s="57"/>
      <c r="U298" s="57"/>
      <c r="V298" s="57"/>
      <c r="W298" s="57"/>
      <c r="X298" s="57">
        <v>0</v>
      </c>
      <c r="Y298" s="57"/>
      <c r="Z298" s="57"/>
      <c r="AA298" s="57"/>
      <c r="AB298" s="57"/>
      <c r="AC298" s="10"/>
      <c r="AD298" s="10"/>
      <c r="AI298" t="str">
        <f t="shared" si="79"/>
        <v>Lempster</v>
      </c>
      <c r="AJ298" t="s">
        <v>2408</v>
      </c>
      <c r="AK298">
        <v>2</v>
      </c>
      <c r="AM298" s="91">
        <v>33</v>
      </c>
      <c r="AN298" s="93">
        <v>19</v>
      </c>
      <c r="AO298" s="93">
        <v>45</v>
      </c>
      <c r="AP298" s="97">
        <v>41700</v>
      </c>
      <c r="AQ298" s="97">
        <f t="shared" si="82"/>
        <v>33019</v>
      </c>
      <c r="AR298" t="s">
        <v>718</v>
      </c>
      <c r="AS298">
        <f t="shared" si="78"/>
        <v>3341700</v>
      </c>
      <c r="AW298">
        <v>32.770000000000003</v>
      </c>
      <c r="AX298">
        <v>0.43</v>
      </c>
      <c r="AY298">
        <v>32.340000000000003</v>
      </c>
    </row>
    <row r="299" spans="1:51" hidden="1" outlineLevel="1">
      <c r="A299" s="10" t="s">
        <v>196</v>
      </c>
      <c r="B299" s="10" t="s">
        <v>704</v>
      </c>
      <c r="C299" s="1">
        <f t="shared" si="72"/>
        <v>511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 t="shared" si="73"/>
        <v>3</v>
      </c>
      <c r="G299" s="1">
        <f t="shared" si="80"/>
        <v>134</v>
      </c>
      <c r="H299" s="2">
        <f t="shared" si="81"/>
        <v>0.26223091976516633</v>
      </c>
      <c r="I299" s="8"/>
      <c r="J299" s="2">
        <f t="shared" si="74"/>
        <v>0.34442270058708413</v>
      </c>
      <c r="K299" s="2">
        <f t="shared" si="75"/>
        <v>0.60665362035225046</v>
      </c>
      <c r="L299" s="2">
        <f t="shared" si="76"/>
        <v>3.131115459882583E-2</v>
      </c>
      <c r="M299" s="2">
        <f t="shared" si="77"/>
        <v>1.7612524461839585E-2</v>
      </c>
      <c r="N299" s="1">
        <v>176</v>
      </c>
      <c r="O299" s="1">
        <v>310</v>
      </c>
      <c r="P299" s="1">
        <v>16</v>
      </c>
      <c r="Q299" s="57">
        <v>9</v>
      </c>
      <c r="R299" s="57"/>
      <c r="S299" s="57"/>
      <c r="T299" s="57"/>
      <c r="U299" s="57"/>
      <c r="V299" s="57"/>
      <c r="W299" s="57"/>
      <c r="X299" s="57">
        <v>0</v>
      </c>
      <c r="Y299" s="57"/>
      <c r="Z299" s="57"/>
      <c r="AA299" s="57"/>
      <c r="AB299" s="57"/>
      <c r="AC299" s="10"/>
      <c r="AD299" s="10"/>
      <c r="AI299" t="str">
        <f t="shared" si="79"/>
        <v>Lincoln</v>
      </c>
      <c r="AJ299" t="s">
        <v>1738</v>
      </c>
      <c r="AK299">
        <v>2</v>
      </c>
      <c r="AM299" s="91">
        <v>33</v>
      </c>
      <c r="AN299" s="93">
        <v>9</v>
      </c>
      <c r="AO299" s="93">
        <v>115</v>
      </c>
      <c r="AP299" s="97">
        <v>41860</v>
      </c>
      <c r="AQ299" s="97">
        <f t="shared" si="82"/>
        <v>33009</v>
      </c>
      <c r="AR299" t="s">
        <v>718</v>
      </c>
      <c r="AS299">
        <f t="shared" si="78"/>
        <v>3341860</v>
      </c>
      <c r="AW299">
        <v>130.91999999999999</v>
      </c>
      <c r="AX299">
        <v>0.22</v>
      </c>
      <c r="AY299">
        <v>130.69999999999999</v>
      </c>
    </row>
    <row r="300" spans="1:51" hidden="1" outlineLevel="1">
      <c r="A300" t="s">
        <v>577</v>
      </c>
      <c r="B300" s="10" t="s">
        <v>704</v>
      </c>
      <c r="C300" s="1">
        <f t="shared" si="72"/>
        <v>421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 t="shared" si="73"/>
        <v>3</v>
      </c>
      <c r="G300" s="1">
        <f t="shared" si="80"/>
        <v>113</v>
      </c>
      <c r="H300" s="2">
        <f t="shared" si="81"/>
        <v>0.26840855106888362</v>
      </c>
      <c r="I300" s="8"/>
      <c r="J300" s="2">
        <f t="shared" si="74"/>
        <v>0.34679334916864607</v>
      </c>
      <c r="K300" s="2">
        <f t="shared" si="75"/>
        <v>0.61520190023752974</v>
      </c>
      <c r="L300" s="2">
        <f t="shared" si="76"/>
        <v>3.5629453681710214E-2</v>
      </c>
      <c r="M300" s="2">
        <f t="shared" si="77"/>
        <v>2.3752969121139181E-3</v>
      </c>
      <c r="N300" s="1">
        <v>146</v>
      </c>
      <c r="O300" s="1">
        <v>259</v>
      </c>
      <c r="P300" s="1">
        <v>15</v>
      </c>
      <c r="Q300" s="57">
        <v>1</v>
      </c>
      <c r="R300" s="57"/>
      <c r="S300" s="57"/>
      <c r="T300" s="57"/>
      <c r="U300" s="57"/>
      <c r="V300" s="57"/>
      <c r="W300" s="57"/>
      <c r="X300" s="57">
        <v>0</v>
      </c>
      <c r="Y300" s="57"/>
      <c r="Z300" s="57"/>
      <c r="AA300" s="57"/>
      <c r="AB300" s="57"/>
      <c r="AC300" s="10"/>
      <c r="AD300" s="10"/>
      <c r="AI300" t="str">
        <f t="shared" si="79"/>
        <v>Lisbon</v>
      </c>
      <c r="AJ300" t="s">
        <v>1738</v>
      </c>
      <c r="AK300">
        <v>2</v>
      </c>
      <c r="AM300" s="91">
        <v>33</v>
      </c>
      <c r="AN300" s="93">
        <v>9</v>
      </c>
      <c r="AO300" s="93">
        <v>120</v>
      </c>
      <c r="AP300" s="97">
        <v>42020</v>
      </c>
      <c r="AQ300" s="97">
        <f t="shared" si="82"/>
        <v>33009</v>
      </c>
      <c r="AR300" t="s">
        <v>718</v>
      </c>
      <c r="AS300">
        <f t="shared" si="78"/>
        <v>3342020</v>
      </c>
      <c r="AW300">
        <v>26.68</v>
      </c>
      <c r="AX300">
        <v>0.16</v>
      </c>
      <c r="AY300">
        <v>26.51</v>
      </c>
    </row>
    <row r="301" spans="1:51" hidden="1" outlineLevel="1">
      <c r="A301" t="s">
        <v>1994</v>
      </c>
      <c r="B301" s="10" t="s">
        <v>704</v>
      </c>
      <c r="C301" s="1">
        <f t="shared" si="72"/>
        <v>2944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 t="shared" si="73"/>
        <v>3</v>
      </c>
      <c r="G301" s="1">
        <f t="shared" si="80"/>
        <v>1474</v>
      </c>
      <c r="H301" s="2">
        <f t="shared" si="81"/>
        <v>0.50067934782608692</v>
      </c>
      <c r="I301" s="8"/>
      <c r="J301" s="2">
        <f t="shared" si="74"/>
        <v>0.23607336956521738</v>
      </c>
      <c r="K301" s="2">
        <f t="shared" si="75"/>
        <v>0.73675271739130432</v>
      </c>
      <c r="L301" s="2">
        <f t="shared" si="76"/>
        <v>1.7323369565217392E-2</v>
      </c>
      <c r="M301" s="2">
        <f t="shared" si="77"/>
        <v>9.8505434782608786E-3</v>
      </c>
      <c r="N301" s="1">
        <v>695</v>
      </c>
      <c r="O301" s="1">
        <v>2169</v>
      </c>
      <c r="P301" s="1">
        <v>51</v>
      </c>
      <c r="Q301" s="57">
        <v>26</v>
      </c>
      <c r="R301" s="57"/>
      <c r="S301" s="57"/>
      <c r="T301" s="57"/>
      <c r="U301" s="57"/>
      <c r="V301" s="57"/>
      <c r="W301" s="57"/>
      <c r="X301" s="57">
        <v>3</v>
      </c>
      <c r="Y301" s="57"/>
      <c r="Z301" s="57"/>
      <c r="AA301" s="57"/>
      <c r="AB301" s="57"/>
      <c r="AC301" s="10"/>
      <c r="AD301" s="10"/>
      <c r="AI301" t="str">
        <f t="shared" si="79"/>
        <v>Litchfield</v>
      </c>
      <c r="AJ301" t="s">
        <v>349</v>
      </c>
      <c r="AK301">
        <v>2</v>
      </c>
      <c r="AM301" s="91">
        <v>33</v>
      </c>
      <c r="AN301" s="93">
        <v>11</v>
      </c>
      <c r="AO301" s="93">
        <v>75</v>
      </c>
      <c r="AP301" s="97">
        <v>42260</v>
      </c>
      <c r="AQ301" s="97">
        <f t="shared" si="82"/>
        <v>33011</v>
      </c>
      <c r="AR301" t="s">
        <v>718</v>
      </c>
      <c r="AS301">
        <f t="shared" si="78"/>
        <v>3342260</v>
      </c>
      <c r="AW301">
        <v>15.45</v>
      </c>
      <c r="AX301">
        <v>0.35</v>
      </c>
      <c r="AY301">
        <v>15.1</v>
      </c>
    </row>
    <row r="302" spans="1:51" hidden="1" outlineLevel="1">
      <c r="A302" t="s">
        <v>1229</v>
      </c>
      <c r="B302" s="10" t="s">
        <v>704</v>
      </c>
      <c r="C302" s="1">
        <f t="shared" ref="C302:C365" si="83">SUM(N302:AG302)</f>
        <v>1868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 t="shared" ref="F302:F365" si="84">IF(P302&gt;0,RANK(P302,(N302:AE302)),0)</f>
        <v>3</v>
      </c>
      <c r="G302" s="1">
        <f t="shared" si="80"/>
        <v>500</v>
      </c>
      <c r="H302" s="2">
        <f t="shared" si="81"/>
        <v>0.26766595289079231</v>
      </c>
      <c r="I302" s="8"/>
      <c r="J302" s="2">
        <f t="shared" ref="J302:J365" si="85">IF(C302=0,"-",N302/C302)</f>
        <v>0.35331905781584583</v>
      </c>
      <c r="K302" s="2">
        <f t="shared" ref="K302:K365" si="86">IF(C302=0,"-",O302/C302)</f>
        <v>0.62098501070663814</v>
      </c>
      <c r="L302" s="2">
        <f t="shared" ref="L302:L365" si="87">IF(C302=0,"-",P302/C302)</f>
        <v>1.7130620985010708E-2</v>
      </c>
      <c r="M302" s="2">
        <f t="shared" ref="M302:M365" si="88">IF(C302=0,"-",(1-J302-K302-L302))</f>
        <v>8.5653104925053243E-3</v>
      </c>
      <c r="N302" s="1">
        <v>660</v>
      </c>
      <c r="O302" s="1">
        <v>1160</v>
      </c>
      <c r="P302" s="1">
        <v>32</v>
      </c>
      <c r="Q302" s="57">
        <v>16</v>
      </c>
      <c r="R302" s="57"/>
      <c r="S302" s="57"/>
      <c r="T302" s="57"/>
      <c r="U302" s="57"/>
      <c r="V302" s="57"/>
      <c r="W302" s="57"/>
      <c r="X302" s="57">
        <v>0</v>
      </c>
      <c r="Y302" s="57"/>
      <c r="Z302" s="57"/>
      <c r="AA302" s="57"/>
      <c r="AB302" s="57"/>
      <c r="AC302" s="10"/>
      <c r="AD302" s="10"/>
      <c r="AI302" t="str">
        <f t="shared" si="79"/>
        <v>Littleton</v>
      </c>
      <c r="AJ302" t="s">
        <v>1738</v>
      </c>
      <c r="AK302">
        <v>2</v>
      </c>
      <c r="AM302" s="91">
        <v>33</v>
      </c>
      <c r="AN302" s="93">
        <v>9</v>
      </c>
      <c r="AO302" s="93">
        <v>125</v>
      </c>
      <c r="AP302" s="97">
        <v>42580</v>
      </c>
      <c r="AQ302" s="97">
        <f t="shared" si="82"/>
        <v>33009</v>
      </c>
      <c r="AR302" t="s">
        <v>718</v>
      </c>
      <c r="AS302">
        <f t="shared" ref="AS302:AS365" si="89">AM302*100000+AP302</f>
        <v>3342580</v>
      </c>
      <c r="AW302">
        <v>54.09</v>
      </c>
      <c r="AX302">
        <v>3.85</v>
      </c>
      <c r="AY302">
        <v>50.24</v>
      </c>
    </row>
    <row r="303" spans="1:51" hidden="1" outlineLevel="1">
      <c r="A303" t="s">
        <v>1629</v>
      </c>
      <c r="B303" s="10" t="s">
        <v>704</v>
      </c>
      <c r="C303" s="1">
        <f t="shared" si="83"/>
        <v>8274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 t="shared" si="84"/>
        <v>3</v>
      </c>
      <c r="G303" s="1">
        <f t="shared" si="80"/>
        <v>3291</v>
      </c>
      <c r="H303" s="2">
        <f t="shared" si="81"/>
        <v>0.39775199419869472</v>
      </c>
      <c r="I303" s="8"/>
      <c r="J303" s="2">
        <f t="shared" si="85"/>
        <v>0.29006526468455401</v>
      </c>
      <c r="K303" s="2">
        <f t="shared" si="86"/>
        <v>0.68781725888324874</v>
      </c>
      <c r="L303" s="2">
        <f t="shared" si="87"/>
        <v>1.5228426395939087E-2</v>
      </c>
      <c r="M303" s="2">
        <f t="shared" si="88"/>
        <v>6.8890500362581049E-3</v>
      </c>
      <c r="N303" s="1">
        <v>2400</v>
      </c>
      <c r="O303" s="1">
        <v>5691</v>
      </c>
      <c r="P303" s="1">
        <v>126</v>
      </c>
      <c r="Q303" s="57">
        <v>51</v>
      </c>
      <c r="R303" s="57"/>
      <c r="S303" s="57"/>
      <c r="T303" s="57"/>
      <c r="U303" s="57"/>
      <c r="V303" s="57"/>
      <c r="W303" s="57"/>
      <c r="X303" s="57">
        <v>6</v>
      </c>
      <c r="Y303" s="57"/>
      <c r="Z303" s="57"/>
      <c r="AA303" s="57"/>
      <c r="AB303" s="57"/>
      <c r="AC303" s="10"/>
      <c r="AD303" s="10"/>
      <c r="AI303" t="str">
        <f t="shared" si="79"/>
        <v>Londonderry</v>
      </c>
      <c r="AJ303" t="s">
        <v>241</v>
      </c>
      <c r="AK303">
        <v>1</v>
      </c>
      <c r="AM303" s="91">
        <v>33</v>
      </c>
      <c r="AN303" s="93">
        <v>15</v>
      </c>
      <c r="AO303" s="93">
        <v>95</v>
      </c>
      <c r="AP303" s="97">
        <v>43220</v>
      </c>
      <c r="AQ303" s="97">
        <f t="shared" si="82"/>
        <v>33015</v>
      </c>
      <c r="AR303" t="s">
        <v>718</v>
      </c>
      <c r="AS303">
        <f t="shared" si="89"/>
        <v>3343220</v>
      </c>
      <c r="AW303">
        <v>41.94</v>
      </c>
      <c r="AX303">
        <v>0.13</v>
      </c>
      <c r="AY303">
        <v>41.81</v>
      </c>
    </row>
    <row r="304" spans="1:51" hidden="1" outlineLevel="1">
      <c r="A304" t="s">
        <v>1762</v>
      </c>
      <c r="B304" s="10" t="s">
        <v>704</v>
      </c>
      <c r="C304" s="1">
        <f t="shared" si="83"/>
        <v>2006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 t="shared" si="84"/>
        <v>3</v>
      </c>
      <c r="G304" s="1">
        <f t="shared" si="80"/>
        <v>689</v>
      </c>
      <c r="H304" s="2">
        <f t="shared" si="81"/>
        <v>0.34346959122632104</v>
      </c>
      <c r="I304" s="8"/>
      <c r="J304" s="2">
        <f t="shared" si="85"/>
        <v>0.31206380857427718</v>
      </c>
      <c r="K304" s="2">
        <f t="shared" si="86"/>
        <v>0.65553339980059822</v>
      </c>
      <c r="L304" s="2">
        <f t="shared" si="87"/>
        <v>1.9441674975074777E-2</v>
      </c>
      <c r="M304" s="2">
        <f t="shared" si="88"/>
        <v>1.2961116650049828E-2</v>
      </c>
      <c r="N304" s="1">
        <v>626</v>
      </c>
      <c r="O304" s="1">
        <v>1315</v>
      </c>
      <c r="P304" s="1">
        <v>39</v>
      </c>
      <c r="Q304" s="57">
        <v>22</v>
      </c>
      <c r="R304" s="57"/>
      <c r="S304" s="57"/>
      <c r="T304" s="57"/>
      <c r="U304" s="57"/>
      <c r="V304" s="57"/>
      <c r="W304" s="57"/>
      <c r="X304" s="57">
        <v>4</v>
      </c>
      <c r="Y304" s="57"/>
      <c r="Z304" s="57"/>
      <c r="AA304" s="57"/>
      <c r="AB304" s="57"/>
      <c r="AC304" s="10"/>
      <c r="AD304" s="10"/>
      <c r="AI304" t="str">
        <f t="shared" si="79"/>
        <v>Loudon</v>
      </c>
      <c r="AJ304" t="s">
        <v>2298</v>
      </c>
      <c r="AK304">
        <v>2</v>
      </c>
      <c r="AM304" s="91">
        <v>33</v>
      </c>
      <c r="AN304" s="93">
        <v>13</v>
      </c>
      <c r="AO304" s="93">
        <v>85</v>
      </c>
      <c r="AP304" s="97">
        <v>43380</v>
      </c>
      <c r="AQ304" s="97">
        <f t="shared" si="82"/>
        <v>33013</v>
      </c>
      <c r="AR304" t="s">
        <v>718</v>
      </c>
      <c r="AS304">
        <f t="shared" si="89"/>
        <v>3343380</v>
      </c>
      <c r="AW304">
        <v>47.48</v>
      </c>
      <c r="AX304">
        <v>0.67</v>
      </c>
      <c r="AY304">
        <v>46.81</v>
      </c>
    </row>
    <row r="305" spans="1:51" hidden="1" outlineLevel="1">
      <c r="A305" t="s">
        <v>539</v>
      </c>
      <c r="B305" s="10" t="s">
        <v>704</v>
      </c>
      <c r="C305" s="1">
        <f t="shared" si="83"/>
        <v>216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 t="shared" si="84"/>
        <v>3</v>
      </c>
      <c r="G305" s="1">
        <f t="shared" si="80"/>
        <v>36</v>
      </c>
      <c r="H305" s="2">
        <f t="shared" si="81"/>
        <v>0.16666666666666666</v>
      </c>
      <c r="I305" s="8"/>
      <c r="J305" s="2">
        <f t="shared" si="85"/>
        <v>0.40277777777777779</v>
      </c>
      <c r="K305" s="2">
        <f t="shared" si="86"/>
        <v>0.56944444444444442</v>
      </c>
      <c r="L305" s="2">
        <f t="shared" si="87"/>
        <v>2.3148148148148147E-2</v>
      </c>
      <c r="M305" s="2">
        <f t="shared" si="88"/>
        <v>4.6296296296296433E-3</v>
      </c>
      <c r="N305" s="1">
        <v>87</v>
      </c>
      <c r="O305" s="1">
        <v>123</v>
      </c>
      <c r="P305" s="1">
        <v>5</v>
      </c>
      <c r="Q305" s="57">
        <v>1</v>
      </c>
      <c r="R305" s="57"/>
      <c r="S305" s="57"/>
      <c r="T305" s="57"/>
      <c r="U305" s="57"/>
      <c r="V305" s="57"/>
      <c r="W305" s="57"/>
      <c r="X305" s="57">
        <v>0</v>
      </c>
      <c r="Y305" s="57"/>
      <c r="Z305" s="57"/>
      <c r="AA305" s="57"/>
      <c r="AB305" s="57"/>
      <c r="AC305" s="10"/>
      <c r="AD305" s="10"/>
      <c r="AI305" t="str">
        <f t="shared" si="79"/>
        <v>Lyman</v>
      </c>
      <c r="AJ305" t="s">
        <v>1738</v>
      </c>
      <c r="AK305">
        <v>2</v>
      </c>
      <c r="AM305" s="91">
        <v>33</v>
      </c>
      <c r="AN305" s="93">
        <v>9</v>
      </c>
      <c r="AO305" s="93">
        <v>130</v>
      </c>
      <c r="AP305" s="97">
        <v>44100</v>
      </c>
      <c r="AQ305" s="97">
        <f t="shared" si="82"/>
        <v>33009</v>
      </c>
      <c r="AR305" t="s">
        <v>718</v>
      </c>
      <c r="AS305">
        <f t="shared" si="89"/>
        <v>3344100</v>
      </c>
      <c r="AW305">
        <v>28.75</v>
      </c>
      <c r="AX305">
        <v>0.28999999999999998</v>
      </c>
      <c r="AY305">
        <v>28.46</v>
      </c>
    </row>
    <row r="306" spans="1:51" hidden="1" outlineLevel="1">
      <c r="A306" t="s">
        <v>904</v>
      </c>
      <c r="B306" s="10" t="s">
        <v>704</v>
      </c>
      <c r="C306" s="1">
        <f t="shared" si="83"/>
        <v>868</v>
      </c>
      <c r="D306" s="7">
        <f>IF(N306&gt;0, RANK(N306,(N306:P306,Q306:AE306)),0)</f>
        <v>1</v>
      </c>
      <c r="E306" s="7">
        <f>IF(O306&gt;0,RANK(O306,(N306:P306,Q306:AE306)),0)</f>
        <v>2</v>
      </c>
      <c r="F306" s="7">
        <f t="shared" si="84"/>
        <v>4</v>
      </c>
      <c r="G306" s="1">
        <f t="shared" si="80"/>
        <v>335</v>
      </c>
      <c r="H306" s="2">
        <f t="shared" si="81"/>
        <v>0.38594470046082952</v>
      </c>
      <c r="I306" s="8"/>
      <c r="J306" s="2">
        <f t="shared" si="85"/>
        <v>0.68778801843317972</v>
      </c>
      <c r="K306" s="2">
        <f t="shared" si="86"/>
        <v>0.30184331797235026</v>
      </c>
      <c r="L306" s="2">
        <f t="shared" si="87"/>
        <v>4.608294930875576E-3</v>
      </c>
      <c r="M306" s="2">
        <f t="shared" si="88"/>
        <v>5.7603686635944529E-3</v>
      </c>
      <c r="N306" s="1">
        <v>597</v>
      </c>
      <c r="O306" s="1">
        <v>262</v>
      </c>
      <c r="P306" s="1">
        <v>4</v>
      </c>
      <c r="Q306" s="57">
        <v>5</v>
      </c>
      <c r="R306" s="57"/>
      <c r="S306" s="57"/>
      <c r="T306" s="57"/>
      <c r="U306" s="57"/>
      <c r="V306" s="57"/>
      <c r="W306" s="57"/>
      <c r="X306" s="57">
        <v>0</v>
      </c>
      <c r="Y306" s="57"/>
      <c r="Z306" s="57"/>
      <c r="AA306" s="57"/>
      <c r="AB306" s="57"/>
      <c r="AC306" s="10"/>
      <c r="AD306" s="10"/>
      <c r="AI306" t="str">
        <f t="shared" si="79"/>
        <v>Lyme</v>
      </c>
      <c r="AJ306" t="s">
        <v>1738</v>
      </c>
      <c r="AK306">
        <v>2</v>
      </c>
      <c r="AM306" s="91">
        <v>33</v>
      </c>
      <c r="AN306" s="93">
        <v>9</v>
      </c>
      <c r="AO306" s="93">
        <v>135</v>
      </c>
      <c r="AP306" s="97">
        <v>44260</v>
      </c>
      <c r="AQ306" s="97">
        <f t="shared" si="82"/>
        <v>33009</v>
      </c>
      <c r="AR306" t="s">
        <v>718</v>
      </c>
      <c r="AS306">
        <f t="shared" si="89"/>
        <v>3344260</v>
      </c>
      <c r="AW306">
        <v>54.97</v>
      </c>
      <c r="AX306">
        <v>1.1299999999999999</v>
      </c>
      <c r="AY306">
        <v>53.85</v>
      </c>
    </row>
    <row r="307" spans="1:51" hidden="1" outlineLevel="1">
      <c r="A307" t="s">
        <v>403</v>
      </c>
      <c r="B307" s="10" t="s">
        <v>704</v>
      </c>
      <c r="C307" s="1">
        <f t="shared" si="83"/>
        <v>728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 t="shared" si="84"/>
        <v>3</v>
      </c>
      <c r="G307" s="1">
        <f t="shared" si="80"/>
        <v>166</v>
      </c>
      <c r="H307" s="2">
        <f t="shared" si="81"/>
        <v>0.22802197802197802</v>
      </c>
      <c r="I307" s="8"/>
      <c r="J307" s="2">
        <f t="shared" si="85"/>
        <v>0.36263736263736263</v>
      </c>
      <c r="K307" s="2">
        <f t="shared" si="86"/>
        <v>0.59065934065934067</v>
      </c>
      <c r="L307" s="2">
        <f t="shared" si="87"/>
        <v>2.4725274725274724E-2</v>
      </c>
      <c r="M307" s="2">
        <f t="shared" si="88"/>
        <v>2.1978021978021924E-2</v>
      </c>
      <c r="N307" s="1">
        <v>264</v>
      </c>
      <c r="O307" s="1">
        <v>430</v>
      </c>
      <c r="P307" s="1">
        <v>18</v>
      </c>
      <c r="Q307" s="57">
        <v>14</v>
      </c>
      <c r="R307" s="57"/>
      <c r="S307" s="57"/>
      <c r="T307" s="57"/>
      <c r="U307" s="57"/>
      <c r="V307" s="57"/>
      <c r="W307" s="57"/>
      <c r="X307" s="57">
        <v>2</v>
      </c>
      <c r="Y307" s="57"/>
      <c r="Z307" s="57"/>
      <c r="AA307" s="57"/>
      <c r="AB307" s="57"/>
      <c r="AC307" s="10"/>
      <c r="AD307" s="10"/>
      <c r="AI307" t="str">
        <f t="shared" si="79"/>
        <v>Lyndeborough</v>
      </c>
      <c r="AJ307" t="s">
        <v>349</v>
      </c>
      <c r="AK307">
        <v>2</v>
      </c>
      <c r="AM307" s="91">
        <v>33</v>
      </c>
      <c r="AN307" s="93">
        <v>11</v>
      </c>
      <c r="AO307" s="93">
        <v>80</v>
      </c>
      <c r="AP307" s="97">
        <v>44580</v>
      </c>
      <c r="AQ307" s="97">
        <f t="shared" si="82"/>
        <v>33011</v>
      </c>
      <c r="AR307" t="s">
        <v>718</v>
      </c>
      <c r="AS307">
        <f t="shared" si="89"/>
        <v>3344580</v>
      </c>
      <c r="AW307">
        <v>31.21</v>
      </c>
      <c r="AX307">
        <v>0.12</v>
      </c>
      <c r="AY307">
        <v>31.09</v>
      </c>
    </row>
    <row r="308" spans="1:51" hidden="1" outlineLevel="1">
      <c r="A308" t="s">
        <v>578</v>
      </c>
      <c r="B308" s="10" t="s">
        <v>704</v>
      </c>
      <c r="C308" s="1">
        <f t="shared" si="83"/>
        <v>793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 t="shared" si="84"/>
        <v>3</v>
      </c>
      <c r="G308" s="1">
        <f t="shared" si="80"/>
        <v>28</v>
      </c>
      <c r="H308" s="2">
        <f t="shared" si="81"/>
        <v>3.530895334174023E-2</v>
      </c>
      <c r="I308" s="8"/>
      <c r="J308" s="2">
        <f t="shared" si="85"/>
        <v>0.46532156368221944</v>
      </c>
      <c r="K308" s="2">
        <f t="shared" si="86"/>
        <v>0.50063051702395966</v>
      </c>
      <c r="L308" s="2">
        <f t="shared" si="87"/>
        <v>2.269861286254729E-2</v>
      </c>
      <c r="M308" s="2">
        <f t="shared" si="88"/>
        <v>1.1349306431273604E-2</v>
      </c>
      <c r="N308" s="1">
        <v>369</v>
      </c>
      <c r="O308" s="1">
        <v>397</v>
      </c>
      <c r="P308" s="1">
        <v>18</v>
      </c>
      <c r="Q308" s="57">
        <v>9</v>
      </c>
      <c r="R308" s="57"/>
      <c r="S308" s="57"/>
      <c r="T308" s="57"/>
      <c r="U308" s="57"/>
      <c r="V308" s="57"/>
      <c r="W308" s="57"/>
      <c r="X308" s="57">
        <v>0</v>
      </c>
      <c r="Y308" s="57"/>
      <c r="Z308" s="57"/>
      <c r="AA308" s="57"/>
      <c r="AB308" s="57"/>
      <c r="AC308" s="10"/>
      <c r="AD308" s="10"/>
      <c r="AI308" t="str">
        <f t="shared" si="79"/>
        <v>Madbury</v>
      </c>
      <c r="AJ308" t="s">
        <v>192</v>
      </c>
      <c r="AK308">
        <v>1</v>
      </c>
      <c r="AM308" s="91">
        <v>33</v>
      </c>
      <c r="AN308" s="93">
        <v>17</v>
      </c>
      <c r="AO308" s="93">
        <v>30</v>
      </c>
      <c r="AP308" s="97">
        <v>44820</v>
      </c>
      <c r="AQ308" s="97">
        <f t="shared" si="82"/>
        <v>33017</v>
      </c>
      <c r="AR308" t="s">
        <v>718</v>
      </c>
      <c r="AS308">
        <f t="shared" si="89"/>
        <v>3344820</v>
      </c>
      <c r="AW308">
        <v>12.24</v>
      </c>
      <c r="AX308">
        <v>0.56000000000000005</v>
      </c>
      <c r="AY308">
        <v>11.68</v>
      </c>
    </row>
    <row r="309" spans="1:51" hidden="1" outlineLevel="1">
      <c r="A309" s="10" t="s">
        <v>1370</v>
      </c>
      <c r="B309" s="10" t="s">
        <v>704</v>
      </c>
      <c r="C309" s="1">
        <f t="shared" si="83"/>
        <v>1014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 t="shared" si="84"/>
        <v>3</v>
      </c>
      <c r="G309" s="1">
        <f t="shared" si="80"/>
        <v>147</v>
      </c>
      <c r="H309" s="2">
        <f t="shared" si="81"/>
        <v>0.14497041420118342</v>
      </c>
      <c r="I309" s="8"/>
      <c r="J309" s="2">
        <f t="shared" si="85"/>
        <v>0.40631163708086787</v>
      </c>
      <c r="K309" s="2">
        <f t="shared" si="86"/>
        <v>0.55128205128205132</v>
      </c>
      <c r="L309" s="2">
        <f t="shared" si="87"/>
        <v>2.9585798816568046E-2</v>
      </c>
      <c r="M309" s="2">
        <f t="shared" si="88"/>
        <v>1.2820512820512706E-2</v>
      </c>
      <c r="N309" s="1">
        <v>412</v>
      </c>
      <c r="O309" s="1">
        <v>559</v>
      </c>
      <c r="P309" s="1">
        <v>30</v>
      </c>
      <c r="Q309" s="57">
        <v>13</v>
      </c>
      <c r="R309" s="57"/>
      <c r="S309" s="57"/>
      <c r="T309" s="57"/>
      <c r="U309" s="57"/>
      <c r="V309" s="57"/>
      <c r="W309" s="57"/>
      <c r="X309" s="57">
        <v>0</v>
      </c>
      <c r="Y309" s="57"/>
      <c r="Z309" s="57"/>
      <c r="AA309" s="57"/>
      <c r="AB309" s="57"/>
      <c r="AC309" s="10"/>
      <c r="AD309" s="10"/>
      <c r="AI309" t="str">
        <f t="shared" si="79"/>
        <v>Madison</v>
      </c>
      <c r="AJ309" t="s">
        <v>1199</v>
      </c>
      <c r="AK309">
        <v>1</v>
      </c>
      <c r="AM309" s="91">
        <v>33</v>
      </c>
      <c r="AN309" s="93">
        <v>3</v>
      </c>
      <c r="AO309" s="93">
        <v>60</v>
      </c>
      <c r="AP309" s="97">
        <v>45060</v>
      </c>
      <c r="AQ309" s="97">
        <f t="shared" si="82"/>
        <v>33003</v>
      </c>
      <c r="AR309" t="s">
        <v>718</v>
      </c>
      <c r="AS309">
        <f t="shared" si="89"/>
        <v>3345060</v>
      </c>
      <c r="AW309">
        <v>40.950000000000003</v>
      </c>
      <c r="AX309">
        <v>2.2200000000000002</v>
      </c>
      <c r="AY309">
        <v>38.729999999999997</v>
      </c>
    </row>
    <row r="310" spans="1:51" hidden="1" outlineLevel="1">
      <c r="A310" t="s">
        <v>36</v>
      </c>
      <c r="B310" s="10" t="s">
        <v>704</v>
      </c>
      <c r="C310" s="1">
        <f t="shared" si="83"/>
        <v>29703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 t="shared" si="84"/>
        <v>3</v>
      </c>
      <c r="G310" s="1">
        <f t="shared" si="80"/>
        <v>7312</v>
      </c>
      <c r="H310" s="2">
        <f t="shared" si="81"/>
        <v>0.24617042049624618</v>
      </c>
      <c r="I310" s="8"/>
      <c r="J310" s="2">
        <f t="shared" si="85"/>
        <v>0.36137763862236139</v>
      </c>
      <c r="K310" s="2">
        <f t="shared" si="86"/>
        <v>0.60754805911860754</v>
      </c>
      <c r="L310" s="2">
        <f t="shared" si="87"/>
        <v>1.7237316096017238E-2</v>
      </c>
      <c r="M310" s="2">
        <f t="shared" si="88"/>
        <v>1.3836986163013834E-2</v>
      </c>
      <c r="N310" s="1">
        <v>10734</v>
      </c>
      <c r="O310" s="1">
        <v>18046</v>
      </c>
      <c r="P310" s="1">
        <v>512</v>
      </c>
      <c r="Q310" s="57">
        <v>352</v>
      </c>
      <c r="R310" s="57"/>
      <c r="S310" s="57"/>
      <c r="T310" s="57"/>
      <c r="U310" s="57"/>
      <c r="V310" s="57"/>
      <c r="W310" s="57"/>
      <c r="X310" s="57">
        <v>59</v>
      </c>
      <c r="Y310" s="57"/>
      <c r="Z310" s="57"/>
      <c r="AA310" s="57"/>
      <c r="AB310" s="57"/>
      <c r="AC310" s="10"/>
      <c r="AD310" s="10"/>
      <c r="AI310" t="str">
        <f t="shared" si="79"/>
        <v>Manchester</v>
      </c>
      <c r="AJ310" t="s">
        <v>349</v>
      </c>
      <c r="AK310">
        <v>1</v>
      </c>
      <c r="AM310" s="91">
        <v>33</v>
      </c>
      <c r="AN310" s="93">
        <v>11</v>
      </c>
      <c r="AO310" s="93">
        <v>85</v>
      </c>
      <c r="AP310" s="97">
        <v>45140</v>
      </c>
      <c r="AQ310" s="97">
        <f t="shared" si="82"/>
        <v>33011</v>
      </c>
      <c r="AR310" t="s">
        <v>710</v>
      </c>
      <c r="AS310">
        <f t="shared" si="89"/>
        <v>3345140</v>
      </c>
      <c r="AW310">
        <v>34.909999999999997</v>
      </c>
      <c r="AX310">
        <v>1.9</v>
      </c>
      <c r="AY310">
        <v>33.01</v>
      </c>
    </row>
    <row r="311" spans="1:51" hidden="1" outlineLevel="1">
      <c r="A311" t="s">
        <v>2271</v>
      </c>
      <c r="B311" s="10" t="s">
        <v>704</v>
      </c>
      <c r="C311" s="1">
        <f t="shared" si="83"/>
        <v>729</v>
      </c>
      <c r="D311" s="7">
        <f>IF(N311&gt;0, RANK(N311,(N311:P311,Q311:AE311)),0)</f>
        <v>1</v>
      </c>
      <c r="E311" s="7">
        <f>IF(O311&gt;0,RANK(O311,(N311:P311,Q311:AE311)),0)</f>
        <v>2</v>
      </c>
      <c r="F311" s="7">
        <f t="shared" si="84"/>
        <v>3</v>
      </c>
      <c r="G311" s="1">
        <f t="shared" si="80"/>
        <v>81</v>
      </c>
      <c r="H311" s="2">
        <f t="shared" si="81"/>
        <v>0.1111111111111111</v>
      </c>
      <c r="I311" s="8"/>
      <c r="J311" s="2">
        <f t="shared" si="85"/>
        <v>0.53909465020576131</v>
      </c>
      <c r="K311" s="2">
        <f t="shared" si="86"/>
        <v>0.4279835390946502</v>
      </c>
      <c r="L311" s="2">
        <f t="shared" si="87"/>
        <v>2.4691358024691357E-2</v>
      </c>
      <c r="M311" s="2">
        <f t="shared" si="88"/>
        <v>8.2304526748971374E-3</v>
      </c>
      <c r="N311" s="1">
        <v>393</v>
      </c>
      <c r="O311" s="1">
        <v>312</v>
      </c>
      <c r="P311" s="1">
        <v>18</v>
      </c>
      <c r="Q311" s="57">
        <v>5</v>
      </c>
      <c r="R311" s="57"/>
      <c r="S311" s="57"/>
      <c r="T311" s="57"/>
      <c r="U311" s="57"/>
      <c r="V311" s="57"/>
      <c r="W311" s="57"/>
      <c r="X311" s="57">
        <v>1</v>
      </c>
      <c r="Y311" s="57"/>
      <c r="Z311" s="57"/>
      <c r="AA311" s="57"/>
      <c r="AB311" s="57"/>
      <c r="AC311" s="10"/>
      <c r="AD311" s="10"/>
      <c r="AI311" t="str">
        <f t="shared" si="79"/>
        <v>Marlborough</v>
      </c>
      <c r="AJ311" t="s">
        <v>1288</v>
      </c>
      <c r="AK311">
        <v>2</v>
      </c>
      <c r="AM311" s="91">
        <v>33</v>
      </c>
      <c r="AN311" s="93">
        <v>5</v>
      </c>
      <c r="AO311" s="93">
        <v>50</v>
      </c>
      <c r="AP311" s="97">
        <v>45460</v>
      </c>
      <c r="AQ311" s="97">
        <f t="shared" si="82"/>
        <v>33005</v>
      </c>
      <c r="AR311" t="s">
        <v>718</v>
      </c>
      <c r="AS311">
        <f t="shared" si="89"/>
        <v>3345460</v>
      </c>
      <c r="AW311">
        <v>20.64</v>
      </c>
      <c r="AX311">
        <v>0.24</v>
      </c>
      <c r="AY311">
        <v>20.41</v>
      </c>
    </row>
    <row r="312" spans="1:51" hidden="1" outlineLevel="1">
      <c r="A312" t="s">
        <v>579</v>
      </c>
      <c r="B312" s="10" t="s">
        <v>704</v>
      </c>
      <c r="C312" s="1">
        <f t="shared" si="83"/>
        <v>313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 t="shared" si="84"/>
        <v>3</v>
      </c>
      <c r="G312" s="1">
        <f t="shared" si="80"/>
        <v>14</v>
      </c>
      <c r="H312" s="2">
        <f t="shared" si="81"/>
        <v>4.472843450479233E-2</v>
      </c>
      <c r="I312" s="8"/>
      <c r="J312" s="2">
        <f t="shared" si="85"/>
        <v>0.46006389776357826</v>
      </c>
      <c r="K312" s="2">
        <f t="shared" si="86"/>
        <v>0.50479233226837061</v>
      </c>
      <c r="L312" s="2">
        <f t="shared" si="87"/>
        <v>2.8753993610223641E-2</v>
      </c>
      <c r="M312" s="2">
        <f t="shared" si="88"/>
        <v>6.3897763578274897E-3</v>
      </c>
      <c r="N312" s="1">
        <v>144</v>
      </c>
      <c r="O312" s="1">
        <v>158</v>
      </c>
      <c r="P312" s="1">
        <v>9</v>
      </c>
      <c r="Q312" s="57">
        <v>2</v>
      </c>
      <c r="R312" s="57"/>
      <c r="S312" s="57"/>
      <c r="T312" s="57"/>
      <c r="U312" s="57"/>
      <c r="V312" s="57"/>
      <c r="W312" s="57"/>
      <c r="X312" s="57">
        <v>0</v>
      </c>
      <c r="Y312" s="57"/>
      <c r="Z312" s="57"/>
      <c r="AA312" s="57"/>
      <c r="AB312" s="57"/>
      <c r="AC312" s="10"/>
      <c r="AD312" s="10"/>
      <c r="AI312" t="str">
        <f t="shared" si="79"/>
        <v>Marlow</v>
      </c>
      <c r="AJ312" t="s">
        <v>1288</v>
      </c>
      <c r="AK312">
        <v>2</v>
      </c>
      <c r="AM312" s="91">
        <v>33</v>
      </c>
      <c r="AN312" s="93">
        <v>5</v>
      </c>
      <c r="AO312" s="93">
        <v>55</v>
      </c>
      <c r="AP312" s="97">
        <v>45700</v>
      </c>
      <c r="AQ312" s="97">
        <f t="shared" si="82"/>
        <v>33005</v>
      </c>
      <c r="AR312" t="s">
        <v>718</v>
      </c>
      <c r="AS312">
        <f t="shared" si="89"/>
        <v>3345700</v>
      </c>
      <c r="AW312">
        <v>26.42</v>
      </c>
      <c r="AX312">
        <v>0.47</v>
      </c>
      <c r="AY312">
        <v>25.95</v>
      </c>
    </row>
    <row r="313" spans="1:51" hidden="1" outlineLevel="1">
      <c r="A313" t="s">
        <v>1026</v>
      </c>
      <c r="B313" s="10" t="s">
        <v>704</v>
      </c>
      <c r="C313" s="1">
        <f t="shared" si="83"/>
        <v>598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 t="shared" si="84"/>
        <v>3</v>
      </c>
      <c r="G313" s="1">
        <f t="shared" si="80"/>
        <v>243</v>
      </c>
      <c r="H313" s="2">
        <f t="shared" si="81"/>
        <v>0.40635451505016723</v>
      </c>
      <c r="I313" s="8"/>
      <c r="J313" s="2">
        <f t="shared" si="85"/>
        <v>0.27257525083612039</v>
      </c>
      <c r="K313" s="2">
        <f t="shared" si="86"/>
        <v>0.67892976588628762</v>
      </c>
      <c r="L313" s="2">
        <f t="shared" si="87"/>
        <v>2.8428093645484948E-2</v>
      </c>
      <c r="M313" s="2">
        <f t="shared" si="88"/>
        <v>2.0066889632107104E-2</v>
      </c>
      <c r="N313" s="1">
        <v>163</v>
      </c>
      <c r="O313" s="1">
        <v>406</v>
      </c>
      <c r="P313" s="1">
        <v>17</v>
      </c>
      <c r="Q313" s="57">
        <v>12</v>
      </c>
      <c r="R313" s="57"/>
      <c r="S313" s="57"/>
      <c r="T313" s="57"/>
      <c r="U313" s="57"/>
      <c r="V313" s="57"/>
      <c r="W313" s="57"/>
      <c r="X313" s="57">
        <v>0</v>
      </c>
      <c r="Y313" s="57"/>
      <c r="Z313" s="57"/>
      <c r="AA313" s="57"/>
      <c r="AB313" s="57"/>
      <c r="AC313" s="10"/>
      <c r="AD313" s="10"/>
      <c r="AI313" t="str">
        <f t="shared" si="79"/>
        <v>Mason</v>
      </c>
      <c r="AJ313" t="s">
        <v>349</v>
      </c>
      <c r="AK313">
        <v>2</v>
      </c>
      <c r="AM313" s="91">
        <v>33</v>
      </c>
      <c r="AN313" s="93">
        <v>11</v>
      </c>
      <c r="AO313" s="93">
        <v>90</v>
      </c>
      <c r="AP313" s="97">
        <v>46260</v>
      </c>
      <c r="AQ313" s="97">
        <f t="shared" si="82"/>
        <v>33011</v>
      </c>
      <c r="AR313" t="s">
        <v>718</v>
      </c>
      <c r="AS313">
        <f t="shared" si="89"/>
        <v>3346260</v>
      </c>
      <c r="AW313">
        <v>23.96</v>
      </c>
      <c r="AX313">
        <v>0.06</v>
      </c>
      <c r="AY313">
        <v>23.9</v>
      </c>
    </row>
    <row r="314" spans="1:51" hidden="1" outlineLevel="1">
      <c r="A314" t="s">
        <v>1379</v>
      </c>
      <c r="B314" s="10" t="s">
        <v>704</v>
      </c>
      <c r="C314" s="1">
        <f t="shared" si="83"/>
        <v>2798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 t="shared" si="84"/>
        <v>3</v>
      </c>
      <c r="G314" s="1">
        <f t="shared" si="80"/>
        <v>958</v>
      </c>
      <c r="H314" s="2">
        <f t="shared" si="81"/>
        <v>0.34238741958541813</v>
      </c>
      <c r="I314" s="8"/>
      <c r="J314" s="2">
        <f t="shared" si="85"/>
        <v>0.31415296640457469</v>
      </c>
      <c r="K314" s="2">
        <f t="shared" si="86"/>
        <v>0.65654038598999287</v>
      </c>
      <c r="L314" s="2">
        <f t="shared" si="87"/>
        <v>2.0014295925661188E-2</v>
      </c>
      <c r="M314" s="2">
        <f t="shared" si="88"/>
        <v>9.2923516797712574E-3</v>
      </c>
      <c r="N314" s="1">
        <v>879</v>
      </c>
      <c r="O314" s="1">
        <v>1837</v>
      </c>
      <c r="P314" s="1">
        <v>56</v>
      </c>
      <c r="Q314" s="57">
        <v>24</v>
      </c>
      <c r="R314" s="57"/>
      <c r="S314" s="57"/>
      <c r="T314" s="57"/>
      <c r="U314" s="57"/>
      <c r="V314" s="57"/>
      <c r="W314" s="57"/>
      <c r="X314" s="57">
        <v>2</v>
      </c>
      <c r="Y314" s="57"/>
      <c r="Z314" s="57"/>
      <c r="AA314" s="57"/>
      <c r="AB314" s="57"/>
      <c r="AC314" s="10"/>
      <c r="AD314" s="10"/>
      <c r="AI314" t="str">
        <f t="shared" si="79"/>
        <v>Meredith</v>
      </c>
      <c r="AJ314" t="s">
        <v>1236</v>
      </c>
      <c r="AK314">
        <v>1</v>
      </c>
      <c r="AM314" s="91">
        <v>33</v>
      </c>
      <c r="AN314" s="93">
        <v>1</v>
      </c>
      <c r="AO314" s="93">
        <v>40</v>
      </c>
      <c r="AP314" s="97">
        <v>47140</v>
      </c>
      <c r="AQ314" s="97">
        <f t="shared" si="82"/>
        <v>33001</v>
      </c>
      <c r="AR314" t="s">
        <v>718</v>
      </c>
      <c r="AS314">
        <f t="shared" si="89"/>
        <v>3347140</v>
      </c>
      <c r="AW314">
        <v>54.13</v>
      </c>
      <c r="AX314">
        <v>13.93</v>
      </c>
      <c r="AY314">
        <v>40.19</v>
      </c>
    </row>
    <row r="315" spans="1:51" hidden="1" outlineLevel="1">
      <c r="A315" t="s">
        <v>2298</v>
      </c>
      <c r="B315" s="10" t="s">
        <v>704</v>
      </c>
      <c r="C315" s="1">
        <f t="shared" si="83"/>
        <v>9575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 t="shared" si="84"/>
        <v>3</v>
      </c>
      <c r="G315" s="1">
        <f t="shared" si="80"/>
        <v>3574</v>
      </c>
      <c r="H315" s="2">
        <f t="shared" si="81"/>
        <v>0.37326370757180155</v>
      </c>
      <c r="I315" s="8"/>
      <c r="J315" s="2">
        <f t="shared" si="85"/>
        <v>0.30036553524804177</v>
      </c>
      <c r="K315" s="2">
        <f t="shared" si="86"/>
        <v>0.67362924281984338</v>
      </c>
      <c r="L315" s="2">
        <f t="shared" si="87"/>
        <v>1.6814621409921671E-2</v>
      </c>
      <c r="M315" s="2">
        <f t="shared" si="88"/>
        <v>9.1906005221931812E-3</v>
      </c>
      <c r="N315" s="1">
        <v>2876</v>
      </c>
      <c r="O315" s="1">
        <v>6450</v>
      </c>
      <c r="P315" s="1">
        <v>161</v>
      </c>
      <c r="Q315" s="57">
        <v>78</v>
      </c>
      <c r="R315" s="57"/>
      <c r="S315" s="57"/>
      <c r="T315" s="57"/>
      <c r="U315" s="57"/>
      <c r="V315" s="57"/>
      <c r="W315" s="57"/>
      <c r="X315" s="57">
        <v>10</v>
      </c>
      <c r="Y315" s="57"/>
      <c r="Z315" s="57"/>
      <c r="AA315" s="57"/>
      <c r="AB315" s="57"/>
      <c r="AC315" s="10"/>
      <c r="AD315" s="10"/>
      <c r="AI315" t="str">
        <f t="shared" si="79"/>
        <v>Merrimack</v>
      </c>
      <c r="AJ315" t="s">
        <v>349</v>
      </c>
      <c r="AK315">
        <v>1</v>
      </c>
      <c r="AM315" s="91">
        <v>33</v>
      </c>
      <c r="AN315" s="93">
        <v>11</v>
      </c>
      <c r="AO315" s="93">
        <v>95</v>
      </c>
      <c r="AP315" s="97">
        <v>47540</v>
      </c>
      <c r="AQ315" s="97">
        <f t="shared" si="82"/>
        <v>33011</v>
      </c>
      <c r="AR315" t="s">
        <v>718</v>
      </c>
      <c r="AS315">
        <f t="shared" si="89"/>
        <v>3347540</v>
      </c>
      <c r="AW315">
        <v>33.43</v>
      </c>
      <c r="AX315">
        <v>0.83</v>
      </c>
      <c r="AY315">
        <v>32.6</v>
      </c>
    </row>
    <row r="316" spans="1:51" hidden="1" outlineLevel="1">
      <c r="A316" t="s">
        <v>1453</v>
      </c>
      <c r="B316" s="10" t="s">
        <v>704</v>
      </c>
      <c r="C316" s="1">
        <f t="shared" si="83"/>
        <v>548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 t="shared" si="84"/>
        <v>3</v>
      </c>
      <c r="G316" s="1">
        <f t="shared" si="80"/>
        <v>203</v>
      </c>
      <c r="H316" s="2">
        <f t="shared" si="81"/>
        <v>0.37043795620437958</v>
      </c>
      <c r="I316" s="8"/>
      <c r="J316" s="2">
        <f t="shared" si="85"/>
        <v>0.28284671532846717</v>
      </c>
      <c r="K316" s="2">
        <f t="shared" si="86"/>
        <v>0.65328467153284675</v>
      </c>
      <c r="L316" s="2">
        <f t="shared" si="87"/>
        <v>3.6496350364963501E-2</v>
      </c>
      <c r="M316" s="2">
        <f t="shared" si="88"/>
        <v>2.737226277372258E-2</v>
      </c>
      <c r="N316" s="1">
        <v>155</v>
      </c>
      <c r="O316" s="1">
        <v>358</v>
      </c>
      <c r="P316" s="1">
        <v>20</v>
      </c>
      <c r="Q316" s="57">
        <v>11</v>
      </c>
      <c r="R316" s="57"/>
      <c r="S316" s="57"/>
      <c r="T316" s="57"/>
      <c r="U316" s="57"/>
      <c r="V316" s="57"/>
      <c r="W316" s="57"/>
      <c r="X316" s="57">
        <v>4</v>
      </c>
      <c r="Y316" s="57"/>
      <c r="Z316" s="57"/>
      <c r="AA316" s="57"/>
      <c r="AB316" s="57"/>
      <c r="AC316" s="10"/>
      <c r="AD316" s="10"/>
      <c r="AI316" t="str">
        <f t="shared" si="79"/>
        <v>Middleton</v>
      </c>
      <c r="AJ316" t="s">
        <v>192</v>
      </c>
      <c r="AK316">
        <v>1</v>
      </c>
      <c r="AM316" s="91">
        <v>33</v>
      </c>
      <c r="AN316" s="93">
        <v>17</v>
      </c>
      <c r="AO316" s="93">
        <v>35</v>
      </c>
      <c r="AP316" s="97">
        <v>47700</v>
      </c>
      <c r="AQ316" s="97">
        <f t="shared" si="82"/>
        <v>33017</v>
      </c>
      <c r="AR316" t="s">
        <v>718</v>
      </c>
      <c r="AS316">
        <f t="shared" si="89"/>
        <v>3347700</v>
      </c>
      <c r="AW316">
        <v>18.510000000000002</v>
      </c>
      <c r="AX316">
        <v>0.42</v>
      </c>
      <c r="AY316">
        <v>18.09</v>
      </c>
    </row>
    <row r="317" spans="1:51" hidden="1" outlineLevel="1">
      <c r="A317" t="s">
        <v>1825</v>
      </c>
      <c r="B317" s="10" t="s">
        <v>704</v>
      </c>
      <c r="C317" s="1">
        <f t="shared" si="83"/>
        <v>495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 t="shared" si="84"/>
        <v>3</v>
      </c>
      <c r="G317" s="1">
        <f t="shared" si="80"/>
        <v>78</v>
      </c>
      <c r="H317" s="2">
        <f t="shared" si="81"/>
        <v>0.15757575757575756</v>
      </c>
      <c r="I317" s="8"/>
      <c r="J317" s="2">
        <f t="shared" si="85"/>
        <v>0.40606060606060607</v>
      </c>
      <c r="K317" s="2">
        <f t="shared" si="86"/>
        <v>0.5636363636363636</v>
      </c>
      <c r="L317" s="2">
        <f t="shared" si="87"/>
        <v>1.6161616161616162E-2</v>
      </c>
      <c r="M317" s="2">
        <f t="shared" si="88"/>
        <v>1.4141414141414226E-2</v>
      </c>
      <c r="N317" s="1">
        <v>201</v>
      </c>
      <c r="O317" s="1">
        <v>279</v>
      </c>
      <c r="P317" s="1">
        <v>8</v>
      </c>
      <c r="Q317" s="57">
        <v>7</v>
      </c>
      <c r="R317" s="57"/>
      <c r="S317" s="57"/>
      <c r="T317" s="57"/>
      <c r="U317" s="57"/>
      <c r="V317" s="57"/>
      <c r="W317" s="57"/>
      <c r="X317" s="57">
        <v>0</v>
      </c>
      <c r="Y317" s="57"/>
      <c r="Z317" s="57"/>
      <c r="AA317" s="57"/>
      <c r="AB317" s="57"/>
      <c r="AC317" s="10"/>
      <c r="AD317" s="10"/>
      <c r="AI317" t="str">
        <f t="shared" si="79"/>
        <v>Milan</v>
      </c>
      <c r="AJ317" t="s">
        <v>813</v>
      </c>
      <c r="AK317">
        <v>2</v>
      </c>
      <c r="AM317" s="91">
        <v>33</v>
      </c>
      <c r="AN317" s="93">
        <v>7</v>
      </c>
      <c r="AO317" s="93">
        <v>135</v>
      </c>
      <c r="AP317" s="97">
        <v>47860</v>
      </c>
      <c r="AQ317" s="97">
        <f t="shared" si="82"/>
        <v>33007</v>
      </c>
      <c r="AR317" t="s">
        <v>718</v>
      </c>
      <c r="AS317">
        <f t="shared" si="89"/>
        <v>3347860</v>
      </c>
      <c r="AW317">
        <v>62.26</v>
      </c>
      <c r="AX317">
        <v>0.52</v>
      </c>
      <c r="AY317">
        <v>61.74</v>
      </c>
    </row>
    <row r="318" spans="1:51" hidden="1" outlineLevel="1">
      <c r="A318" t="s">
        <v>1002</v>
      </c>
      <c r="B318" s="10" t="s">
        <v>704</v>
      </c>
      <c r="C318" s="1">
        <f t="shared" si="83"/>
        <v>4895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 t="shared" si="84"/>
        <v>3</v>
      </c>
      <c r="G318" s="1">
        <f t="shared" si="80"/>
        <v>1440</v>
      </c>
      <c r="H318" s="2">
        <f t="shared" si="81"/>
        <v>0.29417773237997957</v>
      </c>
      <c r="I318" s="8"/>
      <c r="J318" s="2">
        <f t="shared" si="85"/>
        <v>0.33707865168539325</v>
      </c>
      <c r="K318" s="2">
        <f t="shared" si="86"/>
        <v>0.63125638406537288</v>
      </c>
      <c r="L318" s="2">
        <f t="shared" si="87"/>
        <v>1.7364657814096015E-2</v>
      </c>
      <c r="M318" s="2">
        <f t="shared" si="88"/>
        <v>1.4300306435137914E-2</v>
      </c>
      <c r="N318" s="1">
        <v>1650</v>
      </c>
      <c r="O318" s="1">
        <v>3090</v>
      </c>
      <c r="P318" s="1">
        <v>85</v>
      </c>
      <c r="Q318" s="57">
        <v>65</v>
      </c>
      <c r="R318" s="57"/>
      <c r="S318" s="57"/>
      <c r="T318" s="57"/>
      <c r="U318" s="57"/>
      <c r="V318" s="57"/>
      <c r="W318" s="57"/>
      <c r="X318" s="57">
        <v>5</v>
      </c>
      <c r="Y318" s="57"/>
      <c r="Z318" s="57"/>
      <c r="AA318" s="57"/>
      <c r="AB318" s="57"/>
      <c r="AC318" s="10"/>
      <c r="AD318" s="10"/>
      <c r="AI318" t="str">
        <f t="shared" si="79"/>
        <v>Milford</v>
      </c>
      <c r="AJ318" t="s">
        <v>349</v>
      </c>
      <c r="AK318">
        <v>2</v>
      </c>
      <c r="AM318" s="91">
        <v>33</v>
      </c>
      <c r="AN318" s="93">
        <v>11</v>
      </c>
      <c r="AO318" s="93">
        <v>100</v>
      </c>
      <c r="AP318" s="97">
        <v>48020</v>
      </c>
      <c r="AQ318" s="97">
        <f t="shared" si="82"/>
        <v>33011</v>
      </c>
      <c r="AR318" t="s">
        <v>718</v>
      </c>
      <c r="AS318">
        <f t="shared" si="89"/>
        <v>3348020</v>
      </c>
      <c r="AW318">
        <v>25.28</v>
      </c>
      <c r="AX318">
        <v>0.06</v>
      </c>
      <c r="AY318">
        <v>25.23</v>
      </c>
    </row>
    <row r="319" spans="1:51" hidden="1" outlineLevel="1">
      <c r="A319" t="s">
        <v>1</v>
      </c>
      <c r="B319" s="10" t="s">
        <v>704</v>
      </c>
      <c r="C319" s="1">
        <f t="shared" si="83"/>
        <v>15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 t="shared" si="84"/>
        <v>0</v>
      </c>
      <c r="G319" s="1">
        <f t="shared" si="80"/>
        <v>5</v>
      </c>
      <c r="H319" s="2">
        <f t="shared" si="81"/>
        <v>0.33333333333333331</v>
      </c>
      <c r="I319" s="8"/>
      <c r="J319" s="2">
        <f t="shared" si="85"/>
        <v>0.33333333333333331</v>
      </c>
      <c r="K319" s="2">
        <f t="shared" si="86"/>
        <v>0.66666666666666663</v>
      </c>
      <c r="L319" s="2">
        <f t="shared" si="87"/>
        <v>0</v>
      </c>
      <c r="M319" s="2">
        <f t="shared" si="88"/>
        <v>1.1102230246251565E-16</v>
      </c>
      <c r="N319" s="1">
        <v>5</v>
      </c>
      <c r="O319" s="1">
        <v>10</v>
      </c>
      <c r="P319" s="1">
        <v>0</v>
      </c>
      <c r="Q319" s="57">
        <v>0</v>
      </c>
      <c r="R319" s="57"/>
      <c r="S319" s="57"/>
      <c r="T319" s="57"/>
      <c r="U319" s="57"/>
      <c r="V319" s="57"/>
      <c r="W319" s="57"/>
      <c r="X319" s="57">
        <v>0</v>
      </c>
      <c r="Y319" s="57"/>
      <c r="Z319" s="57"/>
      <c r="AA319" s="57"/>
      <c r="AB319" s="57"/>
      <c r="AC319" s="10"/>
      <c r="AD319" s="10"/>
      <c r="AI319" t="str">
        <f t="shared" si="79"/>
        <v>Millsfield</v>
      </c>
      <c r="AJ319" t="s">
        <v>813</v>
      </c>
      <c r="AK319">
        <v>2</v>
      </c>
      <c r="AM319" s="91">
        <v>33</v>
      </c>
      <c r="AN319" s="93">
        <v>7</v>
      </c>
      <c r="AO319" s="93">
        <v>140</v>
      </c>
      <c r="AP319" s="97">
        <v>48260</v>
      </c>
      <c r="AQ319" s="97">
        <f t="shared" si="82"/>
        <v>33007</v>
      </c>
      <c r="AR319" t="s">
        <v>519</v>
      </c>
      <c r="AS319">
        <f t="shared" si="89"/>
        <v>3348260</v>
      </c>
      <c r="AW319">
        <v>45.31</v>
      </c>
      <c r="AX319">
        <v>0.35</v>
      </c>
      <c r="AY319">
        <v>44.96</v>
      </c>
    </row>
    <row r="320" spans="1:51" hidden="1" outlineLevel="1">
      <c r="A320" t="s">
        <v>1763</v>
      </c>
      <c r="B320" s="10" t="s">
        <v>704</v>
      </c>
      <c r="C320" s="1">
        <f t="shared" si="83"/>
        <v>1375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 t="shared" si="84"/>
        <v>3</v>
      </c>
      <c r="G320" s="1">
        <f t="shared" si="80"/>
        <v>490</v>
      </c>
      <c r="H320" s="2">
        <f t="shared" si="81"/>
        <v>0.35636363636363638</v>
      </c>
      <c r="I320" s="8"/>
      <c r="J320" s="2">
        <f t="shared" si="85"/>
        <v>0.29818181818181816</v>
      </c>
      <c r="K320" s="2">
        <f t="shared" si="86"/>
        <v>0.65454545454545454</v>
      </c>
      <c r="L320" s="2">
        <f t="shared" si="87"/>
        <v>3.3454545454545452E-2</v>
      </c>
      <c r="M320" s="2">
        <f t="shared" si="88"/>
        <v>1.3818181818181903E-2</v>
      </c>
      <c r="N320" s="1">
        <v>410</v>
      </c>
      <c r="O320" s="1">
        <v>900</v>
      </c>
      <c r="P320" s="1">
        <v>46</v>
      </c>
      <c r="Q320" s="57">
        <v>18</v>
      </c>
      <c r="R320" s="57"/>
      <c r="S320" s="57"/>
      <c r="T320" s="57"/>
      <c r="U320" s="57"/>
      <c r="V320" s="57"/>
      <c r="W320" s="57"/>
      <c r="X320" s="57">
        <v>1</v>
      </c>
      <c r="Y320" s="57"/>
      <c r="Z320" s="57"/>
      <c r="AA320" s="57"/>
      <c r="AB320" s="57"/>
      <c r="AC320" s="10"/>
      <c r="AD320" s="10"/>
      <c r="AI320" t="str">
        <f t="shared" si="79"/>
        <v>Milton</v>
      </c>
      <c r="AJ320" t="s">
        <v>192</v>
      </c>
      <c r="AK320">
        <v>1</v>
      </c>
      <c r="AM320" s="91">
        <v>33</v>
      </c>
      <c r="AN320" s="93">
        <v>17</v>
      </c>
      <c r="AO320" s="93">
        <v>40</v>
      </c>
      <c r="AP320" s="97">
        <v>48660</v>
      </c>
      <c r="AQ320" s="97">
        <f t="shared" si="82"/>
        <v>33017</v>
      </c>
      <c r="AR320" t="s">
        <v>718</v>
      </c>
      <c r="AS320">
        <f t="shared" si="89"/>
        <v>3348660</v>
      </c>
      <c r="AW320">
        <v>34.28</v>
      </c>
      <c r="AX320">
        <v>1.17</v>
      </c>
      <c r="AY320">
        <v>33.11</v>
      </c>
    </row>
    <row r="321" spans="1:51" hidden="1" outlineLevel="1">
      <c r="A321" t="s">
        <v>1570</v>
      </c>
      <c r="B321" s="10" t="s">
        <v>704</v>
      </c>
      <c r="C321" s="1">
        <f t="shared" si="83"/>
        <v>369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 t="shared" si="84"/>
        <v>3</v>
      </c>
      <c r="G321" s="1">
        <f t="shared" si="80"/>
        <v>151</v>
      </c>
      <c r="H321" s="2">
        <f t="shared" si="81"/>
        <v>0.40921409214092141</v>
      </c>
      <c r="I321" s="8"/>
      <c r="J321" s="2">
        <f t="shared" si="85"/>
        <v>0.26829268292682928</v>
      </c>
      <c r="K321" s="2">
        <f t="shared" si="86"/>
        <v>0.6775067750677507</v>
      </c>
      <c r="L321" s="2">
        <f t="shared" si="87"/>
        <v>3.7940379403794036E-2</v>
      </c>
      <c r="M321" s="2">
        <f t="shared" si="88"/>
        <v>1.626016260162598E-2</v>
      </c>
      <c r="N321" s="1">
        <v>99</v>
      </c>
      <c r="O321" s="1">
        <v>250</v>
      </c>
      <c r="P321" s="1">
        <v>14</v>
      </c>
      <c r="Q321" s="57">
        <v>6</v>
      </c>
      <c r="R321" s="57"/>
      <c r="S321" s="57"/>
      <c r="T321" s="57"/>
      <c r="U321" s="57"/>
      <c r="V321" s="57"/>
      <c r="W321" s="57"/>
      <c r="X321" s="57">
        <v>0</v>
      </c>
      <c r="Y321" s="57"/>
      <c r="Z321" s="57"/>
      <c r="AA321" s="57"/>
      <c r="AB321" s="57"/>
      <c r="AC321" s="10"/>
      <c r="AD321" s="10"/>
      <c r="AI321" t="str">
        <f t="shared" si="79"/>
        <v>Monroe</v>
      </c>
      <c r="AJ321" t="s">
        <v>1738</v>
      </c>
      <c r="AK321">
        <v>2</v>
      </c>
      <c r="AM321" s="91">
        <v>33</v>
      </c>
      <c r="AN321" s="93">
        <v>9</v>
      </c>
      <c r="AO321" s="93">
        <v>140</v>
      </c>
      <c r="AP321" s="97">
        <v>48980</v>
      </c>
      <c r="AQ321" s="97">
        <f t="shared" si="82"/>
        <v>33009</v>
      </c>
      <c r="AR321" t="s">
        <v>718</v>
      </c>
      <c r="AS321">
        <f t="shared" si="89"/>
        <v>3348980</v>
      </c>
      <c r="AW321">
        <v>23.8</v>
      </c>
      <c r="AX321">
        <v>1.43</v>
      </c>
      <c r="AY321">
        <v>22.38</v>
      </c>
    </row>
    <row r="322" spans="1:51" hidden="1" outlineLevel="1">
      <c r="A322" t="s">
        <v>1380</v>
      </c>
      <c r="B322" s="10" t="s">
        <v>704</v>
      </c>
      <c r="C322" s="1">
        <f t="shared" si="83"/>
        <v>1094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 t="shared" si="84"/>
        <v>3</v>
      </c>
      <c r="G322" s="1">
        <f t="shared" si="80"/>
        <v>297</v>
      </c>
      <c r="H322" s="2">
        <f t="shared" si="81"/>
        <v>0.27148080438756855</v>
      </c>
      <c r="I322" s="8"/>
      <c r="J322" s="2">
        <f t="shared" si="85"/>
        <v>0.3546617915904936</v>
      </c>
      <c r="K322" s="2">
        <f t="shared" si="86"/>
        <v>0.62614259597806221</v>
      </c>
      <c r="L322" s="2">
        <f t="shared" si="87"/>
        <v>1.1882998171846435E-2</v>
      </c>
      <c r="M322" s="2">
        <f t="shared" si="88"/>
        <v>7.3126142595977515E-3</v>
      </c>
      <c r="N322" s="1">
        <v>388</v>
      </c>
      <c r="O322" s="1">
        <v>685</v>
      </c>
      <c r="P322" s="1">
        <v>13</v>
      </c>
      <c r="Q322" s="57">
        <v>8</v>
      </c>
      <c r="R322" s="57"/>
      <c r="S322" s="57"/>
      <c r="T322" s="57"/>
      <c r="U322" s="57"/>
      <c r="V322" s="57"/>
      <c r="W322" s="57"/>
      <c r="X322" s="57">
        <v>0</v>
      </c>
      <c r="Y322" s="57"/>
      <c r="Z322" s="57"/>
      <c r="AA322" s="57"/>
      <c r="AB322" s="57"/>
      <c r="AC322" s="10"/>
      <c r="AD322" s="10"/>
      <c r="AI322" t="str">
        <f t="shared" si="79"/>
        <v>Mont Vernon</v>
      </c>
      <c r="AJ322" t="s">
        <v>349</v>
      </c>
      <c r="AK322">
        <v>2</v>
      </c>
      <c r="AM322" s="91">
        <v>33</v>
      </c>
      <c r="AN322" s="93">
        <v>11</v>
      </c>
      <c r="AO322" s="93">
        <v>105</v>
      </c>
      <c r="AP322" s="97">
        <v>49140</v>
      </c>
      <c r="AQ322" s="97">
        <f t="shared" si="82"/>
        <v>33011</v>
      </c>
      <c r="AR322" t="s">
        <v>718</v>
      </c>
      <c r="AS322">
        <f t="shared" si="89"/>
        <v>3349140</v>
      </c>
      <c r="AW322">
        <v>16.7</v>
      </c>
      <c r="AX322">
        <v>0.08</v>
      </c>
      <c r="AY322">
        <v>16.62</v>
      </c>
    </row>
    <row r="323" spans="1:51" hidden="1" outlineLevel="1">
      <c r="A323" t="s">
        <v>1582</v>
      </c>
      <c r="B323" s="10" t="s">
        <v>704</v>
      </c>
      <c r="C323" s="1">
        <f t="shared" si="83"/>
        <v>2221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 t="shared" si="84"/>
        <v>3</v>
      </c>
      <c r="G323" s="1">
        <f t="shared" si="80"/>
        <v>960</v>
      </c>
      <c r="H323" s="2">
        <f t="shared" si="81"/>
        <v>0.43223773075191357</v>
      </c>
      <c r="I323" s="8"/>
      <c r="J323" s="2">
        <f t="shared" si="85"/>
        <v>0.27104907699234582</v>
      </c>
      <c r="K323" s="2">
        <f t="shared" si="86"/>
        <v>0.70328680774425933</v>
      </c>
      <c r="L323" s="2">
        <f t="shared" si="87"/>
        <v>1.6659162539396668E-2</v>
      </c>
      <c r="M323" s="2">
        <f t="shared" si="88"/>
        <v>9.0049527239981809E-3</v>
      </c>
      <c r="N323" s="1">
        <v>602</v>
      </c>
      <c r="O323" s="1">
        <v>1562</v>
      </c>
      <c r="P323" s="1">
        <v>37</v>
      </c>
      <c r="Q323" s="57">
        <v>13</v>
      </c>
      <c r="R323" s="57"/>
      <c r="S323" s="57"/>
      <c r="T323" s="57"/>
      <c r="U323" s="57"/>
      <c r="V323" s="57"/>
      <c r="W323" s="57"/>
      <c r="X323" s="57">
        <v>7</v>
      </c>
      <c r="Y323" s="57"/>
      <c r="Z323" s="57"/>
      <c r="AA323" s="57"/>
      <c r="AB323" s="57"/>
      <c r="AC323" s="10"/>
      <c r="AD323" s="10"/>
      <c r="AI323" t="str">
        <f t="shared" si="79"/>
        <v>Moultonborough</v>
      </c>
      <c r="AJ323" t="s">
        <v>1199</v>
      </c>
      <c r="AK323">
        <v>1</v>
      </c>
      <c r="AM323" s="91">
        <v>33</v>
      </c>
      <c r="AN323" s="93">
        <v>3</v>
      </c>
      <c r="AO323" s="93">
        <v>65</v>
      </c>
      <c r="AP323" s="97">
        <v>49380</v>
      </c>
      <c r="AQ323" s="97">
        <f t="shared" si="82"/>
        <v>33003</v>
      </c>
      <c r="AR323" t="s">
        <v>718</v>
      </c>
      <c r="AS323">
        <f t="shared" si="89"/>
        <v>3349380</v>
      </c>
      <c r="AW323">
        <v>74.59</v>
      </c>
      <c r="AX323">
        <v>14.75</v>
      </c>
      <c r="AY323">
        <v>59.84</v>
      </c>
    </row>
    <row r="324" spans="1:51" hidden="1" outlineLevel="1">
      <c r="A324" t="s">
        <v>1658</v>
      </c>
      <c r="B324" s="10" t="s">
        <v>704</v>
      </c>
      <c r="C324" s="1">
        <f t="shared" si="83"/>
        <v>24488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 t="shared" si="84"/>
        <v>3</v>
      </c>
      <c r="G324" s="1">
        <f t="shared" si="80"/>
        <v>5176</v>
      </c>
      <c r="H324" s="2">
        <f t="shared" si="81"/>
        <v>0.2113688337144724</v>
      </c>
      <c r="I324" s="8"/>
      <c r="J324" s="2">
        <f t="shared" si="85"/>
        <v>0.37936948709572033</v>
      </c>
      <c r="K324" s="2">
        <f t="shared" si="86"/>
        <v>0.59073832081019273</v>
      </c>
      <c r="L324" s="2">
        <f t="shared" si="87"/>
        <v>1.9723946422737667E-2</v>
      </c>
      <c r="M324" s="2">
        <f t="shared" si="88"/>
        <v>1.0168245671349333E-2</v>
      </c>
      <c r="N324" s="1">
        <v>9290</v>
      </c>
      <c r="O324" s="1">
        <v>14466</v>
      </c>
      <c r="P324" s="1">
        <v>483</v>
      </c>
      <c r="Q324" s="57">
        <v>227</v>
      </c>
      <c r="R324" s="57"/>
      <c r="S324" s="57"/>
      <c r="T324" s="57"/>
      <c r="U324" s="57"/>
      <c r="V324" s="57"/>
      <c r="W324" s="57"/>
      <c r="X324" s="57">
        <v>22</v>
      </c>
      <c r="Y324" s="57"/>
      <c r="Z324" s="57"/>
      <c r="AA324" s="57"/>
      <c r="AB324" s="57"/>
      <c r="AC324" s="10"/>
      <c r="AD324" s="10"/>
      <c r="AI324" t="str">
        <f t="shared" si="79"/>
        <v>Nashua</v>
      </c>
      <c r="AJ324" t="s">
        <v>349</v>
      </c>
      <c r="AK324">
        <v>2</v>
      </c>
      <c r="AM324" s="91">
        <v>33</v>
      </c>
      <c r="AN324" s="93">
        <v>11</v>
      </c>
      <c r="AO324" s="93">
        <v>110</v>
      </c>
      <c r="AP324" s="97">
        <v>50260</v>
      </c>
      <c r="AQ324" s="97">
        <f t="shared" si="82"/>
        <v>33011</v>
      </c>
      <c r="AR324" t="s">
        <v>710</v>
      </c>
      <c r="AS324">
        <f t="shared" si="89"/>
        <v>3350260</v>
      </c>
      <c r="AW324">
        <v>31.84</v>
      </c>
      <c r="AX324">
        <v>0.95</v>
      </c>
      <c r="AY324">
        <v>30.89</v>
      </c>
    </row>
    <row r="325" spans="1:51" hidden="1" outlineLevel="1">
      <c r="A325" t="s">
        <v>2375</v>
      </c>
      <c r="B325" s="10" t="s">
        <v>704</v>
      </c>
      <c r="C325" s="1">
        <f t="shared" si="83"/>
        <v>312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 t="shared" si="84"/>
        <v>3</v>
      </c>
      <c r="G325" s="1">
        <f t="shared" si="80"/>
        <v>35</v>
      </c>
      <c r="H325" s="2">
        <f t="shared" si="81"/>
        <v>0.11217948717948718</v>
      </c>
      <c r="I325" s="8"/>
      <c r="J325" s="2">
        <f t="shared" si="85"/>
        <v>0.53846153846153844</v>
      </c>
      <c r="K325" s="2">
        <f t="shared" si="86"/>
        <v>0.42628205128205127</v>
      </c>
      <c r="L325" s="2">
        <f t="shared" si="87"/>
        <v>2.8846153846153848E-2</v>
      </c>
      <c r="M325" s="2">
        <f t="shared" si="88"/>
        <v>6.4102564102564499E-3</v>
      </c>
      <c r="N325" s="1">
        <v>168</v>
      </c>
      <c r="O325" s="1">
        <v>133</v>
      </c>
      <c r="P325" s="1">
        <v>9</v>
      </c>
      <c r="Q325" s="57">
        <v>2</v>
      </c>
      <c r="R325" s="57"/>
      <c r="S325" s="57"/>
      <c r="T325" s="57"/>
      <c r="U325" s="57"/>
      <c r="V325" s="57"/>
      <c r="W325" s="57"/>
      <c r="X325" s="57">
        <v>0</v>
      </c>
      <c r="Y325" s="57"/>
      <c r="Z325" s="57"/>
      <c r="AA325" s="57"/>
      <c r="AB325" s="57"/>
      <c r="AC325" s="10"/>
      <c r="AD325" s="10"/>
      <c r="AI325" t="str">
        <f t="shared" si="79"/>
        <v>Nelson</v>
      </c>
      <c r="AJ325" t="s">
        <v>1288</v>
      </c>
      <c r="AK325">
        <v>2</v>
      </c>
      <c r="AM325" s="91">
        <v>33</v>
      </c>
      <c r="AN325" s="93">
        <v>5</v>
      </c>
      <c r="AO325" s="93">
        <v>60</v>
      </c>
      <c r="AP325" s="97">
        <v>50580</v>
      </c>
      <c r="AQ325" s="97">
        <f t="shared" si="82"/>
        <v>33005</v>
      </c>
      <c r="AR325" t="s">
        <v>718</v>
      </c>
      <c r="AS325">
        <f t="shared" si="89"/>
        <v>3350580</v>
      </c>
      <c r="AW325">
        <v>23.24</v>
      </c>
      <c r="AX325">
        <v>1.38</v>
      </c>
      <c r="AY325">
        <v>21.87</v>
      </c>
    </row>
    <row r="326" spans="1:51" hidden="1" outlineLevel="1">
      <c r="A326" t="s">
        <v>1835</v>
      </c>
      <c r="B326" s="10" t="s">
        <v>704</v>
      </c>
      <c r="C326" s="1">
        <f t="shared" si="83"/>
        <v>2184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 t="shared" si="84"/>
        <v>3</v>
      </c>
      <c r="G326" s="1">
        <f t="shared" si="80"/>
        <v>696</v>
      </c>
      <c r="H326" s="2">
        <f t="shared" si="81"/>
        <v>0.31868131868131866</v>
      </c>
      <c r="I326" s="8"/>
      <c r="J326" s="2">
        <f t="shared" si="85"/>
        <v>0.3250915750915751</v>
      </c>
      <c r="K326" s="2">
        <f t="shared" si="86"/>
        <v>0.64377289377289382</v>
      </c>
      <c r="L326" s="2">
        <f t="shared" si="87"/>
        <v>1.510989010989011E-2</v>
      </c>
      <c r="M326" s="2">
        <f t="shared" si="88"/>
        <v>1.6025641025641024E-2</v>
      </c>
      <c r="N326" s="1">
        <v>710</v>
      </c>
      <c r="O326" s="1">
        <v>1406</v>
      </c>
      <c r="P326" s="1">
        <v>33</v>
      </c>
      <c r="Q326" s="57">
        <v>31</v>
      </c>
      <c r="R326" s="57"/>
      <c r="S326" s="57"/>
      <c r="T326" s="57"/>
      <c r="U326" s="57"/>
      <c r="V326" s="57"/>
      <c r="W326" s="57"/>
      <c r="X326" s="57">
        <v>4</v>
      </c>
      <c r="Y326" s="57"/>
      <c r="Z326" s="57"/>
      <c r="AA326" s="57"/>
      <c r="AB326" s="57"/>
      <c r="AC326" s="10"/>
      <c r="AD326" s="10"/>
      <c r="AI326" t="str">
        <f t="shared" si="79"/>
        <v>New Boston</v>
      </c>
      <c r="AJ326" t="s">
        <v>349</v>
      </c>
      <c r="AK326">
        <v>2</v>
      </c>
      <c r="AM326" s="91">
        <v>33</v>
      </c>
      <c r="AN326" s="93">
        <v>11</v>
      </c>
      <c r="AO326" s="93">
        <v>115</v>
      </c>
      <c r="AP326" s="97">
        <v>50740</v>
      </c>
      <c r="AQ326" s="97">
        <f t="shared" si="82"/>
        <v>33011</v>
      </c>
      <c r="AR326" t="s">
        <v>718</v>
      </c>
      <c r="AS326">
        <f t="shared" si="89"/>
        <v>3350740</v>
      </c>
      <c r="AW326">
        <v>43.22</v>
      </c>
      <c r="AX326">
        <v>0.38</v>
      </c>
      <c r="AY326">
        <v>42.84</v>
      </c>
    </row>
    <row r="327" spans="1:51" hidden="1" outlineLevel="1">
      <c r="A327" t="s">
        <v>1391</v>
      </c>
      <c r="B327" s="10" t="s">
        <v>704</v>
      </c>
      <c r="C327" s="1">
        <f t="shared" si="83"/>
        <v>676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 t="shared" si="84"/>
        <v>3</v>
      </c>
      <c r="G327" s="1">
        <f t="shared" si="80"/>
        <v>128</v>
      </c>
      <c r="H327" s="2">
        <f t="shared" si="81"/>
        <v>0.1893491124260355</v>
      </c>
      <c r="I327" s="8"/>
      <c r="J327" s="2">
        <f t="shared" si="85"/>
        <v>0.39940828402366862</v>
      </c>
      <c r="K327" s="2">
        <f t="shared" si="86"/>
        <v>0.58875739644970415</v>
      </c>
      <c r="L327" s="2">
        <f t="shared" si="87"/>
        <v>7.3964497041420114E-3</v>
      </c>
      <c r="M327" s="2">
        <f t="shared" si="88"/>
        <v>4.4378698224852679E-3</v>
      </c>
      <c r="N327" s="1">
        <v>270</v>
      </c>
      <c r="O327" s="1">
        <v>398</v>
      </c>
      <c r="P327" s="1">
        <v>5</v>
      </c>
      <c r="Q327" s="57">
        <v>3</v>
      </c>
      <c r="R327" s="57"/>
      <c r="S327" s="57"/>
      <c r="T327" s="57"/>
      <c r="U327" s="57"/>
      <c r="V327" s="57"/>
      <c r="W327" s="57"/>
      <c r="X327" s="57">
        <v>0</v>
      </c>
      <c r="Y327" s="57"/>
      <c r="Z327" s="57"/>
      <c r="AA327" s="57"/>
      <c r="AB327" s="57"/>
      <c r="AC327" s="10"/>
      <c r="AD327" s="10"/>
      <c r="AI327" t="str">
        <f t="shared" si="79"/>
        <v>New Castle</v>
      </c>
      <c r="AJ327" t="s">
        <v>241</v>
      </c>
      <c r="AK327">
        <v>1</v>
      </c>
      <c r="AM327" s="91">
        <v>33</v>
      </c>
      <c r="AN327" s="93">
        <v>15</v>
      </c>
      <c r="AO327" s="93">
        <v>100</v>
      </c>
      <c r="AP327" s="97">
        <v>50980</v>
      </c>
      <c r="AQ327" s="97">
        <f t="shared" si="82"/>
        <v>33015</v>
      </c>
      <c r="AR327" t="s">
        <v>718</v>
      </c>
      <c r="AS327">
        <f t="shared" si="89"/>
        <v>3350980</v>
      </c>
      <c r="AW327">
        <v>2.38</v>
      </c>
      <c r="AX327">
        <v>1.55</v>
      </c>
      <c r="AY327">
        <v>0.83</v>
      </c>
    </row>
    <row r="328" spans="1:51" hidden="1" outlineLevel="1">
      <c r="A328" t="s">
        <v>1594</v>
      </c>
      <c r="B328" s="10" t="s">
        <v>704</v>
      </c>
      <c r="C328" s="1">
        <f t="shared" si="83"/>
        <v>1040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 t="shared" si="84"/>
        <v>3</v>
      </c>
      <c r="G328" s="1">
        <f t="shared" si="80"/>
        <v>403</v>
      </c>
      <c r="H328" s="2">
        <f t="shared" si="81"/>
        <v>0.38750000000000001</v>
      </c>
      <c r="I328" s="8"/>
      <c r="J328" s="2">
        <f t="shared" si="85"/>
        <v>0.29038461538461541</v>
      </c>
      <c r="K328" s="2">
        <f t="shared" si="86"/>
        <v>0.67788461538461542</v>
      </c>
      <c r="L328" s="2">
        <f t="shared" si="87"/>
        <v>2.0192307692307693E-2</v>
      </c>
      <c r="M328" s="2">
        <f t="shared" si="88"/>
        <v>1.1538461538461425E-2</v>
      </c>
      <c r="N328" s="1">
        <v>302</v>
      </c>
      <c r="O328" s="1">
        <v>705</v>
      </c>
      <c r="P328" s="1">
        <v>21</v>
      </c>
      <c r="Q328" s="57">
        <v>12</v>
      </c>
      <c r="R328" s="57"/>
      <c r="S328" s="57"/>
      <c r="T328" s="57"/>
      <c r="U328" s="57"/>
      <c r="V328" s="57"/>
      <c r="W328" s="57"/>
      <c r="X328" s="57">
        <v>0</v>
      </c>
      <c r="Y328" s="57"/>
      <c r="Z328" s="57"/>
      <c r="AA328" s="57"/>
      <c r="AB328" s="57"/>
      <c r="AC328" s="10"/>
      <c r="AD328" s="10"/>
      <c r="AI328" t="str">
        <f t="shared" si="79"/>
        <v>New Durham</v>
      </c>
      <c r="AJ328" t="s">
        <v>192</v>
      </c>
      <c r="AK328">
        <v>1</v>
      </c>
      <c r="AM328" s="91">
        <v>33</v>
      </c>
      <c r="AN328" s="93">
        <v>17</v>
      </c>
      <c r="AO328" s="93">
        <v>45</v>
      </c>
      <c r="AP328" s="97">
        <v>51220</v>
      </c>
      <c r="AQ328" s="97">
        <f t="shared" si="82"/>
        <v>33017</v>
      </c>
      <c r="AR328" t="s">
        <v>718</v>
      </c>
      <c r="AS328">
        <f t="shared" si="89"/>
        <v>3351220</v>
      </c>
      <c r="AW328">
        <v>44.15</v>
      </c>
      <c r="AX328">
        <v>2.46</v>
      </c>
      <c r="AY328">
        <v>41.69</v>
      </c>
    </row>
    <row r="329" spans="1:51" hidden="1" outlineLevel="1">
      <c r="A329" t="s">
        <v>1595</v>
      </c>
      <c r="B329" s="10" t="s">
        <v>704</v>
      </c>
      <c r="C329" s="1">
        <f t="shared" si="83"/>
        <v>917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 t="shared" si="84"/>
        <v>3</v>
      </c>
      <c r="G329" s="1">
        <f t="shared" si="80"/>
        <v>242</v>
      </c>
      <c r="H329" s="2">
        <f t="shared" si="81"/>
        <v>0.2639040348964013</v>
      </c>
      <c r="I329" s="8"/>
      <c r="J329" s="2">
        <f t="shared" si="85"/>
        <v>0.34678298800436202</v>
      </c>
      <c r="K329" s="2">
        <f t="shared" si="86"/>
        <v>0.61068702290076338</v>
      </c>
      <c r="L329" s="2">
        <f t="shared" si="87"/>
        <v>2.8353326063249727E-2</v>
      </c>
      <c r="M329" s="2">
        <f t="shared" si="88"/>
        <v>1.4176663031624872E-2</v>
      </c>
      <c r="N329" s="1">
        <v>318</v>
      </c>
      <c r="O329" s="1">
        <v>560</v>
      </c>
      <c r="P329" s="1">
        <v>26</v>
      </c>
      <c r="Q329" s="57">
        <v>11</v>
      </c>
      <c r="R329" s="57"/>
      <c r="S329" s="57"/>
      <c r="T329" s="57"/>
      <c r="U329" s="57"/>
      <c r="V329" s="57"/>
      <c r="W329" s="57"/>
      <c r="X329" s="57">
        <v>2</v>
      </c>
      <c r="Y329" s="57"/>
      <c r="Z329" s="57"/>
      <c r="AA329" s="57"/>
      <c r="AB329" s="57"/>
      <c r="AC329" s="10"/>
      <c r="AD329" s="10"/>
      <c r="AI329" t="str">
        <f t="shared" si="79"/>
        <v>New Hampton</v>
      </c>
      <c r="AJ329" t="s">
        <v>1236</v>
      </c>
      <c r="AK329">
        <v>1</v>
      </c>
      <c r="AM329" s="91">
        <v>33</v>
      </c>
      <c r="AN329" s="93">
        <v>1</v>
      </c>
      <c r="AO329" s="93">
        <v>45</v>
      </c>
      <c r="AP329" s="97">
        <v>51540</v>
      </c>
      <c r="AQ329" s="97">
        <f t="shared" si="82"/>
        <v>33001</v>
      </c>
      <c r="AR329" t="s">
        <v>718</v>
      </c>
      <c r="AS329">
        <f t="shared" si="89"/>
        <v>3351540</v>
      </c>
      <c r="AW329">
        <v>38.21</v>
      </c>
      <c r="AX329">
        <v>1.5</v>
      </c>
      <c r="AY329">
        <v>36.700000000000003</v>
      </c>
    </row>
    <row r="330" spans="1:51" hidden="1" outlineLevel="1">
      <c r="A330" t="s">
        <v>712</v>
      </c>
      <c r="B330" s="10" t="s">
        <v>704</v>
      </c>
      <c r="C330" s="1">
        <f t="shared" si="83"/>
        <v>1764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 t="shared" si="84"/>
        <v>3</v>
      </c>
      <c r="G330" s="1">
        <f t="shared" si="80"/>
        <v>964</v>
      </c>
      <c r="H330" s="2">
        <f t="shared" si="81"/>
        <v>0.54648526077097503</v>
      </c>
      <c r="I330" s="8"/>
      <c r="J330" s="2">
        <f t="shared" si="85"/>
        <v>0.20975056689342403</v>
      </c>
      <c r="K330" s="2">
        <f t="shared" si="86"/>
        <v>0.75623582766439912</v>
      </c>
      <c r="L330" s="2">
        <f t="shared" si="87"/>
        <v>2.2675736961451247E-2</v>
      </c>
      <c r="M330" s="2">
        <f t="shared" si="88"/>
        <v>1.1337868480725551E-2</v>
      </c>
      <c r="N330" s="1">
        <v>370</v>
      </c>
      <c r="O330" s="1">
        <v>1334</v>
      </c>
      <c r="P330" s="1">
        <v>40</v>
      </c>
      <c r="Q330" s="57">
        <v>18</v>
      </c>
      <c r="R330" s="57"/>
      <c r="S330" s="57"/>
      <c r="T330" s="57"/>
      <c r="U330" s="57"/>
      <c r="V330" s="57"/>
      <c r="W330" s="57"/>
      <c r="X330" s="57">
        <v>2</v>
      </c>
      <c r="Y330" s="57"/>
      <c r="Z330" s="57"/>
      <c r="AA330" s="57"/>
      <c r="AB330" s="57"/>
      <c r="AC330" s="10"/>
      <c r="AD330" s="10"/>
      <c r="AI330" t="str">
        <f t="shared" si="79"/>
        <v>New Ipswich</v>
      </c>
      <c r="AJ330" t="s">
        <v>349</v>
      </c>
      <c r="AK330">
        <v>2</v>
      </c>
      <c r="AM330" s="91">
        <v>33</v>
      </c>
      <c r="AN330" s="93">
        <v>11</v>
      </c>
      <c r="AO330" s="93">
        <v>120</v>
      </c>
      <c r="AP330" s="97">
        <v>51940</v>
      </c>
      <c r="AQ330" s="97">
        <f t="shared" si="82"/>
        <v>33011</v>
      </c>
      <c r="AR330" t="s">
        <v>718</v>
      </c>
      <c r="AS330">
        <f t="shared" si="89"/>
        <v>3351940</v>
      </c>
      <c r="AW330">
        <v>33.06</v>
      </c>
      <c r="AX330">
        <v>0.32</v>
      </c>
      <c r="AY330">
        <v>32.75</v>
      </c>
    </row>
    <row r="331" spans="1:51" hidden="1" outlineLevel="1">
      <c r="A331" t="s">
        <v>1729</v>
      </c>
      <c r="B331" s="10" t="s">
        <v>704</v>
      </c>
      <c r="C331" s="1">
        <f t="shared" si="83"/>
        <v>2159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 t="shared" si="84"/>
        <v>3</v>
      </c>
      <c r="G331" s="1">
        <f t="shared" si="80"/>
        <v>315</v>
      </c>
      <c r="H331" s="2">
        <f t="shared" si="81"/>
        <v>0.1459008800370542</v>
      </c>
      <c r="I331" s="8"/>
      <c r="J331" s="2">
        <f t="shared" si="85"/>
        <v>0.41593330245484023</v>
      </c>
      <c r="K331" s="2">
        <f t="shared" si="86"/>
        <v>0.56183418249189443</v>
      </c>
      <c r="L331" s="2">
        <f t="shared" si="87"/>
        <v>1.6211208893006021E-2</v>
      </c>
      <c r="M331" s="2">
        <f t="shared" si="88"/>
        <v>6.0213061602593793E-3</v>
      </c>
      <c r="N331" s="1">
        <v>898</v>
      </c>
      <c r="O331" s="1">
        <v>1213</v>
      </c>
      <c r="P331" s="1">
        <v>35</v>
      </c>
      <c r="Q331" s="57">
        <v>13</v>
      </c>
      <c r="R331" s="57"/>
      <c r="S331" s="57"/>
      <c r="T331" s="57"/>
      <c r="U331" s="57"/>
      <c r="V331" s="57"/>
      <c r="W331" s="57"/>
      <c r="X331" s="57">
        <v>0</v>
      </c>
      <c r="Y331" s="57"/>
      <c r="Z331" s="57"/>
      <c r="AA331" s="57"/>
      <c r="AB331" s="57"/>
      <c r="AC331" s="10"/>
      <c r="AD331" s="10"/>
      <c r="AI331" t="str">
        <f t="shared" si="79"/>
        <v>New London</v>
      </c>
      <c r="AJ331" t="s">
        <v>2298</v>
      </c>
      <c r="AK331">
        <v>2</v>
      </c>
      <c r="AM331" s="91">
        <v>33</v>
      </c>
      <c r="AN331" s="93">
        <v>13</v>
      </c>
      <c r="AO331" s="93">
        <v>95</v>
      </c>
      <c r="AP331" s="97">
        <v>52100</v>
      </c>
      <c r="AQ331" s="97">
        <f t="shared" si="82"/>
        <v>33013</v>
      </c>
      <c r="AR331" t="s">
        <v>718</v>
      </c>
      <c r="AS331">
        <f t="shared" si="89"/>
        <v>3352100</v>
      </c>
      <c r="AW331">
        <v>25.59</v>
      </c>
      <c r="AX331">
        <v>3.08</v>
      </c>
      <c r="AY331">
        <v>22.51</v>
      </c>
    </row>
    <row r="332" spans="1:51" hidden="1" outlineLevel="1">
      <c r="A332" t="s">
        <v>1121</v>
      </c>
      <c r="B332" s="10" t="s">
        <v>704</v>
      </c>
      <c r="C332" s="1">
        <f t="shared" si="83"/>
        <v>996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 t="shared" si="84"/>
        <v>3</v>
      </c>
      <c r="G332" s="1">
        <f t="shared" si="80"/>
        <v>278</v>
      </c>
      <c r="H332" s="2">
        <f t="shared" si="81"/>
        <v>0.27911646586345379</v>
      </c>
      <c r="I332" s="8"/>
      <c r="J332" s="2">
        <f t="shared" si="85"/>
        <v>0.34738955823293172</v>
      </c>
      <c r="K332" s="2">
        <f t="shared" si="86"/>
        <v>0.62650602409638556</v>
      </c>
      <c r="L332" s="2">
        <f t="shared" si="87"/>
        <v>1.5060240963855422E-2</v>
      </c>
      <c r="M332" s="2">
        <f t="shared" si="88"/>
        <v>1.1044176706827301E-2</v>
      </c>
      <c r="N332" s="1">
        <v>346</v>
      </c>
      <c r="O332" s="1">
        <v>624</v>
      </c>
      <c r="P332" s="1">
        <v>15</v>
      </c>
      <c r="Q332" s="57">
        <v>9</v>
      </c>
      <c r="R332" s="57"/>
      <c r="S332" s="57"/>
      <c r="T332" s="57"/>
      <c r="U332" s="57"/>
      <c r="V332" s="57"/>
      <c r="W332" s="57"/>
      <c r="X332" s="57">
        <v>2</v>
      </c>
      <c r="Y332" s="57"/>
      <c r="Z332" s="57"/>
      <c r="AA332" s="57"/>
      <c r="AB332" s="57"/>
      <c r="AC332" s="10"/>
      <c r="AD332" s="10"/>
      <c r="AI332" t="str">
        <f t="shared" ref="AI332:AI390" si="90">A332</f>
        <v>Newbury</v>
      </c>
      <c r="AJ332" t="s">
        <v>2298</v>
      </c>
      <c r="AK332">
        <v>2</v>
      </c>
      <c r="AM332" s="91">
        <v>33</v>
      </c>
      <c r="AN332" s="93">
        <v>13</v>
      </c>
      <c r="AO332" s="93">
        <v>90</v>
      </c>
      <c r="AP332" s="97">
        <v>50900</v>
      </c>
      <c r="AQ332" s="97">
        <f t="shared" si="82"/>
        <v>33013</v>
      </c>
      <c r="AR332" t="s">
        <v>718</v>
      </c>
      <c r="AS332">
        <f t="shared" si="89"/>
        <v>3350900</v>
      </c>
      <c r="AW332">
        <v>38.090000000000003</v>
      </c>
      <c r="AX332">
        <v>2.29</v>
      </c>
      <c r="AY332">
        <v>35.799999999999997</v>
      </c>
    </row>
    <row r="333" spans="1:51" hidden="1" outlineLevel="1">
      <c r="A333" t="s">
        <v>713</v>
      </c>
      <c r="B333" s="10" t="s">
        <v>704</v>
      </c>
      <c r="C333" s="1">
        <f t="shared" si="83"/>
        <v>797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 t="shared" si="84"/>
        <v>3</v>
      </c>
      <c r="G333" s="1">
        <f t="shared" si="80"/>
        <v>182</v>
      </c>
      <c r="H333" s="2">
        <f t="shared" si="81"/>
        <v>0.22835633626097868</v>
      </c>
      <c r="I333" s="8"/>
      <c r="J333" s="2">
        <f t="shared" si="85"/>
        <v>0.36511919698870765</v>
      </c>
      <c r="K333" s="2">
        <f t="shared" si="86"/>
        <v>0.59347553324968627</v>
      </c>
      <c r="L333" s="2">
        <f t="shared" si="87"/>
        <v>2.8858218318695106E-2</v>
      </c>
      <c r="M333" s="2">
        <f t="shared" si="88"/>
        <v>1.2547051442910972E-2</v>
      </c>
      <c r="N333" s="1">
        <v>291</v>
      </c>
      <c r="O333" s="1">
        <v>473</v>
      </c>
      <c r="P333" s="1">
        <v>23</v>
      </c>
      <c r="Q333" s="57">
        <v>10</v>
      </c>
      <c r="R333" s="57"/>
      <c r="S333" s="57"/>
      <c r="T333" s="57"/>
      <c r="U333" s="57"/>
      <c r="V333" s="57"/>
      <c r="W333" s="57"/>
      <c r="X333" s="57">
        <v>0</v>
      </c>
      <c r="Y333" s="57"/>
      <c r="Z333" s="57"/>
      <c r="AA333" s="57"/>
      <c r="AB333" s="57"/>
      <c r="AC333" s="10"/>
      <c r="AD333" s="10"/>
      <c r="AI333" t="str">
        <f t="shared" si="90"/>
        <v>Newfields</v>
      </c>
      <c r="AJ333" t="s">
        <v>241</v>
      </c>
      <c r="AK333">
        <v>1</v>
      </c>
      <c r="AM333" s="91">
        <v>33</v>
      </c>
      <c r="AN333" s="93">
        <v>15</v>
      </c>
      <c r="AO333" s="93">
        <v>105</v>
      </c>
      <c r="AP333" s="97">
        <v>51380</v>
      </c>
      <c r="AQ333" s="97">
        <f t="shared" si="82"/>
        <v>33015</v>
      </c>
      <c r="AR333" t="s">
        <v>718</v>
      </c>
      <c r="AS333">
        <f t="shared" si="89"/>
        <v>3351380</v>
      </c>
      <c r="AW333">
        <v>7.18</v>
      </c>
      <c r="AX333">
        <v>0.16</v>
      </c>
      <c r="AY333">
        <v>7.02</v>
      </c>
    </row>
    <row r="334" spans="1:51" hidden="1" outlineLevel="1">
      <c r="A334" t="s">
        <v>837</v>
      </c>
      <c r="B334" s="10" t="s">
        <v>704</v>
      </c>
      <c r="C334" s="1">
        <f t="shared" si="83"/>
        <v>419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 t="shared" si="84"/>
        <v>3</v>
      </c>
      <c r="G334" s="1">
        <f t="shared" si="80"/>
        <v>137</v>
      </c>
      <c r="H334" s="2">
        <f t="shared" si="81"/>
        <v>0.32696897374701672</v>
      </c>
      <c r="I334" s="8"/>
      <c r="J334" s="2">
        <f t="shared" si="85"/>
        <v>0.32219570405727921</v>
      </c>
      <c r="K334" s="2">
        <f t="shared" si="86"/>
        <v>0.64916467780429599</v>
      </c>
      <c r="L334" s="2">
        <f t="shared" si="87"/>
        <v>1.6706443914081145E-2</v>
      </c>
      <c r="M334" s="2">
        <f t="shared" si="88"/>
        <v>1.1933174224343715E-2</v>
      </c>
      <c r="N334" s="1">
        <v>135</v>
      </c>
      <c r="O334" s="1">
        <v>272</v>
      </c>
      <c r="P334" s="1">
        <v>7</v>
      </c>
      <c r="Q334" s="57">
        <v>4</v>
      </c>
      <c r="R334" s="57"/>
      <c r="S334" s="57"/>
      <c r="T334" s="57"/>
      <c r="U334" s="57"/>
      <c r="V334" s="57"/>
      <c r="W334" s="57"/>
      <c r="X334" s="57">
        <v>1</v>
      </c>
      <c r="Y334" s="57"/>
      <c r="Z334" s="57"/>
      <c r="AA334" s="57"/>
      <c r="AB334" s="57"/>
      <c r="AC334" s="10"/>
      <c r="AD334" s="10"/>
      <c r="AI334" t="str">
        <f t="shared" si="90"/>
        <v>Newington</v>
      </c>
      <c r="AJ334" t="s">
        <v>241</v>
      </c>
      <c r="AK334">
        <v>1</v>
      </c>
      <c r="AM334" s="91">
        <v>33</v>
      </c>
      <c r="AN334" s="93">
        <v>15</v>
      </c>
      <c r="AO334" s="93">
        <v>110</v>
      </c>
      <c r="AP334" s="97">
        <v>51620</v>
      </c>
      <c r="AQ334" s="97">
        <f t="shared" si="82"/>
        <v>33015</v>
      </c>
      <c r="AR334" t="s">
        <v>718</v>
      </c>
      <c r="AS334">
        <f t="shared" si="89"/>
        <v>3351620</v>
      </c>
      <c r="AW334">
        <v>12.47</v>
      </c>
      <c r="AX334">
        <v>4.12</v>
      </c>
      <c r="AY334">
        <v>8.36</v>
      </c>
    </row>
    <row r="335" spans="1:51" hidden="1" outlineLevel="1">
      <c r="A335" t="s">
        <v>599</v>
      </c>
      <c r="B335" s="10" t="s">
        <v>704</v>
      </c>
      <c r="C335" s="1">
        <f t="shared" si="83"/>
        <v>3097</v>
      </c>
      <c r="D335" s="7">
        <f>IF(N335&gt;0, RANK(N335,(N335:P335,Q335:AE335)),0)</f>
        <v>2</v>
      </c>
      <c r="E335" s="7">
        <f>IF(O335&gt;0,RANK(O335,(N335:P335,Q335:AE335)),0)</f>
        <v>1</v>
      </c>
      <c r="F335" s="7">
        <f t="shared" si="84"/>
        <v>3</v>
      </c>
      <c r="G335" s="1">
        <f t="shared" si="80"/>
        <v>55</v>
      </c>
      <c r="H335" s="2">
        <f t="shared" si="81"/>
        <v>1.7759121730707136E-2</v>
      </c>
      <c r="I335" s="8"/>
      <c r="J335" s="2">
        <f t="shared" si="85"/>
        <v>0.47045527930255088</v>
      </c>
      <c r="K335" s="2">
        <f t="shared" si="86"/>
        <v>0.48821440103325797</v>
      </c>
      <c r="L335" s="2">
        <f t="shared" si="87"/>
        <v>2.9383274136260899E-2</v>
      </c>
      <c r="M335" s="2">
        <f t="shared" si="88"/>
        <v>1.1947045527930196E-2</v>
      </c>
      <c r="N335" s="1">
        <v>1457</v>
      </c>
      <c r="O335" s="1">
        <v>1512</v>
      </c>
      <c r="P335" s="1">
        <v>91</v>
      </c>
      <c r="Q335" s="57">
        <v>35</v>
      </c>
      <c r="R335" s="57"/>
      <c r="S335" s="57"/>
      <c r="T335" s="57"/>
      <c r="U335" s="57"/>
      <c r="V335" s="57"/>
      <c r="W335" s="57"/>
      <c r="X335" s="57">
        <v>2</v>
      </c>
      <c r="Y335" s="57"/>
      <c r="Z335" s="57"/>
      <c r="AA335" s="57"/>
      <c r="AB335" s="57"/>
      <c r="AC335" s="10"/>
      <c r="AD335" s="10"/>
      <c r="AI335" t="str">
        <f t="shared" si="90"/>
        <v>Newmarket</v>
      </c>
      <c r="AJ335" t="s">
        <v>241</v>
      </c>
      <c r="AK335">
        <v>1</v>
      </c>
      <c r="AM335" s="91">
        <v>33</v>
      </c>
      <c r="AN335" s="93">
        <v>15</v>
      </c>
      <c r="AO335" s="93">
        <v>115</v>
      </c>
      <c r="AP335" s="97">
        <v>52340</v>
      </c>
      <c r="AQ335" s="97">
        <f t="shared" si="82"/>
        <v>33015</v>
      </c>
      <c r="AR335" t="s">
        <v>718</v>
      </c>
      <c r="AS335">
        <f t="shared" si="89"/>
        <v>3352340</v>
      </c>
      <c r="AW335">
        <v>14.17</v>
      </c>
      <c r="AX335">
        <v>1.62</v>
      </c>
      <c r="AY335">
        <v>12.55</v>
      </c>
    </row>
    <row r="336" spans="1:51" hidden="1" outlineLevel="1">
      <c r="A336" t="s">
        <v>2111</v>
      </c>
      <c r="B336" s="10" t="s">
        <v>704</v>
      </c>
      <c r="C336" s="1">
        <f t="shared" si="83"/>
        <v>1835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 t="shared" si="84"/>
        <v>3</v>
      </c>
      <c r="G336" s="1">
        <f t="shared" si="80"/>
        <v>573</v>
      </c>
      <c r="H336" s="2">
        <f t="shared" si="81"/>
        <v>0.31226158038147139</v>
      </c>
      <c r="I336" s="8"/>
      <c r="J336" s="2">
        <f t="shared" si="85"/>
        <v>0.32261580381471389</v>
      </c>
      <c r="K336" s="2">
        <f t="shared" si="86"/>
        <v>0.63487738419618533</v>
      </c>
      <c r="L336" s="2">
        <f t="shared" si="87"/>
        <v>2.7247956403269755E-2</v>
      </c>
      <c r="M336" s="2">
        <f t="shared" si="88"/>
        <v>1.5258855585831024E-2</v>
      </c>
      <c r="N336" s="1">
        <v>592</v>
      </c>
      <c r="O336" s="1">
        <v>1165</v>
      </c>
      <c r="P336" s="1">
        <v>50</v>
      </c>
      <c r="Q336" s="57">
        <v>25</v>
      </c>
      <c r="R336" s="57"/>
      <c r="S336" s="57"/>
      <c r="T336" s="57"/>
      <c r="U336" s="57"/>
      <c r="V336" s="57"/>
      <c r="W336" s="57"/>
      <c r="X336" s="57">
        <v>3</v>
      </c>
      <c r="Y336" s="57"/>
      <c r="Z336" s="57"/>
      <c r="AA336" s="57"/>
      <c r="AB336" s="57"/>
      <c r="AC336" s="10"/>
      <c r="AD336" s="10"/>
      <c r="AI336" t="str">
        <f t="shared" si="90"/>
        <v>Newport</v>
      </c>
      <c r="AJ336" t="s">
        <v>2408</v>
      </c>
      <c r="AK336">
        <v>2</v>
      </c>
      <c r="AM336" s="91">
        <v>33</v>
      </c>
      <c r="AN336" s="93">
        <v>19</v>
      </c>
      <c r="AO336" s="93">
        <v>50</v>
      </c>
      <c r="AP336" s="97">
        <v>52580</v>
      </c>
      <c r="AQ336" s="97">
        <f t="shared" si="82"/>
        <v>33019</v>
      </c>
      <c r="AR336" t="s">
        <v>718</v>
      </c>
      <c r="AS336">
        <f t="shared" si="89"/>
        <v>3352580</v>
      </c>
      <c r="AW336">
        <v>43.65</v>
      </c>
      <c r="AX336">
        <v>0.08</v>
      </c>
      <c r="AY336">
        <v>43.57</v>
      </c>
    </row>
    <row r="337" spans="1:51" hidden="1" outlineLevel="1">
      <c r="A337" t="s">
        <v>2517</v>
      </c>
      <c r="B337" s="10" t="s">
        <v>704</v>
      </c>
      <c r="C337" s="1">
        <f t="shared" si="83"/>
        <v>1412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 t="shared" si="84"/>
        <v>3</v>
      </c>
      <c r="G337" s="1">
        <f t="shared" si="80"/>
        <v>560</v>
      </c>
      <c r="H337" s="2">
        <f t="shared" si="81"/>
        <v>0.39660056657223797</v>
      </c>
      <c r="I337" s="8"/>
      <c r="J337" s="2">
        <f t="shared" si="85"/>
        <v>0.28045325779036828</v>
      </c>
      <c r="K337" s="2">
        <f t="shared" si="86"/>
        <v>0.67705382436260619</v>
      </c>
      <c r="L337" s="2">
        <f t="shared" si="87"/>
        <v>2.9745042492917848E-2</v>
      </c>
      <c r="M337" s="2">
        <f t="shared" si="88"/>
        <v>1.2747875354107732E-2</v>
      </c>
      <c r="N337" s="1">
        <v>396</v>
      </c>
      <c r="O337" s="1">
        <v>956</v>
      </c>
      <c r="P337" s="1">
        <v>42</v>
      </c>
      <c r="Q337" s="57">
        <v>18</v>
      </c>
      <c r="R337" s="57"/>
      <c r="S337" s="57"/>
      <c r="T337" s="57"/>
      <c r="U337" s="57"/>
      <c r="V337" s="57"/>
      <c r="W337" s="57"/>
      <c r="X337" s="57">
        <v>0</v>
      </c>
      <c r="Y337" s="57"/>
      <c r="Z337" s="57"/>
      <c r="AA337" s="57"/>
      <c r="AB337" s="57"/>
      <c r="AC337" s="10"/>
      <c r="AD337" s="10"/>
      <c r="AI337" t="str">
        <f t="shared" si="90"/>
        <v>Newton</v>
      </c>
      <c r="AJ337" t="s">
        <v>241</v>
      </c>
      <c r="AK337">
        <v>1</v>
      </c>
      <c r="AM337" s="91">
        <v>33</v>
      </c>
      <c r="AN337" s="93">
        <v>15</v>
      </c>
      <c r="AO337" s="93">
        <v>120</v>
      </c>
      <c r="AP337" s="97">
        <v>52900</v>
      </c>
      <c r="AQ337" s="97">
        <f t="shared" si="82"/>
        <v>33015</v>
      </c>
      <c r="AR337" t="s">
        <v>718</v>
      </c>
      <c r="AS337">
        <f t="shared" si="89"/>
        <v>3352900</v>
      </c>
      <c r="AW337">
        <v>10.06</v>
      </c>
      <c r="AX337">
        <v>0.16</v>
      </c>
      <c r="AY337">
        <v>9.91</v>
      </c>
    </row>
    <row r="338" spans="1:51" hidden="1" outlineLevel="1">
      <c r="A338" t="s">
        <v>1383</v>
      </c>
      <c r="B338" s="10" t="s">
        <v>704</v>
      </c>
      <c r="C338" s="1">
        <f t="shared" si="83"/>
        <v>2059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 t="shared" si="84"/>
        <v>3</v>
      </c>
      <c r="G338" s="1">
        <f t="shared" si="80"/>
        <v>604</v>
      </c>
      <c r="H338" s="2">
        <f t="shared" si="81"/>
        <v>0.29334628460417678</v>
      </c>
      <c r="I338" s="8"/>
      <c r="J338" s="2">
        <f t="shared" si="85"/>
        <v>0.34239922292374941</v>
      </c>
      <c r="K338" s="2">
        <f t="shared" si="86"/>
        <v>0.63574550752792613</v>
      </c>
      <c r="L338" s="2">
        <f t="shared" si="87"/>
        <v>1.4570179698882952E-2</v>
      </c>
      <c r="M338" s="2">
        <f t="shared" si="88"/>
        <v>7.2850898494415551E-3</v>
      </c>
      <c r="N338" s="1">
        <v>705</v>
      </c>
      <c r="O338" s="1">
        <v>1309</v>
      </c>
      <c r="P338" s="1">
        <v>30</v>
      </c>
      <c r="Q338" s="57">
        <v>14</v>
      </c>
      <c r="R338" s="57"/>
      <c r="S338" s="57"/>
      <c r="T338" s="57"/>
      <c r="U338" s="57"/>
      <c r="V338" s="57"/>
      <c r="W338" s="57"/>
      <c r="X338" s="57">
        <v>1</v>
      </c>
      <c r="Y338" s="57"/>
      <c r="Z338" s="57"/>
      <c r="AA338" s="57"/>
      <c r="AB338" s="57"/>
      <c r="AC338" s="10"/>
      <c r="AD338" s="10"/>
      <c r="AI338" t="str">
        <f t="shared" si="90"/>
        <v>North Hampton</v>
      </c>
      <c r="AJ338" t="s">
        <v>241</v>
      </c>
      <c r="AK338">
        <v>1</v>
      </c>
      <c r="AM338" s="91">
        <v>33</v>
      </c>
      <c r="AN338" s="93">
        <v>15</v>
      </c>
      <c r="AO338" s="93">
        <v>125</v>
      </c>
      <c r="AP338" s="97">
        <v>54580</v>
      </c>
      <c r="AQ338" s="97">
        <f t="shared" si="82"/>
        <v>33015</v>
      </c>
      <c r="AR338" t="s">
        <v>718</v>
      </c>
      <c r="AS338">
        <f t="shared" si="89"/>
        <v>3354580</v>
      </c>
      <c r="AW338">
        <v>14.4</v>
      </c>
      <c r="AX338">
        <v>0.5</v>
      </c>
      <c r="AY338">
        <v>13.91</v>
      </c>
    </row>
    <row r="339" spans="1:51" hidden="1" outlineLevel="1">
      <c r="A339" t="s">
        <v>1477</v>
      </c>
      <c r="B339" s="10" t="s">
        <v>704</v>
      </c>
      <c r="C339" s="1">
        <f t="shared" si="83"/>
        <v>1417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 t="shared" si="84"/>
        <v>3</v>
      </c>
      <c r="G339" s="1">
        <f t="shared" si="80"/>
        <v>455</v>
      </c>
      <c r="H339" s="2">
        <f t="shared" si="81"/>
        <v>0.32110091743119268</v>
      </c>
      <c r="I339" s="8"/>
      <c r="J339" s="2">
        <f t="shared" si="85"/>
        <v>0.32110091743119268</v>
      </c>
      <c r="K339" s="2">
        <f t="shared" si="86"/>
        <v>0.64220183486238536</v>
      </c>
      <c r="L339" s="2">
        <f t="shared" si="87"/>
        <v>2.1171489061397319E-2</v>
      </c>
      <c r="M339" s="2">
        <f t="shared" si="88"/>
        <v>1.552575864502459E-2</v>
      </c>
      <c r="N339" s="1">
        <v>455</v>
      </c>
      <c r="O339" s="1">
        <v>910</v>
      </c>
      <c r="P339" s="1">
        <v>30</v>
      </c>
      <c r="Q339" s="57">
        <v>20</v>
      </c>
      <c r="R339" s="57"/>
      <c r="S339" s="57"/>
      <c r="T339" s="57"/>
      <c r="U339" s="57"/>
      <c r="V339" s="57"/>
      <c r="W339" s="57"/>
      <c r="X339" s="57">
        <v>2</v>
      </c>
      <c r="Y339" s="57"/>
      <c r="Z339" s="57"/>
      <c r="AA339" s="57"/>
      <c r="AB339" s="57"/>
      <c r="AC339" s="10"/>
      <c r="AD339" s="10"/>
      <c r="AI339" t="str">
        <f t="shared" si="90"/>
        <v>Northfield</v>
      </c>
      <c r="AJ339" t="s">
        <v>2298</v>
      </c>
      <c r="AK339">
        <v>2</v>
      </c>
      <c r="AM339" s="91">
        <v>33</v>
      </c>
      <c r="AN339" s="93">
        <v>13</v>
      </c>
      <c r="AO339" s="93">
        <v>100</v>
      </c>
      <c r="AP339" s="97">
        <v>54260</v>
      </c>
      <c r="AQ339" s="97">
        <f t="shared" si="82"/>
        <v>33013</v>
      </c>
      <c r="AR339" t="s">
        <v>718</v>
      </c>
      <c r="AS339">
        <f t="shared" si="89"/>
        <v>3354260</v>
      </c>
      <c r="AW339">
        <v>29.05</v>
      </c>
      <c r="AX339">
        <v>0.26</v>
      </c>
      <c r="AY339">
        <v>28.79</v>
      </c>
    </row>
    <row r="340" spans="1:51" hidden="1" outlineLevel="1">
      <c r="A340" t="s">
        <v>1505</v>
      </c>
      <c r="B340" s="10" t="s">
        <v>704</v>
      </c>
      <c r="C340" s="1">
        <f t="shared" si="83"/>
        <v>660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 t="shared" si="84"/>
        <v>3</v>
      </c>
      <c r="G340" s="1">
        <f t="shared" si="80"/>
        <v>183</v>
      </c>
      <c r="H340" s="2">
        <f t="shared" si="81"/>
        <v>0.27727272727272728</v>
      </c>
      <c r="I340" s="8"/>
      <c r="J340" s="2">
        <f t="shared" si="85"/>
        <v>0.34545454545454546</v>
      </c>
      <c r="K340" s="2">
        <f t="shared" si="86"/>
        <v>0.62272727272727268</v>
      </c>
      <c r="L340" s="2">
        <f t="shared" si="87"/>
        <v>2.4242424242424242E-2</v>
      </c>
      <c r="M340" s="2">
        <f t="shared" si="88"/>
        <v>7.5757575757576141E-3</v>
      </c>
      <c r="N340" s="1">
        <v>228</v>
      </c>
      <c r="O340" s="1">
        <v>411</v>
      </c>
      <c r="P340" s="1">
        <v>16</v>
      </c>
      <c r="Q340" s="57">
        <v>5</v>
      </c>
      <c r="R340" s="57"/>
      <c r="S340" s="57"/>
      <c r="T340" s="57"/>
      <c r="U340" s="57"/>
      <c r="V340" s="57"/>
      <c r="W340" s="57"/>
      <c r="X340" s="57">
        <v>0</v>
      </c>
      <c r="Y340" s="57"/>
      <c r="Z340" s="57"/>
      <c r="AA340" s="57"/>
      <c r="AB340" s="57"/>
      <c r="AC340" s="10"/>
      <c r="AD340" s="10"/>
      <c r="AI340" t="str">
        <f t="shared" si="90"/>
        <v>Northumberland</v>
      </c>
      <c r="AJ340" t="s">
        <v>813</v>
      </c>
      <c r="AK340">
        <v>2</v>
      </c>
      <c r="AM340" s="91">
        <v>33</v>
      </c>
      <c r="AN340" s="93">
        <v>7</v>
      </c>
      <c r="AO340" s="93">
        <v>145</v>
      </c>
      <c r="AP340" s="97">
        <v>56100</v>
      </c>
      <c r="AQ340" s="97">
        <f t="shared" si="82"/>
        <v>33007</v>
      </c>
      <c r="AR340" t="s">
        <v>718</v>
      </c>
      <c r="AS340">
        <f t="shared" si="89"/>
        <v>3356100</v>
      </c>
      <c r="AW340">
        <v>36.94</v>
      </c>
      <c r="AX340">
        <v>0.76</v>
      </c>
      <c r="AY340">
        <v>36.18</v>
      </c>
    </row>
    <row r="341" spans="1:51" hidden="1" outlineLevel="1">
      <c r="A341" t="s">
        <v>1382</v>
      </c>
      <c r="B341" s="10" t="s">
        <v>704</v>
      </c>
      <c r="C341" s="1">
        <f t="shared" si="83"/>
        <v>1594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 t="shared" si="84"/>
        <v>3</v>
      </c>
      <c r="G341" s="1">
        <f t="shared" si="80"/>
        <v>443</v>
      </c>
      <c r="H341" s="2">
        <f t="shared" si="81"/>
        <v>0.27791718946047678</v>
      </c>
      <c r="I341" s="8"/>
      <c r="J341" s="2">
        <f t="shared" si="85"/>
        <v>0.33688833124215811</v>
      </c>
      <c r="K341" s="2">
        <f t="shared" si="86"/>
        <v>0.61480552070263483</v>
      </c>
      <c r="L341" s="2">
        <f t="shared" si="87"/>
        <v>2.7603513174404015E-2</v>
      </c>
      <c r="M341" s="2">
        <f t="shared" si="88"/>
        <v>2.0702634880803039E-2</v>
      </c>
      <c r="N341" s="1">
        <v>537</v>
      </c>
      <c r="O341" s="1">
        <v>980</v>
      </c>
      <c r="P341" s="1">
        <v>44</v>
      </c>
      <c r="Q341" s="57">
        <v>30</v>
      </c>
      <c r="R341" s="57"/>
      <c r="S341" s="57"/>
      <c r="T341" s="57"/>
      <c r="U341" s="57"/>
      <c r="V341" s="57"/>
      <c r="W341" s="57"/>
      <c r="X341" s="57">
        <v>3</v>
      </c>
      <c r="Y341" s="57"/>
      <c r="Z341" s="57"/>
      <c r="AA341" s="57"/>
      <c r="AB341" s="57"/>
      <c r="AC341" s="10"/>
      <c r="AD341" s="10"/>
      <c r="AI341" t="str">
        <f t="shared" si="90"/>
        <v>Northwood</v>
      </c>
      <c r="AJ341" t="s">
        <v>241</v>
      </c>
      <c r="AK341">
        <v>1</v>
      </c>
      <c r="AM341" s="91">
        <v>33</v>
      </c>
      <c r="AN341" s="93">
        <v>15</v>
      </c>
      <c r="AO341" s="93">
        <v>130</v>
      </c>
      <c r="AP341" s="97">
        <v>56820</v>
      </c>
      <c r="AQ341" s="97">
        <f t="shared" si="82"/>
        <v>33015</v>
      </c>
      <c r="AR341" t="s">
        <v>718</v>
      </c>
      <c r="AS341">
        <f t="shared" si="89"/>
        <v>3356820</v>
      </c>
      <c r="AW341">
        <v>30.05</v>
      </c>
      <c r="AX341">
        <v>2.0699999999999998</v>
      </c>
      <c r="AY341">
        <v>27.99</v>
      </c>
    </row>
    <row r="342" spans="1:51" hidden="1" outlineLevel="1">
      <c r="A342" t="s">
        <v>1412</v>
      </c>
      <c r="B342" s="10" t="s">
        <v>704</v>
      </c>
      <c r="C342" s="1">
        <f t="shared" si="83"/>
        <v>1867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 t="shared" si="84"/>
        <v>3</v>
      </c>
      <c r="G342" s="1">
        <f t="shared" si="80"/>
        <v>507</v>
      </c>
      <c r="H342" s="2">
        <f t="shared" si="81"/>
        <v>0.27155865024102838</v>
      </c>
      <c r="I342" s="8"/>
      <c r="J342" s="2">
        <f t="shared" si="85"/>
        <v>0.34279592929833957</v>
      </c>
      <c r="K342" s="2">
        <f t="shared" si="86"/>
        <v>0.61435457953936801</v>
      </c>
      <c r="L342" s="2">
        <f t="shared" si="87"/>
        <v>2.6245313336904125E-2</v>
      </c>
      <c r="M342" s="2">
        <f t="shared" si="88"/>
        <v>1.6604177825388294E-2</v>
      </c>
      <c r="N342" s="1">
        <v>640</v>
      </c>
      <c r="O342" s="1">
        <v>1147</v>
      </c>
      <c r="P342" s="1">
        <v>49</v>
      </c>
      <c r="Q342" s="57">
        <v>31</v>
      </c>
      <c r="R342" s="57"/>
      <c r="S342" s="57"/>
      <c r="T342" s="57"/>
      <c r="U342" s="57"/>
      <c r="V342" s="57"/>
      <c r="W342" s="57"/>
      <c r="X342" s="57">
        <v>0</v>
      </c>
      <c r="Y342" s="57"/>
      <c r="Z342" s="57"/>
      <c r="AA342" s="57"/>
      <c r="AB342" s="57"/>
      <c r="AC342" s="10"/>
      <c r="AD342" s="10"/>
      <c r="AI342" t="str">
        <f t="shared" si="90"/>
        <v>Nottingham</v>
      </c>
      <c r="AJ342" t="s">
        <v>241</v>
      </c>
      <c r="AK342">
        <v>1</v>
      </c>
      <c r="AM342" s="91">
        <v>33</v>
      </c>
      <c r="AN342" s="93">
        <v>15</v>
      </c>
      <c r="AO342" s="93">
        <v>135</v>
      </c>
      <c r="AP342" s="97">
        <v>57460</v>
      </c>
      <c r="AQ342" s="97">
        <f t="shared" si="82"/>
        <v>33015</v>
      </c>
      <c r="AR342" t="s">
        <v>718</v>
      </c>
      <c r="AS342">
        <f t="shared" si="89"/>
        <v>3357460</v>
      </c>
      <c r="AW342">
        <v>48.42</v>
      </c>
      <c r="AX342">
        <v>1.94</v>
      </c>
      <c r="AY342">
        <v>46.47</v>
      </c>
    </row>
    <row r="343" spans="1:51" hidden="1" outlineLevel="1">
      <c r="A343" t="s">
        <v>1476</v>
      </c>
      <c r="B343" s="10" t="s">
        <v>704</v>
      </c>
      <c r="C343" s="1">
        <f t="shared" si="83"/>
        <v>131</v>
      </c>
      <c r="D343" s="7">
        <f>IF(N343&gt;0, RANK(N343,(N343:P343,Q343:AE343)),0)</f>
        <v>1</v>
      </c>
      <c r="E343" s="7">
        <f>IF(O343&gt;0,RANK(O343,(N343:P343,Q343:AE343)),0)</f>
        <v>2</v>
      </c>
      <c r="F343" s="7">
        <f t="shared" si="84"/>
        <v>3</v>
      </c>
      <c r="G343" s="1">
        <f t="shared" si="80"/>
        <v>6</v>
      </c>
      <c r="H343" s="2">
        <f t="shared" si="81"/>
        <v>4.5801526717557252E-2</v>
      </c>
      <c r="I343" s="8"/>
      <c r="J343" s="2">
        <f t="shared" si="85"/>
        <v>0.50381679389312972</v>
      </c>
      <c r="K343" s="2">
        <f t="shared" si="86"/>
        <v>0.4580152671755725</v>
      </c>
      <c r="L343" s="2">
        <f t="shared" si="87"/>
        <v>2.2900763358778626E-2</v>
      </c>
      <c r="M343" s="2">
        <f t="shared" si="88"/>
        <v>1.5267175572519148E-2</v>
      </c>
      <c r="N343" s="1">
        <v>66</v>
      </c>
      <c r="O343" s="1">
        <v>60</v>
      </c>
      <c r="P343" s="1">
        <v>3</v>
      </c>
      <c r="Q343" s="57">
        <v>2</v>
      </c>
      <c r="R343" s="57"/>
      <c r="S343" s="57"/>
      <c r="T343" s="57"/>
      <c r="U343" s="57"/>
      <c r="V343" s="57"/>
      <c r="W343" s="57"/>
      <c r="X343" s="57">
        <v>0</v>
      </c>
      <c r="Y343" s="57"/>
      <c r="Z343" s="57"/>
      <c r="AA343" s="57"/>
      <c r="AB343" s="57"/>
      <c r="AC343" s="10"/>
      <c r="AD343" s="10"/>
      <c r="AI343" t="str">
        <f t="shared" si="90"/>
        <v>Orange</v>
      </c>
      <c r="AJ343" t="s">
        <v>1738</v>
      </c>
      <c r="AK343">
        <v>2</v>
      </c>
      <c r="AM343" s="91">
        <v>33</v>
      </c>
      <c r="AN343" s="93">
        <v>9</v>
      </c>
      <c r="AO343" s="93">
        <v>145</v>
      </c>
      <c r="AP343" s="97">
        <v>58340</v>
      </c>
      <c r="AQ343" s="97">
        <f t="shared" si="82"/>
        <v>33009</v>
      </c>
      <c r="AR343" t="s">
        <v>718</v>
      </c>
      <c r="AS343">
        <f t="shared" si="89"/>
        <v>3358340</v>
      </c>
      <c r="AW343">
        <v>23.25</v>
      </c>
      <c r="AX343">
        <v>0.04</v>
      </c>
      <c r="AY343">
        <v>23.22</v>
      </c>
    </row>
    <row r="344" spans="1:51" hidden="1" outlineLevel="1">
      <c r="A344" t="s">
        <v>954</v>
      </c>
      <c r="B344" s="10" t="s">
        <v>704</v>
      </c>
      <c r="C344" s="1">
        <f t="shared" si="83"/>
        <v>500</v>
      </c>
      <c r="D344" s="7">
        <f>IF(N344&gt;0, RANK(N344,(N344:P344,Q344:AE344)),0)</f>
        <v>1</v>
      </c>
      <c r="E344" s="7">
        <f>IF(O344&gt;0,RANK(O344,(N344:P344,Q344:AE344)),0)</f>
        <v>2</v>
      </c>
      <c r="F344" s="7">
        <f t="shared" si="84"/>
        <v>3</v>
      </c>
      <c r="G344" s="1">
        <f t="shared" si="80"/>
        <v>64</v>
      </c>
      <c r="H344" s="2">
        <f t="shared" si="81"/>
        <v>0.128</v>
      </c>
      <c r="I344" s="8"/>
      <c r="J344" s="2">
        <f t="shared" si="85"/>
        <v>0.55400000000000005</v>
      </c>
      <c r="K344" s="2">
        <f t="shared" si="86"/>
        <v>0.42599999999999999</v>
      </c>
      <c r="L344" s="2">
        <f t="shared" si="87"/>
        <v>1.4E-2</v>
      </c>
      <c r="M344" s="2">
        <f t="shared" si="88"/>
        <v>5.999999999999962E-3</v>
      </c>
      <c r="N344" s="1">
        <v>277</v>
      </c>
      <c r="O344" s="1">
        <v>213</v>
      </c>
      <c r="P344" s="1">
        <v>7</v>
      </c>
      <c r="Q344" s="57">
        <v>3</v>
      </c>
      <c r="R344" s="57"/>
      <c r="S344" s="57"/>
      <c r="T344" s="57"/>
      <c r="U344" s="57"/>
      <c r="V344" s="57"/>
      <c r="W344" s="57"/>
      <c r="X344" s="57">
        <v>0</v>
      </c>
      <c r="Y344" s="57"/>
      <c r="Z344" s="57"/>
      <c r="AA344" s="57"/>
      <c r="AB344" s="57"/>
      <c r="AC344" s="10"/>
      <c r="AD344" s="10"/>
      <c r="AI344" t="str">
        <f t="shared" si="90"/>
        <v>Orford</v>
      </c>
      <c r="AJ344" t="s">
        <v>1738</v>
      </c>
      <c r="AK344">
        <v>2</v>
      </c>
      <c r="AM344" s="91">
        <v>33</v>
      </c>
      <c r="AN344" s="93">
        <v>9</v>
      </c>
      <c r="AO344" s="93">
        <v>150</v>
      </c>
      <c r="AP344" s="97">
        <v>58500</v>
      </c>
      <c r="AQ344" s="97">
        <f t="shared" si="82"/>
        <v>33009</v>
      </c>
      <c r="AR344" t="s">
        <v>718</v>
      </c>
      <c r="AS344">
        <f t="shared" si="89"/>
        <v>3358500</v>
      </c>
      <c r="AW344">
        <v>48.02</v>
      </c>
      <c r="AX344">
        <v>1.35</v>
      </c>
      <c r="AY344">
        <v>46.67</v>
      </c>
    </row>
    <row r="345" spans="1:51" hidden="1" outlineLevel="1">
      <c r="A345" t="s">
        <v>1454</v>
      </c>
      <c r="B345" s="10" t="s">
        <v>704</v>
      </c>
      <c r="C345" s="1">
        <f t="shared" si="83"/>
        <v>1463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 t="shared" si="84"/>
        <v>3</v>
      </c>
      <c r="G345" s="1">
        <f t="shared" ref="G345:G408" si="91">IF(C345&gt;0,MAX(N345:P345)-LARGE(N345:P345,2),0)</f>
        <v>543</v>
      </c>
      <c r="H345" s="2">
        <f t="shared" ref="H345:H408" si="92">IF(C345&gt;0,G345/C345,0)</f>
        <v>0.37115516062884485</v>
      </c>
      <c r="I345" s="8"/>
      <c r="J345" s="2">
        <f t="shared" si="85"/>
        <v>0.28776486671223511</v>
      </c>
      <c r="K345" s="2">
        <f t="shared" si="86"/>
        <v>0.65892002734108002</v>
      </c>
      <c r="L345" s="2">
        <f t="shared" si="87"/>
        <v>4.2378673957621328E-2</v>
      </c>
      <c r="M345" s="2">
        <f t="shared" si="88"/>
        <v>1.0936431989063543E-2</v>
      </c>
      <c r="N345" s="1">
        <v>421</v>
      </c>
      <c r="O345" s="1">
        <v>964</v>
      </c>
      <c r="P345" s="1">
        <v>62</v>
      </c>
      <c r="Q345" s="57">
        <v>15</v>
      </c>
      <c r="R345" s="57"/>
      <c r="S345" s="57"/>
      <c r="T345" s="57"/>
      <c r="U345" s="57"/>
      <c r="V345" s="57"/>
      <c r="W345" s="57"/>
      <c r="X345" s="57">
        <v>1</v>
      </c>
      <c r="Y345" s="57"/>
      <c r="Z345" s="57"/>
      <c r="AA345" s="57"/>
      <c r="AB345" s="57"/>
      <c r="AC345" s="10"/>
      <c r="AD345" s="10"/>
      <c r="AI345" t="str">
        <f t="shared" si="90"/>
        <v>Ossipee</v>
      </c>
      <c r="AJ345" t="s">
        <v>1199</v>
      </c>
      <c r="AK345">
        <v>1</v>
      </c>
      <c r="AM345" s="91">
        <v>33</v>
      </c>
      <c r="AN345" s="93">
        <v>3</v>
      </c>
      <c r="AO345" s="93">
        <v>70</v>
      </c>
      <c r="AP345" s="97">
        <v>58740</v>
      </c>
      <c r="AQ345" s="97">
        <f t="shared" si="82"/>
        <v>33003</v>
      </c>
      <c r="AR345" t="s">
        <v>718</v>
      </c>
      <c r="AS345">
        <f t="shared" si="89"/>
        <v>3358740</v>
      </c>
      <c r="AW345">
        <v>75.56</v>
      </c>
      <c r="AX345">
        <v>4.42</v>
      </c>
      <c r="AY345">
        <v>71.150000000000006</v>
      </c>
    </row>
    <row r="346" spans="1:51" hidden="1" outlineLevel="1">
      <c r="A346" t="s">
        <v>630</v>
      </c>
      <c r="B346" s="10" t="s">
        <v>704</v>
      </c>
      <c r="C346" s="1">
        <f t="shared" si="83"/>
        <v>3872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 t="shared" si="84"/>
        <v>3</v>
      </c>
      <c r="G346" s="1">
        <f t="shared" si="91"/>
        <v>1761</v>
      </c>
      <c r="H346" s="2">
        <f t="shared" si="92"/>
        <v>0.45480371900826444</v>
      </c>
      <c r="I346" s="8"/>
      <c r="J346" s="2">
        <f t="shared" si="85"/>
        <v>0.25464876033057854</v>
      </c>
      <c r="K346" s="2">
        <f t="shared" si="86"/>
        <v>0.70945247933884292</v>
      </c>
      <c r="L346" s="2">
        <f t="shared" si="87"/>
        <v>2.4018595041322314E-2</v>
      </c>
      <c r="M346" s="2">
        <f t="shared" si="88"/>
        <v>1.188016528925628E-2</v>
      </c>
      <c r="N346" s="1">
        <v>986</v>
      </c>
      <c r="O346" s="1">
        <v>2747</v>
      </c>
      <c r="P346" s="1">
        <v>93</v>
      </c>
      <c r="Q346" s="57">
        <v>42</v>
      </c>
      <c r="R346" s="57"/>
      <c r="S346" s="57"/>
      <c r="T346" s="57"/>
      <c r="U346" s="57"/>
      <c r="V346" s="57"/>
      <c r="W346" s="57"/>
      <c r="X346" s="57">
        <v>4</v>
      </c>
      <c r="Y346" s="57"/>
      <c r="Z346" s="57"/>
      <c r="AA346" s="57"/>
      <c r="AB346" s="57"/>
      <c r="AC346" s="10"/>
      <c r="AD346" s="10"/>
      <c r="AI346" t="str">
        <f t="shared" si="90"/>
        <v>Pelham</v>
      </c>
      <c r="AJ346" t="s">
        <v>349</v>
      </c>
      <c r="AK346">
        <v>2</v>
      </c>
      <c r="AM346" s="91">
        <v>33</v>
      </c>
      <c r="AN346" s="93">
        <v>11</v>
      </c>
      <c r="AO346" s="93">
        <v>125</v>
      </c>
      <c r="AP346" s="97">
        <v>59940</v>
      </c>
      <c r="AQ346" s="97">
        <f t="shared" si="82"/>
        <v>33011</v>
      </c>
      <c r="AR346" t="s">
        <v>718</v>
      </c>
      <c r="AS346">
        <f t="shared" si="89"/>
        <v>3359940</v>
      </c>
      <c r="AW346">
        <v>26.96</v>
      </c>
      <c r="AX346">
        <v>0.52</v>
      </c>
      <c r="AY346">
        <v>26.43</v>
      </c>
    </row>
    <row r="347" spans="1:51" hidden="1" outlineLevel="1">
      <c r="A347" t="s">
        <v>464</v>
      </c>
      <c r="B347" s="10" t="s">
        <v>704</v>
      </c>
      <c r="C347" s="1">
        <f t="shared" si="83"/>
        <v>2597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 t="shared" si="84"/>
        <v>3</v>
      </c>
      <c r="G347" s="1">
        <f t="shared" si="91"/>
        <v>702</v>
      </c>
      <c r="H347" s="2">
        <f t="shared" si="92"/>
        <v>0.27031189834424335</v>
      </c>
      <c r="I347" s="8"/>
      <c r="J347" s="2">
        <f t="shared" si="85"/>
        <v>0.34655371582595301</v>
      </c>
      <c r="K347" s="2">
        <f t="shared" si="86"/>
        <v>0.61686561417019636</v>
      </c>
      <c r="L347" s="2">
        <f t="shared" si="87"/>
        <v>2.15633423180593E-2</v>
      </c>
      <c r="M347" s="2">
        <f t="shared" si="88"/>
        <v>1.5017327685791268E-2</v>
      </c>
      <c r="N347" s="1">
        <v>900</v>
      </c>
      <c r="O347" s="1">
        <v>1602</v>
      </c>
      <c r="P347" s="1">
        <v>56</v>
      </c>
      <c r="Q347" s="57">
        <v>34</v>
      </c>
      <c r="R347" s="57"/>
      <c r="S347" s="57"/>
      <c r="T347" s="57"/>
      <c r="U347" s="57"/>
      <c r="V347" s="57"/>
      <c r="W347" s="57"/>
      <c r="X347" s="57">
        <v>5</v>
      </c>
      <c r="Y347" s="57"/>
      <c r="Z347" s="57"/>
      <c r="AA347" s="57"/>
      <c r="AB347" s="57"/>
      <c r="AC347" s="10"/>
      <c r="AD347" s="10"/>
      <c r="AI347" t="str">
        <f t="shared" si="90"/>
        <v>Pembroke</v>
      </c>
      <c r="AJ347" t="s">
        <v>2298</v>
      </c>
      <c r="AK347">
        <v>2</v>
      </c>
      <c r="AM347" s="91">
        <v>33</v>
      </c>
      <c r="AN347" s="93">
        <v>13</v>
      </c>
      <c r="AO347" s="93">
        <v>105</v>
      </c>
      <c r="AP347" s="97">
        <v>60020</v>
      </c>
      <c r="AQ347" s="97">
        <f t="shared" si="82"/>
        <v>33013</v>
      </c>
      <c r="AR347" t="s">
        <v>718</v>
      </c>
      <c r="AS347">
        <f t="shared" si="89"/>
        <v>3360020</v>
      </c>
      <c r="AW347">
        <v>22.99</v>
      </c>
      <c r="AX347">
        <v>0.16</v>
      </c>
      <c r="AY347">
        <v>22.83</v>
      </c>
    </row>
    <row r="348" spans="1:51" hidden="1" outlineLevel="1">
      <c r="A348" t="s">
        <v>963</v>
      </c>
      <c r="B348" s="10" t="s">
        <v>704</v>
      </c>
      <c r="C348" s="1">
        <f t="shared" si="83"/>
        <v>2781</v>
      </c>
      <c r="D348" s="7">
        <f>IF(N348&gt;0, RANK(N348,(N348:P348,Q348:AE348)),0)</f>
        <v>1</v>
      </c>
      <c r="E348" s="7">
        <f>IF(O348&gt;0,RANK(O348,(N348:P348,Q348:AE348)),0)</f>
        <v>2</v>
      </c>
      <c r="F348" s="7">
        <f t="shared" si="84"/>
        <v>3</v>
      </c>
      <c r="G348" s="1">
        <f t="shared" si="91"/>
        <v>320</v>
      </c>
      <c r="H348" s="2">
        <f t="shared" si="92"/>
        <v>0.11506652283351312</v>
      </c>
      <c r="I348" s="8"/>
      <c r="J348" s="2">
        <f t="shared" si="85"/>
        <v>0.5447680690399137</v>
      </c>
      <c r="K348" s="2">
        <f t="shared" si="86"/>
        <v>0.42970154620640055</v>
      </c>
      <c r="L348" s="2">
        <f t="shared" si="87"/>
        <v>1.6540812657317511E-2</v>
      </c>
      <c r="M348" s="2">
        <f t="shared" si="88"/>
        <v>8.9895720963682306E-3</v>
      </c>
      <c r="N348" s="1">
        <v>1515</v>
      </c>
      <c r="O348" s="1">
        <v>1195</v>
      </c>
      <c r="P348" s="1">
        <v>46</v>
      </c>
      <c r="Q348" s="57">
        <v>24</v>
      </c>
      <c r="R348" s="57"/>
      <c r="S348" s="57"/>
      <c r="T348" s="57"/>
      <c r="U348" s="57"/>
      <c r="V348" s="57"/>
      <c r="W348" s="57"/>
      <c r="X348" s="57">
        <v>1</v>
      </c>
      <c r="Y348" s="57"/>
      <c r="Z348" s="57"/>
      <c r="AA348" s="57"/>
      <c r="AB348" s="57"/>
      <c r="AC348" s="10"/>
      <c r="AD348" s="10"/>
      <c r="AI348" t="str">
        <f t="shared" si="90"/>
        <v>Peterborough</v>
      </c>
      <c r="AJ348" t="s">
        <v>349</v>
      </c>
      <c r="AK348">
        <v>2</v>
      </c>
      <c r="AM348" s="91">
        <v>33</v>
      </c>
      <c r="AN348" s="93">
        <v>11</v>
      </c>
      <c r="AO348" s="93">
        <v>130</v>
      </c>
      <c r="AP348" s="97">
        <v>60580</v>
      </c>
      <c r="AQ348" s="97">
        <f t="shared" ref="AQ348:AQ411" si="93">AM348*1000+AN348</f>
        <v>33011</v>
      </c>
      <c r="AR348" t="s">
        <v>718</v>
      </c>
      <c r="AS348">
        <f t="shared" si="89"/>
        <v>3360580</v>
      </c>
      <c r="AW348">
        <v>38.11</v>
      </c>
      <c r="AX348">
        <v>0.41</v>
      </c>
      <c r="AY348">
        <v>37.71</v>
      </c>
    </row>
    <row r="349" spans="1:51" hidden="1" outlineLevel="1">
      <c r="A349" t="s">
        <v>267</v>
      </c>
      <c r="B349" s="10" t="s">
        <v>704</v>
      </c>
      <c r="C349" s="1">
        <f t="shared" si="83"/>
        <v>291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 t="shared" si="84"/>
        <v>3</v>
      </c>
      <c r="G349" s="1">
        <f t="shared" si="91"/>
        <v>22</v>
      </c>
      <c r="H349" s="2">
        <f t="shared" si="92"/>
        <v>7.560137457044673E-2</v>
      </c>
      <c r="I349" s="8"/>
      <c r="J349" s="2">
        <f t="shared" si="85"/>
        <v>0.44673539518900346</v>
      </c>
      <c r="K349" s="2">
        <f t="shared" si="86"/>
        <v>0.5223367697594502</v>
      </c>
      <c r="L349" s="2">
        <f t="shared" si="87"/>
        <v>1.7182130584192441E-2</v>
      </c>
      <c r="M349" s="2">
        <f t="shared" si="88"/>
        <v>1.3745704467353952E-2</v>
      </c>
      <c r="N349" s="1">
        <v>130</v>
      </c>
      <c r="O349" s="1">
        <v>152</v>
      </c>
      <c r="P349" s="1">
        <v>5</v>
      </c>
      <c r="Q349" s="57">
        <v>4</v>
      </c>
      <c r="R349" s="57"/>
      <c r="S349" s="57"/>
      <c r="T349" s="57"/>
      <c r="U349" s="57"/>
      <c r="V349" s="57"/>
      <c r="W349" s="57"/>
      <c r="X349" s="57">
        <v>0</v>
      </c>
      <c r="Y349" s="57"/>
      <c r="Z349" s="57"/>
      <c r="AA349" s="57"/>
      <c r="AB349" s="57"/>
      <c r="AC349" s="10"/>
      <c r="AD349" s="10"/>
      <c r="AI349" t="str">
        <f t="shared" si="90"/>
        <v>Piermont</v>
      </c>
      <c r="AJ349" t="s">
        <v>1738</v>
      </c>
      <c r="AK349">
        <v>2</v>
      </c>
      <c r="AM349" s="91">
        <v>33</v>
      </c>
      <c r="AN349" s="93">
        <v>9</v>
      </c>
      <c r="AO349" s="93">
        <v>155</v>
      </c>
      <c r="AP349" s="97">
        <v>61060</v>
      </c>
      <c r="AQ349" s="97">
        <f t="shared" si="93"/>
        <v>33009</v>
      </c>
      <c r="AR349" t="s">
        <v>718</v>
      </c>
      <c r="AS349">
        <f t="shared" si="89"/>
        <v>3361060</v>
      </c>
      <c r="AW349">
        <v>39.82</v>
      </c>
      <c r="AX349">
        <v>1.33</v>
      </c>
      <c r="AY349">
        <v>38.49</v>
      </c>
    </row>
    <row r="350" spans="1:51" hidden="1" outlineLevel="1">
      <c r="A350" t="s">
        <v>556</v>
      </c>
      <c r="B350" s="10" t="s">
        <v>704</v>
      </c>
      <c r="C350" s="1">
        <f t="shared" si="83"/>
        <v>3</v>
      </c>
      <c r="D350" s="7">
        <f>IF(N350&gt;0, RANK(N350,(N350:P350,Q350:AE350)),0)</f>
        <v>1</v>
      </c>
      <c r="E350" s="7">
        <f>IF(O350&gt;0,RANK(O350,(N350:P350,Q350:AE350)),0)</f>
        <v>0</v>
      </c>
      <c r="F350" s="7">
        <f t="shared" si="84"/>
        <v>0</v>
      </c>
      <c r="G350" s="1">
        <f t="shared" si="91"/>
        <v>3</v>
      </c>
      <c r="H350" s="2">
        <f t="shared" si="92"/>
        <v>1</v>
      </c>
      <c r="I350" s="8"/>
      <c r="J350" s="2">
        <f t="shared" si="85"/>
        <v>1</v>
      </c>
      <c r="K350" s="2">
        <f t="shared" si="86"/>
        <v>0</v>
      </c>
      <c r="L350" s="2">
        <f t="shared" si="87"/>
        <v>0</v>
      </c>
      <c r="M350" s="2">
        <f t="shared" si="88"/>
        <v>0</v>
      </c>
      <c r="N350" s="1">
        <v>3</v>
      </c>
      <c r="O350" s="1">
        <v>0</v>
      </c>
      <c r="P350" s="1">
        <v>0</v>
      </c>
      <c r="Q350" s="57">
        <v>0</v>
      </c>
      <c r="R350" s="57"/>
      <c r="S350" s="57"/>
      <c r="T350" s="57"/>
      <c r="U350" s="57"/>
      <c r="V350" s="57"/>
      <c r="W350" s="57"/>
      <c r="X350" s="57">
        <v>0</v>
      </c>
      <c r="Y350" s="57"/>
      <c r="Z350" s="57"/>
      <c r="AA350" s="57"/>
      <c r="AB350" s="57"/>
      <c r="AC350" s="10"/>
      <c r="AD350" s="10"/>
      <c r="AI350" t="str">
        <f t="shared" si="90"/>
        <v>Pinkham's Grant</v>
      </c>
      <c r="AJ350" t="s">
        <v>813</v>
      </c>
      <c r="AK350">
        <v>2</v>
      </c>
      <c r="AM350" s="91">
        <v>33</v>
      </c>
      <c r="AN350" s="93">
        <v>7</v>
      </c>
      <c r="AO350" s="93">
        <v>155</v>
      </c>
      <c r="AP350" s="97">
        <v>61620</v>
      </c>
      <c r="AQ350" s="97">
        <f t="shared" si="93"/>
        <v>33007</v>
      </c>
      <c r="AR350" t="s">
        <v>1340</v>
      </c>
      <c r="AS350">
        <f t="shared" si="89"/>
        <v>3361620</v>
      </c>
      <c r="AW350">
        <v>3.77</v>
      </c>
      <c r="AX350">
        <v>0</v>
      </c>
      <c r="AY350">
        <v>3.77</v>
      </c>
    </row>
    <row r="351" spans="1:51" hidden="1" outlineLevel="1">
      <c r="A351" t="s">
        <v>1720</v>
      </c>
      <c r="B351" s="10" t="s">
        <v>704</v>
      </c>
      <c r="C351" s="1">
        <f t="shared" si="83"/>
        <v>335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 t="shared" si="84"/>
        <v>3</v>
      </c>
      <c r="G351" s="1">
        <f t="shared" si="91"/>
        <v>191</v>
      </c>
      <c r="H351" s="2">
        <f t="shared" si="92"/>
        <v>0.57014925373134329</v>
      </c>
      <c r="I351" s="8"/>
      <c r="J351" s="2">
        <f t="shared" si="85"/>
        <v>0.20597014925373133</v>
      </c>
      <c r="K351" s="2">
        <f t="shared" si="86"/>
        <v>0.77611940298507465</v>
      </c>
      <c r="L351" s="2">
        <f t="shared" si="87"/>
        <v>1.1940298507462687E-2</v>
      </c>
      <c r="M351" s="2">
        <f t="shared" si="88"/>
        <v>5.970149253731306E-3</v>
      </c>
      <c r="N351" s="1">
        <v>69</v>
      </c>
      <c r="O351" s="1">
        <v>260</v>
      </c>
      <c r="P351" s="1">
        <v>4</v>
      </c>
      <c r="Q351" s="57">
        <v>2</v>
      </c>
      <c r="R351" s="57"/>
      <c r="S351" s="57"/>
      <c r="T351" s="57"/>
      <c r="U351" s="57"/>
      <c r="V351" s="57"/>
      <c r="W351" s="57"/>
      <c r="X351" s="57">
        <v>0</v>
      </c>
      <c r="Y351" s="57"/>
      <c r="Z351" s="57"/>
      <c r="AA351" s="57"/>
      <c r="AB351" s="57"/>
      <c r="AC351" s="10"/>
      <c r="AD351" s="10"/>
      <c r="AI351" t="str">
        <f t="shared" si="90"/>
        <v>Pittsburg</v>
      </c>
      <c r="AJ351" t="s">
        <v>813</v>
      </c>
      <c r="AK351">
        <v>2</v>
      </c>
      <c r="AM351" s="91">
        <v>33</v>
      </c>
      <c r="AN351" s="93">
        <v>7</v>
      </c>
      <c r="AO351" s="93">
        <v>160</v>
      </c>
      <c r="AP351" s="97">
        <v>61780</v>
      </c>
      <c r="AQ351" s="97">
        <f t="shared" si="93"/>
        <v>33007</v>
      </c>
      <c r="AR351" t="s">
        <v>718</v>
      </c>
      <c r="AS351">
        <f t="shared" si="89"/>
        <v>3361780</v>
      </c>
      <c r="AW351">
        <v>291.35000000000002</v>
      </c>
      <c r="AX351">
        <v>9.0500000000000007</v>
      </c>
      <c r="AY351">
        <v>282.3</v>
      </c>
    </row>
    <row r="352" spans="1:51" hidden="1" outlineLevel="1">
      <c r="A352" t="s">
        <v>1751</v>
      </c>
      <c r="B352" s="10" t="s">
        <v>704</v>
      </c>
      <c r="C352" s="1">
        <f t="shared" si="83"/>
        <v>1227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 t="shared" si="84"/>
        <v>3</v>
      </c>
      <c r="G352" s="1">
        <f t="shared" si="91"/>
        <v>466</v>
      </c>
      <c r="H352" s="2">
        <f t="shared" si="92"/>
        <v>0.37978810105949468</v>
      </c>
      <c r="I352" s="8"/>
      <c r="J352" s="2">
        <f t="shared" si="85"/>
        <v>0.2925835370823146</v>
      </c>
      <c r="K352" s="2">
        <f t="shared" si="86"/>
        <v>0.67237163814180934</v>
      </c>
      <c r="L352" s="2">
        <f t="shared" si="87"/>
        <v>2.2004889975550123E-2</v>
      </c>
      <c r="M352" s="2">
        <f t="shared" si="88"/>
        <v>1.3039934800325882E-2</v>
      </c>
      <c r="N352" s="1">
        <v>359</v>
      </c>
      <c r="O352" s="1">
        <v>825</v>
      </c>
      <c r="P352" s="1">
        <v>27</v>
      </c>
      <c r="Q352" s="57">
        <v>14</v>
      </c>
      <c r="R352" s="57"/>
      <c r="S352" s="57"/>
      <c r="T352" s="57"/>
      <c r="U352" s="57"/>
      <c r="V352" s="57"/>
      <c r="W352" s="57"/>
      <c r="X352" s="57">
        <v>2</v>
      </c>
      <c r="Y352" s="57"/>
      <c r="Z352" s="57"/>
      <c r="AA352" s="57"/>
      <c r="AB352" s="57"/>
      <c r="AC352" s="10"/>
      <c r="AD352" s="10"/>
      <c r="AI352" t="str">
        <f t="shared" si="90"/>
        <v>Pittsfield</v>
      </c>
      <c r="AJ352" t="s">
        <v>2298</v>
      </c>
      <c r="AK352">
        <v>2</v>
      </c>
      <c r="AM352" s="91">
        <v>33</v>
      </c>
      <c r="AN352" s="93">
        <v>13</v>
      </c>
      <c r="AO352" s="93">
        <v>110</v>
      </c>
      <c r="AP352" s="97">
        <v>61940</v>
      </c>
      <c r="AQ352" s="97">
        <f t="shared" si="93"/>
        <v>33013</v>
      </c>
      <c r="AR352" t="s">
        <v>718</v>
      </c>
      <c r="AS352">
        <f t="shared" si="89"/>
        <v>3361940</v>
      </c>
      <c r="AW352">
        <v>23.87</v>
      </c>
      <c r="AX352">
        <v>0.3</v>
      </c>
      <c r="AY352">
        <v>23.57</v>
      </c>
    </row>
    <row r="353" spans="1:51" hidden="1" outlineLevel="1">
      <c r="A353" t="s">
        <v>1465</v>
      </c>
      <c r="B353" s="10" t="s">
        <v>704</v>
      </c>
      <c r="C353" s="1">
        <f t="shared" si="83"/>
        <v>989</v>
      </c>
      <c r="D353" s="7">
        <f>IF(N353&gt;0, RANK(N353,(N353:P353,Q353:AE353)),0)</f>
        <v>1</v>
      </c>
      <c r="E353" s="7">
        <f>IF(O353&gt;0,RANK(O353,(N353:P353,Q353:AE353)),0)</f>
        <v>2</v>
      </c>
      <c r="F353" s="7">
        <f t="shared" si="84"/>
        <v>3</v>
      </c>
      <c r="G353" s="1">
        <f t="shared" si="91"/>
        <v>174</v>
      </c>
      <c r="H353" s="2">
        <f t="shared" si="92"/>
        <v>0.17593528816986856</v>
      </c>
      <c r="I353" s="8"/>
      <c r="J353" s="2">
        <f t="shared" si="85"/>
        <v>0.57330637007077856</v>
      </c>
      <c r="K353" s="2">
        <f t="shared" si="86"/>
        <v>0.39737108190091003</v>
      </c>
      <c r="L353" s="2">
        <f t="shared" si="87"/>
        <v>1.6177957532861477E-2</v>
      </c>
      <c r="M353" s="2">
        <f t="shared" si="88"/>
        <v>1.3144590495449936E-2</v>
      </c>
      <c r="N353" s="1">
        <v>567</v>
      </c>
      <c r="O353" s="1">
        <v>393</v>
      </c>
      <c r="P353" s="1">
        <v>16</v>
      </c>
      <c r="Q353" s="57">
        <v>13</v>
      </c>
      <c r="R353" s="57"/>
      <c r="S353" s="57"/>
      <c r="T353" s="57"/>
      <c r="U353" s="57"/>
      <c r="V353" s="57"/>
      <c r="W353" s="57"/>
      <c r="X353" s="57">
        <v>0</v>
      </c>
      <c r="Y353" s="57"/>
      <c r="Z353" s="57"/>
      <c r="AA353" s="57"/>
      <c r="AB353" s="57"/>
      <c r="AC353" s="10"/>
      <c r="AD353" s="10"/>
      <c r="AI353" t="str">
        <f t="shared" si="90"/>
        <v>Plainfield</v>
      </c>
      <c r="AJ353" t="s">
        <v>2408</v>
      </c>
      <c r="AK353">
        <v>2</v>
      </c>
      <c r="AM353" s="91">
        <v>33</v>
      </c>
      <c r="AN353" s="93">
        <v>19</v>
      </c>
      <c r="AO353" s="93">
        <v>55</v>
      </c>
      <c r="AP353" s="97">
        <v>62340</v>
      </c>
      <c r="AQ353" s="97">
        <f t="shared" si="93"/>
        <v>33019</v>
      </c>
      <c r="AR353" t="s">
        <v>718</v>
      </c>
      <c r="AS353">
        <f t="shared" si="89"/>
        <v>3362340</v>
      </c>
      <c r="AW353">
        <v>52.91</v>
      </c>
      <c r="AX353">
        <v>0.75</v>
      </c>
      <c r="AY353">
        <v>52.16</v>
      </c>
    </row>
    <row r="354" spans="1:51" hidden="1" outlineLevel="1">
      <c r="A354" t="s">
        <v>1392</v>
      </c>
      <c r="B354" s="10" t="s">
        <v>704</v>
      </c>
      <c r="C354" s="1">
        <f t="shared" si="83"/>
        <v>2261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 t="shared" si="84"/>
        <v>3</v>
      </c>
      <c r="G354" s="1">
        <f t="shared" si="91"/>
        <v>1127</v>
      </c>
      <c r="H354" s="2">
        <f t="shared" si="92"/>
        <v>0.49845201238390091</v>
      </c>
      <c r="I354" s="8"/>
      <c r="J354" s="2">
        <f t="shared" si="85"/>
        <v>0.22998673153471916</v>
      </c>
      <c r="K354" s="2">
        <f t="shared" si="86"/>
        <v>0.72843874391862007</v>
      </c>
      <c r="L354" s="2">
        <f t="shared" si="87"/>
        <v>3.2286598850066343E-2</v>
      </c>
      <c r="M354" s="2">
        <f t="shared" si="88"/>
        <v>9.2879256965944304E-3</v>
      </c>
      <c r="N354" s="1">
        <v>520</v>
      </c>
      <c r="O354" s="1">
        <v>1647</v>
      </c>
      <c r="P354" s="1">
        <v>73</v>
      </c>
      <c r="Q354" s="57">
        <v>19</v>
      </c>
      <c r="R354" s="57"/>
      <c r="S354" s="57"/>
      <c r="T354" s="57"/>
      <c r="U354" s="57"/>
      <c r="V354" s="57"/>
      <c r="W354" s="57"/>
      <c r="X354" s="57">
        <v>2</v>
      </c>
      <c r="Y354" s="57"/>
      <c r="Z354" s="57"/>
      <c r="AA354" s="57"/>
      <c r="AB354" s="57"/>
      <c r="AC354" s="10"/>
      <c r="AD354" s="10"/>
      <c r="AI354" t="str">
        <f t="shared" si="90"/>
        <v>Plaistow</v>
      </c>
      <c r="AJ354" t="s">
        <v>241</v>
      </c>
      <c r="AK354">
        <v>1</v>
      </c>
      <c r="AM354" s="91">
        <v>33</v>
      </c>
      <c r="AN354" s="93">
        <v>15</v>
      </c>
      <c r="AO354" s="93">
        <v>140</v>
      </c>
      <c r="AP354" s="97">
        <v>62500</v>
      </c>
      <c r="AQ354" s="97">
        <f t="shared" si="93"/>
        <v>33015</v>
      </c>
      <c r="AR354" t="s">
        <v>718</v>
      </c>
      <c r="AS354">
        <f t="shared" si="89"/>
        <v>3362500</v>
      </c>
      <c r="AW354">
        <v>10.64</v>
      </c>
      <c r="AX354">
        <v>0.01</v>
      </c>
      <c r="AY354">
        <v>10.63</v>
      </c>
    </row>
    <row r="355" spans="1:51" hidden="1" outlineLevel="1">
      <c r="A355" t="s">
        <v>1540</v>
      </c>
      <c r="B355" s="10" t="s">
        <v>704</v>
      </c>
      <c r="C355" s="1">
        <f t="shared" si="83"/>
        <v>1690</v>
      </c>
      <c r="D355" s="7">
        <f>IF(N355&gt;0, RANK(N355,(N355:P355,Q355:AE355)),0)</f>
        <v>1</v>
      </c>
      <c r="E355" s="7">
        <f>IF(O355&gt;0,RANK(O355,(N355:P355,Q355:AE355)),0)</f>
        <v>2</v>
      </c>
      <c r="F355" s="7">
        <f t="shared" si="84"/>
        <v>4</v>
      </c>
      <c r="G355" s="1">
        <f t="shared" si="91"/>
        <v>91</v>
      </c>
      <c r="H355" s="2">
        <f t="shared" si="92"/>
        <v>5.3846153846153849E-2</v>
      </c>
      <c r="I355" s="8"/>
      <c r="J355" s="2">
        <f t="shared" si="85"/>
        <v>0.51183431952662717</v>
      </c>
      <c r="K355" s="2">
        <f t="shared" si="86"/>
        <v>0.45798816568047335</v>
      </c>
      <c r="L355" s="2">
        <f t="shared" si="87"/>
        <v>1.242603550295858E-2</v>
      </c>
      <c r="M355" s="2">
        <f t="shared" si="88"/>
        <v>1.7751479289940905E-2</v>
      </c>
      <c r="N355" s="1">
        <v>865</v>
      </c>
      <c r="O355" s="1">
        <v>774</v>
      </c>
      <c r="P355" s="1">
        <v>21</v>
      </c>
      <c r="Q355" s="57">
        <v>27</v>
      </c>
      <c r="R355" s="57"/>
      <c r="S355" s="57"/>
      <c r="T355" s="57"/>
      <c r="U355" s="57"/>
      <c r="V355" s="57"/>
      <c r="W355" s="57"/>
      <c r="X355" s="57">
        <v>3</v>
      </c>
      <c r="Y355" s="57"/>
      <c r="Z355" s="57"/>
      <c r="AA355" s="57"/>
      <c r="AB355" s="57"/>
      <c r="AC355" s="10"/>
      <c r="AD355" s="10"/>
      <c r="AI355" t="str">
        <f t="shared" si="90"/>
        <v>Plymouth</v>
      </c>
      <c r="AJ355" t="s">
        <v>1738</v>
      </c>
      <c r="AK355">
        <v>2</v>
      </c>
      <c r="AM355" s="91">
        <v>33</v>
      </c>
      <c r="AN355" s="93">
        <v>9</v>
      </c>
      <c r="AO355" s="93">
        <v>160</v>
      </c>
      <c r="AP355" s="97">
        <v>62660</v>
      </c>
      <c r="AQ355" s="97">
        <f t="shared" si="93"/>
        <v>33009</v>
      </c>
      <c r="AR355" t="s">
        <v>718</v>
      </c>
      <c r="AS355">
        <f t="shared" si="89"/>
        <v>3362660</v>
      </c>
      <c r="AW355">
        <v>28.74</v>
      </c>
      <c r="AX355">
        <v>0.35</v>
      </c>
      <c r="AY355">
        <v>28.39</v>
      </c>
    </row>
    <row r="356" spans="1:51" hidden="1" outlineLevel="1">
      <c r="A356" t="s">
        <v>1423</v>
      </c>
      <c r="B356" s="10" t="s">
        <v>704</v>
      </c>
      <c r="C356" s="1">
        <f t="shared" si="83"/>
        <v>8095</v>
      </c>
      <c r="D356" s="7">
        <f>IF(N356&gt;0, RANK(N356,(N356:P356,Q356:AE356)),0)</f>
        <v>1</v>
      </c>
      <c r="E356" s="7">
        <f>IF(O356&gt;0,RANK(O356,(N356:P356,Q356:AE356)),0)</f>
        <v>2</v>
      </c>
      <c r="F356" s="7">
        <f t="shared" si="84"/>
        <v>3</v>
      </c>
      <c r="G356" s="1">
        <f t="shared" si="91"/>
        <v>1423</v>
      </c>
      <c r="H356" s="2">
        <f t="shared" si="92"/>
        <v>0.17578752316244595</v>
      </c>
      <c r="I356" s="8"/>
      <c r="J356" s="2">
        <f t="shared" si="85"/>
        <v>0.57393452748610252</v>
      </c>
      <c r="K356" s="2">
        <f t="shared" si="86"/>
        <v>0.39814700432365657</v>
      </c>
      <c r="L356" s="2">
        <f t="shared" si="87"/>
        <v>1.7171093267449044E-2</v>
      </c>
      <c r="M356" s="2">
        <f t="shared" si="88"/>
        <v>1.0747374922791864E-2</v>
      </c>
      <c r="N356" s="1">
        <v>4646</v>
      </c>
      <c r="O356" s="1">
        <v>3223</v>
      </c>
      <c r="P356" s="1">
        <v>139</v>
      </c>
      <c r="Q356" s="57">
        <v>71</v>
      </c>
      <c r="R356" s="57"/>
      <c r="S356" s="57"/>
      <c r="T356" s="57"/>
      <c r="U356" s="57"/>
      <c r="V356" s="57"/>
      <c r="W356" s="57"/>
      <c r="X356" s="57">
        <v>16</v>
      </c>
      <c r="Y356" s="57"/>
      <c r="Z356" s="57"/>
      <c r="AA356" s="57"/>
      <c r="AB356" s="57"/>
      <c r="AC356" s="10"/>
      <c r="AD356" s="10"/>
      <c r="AI356" t="str">
        <f t="shared" si="90"/>
        <v>Portsmouth</v>
      </c>
      <c r="AJ356" t="s">
        <v>241</v>
      </c>
      <c r="AK356">
        <v>1</v>
      </c>
      <c r="AM356" s="91">
        <v>33</v>
      </c>
      <c r="AN356" s="93">
        <v>15</v>
      </c>
      <c r="AO356" s="93">
        <v>145</v>
      </c>
      <c r="AP356" s="97">
        <v>62900</v>
      </c>
      <c r="AQ356" s="97">
        <f t="shared" si="93"/>
        <v>33015</v>
      </c>
      <c r="AR356" t="s">
        <v>710</v>
      </c>
      <c r="AS356">
        <f t="shared" si="89"/>
        <v>3362900</v>
      </c>
      <c r="AW356">
        <v>16.79</v>
      </c>
      <c r="AX356">
        <v>1.18</v>
      </c>
      <c r="AY356">
        <v>15.61</v>
      </c>
    </row>
    <row r="357" spans="1:51" hidden="1" outlineLevel="1">
      <c r="A357" t="s">
        <v>1215</v>
      </c>
      <c r="B357" s="10" t="s">
        <v>704</v>
      </c>
      <c r="C357" s="1">
        <f t="shared" si="83"/>
        <v>203</v>
      </c>
      <c r="D357" s="7">
        <f>IF(N357&gt;0, RANK(N357,(N357:P357,Q357:AE357)),0)</f>
        <v>1</v>
      </c>
      <c r="E357" s="7">
        <f>IF(O357&gt;0,RANK(O357,(N357:P357,Q357:AE357)),0)</f>
        <v>2</v>
      </c>
      <c r="F357" s="7">
        <f t="shared" si="84"/>
        <v>3</v>
      </c>
      <c r="G357" s="1">
        <f t="shared" si="91"/>
        <v>40</v>
      </c>
      <c r="H357" s="2">
        <f t="shared" si="92"/>
        <v>0.19704433497536947</v>
      </c>
      <c r="I357" s="8"/>
      <c r="J357" s="2">
        <f t="shared" si="85"/>
        <v>0.58620689655172409</v>
      </c>
      <c r="K357" s="2">
        <f t="shared" si="86"/>
        <v>0.3891625615763547</v>
      </c>
      <c r="L357" s="2">
        <f t="shared" si="87"/>
        <v>2.4630541871921183E-2</v>
      </c>
      <c r="M357" s="2">
        <f t="shared" si="88"/>
        <v>2.4286128663675299E-17</v>
      </c>
      <c r="N357" s="1">
        <v>119</v>
      </c>
      <c r="O357" s="1">
        <v>79</v>
      </c>
      <c r="P357" s="1">
        <v>5</v>
      </c>
      <c r="Q357" s="57">
        <v>0</v>
      </c>
      <c r="R357" s="57"/>
      <c r="S357" s="57"/>
      <c r="T357" s="57"/>
      <c r="U357" s="57"/>
      <c r="V357" s="57"/>
      <c r="W357" s="57"/>
      <c r="X357" s="57">
        <v>0</v>
      </c>
      <c r="Y357" s="57"/>
      <c r="Z357" s="57"/>
      <c r="AA357" s="57"/>
      <c r="AB357" s="57"/>
      <c r="AC357" s="10"/>
      <c r="AD357" s="10"/>
      <c r="AI357" t="str">
        <f t="shared" si="90"/>
        <v>Randolph</v>
      </c>
      <c r="AJ357" t="s">
        <v>813</v>
      </c>
      <c r="AK357">
        <v>2</v>
      </c>
      <c r="AM357" s="91">
        <v>33</v>
      </c>
      <c r="AN357" s="93">
        <v>7</v>
      </c>
      <c r="AO357" s="93">
        <v>165</v>
      </c>
      <c r="AP357" s="97">
        <v>63860</v>
      </c>
      <c r="AQ357" s="97">
        <f t="shared" si="93"/>
        <v>33007</v>
      </c>
      <c r="AR357" t="s">
        <v>718</v>
      </c>
      <c r="AS357">
        <f t="shared" si="89"/>
        <v>3363860</v>
      </c>
      <c r="AW357">
        <v>47.15</v>
      </c>
      <c r="AX357">
        <v>0.04</v>
      </c>
      <c r="AY357">
        <v>47.11</v>
      </c>
    </row>
    <row r="358" spans="1:51" hidden="1" outlineLevel="1">
      <c r="A358" t="s">
        <v>1397</v>
      </c>
      <c r="B358" s="10" t="s">
        <v>704</v>
      </c>
      <c r="C358" s="1">
        <f t="shared" si="83"/>
        <v>3086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 t="shared" si="84"/>
        <v>3</v>
      </c>
      <c r="G358" s="1">
        <f t="shared" si="91"/>
        <v>1356</v>
      </c>
      <c r="H358" s="2">
        <f t="shared" si="92"/>
        <v>0.43940375891121192</v>
      </c>
      <c r="I358" s="8"/>
      <c r="J358" s="2">
        <f t="shared" si="85"/>
        <v>0.2608554763447829</v>
      </c>
      <c r="K358" s="2">
        <f t="shared" si="86"/>
        <v>0.70025923525599476</v>
      </c>
      <c r="L358" s="2">
        <f t="shared" si="87"/>
        <v>2.4303305249513935E-2</v>
      </c>
      <c r="M358" s="2">
        <f t="shared" si="88"/>
        <v>1.4581983149708405E-2</v>
      </c>
      <c r="N358" s="1">
        <v>805</v>
      </c>
      <c r="O358" s="1">
        <v>2161</v>
      </c>
      <c r="P358" s="1">
        <v>75</v>
      </c>
      <c r="Q358" s="57">
        <v>41</v>
      </c>
      <c r="R358" s="57"/>
      <c r="S358" s="57"/>
      <c r="T358" s="57"/>
      <c r="U358" s="57"/>
      <c r="V358" s="57"/>
      <c r="W358" s="57"/>
      <c r="X358" s="57">
        <v>4</v>
      </c>
      <c r="Y358" s="57"/>
      <c r="Z358" s="57"/>
      <c r="AA358" s="57"/>
      <c r="AB358" s="57"/>
      <c r="AC358" s="10"/>
      <c r="AD358" s="10"/>
      <c r="AI358" t="str">
        <f t="shared" si="90"/>
        <v>Raymond</v>
      </c>
      <c r="AJ358" t="s">
        <v>241</v>
      </c>
      <c r="AK358">
        <v>1</v>
      </c>
      <c r="AM358" s="91">
        <v>33</v>
      </c>
      <c r="AN358" s="93">
        <v>15</v>
      </c>
      <c r="AO358" s="93">
        <v>150</v>
      </c>
      <c r="AP358" s="97">
        <v>64020</v>
      </c>
      <c r="AQ358" s="97">
        <f t="shared" si="93"/>
        <v>33015</v>
      </c>
      <c r="AR358" t="s">
        <v>718</v>
      </c>
      <c r="AS358">
        <f t="shared" si="89"/>
        <v>3364020</v>
      </c>
      <c r="AW358">
        <v>29.57</v>
      </c>
      <c r="AX358">
        <v>0.79</v>
      </c>
      <c r="AY358">
        <v>28.78</v>
      </c>
    </row>
    <row r="359" spans="1:51" hidden="1" outlineLevel="1">
      <c r="A359" t="s">
        <v>321</v>
      </c>
      <c r="B359" s="10" t="s">
        <v>704</v>
      </c>
      <c r="C359" s="1">
        <f t="shared" si="83"/>
        <v>459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 t="shared" si="84"/>
        <v>3</v>
      </c>
      <c r="G359" s="1">
        <f t="shared" si="91"/>
        <v>89</v>
      </c>
      <c r="H359" s="2">
        <f t="shared" si="92"/>
        <v>0.19389978213507625</v>
      </c>
      <c r="I359" s="8"/>
      <c r="J359" s="2">
        <f t="shared" si="85"/>
        <v>0.37908496732026142</v>
      </c>
      <c r="K359" s="2">
        <f t="shared" si="86"/>
        <v>0.57298474945533773</v>
      </c>
      <c r="L359" s="2">
        <f t="shared" si="87"/>
        <v>2.6143790849673203E-2</v>
      </c>
      <c r="M359" s="2">
        <f t="shared" si="88"/>
        <v>2.1786492374727646E-2</v>
      </c>
      <c r="N359" s="1">
        <v>174</v>
      </c>
      <c r="O359" s="1">
        <v>263</v>
      </c>
      <c r="P359" s="1">
        <v>12</v>
      </c>
      <c r="Q359" s="57">
        <v>4</v>
      </c>
      <c r="R359" s="57"/>
      <c r="S359" s="57"/>
      <c r="T359" s="57"/>
      <c r="U359" s="57"/>
      <c r="V359" s="57"/>
      <c r="W359" s="57"/>
      <c r="X359" s="57">
        <v>6</v>
      </c>
      <c r="Y359" s="57"/>
      <c r="Z359" s="57"/>
      <c r="AA359" s="57"/>
      <c r="AB359" s="57"/>
      <c r="AC359" s="10"/>
      <c r="AD359" s="10"/>
      <c r="AI359" t="str">
        <f t="shared" si="90"/>
        <v>Richmond</v>
      </c>
      <c r="AJ359" t="s">
        <v>1288</v>
      </c>
      <c r="AK359">
        <v>2</v>
      </c>
      <c r="AM359" s="91">
        <v>33</v>
      </c>
      <c r="AN359" s="93">
        <v>5</v>
      </c>
      <c r="AO359" s="93">
        <v>65</v>
      </c>
      <c r="AP359" s="97">
        <v>64420</v>
      </c>
      <c r="AQ359" s="97">
        <f t="shared" si="93"/>
        <v>33005</v>
      </c>
      <c r="AR359" t="s">
        <v>718</v>
      </c>
      <c r="AS359">
        <f t="shared" si="89"/>
        <v>3364420</v>
      </c>
      <c r="AW359">
        <v>37.770000000000003</v>
      </c>
      <c r="AX359">
        <v>0.2</v>
      </c>
      <c r="AY359">
        <v>37.57</v>
      </c>
    </row>
    <row r="360" spans="1:51" hidden="1" outlineLevel="1">
      <c r="A360" t="s">
        <v>1398</v>
      </c>
      <c r="B360" s="10" t="s">
        <v>704</v>
      </c>
      <c r="C360" s="1">
        <f t="shared" si="83"/>
        <v>1890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 t="shared" si="84"/>
        <v>3</v>
      </c>
      <c r="G360" s="1">
        <f t="shared" si="91"/>
        <v>721</v>
      </c>
      <c r="H360" s="2">
        <f t="shared" si="92"/>
        <v>0.38148148148148148</v>
      </c>
      <c r="I360" s="8"/>
      <c r="J360" s="2">
        <f t="shared" si="85"/>
        <v>0.29523809523809524</v>
      </c>
      <c r="K360" s="2">
        <f t="shared" si="86"/>
        <v>0.67671957671957672</v>
      </c>
      <c r="L360" s="2">
        <f t="shared" si="87"/>
        <v>2.0634920634920634E-2</v>
      </c>
      <c r="M360" s="2">
        <f t="shared" si="88"/>
        <v>7.4074074074073452E-3</v>
      </c>
      <c r="N360" s="1">
        <v>558</v>
      </c>
      <c r="O360" s="1">
        <v>1279</v>
      </c>
      <c r="P360" s="1">
        <v>39</v>
      </c>
      <c r="Q360" s="57">
        <v>14</v>
      </c>
      <c r="R360" s="57"/>
      <c r="S360" s="57"/>
      <c r="T360" s="57"/>
      <c r="U360" s="57"/>
      <c r="V360" s="57"/>
      <c r="W360" s="57"/>
      <c r="X360" s="57">
        <v>0</v>
      </c>
      <c r="Y360" s="57"/>
      <c r="Z360" s="57"/>
      <c r="AA360" s="57"/>
      <c r="AB360" s="57"/>
      <c r="AC360" s="10"/>
      <c r="AD360" s="10"/>
      <c r="AI360" t="str">
        <f t="shared" si="90"/>
        <v>Rindge</v>
      </c>
      <c r="AJ360" t="s">
        <v>1288</v>
      </c>
      <c r="AK360">
        <v>2</v>
      </c>
      <c r="AM360" s="91">
        <v>33</v>
      </c>
      <c r="AN360" s="93">
        <v>5</v>
      </c>
      <c r="AO360" s="93">
        <v>70</v>
      </c>
      <c r="AP360" s="97">
        <v>64580</v>
      </c>
      <c r="AQ360" s="97">
        <f t="shared" si="93"/>
        <v>33005</v>
      </c>
      <c r="AR360" t="s">
        <v>718</v>
      </c>
      <c r="AS360">
        <f t="shared" si="89"/>
        <v>3364580</v>
      </c>
      <c r="AW360">
        <v>39.96</v>
      </c>
      <c r="AX360">
        <v>2.77</v>
      </c>
      <c r="AY360">
        <v>37.19</v>
      </c>
    </row>
    <row r="361" spans="1:51" hidden="1" outlineLevel="1">
      <c r="A361" t="s">
        <v>1163</v>
      </c>
      <c r="B361" s="10" t="s">
        <v>704</v>
      </c>
      <c r="C361" s="1">
        <f t="shared" si="83"/>
        <v>8713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 t="shared" si="84"/>
        <v>3</v>
      </c>
      <c r="G361" s="1">
        <f t="shared" si="91"/>
        <v>2535</v>
      </c>
      <c r="H361" s="2">
        <f t="shared" si="92"/>
        <v>0.29094456559164467</v>
      </c>
      <c r="I361" s="8"/>
      <c r="J361" s="2">
        <f t="shared" si="85"/>
        <v>0.33754160449902443</v>
      </c>
      <c r="K361" s="2">
        <f t="shared" si="86"/>
        <v>0.62848617009066909</v>
      </c>
      <c r="L361" s="2">
        <f t="shared" si="87"/>
        <v>2.5020084930563527E-2</v>
      </c>
      <c r="M361" s="2">
        <f t="shared" si="88"/>
        <v>8.9521404797428955E-3</v>
      </c>
      <c r="N361" s="1">
        <v>2941</v>
      </c>
      <c r="O361" s="1">
        <v>5476</v>
      </c>
      <c r="P361" s="1">
        <v>218</v>
      </c>
      <c r="Q361" s="57">
        <v>70</v>
      </c>
      <c r="R361" s="57"/>
      <c r="S361" s="57"/>
      <c r="T361" s="57"/>
      <c r="U361" s="57"/>
      <c r="V361" s="57"/>
      <c r="W361" s="57"/>
      <c r="X361" s="57">
        <v>8</v>
      </c>
      <c r="Y361" s="57"/>
      <c r="Z361" s="57"/>
      <c r="AA361" s="57"/>
      <c r="AB361" s="57"/>
      <c r="AC361" s="10"/>
      <c r="AD361" s="10"/>
      <c r="AI361" t="str">
        <f t="shared" si="90"/>
        <v>Rochester</v>
      </c>
      <c r="AJ361" t="s">
        <v>192</v>
      </c>
      <c r="AK361">
        <v>1</v>
      </c>
      <c r="AM361" s="91">
        <v>33</v>
      </c>
      <c r="AN361" s="93">
        <v>17</v>
      </c>
      <c r="AO361" s="93">
        <v>50</v>
      </c>
      <c r="AP361" s="97">
        <v>65140</v>
      </c>
      <c r="AQ361" s="97">
        <f t="shared" si="93"/>
        <v>33017</v>
      </c>
      <c r="AR361" t="s">
        <v>710</v>
      </c>
      <c r="AS361">
        <f t="shared" si="89"/>
        <v>3365140</v>
      </c>
      <c r="AW361">
        <v>45.78</v>
      </c>
      <c r="AX361">
        <v>0.63</v>
      </c>
      <c r="AY361">
        <v>45.15</v>
      </c>
    </row>
    <row r="362" spans="1:51" hidden="1" outlineLevel="1">
      <c r="A362" t="s">
        <v>440</v>
      </c>
      <c r="B362" s="10" t="s">
        <v>704</v>
      </c>
      <c r="C362" s="1">
        <f t="shared" si="83"/>
        <v>1028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 t="shared" si="84"/>
        <v>3</v>
      </c>
      <c r="G362" s="1">
        <f t="shared" si="91"/>
        <v>185</v>
      </c>
      <c r="H362" s="2">
        <f t="shared" si="92"/>
        <v>0.17996108949416342</v>
      </c>
      <c r="I362" s="8"/>
      <c r="J362" s="2">
        <f t="shared" si="85"/>
        <v>0.39494163424124512</v>
      </c>
      <c r="K362" s="2">
        <f t="shared" si="86"/>
        <v>0.57490272373540852</v>
      </c>
      <c r="L362" s="2">
        <f t="shared" si="87"/>
        <v>2.4319066147859923E-2</v>
      </c>
      <c r="M362" s="2">
        <f t="shared" si="88"/>
        <v>5.8365758754864959E-3</v>
      </c>
      <c r="N362" s="1">
        <v>406</v>
      </c>
      <c r="O362" s="1">
        <v>591</v>
      </c>
      <c r="P362" s="1">
        <v>25</v>
      </c>
      <c r="Q362" s="57">
        <v>5</v>
      </c>
      <c r="R362" s="57"/>
      <c r="S362" s="57"/>
      <c r="T362" s="57"/>
      <c r="U362" s="57"/>
      <c r="V362" s="57"/>
      <c r="W362" s="57"/>
      <c r="X362" s="57">
        <v>1</v>
      </c>
      <c r="Y362" s="57"/>
      <c r="Z362" s="57"/>
      <c r="AA362" s="57"/>
      <c r="AB362" s="57"/>
      <c r="AC362" s="10"/>
      <c r="AD362" s="10"/>
      <c r="AI362" t="str">
        <f t="shared" si="90"/>
        <v>Rollinsford</v>
      </c>
      <c r="AJ362" t="s">
        <v>192</v>
      </c>
      <c r="AK362">
        <v>1</v>
      </c>
      <c r="AM362" s="91">
        <v>33</v>
      </c>
      <c r="AN362" s="93">
        <v>17</v>
      </c>
      <c r="AO362" s="93">
        <v>55</v>
      </c>
      <c r="AP362" s="97">
        <v>65540</v>
      </c>
      <c r="AQ362" s="97">
        <f t="shared" si="93"/>
        <v>33017</v>
      </c>
      <c r="AR362" t="s">
        <v>718</v>
      </c>
      <c r="AS362">
        <f t="shared" si="89"/>
        <v>3365540</v>
      </c>
      <c r="AW362">
        <v>7.54</v>
      </c>
      <c r="AX362">
        <v>0.25</v>
      </c>
      <c r="AY362">
        <v>7.29</v>
      </c>
    </row>
    <row r="363" spans="1:51" hidden="1" outlineLevel="1">
      <c r="A363" t="s">
        <v>1399</v>
      </c>
      <c r="B363" s="10" t="s">
        <v>704</v>
      </c>
      <c r="C363" s="1">
        <f t="shared" si="83"/>
        <v>102</v>
      </c>
      <c r="D363" s="7">
        <f>IF(N363&gt;0, RANK(N363,(N363:P363,Q363:AE363)),0)</f>
        <v>1</v>
      </c>
      <c r="E363" s="7">
        <f>IF(O363&gt;0,RANK(O363,(N363:P363,Q363:AE363)),0)</f>
        <v>1</v>
      </c>
      <c r="F363" s="7">
        <f t="shared" si="84"/>
        <v>3</v>
      </c>
      <c r="G363" s="1">
        <f t="shared" si="91"/>
        <v>0</v>
      </c>
      <c r="H363" s="2">
        <f t="shared" si="92"/>
        <v>0</v>
      </c>
      <c r="I363" s="8"/>
      <c r="J363" s="2">
        <f t="shared" si="85"/>
        <v>0.47058823529411764</v>
      </c>
      <c r="K363" s="2">
        <f t="shared" si="86"/>
        <v>0.47058823529411764</v>
      </c>
      <c r="L363" s="2">
        <f t="shared" si="87"/>
        <v>4.9019607843137254E-2</v>
      </c>
      <c r="M363" s="2">
        <f t="shared" si="88"/>
        <v>9.8039215686274647E-3</v>
      </c>
      <c r="N363" s="1">
        <v>48</v>
      </c>
      <c r="O363" s="1">
        <v>48</v>
      </c>
      <c r="P363" s="1">
        <v>5</v>
      </c>
      <c r="Q363" s="57">
        <v>0</v>
      </c>
      <c r="R363" s="57"/>
      <c r="S363" s="57"/>
      <c r="T363" s="57"/>
      <c r="U363" s="57"/>
      <c r="V363" s="57"/>
      <c r="W363" s="57"/>
      <c r="X363" s="57">
        <v>1</v>
      </c>
      <c r="Y363" s="57"/>
      <c r="Z363" s="57"/>
      <c r="AA363" s="57"/>
      <c r="AB363" s="57"/>
      <c r="AC363" s="10"/>
      <c r="AD363" s="10"/>
      <c r="AI363" t="str">
        <f t="shared" si="90"/>
        <v>Roxbury</v>
      </c>
      <c r="AJ363" t="s">
        <v>1288</v>
      </c>
      <c r="AK363">
        <v>2</v>
      </c>
      <c r="AM363" s="91">
        <v>33</v>
      </c>
      <c r="AN363" s="93">
        <v>5</v>
      </c>
      <c r="AO363" s="93">
        <v>75</v>
      </c>
      <c r="AP363" s="97">
        <v>65700</v>
      </c>
      <c r="AQ363" s="97">
        <f t="shared" si="93"/>
        <v>33005</v>
      </c>
      <c r="AR363" t="s">
        <v>718</v>
      </c>
      <c r="AS363">
        <f t="shared" si="89"/>
        <v>3365700</v>
      </c>
      <c r="AW363">
        <v>12.19</v>
      </c>
      <c r="AX363">
        <v>0.28999999999999998</v>
      </c>
      <c r="AY363">
        <v>11.9</v>
      </c>
    </row>
    <row r="364" spans="1:51" hidden="1" outlineLevel="1">
      <c r="A364" t="s">
        <v>441</v>
      </c>
      <c r="B364" s="10" t="s">
        <v>704</v>
      </c>
      <c r="C364" s="1">
        <f t="shared" si="83"/>
        <v>643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 t="shared" si="84"/>
        <v>4</v>
      </c>
      <c r="G364" s="1">
        <f t="shared" si="91"/>
        <v>136</v>
      </c>
      <c r="H364" s="2">
        <f t="shared" si="92"/>
        <v>0.21150855365474339</v>
      </c>
      <c r="I364" s="8"/>
      <c r="J364" s="2">
        <f t="shared" si="85"/>
        <v>0.37169517884914466</v>
      </c>
      <c r="K364" s="2">
        <f t="shared" si="86"/>
        <v>0.58320373250388802</v>
      </c>
      <c r="L364" s="2">
        <f t="shared" si="87"/>
        <v>2.177293934681182E-2</v>
      </c>
      <c r="M364" s="2">
        <f t="shared" si="88"/>
        <v>2.3328149300155449E-2</v>
      </c>
      <c r="N364" s="1">
        <v>239</v>
      </c>
      <c r="O364" s="1">
        <v>375</v>
      </c>
      <c r="P364" s="1">
        <v>14</v>
      </c>
      <c r="Q364" s="57">
        <v>15</v>
      </c>
      <c r="R364" s="57"/>
      <c r="S364" s="57"/>
      <c r="T364" s="57"/>
      <c r="U364" s="57"/>
      <c r="V364" s="57"/>
      <c r="W364" s="57"/>
      <c r="X364" s="57">
        <v>0</v>
      </c>
      <c r="Y364" s="57"/>
      <c r="Z364" s="57"/>
      <c r="AA364" s="57"/>
      <c r="AB364" s="57"/>
      <c r="AC364" s="10"/>
      <c r="AD364" s="10"/>
      <c r="AI364" t="str">
        <f t="shared" si="90"/>
        <v>Rumney</v>
      </c>
      <c r="AJ364" t="s">
        <v>1738</v>
      </c>
      <c r="AK364">
        <v>2</v>
      </c>
      <c r="AM364" s="91">
        <v>33</v>
      </c>
      <c r="AN364" s="93">
        <v>9</v>
      </c>
      <c r="AO364" s="93">
        <v>165</v>
      </c>
      <c r="AP364" s="97">
        <v>65940</v>
      </c>
      <c r="AQ364" s="97">
        <f t="shared" si="93"/>
        <v>33009</v>
      </c>
      <c r="AR364" t="s">
        <v>718</v>
      </c>
      <c r="AS364">
        <f t="shared" si="89"/>
        <v>3365940</v>
      </c>
      <c r="AW364">
        <v>42.56</v>
      </c>
      <c r="AX364">
        <v>0.63</v>
      </c>
      <c r="AY364">
        <v>41.92</v>
      </c>
    </row>
    <row r="365" spans="1:51" hidden="1" outlineLevel="1">
      <c r="A365" t="s">
        <v>442</v>
      </c>
      <c r="B365" s="10" t="s">
        <v>704</v>
      </c>
      <c r="C365" s="1">
        <f t="shared" si="83"/>
        <v>2748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 t="shared" si="84"/>
        <v>3</v>
      </c>
      <c r="G365" s="1">
        <f t="shared" si="91"/>
        <v>580</v>
      </c>
      <c r="H365" s="2">
        <f t="shared" si="92"/>
        <v>0.21106259097525473</v>
      </c>
      <c r="I365" s="8"/>
      <c r="J365" s="2">
        <f t="shared" si="85"/>
        <v>0.38136826783114991</v>
      </c>
      <c r="K365" s="2">
        <f t="shared" si="86"/>
        <v>0.59243085880640467</v>
      </c>
      <c r="L365" s="2">
        <f t="shared" si="87"/>
        <v>1.6375545851528384E-2</v>
      </c>
      <c r="M365" s="2">
        <f t="shared" si="88"/>
        <v>9.8253275109170916E-3</v>
      </c>
      <c r="N365" s="1">
        <v>1048</v>
      </c>
      <c r="O365" s="1">
        <v>1628</v>
      </c>
      <c r="P365" s="1">
        <v>45</v>
      </c>
      <c r="Q365" s="57">
        <v>18</v>
      </c>
      <c r="R365" s="57"/>
      <c r="S365" s="57"/>
      <c r="T365" s="57"/>
      <c r="U365" s="57"/>
      <c r="V365" s="57"/>
      <c r="W365" s="57"/>
      <c r="X365" s="57">
        <v>9</v>
      </c>
      <c r="Y365" s="57"/>
      <c r="Z365" s="57"/>
      <c r="AA365" s="57"/>
      <c r="AB365" s="57"/>
      <c r="AC365" s="10"/>
      <c r="AD365" s="10"/>
      <c r="AI365" t="str">
        <f t="shared" si="90"/>
        <v>Rye</v>
      </c>
      <c r="AJ365" t="s">
        <v>241</v>
      </c>
      <c r="AK365">
        <v>1</v>
      </c>
      <c r="AM365" s="91">
        <v>33</v>
      </c>
      <c r="AN365" s="93">
        <v>15</v>
      </c>
      <c r="AO365" s="93">
        <v>155</v>
      </c>
      <c r="AP365" s="97">
        <v>66180</v>
      </c>
      <c r="AQ365" s="97">
        <f t="shared" si="93"/>
        <v>33015</v>
      </c>
      <c r="AR365" t="s">
        <v>718</v>
      </c>
      <c r="AS365">
        <f t="shared" si="89"/>
        <v>3366180</v>
      </c>
      <c r="AW365">
        <v>35.5</v>
      </c>
      <c r="AX365">
        <v>22.88</v>
      </c>
      <c r="AY365">
        <v>12.62</v>
      </c>
    </row>
    <row r="366" spans="1:51" hidden="1" outlineLevel="1">
      <c r="A366" t="s">
        <v>690</v>
      </c>
      <c r="B366" s="10" t="s">
        <v>704</v>
      </c>
      <c r="C366" s="1">
        <f t="shared" ref="C366:C415" si="94">SUM(N366:AG366)</f>
        <v>8682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 t="shared" ref="F366:F415" si="95">IF(P366&gt;0,RANK(P366,(N366:AE366)),0)</f>
        <v>3</v>
      </c>
      <c r="G366" s="1">
        <f t="shared" si="91"/>
        <v>3776</v>
      </c>
      <c r="H366" s="2">
        <f t="shared" si="92"/>
        <v>0.43492282884128081</v>
      </c>
      <c r="I366" s="8"/>
      <c r="J366" s="2">
        <f t="shared" ref="J366:J415" si="96">IF(C366=0,"-",N366/C366)</f>
        <v>0.26249712047915225</v>
      </c>
      <c r="K366" s="2">
        <f t="shared" ref="K366:K415" si="97">IF(C366=0,"-",O366/C366)</f>
        <v>0.69741994932043305</v>
      </c>
      <c r="L366" s="2">
        <f t="shared" ref="L366:L415" si="98">IF(C366=0,"-",P366/C366)</f>
        <v>3.0177378484220224E-2</v>
      </c>
      <c r="M366" s="2">
        <f t="shared" ref="M366:M415" si="99">IF(C366=0,"-",(1-J366-K366-L366))</f>
        <v>9.9055517161945328E-3</v>
      </c>
      <c r="N366" s="1">
        <v>2279</v>
      </c>
      <c r="O366" s="1">
        <v>6055</v>
      </c>
      <c r="P366" s="1">
        <v>262</v>
      </c>
      <c r="Q366" s="57">
        <v>73</v>
      </c>
      <c r="R366" s="57"/>
      <c r="S366" s="57"/>
      <c r="T366" s="57"/>
      <c r="U366" s="57"/>
      <c r="V366" s="57"/>
      <c r="W366" s="57"/>
      <c r="X366" s="57">
        <v>13</v>
      </c>
      <c r="Y366" s="57"/>
      <c r="Z366" s="57"/>
      <c r="AA366" s="57"/>
      <c r="AB366" s="57"/>
      <c r="AC366" s="10"/>
      <c r="AD366" s="10"/>
      <c r="AI366" t="str">
        <f t="shared" si="90"/>
        <v>Salem</v>
      </c>
      <c r="AJ366" t="s">
        <v>241</v>
      </c>
      <c r="AK366">
        <v>2</v>
      </c>
      <c r="AM366" s="91">
        <v>33</v>
      </c>
      <c r="AN366" s="93">
        <v>15</v>
      </c>
      <c r="AO366" s="93">
        <v>160</v>
      </c>
      <c r="AP366" s="97">
        <v>66660</v>
      </c>
      <c r="AQ366" s="97">
        <f t="shared" si="93"/>
        <v>33015</v>
      </c>
      <c r="AR366" t="s">
        <v>718</v>
      </c>
      <c r="AS366">
        <f t="shared" ref="AS366:AS414" si="100">AM366*100000+AP366</f>
        <v>3366660</v>
      </c>
      <c r="AW366">
        <v>25.86</v>
      </c>
      <c r="AX366">
        <v>1.1599999999999999</v>
      </c>
      <c r="AY366">
        <v>24.7</v>
      </c>
    </row>
    <row r="367" spans="1:51" hidden="1" outlineLevel="1">
      <c r="A367" t="s">
        <v>1077</v>
      </c>
      <c r="B367" s="10" t="s">
        <v>704</v>
      </c>
      <c r="C367" s="1">
        <f t="shared" si="94"/>
        <v>567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 t="shared" si="95"/>
        <v>3</v>
      </c>
      <c r="G367" s="1">
        <f t="shared" si="91"/>
        <v>226</v>
      </c>
      <c r="H367" s="2">
        <f t="shared" si="92"/>
        <v>0.3985890652557319</v>
      </c>
      <c r="I367" s="8"/>
      <c r="J367" s="2">
        <f t="shared" si="96"/>
        <v>0.27865961199294531</v>
      </c>
      <c r="K367" s="2">
        <f t="shared" si="97"/>
        <v>0.67724867724867721</v>
      </c>
      <c r="L367" s="2">
        <f t="shared" si="98"/>
        <v>2.292768959435626E-2</v>
      </c>
      <c r="M367" s="2">
        <f t="shared" si="99"/>
        <v>2.1164021164021218E-2</v>
      </c>
      <c r="N367" s="1">
        <v>158</v>
      </c>
      <c r="O367" s="1">
        <v>384</v>
      </c>
      <c r="P367" s="1">
        <v>13</v>
      </c>
      <c r="Q367" s="57">
        <v>12</v>
      </c>
      <c r="R367" s="57"/>
      <c r="S367" s="57"/>
      <c r="T367" s="57"/>
      <c r="U367" s="57"/>
      <c r="V367" s="57"/>
      <c r="W367" s="57"/>
      <c r="X367" s="57">
        <v>0</v>
      </c>
      <c r="Y367" s="57"/>
      <c r="Z367" s="57"/>
      <c r="AA367" s="57"/>
      <c r="AB367" s="57"/>
      <c r="AC367" s="10"/>
      <c r="AD367" s="10"/>
      <c r="AI367" t="str">
        <f t="shared" si="90"/>
        <v>Salisbury</v>
      </c>
      <c r="AJ367" t="s">
        <v>2298</v>
      </c>
      <c r="AK367">
        <v>2</v>
      </c>
      <c r="AM367" s="91">
        <v>33</v>
      </c>
      <c r="AN367" s="93">
        <v>13</v>
      </c>
      <c r="AO367" s="93">
        <v>115</v>
      </c>
      <c r="AP367" s="97">
        <v>66980</v>
      </c>
      <c r="AQ367" s="97">
        <f t="shared" si="93"/>
        <v>33013</v>
      </c>
      <c r="AR367" t="s">
        <v>718</v>
      </c>
      <c r="AS367">
        <f t="shared" si="100"/>
        <v>3366980</v>
      </c>
      <c r="AW367">
        <v>40.21</v>
      </c>
      <c r="AX367">
        <v>0.26</v>
      </c>
      <c r="AY367">
        <v>39.96</v>
      </c>
    </row>
    <row r="368" spans="1:51" hidden="1" outlineLevel="1">
      <c r="A368" t="s">
        <v>1025</v>
      </c>
      <c r="B368" s="10" t="s">
        <v>704</v>
      </c>
      <c r="C368" s="1">
        <f t="shared" si="94"/>
        <v>1301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 t="shared" si="95"/>
        <v>3</v>
      </c>
      <c r="G368" s="1">
        <f t="shared" si="91"/>
        <v>279</v>
      </c>
      <c r="H368" s="2">
        <f t="shared" si="92"/>
        <v>0.21445042275172943</v>
      </c>
      <c r="I368" s="8"/>
      <c r="J368" s="2">
        <f t="shared" si="96"/>
        <v>0.37355880092236743</v>
      </c>
      <c r="K368" s="2">
        <f t="shared" si="97"/>
        <v>0.5880092236740968</v>
      </c>
      <c r="L368" s="2">
        <f t="shared" si="98"/>
        <v>2.8439661798616449E-2</v>
      </c>
      <c r="M368" s="2">
        <f t="shared" si="99"/>
        <v>9.9923136049193742E-3</v>
      </c>
      <c r="N368" s="1">
        <v>486</v>
      </c>
      <c r="O368" s="1">
        <v>765</v>
      </c>
      <c r="P368" s="1">
        <v>37</v>
      </c>
      <c r="Q368" s="57">
        <v>9</v>
      </c>
      <c r="R368" s="57"/>
      <c r="S368" s="57"/>
      <c r="T368" s="57"/>
      <c r="U368" s="57"/>
      <c r="V368" s="57"/>
      <c r="W368" s="57"/>
      <c r="X368" s="57">
        <v>4</v>
      </c>
      <c r="Y368" s="57"/>
      <c r="Z368" s="57"/>
      <c r="AA368" s="57"/>
      <c r="AB368" s="57"/>
      <c r="AC368" s="10"/>
      <c r="AD368" s="10"/>
      <c r="AI368" t="str">
        <f t="shared" si="90"/>
        <v>Sanbornton</v>
      </c>
      <c r="AJ368" t="s">
        <v>1236</v>
      </c>
      <c r="AK368">
        <v>2</v>
      </c>
      <c r="AM368" s="91">
        <v>33</v>
      </c>
      <c r="AN368" s="93">
        <v>1</v>
      </c>
      <c r="AO368" s="93">
        <v>50</v>
      </c>
      <c r="AP368" s="97">
        <v>67300</v>
      </c>
      <c r="AQ368" s="97">
        <f t="shared" si="93"/>
        <v>33001</v>
      </c>
      <c r="AR368" t="s">
        <v>718</v>
      </c>
      <c r="AS368">
        <f t="shared" si="100"/>
        <v>3367300</v>
      </c>
      <c r="AW368">
        <v>49.76</v>
      </c>
      <c r="AX368">
        <v>2.2200000000000002</v>
      </c>
      <c r="AY368">
        <v>47.54</v>
      </c>
    </row>
    <row r="369" spans="1:51" hidden="1" outlineLevel="1">
      <c r="A369" t="s">
        <v>461</v>
      </c>
      <c r="B369" s="10" t="s">
        <v>704</v>
      </c>
      <c r="C369" s="1">
        <f t="shared" si="94"/>
        <v>1965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 t="shared" si="95"/>
        <v>3</v>
      </c>
      <c r="G369" s="1">
        <f t="shared" si="91"/>
        <v>937</v>
      </c>
      <c r="H369" s="2">
        <f t="shared" si="92"/>
        <v>0.47684478371501271</v>
      </c>
      <c r="I369" s="8"/>
      <c r="J369" s="2">
        <f t="shared" si="96"/>
        <v>0.24376590330788805</v>
      </c>
      <c r="K369" s="2">
        <f t="shared" si="97"/>
        <v>0.72061068702290076</v>
      </c>
      <c r="L369" s="2">
        <f t="shared" si="98"/>
        <v>2.4936386768447838E-2</v>
      </c>
      <c r="M369" s="2">
        <f t="shared" si="99"/>
        <v>1.0687022900763343E-2</v>
      </c>
      <c r="N369" s="1">
        <v>479</v>
      </c>
      <c r="O369" s="1">
        <v>1416</v>
      </c>
      <c r="P369" s="1">
        <v>49</v>
      </c>
      <c r="Q369" s="57">
        <v>21</v>
      </c>
      <c r="R369" s="57"/>
      <c r="S369" s="57"/>
      <c r="T369" s="57"/>
      <c r="U369" s="57"/>
      <c r="V369" s="57"/>
      <c r="W369" s="57"/>
      <c r="X369" s="57">
        <v>0</v>
      </c>
      <c r="Y369" s="57"/>
      <c r="Z369" s="57"/>
      <c r="AA369" s="57"/>
      <c r="AB369" s="57"/>
      <c r="AC369" s="10"/>
      <c r="AD369" s="10"/>
      <c r="AI369" t="str">
        <f t="shared" si="90"/>
        <v>Sandown</v>
      </c>
      <c r="AJ369" t="s">
        <v>241</v>
      </c>
      <c r="AK369">
        <v>1</v>
      </c>
      <c r="AM369" s="91">
        <v>33</v>
      </c>
      <c r="AN369" s="93">
        <v>15</v>
      </c>
      <c r="AO369" s="93">
        <v>165</v>
      </c>
      <c r="AP369" s="97">
        <v>67620</v>
      </c>
      <c r="AQ369" s="97">
        <f t="shared" si="93"/>
        <v>33015</v>
      </c>
      <c r="AR369" t="s">
        <v>718</v>
      </c>
      <c r="AS369">
        <f t="shared" si="100"/>
        <v>3367620</v>
      </c>
      <c r="AW369">
        <v>14.42</v>
      </c>
      <c r="AX369">
        <v>0.51</v>
      </c>
      <c r="AY369">
        <v>13.91</v>
      </c>
    </row>
    <row r="370" spans="1:51" hidden="1" outlineLevel="1">
      <c r="A370" t="s">
        <v>880</v>
      </c>
      <c r="B370" s="10" t="s">
        <v>704</v>
      </c>
      <c r="C370" s="1">
        <f t="shared" si="94"/>
        <v>829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 t="shared" si="95"/>
        <v>3</v>
      </c>
      <c r="G370" s="1">
        <f t="shared" si="91"/>
        <v>3</v>
      </c>
      <c r="H370" s="2">
        <f t="shared" si="92"/>
        <v>3.6188178528347406E-3</v>
      </c>
      <c r="I370" s="8"/>
      <c r="J370" s="2">
        <f t="shared" si="96"/>
        <v>0.48612786489746684</v>
      </c>
      <c r="K370" s="2">
        <f t="shared" si="97"/>
        <v>0.48974668275030159</v>
      </c>
      <c r="L370" s="2">
        <f t="shared" si="98"/>
        <v>1.9300361881785282E-2</v>
      </c>
      <c r="M370" s="2">
        <f t="shared" si="99"/>
        <v>4.8250904704462867E-3</v>
      </c>
      <c r="N370" s="1">
        <v>403</v>
      </c>
      <c r="O370" s="1">
        <v>406</v>
      </c>
      <c r="P370" s="1">
        <v>16</v>
      </c>
      <c r="Q370" s="57">
        <v>4</v>
      </c>
      <c r="R370" s="57"/>
      <c r="S370" s="57"/>
      <c r="T370" s="57"/>
      <c r="U370" s="57"/>
      <c r="V370" s="57"/>
      <c r="W370" s="57"/>
      <c r="X370" s="57">
        <v>0</v>
      </c>
      <c r="Y370" s="57"/>
      <c r="Z370" s="57"/>
      <c r="AA370" s="57"/>
      <c r="AB370" s="57"/>
      <c r="AC370" s="10"/>
      <c r="AD370" s="10"/>
      <c r="AI370" t="str">
        <f t="shared" si="90"/>
        <v>Sandwich</v>
      </c>
      <c r="AJ370" t="s">
        <v>1199</v>
      </c>
      <c r="AK370">
        <v>1</v>
      </c>
      <c r="AM370" s="91">
        <v>33</v>
      </c>
      <c r="AN370" s="93">
        <v>3</v>
      </c>
      <c r="AO370" s="93">
        <v>75</v>
      </c>
      <c r="AP370" s="97">
        <v>67780</v>
      </c>
      <c r="AQ370" s="97">
        <f t="shared" si="93"/>
        <v>33003</v>
      </c>
      <c r="AR370" t="s">
        <v>718</v>
      </c>
      <c r="AS370">
        <f t="shared" si="100"/>
        <v>3367780</v>
      </c>
      <c r="AW370">
        <v>93.47</v>
      </c>
      <c r="AX370">
        <v>2.88</v>
      </c>
      <c r="AY370">
        <v>90.6</v>
      </c>
    </row>
    <row r="371" spans="1:51" hidden="1" outlineLevel="1">
      <c r="A371" t="s">
        <v>2024</v>
      </c>
      <c r="B371" s="10" t="s">
        <v>704</v>
      </c>
      <c r="C371" s="1">
        <f t="shared" si="94"/>
        <v>2349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 t="shared" si="95"/>
        <v>3</v>
      </c>
      <c r="G371" s="1">
        <f t="shared" si="91"/>
        <v>988</v>
      </c>
      <c r="H371" s="2">
        <f t="shared" si="92"/>
        <v>0.42060451255853554</v>
      </c>
      <c r="I371" s="8"/>
      <c r="J371" s="2">
        <f t="shared" si="96"/>
        <v>0.26309067688378035</v>
      </c>
      <c r="K371" s="2">
        <f t="shared" si="97"/>
        <v>0.68369518944231589</v>
      </c>
      <c r="L371" s="2">
        <f t="shared" si="98"/>
        <v>3.6185610898254575E-2</v>
      </c>
      <c r="M371" s="2">
        <f t="shared" si="99"/>
        <v>1.7028522775649133E-2</v>
      </c>
      <c r="N371" s="1">
        <v>618</v>
      </c>
      <c r="O371" s="1">
        <v>1606</v>
      </c>
      <c r="P371" s="1">
        <v>85</v>
      </c>
      <c r="Q371" s="57">
        <v>39</v>
      </c>
      <c r="R371" s="57"/>
      <c r="S371" s="57"/>
      <c r="T371" s="57"/>
      <c r="U371" s="57"/>
      <c r="V371" s="57"/>
      <c r="W371" s="57"/>
      <c r="X371" s="57">
        <v>1</v>
      </c>
      <c r="Y371" s="57"/>
      <c r="Z371" s="57"/>
      <c r="AA371" s="57"/>
      <c r="AB371" s="57"/>
      <c r="AC371" s="10"/>
      <c r="AD371" s="10"/>
      <c r="AI371" t="str">
        <f t="shared" si="90"/>
        <v>Seabrook</v>
      </c>
      <c r="AJ371" t="s">
        <v>241</v>
      </c>
      <c r="AK371">
        <v>1</v>
      </c>
      <c r="AM371" s="91">
        <v>33</v>
      </c>
      <c r="AN371" s="93">
        <v>15</v>
      </c>
      <c r="AO371" s="93">
        <v>170</v>
      </c>
      <c r="AP371" s="97">
        <v>68260</v>
      </c>
      <c r="AQ371" s="97">
        <f t="shared" si="93"/>
        <v>33015</v>
      </c>
      <c r="AR371" t="s">
        <v>718</v>
      </c>
      <c r="AS371">
        <f t="shared" si="100"/>
        <v>3368260</v>
      </c>
      <c r="AW371">
        <v>9.6199999999999992</v>
      </c>
      <c r="AX371">
        <v>0.75</v>
      </c>
      <c r="AY371">
        <v>8.86</v>
      </c>
    </row>
    <row r="372" spans="1:51" hidden="1" outlineLevel="1">
      <c r="A372" t="s">
        <v>1336</v>
      </c>
      <c r="B372" s="10" t="s">
        <v>704</v>
      </c>
      <c r="C372" s="1">
        <f t="shared" si="94"/>
        <v>201</v>
      </c>
      <c r="D372" s="7">
        <f>IF(N372&gt;0, RANK(N372,(N372:P372,Q372:AE372)),0)</f>
        <v>1</v>
      </c>
      <c r="E372" s="7">
        <f>IF(O372&gt;0,RANK(O372,(N372:P372,Q372:AE372)),0)</f>
        <v>1</v>
      </c>
      <c r="F372" s="7">
        <f t="shared" si="95"/>
        <v>3</v>
      </c>
      <c r="G372" s="1">
        <f t="shared" si="91"/>
        <v>0</v>
      </c>
      <c r="H372" s="2">
        <f t="shared" si="92"/>
        <v>0</v>
      </c>
      <c r="I372" s="8"/>
      <c r="J372" s="2">
        <f t="shared" si="96"/>
        <v>0.47761194029850745</v>
      </c>
      <c r="K372" s="2">
        <f t="shared" si="97"/>
        <v>0.47761194029850745</v>
      </c>
      <c r="L372" s="2">
        <f t="shared" si="98"/>
        <v>2.4875621890547265E-2</v>
      </c>
      <c r="M372" s="2">
        <f t="shared" si="99"/>
        <v>1.9900497512437772E-2</v>
      </c>
      <c r="N372" s="1">
        <v>96</v>
      </c>
      <c r="O372" s="1">
        <v>96</v>
      </c>
      <c r="P372" s="1">
        <v>5</v>
      </c>
      <c r="Q372" s="57">
        <v>3</v>
      </c>
      <c r="R372" s="57"/>
      <c r="S372" s="57"/>
      <c r="T372" s="57"/>
      <c r="U372" s="57"/>
      <c r="V372" s="57"/>
      <c r="W372" s="57"/>
      <c r="X372" s="57">
        <v>1</v>
      </c>
      <c r="Y372" s="57"/>
      <c r="Z372" s="57"/>
      <c r="AA372" s="57"/>
      <c r="AB372" s="57"/>
      <c r="AC372" s="10"/>
      <c r="AD372" s="10"/>
      <c r="AI372" t="str">
        <f t="shared" si="90"/>
        <v>Sharon</v>
      </c>
      <c r="AJ372" t="s">
        <v>349</v>
      </c>
      <c r="AK372">
        <v>2</v>
      </c>
      <c r="AM372" s="91">
        <v>33</v>
      </c>
      <c r="AN372" s="93">
        <v>11</v>
      </c>
      <c r="AO372" s="93">
        <v>135</v>
      </c>
      <c r="AP372" s="97">
        <v>68820</v>
      </c>
      <c r="AQ372" s="97">
        <f t="shared" si="93"/>
        <v>33011</v>
      </c>
      <c r="AR372" t="s">
        <v>718</v>
      </c>
      <c r="AS372">
        <f t="shared" si="100"/>
        <v>3368820</v>
      </c>
      <c r="AW372">
        <v>14.6</v>
      </c>
      <c r="AX372">
        <v>0</v>
      </c>
      <c r="AY372">
        <v>14.6</v>
      </c>
    </row>
    <row r="373" spans="1:51" hidden="1" outlineLevel="1">
      <c r="A373" t="s">
        <v>1458</v>
      </c>
      <c r="B373" s="10" t="s">
        <v>704</v>
      </c>
      <c r="C373" s="1">
        <f t="shared" si="94"/>
        <v>205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95"/>
        <v>3</v>
      </c>
      <c r="G373" s="1">
        <f t="shared" si="91"/>
        <v>36</v>
      </c>
      <c r="H373" s="2">
        <f t="shared" si="92"/>
        <v>0.17560975609756097</v>
      </c>
      <c r="I373" s="8"/>
      <c r="J373" s="2">
        <f t="shared" si="96"/>
        <v>0.40487804878048783</v>
      </c>
      <c r="K373" s="2">
        <f t="shared" si="97"/>
        <v>0.58048780487804874</v>
      </c>
      <c r="L373" s="2">
        <f t="shared" si="98"/>
        <v>1.4634146341463415E-2</v>
      </c>
      <c r="M373" s="2">
        <f t="shared" si="99"/>
        <v>1.214306433183765E-17</v>
      </c>
      <c r="N373" s="1">
        <v>83</v>
      </c>
      <c r="O373" s="1">
        <v>119</v>
      </c>
      <c r="P373" s="1">
        <v>3</v>
      </c>
      <c r="Q373" s="57">
        <v>0</v>
      </c>
      <c r="R373" s="57"/>
      <c r="S373" s="57"/>
      <c r="T373" s="57"/>
      <c r="U373" s="57"/>
      <c r="V373" s="57"/>
      <c r="W373" s="57"/>
      <c r="X373" s="57">
        <v>0</v>
      </c>
      <c r="Y373" s="57"/>
      <c r="Z373" s="57"/>
      <c r="AA373" s="57"/>
      <c r="AB373" s="57"/>
      <c r="AC373" s="10"/>
      <c r="AD373" s="10"/>
      <c r="AI373" t="str">
        <f t="shared" si="90"/>
        <v>Shelburne</v>
      </c>
      <c r="AJ373" t="s">
        <v>813</v>
      </c>
      <c r="AK373">
        <v>2</v>
      </c>
      <c r="AM373" s="91">
        <v>33</v>
      </c>
      <c r="AN373" s="93">
        <v>7</v>
      </c>
      <c r="AO373" s="93">
        <v>180</v>
      </c>
      <c r="AP373" s="97">
        <v>68980</v>
      </c>
      <c r="AQ373" s="97">
        <f t="shared" si="93"/>
        <v>33007</v>
      </c>
      <c r="AR373" t="s">
        <v>718</v>
      </c>
      <c r="AS373">
        <f t="shared" si="100"/>
        <v>3368980</v>
      </c>
      <c r="AW373">
        <v>48.8</v>
      </c>
      <c r="AX373">
        <v>0.9</v>
      </c>
      <c r="AY373">
        <v>47.89</v>
      </c>
    </row>
    <row r="374" spans="1:51" hidden="1" outlineLevel="1">
      <c r="A374" t="s">
        <v>1840</v>
      </c>
      <c r="B374" s="10" t="s">
        <v>704</v>
      </c>
      <c r="C374" s="1">
        <f t="shared" si="94"/>
        <v>3078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 t="shared" si="95"/>
        <v>3</v>
      </c>
      <c r="G374" s="1">
        <f t="shared" si="91"/>
        <v>552</v>
      </c>
      <c r="H374" s="2">
        <f t="shared" si="92"/>
        <v>0.17933723196881091</v>
      </c>
      <c r="I374" s="8"/>
      <c r="J374" s="2">
        <f t="shared" si="96"/>
        <v>0.39083820662768032</v>
      </c>
      <c r="K374" s="2">
        <f t="shared" si="97"/>
        <v>0.57017543859649122</v>
      </c>
      <c r="L374" s="2">
        <f t="shared" si="98"/>
        <v>2.5341130604288498E-2</v>
      </c>
      <c r="M374" s="2">
        <f t="shared" si="99"/>
        <v>1.364522417153996E-2</v>
      </c>
      <c r="N374" s="1">
        <v>1203</v>
      </c>
      <c r="O374" s="1">
        <v>1755</v>
      </c>
      <c r="P374" s="1">
        <v>78</v>
      </c>
      <c r="Q374" s="57">
        <v>39</v>
      </c>
      <c r="R374" s="57"/>
      <c r="S374" s="57"/>
      <c r="T374" s="57"/>
      <c r="U374" s="57"/>
      <c r="V374" s="57"/>
      <c r="W374" s="57"/>
      <c r="X374" s="57">
        <v>3</v>
      </c>
      <c r="Y374" s="57"/>
      <c r="Z374" s="57"/>
      <c r="AA374" s="57"/>
      <c r="AB374" s="57"/>
      <c r="AC374" s="10"/>
      <c r="AD374" s="10"/>
      <c r="AI374" t="str">
        <f t="shared" si="90"/>
        <v>Somersworth</v>
      </c>
      <c r="AJ374" t="s">
        <v>192</v>
      </c>
      <c r="AK374">
        <v>1</v>
      </c>
      <c r="AM374" s="91">
        <v>33</v>
      </c>
      <c r="AN374" s="93">
        <v>17</v>
      </c>
      <c r="AO374" s="93">
        <v>60</v>
      </c>
      <c r="AP374" s="97">
        <v>69940</v>
      </c>
      <c r="AQ374" s="97">
        <f t="shared" si="93"/>
        <v>33017</v>
      </c>
      <c r="AR374" t="s">
        <v>710</v>
      </c>
      <c r="AS374">
        <f t="shared" si="100"/>
        <v>3369940</v>
      </c>
      <c r="AW374">
        <v>10.01</v>
      </c>
      <c r="AX374">
        <v>0.23</v>
      </c>
      <c r="AY374">
        <v>9.7799999999999994</v>
      </c>
    </row>
    <row r="375" spans="1:51" hidden="1" outlineLevel="1">
      <c r="A375" t="s">
        <v>297</v>
      </c>
      <c r="B375" s="10" t="s">
        <v>704</v>
      </c>
      <c r="C375" s="1">
        <f t="shared" si="94"/>
        <v>360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 t="shared" si="95"/>
        <v>3</v>
      </c>
      <c r="G375" s="1">
        <f t="shared" si="91"/>
        <v>76</v>
      </c>
      <c r="H375" s="2">
        <f t="shared" si="92"/>
        <v>0.21111111111111111</v>
      </c>
      <c r="I375" s="8"/>
      <c r="J375" s="2">
        <f t="shared" si="96"/>
        <v>0.375</v>
      </c>
      <c r="K375" s="2">
        <f t="shared" si="97"/>
        <v>0.58611111111111114</v>
      </c>
      <c r="L375" s="2">
        <f t="shared" si="98"/>
        <v>1.9444444444444445E-2</v>
      </c>
      <c r="M375" s="2">
        <f t="shared" si="99"/>
        <v>1.9444444444444417E-2</v>
      </c>
      <c r="N375" s="1">
        <v>135</v>
      </c>
      <c r="O375" s="1">
        <v>211</v>
      </c>
      <c r="P375" s="1">
        <v>7</v>
      </c>
      <c r="Q375" s="57">
        <v>6</v>
      </c>
      <c r="R375" s="57"/>
      <c r="S375" s="57"/>
      <c r="T375" s="57"/>
      <c r="U375" s="57"/>
      <c r="V375" s="57"/>
      <c r="W375" s="57"/>
      <c r="X375" s="57">
        <v>1</v>
      </c>
      <c r="Y375" s="57"/>
      <c r="Z375" s="57"/>
      <c r="AA375" s="57"/>
      <c r="AB375" s="57"/>
      <c r="AC375" s="10"/>
      <c r="AD375" s="10"/>
      <c r="AI375" t="str">
        <f t="shared" si="90"/>
        <v>South Hampton</v>
      </c>
      <c r="AJ375" t="s">
        <v>241</v>
      </c>
      <c r="AK375">
        <v>1</v>
      </c>
      <c r="AM375" s="91">
        <v>33</v>
      </c>
      <c r="AN375" s="93">
        <v>15</v>
      </c>
      <c r="AO375" s="93">
        <v>175</v>
      </c>
      <c r="AP375" s="97">
        <v>71140</v>
      </c>
      <c r="AQ375" s="97">
        <f t="shared" si="93"/>
        <v>33015</v>
      </c>
      <c r="AR375" t="s">
        <v>718</v>
      </c>
      <c r="AS375">
        <f t="shared" si="100"/>
        <v>3371140</v>
      </c>
      <c r="AW375">
        <v>8.01</v>
      </c>
      <c r="AX375">
        <v>0.13</v>
      </c>
      <c r="AY375">
        <v>7.87</v>
      </c>
    </row>
    <row r="376" spans="1:51" hidden="1" outlineLevel="1">
      <c r="A376" t="s">
        <v>774</v>
      </c>
      <c r="B376" s="10" t="s">
        <v>704</v>
      </c>
      <c r="C376" s="1">
        <f t="shared" si="94"/>
        <v>514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95"/>
        <v>3</v>
      </c>
      <c r="G376" s="1">
        <f t="shared" si="91"/>
        <v>112</v>
      </c>
      <c r="H376" s="2">
        <f t="shared" si="92"/>
        <v>0.21789883268482491</v>
      </c>
      <c r="I376" s="8"/>
      <c r="J376" s="2">
        <f t="shared" si="96"/>
        <v>0.37354085603112841</v>
      </c>
      <c r="K376" s="2">
        <f t="shared" si="97"/>
        <v>0.59143968871595332</v>
      </c>
      <c r="L376" s="2">
        <f t="shared" si="98"/>
        <v>2.9182879377431907E-2</v>
      </c>
      <c r="M376" s="2">
        <f t="shared" si="99"/>
        <v>5.8365758754863675E-3</v>
      </c>
      <c r="N376" s="1">
        <v>192</v>
      </c>
      <c r="O376" s="1">
        <v>304</v>
      </c>
      <c r="P376" s="1">
        <v>15</v>
      </c>
      <c r="Q376" s="57">
        <v>3</v>
      </c>
      <c r="R376" s="57"/>
      <c r="S376" s="57"/>
      <c r="T376" s="57"/>
      <c r="U376" s="57"/>
      <c r="V376" s="57"/>
      <c r="W376" s="57"/>
      <c r="X376" s="57">
        <v>0</v>
      </c>
      <c r="Y376" s="57"/>
      <c r="Z376" s="57"/>
      <c r="AA376" s="57"/>
      <c r="AB376" s="57"/>
      <c r="AC376" s="10"/>
      <c r="AD376" s="10"/>
      <c r="AI376" t="str">
        <f t="shared" si="90"/>
        <v>Springfield</v>
      </c>
      <c r="AJ376" t="s">
        <v>2408</v>
      </c>
      <c r="AK376">
        <v>2</v>
      </c>
      <c r="AM376" s="91">
        <v>33</v>
      </c>
      <c r="AN376" s="93">
        <v>19</v>
      </c>
      <c r="AO376" s="93">
        <v>60</v>
      </c>
      <c r="AP376" s="97">
        <v>72740</v>
      </c>
      <c r="AQ376" s="97">
        <f t="shared" si="93"/>
        <v>33019</v>
      </c>
      <c r="AR376" t="s">
        <v>718</v>
      </c>
      <c r="AS376">
        <f t="shared" si="100"/>
        <v>3372740</v>
      </c>
      <c r="AW376">
        <v>44.14</v>
      </c>
      <c r="AX376">
        <v>0.89</v>
      </c>
      <c r="AY376">
        <v>43.25</v>
      </c>
    </row>
    <row r="377" spans="1:51" hidden="1" outlineLevel="1">
      <c r="A377" t="s">
        <v>1547</v>
      </c>
      <c r="B377" s="10" t="s">
        <v>704</v>
      </c>
      <c r="C377" s="1">
        <f t="shared" si="94"/>
        <v>189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95"/>
        <v>3</v>
      </c>
      <c r="G377" s="1">
        <f t="shared" si="91"/>
        <v>48</v>
      </c>
      <c r="H377" s="2">
        <f t="shared" si="92"/>
        <v>0.25396825396825395</v>
      </c>
      <c r="I377" s="8"/>
      <c r="J377" s="2">
        <f t="shared" si="96"/>
        <v>0.35449735449735448</v>
      </c>
      <c r="K377" s="2">
        <f t="shared" si="97"/>
        <v>0.60846560846560849</v>
      </c>
      <c r="L377" s="2">
        <f t="shared" si="98"/>
        <v>3.1746031746031744E-2</v>
      </c>
      <c r="M377" s="2">
        <f t="shared" si="99"/>
        <v>5.2910052910053462E-3</v>
      </c>
      <c r="N377" s="1">
        <v>67</v>
      </c>
      <c r="O377" s="1">
        <v>115</v>
      </c>
      <c r="P377" s="1">
        <v>6</v>
      </c>
      <c r="Q377" s="57">
        <v>1</v>
      </c>
      <c r="R377" s="57"/>
      <c r="S377" s="57"/>
      <c r="T377" s="57"/>
      <c r="U377" s="57"/>
      <c r="V377" s="57"/>
      <c r="W377" s="57"/>
      <c r="X377" s="57">
        <v>0</v>
      </c>
      <c r="Y377" s="57"/>
      <c r="Z377" s="57"/>
      <c r="AA377" s="57"/>
      <c r="AB377" s="57"/>
      <c r="AC377" s="10"/>
      <c r="AD377" s="10"/>
      <c r="AI377" t="str">
        <f t="shared" si="90"/>
        <v>Stark</v>
      </c>
      <c r="AJ377" t="s">
        <v>813</v>
      </c>
      <c r="AK377">
        <v>2</v>
      </c>
      <c r="AM377" s="91">
        <v>33</v>
      </c>
      <c r="AN377" s="93">
        <v>7</v>
      </c>
      <c r="AO377" s="93">
        <v>185</v>
      </c>
      <c r="AP377" s="97">
        <v>73060</v>
      </c>
      <c r="AQ377" s="97">
        <f t="shared" si="93"/>
        <v>33007</v>
      </c>
      <c r="AR377" t="s">
        <v>718</v>
      </c>
      <c r="AS377">
        <f t="shared" si="100"/>
        <v>3373060</v>
      </c>
      <c r="AW377">
        <v>59.6</v>
      </c>
      <c r="AX377">
        <v>0.5</v>
      </c>
      <c r="AY377">
        <v>59.1</v>
      </c>
    </row>
    <row r="378" spans="1:51" hidden="1" outlineLevel="1">
      <c r="A378" t="s">
        <v>1608</v>
      </c>
      <c r="B378" s="10" t="s">
        <v>704</v>
      </c>
      <c r="C378" s="1">
        <f t="shared" si="94"/>
        <v>212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 t="shared" si="95"/>
        <v>3</v>
      </c>
      <c r="G378" s="1">
        <f t="shared" si="91"/>
        <v>102</v>
      </c>
      <c r="H378" s="2">
        <f t="shared" si="92"/>
        <v>0.48113207547169812</v>
      </c>
      <c r="I378" s="8"/>
      <c r="J378" s="2">
        <f t="shared" si="96"/>
        <v>0.24528301886792453</v>
      </c>
      <c r="K378" s="2">
        <f t="shared" si="97"/>
        <v>0.72641509433962259</v>
      </c>
      <c r="L378" s="2">
        <f t="shared" si="98"/>
        <v>1.4150943396226415E-2</v>
      </c>
      <c r="M378" s="2">
        <f t="shared" si="99"/>
        <v>1.415094339622652E-2</v>
      </c>
      <c r="N378" s="1">
        <v>52</v>
      </c>
      <c r="O378" s="1">
        <v>154</v>
      </c>
      <c r="P378" s="1">
        <v>3</v>
      </c>
      <c r="Q378" s="57">
        <v>3</v>
      </c>
      <c r="R378" s="57"/>
      <c r="S378" s="57"/>
      <c r="T378" s="57"/>
      <c r="U378" s="57"/>
      <c r="V378" s="57"/>
      <c r="W378" s="57"/>
      <c r="X378" s="57">
        <v>0</v>
      </c>
      <c r="Y378" s="57"/>
      <c r="Z378" s="57"/>
      <c r="AA378" s="57"/>
      <c r="AB378" s="57"/>
      <c r="AC378" s="10"/>
      <c r="AD378" s="10"/>
      <c r="AI378" t="str">
        <f t="shared" si="90"/>
        <v>Stewartstown</v>
      </c>
      <c r="AJ378" t="s">
        <v>813</v>
      </c>
      <c r="AK378">
        <v>2</v>
      </c>
      <c r="AM378" s="91">
        <v>33</v>
      </c>
      <c r="AN378" s="93">
        <v>7</v>
      </c>
      <c r="AO378" s="93">
        <v>190</v>
      </c>
      <c r="AP378" s="97">
        <v>73380</v>
      </c>
      <c r="AQ378" s="97">
        <f t="shared" si="93"/>
        <v>33007</v>
      </c>
      <c r="AR378" t="s">
        <v>718</v>
      </c>
      <c r="AS378">
        <f t="shared" si="100"/>
        <v>3373380</v>
      </c>
      <c r="AW378">
        <v>46.78</v>
      </c>
      <c r="AX378">
        <v>0.39</v>
      </c>
      <c r="AY378">
        <v>46.38</v>
      </c>
    </row>
    <row r="379" spans="1:51" hidden="1" outlineLevel="1">
      <c r="A379" t="s">
        <v>2261</v>
      </c>
      <c r="B379" s="10" t="s">
        <v>704</v>
      </c>
      <c r="C379" s="1">
        <f t="shared" si="94"/>
        <v>517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 t="shared" si="95"/>
        <v>4</v>
      </c>
      <c r="G379" s="1">
        <f t="shared" si="91"/>
        <v>94</v>
      </c>
      <c r="H379" s="2">
        <f t="shared" si="92"/>
        <v>0.18181818181818182</v>
      </c>
      <c r="I379" s="8"/>
      <c r="J379" s="2">
        <f t="shared" si="96"/>
        <v>0.39845261121856868</v>
      </c>
      <c r="K379" s="2">
        <f t="shared" si="97"/>
        <v>0.58027079303675044</v>
      </c>
      <c r="L379" s="2">
        <f t="shared" si="98"/>
        <v>9.6711798839458421E-3</v>
      </c>
      <c r="M379" s="2">
        <f t="shared" si="99"/>
        <v>1.160541586073504E-2</v>
      </c>
      <c r="N379" s="1">
        <v>206</v>
      </c>
      <c r="O379" s="1">
        <v>300</v>
      </c>
      <c r="P379" s="1">
        <v>5</v>
      </c>
      <c r="Q379" s="57">
        <v>6</v>
      </c>
      <c r="R379" s="57"/>
      <c r="S379" s="57"/>
      <c r="T379" s="57"/>
      <c r="U379" s="57"/>
      <c r="V379" s="57"/>
      <c r="W379" s="57"/>
      <c r="X379" s="57">
        <v>0</v>
      </c>
      <c r="Y379" s="57"/>
      <c r="Z379" s="57"/>
      <c r="AA379" s="57"/>
      <c r="AB379" s="57"/>
      <c r="AC379" s="10"/>
      <c r="AD379" s="10"/>
      <c r="AI379" t="str">
        <f t="shared" si="90"/>
        <v>Stoddard</v>
      </c>
      <c r="AJ379" t="s">
        <v>1288</v>
      </c>
      <c r="AK379">
        <v>2</v>
      </c>
      <c r="AM379" s="91">
        <v>33</v>
      </c>
      <c r="AN379" s="93">
        <v>5</v>
      </c>
      <c r="AO379" s="93">
        <v>80</v>
      </c>
      <c r="AP379" s="97">
        <v>73700</v>
      </c>
      <c r="AQ379" s="97">
        <f t="shared" si="93"/>
        <v>33005</v>
      </c>
      <c r="AR379" t="s">
        <v>718</v>
      </c>
      <c r="AS379">
        <f t="shared" si="100"/>
        <v>3373700</v>
      </c>
      <c r="AW379">
        <v>53.01</v>
      </c>
      <c r="AX379">
        <v>2.13</v>
      </c>
      <c r="AY379">
        <v>50.88</v>
      </c>
    </row>
    <row r="380" spans="1:51" hidden="1" outlineLevel="1">
      <c r="A380" t="s">
        <v>192</v>
      </c>
      <c r="B380" s="10" t="s">
        <v>704</v>
      </c>
      <c r="C380" s="1">
        <f t="shared" si="94"/>
        <v>1604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95"/>
        <v>3</v>
      </c>
      <c r="G380" s="1">
        <f t="shared" si="91"/>
        <v>394</v>
      </c>
      <c r="H380" s="2">
        <f t="shared" si="92"/>
        <v>0.2456359102244389</v>
      </c>
      <c r="I380" s="8"/>
      <c r="J380" s="2">
        <f t="shared" si="96"/>
        <v>0.364713216957606</v>
      </c>
      <c r="K380" s="2">
        <f t="shared" si="97"/>
        <v>0.61034912718204493</v>
      </c>
      <c r="L380" s="2">
        <f t="shared" si="98"/>
        <v>1.683291770573566E-2</v>
      </c>
      <c r="M380" s="2">
        <f t="shared" si="99"/>
        <v>8.1047381546134681E-3</v>
      </c>
      <c r="N380" s="1">
        <v>585</v>
      </c>
      <c r="O380" s="1">
        <v>979</v>
      </c>
      <c r="P380" s="1">
        <v>27</v>
      </c>
      <c r="Q380" s="57">
        <v>13</v>
      </c>
      <c r="R380" s="57"/>
      <c r="S380" s="57"/>
      <c r="T380" s="57"/>
      <c r="U380" s="57"/>
      <c r="V380" s="57"/>
      <c r="W380" s="57"/>
      <c r="X380" s="57">
        <v>0</v>
      </c>
      <c r="Y380" s="57"/>
      <c r="Z380" s="57"/>
      <c r="AA380" s="57"/>
      <c r="AB380" s="57"/>
      <c r="AC380" s="10"/>
      <c r="AD380" s="10"/>
      <c r="AI380" t="str">
        <f t="shared" si="90"/>
        <v>Strafford</v>
      </c>
      <c r="AJ380" t="s">
        <v>192</v>
      </c>
      <c r="AK380">
        <v>1</v>
      </c>
      <c r="AM380" s="91">
        <v>33</v>
      </c>
      <c r="AN380" s="93">
        <v>17</v>
      </c>
      <c r="AO380" s="93">
        <v>65</v>
      </c>
      <c r="AP380" s="97">
        <v>73860</v>
      </c>
      <c r="AQ380" s="97">
        <f t="shared" si="93"/>
        <v>33017</v>
      </c>
      <c r="AR380" t="s">
        <v>718</v>
      </c>
      <c r="AS380">
        <f t="shared" si="100"/>
        <v>3373860</v>
      </c>
      <c r="AW380">
        <v>51.42</v>
      </c>
      <c r="AX380">
        <v>2.25</v>
      </c>
      <c r="AY380">
        <v>49.17</v>
      </c>
    </row>
    <row r="381" spans="1:51" hidden="1" outlineLevel="1">
      <c r="A381" t="s">
        <v>6</v>
      </c>
      <c r="B381" s="10" t="s">
        <v>704</v>
      </c>
      <c r="C381" s="1">
        <f t="shared" si="94"/>
        <v>173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 t="shared" si="95"/>
        <v>3</v>
      </c>
      <c r="G381" s="1">
        <f t="shared" si="91"/>
        <v>15</v>
      </c>
      <c r="H381" s="2">
        <f t="shared" si="92"/>
        <v>8.6705202312138727E-2</v>
      </c>
      <c r="I381" s="8"/>
      <c r="J381" s="2">
        <f t="shared" si="96"/>
        <v>0.4277456647398844</v>
      </c>
      <c r="K381" s="2">
        <f t="shared" si="97"/>
        <v>0.51445086705202314</v>
      </c>
      <c r="L381" s="2">
        <f t="shared" si="98"/>
        <v>3.4682080924855488E-2</v>
      </c>
      <c r="M381" s="2">
        <f t="shared" si="99"/>
        <v>2.3121387283236969E-2</v>
      </c>
      <c r="N381" s="1">
        <v>74</v>
      </c>
      <c r="O381" s="1">
        <v>89</v>
      </c>
      <c r="P381" s="1">
        <v>6</v>
      </c>
      <c r="Q381" s="57">
        <v>3</v>
      </c>
      <c r="R381" s="57"/>
      <c r="S381" s="57"/>
      <c r="T381" s="57"/>
      <c r="U381" s="57"/>
      <c r="V381" s="57"/>
      <c r="W381" s="57"/>
      <c r="X381" s="57">
        <v>1</v>
      </c>
      <c r="Y381" s="57"/>
      <c r="Z381" s="57"/>
      <c r="AA381" s="57"/>
      <c r="AB381" s="57"/>
      <c r="AC381" s="10"/>
      <c r="AD381" s="10"/>
      <c r="AI381" t="str">
        <f t="shared" si="90"/>
        <v>Stratford</v>
      </c>
      <c r="AJ381" t="s">
        <v>813</v>
      </c>
      <c r="AK381">
        <v>2</v>
      </c>
      <c r="AM381" s="91">
        <v>33</v>
      </c>
      <c r="AN381" s="93">
        <v>7</v>
      </c>
      <c r="AO381" s="93">
        <v>195</v>
      </c>
      <c r="AP381" s="97">
        <v>74180</v>
      </c>
      <c r="AQ381" s="97">
        <f t="shared" si="93"/>
        <v>33007</v>
      </c>
      <c r="AR381" t="s">
        <v>718</v>
      </c>
      <c r="AS381">
        <f t="shared" si="100"/>
        <v>3374180</v>
      </c>
      <c r="AW381">
        <v>80</v>
      </c>
      <c r="AX381">
        <v>0.14000000000000001</v>
      </c>
      <c r="AY381">
        <v>79.849999999999994</v>
      </c>
    </row>
    <row r="382" spans="1:51" hidden="1" outlineLevel="1">
      <c r="A382" t="s">
        <v>749</v>
      </c>
      <c r="B382" s="10" t="s">
        <v>704</v>
      </c>
      <c r="C382" s="1">
        <f t="shared" si="94"/>
        <v>3253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 t="shared" si="95"/>
        <v>3</v>
      </c>
      <c r="G382" s="1">
        <f t="shared" si="91"/>
        <v>746</v>
      </c>
      <c r="H382" s="2">
        <f t="shared" si="92"/>
        <v>0.22932677528435291</v>
      </c>
      <c r="I382" s="8"/>
      <c r="J382" s="2">
        <f t="shared" si="96"/>
        <v>0.37411620043037197</v>
      </c>
      <c r="K382" s="2">
        <f t="shared" si="97"/>
        <v>0.60344297571472483</v>
      </c>
      <c r="L382" s="2">
        <f t="shared" si="98"/>
        <v>1.567783584383646E-2</v>
      </c>
      <c r="M382" s="2">
        <f t="shared" si="99"/>
        <v>6.7629880110667423E-3</v>
      </c>
      <c r="N382" s="1">
        <v>1217</v>
      </c>
      <c r="O382" s="1">
        <v>1963</v>
      </c>
      <c r="P382" s="1">
        <v>51</v>
      </c>
      <c r="Q382" s="57">
        <v>22</v>
      </c>
      <c r="R382" s="57"/>
      <c r="S382" s="57"/>
      <c r="T382" s="57"/>
      <c r="U382" s="57"/>
      <c r="V382" s="57"/>
      <c r="W382" s="57"/>
      <c r="X382" s="57">
        <v>0</v>
      </c>
      <c r="Y382" s="57"/>
      <c r="Z382" s="57"/>
      <c r="AA382" s="57"/>
      <c r="AB382" s="57"/>
      <c r="AC382" s="10"/>
      <c r="AD382" s="10"/>
      <c r="AI382" t="str">
        <f t="shared" si="90"/>
        <v>Stratham</v>
      </c>
      <c r="AJ382" t="s">
        <v>241</v>
      </c>
      <c r="AK382">
        <v>1</v>
      </c>
      <c r="AM382" s="91">
        <v>33</v>
      </c>
      <c r="AN382" s="93">
        <v>15</v>
      </c>
      <c r="AO382" s="93">
        <v>180</v>
      </c>
      <c r="AP382" s="97">
        <v>74340</v>
      </c>
      <c r="AQ382" s="97">
        <f t="shared" si="93"/>
        <v>33015</v>
      </c>
      <c r="AR382" t="s">
        <v>718</v>
      </c>
      <c r="AS382">
        <f t="shared" si="100"/>
        <v>3374340</v>
      </c>
      <c r="AW382">
        <v>15.48</v>
      </c>
      <c r="AX382">
        <v>0.37</v>
      </c>
      <c r="AY382">
        <v>15.11</v>
      </c>
    </row>
    <row r="383" spans="1:51" hidden="1" outlineLevel="1">
      <c r="A383" t="s">
        <v>2468</v>
      </c>
      <c r="B383" s="10" t="s">
        <v>704</v>
      </c>
      <c r="C383" s="1">
        <f t="shared" si="94"/>
        <v>322</v>
      </c>
      <c r="D383" s="7">
        <f>IF(N383&gt;0, RANK(N383,(N383:P383,Q383:AE383)),0)</f>
        <v>1</v>
      </c>
      <c r="E383" s="7">
        <f>IF(O383&gt;0,RANK(O383,(N383:P383,Q383:AE383)),0)</f>
        <v>2</v>
      </c>
      <c r="F383" s="7">
        <f t="shared" si="95"/>
        <v>3</v>
      </c>
      <c r="G383" s="1">
        <f t="shared" si="91"/>
        <v>13</v>
      </c>
      <c r="H383" s="2">
        <f t="shared" si="92"/>
        <v>4.0372670807453416E-2</v>
      </c>
      <c r="I383" s="8"/>
      <c r="J383" s="2">
        <f t="shared" si="96"/>
        <v>0.50931677018633537</v>
      </c>
      <c r="K383" s="2">
        <f t="shared" si="97"/>
        <v>0.46894409937888198</v>
      </c>
      <c r="L383" s="2">
        <f t="shared" si="98"/>
        <v>1.5527950310559006E-2</v>
      </c>
      <c r="M383" s="2">
        <f t="shared" si="99"/>
        <v>6.2111801242236437E-3</v>
      </c>
      <c r="N383" s="1">
        <v>164</v>
      </c>
      <c r="O383" s="1">
        <v>151</v>
      </c>
      <c r="P383" s="1">
        <v>5</v>
      </c>
      <c r="Q383" s="57">
        <v>2</v>
      </c>
      <c r="R383" s="57"/>
      <c r="S383" s="57"/>
      <c r="T383" s="57"/>
      <c r="U383" s="57"/>
      <c r="V383" s="57"/>
      <c r="W383" s="57"/>
      <c r="X383" s="57">
        <v>0</v>
      </c>
      <c r="Y383" s="57"/>
      <c r="Z383" s="57"/>
      <c r="AA383" s="57"/>
      <c r="AB383" s="57"/>
      <c r="AC383" s="10"/>
      <c r="AD383" s="10"/>
      <c r="AI383" t="str">
        <f t="shared" si="90"/>
        <v>Sugar Hill</v>
      </c>
      <c r="AJ383" t="s">
        <v>1738</v>
      </c>
      <c r="AK383">
        <v>2</v>
      </c>
      <c r="AM383" s="91">
        <v>33</v>
      </c>
      <c r="AN383" s="93">
        <v>9</v>
      </c>
      <c r="AO383" s="93">
        <v>167</v>
      </c>
      <c r="AP383" s="97">
        <v>74740</v>
      </c>
      <c r="AQ383" s="97">
        <f t="shared" si="93"/>
        <v>33009</v>
      </c>
      <c r="AR383" t="s">
        <v>718</v>
      </c>
      <c r="AS383">
        <f t="shared" si="100"/>
        <v>3374740</v>
      </c>
      <c r="AW383">
        <v>17.23</v>
      </c>
      <c r="AX383">
        <v>0.11</v>
      </c>
      <c r="AY383">
        <v>17.11</v>
      </c>
    </row>
    <row r="384" spans="1:51" hidden="1" outlineLevel="1">
      <c r="A384" t="s">
        <v>2408</v>
      </c>
      <c r="B384" s="10" t="s">
        <v>704</v>
      </c>
      <c r="C384" s="1">
        <f t="shared" si="94"/>
        <v>258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 t="shared" si="95"/>
        <v>3</v>
      </c>
      <c r="G384" s="1">
        <f t="shared" si="91"/>
        <v>17</v>
      </c>
      <c r="H384" s="2">
        <f t="shared" si="92"/>
        <v>6.589147286821706E-2</v>
      </c>
      <c r="I384" s="8"/>
      <c r="J384" s="2">
        <f t="shared" si="96"/>
        <v>0.44961240310077522</v>
      </c>
      <c r="K384" s="2">
        <f t="shared" si="97"/>
        <v>0.51550387596899228</v>
      </c>
      <c r="L384" s="2">
        <f t="shared" si="98"/>
        <v>3.1007751937984496E-2</v>
      </c>
      <c r="M384" s="2">
        <f t="shared" si="99"/>
        <v>3.8759689922480134E-3</v>
      </c>
      <c r="N384" s="1">
        <v>116</v>
      </c>
      <c r="O384" s="1">
        <v>133</v>
      </c>
      <c r="P384" s="1">
        <v>8</v>
      </c>
      <c r="Q384" s="57">
        <v>1</v>
      </c>
      <c r="R384" s="57"/>
      <c r="S384" s="57"/>
      <c r="T384" s="57"/>
      <c r="U384" s="57"/>
      <c r="V384" s="57"/>
      <c r="W384" s="57"/>
      <c r="X384" s="57">
        <v>0</v>
      </c>
      <c r="Y384" s="57"/>
      <c r="Z384" s="57"/>
      <c r="AA384" s="57"/>
      <c r="AB384" s="57"/>
      <c r="AC384" s="10"/>
      <c r="AD384" s="10"/>
      <c r="AI384" t="str">
        <f t="shared" si="90"/>
        <v>Sullivan</v>
      </c>
      <c r="AJ384" t="s">
        <v>1288</v>
      </c>
      <c r="AK384">
        <v>2</v>
      </c>
      <c r="AM384" s="91">
        <v>33</v>
      </c>
      <c r="AN384" s="93">
        <v>5</v>
      </c>
      <c r="AO384" s="93">
        <v>85</v>
      </c>
      <c r="AP384" s="97">
        <v>74900</v>
      </c>
      <c r="AQ384" s="97">
        <f t="shared" si="93"/>
        <v>33005</v>
      </c>
      <c r="AR384" t="s">
        <v>718</v>
      </c>
      <c r="AS384">
        <f t="shared" si="100"/>
        <v>3374900</v>
      </c>
      <c r="AW384">
        <v>18.7</v>
      </c>
      <c r="AX384">
        <v>0.19</v>
      </c>
      <c r="AY384">
        <v>18.510000000000002</v>
      </c>
    </row>
    <row r="385" spans="1:51" hidden="1" outlineLevel="1">
      <c r="A385" t="s">
        <v>405</v>
      </c>
      <c r="B385" s="10" t="s">
        <v>704</v>
      </c>
      <c r="C385" s="1">
        <f t="shared" si="94"/>
        <v>1499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 t="shared" si="95"/>
        <v>4</v>
      </c>
      <c r="G385" s="1">
        <f t="shared" si="91"/>
        <v>398</v>
      </c>
      <c r="H385" s="2">
        <f t="shared" si="92"/>
        <v>0.26551034022681785</v>
      </c>
      <c r="I385" s="8"/>
      <c r="J385" s="2">
        <f t="shared" si="96"/>
        <v>0.35557038025350235</v>
      </c>
      <c r="K385" s="2">
        <f t="shared" si="97"/>
        <v>0.62108072048032026</v>
      </c>
      <c r="L385" s="2">
        <f t="shared" si="98"/>
        <v>1.067378252168112E-2</v>
      </c>
      <c r="M385" s="2">
        <f t="shared" si="99"/>
        <v>1.2675116744496217E-2</v>
      </c>
      <c r="N385" s="1">
        <v>533</v>
      </c>
      <c r="O385" s="1">
        <v>931</v>
      </c>
      <c r="P385" s="1">
        <v>16</v>
      </c>
      <c r="Q385" s="57">
        <v>17</v>
      </c>
      <c r="R385" s="57"/>
      <c r="S385" s="57"/>
      <c r="T385" s="57"/>
      <c r="U385" s="57"/>
      <c r="V385" s="57"/>
      <c r="W385" s="57"/>
      <c r="X385" s="57">
        <v>2</v>
      </c>
      <c r="Y385" s="57"/>
      <c r="Z385" s="57"/>
      <c r="AA385" s="57"/>
      <c r="AB385" s="57"/>
      <c r="AC385" s="10"/>
      <c r="AD385" s="10"/>
      <c r="AI385" t="str">
        <f t="shared" si="90"/>
        <v>Sunapee</v>
      </c>
      <c r="AJ385" t="s">
        <v>2408</v>
      </c>
      <c r="AK385">
        <v>2</v>
      </c>
      <c r="AM385" s="91">
        <v>33</v>
      </c>
      <c r="AN385" s="93">
        <v>19</v>
      </c>
      <c r="AO385" s="93">
        <v>65</v>
      </c>
      <c r="AP385" s="97">
        <v>75060</v>
      </c>
      <c r="AQ385" s="97">
        <f t="shared" si="93"/>
        <v>33019</v>
      </c>
      <c r="AR385" t="s">
        <v>718</v>
      </c>
      <c r="AS385">
        <f t="shared" si="100"/>
        <v>3375060</v>
      </c>
      <c r="AW385">
        <v>25.2</v>
      </c>
      <c r="AX385">
        <v>4.08</v>
      </c>
      <c r="AY385">
        <v>21.12</v>
      </c>
    </row>
    <row r="386" spans="1:51" hidden="1" outlineLevel="1">
      <c r="A386" t="s">
        <v>847</v>
      </c>
      <c r="B386" s="10" t="s">
        <v>704</v>
      </c>
      <c r="C386" s="1">
        <f t="shared" si="94"/>
        <v>360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 t="shared" si="95"/>
        <v>4</v>
      </c>
      <c r="G386" s="1">
        <f t="shared" si="91"/>
        <v>64</v>
      </c>
      <c r="H386" s="2">
        <f t="shared" si="92"/>
        <v>0.17777777777777778</v>
      </c>
      <c r="I386" s="8"/>
      <c r="J386" s="2">
        <f t="shared" si="96"/>
        <v>0.4</v>
      </c>
      <c r="K386" s="2">
        <f t="shared" si="97"/>
        <v>0.57777777777777772</v>
      </c>
      <c r="L386" s="2">
        <f t="shared" si="98"/>
        <v>5.5555555555555558E-3</v>
      </c>
      <c r="M386" s="2">
        <f t="shared" si="99"/>
        <v>1.6666666666666698E-2</v>
      </c>
      <c r="N386" s="1">
        <v>144</v>
      </c>
      <c r="O386" s="1">
        <v>208</v>
      </c>
      <c r="P386" s="1">
        <v>2</v>
      </c>
      <c r="Q386" s="57">
        <v>6</v>
      </c>
      <c r="R386" s="57"/>
      <c r="S386" s="57"/>
      <c r="T386" s="57"/>
      <c r="U386" s="57"/>
      <c r="V386" s="57"/>
      <c r="W386" s="57"/>
      <c r="X386" s="57">
        <v>0</v>
      </c>
      <c r="Y386" s="57"/>
      <c r="Z386" s="57"/>
      <c r="AA386" s="57"/>
      <c r="AB386" s="57"/>
      <c r="AC386" s="10"/>
      <c r="AD386" s="10"/>
      <c r="AI386" t="str">
        <f t="shared" si="90"/>
        <v>Surry</v>
      </c>
      <c r="AJ386" t="s">
        <v>1288</v>
      </c>
      <c r="AK386">
        <v>2</v>
      </c>
      <c r="AM386" s="91">
        <v>33</v>
      </c>
      <c r="AN386" s="93">
        <v>5</v>
      </c>
      <c r="AO386" s="93">
        <v>90</v>
      </c>
      <c r="AP386" s="97">
        <v>75300</v>
      </c>
      <c r="AQ386" s="97">
        <f t="shared" si="93"/>
        <v>33005</v>
      </c>
      <c r="AR386" t="s">
        <v>718</v>
      </c>
      <c r="AS386">
        <f t="shared" si="100"/>
        <v>3375300</v>
      </c>
      <c r="AW386">
        <v>15.89</v>
      </c>
      <c r="AX386">
        <v>0.32</v>
      </c>
      <c r="AY386">
        <v>15.58</v>
      </c>
    </row>
    <row r="387" spans="1:51" hidden="1" outlineLevel="1">
      <c r="A387" t="s">
        <v>1583</v>
      </c>
      <c r="B387" s="10" t="s">
        <v>704</v>
      </c>
      <c r="C387" s="1">
        <f t="shared" si="94"/>
        <v>895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 t="shared" si="95"/>
        <v>4</v>
      </c>
      <c r="G387" s="1">
        <f t="shared" si="91"/>
        <v>141</v>
      </c>
      <c r="H387" s="2">
        <f t="shared" si="92"/>
        <v>0.15754189944134078</v>
      </c>
      <c r="I387" s="8"/>
      <c r="J387" s="2">
        <f t="shared" si="96"/>
        <v>0.39888268156424583</v>
      </c>
      <c r="K387" s="2">
        <f t="shared" si="97"/>
        <v>0.55642458100558656</v>
      </c>
      <c r="L387" s="2">
        <f t="shared" si="98"/>
        <v>2.0111731843575419E-2</v>
      </c>
      <c r="M387" s="2">
        <f t="shared" si="99"/>
        <v>2.4581005586592132E-2</v>
      </c>
      <c r="N387" s="1">
        <v>357</v>
      </c>
      <c r="O387" s="1">
        <v>498</v>
      </c>
      <c r="P387" s="1">
        <v>18</v>
      </c>
      <c r="Q387" s="57">
        <v>19</v>
      </c>
      <c r="R387" s="57"/>
      <c r="S387" s="57"/>
      <c r="T387" s="57"/>
      <c r="U387" s="57"/>
      <c r="V387" s="57"/>
      <c r="W387" s="57"/>
      <c r="X387" s="57">
        <v>3</v>
      </c>
      <c r="Y387" s="57"/>
      <c r="Z387" s="57"/>
      <c r="AA387" s="57"/>
      <c r="AB387" s="57"/>
      <c r="AC387" s="10"/>
      <c r="AD387" s="10"/>
      <c r="AI387" t="str">
        <f t="shared" si="90"/>
        <v>Sutton</v>
      </c>
      <c r="AJ387" t="s">
        <v>2298</v>
      </c>
      <c r="AK387">
        <v>2</v>
      </c>
      <c r="AM387" s="91">
        <v>33</v>
      </c>
      <c r="AN387" s="93">
        <v>13</v>
      </c>
      <c r="AO387" s="93">
        <v>120</v>
      </c>
      <c r="AP387" s="97">
        <v>75460</v>
      </c>
      <c r="AQ387" s="97">
        <f t="shared" si="93"/>
        <v>33013</v>
      </c>
      <c r="AR387" t="s">
        <v>718</v>
      </c>
      <c r="AS387">
        <f t="shared" si="100"/>
        <v>3375460</v>
      </c>
      <c r="AW387">
        <v>43.14</v>
      </c>
      <c r="AX387">
        <v>0.8</v>
      </c>
      <c r="AY387">
        <v>42.34</v>
      </c>
    </row>
    <row r="388" spans="1:51" hidden="1" outlineLevel="1">
      <c r="A388" t="s">
        <v>826</v>
      </c>
      <c r="B388" s="10" t="s">
        <v>704</v>
      </c>
      <c r="C388" s="1">
        <f t="shared" si="94"/>
        <v>2239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 t="shared" si="95"/>
        <v>3</v>
      </c>
      <c r="G388" s="1">
        <f t="shared" si="91"/>
        <v>411</v>
      </c>
      <c r="H388" s="2">
        <f t="shared" si="92"/>
        <v>0.18356409111210362</v>
      </c>
      <c r="I388" s="8"/>
      <c r="J388" s="2">
        <f t="shared" si="96"/>
        <v>0.39392585975882088</v>
      </c>
      <c r="K388" s="2">
        <f t="shared" si="97"/>
        <v>0.57748995087092447</v>
      </c>
      <c r="L388" s="2">
        <f t="shared" si="98"/>
        <v>2.0098258150960249E-2</v>
      </c>
      <c r="M388" s="2">
        <f t="shared" si="99"/>
        <v>8.4859312192943938E-3</v>
      </c>
      <c r="N388" s="1">
        <v>882</v>
      </c>
      <c r="O388" s="1">
        <v>1293</v>
      </c>
      <c r="P388" s="1">
        <v>45</v>
      </c>
      <c r="Q388" s="57">
        <v>18</v>
      </c>
      <c r="R388" s="57"/>
      <c r="S388" s="57"/>
      <c r="T388" s="57"/>
      <c r="U388" s="57"/>
      <c r="V388" s="57"/>
      <c r="W388" s="57"/>
      <c r="X388" s="57">
        <v>1</v>
      </c>
      <c r="Y388" s="57"/>
      <c r="Z388" s="57"/>
      <c r="AA388" s="57"/>
      <c r="AB388" s="57"/>
      <c r="AC388" s="10"/>
      <c r="AD388" s="10"/>
      <c r="AI388" t="str">
        <f t="shared" si="90"/>
        <v>Swanzey</v>
      </c>
      <c r="AJ388" t="s">
        <v>1288</v>
      </c>
      <c r="AK388">
        <v>2</v>
      </c>
      <c r="AM388" s="91">
        <v>33</v>
      </c>
      <c r="AN388" s="93">
        <v>5</v>
      </c>
      <c r="AO388" s="93">
        <v>95</v>
      </c>
      <c r="AP388" s="97">
        <v>75700</v>
      </c>
      <c r="AQ388" s="97">
        <f t="shared" si="93"/>
        <v>33005</v>
      </c>
      <c r="AR388" t="s">
        <v>718</v>
      </c>
      <c r="AS388">
        <f t="shared" si="100"/>
        <v>3375700</v>
      </c>
      <c r="AW388">
        <v>45.35</v>
      </c>
      <c r="AX388">
        <v>0.36</v>
      </c>
      <c r="AY388">
        <v>44.99</v>
      </c>
    </row>
    <row r="389" spans="1:51" hidden="1" outlineLevel="1">
      <c r="A389" t="s">
        <v>827</v>
      </c>
      <c r="B389" s="10" t="s">
        <v>704</v>
      </c>
      <c r="C389" s="1">
        <f t="shared" si="94"/>
        <v>1112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 t="shared" si="95"/>
        <v>3</v>
      </c>
      <c r="G389" s="1">
        <f t="shared" si="91"/>
        <v>193</v>
      </c>
      <c r="H389" s="2">
        <f t="shared" si="92"/>
        <v>0.17356115107913669</v>
      </c>
      <c r="I389" s="8"/>
      <c r="J389" s="2">
        <f t="shared" si="96"/>
        <v>0.3983812949640288</v>
      </c>
      <c r="K389" s="2">
        <f t="shared" si="97"/>
        <v>0.57194244604316546</v>
      </c>
      <c r="L389" s="2">
        <f t="shared" si="98"/>
        <v>2.0683453237410072E-2</v>
      </c>
      <c r="M389" s="2">
        <f t="shared" si="99"/>
        <v>8.9928057553956102E-3</v>
      </c>
      <c r="N389" s="1">
        <v>443</v>
      </c>
      <c r="O389" s="1">
        <v>636</v>
      </c>
      <c r="P389" s="1">
        <v>23</v>
      </c>
      <c r="Q389" s="57">
        <v>8</v>
      </c>
      <c r="R389" s="57"/>
      <c r="S389" s="57"/>
      <c r="T389" s="57"/>
      <c r="U389" s="57"/>
      <c r="V389" s="57"/>
      <c r="W389" s="57"/>
      <c r="X389" s="57">
        <v>2</v>
      </c>
      <c r="Y389" s="57"/>
      <c r="Z389" s="57"/>
      <c r="AA389" s="57"/>
      <c r="AB389" s="57"/>
      <c r="AC389" s="10"/>
      <c r="AD389" s="10"/>
      <c r="AI389" t="str">
        <f t="shared" si="90"/>
        <v>Tamworth</v>
      </c>
      <c r="AJ389" t="s">
        <v>1199</v>
      </c>
      <c r="AK389">
        <v>1</v>
      </c>
      <c r="AM389" s="91">
        <v>33</v>
      </c>
      <c r="AN389" s="93">
        <v>3</v>
      </c>
      <c r="AO389" s="93">
        <v>80</v>
      </c>
      <c r="AP389" s="97">
        <v>76100</v>
      </c>
      <c r="AQ389" s="97">
        <f t="shared" si="93"/>
        <v>33003</v>
      </c>
      <c r="AR389" t="s">
        <v>718</v>
      </c>
      <c r="AS389">
        <f t="shared" si="100"/>
        <v>3376100</v>
      </c>
      <c r="AW389">
        <v>60.75</v>
      </c>
      <c r="AX389">
        <v>0.82</v>
      </c>
      <c r="AY389">
        <v>59.93</v>
      </c>
    </row>
    <row r="390" spans="1:51" hidden="1" outlineLevel="1">
      <c r="A390" t="s">
        <v>281</v>
      </c>
      <c r="B390" s="10" t="s">
        <v>704</v>
      </c>
      <c r="C390" s="1">
        <f t="shared" si="94"/>
        <v>646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 t="shared" si="95"/>
        <v>3</v>
      </c>
      <c r="G390" s="1">
        <f t="shared" si="91"/>
        <v>104</v>
      </c>
      <c r="H390" s="2">
        <f t="shared" si="92"/>
        <v>0.1609907120743034</v>
      </c>
      <c r="I390" s="8"/>
      <c r="J390" s="2">
        <f t="shared" si="96"/>
        <v>0.40557275541795668</v>
      </c>
      <c r="K390" s="2">
        <f t="shared" si="97"/>
        <v>0.56656346749226005</v>
      </c>
      <c r="L390" s="2">
        <f t="shared" si="98"/>
        <v>1.8575851393188854E-2</v>
      </c>
      <c r="M390" s="2">
        <f t="shared" si="99"/>
        <v>9.2879256965944165E-3</v>
      </c>
      <c r="N390" s="1">
        <v>262</v>
      </c>
      <c r="O390" s="1">
        <v>366</v>
      </c>
      <c r="P390" s="1">
        <v>12</v>
      </c>
      <c r="Q390" s="57">
        <v>6</v>
      </c>
      <c r="R390" s="57"/>
      <c r="S390" s="57"/>
      <c r="T390" s="57"/>
      <c r="U390" s="57"/>
      <c r="V390" s="57"/>
      <c r="W390" s="57"/>
      <c r="X390" s="57">
        <v>0</v>
      </c>
      <c r="Y390" s="57"/>
      <c r="Z390" s="57"/>
      <c r="AA390" s="57"/>
      <c r="AB390" s="57"/>
      <c r="AC390" s="10"/>
      <c r="AD390" s="10"/>
      <c r="AI390" t="str">
        <f t="shared" si="90"/>
        <v>Temple</v>
      </c>
      <c r="AJ390" t="s">
        <v>349</v>
      </c>
      <c r="AK390">
        <v>2</v>
      </c>
      <c r="AM390" s="91">
        <v>33</v>
      </c>
      <c r="AN390" s="93">
        <v>11</v>
      </c>
      <c r="AO390" s="93">
        <v>140</v>
      </c>
      <c r="AP390" s="97">
        <v>76260</v>
      </c>
      <c r="AQ390" s="97">
        <f t="shared" si="93"/>
        <v>33011</v>
      </c>
      <c r="AR390" t="s">
        <v>718</v>
      </c>
      <c r="AS390">
        <f t="shared" si="100"/>
        <v>3376260</v>
      </c>
      <c r="AW390">
        <v>23.46</v>
      </c>
      <c r="AX390">
        <v>0.22</v>
      </c>
      <c r="AY390">
        <v>23.24</v>
      </c>
    </row>
    <row r="391" spans="1:51" hidden="1" outlineLevel="1">
      <c r="A391" t="s">
        <v>1366</v>
      </c>
      <c r="B391" s="10" t="s">
        <v>704</v>
      </c>
      <c r="C391" s="1">
        <f t="shared" si="94"/>
        <v>937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 t="shared" si="95"/>
        <v>3</v>
      </c>
      <c r="G391" s="1">
        <f t="shared" si="91"/>
        <v>186</v>
      </c>
      <c r="H391" s="2">
        <f t="shared" si="92"/>
        <v>0.19850586979722518</v>
      </c>
      <c r="I391" s="8"/>
      <c r="J391" s="2">
        <f t="shared" si="96"/>
        <v>0.38420490928495199</v>
      </c>
      <c r="K391" s="2">
        <f t="shared" si="97"/>
        <v>0.58271077908217717</v>
      </c>
      <c r="L391" s="2">
        <f t="shared" si="98"/>
        <v>2.1344717182497332E-2</v>
      </c>
      <c r="M391" s="2">
        <f t="shared" si="99"/>
        <v>1.1739594450373512E-2</v>
      </c>
      <c r="N391" s="1">
        <v>360</v>
      </c>
      <c r="O391" s="1">
        <v>546</v>
      </c>
      <c r="P391" s="1">
        <v>20</v>
      </c>
      <c r="Q391" s="57">
        <v>11</v>
      </c>
      <c r="R391" s="57"/>
      <c r="S391" s="57"/>
      <c r="T391" s="57"/>
      <c r="U391" s="57"/>
      <c r="V391" s="57"/>
      <c r="W391" s="57"/>
      <c r="X391" s="57">
        <v>0</v>
      </c>
      <c r="Y391" s="57"/>
      <c r="Z391" s="57"/>
      <c r="AA391" s="57"/>
      <c r="AB391" s="57"/>
      <c r="AC391" s="10"/>
      <c r="AD391" s="10"/>
      <c r="AI391" t="str">
        <f t="shared" ref="AI391:AI415" si="101">A391</f>
        <v>Thornton</v>
      </c>
      <c r="AJ391" t="s">
        <v>1738</v>
      </c>
      <c r="AK391">
        <v>2</v>
      </c>
      <c r="AM391" s="91">
        <v>33</v>
      </c>
      <c r="AN391" s="93">
        <v>9</v>
      </c>
      <c r="AO391" s="93">
        <v>170</v>
      </c>
      <c r="AP391" s="97">
        <v>76740</v>
      </c>
      <c r="AQ391" s="97">
        <f t="shared" si="93"/>
        <v>33009</v>
      </c>
      <c r="AR391" t="s">
        <v>718</v>
      </c>
      <c r="AS391">
        <f t="shared" si="100"/>
        <v>3376740</v>
      </c>
      <c r="AW391">
        <v>50.82</v>
      </c>
      <c r="AX391">
        <v>0.42</v>
      </c>
      <c r="AY391">
        <v>50.4</v>
      </c>
    </row>
    <row r="392" spans="1:51" hidden="1" outlineLevel="1">
      <c r="A392" t="s">
        <v>325</v>
      </c>
      <c r="B392" s="10" t="s">
        <v>704</v>
      </c>
      <c r="C392" s="1">
        <f t="shared" si="94"/>
        <v>1219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 t="shared" si="95"/>
        <v>3</v>
      </c>
      <c r="G392" s="1">
        <f t="shared" si="91"/>
        <v>310</v>
      </c>
      <c r="H392" s="2">
        <f t="shared" si="92"/>
        <v>0.25430680885972107</v>
      </c>
      <c r="I392" s="8"/>
      <c r="J392" s="2">
        <f t="shared" si="96"/>
        <v>0.35110746513535684</v>
      </c>
      <c r="K392" s="2">
        <f t="shared" si="97"/>
        <v>0.60541427399507797</v>
      </c>
      <c r="L392" s="2">
        <f t="shared" si="98"/>
        <v>2.7071369975389663E-2</v>
      </c>
      <c r="M392" s="2">
        <f t="shared" si="99"/>
        <v>1.6406890894175526E-2</v>
      </c>
      <c r="N392" s="1">
        <v>428</v>
      </c>
      <c r="O392" s="1">
        <v>738</v>
      </c>
      <c r="P392" s="1">
        <v>33</v>
      </c>
      <c r="Q392" s="57">
        <v>17</v>
      </c>
      <c r="R392" s="57"/>
      <c r="S392" s="57"/>
      <c r="T392" s="57"/>
      <c r="U392" s="57"/>
      <c r="V392" s="57"/>
      <c r="W392" s="57"/>
      <c r="X392" s="57">
        <v>3</v>
      </c>
      <c r="Y392" s="57"/>
      <c r="Z392" s="57"/>
      <c r="AA392" s="57"/>
      <c r="AB392" s="57"/>
      <c r="AC392" s="10"/>
      <c r="AD392" s="10"/>
      <c r="AI392" t="str">
        <f t="shared" si="101"/>
        <v>Tilton</v>
      </c>
      <c r="AJ392" t="s">
        <v>1236</v>
      </c>
      <c r="AK392">
        <v>2</v>
      </c>
      <c r="AM392" s="91">
        <v>33</v>
      </c>
      <c r="AN392" s="93">
        <v>1</v>
      </c>
      <c r="AO392" s="93">
        <v>55</v>
      </c>
      <c r="AP392" s="97">
        <v>77060</v>
      </c>
      <c r="AQ392" s="97">
        <f t="shared" si="93"/>
        <v>33001</v>
      </c>
      <c r="AR392" t="s">
        <v>718</v>
      </c>
      <c r="AS392">
        <f t="shared" si="100"/>
        <v>3377060</v>
      </c>
      <c r="AW392">
        <v>12.03</v>
      </c>
      <c r="AX392">
        <v>0.57999999999999996</v>
      </c>
      <c r="AY392">
        <v>11.44</v>
      </c>
    </row>
    <row r="393" spans="1:51" hidden="1" outlineLevel="1">
      <c r="A393" t="s">
        <v>1776</v>
      </c>
      <c r="B393" s="10" t="s">
        <v>704</v>
      </c>
      <c r="C393" s="1">
        <f t="shared" si="94"/>
        <v>634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 t="shared" si="95"/>
        <v>3</v>
      </c>
      <c r="G393" s="1">
        <f t="shared" si="91"/>
        <v>70</v>
      </c>
      <c r="H393" s="2">
        <f t="shared" si="92"/>
        <v>0.11041009463722397</v>
      </c>
      <c r="I393" s="8"/>
      <c r="J393" s="2">
        <f t="shared" si="96"/>
        <v>0.4242902208201893</v>
      </c>
      <c r="K393" s="2">
        <f t="shared" si="97"/>
        <v>0.53470031545741326</v>
      </c>
      <c r="L393" s="2">
        <f t="shared" si="98"/>
        <v>2.5236593059936908E-2</v>
      </c>
      <c r="M393" s="2">
        <f t="shared" si="99"/>
        <v>1.5772870662460536E-2</v>
      </c>
      <c r="N393" s="1">
        <v>269</v>
      </c>
      <c r="O393" s="1">
        <v>339</v>
      </c>
      <c r="P393" s="1">
        <v>16</v>
      </c>
      <c r="Q393" s="57">
        <v>10</v>
      </c>
      <c r="R393" s="57"/>
      <c r="S393" s="57"/>
      <c r="T393" s="57"/>
      <c r="U393" s="57"/>
      <c r="V393" s="57"/>
      <c r="W393" s="57"/>
      <c r="X393" s="57">
        <v>0</v>
      </c>
      <c r="Y393" s="57"/>
      <c r="Z393" s="57"/>
      <c r="AA393" s="57"/>
      <c r="AB393" s="57"/>
      <c r="AC393" s="10"/>
      <c r="AD393" s="10"/>
      <c r="AI393" t="str">
        <f t="shared" si="101"/>
        <v>Troy</v>
      </c>
      <c r="AJ393" t="s">
        <v>1288</v>
      </c>
      <c r="AK393">
        <v>2</v>
      </c>
      <c r="AM393" s="91">
        <v>33</v>
      </c>
      <c r="AN393" s="93">
        <v>5</v>
      </c>
      <c r="AO393" s="93">
        <v>100</v>
      </c>
      <c r="AP393" s="97">
        <v>77380</v>
      </c>
      <c r="AQ393" s="97">
        <f t="shared" si="93"/>
        <v>33005</v>
      </c>
      <c r="AR393" t="s">
        <v>718</v>
      </c>
      <c r="AS393">
        <f t="shared" si="100"/>
        <v>3377380</v>
      </c>
      <c r="AW393">
        <v>17.579999999999998</v>
      </c>
      <c r="AX393">
        <v>0.16</v>
      </c>
      <c r="AY393">
        <v>17.420000000000002</v>
      </c>
    </row>
    <row r="394" spans="1:51" hidden="1" outlineLevel="1">
      <c r="A394" t="s">
        <v>790</v>
      </c>
      <c r="B394" s="10" t="s">
        <v>704</v>
      </c>
      <c r="C394" s="1">
        <f t="shared" si="94"/>
        <v>1246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 t="shared" si="95"/>
        <v>3</v>
      </c>
      <c r="G394" s="1">
        <f t="shared" si="91"/>
        <v>491</v>
      </c>
      <c r="H394" s="2">
        <f t="shared" si="92"/>
        <v>0.3940609951845907</v>
      </c>
      <c r="I394" s="8"/>
      <c r="J394" s="2">
        <f t="shared" si="96"/>
        <v>0.2897271268057785</v>
      </c>
      <c r="K394" s="2">
        <f t="shared" si="97"/>
        <v>0.6837881219903692</v>
      </c>
      <c r="L394" s="2">
        <f t="shared" si="98"/>
        <v>1.8459069020866775E-2</v>
      </c>
      <c r="M394" s="2">
        <f t="shared" si="99"/>
        <v>8.0256821829855218E-3</v>
      </c>
      <c r="N394" s="1">
        <v>361</v>
      </c>
      <c r="O394" s="1">
        <v>852</v>
      </c>
      <c r="P394" s="1">
        <v>23</v>
      </c>
      <c r="Q394" s="57">
        <v>9</v>
      </c>
      <c r="R394" s="57"/>
      <c r="S394" s="57"/>
      <c r="T394" s="57"/>
      <c r="U394" s="57"/>
      <c r="V394" s="57"/>
      <c r="W394" s="57"/>
      <c r="X394" s="57">
        <v>1</v>
      </c>
      <c r="Y394" s="57"/>
      <c r="Z394" s="57"/>
      <c r="AA394" s="57"/>
      <c r="AB394" s="57"/>
      <c r="AC394" s="10"/>
      <c r="AD394" s="10"/>
      <c r="AI394" t="str">
        <f t="shared" si="101"/>
        <v>Tuftonboro</v>
      </c>
      <c r="AJ394" t="s">
        <v>1199</v>
      </c>
      <c r="AK394">
        <v>1</v>
      </c>
      <c r="AM394" s="91">
        <v>33</v>
      </c>
      <c r="AN394" s="93">
        <v>3</v>
      </c>
      <c r="AO394" s="93">
        <v>85</v>
      </c>
      <c r="AP394" s="97">
        <v>77620</v>
      </c>
      <c r="AQ394" s="97">
        <f t="shared" si="93"/>
        <v>33003</v>
      </c>
      <c r="AR394" t="s">
        <v>718</v>
      </c>
      <c r="AS394">
        <f t="shared" si="100"/>
        <v>3377620</v>
      </c>
      <c r="AW394">
        <v>50.08</v>
      </c>
      <c r="AX394">
        <v>8.94</v>
      </c>
      <c r="AY394">
        <v>41.13</v>
      </c>
    </row>
    <row r="395" spans="1:51" hidden="1" outlineLevel="1">
      <c r="A395" t="s">
        <v>691</v>
      </c>
      <c r="B395" s="10" t="s">
        <v>704</v>
      </c>
      <c r="C395" s="1">
        <f t="shared" si="94"/>
        <v>529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 t="shared" si="95"/>
        <v>3</v>
      </c>
      <c r="G395" s="1">
        <f t="shared" si="91"/>
        <v>115</v>
      </c>
      <c r="H395" s="2">
        <f t="shared" si="92"/>
        <v>0.21739130434782608</v>
      </c>
      <c r="I395" s="8"/>
      <c r="J395" s="2">
        <f t="shared" si="96"/>
        <v>0.3724007561436673</v>
      </c>
      <c r="K395" s="2">
        <f t="shared" si="97"/>
        <v>0.58979206049149335</v>
      </c>
      <c r="L395" s="2">
        <f t="shared" si="98"/>
        <v>2.4574669187145556E-2</v>
      </c>
      <c r="M395" s="2">
        <f t="shared" si="99"/>
        <v>1.3232514177693791E-2</v>
      </c>
      <c r="N395" s="1">
        <v>197</v>
      </c>
      <c r="O395" s="1">
        <v>312</v>
      </c>
      <c r="P395" s="1">
        <v>13</v>
      </c>
      <c r="Q395" s="57">
        <v>6</v>
      </c>
      <c r="R395" s="57"/>
      <c r="S395" s="57"/>
      <c r="T395" s="57"/>
      <c r="U395" s="57"/>
      <c r="V395" s="57"/>
      <c r="W395" s="57"/>
      <c r="X395" s="57">
        <v>1</v>
      </c>
      <c r="Y395" s="57"/>
      <c r="Z395" s="57"/>
      <c r="AA395" s="57"/>
      <c r="AB395" s="57"/>
      <c r="AC395" s="10"/>
      <c r="AD395" s="10"/>
      <c r="AI395" t="str">
        <f t="shared" si="101"/>
        <v>Unity</v>
      </c>
      <c r="AJ395" t="s">
        <v>2408</v>
      </c>
      <c r="AK395">
        <v>2</v>
      </c>
      <c r="AM395" s="91">
        <v>33</v>
      </c>
      <c r="AN395" s="93">
        <v>19</v>
      </c>
      <c r="AO395" s="93">
        <v>70</v>
      </c>
      <c r="AP395" s="97">
        <v>77940</v>
      </c>
      <c r="AQ395" s="97">
        <f t="shared" si="93"/>
        <v>33019</v>
      </c>
      <c r="AR395" t="s">
        <v>718</v>
      </c>
      <c r="AS395">
        <f t="shared" si="100"/>
        <v>3377940</v>
      </c>
      <c r="AW395">
        <v>37.18</v>
      </c>
      <c r="AX395">
        <v>0.24</v>
      </c>
      <c r="AY395">
        <v>36.94</v>
      </c>
    </row>
    <row r="396" spans="1:51" hidden="1" outlineLevel="1">
      <c r="A396" t="s">
        <v>1113</v>
      </c>
      <c r="B396" s="10" t="s">
        <v>704</v>
      </c>
      <c r="C396" s="1">
        <f t="shared" si="94"/>
        <v>1762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 t="shared" si="95"/>
        <v>3</v>
      </c>
      <c r="G396" s="1">
        <f t="shared" si="91"/>
        <v>793</v>
      </c>
      <c r="H396" s="2">
        <f t="shared" si="92"/>
        <v>0.45005675368898979</v>
      </c>
      <c r="I396" s="8"/>
      <c r="J396" s="2">
        <f t="shared" si="96"/>
        <v>0.25879682179341656</v>
      </c>
      <c r="K396" s="2">
        <f t="shared" si="97"/>
        <v>0.70885357548240635</v>
      </c>
      <c r="L396" s="2">
        <f t="shared" si="98"/>
        <v>2.4404086265607264E-2</v>
      </c>
      <c r="M396" s="2">
        <f t="shared" si="99"/>
        <v>7.9455164585698207E-3</v>
      </c>
      <c r="N396" s="1">
        <v>456</v>
      </c>
      <c r="O396" s="1">
        <v>1249</v>
      </c>
      <c r="P396" s="1">
        <v>43</v>
      </c>
      <c r="Q396" s="57">
        <v>12</v>
      </c>
      <c r="R396" s="57"/>
      <c r="S396" s="57"/>
      <c r="T396" s="57"/>
      <c r="U396" s="57"/>
      <c r="V396" s="57"/>
      <c r="W396" s="57"/>
      <c r="X396" s="57">
        <v>2</v>
      </c>
      <c r="Y396" s="57"/>
      <c r="Z396" s="57"/>
      <c r="AA396" s="57"/>
      <c r="AB396" s="57"/>
      <c r="AC396" s="10"/>
      <c r="AD396" s="10"/>
      <c r="AI396" t="str">
        <f t="shared" si="101"/>
        <v>Wakefield</v>
      </c>
      <c r="AJ396" t="s">
        <v>1199</v>
      </c>
      <c r="AK396">
        <v>1</v>
      </c>
      <c r="AM396" s="91">
        <v>33</v>
      </c>
      <c r="AN396" s="93">
        <v>3</v>
      </c>
      <c r="AO396" s="93">
        <v>90</v>
      </c>
      <c r="AP396" s="97">
        <v>78180</v>
      </c>
      <c r="AQ396" s="97">
        <f t="shared" si="93"/>
        <v>33003</v>
      </c>
      <c r="AR396" t="s">
        <v>718</v>
      </c>
      <c r="AS396">
        <f t="shared" si="100"/>
        <v>3378180</v>
      </c>
      <c r="AW396">
        <v>44.65</v>
      </c>
      <c r="AX396">
        <v>5.32</v>
      </c>
      <c r="AY396">
        <v>39.32</v>
      </c>
    </row>
    <row r="397" spans="1:51" hidden="1" outlineLevel="1">
      <c r="A397" t="s">
        <v>462</v>
      </c>
      <c r="B397" s="10" t="s">
        <v>704</v>
      </c>
      <c r="C397" s="1">
        <f t="shared" si="94"/>
        <v>1522</v>
      </c>
      <c r="D397" s="7">
        <f>IF(N397&gt;0, RANK(N397,(N397:P397,Q397:AE397)),0)</f>
        <v>1</v>
      </c>
      <c r="E397" s="7">
        <f>IF(O397&gt;0,RANK(O397,(N397:P397,Q397:AE397)),0)</f>
        <v>2</v>
      </c>
      <c r="F397" s="7">
        <f t="shared" si="95"/>
        <v>3</v>
      </c>
      <c r="G397" s="1">
        <f t="shared" si="91"/>
        <v>1</v>
      </c>
      <c r="H397" s="2">
        <f t="shared" si="92"/>
        <v>6.5703022339027597E-4</v>
      </c>
      <c r="I397" s="8"/>
      <c r="J397" s="2">
        <f t="shared" si="96"/>
        <v>0.48751642575558474</v>
      </c>
      <c r="K397" s="2">
        <f t="shared" si="97"/>
        <v>0.48685939553219448</v>
      </c>
      <c r="L397" s="2">
        <f t="shared" si="98"/>
        <v>1.9053876478318004E-2</v>
      </c>
      <c r="M397" s="2">
        <f t="shared" si="99"/>
        <v>6.5703022339027757E-3</v>
      </c>
      <c r="N397" s="1">
        <v>742</v>
      </c>
      <c r="O397" s="1">
        <v>741</v>
      </c>
      <c r="P397" s="1">
        <v>29</v>
      </c>
      <c r="Q397" s="57">
        <v>10</v>
      </c>
      <c r="R397" s="57"/>
      <c r="S397" s="57"/>
      <c r="T397" s="57"/>
      <c r="U397" s="57"/>
      <c r="V397" s="57"/>
      <c r="W397" s="57"/>
      <c r="X397" s="57">
        <v>0</v>
      </c>
      <c r="Y397" s="57"/>
      <c r="Z397" s="57"/>
      <c r="AA397" s="57"/>
      <c r="AB397" s="57"/>
      <c r="AC397" s="10"/>
      <c r="AD397" s="10"/>
      <c r="AI397" t="str">
        <f t="shared" si="101"/>
        <v>Walpole</v>
      </c>
      <c r="AJ397" t="s">
        <v>1288</v>
      </c>
      <c r="AK397">
        <v>2</v>
      </c>
      <c r="AM397" s="91">
        <v>33</v>
      </c>
      <c r="AN397" s="93">
        <v>5</v>
      </c>
      <c r="AO397" s="93">
        <v>105</v>
      </c>
      <c r="AP397" s="97">
        <v>78420</v>
      </c>
      <c r="AQ397" s="97">
        <f t="shared" si="93"/>
        <v>33005</v>
      </c>
      <c r="AR397" t="s">
        <v>718</v>
      </c>
      <c r="AS397">
        <f t="shared" si="100"/>
        <v>3378420</v>
      </c>
      <c r="AW397">
        <v>36.64</v>
      </c>
      <c r="AX397">
        <v>1.08</v>
      </c>
      <c r="AY397">
        <v>35.57</v>
      </c>
    </row>
    <row r="398" spans="1:51" hidden="1" outlineLevel="1">
      <c r="A398" t="s">
        <v>575</v>
      </c>
      <c r="B398" s="10" t="s">
        <v>704</v>
      </c>
      <c r="C398" s="1">
        <f t="shared" si="94"/>
        <v>1248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 t="shared" si="95"/>
        <v>3</v>
      </c>
      <c r="G398" s="1">
        <f t="shared" si="91"/>
        <v>118</v>
      </c>
      <c r="H398" s="2">
        <f t="shared" si="92"/>
        <v>9.4551282051282048E-2</v>
      </c>
      <c r="I398" s="8"/>
      <c r="J398" s="2">
        <f t="shared" si="96"/>
        <v>0.43189102564102566</v>
      </c>
      <c r="K398" s="2">
        <f t="shared" si="97"/>
        <v>0.52644230769230771</v>
      </c>
      <c r="L398" s="2">
        <f t="shared" si="98"/>
        <v>2.8044871794871796E-2</v>
      </c>
      <c r="M398" s="2">
        <f t="shared" si="99"/>
        <v>1.3621794871794834E-2</v>
      </c>
      <c r="N398" s="1">
        <v>539</v>
      </c>
      <c r="O398" s="1">
        <v>657</v>
      </c>
      <c r="P398" s="1">
        <v>35</v>
      </c>
      <c r="Q398" s="57">
        <v>16</v>
      </c>
      <c r="R398" s="57"/>
      <c r="S398" s="57"/>
      <c r="T398" s="57"/>
      <c r="U398" s="57"/>
      <c r="V398" s="57"/>
      <c r="W398" s="57"/>
      <c r="X398" s="57">
        <v>1</v>
      </c>
      <c r="Y398" s="57"/>
      <c r="Z398" s="57"/>
      <c r="AA398" s="57"/>
      <c r="AB398" s="57"/>
      <c r="AC398" s="10"/>
      <c r="AD398" s="10"/>
      <c r="AI398" t="str">
        <f t="shared" si="101"/>
        <v>Warner</v>
      </c>
      <c r="AJ398" t="s">
        <v>2298</v>
      </c>
      <c r="AK398">
        <v>2</v>
      </c>
      <c r="AM398" s="91">
        <v>33</v>
      </c>
      <c r="AN398" s="93">
        <v>13</v>
      </c>
      <c r="AO398" s="93">
        <v>125</v>
      </c>
      <c r="AP398" s="97">
        <v>78580</v>
      </c>
      <c r="AQ398" s="97">
        <f t="shared" si="93"/>
        <v>33013</v>
      </c>
      <c r="AR398" t="s">
        <v>718</v>
      </c>
      <c r="AS398">
        <f t="shared" si="100"/>
        <v>3378580</v>
      </c>
      <c r="AW398">
        <v>55.9</v>
      </c>
      <c r="AX398">
        <v>0.24</v>
      </c>
      <c r="AY398">
        <v>55.65</v>
      </c>
    </row>
    <row r="399" spans="1:51" hidden="1" outlineLevel="1">
      <c r="A399" t="s">
        <v>2118</v>
      </c>
      <c r="B399" s="10" t="s">
        <v>704</v>
      </c>
      <c r="C399" s="1">
        <f t="shared" si="94"/>
        <v>321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 t="shared" si="95"/>
        <v>3</v>
      </c>
      <c r="G399" s="1">
        <f t="shared" si="91"/>
        <v>106</v>
      </c>
      <c r="H399" s="2">
        <f t="shared" si="92"/>
        <v>0.33021806853582553</v>
      </c>
      <c r="I399" s="8"/>
      <c r="J399" s="2">
        <f t="shared" si="96"/>
        <v>0.32710280373831774</v>
      </c>
      <c r="K399" s="2">
        <f t="shared" si="97"/>
        <v>0.65732087227414326</v>
      </c>
      <c r="L399" s="2">
        <f t="shared" si="98"/>
        <v>1.2461059190031152E-2</v>
      </c>
      <c r="M399" s="2">
        <f t="shared" si="99"/>
        <v>3.1152647975079013E-3</v>
      </c>
      <c r="N399" s="1">
        <v>105</v>
      </c>
      <c r="O399" s="1">
        <v>211</v>
      </c>
      <c r="P399" s="1">
        <v>4</v>
      </c>
      <c r="Q399" s="57">
        <v>1</v>
      </c>
      <c r="R399" s="57"/>
      <c r="S399" s="57"/>
      <c r="T399" s="57"/>
      <c r="U399" s="57"/>
      <c r="V399" s="57"/>
      <c r="W399" s="57"/>
      <c r="X399" s="57">
        <v>0</v>
      </c>
      <c r="Y399" s="57"/>
      <c r="Z399" s="57"/>
      <c r="AA399" s="57"/>
      <c r="AB399" s="57"/>
      <c r="AC399" s="10"/>
      <c r="AD399" s="10"/>
      <c r="AI399" t="str">
        <f t="shared" si="101"/>
        <v>Warren</v>
      </c>
      <c r="AJ399" t="s">
        <v>1738</v>
      </c>
      <c r="AK399">
        <v>2</v>
      </c>
      <c r="AM399" s="91">
        <v>33</v>
      </c>
      <c r="AN399" s="93">
        <v>9</v>
      </c>
      <c r="AO399" s="93">
        <v>175</v>
      </c>
      <c r="AP399" s="97">
        <v>78740</v>
      </c>
      <c r="AQ399" s="97">
        <f t="shared" si="93"/>
        <v>33009</v>
      </c>
      <c r="AR399" t="s">
        <v>718</v>
      </c>
      <c r="AS399">
        <f t="shared" si="100"/>
        <v>3378740</v>
      </c>
      <c r="AW399">
        <v>49.05</v>
      </c>
      <c r="AX399">
        <v>0.39</v>
      </c>
      <c r="AY399">
        <v>48.66</v>
      </c>
    </row>
    <row r="400" spans="1:51" hidden="1" outlineLevel="1">
      <c r="A400" t="s">
        <v>2232</v>
      </c>
      <c r="B400" s="10" t="s">
        <v>704</v>
      </c>
      <c r="C400" s="1">
        <f t="shared" si="94"/>
        <v>463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 t="shared" si="95"/>
        <v>3</v>
      </c>
      <c r="G400" s="1">
        <f t="shared" si="91"/>
        <v>164</v>
      </c>
      <c r="H400" s="2">
        <f t="shared" si="92"/>
        <v>0.35421166306695462</v>
      </c>
      <c r="I400" s="8"/>
      <c r="J400" s="2">
        <f t="shared" si="96"/>
        <v>0.30237580993520519</v>
      </c>
      <c r="K400" s="2">
        <f t="shared" si="97"/>
        <v>0.6565874730021598</v>
      </c>
      <c r="L400" s="2">
        <f t="shared" si="98"/>
        <v>1.9438444924406047E-2</v>
      </c>
      <c r="M400" s="2">
        <f t="shared" si="99"/>
        <v>2.1598272138228961E-2</v>
      </c>
      <c r="N400" s="1">
        <v>140</v>
      </c>
      <c r="O400" s="1">
        <v>304</v>
      </c>
      <c r="P400" s="1">
        <v>9</v>
      </c>
      <c r="Q400" s="57">
        <v>9</v>
      </c>
      <c r="R400" s="57"/>
      <c r="S400" s="57"/>
      <c r="T400" s="57"/>
      <c r="U400" s="57"/>
      <c r="V400" s="57"/>
      <c r="W400" s="57"/>
      <c r="X400" s="57">
        <v>1</v>
      </c>
      <c r="Y400" s="57"/>
      <c r="Z400" s="57"/>
      <c r="AA400" s="57"/>
      <c r="AB400" s="57"/>
      <c r="AC400" s="10"/>
      <c r="AD400" s="10"/>
      <c r="AI400" t="str">
        <f t="shared" si="101"/>
        <v>Washington</v>
      </c>
      <c r="AJ400" t="s">
        <v>2408</v>
      </c>
      <c r="AK400">
        <v>2</v>
      </c>
      <c r="AM400" s="91">
        <v>33</v>
      </c>
      <c r="AN400" s="93">
        <v>19</v>
      </c>
      <c r="AO400" s="93">
        <v>75</v>
      </c>
      <c r="AP400" s="97">
        <v>78980</v>
      </c>
      <c r="AQ400" s="97">
        <f t="shared" si="93"/>
        <v>33019</v>
      </c>
      <c r="AR400" t="s">
        <v>718</v>
      </c>
      <c r="AS400">
        <f t="shared" si="100"/>
        <v>3378980</v>
      </c>
      <c r="AW400">
        <v>47.63</v>
      </c>
      <c r="AX400">
        <v>2.2000000000000002</v>
      </c>
      <c r="AY400">
        <v>45.43</v>
      </c>
    </row>
    <row r="401" spans="1:51" hidden="1" outlineLevel="1">
      <c r="A401" t="s">
        <v>469</v>
      </c>
      <c r="B401" s="10" t="s">
        <v>704</v>
      </c>
      <c r="C401" s="1">
        <f t="shared" si="94"/>
        <v>184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 t="shared" si="95"/>
        <v>3</v>
      </c>
      <c r="G401" s="1">
        <f t="shared" si="91"/>
        <v>11</v>
      </c>
      <c r="H401" s="2">
        <f t="shared" si="92"/>
        <v>5.9782608695652176E-2</v>
      </c>
      <c r="I401" s="8"/>
      <c r="J401" s="2">
        <f t="shared" si="96"/>
        <v>0.46195652173913043</v>
      </c>
      <c r="K401" s="2">
        <f t="shared" si="97"/>
        <v>0.52173913043478259</v>
      </c>
      <c r="L401" s="2">
        <f t="shared" si="98"/>
        <v>1.6304347826086956E-2</v>
      </c>
      <c r="M401" s="2">
        <f t="shared" si="99"/>
        <v>7.2858385991025898E-17</v>
      </c>
      <c r="N401" s="1">
        <v>85</v>
      </c>
      <c r="O401" s="1">
        <v>96</v>
      </c>
      <c r="P401" s="1">
        <v>3</v>
      </c>
      <c r="Q401" s="57">
        <v>0</v>
      </c>
      <c r="R401" s="57"/>
      <c r="S401" s="57"/>
      <c r="T401" s="57"/>
      <c r="U401" s="57"/>
      <c r="V401" s="57"/>
      <c r="W401" s="57"/>
      <c r="X401" s="57">
        <v>0</v>
      </c>
      <c r="Y401" s="57"/>
      <c r="Z401" s="57"/>
      <c r="AA401" s="57"/>
      <c r="AB401" s="57"/>
      <c r="AC401" s="10"/>
      <c r="AD401" s="10"/>
      <c r="AI401" t="str">
        <f t="shared" si="101"/>
        <v>Waterville Valley</v>
      </c>
      <c r="AJ401" t="s">
        <v>1738</v>
      </c>
      <c r="AK401">
        <v>2</v>
      </c>
      <c r="AM401" s="91">
        <v>33</v>
      </c>
      <c r="AN401" s="93">
        <v>9</v>
      </c>
      <c r="AO401" s="93">
        <v>181</v>
      </c>
      <c r="AP401" s="97">
        <v>79380</v>
      </c>
      <c r="AQ401" s="97">
        <f t="shared" si="93"/>
        <v>33009</v>
      </c>
      <c r="AR401" t="s">
        <v>718</v>
      </c>
      <c r="AS401">
        <f t="shared" si="100"/>
        <v>3379380</v>
      </c>
      <c r="AW401">
        <v>64.92</v>
      </c>
      <c r="AX401">
        <v>0.03</v>
      </c>
      <c r="AY401">
        <v>64.89</v>
      </c>
    </row>
    <row r="402" spans="1:51" hidden="1" outlineLevel="1">
      <c r="A402" t="s">
        <v>471</v>
      </c>
      <c r="B402" s="10" t="s">
        <v>704</v>
      </c>
      <c r="C402" s="1">
        <f t="shared" si="94"/>
        <v>2962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 t="shared" si="95"/>
        <v>4</v>
      </c>
      <c r="G402" s="1">
        <f t="shared" si="91"/>
        <v>1235</v>
      </c>
      <c r="H402" s="2">
        <f t="shared" si="92"/>
        <v>0.41694800810263338</v>
      </c>
      <c r="I402" s="8"/>
      <c r="J402" s="2">
        <f t="shared" si="96"/>
        <v>0.27447670492910198</v>
      </c>
      <c r="K402" s="2">
        <f t="shared" si="97"/>
        <v>0.69142471303173536</v>
      </c>
      <c r="L402" s="2">
        <f t="shared" si="98"/>
        <v>1.5867656988521269E-2</v>
      </c>
      <c r="M402" s="2">
        <f t="shared" si="99"/>
        <v>1.8230925050641448E-2</v>
      </c>
      <c r="N402" s="1">
        <v>813</v>
      </c>
      <c r="O402" s="1">
        <v>2048</v>
      </c>
      <c r="P402" s="1">
        <v>47</v>
      </c>
      <c r="Q402" s="57">
        <v>51</v>
      </c>
      <c r="R402" s="57"/>
      <c r="S402" s="57"/>
      <c r="T402" s="57"/>
      <c r="U402" s="57"/>
      <c r="V402" s="57"/>
      <c r="W402" s="57"/>
      <c r="X402" s="57">
        <v>3</v>
      </c>
      <c r="Y402" s="57"/>
      <c r="Z402" s="57"/>
      <c r="AA402" s="57"/>
      <c r="AB402" s="57"/>
      <c r="AC402" s="10"/>
      <c r="AD402" s="10"/>
      <c r="AI402" t="str">
        <f t="shared" si="101"/>
        <v>Weare</v>
      </c>
      <c r="AJ402" t="s">
        <v>349</v>
      </c>
      <c r="AK402">
        <v>2</v>
      </c>
      <c r="AM402" s="91">
        <v>33</v>
      </c>
      <c r="AN402" s="93">
        <v>11</v>
      </c>
      <c r="AO402" s="93">
        <v>145</v>
      </c>
      <c r="AP402" s="97">
        <v>79780</v>
      </c>
      <c r="AQ402" s="97">
        <f t="shared" si="93"/>
        <v>33011</v>
      </c>
      <c r="AR402" t="s">
        <v>718</v>
      </c>
      <c r="AS402">
        <f t="shared" si="100"/>
        <v>3379780</v>
      </c>
      <c r="AW402">
        <v>59.89</v>
      </c>
      <c r="AX402">
        <v>1.04</v>
      </c>
      <c r="AY402">
        <v>58.85</v>
      </c>
    </row>
    <row r="403" spans="1:51" hidden="1" outlineLevel="1">
      <c r="A403" t="s">
        <v>1593</v>
      </c>
      <c r="B403" s="10" t="s">
        <v>704</v>
      </c>
      <c r="C403" s="1">
        <f t="shared" si="94"/>
        <v>779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 t="shared" si="95"/>
        <v>3</v>
      </c>
      <c r="G403" s="1">
        <f t="shared" si="91"/>
        <v>155</v>
      </c>
      <c r="H403" s="2">
        <f t="shared" si="92"/>
        <v>0.19897304236200256</v>
      </c>
      <c r="I403" s="8"/>
      <c r="J403" s="2">
        <f t="shared" si="96"/>
        <v>0.38767650834403083</v>
      </c>
      <c r="K403" s="2">
        <f t="shared" si="97"/>
        <v>0.58664955070603342</v>
      </c>
      <c r="L403" s="2">
        <f t="shared" si="98"/>
        <v>2.5673940949935817E-2</v>
      </c>
      <c r="M403" s="2">
        <f t="shared" si="99"/>
        <v>-1.3877787807814457E-17</v>
      </c>
      <c r="N403" s="1">
        <v>302</v>
      </c>
      <c r="O403" s="1">
        <v>457</v>
      </c>
      <c r="P403" s="1">
        <v>20</v>
      </c>
      <c r="Q403" s="57">
        <v>0</v>
      </c>
      <c r="R403" s="57"/>
      <c r="S403" s="57"/>
      <c r="T403" s="57"/>
      <c r="U403" s="57"/>
      <c r="V403" s="57"/>
      <c r="W403" s="57"/>
      <c r="X403" s="57">
        <v>0</v>
      </c>
      <c r="Y403" s="57"/>
      <c r="Z403" s="57"/>
      <c r="AA403" s="57"/>
      <c r="AB403" s="57"/>
      <c r="AC403" s="10"/>
      <c r="AD403" s="10"/>
      <c r="AI403" t="str">
        <f t="shared" si="101"/>
        <v>Webster</v>
      </c>
      <c r="AJ403" t="s">
        <v>2298</v>
      </c>
      <c r="AK403">
        <v>2</v>
      </c>
      <c r="AM403" s="91">
        <v>33</v>
      </c>
      <c r="AN403" s="93">
        <v>13</v>
      </c>
      <c r="AO403" s="93">
        <v>130</v>
      </c>
      <c r="AP403" s="97">
        <v>80020</v>
      </c>
      <c r="AQ403" s="97">
        <f t="shared" si="93"/>
        <v>33013</v>
      </c>
      <c r="AR403" t="s">
        <v>718</v>
      </c>
      <c r="AS403">
        <f t="shared" si="100"/>
        <v>3380020</v>
      </c>
      <c r="AW403">
        <v>28.56</v>
      </c>
      <c r="AX403">
        <v>0.66</v>
      </c>
      <c r="AY403">
        <v>27.9</v>
      </c>
    </row>
    <row r="404" spans="1:51" hidden="1" outlineLevel="1">
      <c r="A404" t="s">
        <v>2134</v>
      </c>
      <c r="B404" s="10" t="s">
        <v>704</v>
      </c>
      <c r="C404" s="1">
        <f t="shared" si="94"/>
        <v>354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 t="shared" si="95"/>
        <v>3</v>
      </c>
      <c r="G404" s="1">
        <f t="shared" si="91"/>
        <v>120</v>
      </c>
      <c r="H404" s="2">
        <f t="shared" si="92"/>
        <v>0.33898305084745761</v>
      </c>
      <c r="I404" s="8"/>
      <c r="J404" s="2">
        <f t="shared" si="96"/>
        <v>0.3135593220338983</v>
      </c>
      <c r="K404" s="2">
        <f t="shared" si="97"/>
        <v>0.65254237288135597</v>
      </c>
      <c r="L404" s="2">
        <f t="shared" si="98"/>
        <v>1.6949152542372881E-2</v>
      </c>
      <c r="M404" s="2">
        <f t="shared" si="99"/>
        <v>1.6949152542372791E-2</v>
      </c>
      <c r="N404" s="1">
        <v>111</v>
      </c>
      <c r="O404" s="1">
        <v>231</v>
      </c>
      <c r="P404" s="1">
        <v>6</v>
      </c>
      <c r="Q404" s="57">
        <v>6</v>
      </c>
      <c r="R404" s="57"/>
      <c r="S404" s="57"/>
      <c r="T404" s="57"/>
      <c r="U404" s="57"/>
      <c r="V404" s="57"/>
      <c r="W404" s="57"/>
      <c r="X404" s="57">
        <v>0</v>
      </c>
      <c r="Y404" s="57"/>
      <c r="Z404" s="57"/>
      <c r="AA404" s="57"/>
      <c r="AB404" s="57"/>
      <c r="AC404" s="10"/>
      <c r="AD404" s="10"/>
      <c r="AI404" t="str">
        <f t="shared" si="101"/>
        <v>Wentworth</v>
      </c>
      <c r="AJ404" t="s">
        <v>1738</v>
      </c>
      <c r="AK404">
        <v>2</v>
      </c>
      <c r="AM404" s="91">
        <v>33</v>
      </c>
      <c r="AN404" s="93">
        <v>9</v>
      </c>
      <c r="AO404" s="93">
        <v>185</v>
      </c>
      <c r="AP404" s="97">
        <v>80500</v>
      </c>
      <c r="AQ404" s="97">
        <f t="shared" si="93"/>
        <v>33009</v>
      </c>
      <c r="AR404" t="s">
        <v>718</v>
      </c>
      <c r="AS404">
        <f t="shared" si="100"/>
        <v>3380500</v>
      </c>
      <c r="AW404">
        <v>41.94</v>
      </c>
      <c r="AX404">
        <v>0.28000000000000003</v>
      </c>
      <c r="AY404">
        <v>41.66</v>
      </c>
    </row>
    <row r="405" spans="1:51" hidden="1" outlineLevel="1">
      <c r="A405" t="s">
        <v>1161</v>
      </c>
      <c r="B405" s="10" t="s">
        <v>704</v>
      </c>
      <c r="C405" s="1">
        <f t="shared" si="94"/>
        <v>16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 t="shared" si="95"/>
        <v>3</v>
      </c>
      <c r="G405" s="1">
        <f t="shared" si="91"/>
        <v>5</v>
      </c>
      <c r="H405" s="2">
        <f t="shared" si="92"/>
        <v>0.3125</v>
      </c>
      <c r="I405" s="8"/>
      <c r="J405" s="2">
        <f t="shared" si="96"/>
        <v>0.3125</v>
      </c>
      <c r="K405" s="2">
        <f t="shared" si="97"/>
        <v>0.625</v>
      </c>
      <c r="L405" s="2">
        <f t="shared" si="98"/>
        <v>6.25E-2</v>
      </c>
      <c r="M405" s="2">
        <f t="shared" si="99"/>
        <v>0</v>
      </c>
      <c r="N405" s="1">
        <v>5</v>
      </c>
      <c r="O405" s="1">
        <v>10</v>
      </c>
      <c r="P405" s="1">
        <v>1</v>
      </c>
      <c r="Q405" s="57">
        <v>0</v>
      </c>
      <c r="R405" s="57"/>
      <c r="S405" s="57"/>
      <c r="T405" s="57"/>
      <c r="U405" s="57"/>
      <c r="V405" s="57"/>
      <c r="W405" s="57"/>
      <c r="X405" s="57">
        <v>0</v>
      </c>
      <c r="Y405" s="57"/>
      <c r="Z405" s="57"/>
      <c r="AA405" s="57"/>
      <c r="AB405" s="57"/>
      <c r="AC405" s="10"/>
      <c r="AD405" s="10"/>
      <c r="AI405" t="str">
        <f t="shared" si="101"/>
        <v>Wentworth's</v>
      </c>
      <c r="AJ405" t="s">
        <v>813</v>
      </c>
      <c r="AK405">
        <v>2</v>
      </c>
      <c r="AM405" s="91">
        <v>33</v>
      </c>
      <c r="AN405" s="93">
        <v>7</v>
      </c>
      <c r="AO405" s="93">
        <v>210</v>
      </c>
      <c r="AP405" s="97">
        <v>80740</v>
      </c>
      <c r="AQ405" s="97">
        <f t="shared" si="93"/>
        <v>33007</v>
      </c>
      <c r="AR405" t="s">
        <v>345</v>
      </c>
      <c r="AS405">
        <f t="shared" si="100"/>
        <v>3380740</v>
      </c>
      <c r="AW405">
        <v>19.47</v>
      </c>
      <c r="AX405">
        <v>0.72</v>
      </c>
      <c r="AY405">
        <v>18.760000000000002</v>
      </c>
    </row>
    <row r="406" spans="1:51" hidden="1" outlineLevel="1">
      <c r="A406" t="s">
        <v>41</v>
      </c>
      <c r="B406" s="10" t="s">
        <v>704</v>
      </c>
      <c r="C406" s="1">
        <f t="shared" si="94"/>
        <v>829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 t="shared" si="95"/>
        <v>3</v>
      </c>
      <c r="G406" s="1">
        <f t="shared" si="91"/>
        <v>11</v>
      </c>
      <c r="H406" s="2">
        <f t="shared" si="92"/>
        <v>1.3268998793727383E-2</v>
      </c>
      <c r="I406" s="8"/>
      <c r="J406" s="2">
        <f t="shared" si="96"/>
        <v>0.48130277442702052</v>
      </c>
      <c r="K406" s="2">
        <f t="shared" si="97"/>
        <v>0.49457177322074791</v>
      </c>
      <c r="L406" s="2">
        <f t="shared" si="98"/>
        <v>1.8094089264173704E-2</v>
      </c>
      <c r="M406" s="2">
        <f t="shared" si="99"/>
        <v>6.0313630880578645E-3</v>
      </c>
      <c r="N406" s="1">
        <v>399</v>
      </c>
      <c r="O406" s="1">
        <v>410</v>
      </c>
      <c r="P406" s="1">
        <v>15</v>
      </c>
      <c r="Q406" s="57">
        <v>3</v>
      </c>
      <c r="R406" s="57"/>
      <c r="S406" s="57"/>
      <c r="T406" s="57"/>
      <c r="U406" s="57"/>
      <c r="V406" s="57"/>
      <c r="W406" s="57"/>
      <c r="X406" s="57">
        <v>2</v>
      </c>
      <c r="Y406" s="57"/>
      <c r="Z406" s="57"/>
      <c r="AA406" s="57"/>
      <c r="AB406" s="57"/>
      <c r="AC406" s="10"/>
      <c r="AD406" s="10"/>
      <c r="AI406" t="str">
        <f t="shared" si="101"/>
        <v>Westmoreland</v>
      </c>
      <c r="AJ406" t="s">
        <v>1288</v>
      </c>
      <c r="AK406">
        <v>2</v>
      </c>
      <c r="AM406" s="91">
        <v>33</v>
      </c>
      <c r="AN406" s="93">
        <v>5</v>
      </c>
      <c r="AO406" s="93">
        <v>110</v>
      </c>
      <c r="AP406" s="97">
        <v>82660</v>
      </c>
      <c r="AQ406" s="97">
        <f t="shared" si="93"/>
        <v>33005</v>
      </c>
      <c r="AR406" t="s">
        <v>718</v>
      </c>
      <c r="AS406">
        <f t="shared" si="100"/>
        <v>3382660</v>
      </c>
      <c r="AW406">
        <v>36.880000000000003</v>
      </c>
      <c r="AX406">
        <v>1</v>
      </c>
      <c r="AY406">
        <v>35.880000000000003</v>
      </c>
    </row>
    <row r="407" spans="1:51" hidden="1" outlineLevel="1">
      <c r="A407" t="s">
        <v>1653</v>
      </c>
      <c r="B407" s="10" t="s">
        <v>704</v>
      </c>
      <c r="C407" s="1">
        <f t="shared" si="94"/>
        <v>717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 t="shared" si="95"/>
        <v>3</v>
      </c>
      <c r="G407" s="1">
        <f t="shared" si="91"/>
        <v>155</v>
      </c>
      <c r="H407" s="2">
        <f t="shared" si="92"/>
        <v>0.21617852161785217</v>
      </c>
      <c r="I407" s="8"/>
      <c r="J407" s="2">
        <f t="shared" si="96"/>
        <v>0.37517433751743373</v>
      </c>
      <c r="K407" s="2">
        <f t="shared" si="97"/>
        <v>0.5913528591352859</v>
      </c>
      <c r="L407" s="2">
        <f t="shared" si="98"/>
        <v>2.7894002789400279E-2</v>
      </c>
      <c r="M407" s="2">
        <f t="shared" si="99"/>
        <v>5.5788005578801432E-3</v>
      </c>
      <c r="N407" s="1">
        <v>269</v>
      </c>
      <c r="O407" s="1">
        <v>424</v>
      </c>
      <c r="P407" s="1">
        <v>20</v>
      </c>
      <c r="Q407" s="57">
        <v>4</v>
      </c>
      <c r="R407" s="57"/>
      <c r="S407" s="57"/>
      <c r="T407" s="57"/>
      <c r="U407" s="57"/>
      <c r="V407" s="57"/>
      <c r="W407" s="57"/>
      <c r="X407" s="57">
        <v>0</v>
      </c>
      <c r="Y407" s="57"/>
      <c r="Z407" s="57"/>
      <c r="AA407" s="57"/>
      <c r="AB407" s="57"/>
      <c r="AC407" s="10"/>
      <c r="AD407" s="10"/>
      <c r="AI407" t="str">
        <f t="shared" si="101"/>
        <v>Whitefield</v>
      </c>
      <c r="AJ407" t="s">
        <v>813</v>
      </c>
      <c r="AK407">
        <v>2</v>
      </c>
      <c r="AM407" s="91">
        <v>33</v>
      </c>
      <c r="AN407" s="93">
        <v>7</v>
      </c>
      <c r="AO407" s="93">
        <v>215</v>
      </c>
      <c r="AP407" s="97">
        <v>84420</v>
      </c>
      <c r="AQ407" s="97">
        <f t="shared" si="93"/>
        <v>33007</v>
      </c>
      <c r="AR407" t="s">
        <v>718</v>
      </c>
      <c r="AS407">
        <f t="shared" si="100"/>
        <v>3384420</v>
      </c>
      <c r="AW407">
        <v>34.68</v>
      </c>
      <c r="AX407">
        <v>0.43</v>
      </c>
      <c r="AY407">
        <v>34.25</v>
      </c>
    </row>
    <row r="408" spans="1:51" hidden="1" outlineLevel="1">
      <c r="A408" t="s">
        <v>1622</v>
      </c>
      <c r="B408" s="10" t="s">
        <v>704</v>
      </c>
      <c r="C408" s="1">
        <f t="shared" si="94"/>
        <v>636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 t="shared" si="95"/>
        <v>3</v>
      </c>
      <c r="G408" s="1">
        <f t="shared" si="91"/>
        <v>31</v>
      </c>
      <c r="H408" s="2">
        <f t="shared" si="92"/>
        <v>4.8742138364779877E-2</v>
      </c>
      <c r="I408" s="8"/>
      <c r="J408" s="2">
        <f t="shared" si="96"/>
        <v>0.46226415094339623</v>
      </c>
      <c r="K408" s="2">
        <f t="shared" si="97"/>
        <v>0.51100628930817615</v>
      </c>
      <c r="L408" s="2">
        <f t="shared" si="98"/>
        <v>1.7295597484276729E-2</v>
      </c>
      <c r="M408" s="2">
        <f t="shared" si="99"/>
        <v>9.4339622641508823E-3</v>
      </c>
      <c r="N408" s="1">
        <v>294</v>
      </c>
      <c r="O408" s="1">
        <v>325</v>
      </c>
      <c r="P408" s="1">
        <v>11</v>
      </c>
      <c r="Q408" s="57">
        <v>4</v>
      </c>
      <c r="R408" s="57"/>
      <c r="S408" s="57"/>
      <c r="T408" s="57"/>
      <c r="U408" s="57"/>
      <c r="V408" s="57"/>
      <c r="W408" s="57"/>
      <c r="X408" s="57">
        <v>2</v>
      </c>
      <c r="Y408" s="57"/>
      <c r="Z408" s="57"/>
      <c r="AA408" s="57"/>
      <c r="AB408" s="57"/>
      <c r="AC408" s="10"/>
      <c r="AD408" s="10"/>
      <c r="AI408" t="str">
        <f t="shared" si="101"/>
        <v>Wilmot</v>
      </c>
      <c r="AJ408" t="s">
        <v>2298</v>
      </c>
      <c r="AK408">
        <v>2</v>
      </c>
      <c r="AM408" s="91">
        <v>33</v>
      </c>
      <c r="AN408" s="93">
        <v>13</v>
      </c>
      <c r="AO408" s="93">
        <v>135</v>
      </c>
      <c r="AP408" s="97">
        <v>84900</v>
      </c>
      <c r="AQ408" s="97">
        <f t="shared" si="93"/>
        <v>33013</v>
      </c>
      <c r="AR408" t="s">
        <v>718</v>
      </c>
      <c r="AS408">
        <f t="shared" si="100"/>
        <v>3384900</v>
      </c>
      <c r="AW408">
        <v>29.75</v>
      </c>
      <c r="AX408">
        <v>0.22</v>
      </c>
      <c r="AY408">
        <v>29.54</v>
      </c>
    </row>
    <row r="409" spans="1:51" hidden="1" outlineLevel="1">
      <c r="A409" t="s">
        <v>491</v>
      </c>
      <c r="B409" s="10" t="s">
        <v>704</v>
      </c>
      <c r="C409" s="1">
        <f t="shared" si="94"/>
        <v>1532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 t="shared" si="95"/>
        <v>3</v>
      </c>
      <c r="G409" s="1">
        <f t="shared" ref="G409:G431" si="102">IF(C409&gt;0,MAX(N409:P409)-LARGE(N409:P409,2),0)</f>
        <v>246</v>
      </c>
      <c r="H409" s="2">
        <f t="shared" ref="H409:H431" si="103">IF(C409&gt;0,G409/C409,0)</f>
        <v>0.16057441253263707</v>
      </c>
      <c r="I409" s="8"/>
      <c r="J409" s="2">
        <f t="shared" si="96"/>
        <v>0.40469973890339428</v>
      </c>
      <c r="K409" s="2">
        <f t="shared" si="97"/>
        <v>0.56527415143603132</v>
      </c>
      <c r="L409" s="2">
        <f t="shared" si="98"/>
        <v>1.5665796344647518E-2</v>
      </c>
      <c r="M409" s="2">
        <f t="shared" si="99"/>
        <v>1.4360313315926878E-2</v>
      </c>
      <c r="N409" s="1">
        <v>620</v>
      </c>
      <c r="O409" s="1">
        <v>866</v>
      </c>
      <c r="P409" s="1">
        <v>24</v>
      </c>
      <c r="Q409" s="57">
        <v>17</v>
      </c>
      <c r="R409" s="57"/>
      <c r="S409" s="57"/>
      <c r="T409" s="57"/>
      <c r="U409" s="57"/>
      <c r="V409" s="57"/>
      <c r="W409" s="57"/>
      <c r="X409" s="57">
        <v>5</v>
      </c>
      <c r="Y409" s="57"/>
      <c r="Z409" s="57"/>
      <c r="AA409" s="57"/>
      <c r="AB409" s="57"/>
      <c r="AC409" s="10"/>
      <c r="AD409" s="10"/>
      <c r="AI409" t="str">
        <f t="shared" si="101"/>
        <v>Wilton</v>
      </c>
      <c r="AJ409" t="s">
        <v>349</v>
      </c>
      <c r="AK409">
        <v>2</v>
      </c>
      <c r="AM409" s="91">
        <v>33</v>
      </c>
      <c r="AN409" s="93">
        <v>11</v>
      </c>
      <c r="AO409" s="93">
        <v>150</v>
      </c>
      <c r="AP409" s="97">
        <v>85220</v>
      </c>
      <c r="AQ409" s="97">
        <f t="shared" si="93"/>
        <v>33011</v>
      </c>
      <c r="AR409" t="s">
        <v>718</v>
      </c>
      <c r="AS409">
        <f t="shared" si="100"/>
        <v>3385220</v>
      </c>
      <c r="AW409">
        <v>25.85</v>
      </c>
      <c r="AX409">
        <v>0.09</v>
      </c>
      <c r="AY409">
        <v>25.76</v>
      </c>
    </row>
    <row r="410" spans="1:51" hidden="1" outlineLevel="1">
      <c r="A410" t="s">
        <v>1242</v>
      </c>
      <c r="B410" s="10" t="s">
        <v>704</v>
      </c>
      <c r="C410" s="1">
        <f t="shared" si="94"/>
        <v>1104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 t="shared" si="95"/>
        <v>3</v>
      </c>
      <c r="G410" s="1">
        <f t="shared" si="102"/>
        <v>60</v>
      </c>
      <c r="H410" s="2">
        <f t="shared" si="103"/>
        <v>5.434782608695652E-2</v>
      </c>
      <c r="I410" s="8"/>
      <c r="J410" s="2">
        <f t="shared" si="96"/>
        <v>0.44746376811594202</v>
      </c>
      <c r="K410" s="2">
        <f t="shared" si="97"/>
        <v>0.50181159420289856</v>
      </c>
      <c r="L410" s="2">
        <f t="shared" si="98"/>
        <v>2.9891304347826088E-2</v>
      </c>
      <c r="M410" s="2">
        <f t="shared" si="99"/>
        <v>2.0833333333333336E-2</v>
      </c>
      <c r="N410" s="1">
        <v>494</v>
      </c>
      <c r="O410" s="1">
        <v>554</v>
      </c>
      <c r="P410" s="1">
        <v>33</v>
      </c>
      <c r="Q410" s="57">
        <v>22</v>
      </c>
      <c r="R410" s="57"/>
      <c r="S410" s="57"/>
      <c r="T410" s="57"/>
      <c r="U410" s="57"/>
      <c r="V410" s="57"/>
      <c r="W410" s="57"/>
      <c r="X410" s="57">
        <v>1</v>
      </c>
      <c r="Y410" s="57"/>
      <c r="Z410" s="57"/>
      <c r="AA410" s="57"/>
      <c r="AB410" s="57"/>
      <c r="AC410" s="10"/>
      <c r="AD410" s="10"/>
      <c r="AI410" t="str">
        <f t="shared" si="101"/>
        <v>Winchester</v>
      </c>
      <c r="AJ410" t="s">
        <v>1288</v>
      </c>
      <c r="AK410">
        <v>2</v>
      </c>
      <c r="AM410" s="91">
        <v>33</v>
      </c>
      <c r="AN410" s="93">
        <v>5</v>
      </c>
      <c r="AO410" s="93">
        <v>115</v>
      </c>
      <c r="AP410" s="97">
        <v>85540</v>
      </c>
      <c r="AQ410" s="97">
        <f t="shared" si="93"/>
        <v>33005</v>
      </c>
      <c r="AR410" t="s">
        <v>718</v>
      </c>
      <c r="AS410">
        <f t="shared" si="100"/>
        <v>3385540</v>
      </c>
      <c r="AW410">
        <v>55.53</v>
      </c>
      <c r="AX410">
        <v>0.59</v>
      </c>
      <c r="AY410">
        <v>54.94</v>
      </c>
    </row>
    <row r="411" spans="1:51" hidden="1" outlineLevel="1">
      <c r="A411" t="s">
        <v>496</v>
      </c>
      <c r="B411" s="10" t="s">
        <v>704</v>
      </c>
      <c r="C411" s="1">
        <f t="shared" si="94"/>
        <v>4960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 t="shared" si="95"/>
        <v>3</v>
      </c>
      <c r="G411" s="1">
        <f t="shared" si="102"/>
        <v>2311</v>
      </c>
      <c r="H411" s="2">
        <f t="shared" si="103"/>
        <v>0.46592741935483872</v>
      </c>
      <c r="I411" s="8"/>
      <c r="J411" s="2">
        <f t="shared" si="96"/>
        <v>0.25141129032258064</v>
      </c>
      <c r="K411" s="2">
        <f t="shared" si="97"/>
        <v>0.71733870967741931</v>
      </c>
      <c r="L411" s="2">
        <f t="shared" si="98"/>
        <v>1.9959677419354838E-2</v>
      </c>
      <c r="M411" s="2">
        <f t="shared" si="99"/>
        <v>1.1290322580645162E-2</v>
      </c>
      <c r="N411" s="1">
        <v>1247</v>
      </c>
      <c r="O411" s="1">
        <v>3558</v>
      </c>
      <c r="P411" s="1">
        <v>99</v>
      </c>
      <c r="Q411" s="57">
        <v>52</v>
      </c>
      <c r="R411" s="57"/>
      <c r="S411" s="57"/>
      <c r="T411" s="57"/>
      <c r="U411" s="57"/>
      <c r="V411" s="57"/>
      <c r="W411" s="57"/>
      <c r="X411" s="57">
        <v>4</v>
      </c>
      <c r="Y411" s="57"/>
      <c r="Z411" s="57"/>
      <c r="AA411" s="57"/>
      <c r="AB411" s="57"/>
      <c r="AC411" s="10"/>
      <c r="AD411" s="10"/>
      <c r="AI411" t="str">
        <f t="shared" si="101"/>
        <v>Windham</v>
      </c>
      <c r="AJ411" t="s">
        <v>241</v>
      </c>
      <c r="AK411">
        <v>2</v>
      </c>
      <c r="AM411" s="91">
        <v>33</v>
      </c>
      <c r="AN411" s="93">
        <v>15</v>
      </c>
      <c r="AO411" s="93">
        <v>185</v>
      </c>
      <c r="AP411" s="97">
        <v>85780</v>
      </c>
      <c r="AQ411" s="97">
        <f t="shared" si="93"/>
        <v>33015</v>
      </c>
      <c r="AR411" t="s">
        <v>718</v>
      </c>
      <c r="AS411">
        <f t="shared" si="100"/>
        <v>3385780</v>
      </c>
      <c r="AW411">
        <v>27.86</v>
      </c>
      <c r="AX411">
        <v>1.06</v>
      </c>
      <c r="AY411">
        <v>26.8</v>
      </c>
    </row>
    <row r="412" spans="1:51" hidden="1" outlineLevel="1">
      <c r="A412" t="s">
        <v>1285</v>
      </c>
      <c r="B412" s="10" t="s">
        <v>704</v>
      </c>
      <c r="C412" s="1">
        <f t="shared" si="94"/>
        <v>79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 t="shared" si="95"/>
        <v>4</v>
      </c>
      <c r="G412" s="1">
        <f t="shared" si="102"/>
        <v>28</v>
      </c>
      <c r="H412" s="2">
        <f t="shared" si="103"/>
        <v>0.35443037974683544</v>
      </c>
      <c r="I412" s="8"/>
      <c r="J412" s="2">
        <f t="shared" si="96"/>
        <v>0.30379746835443039</v>
      </c>
      <c r="K412" s="2">
        <f t="shared" si="97"/>
        <v>0.65822784810126578</v>
      </c>
      <c r="L412" s="2">
        <f t="shared" si="98"/>
        <v>1.2658227848101266E-2</v>
      </c>
      <c r="M412" s="2">
        <f t="shared" si="99"/>
        <v>2.5316455696202514E-2</v>
      </c>
      <c r="N412" s="1">
        <v>24</v>
      </c>
      <c r="O412" s="1">
        <v>52</v>
      </c>
      <c r="P412" s="1">
        <v>1</v>
      </c>
      <c r="Q412" s="57">
        <v>2</v>
      </c>
      <c r="R412" s="57"/>
      <c r="S412" s="57"/>
      <c r="T412" s="57"/>
      <c r="U412" s="57"/>
      <c r="V412" s="57"/>
      <c r="W412" s="57"/>
      <c r="X412" s="57">
        <v>0</v>
      </c>
      <c r="Y412" s="57"/>
      <c r="Z412" s="57"/>
      <c r="AA412" s="57"/>
      <c r="AB412" s="57"/>
      <c r="AC412" s="10"/>
      <c r="AD412" s="10"/>
      <c r="AI412" t="str">
        <f t="shared" si="101"/>
        <v>Windsor</v>
      </c>
      <c r="AJ412" t="s">
        <v>349</v>
      </c>
      <c r="AK412">
        <v>2</v>
      </c>
      <c r="AM412" s="91">
        <v>33</v>
      </c>
      <c r="AN412" s="93">
        <v>11</v>
      </c>
      <c r="AO412" s="93">
        <v>155</v>
      </c>
      <c r="AP412" s="97">
        <v>85940</v>
      </c>
      <c r="AQ412" s="97">
        <f t="shared" ref="AQ412:AQ434" si="104">AM412*1000+AN412</f>
        <v>33011</v>
      </c>
      <c r="AR412" t="s">
        <v>718</v>
      </c>
      <c r="AS412">
        <f t="shared" si="100"/>
        <v>3385940</v>
      </c>
      <c r="AW412">
        <v>8.6199999999999992</v>
      </c>
      <c r="AX412">
        <v>0.27</v>
      </c>
      <c r="AY412">
        <v>8.34</v>
      </c>
    </row>
    <row r="413" spans="1:51" hidden="1" outlineLevel="1">
      <c r="A413" t="s">
        <v>2074</v>
      </c>
      <c r="B413" s="10" t="s">
        <v>704</v>
      </c>
      <c r="C413" s="1">
        <f t="shared" si="94"/>
        <v>3133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 t="shared" si="95"/>
        <v>3</v>
      </c>
      <c r="G413" s="1">
        <f t="shared" si="102"/>
        <v>1011</v>
      </c>
      <c r="H413" s="2">
        <f t="shared" si="103"/>
        <v>0.3226939036067667</v>
      </c>
      <c r="I413" s="8"/>
      <c r="J413" s="2">
        <f t="shared" si="96"/>
        <v>0.32652409830833068</v>
      </c>
      <c r="K413" s="2">
        <f t="shared" si="97"/>
        <v>0.64921800191509738</v>
      </c>
      <c r="L413" s="2">
        <f t="shared" si="98"/>
        <v>1.5320778806255984E-2</v>
      </c>
      <c r="M413" s="2">
        <f t="shared" si="99"/>
        <v>8.9371209703160166E-3</v>
      </c>
      <c r="N413" s="1">
        <v>1023</v>
      </c>
      <c r="O413" s="1">
        <v>2034</v>
      </c>
      <c r="P413" s="1">
        <v>48</v>
      </c>
      <c r="Q413" s="57">
        <v>28</v>
      </c>
      <c r="R413" s="57"/>
      <c r="S413" s="57"/>
      <c r="T413" s="57"/>
      <c r="U413" s="57"/>
      <c r="V413" s="57"/>
      <c r="W413" s="57"/>
      <c r="X413" s="57">
        <v>0</v>
      </c>
      <c r="Y413" s="57"/>
      <c r="Z413" s="57"/>
      <c r="AA413" s="57"/>
      <c r="AB413" s="57"/>
      <c r="AC413" s="10"/>
      <c r="AD413" s="10"/>
      <c r="AI413" t="str">
        <f t="shared" si="101"/>
        <v>Wolfeboro</v>
      </c>
      <c r="AJ413" t="s">
        <v>1199</v>
      </c>
      <c r="AK413">
        <v>1</v>
      </c>
      <c r="AM413" s="91">
        <v>33</v>
      </c>
      <c r="AN413" s="93">
        <v>3</v>
      </c>
      <c r="AO413" s="93">
        <v>95</v>
      </c>
      <c r="AP413" s="97">
        <v>86420</v>
      </c>
      <c r="AQ413" s="97">
        <f t="shared" si="104"/>
        <v>33003</v>
      </c>
      <c r="AR413" t="s">
        <v>718</v>
      </c>
      <c r="AS413">
        <f t="shared" si="100"/>
        <v>3386420</v>
      </c>
      <c r="AW413">
        <v>58.49</v>
      </c>
      <c r="AX413">
        <v>10.18</v>
      </c>
      <c r="AY413">
        <v>48.31</v>
      </c>
    </row>
    <row r="414" spans="1:51" hidden="1" outlineLevel="1">
      <c r="A414" t="s">
        <v>1648</v>
      </c>
      <c r="B414" s="10" t="s">
        <v>704</v>
      </c>
      <c r="C414" s="1">
        <f t="shared" si="94"/>
        <v>496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 t="shared" si="95"/>
        <v>3</v>
      </c>
      <c r="G414" s="1">
        <f t="shared" si="102"/>
        <v>122</v>
      </c>
      <c r="H414" s="2">
        <f t="shared" si="103"/>
        <v>0.24596774193548387</v>
      </c>
      <c r="I414" s="8"/>
      <c r="J414" s="2">
        <f t="shared" si="96"/>
        <v>0.36693548387096775</v>
      </c>
      <c r="K414" s="2">
        <f t="shared" si="97"/>
        <v>0.61290322580645162</v>
      </c>
      <c r="L414" s="2">
        <f t="shared" si="98"/>
        <v>1.8145161290322582E-2</v>
      </c>
      <c r="M414" s="2">
        <f t="shared" si="99"/>
        <v>2.0161290322580454E-3</v>
      </c>
      <c r="N414" s="1">
        <v>182</v>
      </c>
      <c r="O414" s="1">
        <v>304</v>
      </c>
      <c r="P414" s="1">
        <v>9</v>
      </c>
      <c r="Q414" s="57">
        <v>1</v>
      </c>
      <c r="R414" s="57"/>
      <c r="S414" s="57"/>
      <c r="T414" s="57"/>
      <c r="U414" s="57"/>
      <c r="V414" s="57"/>
      <c r="W414" s="57"/>
      <c r="X414" s="57">
        <v>0</v>
      </c>
      <c r="Y414" s="57"/>
      <c r="Z414" s="57"/>
      <c r="AA414" s="57"/>
      <c r="AB414" s="57"/>
      <c r="AC414" s="10"/>
      <c r="AD414" s="10"/>
      <c r="AI414" t="str">
        <f t="shared" si="101"/>
        <v>Woodstock</v>
      </c>
      <c r="AJ414" t="s">
        <v>1738</v>
      </c>
      <c r="AK414">
        <v>2</v>
      </c>
      <c r="AM414" s="91">
        <v>33</v>
      </c>
      <c r="AN414" s="93">
        <v>9</v>
      </c>
      <c r="AO414" s="93">
        <v>190</v>
      </c>
      <c r="AP414" s="97">
        <v>87060</v>
      </c>
      <c r="AQ414" s="97">
        <f t="shared" si="104"/>
        <v>33009</v>
      </c>
      <c r="AR414" t="s">
        <v>718</v>
      </c>
      <c r="AS414">
        <f t="shared" si="100"/>
        <v>3387060</v>
      </c>
      <c r="AW414">
        <v>59.22</v>
      </c>
      <c r="AX414">
        <v>0.5</v>
      </c>
      <c r="AY414">
        <v>58.72</v>
      </c>
    </row>
    <row r="415" spans="1:51" collapsed="1">
      <c r="A415" s="10" t="s">
        <v>1112</v>
      </c>
      <c r="B415" s="10" t="s">
        <v>2255</v>
      </c>
      <c r="C415" s="1">
        <f t="shared" si="94"/>
        <v>455149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 t="shared" si="95"/>
        <v>3</v>
      </c>
      <c r="G415" s="1">
        <f t="shared" si="102"/>
        <v>105673</v>
      </c>
      <c r="H415" s="2">
        <f t="shared" si="103"/>
        <v>0.23217232159139095</v>
      </c>
      <c r="I415" s="8"/>
      <c r="J415" s="2">
        <f t="shared" si="96"/>
        <v>0.36811022324557452</v>
      </c>
      <c r="K415" s="2">
        <f t="shared" si="97"/>
        <v>0.60028254483696553</v>
      </c>
      <c r="L415" s="2">
        <f t="shared" si="98"/>
        <v>2.0199978468589407E-2</v>
      </c>
      <c r="M415" s="2">
        <f t="shared" si="99"/>
        <v>1.1407253448870548E-2</v>
      </c>
      <c r="N415" s="1">
        <f>SUM(N174:N414)</f>
        <v>167545</v>
      </c>
      <c r="O415" s="1">
        <f>SUM(O174:O414)</f>
        <v>273218</v>
      </c>
      <c r="P415" s="1">
        <f>SUM(P174:P414)</f>
        <v>9194</v>
      </c>
      <c r="Q415" s="1">
        <f>SUM(Q174:Q414)</f>
        <v>4753</v>
      </c>
      <c r="R415" s="57"/>
      <c r="S415" s="57"/>
      <c r="T415" s="57"/>
      <c r="U415" s="57"/>
      <c r="V415" s="57"/>
      <c r="W415" s="57"/>
      <c r="X415" s="1">
        <f>SUM(X174:X414)</f>
        <v>439</v>
      </c>
      <c r="Y415" s="57"/>
      <c r="Z415" s="57"/>
      <c r="AA415" s="57"/>
      <c r="AB415" s="57"/>
      <c r="AC415" s="10"/>
      <c r="AD415" s="10"/>
      <c r="AE415" s="1">
        <f>SUM(AE174:AE414)</f>
        <v>0</v>
      </c>
      <c r="AF415" s="1">
        <f>SUM(AF174:AF414)</f>
        <v>0</v>
      </c>
      <c r="AG415" s="1">
        <f>SUM(AG174:AG414)</f>
        <v>0</v>
      </c>
      <c r="AI415" t="str">
        <f t="shared" si="101"/>
        <v>New Hapmshire</v>
      </c>
      <c r="AM415" s="91">
        <v>33</v>
      </c>
      <c r="AQ415" s="91">
        <v>33</v>
      </c>
      <c r="AR415" t="s">
        <v>1761</v>
      </c>
      <c r="AS415" s="91">
        <v>33</v>
      </c>
      <c r="AW415">
        <v>9349.94</v>
      </c>
      <c r="AX415">
        <v>381.84</v>
      </c>
      <c r="AY415">
        <v>8968.1</v>
      </c>
    </row>
    <row r="416" spans="1:51">
      <c r="B416" s="10"/>
      <c r="C416" s="1"/>
      <c r="D416" s="7"/>
      <c r="E416" s="7"/>
      <c r="F416" s="7"/>
      <c r="G416" s="1"/>
      <c r="J416" s="2"/>
      <c r="K416" s="2"/>
      <c r="L416" s="2"/>
      <c r="M416" s="2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10"/>
      <c r="AD416" s="10"/>
    </row>
    <row r="417" spans="1:51" ht="13" hidden="1" customHeight="1" outlineLevel="1">
      <c r="A417" t="s">
        <v>1058</v>
      </c>
      <c r="B417" s="10" t="s">
        <v>640</v>
      </c>
      <c r="C417" s="1">
        <f t="shared" ref="C417:C480" si="105">SUM(N417:AG417)</f>
        <v>628</v>
      </c>
      <c r="D417" s="7">
        <f>IF(N417&gt;0, RANK(N417,(N417:P417,Q417:AE417)),0)</f>
        <v>1</v>
      </c>
      <c r="E417" s="7">
        <f>IF(O417&gt;0,RANK(O417,(N417:P417,Q417:AE417)),0)</f>
        <v>2</v>
      </c>
      <c r="F417" s="7">
        <f t="shared" ref="F417:F480" si="106">IF(P417&gt;0,RANK(P417,(N417:AE417)),0)</f>
        <v>4</v>
      </c>
      <c r="G417" s="1">
        <f t="shared" si="102"/>
        <v>19</v>
      </c>
      <c r="H417" s="2">
        <f t="shared" si="103"/>
        <v>3.0254777070063694E-2</v>
      </c>
      <c r="I417" s="8"/>
      <c r="J417" s="2">
        <f t="shared" ref="J417:J480" si="107">IF(C417=0,"-",N417/C417)</f>
        <v>0.50318471337579618</v>
      </c>
      <c r="K417" s="2">
        <f t="shared" ref="K417:K480" si="108">IF(C417=0,"-",O417/C417)</f>
        <v>0.47292993630573249</v>
      </c>
      <c r="L417" s="2">
        <f t="shared" ref="L417:L480" si="109">IF(C417=0,"-",P417/C417)</f>
        <v>6.369426751592357E-3</v>
      </c>
      <c r="M417" s="2">
        <f t="shared" ref="M417:M480" si="110">IF(C417=0,"-",(1-J417-K417-L417))</f>
        <v>1.7515923566878977E-2</v>
      </c>
      <c r="N417" s="1">
        <v>316</v>
      </c>
      <c r="O417" s="1">
        <v>297</v>
      </c>
      <c r="P417" s="1">
        <v>4</v>
      </c>
      <c r="Q417" s="122"/>
      <c r="R417" s="122"/>
      <c r="S417" s="122"/>
      <c r="T417" s="122"/>
      <c r="U417" s="122"/>
      <c r="V417" s="122"/>
      <c r="W417" s="122">
        <v>1</v>
      </c>
      <c r="X417" s="122">
        <v>0</v>
      </c>
      <c r="Y417" s="57"/>
      <c r="Z417" s="57"/>
      <c r="AA417" s="57">
        <v>2</v>
      </c>
      <c r="AB417" s="10">
        <v>6</v>
      </c>
      <c r="AC417" s="10">
        <v>2</v>
      </c>
      <c r="AD417" s="10"/>
      <c r="AI417" t="str">
        <f t="shared" ref="AI417:AI477" si="111">A417</f>
        <v>Addison</v>
      </c>
      <c r="AJ417" t="s">
        <v>1058</v>
      </c>
      <c r="AK417">
        <v>1</v>
      </c>
      <c r="AM417" s="91">
        <v>50</v>
      </c>
      <c r="AN417" s="93">
        <v>1</v>
      </c>
      <c r="AO417" s="93">
        <v>5</v>
      </c>
      <c r="AP417" s="97">
        <v>325</v>
      </c>
      <c r="AQ417" s="97">
        <f t="shared" si="104"/>
        <v>50001</v>
      </c>
      <c r="AR417" s="10" t="s">
        <v>718</v>
      </c>
      <c r="AS417">
        <f t="shared" ref="AS417:AS480" si="112">AM417*100000+AP417</f>
        <v>5000325</v>
      </c>
      <c r="AW417">
        <v>48.97</v>
      </c>
      <c r="AX417">
        <v>7.25</v>
      </c>
      <c r="AY417">
        <v>41.73</v>
      </c>
    </row>
    <row r="418" spans="1:51" ht="13" hidden="1" customHeight="1" outlineLevel="1">
      <c r="A418" t="s">
        <v>1171</v>
      </c>
      <c r="B418" s="10" t="s">
        <v>640</v>
      </c>
      <c r="C418" s="1">
        <f t="shared" si="105"/>
        <v>380</v>
      </c>
      <c r="D418" s="7">
        <f>IF(N418&gt;0, RANK(N418,(N418:P418,Q418:AE418)),0)</f>
        <v>1</v>
      </c>
      <c r="E418" s="7">
        <f>IF(O418&gt;0,RANK(O418,(N418:P418,Q418:AE418)),0)</f>
        <v>2</v>
      </c>
      <c r="F418" s="7">
        <f t="shared" si="106"/>
        <v>5</v>
      </c>
      <c r="G418" s="1">
        <f t="shared" si="102"/>
        <v>127</v>
      </c>
      <c r="H418" s="2">
        <f t="shared" si="103"/>
        <v>0.33421052631578946</v>
      </c>
      <c r="I418" s="8"/>
      <c r="J418" s="2">
        <f t="shared" si="107"/>
        <v>0.65</v>
      </c>
      <c r="K418" s="2">
        <f t="shared" si="108"/>
        <v>0.31578947368421051</v>
      </c>
      <c r="L418" s="2">
        <f t="shared" si="109"/>
        <v>5.263157894736842E-3</v>
      </c>
      <c r="M418" s="2">
        <f t="shared" si="110"/>
        <v>2.8947368421052628E-2</v>
      </c>
      <c r="N418" s="1">
        <v>247</v>
      </c>
      <c r="O418" s="1">
        <v>120</v>
      </c>
      <c r="P418" s="1">
        <v>2</v>
      </c>
      <c r="Q418" s="122"/>
      <c r="R418" s="122"/>
      <c r="S418" s="122"/>
      <c r="T418" s="122"/>
      <c r="U418" s="122"/>
      <c r="V418" s="122"/>
      <c r="W418" s="122">
        <v>5</v>
      </c>
      <c r="X418" s="122">
        <v>0</v>
      </c>
      <c r="Y418" s="57"/>
      <c r="Z418" s="57"/>
      <c r="AA418" s="57">
        <v>1</v>
      </c>
      <c r="AB418" s="10">
        <v>4</v>
      </c>
      <c r="AC418" s="10">
        <v>1</v>
      </c>
      <c r="AD418" s="10"/>
      <c r="AI418" t="str">
        <f t="shared" si="111"/>
        <v>Albany</v>
      </c>
      <c r="AJ418" t="s">
        <v>2569</v>
      </c>
      <c r="AK418">
        <v>1</v>
      </c>
      <c r="AM418" s="91">
        <v>50</v>
      </c>
      <c r="AN418" s="93">
        <v>19</v>
      </c>
      <c r="AO418" s="93">
        <v>5</v>
      </c>
      <c r="AP418" s="97">
        <v>475</v>
      </c>
      <c r="AQ418" s="97">
        <f t="shared" si="104"/>
        <v>50019</v>
      </c>
      <c r="AR418" s="10" t="s">
        <v>718</v>
      </c>
      <c r="AS418">
        <f t="shared" si="112"/>
        <v>5000475</v>
      </c>
      <c r="AW418">
        <v>38.68</v>
      </c>
      <c r="AX418">
        <v>0.2</v>
      </c>
      <c r="AY418">
        <v>38.479999999999997</v>
      </c>
    </row>
    <row r="419" spans="1:51" ht="13" hidden="1" customHeight="1" outlineLevel="1">
      <c r="A419" t="s">
        <v>2210</v>
      </c>
      <c r="B419" s="10" t="s">
        <v>640</v>
      </c>
      <c r="C419" s="1">
        <f t="shared" si="105"/>
        <v>743</v>
      </c>
      <c r="D419" s="7">
        <f>IF(N419&gt;0, RANK(N419,(N419:P419,Q419:AE419)),0)</f>
        <v>1</v>
      </c>
      <c r="E419" s="7">
        <f>IF(O419&gt;0,RANK(O419,(N419:P419,Q419:AE419)),0)</f>
        <v>2</v>
      </c>
      <c r="F419" s="7">
        <f t="shared" si="106"/>
        <v>6</v>
      </c>
      <c r="G419" s="1">
        <f t="shared" si="102"/>
        <v>148</v>
      </c>
      <c r="H419" s="2">
        <f t="shared" si="103"/>
        <v>0.19919246298788695</v>
      </c>
      <c r="I419" s="8"/>
      <c r="J419" s="2">
        <f t="shared" si="107"/>
        <v>0.56796769851951545</v>
      </c>
      <c r="K419" s="2">
        <f t="shared" si="108"/>
        <v>0.36877523553162855</v>
      </c>
      <c r="L419" s="2">
        <f t="shared" si="109"/>
        <v>5.3835800807537013E-3</v>
      </c>
      <c r="M419" s="2">
        <f t="shared" si="110"/>
        <v>5.7873485868102294E-2</v>
      </c>
      <c r="N419" s="1">
        <v>422</v>
      </c>
      <c r="O419" s="1">
        <v>274</v>
      </c>
      <c r="P419" s="1">
        <v>4</v>
      </c>
      <c r="Q419" s="122"/>
      <c r="R419" s="122"/>
      <c r="S419" s="122"/>
      <c r="T419" s="122"/>
      <c r="U419" s="122"/>
      <c r="V419" s="122"/>
      <c r="W419" s="122">
        <v>2</v>
      </c>
      <c r="X419" s="122">
        <v>1</v>
      </c>
      <c r="Y419" s="57"/>
      <c r="Z419" s="57"/>
      <c r="AA419" s="57">
        <v>18</v>
      </c>
      <c r="AB419" s="10">
        <v>10</v>
      </c>
      <c r="AC419" s="10">
        <v>12</v>
      </c>
      <c r="AD419" s="10"/>
      <c r="AI419" t="str">
        <f t="shared" si="111"/>
        <v>Alburgh</v>
      </c>
      <c r="AJ419" t="s">
        <v>752</v>
      </c>
      <c r="AK419">
        <v>1</v>
      </c>
      <c r="AM419" s="91">
        <v>50</v>
      </c>
      <c r="AN419" s="93">
        <v>13</v>
      </c>
      <c r="AO419" s="93">
        <v>5</v>
      </c>
      <c r="AP419" s="97">
        <v>700</v>
      </c>
      <c r="AQ419" s="97">
        <f t="shared" si="104"/>
        <v>50013</v>
      </c>
      <c r="AR419" s="10" t="s">
        <v>718</v>
      </c>
      <c r="AS419">
        <f t="shared" si="112"/>
        <v>5000700</v>
      </c>
      <c r="AW419">
        <v>48.8</v>
      </c>
      <c r="AX419">
        <v>19.5</v>
      </c>
      <c r="AY419">
        <v>29.3</v>
      </c>
    </row>
    <row r="420" spans="1:51" ht="13" hidden="1" customHeight="1" outlineLevel="1">
      <c r="A420" t="s">
        <v>787</v>
      </c>
      <c r="B420" s="10" t="s">
        <v>640</v>
      </c>
      <c r="C420" s="1">
        <f t="shared" si="105"/>
        <v>222</v>
      </c>
      <c r="D420" s="7">
        <f>IF(N420&gt;0, RANK(N420,(N420:P420,Q420:AE420)),0)</f>
        <v>1</v>
      </c>
      <c r="E420" s="7">
        <f>IF(O420&gt;0,RANK(O420,(N420:P420,Q420:AE420)),0)</f>
        <v>2</v>
      </c>
      <c r="F420" s="7">
        <f t="shared" si="106"/>
        <v>3</v>
      </c>
      <c r="G420" s="1">
        <f t="shared" si="102"/>
        <v>24</v>
      </c>
      <c r="H420" s="2">
        <f t="shared" si="103"/>
        <v>0.10810810810810811</v>
      </c>
      <c r="I420" s="8"/>
      <c r="J420" s="2">
        <f t="shared" si="107"/>
        <v>0.54504504504504503</v>
      </c>
      <c r="K420" s="2">
        <f t="shared" si="108"/>
        <v>0.43693693693693691</v>
      </c>
      <c r="L420" s="2">
        <f t="shared" si="109"/>
        <v>4.5045045045045045E-3</v>
      </c>
      <c r="M420" s="2">
        <f t="shared" si="110"/>
        <v>1.3513513513513552E-2</v>
      </c>
      <c r="N420" s="1">
        <v>121</v>
      </c>
      <c r="O420" s="1">
        <v>97</v>
      </c>
      <c r="P420" s="1">
        <v>1</v>
      </c>
      <c r="Q420" s="122"/>
      <c r="R420" s="122"/>
      <c r="S420" s="122"/>
      <c r="T420" s="122"/>
      <c r="U420" s="122"/>
      <c r="V420" s="122"/>
      <c r="W420" s="122">
        <v>1</v>
      </c>
      <c r="X420" s="122">
        <v>0</v>
      </c>
      <c r="Y420" s="57"/>
      <c r="Z420" s="57"/>
      <c r="AA420" s="57">
        <v>0</v>
      </c>
      <c r="AB420" s="10">
        <v>1</v>
      </c>
      <c r="AC420" s="10">
        <v>1</v>
      </c>
      <c r="AD420" s="10"/>
      <c r="AI420" t="str">
        <f t="shared" si="111"/>
        <v>Andover</v>
      </c>
      <c r="AJ420" t="s">
        <v>1285</v>
      </c>
      <c r="AK420">
        <v>1</v>
      </c>
      <c r="AM420" s="91">
        <v>50</v>
      </c>
      <c r="AN420" s="93">
        <v>27</v>
      </c>
      <c r="AO420" s="93">
        <v>5</v>
      </c>
      <c r="AP420" s="97">
        <v>1300</v>
      </c>
      <c r="AQ420" s="97">
        <f t="shared" si="104"/>
        <v>50027</v>
      </c>
      <c r="AR420" s="10" t="s">
        <v>718</v>
      </c>
      <c r="AS420">
        <f t="shared" si="112"/>
        <v>5001300</v>
      </c>
      <c r="AW420">
        <v>28.78</v>
      </c>
      <c r="AX420">
        <v>0.01</v>
      </c>
      <c r="AY420">
        <v>28.77</v>
      </c>
    </row>
    <row r="421" spans="1:51" ht="13" hidden="1" customHeight="1" outlineLevel="1">
      <c r="A421" t="s">
        <v>299</v>
      </c>
      <c r="B421" s="10" t="s">
        <v>640</v>
      </c>
      <c r="C421" s="1">
        <f t="shared" si="105"/>
        <v>986</v>
      </c>
      <c r="D421" s="7">
        <f>IF(N421&gt;0, RANK(N421,(N421:P421,Q421:AE421)),0)</f>
        <v>1</v>
      </c>
      <c r="E421" s="7">
        <f>IF(O421&gt;0,RANK(O421,(N421:P421,Q421:AE421)),0)</f>
        <v>2</v>
      </c>
      <c r="F421" s="7">
        <f t="shared" si="106"/>
        <v>3</v>
      </c>
      <c r="G421" s="1">
        <f t="shared" si="102"/>
        <v>297</v>
      </c>
      <c r="H421" s="2">
        <f t="shared" si="103"/>
        <v>0.30121703853955373</v>
      </c>
      <c r="I421" s="8"/>
      <c r="J421" s="2">
        <f t="shared" si="107"/>
        <v>0.61967545638945232</v>
      </c>
      <c r="K421" s="2">
        <f t="shared" si="108"/>
        <v>0.31845841784989859</v>
      </c>
      <c r="L421" s="2">
        <f t="shared" si="109"/>
        <v>2.434077079107505E-2</v>
      </c>
      <c r="M421" s="2">
        <f t="shared" si="110"/>
        <v>3.7525354969574043E-2</v>
      </c>
      <c r="N421" s="1">
        <v>611</v>
      </c>
      <c r="O421" s="1">
        <v>314</v>
      </c>
      <c r="P421" s="1">
        <v>24</v>
      </c>
      <c r="Q421" s="122"/>
      <c r="R421" s="122"/>
      <c r="S421" s="122"/>
      <c r="T421" s="122"/>
      <c r="U421" s="122"/>
      <c r="V421" s="122"/>
      <c r="W421" s="122">
        <v>3</v>
      </c>
      <c r="X421" s="122">
        <v>0</v>
      </c>
      <c r="Y421" s="57"/>
      <c r="Z421" s="57"/>
      <c r="AA421" s="57">
        <v>8</v>
      </c>
      <c r="AB421" s="10">
        <v>13</v>
      </c>
      <c r="AC421" s="10">
        <v>13</v>
      </c>
      <c r="AD421" s="10"/>
      <c r="AI421" t="str">
        <f t="shared" si="111"/>
        <v>Arlington</v>
      </c>
      <c r="AJ421" t="s">
        <v>2006</v>
      </c>
      <c r="AK421">
        <v>1</v>
      </c>
      <c r="AM421" s="91">
        <v>50</v>
      </c>
      <c r="AN421" s="93">
        <v>3</v>
      </c>
      <c r="AO421" s="93">
        <v>5</v>
      </c>
      <c r="AP421" s="97">
        <v>1450</v>
      </c>
      <c r="AQ421" s="97">
        <f t="shared" si="104"/>
        <v>50003</v>
      </c>
      <c r="AR421" s="10" t="s">
        <v>718</v>
      </c>
      <c r="AS421">
        <f t="shared" si="112"/>
        <v>5001450</v>
      </c>
      <c r="AW421">
        <v>42.44</v>
      </c>
      <c r="AX421">
        <v>0.02</v>
      </c>
      <c r="AY421">
        <v>42.42</v>
      </c>
    </row>
    <row r="422" spans="1:51" ht="13" hidden="1" customHeight="1" outlineLevel="1">
      <c r="A422" t="s">
        <v>968</v>
      </c>
      <c r="B422" s="10" t="s">
        <v>640</v>
      </c>
      <c r="C422" s="1">
        <f t="shared" si="105"/>
        <v>108</v>
      </c>
      <c r="D422" s="7">
        <f>IF(N422&gt;0, RANK(N422,(N422:P422,Q422:AE422)),0)</f>
        <v>1</v>
      </c>
      <c r="E422" s="7">
        <f>IF(O422&gt;0,RANK(O422,(N422:P422,Q422:AE422)),0)</f>
        <v>2</v>
      </c>
      <c r="F422" s="7">
        <f t="shared" si="106"/>
        <v>4</v>
      </c>
      <c r="G422" s="1">
        <f t="shared" si="102"/>
        <v>14</v>
      </c>
      <c r="H422" s="2">
        <f t="shared" si="103"/>
        <v>0.12962962962962962</v>
      </c>
      <c r="I422" s="8"/>
      <c r="J422" s="2">
        <f t="shared" si="107"/>
        <v>0.5092592592592593</v>
      </c>
      <c r="K422" s="2">
        <f t="shared" si="108"/>
        <v>0.37962962962962965</v>
      </c>
      <c r="L422" s="2">
        <f t="shared" si="109"/>
        <v>1.8518518518518517E-2</v>
      </c>
      <c r="M422" s="2">
        <f t="shared" si="110"/>
        <v>9.2592592592592532E-2</v>
      </c>
      <c r="N422" s="1">
        <v>55</v>
      </c>
      <c r="O422" s="1">
        <v>41</v>
      </c>
      <c r="P422" s="1">
        <v>2</v>
      </c>
      <c r="Q422" s="122"/>
      <c r="R422" s="122"/>
      <c r="S422" s="122"/>
      <c r="T422" s="122"/>
      <c r="U422" s="122"/>
      <c r="V422" s="122"/>
      <c r="W422" s="122">
        <v>2</v>
      </c>
      <c r="X422" s="122">
        <v>0</v>
      </c>
      <c r="Y422" s="57"/>
      <c r="Z422" s="57"/>
      <c r="AA422" s="57">
        <v>1</v>
      </c>
      <c r="AB422" s="10">
        <v>5</v>
      </c>
      <c r="AC422" s="10">
        <v>2</v>
      </c>
      <c r="AD422" s="10"/>
      <c r="AI422" t="str">
        <f t="shared" si="111"/>
        <v>Athens</v>
      </c>
      <c r="AJ422" t="s">
        <v>496</v>
      </c>
      <c r="AK422">
        <v>1</v>
      </c>
      <c r="AM422" s="91">
        <v>50</v>
      </c>
      <c r="AN422" s="93">
        <v>25</v>
      </c>
      <c r="AO422" s="93">
        <v>5</v>
      </c>
      <c r="AP422" s="97">
        <v>1900</v>
      </c>
      <c r="AQ422" s="97">
        <f t="shared" si="104"/>
        <v>50025</v>
      </c>
      <c r="AR422" s="10" t="s">
        <v>718</v>
      </c>
      <c r="AS422">
        <f t="shared" si="112"/>
        <v>5001900</v>
      </c>
      <c r="AW422">
        <v>13.08</v>
      </c>
      <c r="AX422">
        <v>0.04</v>
      </c>
      <c r="AY422">
        <v>13.04</v>
      </c>
    </row>
    <row r="423" spans="1:51" ht="13" hidden="1" customHeight="1" outlineLevel="1">
      <c r="A423" t="s">
        <v>2357</v>
      </c>
      <c r="B423" s="10" t="s">
        <v>640</v>
      </c>
      <c r="C423" s="1">
        <f t="shared" si="105"/>
        <v>513</v>
      </c>
      <c r="D423" s="7">
        <f>IF(N423&gt;0, RANK(N423,(N423:P423,Q423:AE423)),0)</f>
        <v>1</v>
      </c>
      <c r="E423" s="7">
        <f>IF(O423&gt;0,RANK(O423,(N423:P423,Q423:AE423)),0)</f>
        <v>2</v>
      </c>
      <c r="F423" s="7">
        <f t="shared" si="106"/>
        <v>5</v>
      </c>
      <c r="G423" s="1">
        <f t="shared" si="102"/>
        <v>141</v>
      </c>
      <c r="H423" s="2">
        <f t="shared" si="103"/>
        <v>0.27485380116959063</v>
      </c>
      <c r="I423" s="8"/>
      <c r="J423" s="2">
        <f t="shared" si="107"/>
        <v>0.60233918128654973</v>
      </c>
      <c r="K423" s="2">
        <f t="shared" si="108"/>
        <v>0.32748538011695905</v>
      </c>
      <c r="L423" s="2">
        <f t="shared" si="109"/>
        <v>1.5594541910331383E-2</v>
      </c>
      <c r="M423" s="2">
        <f t="shared" si="110"/>
        <v>5.4580896686159841E-2</v>
      </c>
      <c r="N423" s="1">
        <v>309</v>
      </c>
      <c r="O423" s="1">
        <v>168</v>
      </c>
      <c r="P423" s="1">
        <v>8</v>
      </c>
      <c r="Q423" s="122"/>
      <c r="R423" s="122"/>
      <c r="S423" s="122"/>
      <c r="T423" s="122"/>
      <c r="U423" s="122"/>
      <c r="V423" s="122"/>
      <c r="W423" s="122">
        <v>4</v>
      </c>
      <c r="X423" s="122">
        <v>0</v>
      </c>
      <c r="Y423" s="57"/>
      <c r="Z423" s="57"/>
      <c r="AA423" s="57">
        <v>1</v>
      </c>
      <c r="AB423" s="10">
        <v>12</v>
      </c>
      <c r="AC423" s="10">
        <v>11</v>
      </c>
      <c r="AD423" s="10"/>
      <c r="AI423" t="str">
        <f t="shared" si="111"/>
        <v>Bakersfield</v>
      </c>
      <c r="AJ423" t="s">
        <v>2072</v>
      </c>
      <c r="AK423">
        <v>1</v>
      </c>
      <c r="AM423" s="91">
        <v>50</v>
      </c>
      <c r="AN423" s="93">
        <v>11</v>
      </c>
      <c r="AO423" s="93">
        <v>10</v>
      </c>
      <c r="AP423" s="97">
        <v>2500</v>
      </c>
      <c r="AQ423" s="97">
        <f t="shared" si="104"/>
        <v>50011</v>
      </c>
      <c r="AR423" s="10" t="s">
        <v>718</v>
      </c>
      <c r="AS423">
        <f t="shared" si="112"/>
        <v>5002500</v>
      </c>
      <c r="AW423">
        <v>44.62</v>
      </c>
      <c r="AX423">
        <v>0.03</v>
      </c>
      <c r="AY423">
        <v>44.59</v>
      </c>
    </row>
    <row r="424" spans="1:51" ht="13" hidden="1" customHeight="1" outlineLevel="1">
      <c r="A424" t="s">
        <v>608</v>
      </c>
      <c r="B424" s="10" t="s">
        <v>640</v>
      </c>
      <c r="C424" s="1">
        <f t="shared" si="105"/>
        <v>84</v>
      </c>
      <c r="D424" s="7">
        <f>IF(N424&gt;0, RANK(N424,(N424:P424,Q424:AE424)),0)</f>
        <v>1</v>
      </c>
      <c r="E424" s="7">
        <f>IF(O424&gt;0,RANK(O424,(N424:P424,Q424:AE424)),0)</f>
        <v>2</v>
      </c>
      <c r="F424" s="7">
        <f t="shared" si="106"/>
        <v>4</v>
      </c>
      <c r="G424" s="1">
        <f t="shared" si="102"/>
        <v>18</v>
      </c>
      <c r="H424" s="2">
        <f t="shared" si="103"/>
        <v>0.21428571428571427</v>
      </c>
      <c r="I424" s="8"/>
      <c r="J424" s="2">
        <f t="shared" si="107"/>
        <v>0.54761904761904767</v>
      </c>
      <c r="K424" s="2">
        <f t="shared" si="108"/>
        <v>0.33333333333333331</v>
      </c>
      <c r="L424" s="2">
        <f t="shared" si="109"/>
        <v>3.5714285714285712E-2</v>
      </c>
      <c r="M424" s="2">
        <f t="shared" si="110"/>
        <v>8.3333333333333301E-2</v>
      </c>
      <c r="N424" s="1">
        <v>46</v>
      </c>
      <c r="O424" s="1">
        <v>28</v>
      </c>
      <c r="P424" s="1">
        <v>3</v>
      </c>
      <c r="Q424" s="122"/>
      <c r="R424" s="122"/>
      <c r="S424" s="122"/>
      <c r="T424" s="122"/>
      <c r="U424" s="122"/>
      <c r="V424" s="122"/>
      <c r="W424" s="122">
        <v>0</v>
      </c>
      <c r="X424" s="122">
        <v>0</v>
      </c>
      <c r="Y424" s="57"/>
      <c r="Z424" s="57"/>
      <c r="AA424" s="57">
        <v>2</v>
      </c>
      <c r="AB424" s="10">
        <v>4</v>
      </c>
      <c r="AC424" s="10">
        <v>1</v>
      </c>
      <c r="AD424" s="10"/>
      <c r="AI424" t="str">
        <f t="shared" si="111"/>
        <v>Baltimore</v>
      </c>
      <c r="AJ424" t="s">
        <v>1285</v>
      </c>
      <c r="AK424">
        <v>1</v>
      </c>
      <c r="AM424" s="91">
        <v>50</v>
      </c>
      <c r="AN424" s="93">
        <v>27</v>
      </c>
      <c r="AO424" s="93">
        <v>11</v>
      </c>
      <c r="AP424" s="97">
        <v>2575</v>
      </c>
      <c r="AQ424" s="97">
        <f t="shared" si="104"/>
        <v>50027</v>
      </c>
      <c r="AR424" s="10" t="s">
        <v>718</v>
      </c>
      <c r="AS424">
        <f t="shared" si="112"/>
        <v>5002575</v>
      </c>
      <c r="AW424">
        <v>4.67</v>
      </c>
      <c r="AX424">
        <v>0</v>
      </c>
      <c r="AY424">
        <v>4.67</v>
      </c>
    </row>
    <row r="425" spans="1:51" ht="13" hidden="1" customHeight="1" outlineLevel="1">
      <c r="A425" t="s">
        <v>2502</v>
      </c>
      <c r="B425" s="10" t="s">
        <v>640</v>
      </c>
      <c r="C425" s="1">
        <f t="shared" si="105"/>
        <v>435</v>
      </c>
      <c r="D425" s="7">
        <f>IF(N425&gt;0, RANK(N425,(N425:P425,Q425:AE425)),0)</f>
        <v>1</v>
      </c>
      <c r="E425" s="7">
        <f>IF(O425&gt;0,RANK(O425,(N425:P425,Q425:AE425)),0)</f>
        <v>2</v>
      </c>
      <c r="F425" s="7">
        <f t="shared" si="106"/>
        <v>4</v>
      </c>
      <c r="G425" s="1">
        <f t="shared" si="102"/>
        <v>109</v>
      </c>
      <c r="H425" s="2">
        <f t="shared" si="103"/>
        <v>0.25057471264367814</v>
      </c>
      <c r="I425" s="8"/>
      <c r="J425" s="2">
        <f t="shared" si="107"/>
        <v>0.60459770114942524</v>
      </c>
      <c r="K425" s="2">
        <f t="shared" si="108"/>
        <v>0.35402298850574715</v>
      </c>
      <c r="L425" s="2">
        <f t="shared" si="109"/>
        <v>1.3793103448275862E-2</v>
      </c>
      <c r="M425" s="2">
        <f t="shared" si="110"/>
        <v>2.7586206896551752E-2</v>
      </c>
      <c r="N425" s="1">
        <v>263</v>
      </c>
      <c r="O425" s="1">
        <v>154</v>
      </c>
      <c r="P425" s="1">
        <v>6</v>
      </c>
      <c r="Q425" s="122"/>
      <c r="R425" s="122"/>
      <c r="S425" s="122"/>
      <c r="T425" s="122"/>
      <c r="U425" s="122"/>
      <c r="V425" s="122"/>
      <c r="W425" s="122">
        <v>2</v>
      </c>
      <c r="X425" s="122">
        <v>0</v>
      </c>
      <c r="Y425" s="57"/>
      <c r="Z425" s="57"/>
      <c r="AA425" s="57">
        <v>1</v>
      </c>
      <c r="AB425" s="10">
        <v>7</v>
      </c>
      <c r="AC425" s="10">
        <v>2</v>
      </c>
      <c r="AD425" s="10"/>
      <c r="AI425" t="str">
        <f t="shared" si="111"/>
        <v>Barnard</v>
      </c>
      <c r="AJ425" t="s">
        <v>1285</v>
      </c>
      <c r="AK425">
        <v>1</v>
      </c>
      <c r="AM425" s="91">
        <v>50</v>
      </c>
      <c r="AN425" s="93">
        <v>27</v>
      </c>
      <c r="AO425" s="93">
        <v>15</v>
      </c>
      <c r="AP425" s="97">
        <v>2725</v>
      </c>
      <c r="AQ425" s="97">
        <f t="shared" si="104"/>
        <v>50027</v>
      </c>
      <c r="AR425" s="10" t="s">
        <v>718</v>
      </c>
      <c r="AS425">
        <f t="shared" si="112"/>
        <v>5002725</v>
      </c>
      <c r="AW425">
        <v>48.89</v>
      </c>
      <c r="AX425">
        <v>0.19</v>
      </c>
      <c r="AY425">
        <v>48.7</v>
      </c>
    </row>
    <row r="426" spans="1:51" ht="13" hidden="1" customHeight="1" outlineLevel="1">
      <c r="A426" t="s">
        <v>2503</v>
      </c>
      <c r="B426" s="10" t="s">
        <v>640</v>
      </c>
      <c r="C426" s="1">
        <f t="shared" si="105"/>
        <v>729</v>
      </c>
      <c r="D426" s="7">
        <f>IF(N426&gt;0, RANK(N426,(N426:P426,Q426:AE426)),0)</f>
        <v>1</v>
      </c>
      <c r="E426" s="7">
        <f>IF(O426&gt;0,RANK(O426,(N426:P426,Q426:AE426)),0)</f>
        <v>2</v>
      </c>
      <c r="F426" s="7">
        <f t="shared" si="106"/>
        <v>3</v>
      </c>
      <c r="G426" s="1">
        <f t="shared" si="102"/>
        <v>76</v>
      </c>
      <c r="H426" s="2">
        <f t="shared" si="103"/>
        <v>0.10425240054869685</v>
      </c>
      <c r="I426" s="8"/>
      <c r="J426" s="2">
        <f t="shared" si="107"/>
        <v>0.52674897119341568</v>
      </c>
      <c r="K426" s="2">
        <f t="shared" si="108"/>
        <v>0.42249657064471879</v>
      </c>
      <c r="L426" s="2">
        <f t="shared" si="109"/>
        <v>1.9204389574759947E-2</v>
      </c>
      <c r="M426" s="2">
        <f t="shared" si="110"/>
        <v>3.1550068587105573E-2</v>
      </c>
      <c r="N426" s="1">
        <v>384</v>
      </c>
      <c r="O426" s="1">
        <v>308</v>
      </c>
      <c r="P426" s="1">
        <v>14</v>
      </c>
      <c r="Q426" s="122"/>
      <c r="R426" s="122"/>
      <c r="S426" s="122"/>
      <c r="T426" s="122"/>
      <c r="U426" s="122"/>
      <c r="V426" s="122"/>
      <c r="W426" s="122">
        <v>4</v>
      </c>
      <c r="X426" s="122">
        <v>0</v>
      </c>
      <c r="Y426" s="57"/>
      <c r="Z426" s="57"/>
      <c r="AA426" s="57">
        <v>2</v>
      </c>
      <c r="AB426" s="10">
        <v>8</v>
      </c>
      <c r="AC426" s="10">
        <v>9</v>
      </c>
      <c r="AD426" s="10"/>
      <c r="AI426" t="str">
        <f t="shared" si="111"/>
        <v>Barnet</v>
      </c>
      <c r="AJ426" t="s">
        <v>1592</v>
      </c>
      <c r="AK426">
        <v>1</v>
      </c>
      <c r="AM426" s="91">
        <v>50</v>
      </c>
      <c r="AN426" s="93">
        <v>5</v>
      </c>
      <c r="AO426" s="93">
        <v>5</v>
      </c>
      <c r="AP426" s="97">
        <v>2875</v>
      </c>
      <c r="AQ426" s="97">
        <f t="shared" si="104"/>
        <v>50005</v>
      </c>
      <c r="AR426" s="10" t="s">
        <v>718</v>
      </c>
      <c r="AS426">
        <f t="shared" si="112"/>
        <v>5002875</v>
      </c>
      <c r="AW426">
        <v>43.57</v>
      </c>
      <c r="AX426">
        <v>1.18</v>
      </c>
      <c r="AY426">
        <v>42.39</v>
      </c>
    </row>
    <row r="427" spans="1:51" ht="13" hidden="1" customHeight="1" outlineLevel="1">
      <c r="A427" t="s">
        <v>1673</v>
      </c>
      <c r="B427" s="10" t="s">
        <v>640</v>
      </c>
      <c r="C427" s="1">
        <f t="shared" si="105"/>
        <v>2642</v>
      </c>
      <c r="D427" s="7">
        <f>IF(N427&gt;0, RANK(N427,(N427:P427,Q427:AE427)),0)</f>
        <v>1</v>
      </c>
      <c r="E427" s="7">
        <f>IF(O427&gt;0,RANK(O427,(N427:P427,Q427:AE427)),0)</f>
        <v>2</v>
      </c>
      <c r="F427" s="7">
        <f t="shared" si="106"/>
        <v>4</v>
      </c>
      <c r="G427" s="1">
        <f t="shared" si="102"/>
        <v>776</v>
      </c>
      <c r="H427" s="2">
        <f t="shared" si="103"/>
        <v>0.29371688115064343</v>
      </c>
      <c r="I427" s="8"/>
      <c r="J427" s="2">
        <f t="shared" si="107"/>
        <v>0.61922785768357302</v>
      </c>
      <c r="K427" s="2">
        <f t="shared" si="108"/>
        <v>0.3255109765329296</v>
      </c>
      <c r="L427" s="2">
        <f t="shared" si="109"/>
        <v>1.3626040878122634E-2</v>
      </c>
      <c r="M427" s="2">
        <f t="shared" si="110"/>
        <v>4.1635124905374743E-2</v>
      </c>
      <c r="N427" s="1">
        <v>1636</v>
      </c>
      <c r="O427" s="1">
        <v>860</v>
      </c>
      <c r="P427" s="1">
        <v>36</v>
      </c>
      <c r="Q427" s="122"/>
      <c r="R427" s="122"/>
      <c r="S427" s="122"/>
      <c r="T427" s="122"/>
      <c r="U427" s="122"/>
      <c r="V427" s="122"/>
      <c r="W427" s="122">
        <v>24</v>
      </c>
      <c r="X427" s="122">
        <v>1</v>
      </c>
      <c r="Y427" s="57"/>
      <c r="Z427" s="57"/>
      <c r="AA427" s="57">
        <v>16</v>
      </c>
      <c r="AB427" s="10">
        <v>39</v>
      </c>
      <c r="AC427" s="10">
        <v>30</v>
      </c>
      <c r="AD427" s="10"/>
      <c r="AI427" t="str">
        <f t="shared" si="111"/>
        <v>Barre</v>
      </c>
      <c r="AJ427" t="s">
        <v>2232</v>
      </c>
      <c r="AK427">
        <v>1</v>
      </c>
      <c r="AM427" s="91">
        <v>50</v>
      </c>
      <c r="AN427" s="93">
        <v>23</v>
      </c>
      <c r="AO427" s="93">
        <v>5</v>
      </c>
      <c r="AP427" s="97">
        <v>3175</v>
      </c>
      <c r="AQ427" s="97">
        <f t="shared" si="104"/>
        <v>50023</v>
      </c>
      <c r="AR427" s="10" t="s">
        <v>710</v>
      </c>
      <c r="AS427">
        <f t="shared" si="112"/>
        <v>5003175</v>
      </c>
      <c r="AW427">
        <v>4.0199999999999996</v>
      </c>
      <c r="AX427">
        <v>0</v>
      </c>
      <c r="AY427">
        <v>4.0199999999999996</v>
      </c>
    </row>
    <row r="428" spans="1:51" ht="13" hidden="1" customHeight="1" outlineLevel="1">
      <c r="A428" t="s">
        <v>1673</v>
      </c>
      <c r="B428" s="10" t="s">
        <v>640</v>
      </c>
      <c r="C428" s="1">
        <f t="shared" si="105"/>
        <v>3250</v>
      </c>
      <c r="D428" s="7">
        <f>IF(N428&gt;0, RANK(N428,(N428:P428,Q428:AE428)),0)</f>
        <v>1</v>
      </c>
      <c r="E428" s="7">
        <f>IF(O428&gt;0,RANK(O428,(N428:P428,Q428:AE428)),0)</f>
        <v>2</v>
      </c>
      <c r="F428" s="7">
        <f t="shared" si="106"/>
        <v>5</v>
      </c>
      <c r="G428" s="1">
        <f t="shared" si="102"/>
        <v>446</v>
      </c>
      <c r="H428" s="2">
        <f t="shared" si="103"/>
        <v>0.13723076923076924</v>
      </c>
      <c r="I428" s="8"/>
      <c r="J428" s="2">
        <f t="shared" si="107"/>
        <v>0.55200000000000005</v>
      </c>
      <c r="K428" s="2">
        <f t="shared" si="108"/>
        <v>0.41476923076923078</v>
      </c>
      <c r="L428" s="2">
        <f t="shared" si="109"/>
        <v>6.4615384615384613E-3</v>
      </c>
      <c r="M428" s="2">
        <f t="shared" si="110"/>
        <v>2.6769230769230712E-2</v>
      </c>
      <c r="N428" s="1">
        <v>1794</v>
      </c>
      <c r="O428" s="1">
        <v>1348</v>
      </c>
      <c r="P428" s="1">
        <v>21</v>
      </c>
      <c r="Q428" s="122"/>
      <c r="R428" s="122"/>
      <c r="S428" s="122"/>
      <c r="T428" s="122"/>
      <c r="U428" s="122"/>
      <c r="V428" s="122"/>
      <c r="W428" s="122">
        <v>11</v>
      </c>
      <c r="X428" s="122">
        <v>3</v>
      </c>
      <c r="Y428" s="57"/>
      <c r="Z428" s="57"/>
      <c r="AA428" s="57">
        <v>10</v>
      </c>
      <c r="AB428" s="10">
        <v>35</v>
      </c>
      <c r="AC428" s="10">
        <v>28</v>
      </c>
      <c r="AD428" s="10"/>
      <c r="AI428" t="str">
        <f t="shared" si="111"/>
        <v>Barre</v>
      </c>
      <c r="AJ428" t="s">
        <v>2232</v>
      </c>
      <c r="AK428">
        <v>1</v>
      </c>
      <c r="AM428" s="91">
        <v>50</v>
      </c>
      <c r="AN428" s="93">
        <v>23</v>
      </c>
      <c r="AO428" s="93">
        <v>10</v>
      </c>
      <c r="AP428" s="97">
        <v>3250</v>
      </c>
      <c r="AQ428" s="97">
        <f t="shared" si="104"/>
        <v>50023</v>
      </c>
      <c r="AR428" s="10" t="s">
        <v>718</v>
      </c>
      <c r="AS428">
        <f t="shared" si="112"/>
        <v>5003250</v>
      </c>
      <c r="AW428">
        <v>30.69</v>
      </c>
      <c r="AX428">
        <v>0.05</v>
      </c>
      <c r="AY428">
        <v>30.64</v>
      </c>
    </row>
    <row r="429" spans="1:51" ht="13" hidden="1" customHeight="1" outlineLevel="1">
      <c r="A429" t="s">
        <v>660</v>
      </c>
      <c r="B429" s="10" t="s">
        <v>640</v>
      </c>
      <c r="C429" s="1">
        <f t="shared" si="105"/>
        <v>822</v>
      </c>
      <c r="D429" s="7">
        <f>IF(N429&gt;0, RANK(N429,(N429:P429,Q429:AE429)),0)</f>
        <v>1</v>
      </c>
      <c r="E429" s="7">
        <f>IF(O429&gt;0,RANK(O429,(N429:P429,Q429:AE429)),0)</f>
        <v>2</v>
      </c>
      <c r="F429" s="7">
        <f t="shared" si="106"/>
        <v>3</v>
      </c>
      <c r="G429" s="1">
        <f t="shared" si="102"/>
        <v>203</v>
      </c>
      <c r="H429" s="2">
        <f t="shared" si="103"/>
        <v>0.24695863746958638</v>
      </c>
      <c r="I429" s="8"/>
      <c r="J429" s="2">
        <f t="shared" si="107"/>
        <v>0.59854014598540151</v>
      </c>
      <c r="K429" s="2">
        <f t="shared" si="108"/>
        <v>0.3515815085158151</v>
      </c>
      <c r="L429" s="2">
        <f t="shared" si="109"/>
        <v>2.0681265206812651E-2</v>
      </c>
      <c r="M429" s="2">
        <f t="shared" si="110"/>
        <v>2.9197080291970743E-2</v>
      </c>
      <c r="N429" s="1">
        <v>492</v>
      </c>
      <c r="O429" s="1">
        <v>289</v>
      </c>
      <c r="P429" s="1">
        <v>17</v>
      </c>
      <c r="Q429" s="122"/>
      <c r="R429" s="122"/>
      <c r="S429" s="122"/>
      <c r="T429" s="122"/>
      <c r="U429" s="122"/>
      <c r="V429" s="122"/>
      <c r="W429" s="122">
        <v>4</v>
      </c>
      <c r="X429" s="122">
        <v>0</v>
      </c>
      <c r="Y429" s="57"/>
      <c r="Z429" s="57"/>
      <c r="AA429" s="57">
        <v>1</v>
      </c>
      <c r="AB429" s="10">
        <v>9</v>
      </c>
      <c r="AC429" s="10">
        <v>10</v>
      </c>
      <c r="AD429" s="57"/>
      <c r="AI429" t="str">
        <f t="shared" si="111"/>
        <v>Barton</v>
      </c>
      <c r="AJ429" t="s">
        <v>2569</v>
      </c>
      <c r="AK429">
        <v>1</v>
      </c>
      <c r="AM429" s="91">
        <v>50</v>
      </c>
      <c r="AN429" s="93">
        <v>19</v>
      </c>
      <c r="AO429" s="93">
        <v>10</v>
      </c>
      <c r="AP429" s="97">
        <v>3550</v>
      </c>
      <c r="AQ429" s="97">
        <f t="shared" si="104"/>
        <v>50019</v>
      </c>
      <c r="AR429" s="10" t="s">
        <v>718</v>
      </c>
      <c r="AS429">
        <f t="shared" si="112"/>
        <v>5003550</v>
      </c>
      <c r="AW429">
        <v>44.91</v>
      </c>
      <c r="AX429">
        <v>1.26</v>
      </c>
      <c r="AY429">
        <v>43.65</v>
      </c>
    </row>
    <row r="430" spans="1:51" ht="13" hidden="1" customHeight="1" outlineLevel="1">
      <c r="A430" t="s">
        <v>2011</v>
      </c>
      <c r="B430" s="10" t="s">
        <v>640</v>
      </c>
      <c r="C430" s="1">
        <f t="shared" si="105"/>
        <v>121</v>
      </c>
      <c r="D430" s="7">
        <f>IF(N430&gt;0, RANK(N430,(N430:P430,Q430:AE430)),0)</f>
        <v>1</v>
      </c>
      <c r="E430" s="7">
        <f>IF(O430&gt;0,RANK(O430,(N430:P430,Q430:AE430)),0)</f>
        <v>2</v>
      </c>
      <c r="F430" s="7">
        <f t="shared" si="106"/>
        <v>3</v>
      </c>
      <c r="G430" s="1">
        <f t="shared" si="102"/>
        <v>11</v>
      </c>
      <c r="H430" s="2">
        <f t="shared" si="103"/>
        <v>9.0909090909090912E-2</v>
      </c>
      <c r="I430" s="8"/>
      <c r="J430" s="2">
        <f t="shared" si="107"/>
        <v>0.53719008264462809</v>
      </c>
      <c r="K430" s="2">
        <f t="shared" si="108"/>
        <v>0.4462809917355372</v>
      </c>
      <c r="L430" s="2">
        <f t="shared" si="109"/>
        <v>1.6528925619834711E-2</v>
      </c>
      <c r="M430" s="2">
        <f t="shared" si="110"/>
        <v>0</v>
      </c>
      <c r="N430" s="1">
        <v>65</v>
      </c>
      <c r="O430" s="1">
        <v>54</v>
      </c>
      <c r="P430" s="1">
        <v>2</v>
      </c>
      <c r="Q430" s="122"/>
      <c r="R430" s="122"/>
      <c r="S430" s="122"/>
      <c r="T430" s="122"/>
      <c r="U430" s="122"/>
      <c r="V430" s="122"/>
      <c r="W430" s="122">
        <v>0</v>
      </c>
      <c r="X430" s="122">
        <v>0</v>
      </c>
      <c r="Y430" s="57"/>
      <c r="Z430" s="57"/>
      <c r="AA430" s="57">
        <v>0</v>
      </c>
      <c r="AB430" s="10">
        <v>0</v>
      </c>
      <c r="AC430" s="10">
        <v>0</v>
      </c>
      <c r="AD430" s="57"/>
      <c r="AI430" t="str">
        <f t="shared" si="111"/>
        <v>Belvidere</v>
      </c>
      <c r="AJ430" t="s">
        <v>1995</v>
      </c>
      <c r="AK430">
        <v>1</v>
      </c>
      <c r="AM430" s="91">
        <v>50</v>
      </c>
      <c r="AN430" s="93">
        <v>15</v>
      </c>
      <c r="AO430" s="93">
        <v>5</v>
      </c>
      <c r="AP430" s="97">
        <v>4375</v>
      </c>
      <c r="AQ430" s="97">
        <f t="shared" si="104"/>
        <v>50015</v>
      </c>
      <c r="AR430" s="10" t="s">
        <v>718</v>
      </c>
      <c r="AS430">
        <f t="shared" si="112"/>
        <v>5004375</v>
      </c>
      <c r="AW430">
        <v>32.14</v>
      </c>
      <c r="AX430">
        <v>0</v>
      </c>
      <c r="AY430">
        <v>32.14</v>
      </c>
    </row>
    <row r="431" spans="1:51" ht="13" hidden="1" customHeight="1" outlineLevel="1">
      <c r="A431" t="s">
        <v>2006</v>
      </c>
      <c r="B431" s="10" t="s">
        <v>640</v>
      </c>
      <c r="C431" s="1">
        <f t="shared" si="105"/>
        <v>5021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 t="shared" si="106"/>
        <v>3</v>
      </c>
      <c r="G431" s="1">
        <f t="shared" si="102"/>
        <v>2354</v>
      </c>
      <c r="H431" s="2">
        <f t="shared" si="103"/>
        <v>0.46883091017725553</v>
      </c>
      <c r="I431" s="8"/>
      <c r="J431" s="2">
        <f t="shared" si="107"/>
        <v>0.68631746664011151</v>
      </c>
      <c r="K431" s="2">
        <f t="shared" si="108"/>
        <v>0.217486556462856</v>
      </c>
      <c r="L431" s="2">
        <f t="shared" si="109"/>
        <v>5.2778331009759011E-2</v>
      </c>
      <c r="M431" s="2">
        <f t="shared" si="110"/>
        <v>4.3417645887273482E-2</v>
      </c>
      <c r="N431" s="1">
        <v>3446</v>
      </c>
      <c r="O431" s="1">
        <v>1092</v>
      </c>
      <c r="P431" s="1">
        <v>265</v>
      </c>
      <c r="Q431" s="122"/>
      <c r="R431" s="122"/>
      <c r="S431" s="122"/>
      <c r="T431" s="122"/>
      <c r="U431" s="122"/>
      <c r="V431" s="122"/>
      <c r="W431" s="122">
        <v>50</v>
      </c>
      <c r="X431" s="122">
        <v>1</v>
      </c>
      <c r="Y431" s="57"/>
      <c r="Z431" s="57"/>
      <c r="AA431" s="57">
        <v>22</v>
      </c>
      <c r="AB431" s="10">
        <v>79</v>
      </c>
      <c r="AC431" s="10">
        <v>66</v>
      </c>
      <c r="AD431" s="57"/>
      <c r="AI431" t="str">
        <f t="shared" si="111"/>
        <v>Bennington</v>
      </c>
      <c r="AJ431" t="s">
        <v>2006</v>
      </c>
      <c r="AK431">
        <v>1</v>
      </c>
      <c r="AM431" s="91">
        <v>50</v>
      </c>
      <c r="AN431" s="93">
        <v>3</v>
      </c>
      <c r="AO431" s="93">
        <v>10</v>
      </c>
      <c r="AP431" s="97">
        <v>4825</v>
      </c>
      <c r="AQ431" s="97">
        <f t="shared" si="104"/>
        <v>50003</v>
      </c>
      <c r="AR431" s="10" t="s">
        <v>718</v>
      </c>
      <c r="AS431">
        <f t="shared" si="112"/>
        <v>5004825</v>
      </c>
      <c r="AW431">
        <v>42.49</v>
      </c>
      <c r="AX431">
        <v>0.06</v>
      </c>
      <c r="AY431">
        <v>42.43</v>
      </c>
    </row>
    <row r="432" spans="1:51" ht="13" hidden="1" customHeight="1" outlineLevel="1">
      <c r="A432" t="s">
        <v>1014</v>
      </c>
      <c r="B432" s="10" t="s">
        <v>640</v>
      </c>
      <c r="C432" s="1">
        <f t="shared" si="105"/>
        <v>369</v>
      </c>
      <c r="D432" s="7">
        <f>IF(N432&gt;0, RANK(N432,(N432:P432,Q432:AE432)),0)</f>
        <v>1</v>
      </c>
      <c r="E432" s="7">
        <f>IF(O432&gt;0,RANK(O432,(N432:P432,Q432:AE432)),0)</f>
        <v>2</v>
      </c>
      <c r="F432" s="7">
        <f t="shared" si="106"/>
        <v>3</v>
      </c>
      <c r="G432" s="1">
        <f t="shared" ref="G432:G495" si="113">IF(C432&gt;0,MAX(N432:P432)-LARGE(N432:P432,2),0)</f>
        <v>59</v>
      </c>
      <c r="H432" s="2">
        <f t="shared" ref="H432:H495" si="114">IF(C432&gt;0,G432/C432,0)</f>
        <v>0.15989159891598917</v>
      </c>
      <c r="I432" s="8"/>
      <c r="J432" s="2">
        <f t="shared" si="107"/>
        <v>0.53929539295392959</v>
      </c>
      <c r="K432" s="2">
        <f t="shared" si="108"/>
        <v>0.37940379403794039</v>
      </c>
      <c r="L432" s="2">
        <f t="shared" si="109"/>
        <v>2.7100271002710029E-2</v>
      </c>
      <c r="M432" s="2">
        <f t="shared" si="110"/>
        <v>5.4200542005419995E-2</v>
      </c>
      <c r="N432" s="1">
        <v>199</v>
      </c>
      <c r="O432" s="1">
        <v>140</v>
      </c>
      <c r="P432" s="1">
        <v>10</v>
      </c>
      <c r="Q432" s="122"/>
      <c r="R432" s="122"/>
      <c r="S432" s="122"/>
      <c r="T432" s="122"/>
      <c r="U432" s="122"/>
      <c r="V432" s="122"/>
      <c r="W432" s="122">
        <v>5</v>
      </c>
      <c r="X432" s="122">
        <v>0</v>
      </c>
      <c r="Y432" s="57"/>
      <c r="Z432" s="57"/>
      <c r="AA432" s="57">
        <v>1</v>
      </c>
      <c r="AB432" s="10">
        <v>5</v>
      </c>
      <c r="AC432" s="10">
        <v>9</v>
      </c>
      <c r="AD432" s="57"/>
      <c r="AI432" t="str">
        <f t="shared" si="111"/>
        <v>Benson</v>
      </c>
      <c r="AJ432" t="s">
        <v>1255</v>
      </c>
      <c r="AK432">
        <v>1</v>
      </c>
      <c r="AM432" s="91">
        <v>50</v>
      </c>
      <c r="AN432" s="93">
        <v>21</v>
      </c>
      <c r="AO432" s="93">
        <v>5</v>
      </c>
      <c r="AP432" s="97">
        <v>5200</v>
      </c>
      <c r="AQ432" s="97">
        <f t="shared" si="104"/>
        <v>50021</v>
      </c>
      <c r="AR432" s="10" t="s">
        <v>718</v>
      </c>
      <c r="AS432">
        <f t="shared" si="112"/>
        <v>5005200</v>
      </c>
      <c r="AW432">
        <v>45.48</v>
      </c>
      <c r="AX432">
        <v>1.53</v>
      </c>
      <c r="AY432">
        <v>43.96</v>
      </c>
    </row>
    <row r="433" spans="1:51" ht="13" hidden="1" customHeight="1" outlineLevel="1">
      <c r="A433" t="s">
        <v>1715</v>
      </c>
      <c r="B433" s="10" t="s">
        <v>640</v>
      </c>
      <c r="C433" s="1">
        <f t="shared" si="105"/>
        <v>429</v>
      </c>
      <c r="D433" s="7">
        <f>IF(N433&gt;0, RANK(N433,(N433:P433,Q433:AE433)),0)</f>
        <v>1</v>
      </c>
      <c r="E433" s="7">
        <f>IF(O433&gt;0,RANK(O433,(N433:P433,Q433:AE433)),0)</f>
        <v>2</v>
      </c>
      <c r="F433" s="7">
        <f t="shared" si="106"/>
        <v>5</v>
      </c>
      <c r="G433" s="1">
        <f t="shared" si="113"/>
        <v>105</v>
      </c>
      <c r="H433" s="2">
        <f t="shared" si="114"/>
        <v>0.24475524475524477</v>
      </c>
      <c r="I433" s="8"/>
      <c r="J433" s="2">
        <f t="shared" si="107"/>
        <v>0.58974358974358976</v>
      </c>
      <c r="K433" s="2">
        <f t="shared" si="108"/>
        <v>0.34498834498834496</v>
      </c>
      <c r="L433" s="2">
        <f t="shared" si="109"/>
        <v>6.993006993006993E-3</v>
      </c>
      <c r="M433" s="2">
        <f t="shared" si="110"/>
        <v>5.8275058275058286E-2</v>
      </c>
      <c r="N433" s="1">
        <v>253</v>
      </c>
      <c r="O433" s="1">
        <v>148</v>
      </c>
      <c r="P433" s="1">
        <v>3</v>
      </c>
      <c r="Q433" s="122"/>
      <c r="R433" s="122"/>
      <c r="S433" s="122"/>
      <c r="T433" s="122"/>
      <c r="U433" s="122"/>
      <c r="V433" s="122"/>
      <c r="W433" s="122">
        <v>1</v>
      </c>
      <c r="X433" s="122">
        <v>0</v>
      </c>
      <c r="Y433" s="57"/>
      <c r="Z433" s="57"/>
      <c r="AA433" s="57">
        <v>1</v>
      </c>
      <c r="AB433" s="10">
        <v>4</v>
      </c>
      <c r="AC433" s="10">
        <v>19</v>
      </c>
      <c r="AD433" s="57"/>
      <c r="AI433" t="str">
        <f t="shared" si="111"/>
        <v>Berkshire</v>
      </c>
      <c r="AJ433" t="s">
        <v>2072</v>
      </c>
      <c r="AK433">
        <v>1</v>
      </c>
      <c r="AM433" s="91">
        <v>50</v>
      </c>
      <c r="AN433" s="93">
        <v>11</v>
      </c>
      <c r="AO433" s="93">
        <v>15</v>
      </c>
      <c r="AP433" s="97">
        <v>5425</v>
      </c>
      <c r="AQ433" s="97">
        <f t="shared" si="104"/>
        <v>50011</v>
      </c>
      <c r="AR433" s="10" t="s">
        <v>718</v>
      </c>
      <c r="AS433">
        <f t="shared" si="112"/>
        <v>5005425</v>
      </c>
      <c r="AW433">
        <v>42.22</v>
      </c>
      <c r="AX433">
        <v>0.02</v>
      </c>
      <c r="AY433">
        <v>42.2</v>
      </c>
    </row>
    <row r="434" spans="1:51" ht="13" hidden="1" customHeight="1" outlineLevel="1">
      <c r="A434" t="s">
        <v>1528</v>
      </c>
      <c r="B434" s="10" t="s">
        <v>640</v>
      </c>
      <c r="C434" s="1">
        <f t="shared" si="105"/>
        <v>1061</v>
      </c>
      <c r="D434" s="7">
        <f>IF(N434&gt;0, RANK(N434,(N434:P434,Q434:AE434)),0)</f>
        <v>1</v>
      </c>
      <c r="E434" s="7">
        <f>IF(O434&gt;0,RANK(O434,(N434:P434,Q434:AE434)),0)</f>
        <v>2</v>
      </c>
      <c r="F434" s="7">
        <f t="shared" si="106"/>
        <v>3</v>
      </c>
      <c r="G434" s="1">
        <f t="shared" si="113"/>
        <v>305</v>
      </c>
      <c r="H434" s="2">
        <f t="shared" si="114"/>
        <v>0.28746465598491988</v>
      </c>
      <c r="I434" s="8"/>
      <c r="J434" s="2">
        <f t="shared" si="107"/>
        <v>0.62205466540999055</v>
      </c>
      <c r="K434" s="2">
        <f t="shared" si="108"/>
        <v>0.33459000942507067</v>
      </c>
      <c r="L434" s="2">
        <f t="shared" si="109"/>
        <v>1.3195098963242224E-2</v>
      </c>
      <c r="M434" s="2">
        <f t="shared" si="110"/>
        <v>3.0160226201696561E-2</v>
      </c>
      <c r="N434" s="1">
        <v>660</v>
      </c>
      <c r="O434" s="1">
        <v>355</v>
      </c>
      <c r="P434" s="1">
        <v>14</v>
      </c>
      <c r="Q434" s="122"/>
      <c r="R434" s="122"/>
      <c r="S434" s="122"/>
      <c r="T434" s="122"/>
      <c r="U434" s="122"/>
      <c r="V434" s="122"/>
      <c r="W434" s="122">
        <v>7</v>
      </c>
      <c r="X434" s="122">
        <v>0</v>
      </c>
      <c r="Y434" s="57"/>
      <c r="Z434" s="57"/>
      <c r="AA434" s="57">
        <v>5</v>
      </c>
      <c r="AB434" s="10">
        <v>10</v>
      </c>
      <c r="AC434" s="10">
        <v>10</v>
      </c>
      <c r="AD434" s="57"/>
      <c r="AI434" t="str">
        <f t="shared" si="111"/>
        <v>Berlin</v>
      </c>
      <c r="AJ434" t="s">
        <v>2232</v>
      </c>
      <c r="AK434">
        <v>1</v>
      </c>
      <c r="AM434" s="91">
        <v>50</v>
      </c>
      <c r="AN434" s="93">
        <v>23</v>
      </c>
      <c r="AO434" s="93">
        <v>15</v>
      </c>
      <c r="AP434" s="97">
        <v>5650</v>
      </c>
      <c r="AQ434" s="97">
        <f t="shared" si="104"/>
        <v>50023</v>
      </c>
      <c r="AR434" s="10" t="s">
        <v>718</v>
      </c>
      <c r="AS434">
        <f t="shared" si="112"/>
        <v>5005650</v>
      </c>
      <c r="AW434">
        <v>36.93</v>
      </c>
      <c r="AX434">
        <v>0.46</v>
      </c>
      <c r="AY434">
        <v>36.47</v>
      </c>
    </row>
    <row r="435" spans="1:51" ht="13" hidden="1" customHeight="1" outlineLevel="1">
      <c r="A435" t="s">
        <v>1529</v>
      </c>
      <c r="B435" s="10" t="s">
        <v>640</v>
      </c>
      <c r="C435" s="1">
        <f t="shared" si="105"/>
        <v>758</v>
      </c>
      <c r="D435" s="7">
        <f>IF(N435&gt;0, RANK(N435,(N435:P435,Q435:AE435)),0)</f>
        <v>1</v>
      </c>
      <c r="E435" s="7">
        <f>IF(O435&gt;0,RANK(O435,(N435:P435,Q435:AE435)),0)</f>
        <v>2</v>
      </c>
      <c r="F435" s="7">
        <f t="shared" si="106"/>
        <v>3</v>
      </c>
      <c r="G435" s="1">
        <f t="shared" si="113"/>
        <v>285</v>
      </c>
      <c r="H435" s="2">
        <f t="shared" si="114"/>
        <v>0.37598944591029021</v>
      </c>
      <c r="I435" s="8"/>
      <c r="J435" s="2">
        <f t="shared" si="107"/>
        <v>0.67282321899736153</v>
      </c>
      <c r="K435" s="2">
        <f t="shared" si="108"/>
        <v>0.29683377308707126</v>
      </c>
      <c r="L435" s="2">
        <f t="shared" si="109"/>
        <v>1.1873350923482849E-2</v>
      </c>
      <c r="M435" s="2">
        <f t="shared" si="110"/>
        <v>1.846965699208436E-2</v>
      </c>
      <c r="N435" s="1">
        <v>510</v>
      </c>
      <c r="O435" s="1">
        <v>225</v>
      </c>
      <c r="P435" s="1">
        <v>9</v>
      </c>
      <c r="Q435" s="122"/>
      <c r="R435" s="122"/>
      <c r="S435" s="122"/>
      <c r="T435" s="122"/>
      <c r="U435" s="122"/>
      <c r="V435" s="122"/>
      <c r="W435" s="122">
        <v>2</v>
      </c>
      <c r="X435" s="122">
        <v>0</v>
      </c>
      <c r="Y435" s="57"/>
      <c r="Z435" s="57"/>
      <c r="AA435" s="57">
        <v>2</v>
      </c>
      <c r="AB435" s="10">
        <v>7</v>
      </c>
      <c r="AC435" s="10">
        <v>3</v>
      </c>
      <c r="AD435" s="57"/>
      <c r="AI435" t="str">
        <f t="shared" si="111"/>
        <v>Bethel</v>
      </c>
      <c r="AJ435" t="s">
        <v>1285</v>
      </c>
      <c r="AK435">
        <v>1</v>
      </c>
      <c r="AM435" s="91">
        <v>50</v>
      </c>
      <c r="AN435" s="93">
        <v>27</v>
      </c>
      <c r="AO435" s="93">
        <v>20</v>
      </c>
      <c r="AP435" s="97">
        <v>5800</v>
      </c>
      <c r="AQ435" s="97">
        <f t="shared" ref="AQ435:AQ498" si="115">AM435*1000+AN435</f>
        <v>50027</v>
      </c>
      <c r="AR435" s="10" t="s">
        <v>718</v>
      </c>
      <c r="AS435">
        <f t="shared" si="112"/>
        <v>5005800</v>
      </c>
      <c r="AW435">
        <v>45.44</v>
      </c>
      <c r="AX435">
        <v>0.14000000000000001</v>
      </c>
      <c r="AY435">
        <v>45.3</v>
      </c>
    </row>
    <row r="436" spans="1:51" ht="13" hidden="1" customHeight="1" outlineLevel="1">
      <c r="A436" t="s">
        <v>1588</v>
      </c>
      <c r="B436" s="10" t="s">
        <v>640</v>
      </c>
      <c r="C436" s="1">
        <f t="shared" si="105"/>
        <v>83</v>
      </c>
      <c r="D436" s="7">
        <f>IF(N436&gt;0, RANK(N436,(N436:P436,Q436:AE436)),0)</f>
        <v>1</v>
      </c>
      <c r="E436" s="7">
        <f>IF(O436&gt;0,RANK(O436,(N436:P436,Q436:AE436)),0)</f>
        <v>2</v>
      </c>
      <c r="F436" s="7">
        <f t="shared" si="106"/>
        <v>3</v>
      </c>
      <c r="G436" s="1">
        <f t="shared" si="113"/>
        <v>18</v>
      </c>
      <c r="H436" s="2">
        <f t="shared" si="114"/>
        <v>0.21686746987951808</v>
      </c>
      <c r="I436" s="8"/>
      <c r="J436" s="2">
        <f t="shared" si="107"/>
        <v>0.57831325301204817</v>
      </c>
      <c r="K436" s="2">
        <f t="shared" si="108"/>
        <v>0.36144578313253012</v>
      </c>
      <c r="L436" s="2">
        <f t="shared" si="109"/>
        <v>3.614457831325301E-2</v>
      </c>
      <c r="M436" s="2">
        <f t="shared" si="110"/>
        <v>2.4096385542168704E-2</v>
      </c>
      <c r="N436" s="1">
        <v>48</v>
      </c>
      <c r="O436" s="1">
        <v>30</v>
      </c>
      <c r="P436" s="1">
        <v>3</v>
      </c>
      <c r="Q436" s="122"/>
      <c r="R436" s="122"/>
      <c r="S436" s="122"/>
      <c r="T436" s="122"/>
      <c r="U436" s="122"/>
      <c r="V436" s="122"/>
      <c r="W436" s="122">
        <v>1</v>
      </c>
      <c r="X436" s="122">
        <v>0</v>
      </c>
      <c r="Y436" s="57"/>
      <c r="Z436" s="57"/>
      <c r="AA436" s="57">
        <v>1</v>
      </c>
      <c r="AB436" s="10">
        <v>0</v>
      </c>
      <c r="AC436" s="10">
        <v>0</v>
      </c>
      <c r="AD436" s="57"/>
      <c r="AI436" t="str">
        <f t="shared" si="111"/>
        <v>Bloomfield</v>
      </c>
      <c r="AJ436" t="s">
        <v>808</v>
      </c>
      <c r="AK436">
        <v>1</v>
      </c>
      <c r="AM436" s="91">
        <v>50</v>
      </c>
      <c r="AN436" s="93">
        <v>9</v>
      </c>
      <c r="AO436" s="93">
        <v>15</v>
      </c>
      <c r="AP436" s="97">
        <v>6325</v>
      </c>
      <c r="AQ436" s="97">
        <f t="shared" si="115"/>
        <v>50009</v>
      </c>
      <c r="AR436" s="10" t="s">
        <v>718</v>
      </c>
      <c r="AS436">
        <f t="shared" si="112"/>
        <v>5006325</v>
      </c>
      <c r="AW436">
        <v>40.42</v>
      </c>
      <c r="AX436">
        <v>0</v>
      </c>
      <c r="AY436">
        <v>40.42</v>
      </c>
    </row>
    <row r="437" spans="1:51" ht="13" hidden="1" customHeight="1" outlineLevel="1">
      <c r="A437" t="s">
        <v>2489</v>
      </c>
      <c r="B437" s="10" t="s">
        <v>640</v>
      </c>
      <c r="C437" s="1">
        <f t="shared" si="105"/>
        <v>501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 t="shared" si="106"/>
        <v>4</v>
      </c>
      <c r="G437" s="1">
        <f t="shared" si="113"/>
        <v>204</v>
      </c>
      <c r="H437" s="2">
        <f t="shared" si="114"/>
        <v>0.40718562874251496</v>
      </c>
      <c r="I437" s="8"/>
      <c r="J437" s="2">
        <f t="shared" si="107"/>
        <v>0.68263473053892221</v>
      </c>
      <c r="K437" s="2">
        <f t="shared" si="108"/>
        <v>0.27544910179640719</v>
      </c>
      <c r="L437" s="2">
        <f t="shared" si="109"/>
        <v>7.9840319361277438E-3</v>
      </c>
      <c r="M437" s="2">
        <f t="shared" si="110"/>
        <v>3.3932135728542853E-2</v>
      </c>
      <c r="N437" s="1">
        <v>342</v>
      </c>
      <c r="O437" s="1">
        <v>138</v>
      </c>
      <c r="P437" s="1">
        <v>4</v>
      </c>
      <c r="Q437" s="122"/>
      <c r="R437" s="122"/>
      <c r="S437" s="122"/>
      <c r="T437" s="122"/>
      <c r="U437" s="122"/>
      <c r="V437" s="122"/>
      <c r="W437" s="122">
        <v>2</v>
      </c>
      <c r="X437" s="122">
        <v>0</v>
      </c>
      <c r="Y437" s="57"/>
      <c r="Z437" s="57"/>
      <c r="AA437" s="57">
        <v>4</v>
      </c>
      <c r="AB437" s="10">
        <v>9</v>
      </c>
      <c r="AC437" s="10">
        <v>2</v>
      </c>
      <c r="AD437" s="57"/>
      <c r="AI437" t="str">
        <f t="shared" si="111"/>
        <v>Bolton</v>
      </c>
      <c r="AJ437" t="s">
        <v>833</v>
      </c>
      <c r="AK437">
        <v>1</v>
      </c>
      <c r="AM437" s="91">
        <v>50</v>
      </c>
      <c r="AN437" s="93">
        <v>7</v>
      </c>
      <c r="AO437" s="93">
        <v>5</v>
      </c>
      <c r="AP437" s="97">
        <v>6550</v>
      </c>
      <c r="AQ437" s="97">
        <f t="shared" si="115"/>
        <v>50007</v>
      </c>
      <c r="AR437" s="10" t="s">
        <v>718</v>
      </c>
      <c r="AS437">
        <f t="shared" si="112"/>
        <v>5006550</v>
      </c>
      <c r="AW437">
        <v>42.79</v>
      </c>
      <c r="AX437">
        <v>0.31</v>
      </c>
      <c r="AY437">
        <v>42.48</v>
      </c>
    </row>
    <row r="438" spans="1:51" ht="13" hidden="1" customHeight="1" outlineLevel="1">
      <c r="A438" t="s">
        <v>2175</v>
      </c>
      <c r="B438" s="10" t="s">
        <v>640</v>
      </c>
      <c r="C438" s="1">
        <f t="shared" si="105"/>
        <v>927</v>
      </c>
      <c r="D438" s="7">
        <f>IF(N438&gt;0, RANK(N438,(N438:P438,Q438:AE438)),0)</f>
        <v>1</v>
      </c>
      <c r="E438" s="7">
        <f>IF(O438&gt;0,RANK(O438,(N438:P438,Q438:AE438)),0)</f>
        <v>2</v>
      </c>
      <c r="F438" s="7">
        <f t="shared" si="106"/>
        <v>5</v>
      </c>
      <c r="G438" s="1">
        <f t="shared" si="113"/>
        <v>197</v>
      </c>
      <c r="H438" s="2">
        <f t="shared" si="114"/>
        <v>0.21251348435814454</v>
      </c>
      <c r="I438" s="8"/>
      <c r="J438" s="2">
        <f t="shared" si="107"/>
        <v>0.5879180151024811</v>
      </c>
      <c r="K438" s="2">
        <f t="shared" si="108"/>
        <v>0.37540453074433655</v>
      </c>
      <c r="L438" s="2">
        <f t="shared" si="109"/>
        <v>5.3937432578209281E-3</v>
      </c>
      <c r="M438" s="2">
        <f t="shared" si="110"/>
        <v>3.1283710895361423E-2</v>
      </c>
      <c r="N438" s="1">
        <v>545</v>
      </c>
      <c r="O438" s="1">
        <v>348</v>
      </c>
      <c r="P438" s="1">
        <v>5</v>
      </c>
      <c r="Q438" s="122"/>
      <c r="R438" s="122"/>
      <c r="S438" s="122"/>
      <c r="T438" s="122"/>
      <c r="U438" s="122"/>
      <c r="V438" s="122"/>
      <c r="W438" s="122">
        <v>2</v>
      </c>
      <c r="X438" s="122">
        <v>1</v>
      </c>
      <c r="Y438" s="57"/>
      <c r="Z438" s="57"/>
      <c r="AA438" s="57">
        <v>5</v>
      </c>
      <c r="AB438" s="10">
        <v>9</v>
      </c>
      <c r="AC438" s="10">
        <v>12</v>
      </c>
      <c r="AD438" s="57"/>
      <c r="AI438" t="str">
        <f t="shared" si="111"/>
        <v>Bradford</v>
      </c>
      <c r="AJ438" t="s">
        <v>1476</v>
      </c>
      <c r="AK438">
        <v>1</v>
      </c>
      <c r="AM438" s="91">
        <v>50</v>
      </c>
      <c r="AN438" s="93">
        <v>17</v>
      </c>
      <c r="AO438" s="93">
        <v>5</v>
      </c>
      <c r="AP438" s="97">
        <v>7375</v>
      </c>
      <c r="AQ438" s="97">
        <f t="shared" si="115"/>
        <v>50017</v>
      </c>
      <c r="AR438" s="10" t="s">
        <v>718</v>
      </c>
      <c r="AS438">
        <f t="shared" si="112"/>
        <v>5007375</v>
      </c>
      <c r="AW438">
        <v>29.87</v>
      </c>
      <c r="AX438">
        <v>0.06</v>
      </c>
      <c r="AY438">
        <v>29.81</v>
      </c>
    </row>
    <row r="439" spans="1:51" ht="13" hidden="1" customHeight="1" outlineLevel="1">
      <c r="A439" t="s">
        <v>2491</v>
      </c>
      <c r="B439" s="10" t="s">
        <v>640</v>
      </c>
      <c r="C439" s="1">
        <f t="shared" si="105"/>
        <v>488</v>
      </c>
      <c r="D439" s="7">
        <f>IF(N439&gt;0, RANK(N439,(N439:P439,Q439:AE439)),0)</f>
        <v>1</v>
      </c>
      <c r="E439" s="7">
        <f>IF(O439&gt;0,RANK(O439,(N439:P439,Q439:AE439)),0)</f>
        <v>2</v>
      </c>
      <c r="F439" s="7">
        <f t="shared" si="106"/>
        <v>6</v>
      </c>
      <c r="G439" s="1">
        <f t="shared" si="113"/>
        <v>130</v>
      </c>
      <c r="H439" s="2">
        <f t="shared" si="114"/>
        <v>0.26639344262295084</v>
      </c>
      <c r="I439" s="8"/>
      <c r="J439" s="2">
        <f t="shared" si="107"/>
        <v>0.61475409836065575</v>
      </c>
      <c r="K439" s="2">
        <f t="shared" si="108"/>
        <v>0.34836065573770492</v>
      </c>
      <c r="L439" s="2">
        <f t="shared" si="109"/>
        <v>4.0983606557377051E-3</v>
      </c>
      <c r="M439" s="2">
        <f t="shared" si="110"/>
        <v>3.2786885245901627E-2</v>
      </c>
      <c r="N439" s="1">
        <v>300</v>
      </c>
      <c r="O439" s="1">
        <v>170</v>
      </c>
      <c r="P439" s="1">
        <v>2</v>
      </c>
      <c r="Q439" s="122"/>
      <c r="R439" s="122"/>
      <c r="S439" s="122"/>
      <c r="T439" s="122"/>
      <c r="U439" s="122"/>
      <c r="V439" s="122"/>
      <c r="W439" s="122">
        <v>4</v>
      </c>
      <c r="X439" s="122">
        <v>0</v>
      </c>
      <c r="Y439" s="57"/>
      <c r="Z439" s="57"/>
      <c r="AA439" s="57">
        <v>1</v>
      </c>
      <c r="AB439" s="10">
        <v>4</v>
      </c>
      <c r="AC439" s="10">
        <v>7</v>
      </c>
      <c r="AD439" s="57"/>
      <c r="AI439" t="str">
        <f t="shared" si="111"/>
        <v>Braintree</v>
      </c>
      <c r="AJ439" t="s">
        <v>1476</v>
      </c>
      <c r="AK439">
        <v>1</v>
      </c>
      <c r="AM439" s="91">
        <v>50</v>
      </c>
      <c r="AN439" s="93">
        <v>17</v>
      </c>
      <c r="AO439" s="93">
        <v>10</v>
      </c>
      <c r="AP439" s="97">
        <v>7600</v>
      </c>
      <c r="AQ439" s="97">
        <f t="shared" si="115"/>
        <v>50017</v>
      </c>
      <c r="AR439" s="10" t="s">
        <v>718</v>
      </c>
      <c r="AS439">
        <f t="shared" si="112"/>
        <v>5007600</v>
      </c>
      <c r="AW439">
        <v>38.32</v>
      </c>
      <c r="AX439">
        <v>0.04</v>
      </c>
      <c r="AY439">
        <v>38.28</v>
      </c>
    </row>
    <row r="440" spans="1:51" ht="13" hidden="1" customHeight="1" outlineLevel="1">
      <c r="A440" t="s">
        <v>1240</v>
      </c>
      <c r="B440" s="10" t="s">
        <v>640</v>
      </c>
      <c r="C440" s="1">
        <f t="shared" si="105"/>
        <v>1393</v>
      </c>
      <c r="D440" s="7">
        <f>IF(N440&gt;0, RANK(N440,(N440:P440,Q440:AE440)),0)</f>
        <v>1</v>
      </c>
      <c r="E440" s="7">
        <f>IF(O440&gt;0,RANK(O440,(N440:P440,Q440:AE440)),0)</f>
        <v>2</v>
      </c>
      <c r="F440" s="7">
        <f t="shared" si="106"/>
        <v>3</v>
      </c>
      <c r="G440" s="1">
        <f t="shared" si="113"/>
        <v>322</v>
      </c>
      <c r="H440" s="2">
        <f t="shared" si="114"/>
        <v>0.23115577889447236</v>
      </c>
      <c r="I440" s="8"/>
      <c r="J440" s="2">
        <f t="shared" si="107"/>
        <v>0.59440057430007176</v>
      </c>
      <c r="K440" s="2">
        <f t="shared" si="108"/>
        <v>0.36324479540559945</v>
      </c>
      <c r="L440" s="2">
        <f t="shared" si="109"/>
        <v>2.0818377602297201E-2</v>
      </c>
      <c r="M440" s="2">
        <f t="shared" si="110"/>
        <v>2.1536252692031587E-2</v>
      </c>
      <c r="N440" s="1">
        <v>828</v>
      </c>
      <c r="O440" s="1">
        <v>506</v>
      </c>
      <c r="P440" s="1">
        <v>29</v>
      </c>
      <c r="Q440" s="122"/>
      <c r="R440" s="122"/>
      <c r="S440" s="122"/>
      <c r="T440" s="122"/>
      <c r="U440" s="122"/>
      <c r="V440" s="122"/>
      <c r="W440" s="122">
        <v>1</v>
      </c>
      <c r="X440" s="122">
        <v>1</v>
      </c>
      <c r="Y440" s="57"/>
      <c r="Z440" s="57"/>
      <c r="AA440" s="57">
        <v>6</v>
      </c>
      <c r="AB440" s="10">
        <v>14</v>
      </c>
      <c r="AC440" s="10">
        <v>8</v>
      </c>
      <c r="AD440" s="57"/>
      <c r="AI440" t="str">
        <f t="shared" si="111"/>
        <v>Brandon</v>
      </c>
      <c r="AJ440" t="s">
        <v>1255</v>
      </c>
      <c r="AK440">
        <v>1</v>
      </c>
      <c r="AM440" s="91">
        <v>50</v>
      </c>
      <c r="AN440" s="93">
        <v>21</v>
      </c>
      <c r="AO440" s="93">
        <v>10</v>
      </c>
      <c r="AP440" s="97">
        <v>7750</v>
      </c>
      <c r="AQ440" s="97">
        <f t="shared" si="115"/>
        <v>50021</v>
      </c>
      <c r="AR440" s="10" t="s">
        <v>718</v>
      </c>
      <c r="AS440">
        <f t="shared" si="112"/>
        <v>5007750</v>
      </c>
      <c r="AW440">
        <v>40.17</v>
      </c>
      <c r="AX440">
        <v>0.05</v>
      </c>
      <c r="AY440">
        <v>40.130000000000003</v>
      </c>
    </row>
    <row r="441" spans="1:51" ht="13" hidden="1" customHeight="1" outlineLevel="1">
      <c r="A441" t="s">
        <v>488</v>
      </c>
      <c r="B441" s="10" t="s">
        <v>640</v>
      </c>
      <c r="C441" s="1">
        <f t="shared" si="105"/>
        <v>4215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 t="shared" si="106"/>
        <v>3</v>
      </c>
      <c r="G441" s="1">
        <f t="shared" si="113"/>
        <v>2601</v>
      </c>
      <c r="H441" s="2">
        <f t="shared" si="114"/>
        <v>0.61708185053380782</v>
      </c>
      <c r="I441" s="8"/>
      <c r="J441" s="2">
        <f t="shared" si="107"/>
        <v>0.77580071174377219</v>
      </c>
      <c r="K441" s="2">
        <f t="shared" si="108"/>
        <v>0.15871886120996442</v>
      </c>
      <c r="L441" s="2">
        <f t="shared" si="109"/>
        <v>2.2775800711743774E-2</v>
      </c>
      <c r="M441" s="2">
        <f t="shared" si="110"/>
        <v>4.2704626334519616E-2</v>
      </c>
      <c r="N441" s="1">
        <v>3270</v>
      </c>
      <c r="O441" s="1">
        <v>669</v>
      </c>
      <c r="P441" s="1">
        <v>96</v>
      </c>
      <c r="Q441" s="122"/>
      <c r="R441" s="122"/>
      <c r="S441" s="122"/>
      <c r="T441" s="122"/>
      <c r="U441" s="122"/>
      <c r="V441" s="122"/>
      <c r="W441" s="122">
        <v>84</v>
      </c>
      <c r="X441" s="122">
        <v>0</v>
      </c>
      <c r="Y441" s="57"/>
      <c r="Z441" s="57"/>
      <c r="AA441" s="57">
        <v>17</v>
      </c>
      <c r="AB441" s="10">
        <v>54</v>
      </c>
      <c r="AC441" s="10">
        <v>25</v>
      </c>
      <c r="AD441" s="57"/>
      <c r="AI441" t="str">
        <f t="shared" si="111"/>
        <v>Brattleboro</v>
      </c>
      <c r="AJ441" t="s">
        <v>496</v>
      </c>
      <c r="AK441">
        <v>1</v>
      </c>
      <c r="AM441" s="91">
        <v>50</v>
      </c>
      <c r="AN441" s="93">
        <v>25</v>
      </c>
      <c r="AO441" s="93">
        <v>10</v>
      </c>
      <c r="AP441" s="97">
        <v>7900</v>
      </c>
      <c r="AQ441" s="97">
        <f t="shared" si="115"/>
        <v>50025</v>
      </c>
      <c r="AR441" s="10" t="s">
        <v>718</v>
      </c>
      <c r="AS441">
        <f t="shared" si="112"/>
        <v>5007900</v>
      </c>
      <c r="AW441">
        <v>32.450000000000003</v>
      </c>
      <c r="AX441">
        <v>0.46</v>
      </c>
      <c r="AY441">
        <v>31.99</v>
      </c>
    </row>
    <row r="442" spans="1:51" ht="13" hidden="1" customHeight="1" outlineLevel="1">
      <c r="A442" t="s">
        <v>1586</v>
      </c>
      <c r="B442" s="10" t="s">
        <v>640</v>
      </c>
      <c r="C442" s="1">
        <f t="shared" si="105"/>
        <v>374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 t="shared" si="106"/>
        <v>4</v>
      </c>
      <c r="G442" s="1">
        <f t="shared" si="113"/>
        <v>40</v>
      </c>
      <c r="H442" s="2">
        <f t="shared" si="114"/>
        <v>0.10695187165775401</v>
      </c>
      <c r="I442" s="8"/>
      <c r="J442" s="2">
        <f t="shared" si="107"/>
        <v>0.53475935828877008</v>
      </c>
      <c r="K442" s="2">
        <f t="shared" si="108"/>
        <v>0.42780748663101603</v>
      </c>
      <c r="L442" s="2">
        <f t="shared" si="109"/>
        <v>5.3475935828877002E-3</v>
      </c>
      <c r="M442" s="2">
        <f t="shared" si="110"/>
        <v>3.2085561497326186E-2</v>
      </c>
      <c r="N442" s="1">
        <v>200</v>
      </c>
      <c r="O442" s="1">
        <v>160</v>
      </c>
      <c r="P442" s="1">
        <v>2</v>
      </c>
      <c r="Q442" s="122"/>
      <c r="R442" s="122"/>
      <c r="S442" s="122"/>
      <c r="T442" s="122"/>
      <c r="U442" s="122"/>
      <c r="V442" s="122"/>
      <c r="W442" s="122">
        <v>2</v>
      </c>
      <c r="X442" s="122">
        <v>0</v>
      </c>
      <c r="Y442" s="57"/>
      <c r="Z442" s="57"/>
      <c r="AA442" s="57">
        <v>1</v>
      </c>
      <c r="AB442" s="10">
        <v>7</v>
      </c>
      <c r="AC442" s="10">
        <v>2</v>
      </c>
      <c r="AD442" s="57"/>
      <c r="AI442" t="str">
        <f t="shared" si="111"/>
        <v>Bridgewater</v>
      </c>
      <c r="AJ442" t="s">
        <v>1285</v>
      </c>
      <c r="AK442">
        <v>1</v>
      </c>
      <c r="AM442" s="91">
        <v>50</v>
      </c>
      <c r="AN442" s="93">
        <v>27</v>
      </c>
      <c r="AO442" s="93">
        <v>25</v>
      </c>
      <c r="AP442" s="97">
        <v>8275</v>
      </c>
      <c r="AQ442" s="97">
        <f t="shared" si="115"/>
        <v>50027</v>
      </c>
      <c r="AR442" s="10" t="s">
        <v>718</v>
      </c>
      <c r="AS442">
        <f t="shared" si="112"/>
        <v>5008275</v>
      </c>
      <c r="AW442">
        <v>49.55</v>
      </c>
      <c r="AX442">
        <v>0</v>
      </c>
      <c r="AY442">
        <v>49.55</v>
      </c>
    </row>
    <row r="443" spans="1:51" ht="13" hidden="1" customHeight="1" outlineLevel="1">
      <c r="A443" t="s">
        <v>625</v>
      </c>
      <c r="B443" s="10" t="s">
        <v>640</v>
      </c>
      <c r="C443" s="1">
        <f t="shared" si="105"/>
        <v>540</v>
      </c>
      <c r="D443" s="7">
        <f>IF(N443&gt;0, RANK(N443,(N443:P443,Q443:AE443)),0)</f>
        <v>1</v>
      </c>
      <c r="E443" s="7">
        <f>IF(O443&gt;0,RANK(O443,(N443:P443,Q443:AE443)),0)</f>
        <v>2</v>
      </c>
      <c r="F443" s="7">
        <f t="shared" si="106"/>
        <v>3</v>
      </c>
      <c r="G443" s="1">
        <f t="shared" si="113"/>
        <v>103</v>
      </c>
      <c r="H443" s="2">
        <f t="shared" si="114"/>
        <v>0.19074074074074074</v>
      </c>
      <c r="I443" s="8"/>
      <c r="J443" s="2">
        <f t="shared" si="107"/>
        <v>0.57037037037037042</v>
      </c>
      <c r="K443" s="2">
        <f t="shared" si="108"/>
        <v>0.37962962962962965</v>
      </c>
      <c r="L443" s="2">
        <f t="shared" si="109"/>
        <v>2.4074074074074074E-2</v>
      </c>
      <c r="M443" s="2">
        <f t="shared" si="110"/>
        <v>2.5925925925925859E-2</v>
      </c>
      <c r="N443" s="1">
        <v>308</v>
      </c>
      <c r="O443" s="1">
        <v>205</v>
      </c>
      <c r="P443" s="1">
        <v>13</v>
      </c>
      <c r="Q443" s="122"/>
      <c r="R443" s="122"/>
      <c r="S443" s="122"/>
      <c r="T443" s="122"/>
      <c r="U443" s="122"/>
      <c r="V443" s="122"/>
      <c r="W443" s="122">
        <v>1</v>
      </c>
      <c r="X443" s="122">
        <v>0</v>
      </c>
      <c r="Y443" s="57"/>
      <c r="Z443" s="57"/>
      <c r="AA443" s="57">
        <v>0</v>
      </c>
      <c r="AB443" s="10">
        <v>10</v>
      </c>
      <c r="AC443" s="10">
        <v>3</v>
      </c>
      <c r="AD443" s="57"/>
      <c r="AI443" t="str">
        <f t="shared" si="111"/>
        <v>Bridport</v>
      </c>
      <c r="AJ443" t="s">
        <v>1058</v>
      </c>
      <c r="AK443">
        <v>1</v>
      </c>
      <c r="AM443" s="91">
        <v>50</v>
      </c>
      <c r="AN443" s="93">
        <v>1</v>
      </c>
      <c r="AO443" s="93">
        <v>10</v>
      </c>
      <c r="AP443" s="97">
        <v>8575</v>
      </c>
      <c r="AQ443" s="97">
        <f t="shared" si="115"/>
        <v>50001</v>
      </c>
      <c r="AR443" s="10" t="s">
        <v>718</v>
      </c>
      <c r="AS443">
        <f t="shared" si="112"/>
        <v>5008575</v>
      </c>
      <c r="AW443">
        <v>46.25</v>
      </c>
      <c r="AX443">
        <v>2.2599999999999998</v>
      </c>
      <c r="AY443">
        <v>43.98</v>
      </c>
    </row>
    <row r="444" spans="1:51" ht="13" hidden="1" customHeight="1" outlineLevel="1">
      <c r="A444" t="s">
        <v>1367</v>
      </c>
      <c r="B444" s="10" t="s">
        <v>640</v>
      </c>
      <c r="C444" s="1">
        <f t="shared" si="105"/>
        <v>452</v>
      </c>
      <c r="D444" s="7">
        <f>IF(N444&gt;0, RANK(N444,(N444:P444,Q444:AE444)),0)</f>
        <v>1</v>
      </c>
      <c r="E444" s="7">
        <f>IF(O444&gt;0,RANK(O444,(N444:P444,Q444:AE444)),0)</f>
        <v>2</v>
      </c>
      <c r="F444" s="7">
        <f t="shared" si="106"/>
        <v>5</v>
      </c>
      <c r="G444" s="1">
        <f t="shared" si="113"/>
        <v>61</v>
      </c>
      <c r="H444" s="2">
        <f t="shared" si="114"/>
        <v>0.13495575221238937</v>
      </c>
      <c r="I444" s="8"/>
      <c r="J444" s="2">
        <f t="shared" si="107"/>
        <v>0.53982300884955747</v>
      </c>
      <c r="K444" s="2">
        <f t="shared" si="108"/>
        <v>0.40486725663716816</v>
      </c>
      <c r="L444" s="2">
        <f t="shared" si="109"/>
        <v>1.3274336283185841E-2</v>
      </c>
      <c r="M444" s="2">
        <f t="shared" si="110"/>
        <v>4.2035398230088526E-2</v>
      </c>
      <c r="N444" s="1">
        <v>244</v>
      </c>
      <c r="O444" s="1">
        <v>183</v>
      </c>
      <c r="P444" s="1">
        <v>6</v>
      </c>
      <c r="Q444" s="122"/>
      <c r="R444" s="122"/>
      <c r="S444" s="122"/>
      <c r="T444" s="122"/>
      <c r="U444" s="122"/>
      <c r="V444" s="122"/>
      <c r="W444" s="122">
        <v>2</v>
      </c>
      <c r="X444" s="122">
        <v>0</v>
      </c>
      <c r="Y444" s="57"/>
      <c r="Z444" s="57"/>
      <c r="AA444" s="57">
        <v>1</v>
      </c>
      <c r="AB444" s="10">
        <v>9</v>
      </c>
      <c r="AC444" s="10">
        <v>7</v>
      </c>
      <c r="AD444" s="57"/>
      <c r="AI444" t="str">
        <f t="shared" si="111"/>
        <v>Brighton</v>
      </c>
      <c r="AJ444" t="s">
        <v>808</v>
      </c>
      <c r="AK444">
        <v>1</v>
      </c>
      <c r="AM444" s="91">
        <v>50</v>
      </c>
      <c r="AN444" s="93">
        <v>9</v>
      </c>
      <c r="AO444" s="93">
        <v>20</v>
      </c>
      <c r="AP444" s="97">
        <v>8725</v>
      </c>
      <c r="AQ444" s="97">
        <f t="shared" si="115"/>
        <v>50009</v>
      </c>
      <c r="AR444" s="10" t="s">
        <v>718</v>
      </c>
      <c r="AS444">
        <f t="shared" si="112"/>
        <v>5008725</v>
      </c>
      <c r="AW444">
        <v>53.42</v>
      </c>
      <c r="AX444">
        <v>1.22</v>
      </c>
      <c r="AY444">
        <v>52.19</v>
      </c>
    </row>
    <row r="445" spans="1:51" ht="13" hidden="1" customHeight="1" outlineLevel="1">
      <c r="A445" t="s">
        <v>2276</v>
      </c>
      <c r="B445" s="10" t="s">
        <v>640</v>
      </c>
      <c r="C445" s="1">
        <f t="shared" si="105"/>
        <v>1564</v>
      </c>
      <c r="D445" s="7">
        <f>IF(N445&gt;0, RANK(N445,(N445:P445,Q445:AE445)),0)</f>
        <v>1</v>
      </c>
      <c r="E445" s="7">
        <f>IF(O445&gt;0,RANK(O445,(N445:P445,Q445:AE445)),0)</f>
        <v>2</v>
      </c>
      <c r="F445" s="7">
        <f t="shared" si="106"/>
        <v>3</v>
      </c>
      <c r="G445" s="1">
        <f t="shared" si="113"/>
        <v>584</v>
      </c>
      <c r="H445" s="2">
        <f t="shared" si="114"/>
        <v>0.37340153452685421</v>
      </c>
      <c r="I445" s="8"/>
      <c r="J445" s="2">
        <f t="shared" si="107"/>
        <v>0.66112531969309463</v>
      </c>
      <c r="K445" s="2">
        <f t="shared" si="108"/>
        <v>0.28772378516624042</v>
      </c>
      <c r="L445" s="2">
        <f t="shared" si="109"/>
        <v>2.1099744245524295E-2</v>
      </c>
      <c r="M445" s="2">
        <f t="shared" si="110"/>
        <v>3.0051150895140658E-2</v>
      </c>
      <c r="N445" s="1">
        <v>1034</v>
      </c>
      <c r="O445" s="1">
        <v>450</v>
      </c>
      <c r="P445" s="1">
        <v>33</v>
      </c>
      <c r="Q445" s="122"/>
      <c r="R445" s="122"/>
      <c r="S445" s="122"/>
      <c r="T445" s="122"/>
      <c r="U445" s="122"/>
      <c r="V445" s="122"/>
      <c r="W445" s="122">
        <v>9</v>
      </c>
      <c r="X445" s="122">
        <v>1</v>
      </c>
      <c r="Y445" s="57"/>
      <c r="Z445" s="57"/>
      <c r="AA445" s="57">
        <v>3</v>
      </c>
      <c r="AB445" s="10">
        <v>23</v>
      </c>
      <c r="AC445" s="10">
        <v>11</v>
      </c>
      <c r="AD445" s="57"/>
      <c r="AI445" t="str">
        <f t="shared" si="111"/>
        <v>Bristol</v>
      </c>
      <c r="AJ445" t="s">
        <v>1058</v>
      </c>
      <c r="AK445">
        <v>1</v>
      </c>
      <c r="AM445" s="91">
        <v>50</v>
      </c>
      <c r="AN445" s="93">
        <v>1</v>
      </c>
      <c r="AO445" s="93">
        <v>15</v>
      </c>
      <c r="AP445" s="97">
        <v>9025</v>
      </c>
      <c r="AQ445" s="97">
        <f t="shared" si="115"/>
        <v>50001</v>
      </c>
      <c r="AR445" s="10" t="s">
        <v>718</v>
      </c>
      <c r="AS445">
        <f t="shared" si="112"/>
        <v>5009025</v>
      </c>
      <c r="AW445">
        <v>42.18</v>
      </c>
      <c r="AX445">
        <v>0.4</v>
      </c>
      <c r="AY445">
        <v>41.77</v>
      </c>
    </row>
    <row r="446" spans="1:51" ht="13" hidden="1" customHeight="1" outlineLevel="1">
      <c r="A446" t="s">
        <v>508</v>
      </c>
      <c r="B446" s="10" t="s">
        <v>640</v>
      </c>
      <c r="C446" s="1">
        <f t="shared" si="105"/>
        <v>580</v>
      </c>
      <c r="D446" s="7">
        <f>IF(N446&gt;0, RANK(N446,(N446:P446,Q446:AE446)),0)</f>
        <v>1</v>
      </c>
      <c r="E446" s="7">
        <f>IF(O446&gt;0,RANK(O446,(N446:P446,Q446:AE446)),0)</f>
        <v>2</v>
      </c>
      <c r="F446" s="7">
        <f t="shared" si="106"/>
        <v>5</v>
      </c>
      <c r="G446" s="1">
        <f t="shared" si="113"/>
        <v>167</v>
      </c>
      <c r="H446" s="2">
        <f t="shared" si="114"/>
        <v>0.28793103448275864</v>
      </c>
      <c r="I446" s="8"/>
      <c r="J446" s="2">
        <f t="shared" si="107"/>
        <v>0.62413793103448278</v>
      </c>
      <c r="K446" s="2">
        <f t="shared" si="108"/>
        <v>0.33620689655172414</v>
      </c>
      <c r="L446" s="2">
        <f t="shared" si="109"/>
        <v>8.6206896551724137E-3</v>
      </c>
      <c r="M446" s="2">
        <f t="shared" si="110"/>
        <v>3.1034482758620658E-2</v>
      </c>
      <c r="N446" s="1">
        <v>362</v>
      </c>
      <c r="O446" s="1">
        <v>195</v>
      </c>
      <c r="P446" s="1">
        <v>5</v>
      </c>
      <c r="Q446" s="122"/>
      <c r="R446" s="122"/>
      <c r="S446" s="122"/>
      <c r="T446" s="122"/>
      <c r="U446" s="122"/>
      <c r="V446" s="122"/>
      <c r="W446" s="122">
        <v>7</v>
      </c>
      <c r="X446" s="122">
        <v>0</v>
      </c>
      <c r="Y446" s="57"/>
      <c r="Z446" s="57"/>
      <c r="AA446" s="57">
        <v>3</v>
      </c>
      <c r="AB446" s="10">
        <v>6</v>
      </c>
      <c r="AC446" s="10">
        <v>2</v>
      </c>
      <c r="AD446" s="57"/>
      <c r="AI446" t="str">
        <f t="shared" si="111"/>
        <v>Brookfield</v>
      </c>
      <c r="AJ446" t="s">
        <v>1476</v>
      </c>
      <c r="AK446">
        <v>1</v>
      </c>
      <c r="AM446" s="91">
        <v>50</v>
      </c>
      <c r="AN446" s="93">
        <v>17</v>
      </c>
      <c r="AO446" s="93">
        <v>15</v>
      </c>
      <c r="AP446" s="97">
        <v>9325</v>
      </c>
      <c r="AQ446" s="97">
        <f t="shared" si="115"/>
        <v>50017</v>
      </c>
      <c r="AR446" s="10" t="s">
        <v>718</v>
      </c>
      <c r="AS446">
        <f t="shared" si="112"/>
        <v>5009325</v>
      </c>
      <c r="AW446">
        <v>41.67</v>
      </c>
      <c r="AX446">
        <v>0.27</v>
      </c>
      <c r="AY446">
        <v>41.4</v>
      </c>
    </row>
    <row r="447" spans="1:51" ht="13" hidden="1" customHeight="1" outlineLevel="1">
      <c r="A447" t="s">
        <v>945</v>
      </c>
      <c r="B447" s="10" t="s">
        <v>640</v>
      </c>
      <c r="C447" s="1">
        <f t="shared" si="105"/>
        <v>199</v>
      </c>
      <c r="D447" s="7">
        <f>IF(N447&gt;0, RANK(N447,(N447:P447,Q447:AE447)),0)</f>
        <v>1</v>
      </c>
      <c r="E447" s="7">
        <f>IF(O447&gt;0,RANK(O447,(N447:P447,Q447:AE447)),0)</f>
        <v>2</v>
      </c>
      <c r="F447" s="7">
        <f t="shared" si="106"/>
        <v>4</v>
      </c>
      <c r="G447" s="1">
        <f t="shared" si="113"/>
        <v>62</v>
      </c>
      <c r="H447" s="2">
        <f t="shared" si="114"/>
        <v>0.31155778894472363</v>
      </c>
      <c r="I447" s="8"/>
      <c r="J447" s="2">
        <f t="shared" si="107"/>
        <v>0.61809045226130654</v>
      </c>
      <c r="K447" s="2">
        <f t="shared" si="108"/>
        <v>0.30653266331658291</v>
      </c>
      <c r="L447" s="2">
        <f t="shared" si="109"/>
        <v>2.0100502512562814E-2</v>
      </c>
      <c r="M447" s="2">
        <f t="shared" si="110"/>
        <v>5.5276381909547728E-2</v>
      </c>
      <c r="N447" s="1">
        <v>123</v>
      </c>
      <c r="O447" s="1">
        <v>61</v>
      </c>
      <c r="P447" s="1">
        <v>4</v>
      </c>
      <c r="Q447" s="122"/>
      <c r="R447" s="122"/>
      <c r="S447" s="122"/>
      <c r="T447" s="122"/>
      <c r="U447" s="122"/>
      <c r="V447" s="122"/>
      <c r="W447" s="122">
        <v>3</v>
      </c>
      <c r="X447" s="122">
        <v>0</v>
      </c>
      <c r="Y447" s="57"/>
      <c r="Z447" s="57"/>
      <c r="AA447" s="57">
        <v>0</v>
      </c>
      <c r="AB447" s="10">
        <v>6</v>
      </c>
      <c r="AC447" s="10">
        <v>2</v>
      </c>
      <c r="AD447" s="57"/>
      <c r="AI447" t="str">
        <f t="shared" si="111"/>
        <v>Brookline</v>
      </c>
      <c r="AJ447" t="s">
        <v>496</v>
      </c>
      <c r="AK447">
        <v>1</v>
      </c>
      <c r="AM447" s="91">
        <v>50</v>
      </c>
      <c r="AN447" s="93">
        <v>25</v>
      </c>
      <c r="AO447" s="93">
        <v>15</v>
      </c>
      <c r="AP447" s="97">
        <v>9475</v>
      </c>
      <c r="AQ447" s="97">
        <f t="shared" si="115"/>
        <v>50025</v>
      </c>
      <c r="AR447" s="10" t="s">
        <v>718</v>
      </c>
      <c r="AS447">
        <f t="shared" si="112"/>
        <v>5009475</v>
      </c>
      <c r="AW447">
        <v>12.91</v>
      </c>
      <c r="AX447">
        <v>0</v>
      </c>
      <c r="AY447">
        <v>12.91</v>
      </c>
    </row>
    <row r="448" spans="1:51" ht="13" hidden="1" customHeight="1" outlineLevel="1">
      <c r="A448" t="s">
        <v>384</v>
      </c>
      <c r="B448" s="10" t="s">
        <v>640</v>
      </c>
      <c r="C448" s="1">
        <f t="shared" si="105"/>
        <v>298</v>
      </c>
      <c r="D448" s="7">
        <f>IF(N448&gt;0, RANK(N448,(N448:P448,Q448:AE448)),0)</f>
        <v>1</v>
      </c>
      <c r="E448" s="7">
        <f>IF(O448&gt;0,RANK(O448,(N448:P448,Q448:AE448)),0)</f>
        <v>2</v>
      </c>
      <c r="F448" s="7">
        <f t="shared" si="106"/>
        <v>0</v>
      </c>
      <c r="G448" s="1">
        <f t="shared" si="113"/>
        <v>45</v>
      </c>
      <c r="H448" s="2">
        <f t="shared" si="114"/>
        <v>0.15100671140939598</v>
      </c>
      <c r="I448" s="8"/>
      <c r="J448" s="2">
        <f t="shared" si="107"/>
        <v>0.55704697986577179</v>
      </c>
      <c r="K448" s="2">
        <f t="shared" si="108"/>
        <v>0.40604026845637586</v>
      </c>
      <c r="L448" s="2">
        <f t="shared" si="109"/>
        <v>0</v>
      </c>
      <c r="M448" s="2">
        <f t="shared" si="110"/>
        <v>3.6912751677852351E-2</v>
      </c>
      <c r="N448" s="1">
        <v>166</v>
      </c>
      <c r="O448" s="1">
        <v>121</v>
      </c>
      <c r="P448" s="1">
        <v>0</v>
      </c>
      <c r="Q448" s="122"/>
      <c r="R448" s="122"/>
      <c r="S448" s="122"/>
      <c r="T448" s="122"/>
      <c r="U448" s="122"/>
      <c r="V448" s="122"/>
      <c r="W448" s="122">
        <v>2</v>
      </c>
      <c r="X448" s="122">
        <v>0</v>
      </c>
      <c r="Y448" s="57"/>
      <c r="Z448" s="57"/>
      <c r="AA448" s="57">
        <v>2</v>
      </c>
      <c r="AB448" s="10">
        <v>4</v>
      </c>
      <c r="AC448" s="10">
        <v>3</v>
      </c>
      <c r="AD448" s="57"/>
      <c r="AI448" t="str">
        <f t="shared" si="111"/>
        <v>Brownington</v>
      </c>
      <c r="AJ448" t="s">
        <v>2569</v>
      </c>
      <c r="AK448">
        <v>1</v>
      </c>
      <c r="AM448" s="91">
        <v>50</v>
      </c>
      <c r="AN448" s="93">
        <v>19</v>
      </c>
      <c r="AO448" s="93">
        <v>15</v>
      </c>
      <c r="AP448" s="97">
        <v>9850</v>
      </c>
      <c r="AQ448" s="97">
        <f t="shared" si="115"/>
        <v>50019</v>
      </c>
      <c r="AR448" s="10" t="s">
        <v>718</v>
      </c>
      <c r="AS448">
        <f t="shared" si="112"/>
        <v>5009850</v>
      </c>
      <c r="AW448">
        <v>28.43</v>
      </c>
      <c r="AX448">
        <v>0.14000000000000001</v>
      </c>
      <c r="AY448">
        <v>28.28</v>
      </c>
    </row>
    <row r="449" spans="1:51" ht="13" hidden="1" customHeight="1" outlineLevel="1">
      <c r="A449" t="s">
        <v>995</v>
      </c>
      <c r="B449" s="10" t="s">
        <v>640</v>
      </c>
      <c r="C449" s="1">
        <f t="shared" si="105"/>
        <v>52</v>
      </c>
      <c r="D449" s="7">
        <f>IF(N449&gt;0, RANK(N449,(N449:P449,Q449:AE449)),0)</f>
        <v>1</v>
      </c>
      <c r="E449" s="7">
        <f>IF(O449&gt;0,RANK(O449,(N449:P449,Q449:AE449)),0)</f>
        <v>2</v>
      </c>
      <c r="F449" s="7">
        <f t="shared" si="106"/>
        <v>0</v>
      </c>
      <c r="G449" s="1">
        <f t="shared" si="113"/>
        <v>19</v>
      </c>
      <c r="H449" s="2">
        <f t="shared" si="114"/>
        <v>0.36538461538461536</v>
      </c>
      <c r="I449" s="8"/>
      <c r="J449" s="2">
        <f t="shared" si="107"/>
        <v>0.65384615384615385</v>
      </c>
      <c r="K449" s="2">
        <f t="shared" si="108"/>
        <v>0.28846153846153844</v>
      </c>
      <c r="L449" s="2">
        <f t="shared" si="109"/>
        <v>0</v>
      </c>
      <c r="M449" s="2">
        <f t="shared" si="110"/>
        <v>5.7692307692307709E-2</v>
      </c>
      <c r="N449" s="1">
        <v>34</v>
      </c>
      <c r="O449" s="1">
        <v>15</v>
      </c>
      <c r="P449" s="1">
        <v>0</v>
      </c>
      <c r="Q449" s="122"/>
      <c r="R449" s="122"/>
      <c r="S449" s="122"/>
      <c r="T449" s="122"/>
      <c r="U449" s="122"/>
      <c r="V449" s="122"/>
      <c r="W449" s="122">
        <v>0</v>
      </c>
      <c r="X449" s="122">
        <v>0</v>
      </c>
      <c r="Y449" s="57"/>
      <c r="Z449" s="57"/>
      <c r="AA449" s="57">
        <v>0</v>
      </c>
      <c r="AB449" s="10">
        <v>2</v>
      </c>
      <c r="AC449" s="10">
        <v>1</v>
      </c>
      <c r="AD449" s="57"/>
      <c r="AI449" t="str">
        <f t="shared" si="111"/>
        <v>Brunswick</v>
      </c>
      <c r="AJ449" t="s">
        <v>808</v>
      </c>
      <c r="AK449">
        <v>1</v>
      </c>
      <c r="AM449" s="91">
        <v>50</v>
      </c>
      <c r="AN449" s="93">
        <v>9</v>
      </c>
      <c r="AO449" s="93">
        <v>25</v>
      </c>
      <c r="AP449" s="97">
        <v>10075</v>
      </c>
      <c r="AQ449" s="97">
        <f t="shared" si="115"/>
        <v>50009</v>
      </c>
      <c r="AR449" s="10" t="s">
        <v>718</v>
      </c>
      <c r="AS449">
        <f t="shared" si="112"/>
        <v>5010075</v>
      </c>
      <c r="AW449">
        <v>26</v>
      </c>
      <c r="AX449">
        <v>0.3</v>
      </c>
      <c r="AY449">
        <v>25.69</v>
      </c>
    </row>
    <row r="450" spans="1:51" ht="13" hidden="1" customHeight="1" outlineLevel="1">
      <c r="A450" t="s">
        <v>1932</v>
      </c>
      <c r="B450" s="10" t="s">
        <v>640</v>
      </c>
      <c r="C450" s="1">
        <f t="shared" si="105"/>
        <v>568</v>
      </c>
      <c r="D450" s="7">
        <f>IF(N450&gt;0, RANK(N450,(N450:P450,Q450:AE450)),0)</f>
        <v>1</v>
      </c>
      <c r="E450" s="7">
        <f>IF(O450&gt;0,RANK(O450,(N450:P450,Q450:AE450)),0)</f>
        <v>2</v>
      </c>
      <c r="F450" s="7">
        <f t="shared" si="106"/>
        <v>3</v>
      </c>
      <c r="G450" s="1">
        <f t="shared" si="113"/>
        <v>89</v>
      </c>
      <c r="H450" s="2">
        <f t="shared" si="114"/>
        <v>0.15669014084507044</v>
      </c>
      <c r="I450" s="8"/>
      <c r="J450" s="2">
        <f t="shared" si="107"/>
        <v>0.5651408450704225</v>
      </c>
      <c r="K450" s="2">
        <f t="shared" si="108"/>
        <v>0.40845070422535212</v>
      </c>
      <c r="L450" s="2">
        <f t="shared" si="109"/>
        <v>8.8028169014084511E-3</v>
      </c>
      <c r="M450" s="2">
        <f t="shared" si="110"/>
        <v>1.760563380281692E-2</v>
      </c>
      <c r="N450" s="1">
        <v>321</v>
      </c>
      <c r="O450" s="1">
        <v>232</v>
      </c>
      <c r="P450" s="1">
        <v>5</v>
      </c>
      <c r="Q450" s="122"/>
      <c r="R450" s="122"/>
      <c r="S450" s="122"/>
      <c r="T450" s="122"/>
      <c r="U450" s="122"/>
      <c r="V450" s="122"/>
      <c r="W450" s="122">
        <v>2</v>
      </c>
      <c r="X450" s="122">
        <v>1</v>
      </c>
      <c r="Y450" s="57"/>
      <c r="Z450" s="57"/>
      <c r="AA450" s="57">
        <v>1</v>
      </c>
      <c r="AB450" s="10">
        <v>2</v>
      </c>
      <c r="AC450" s="10">
        <v>4</v>
      </c>
      <c r="AD450" s="57"/>
      <c r="AI450" t="str">
        <f t="shared" si="111"/>
        <v>Burke</v>
      </c>
      <c r="AJ450" t="s">
        <v>1592</v>
      </c>
      <c r="AK450">
        <v>1</v>
      </c>
      <c r="AM450" s="91">
        <v>50</v>
      </c>
      <c r="AN450" s="93">
        <v>5</v>
      </c>
      <c r="AO450" s="93">
        <v>10</v>
      </c>
      <c r="AP450" s="97">
        <v>10450</v>
      </c>
      <c r="AQ450" s="97">
        <f t="shared" si="115"/>
        <v>50005</v>
      </c>
      <c r="AR450" s="10" t="s">
        <v>718</v>
      </c>
      <c r="AS450">
        <f t="shared" si="112"/>
        <v>5010450</v>
      </c>
      <c r="AW450">
        <v>34.06</v>
      </c>
      <c r="AX450">
        <v>0.01</v>
      </c>
      <c r="AY450">
        <v>34.049999999999997</v>
      </c>
    </row>
    <row r="451" spans="1:51" ht="13" hidden="1" customHeight="1" outlineLevel="1">
      <c r="A451" t="s">
        <v>72</v>
      </c>
      <c r="B451" s="10" t="s">
        <v>640</v>
      </c>
      <c r="C451" s="1">
        <f t="shared" si="105"/>
        <v>12560</v>
      </c>
      <c r="D451" s="7">
        <f>IF(N451&gt;0, RANK(N451,(N451:P451,Q451:AE451)),0)</f>
        <v>1</v>
      </c>
      <c r="E451" s="7">
        <f>IF(O451&gt;0,RANK(O451,(N451:P451,Q451:AE451)),0)</f>
        <v>2</v>
      </c>
      <c r="F451" s="7">
        <f t="shared" si="106"/>
        <v>4</v>
      </c>
      <c r="G451" s="1">
        <f t="shared" si="113"/>
        <v>7931</v>
      </c>
      <c r="H451" s="2">
        <f t="shared" si="114"/>
        <v>0.63144904458598727</v>
      </c>
      <c r="I451" s="8"/>
      <c r="J451" s="2">
        <f t="shared" si="107"/>
        <v>0.78749999999999998</v>
      </c>
      <c r="K451" s="2">
        <f t="shared" si="108"/>
        <v>0.15605095541401273</v>
      </c>
      <c r="L451" s="2">
        <f t="shared" si="109"/>
        <v>1.5286624203821656E-2</v>
      </c>
      <c r="M451" s="2">
        <f t="shared" si="110"/>
        <v>4.1162420382165638E-2</v>
      </c>
      <c r="N451" s="1">
        <v>9891</v>
      </c>
      <c r="O451" s="1">
        <v>1960</v>
      </c>
      <c r="P451" s="1">
        <v>192</v>
      </c>
      <c r="Q451" s="122"/>
      <c r="R451" s="122"/>
      <c r="S451" s="122"/>
      <c r="T451" s="122"/>
      <c r="U451" s="122"/>
      <c r="V451" s="122"/>
      <c r="W451" s="122">
        <v>119</v>
      </c>
      <c r="X451" s="122">
        <v>13</v>
      </c>
      <c r="Y451" s="57"/>
      <c r="Z451" s="57"/>
      <c r="AA451" s="57">
        <v>47</v>
      </c>
      <c r="AB451" s="10">
        <v>206</v>
      </c>
      <c r="AC451" s="10">
        <v>132</v>
      </c>
      <c r="AD451" s="57"/>
      <c r="AI451" t="str">
        <f t="shared" si="111"/>
        <v>Burlington</v>
      </c>
      <c r="AJ451" t="s">
        <v>833</v>
      </c>
      <c r="AK451">
        <v>1</v>
      </c>
      <c r="AM451" s="91">
        <v>50</v>
      </c>
      <c r="AN451" s="93">
        <v>7</v>
      </c>
      <c r="AO451" s="93">
        <v>15</v>
      </c>
      <c r="AP451" s="97">
        <v>10675</v>
      </c>
      <c r="AQ451" s="97">
        <f t="shared" si="115"/>
        <v>50007</v>
      </c>
      <c r="AR451" s="10" t="s">
        <v>710</v>
      </c>
      <c r="AS451">
        <f t="shared" si="112"/>
        <v>5010675</v>
      </c>
      <c r="AW451">
        <v>15.48</v>
      </c>
      <c r="AX451">
        <v>4.92</v>
      </c>
      <c r="AY451">
        <v>10.56</v>
      </c>
    </row>
    <row r="452" spans="1:51" ht="13" hidden="1" customHeight="1" outlineLevel="1">
      <c r="A452" t="s">
        <v>950</v>
      </c>
      <c r="B452" s="10" t="s">
        <v>640</v>
      </c>
      <c r="C452" s="1">
        <f t="shared" si="105"/>
        <v>594</v>
      </c>
      <c r="D452" s="7">
        <f>IF(N452&gt;0, RANK(N452,(N452:P452,Q452:AE452)),0)</f>
        <v>1</v>
      </c>
      <c r="E452" s="7">
        <f>IF(O452&gt;0,RANK(O452,(N452:P452,Q452:AE452)),0)</f>
        <v>2</v>
      </c>
      <c r="F452" s="7">
        <f t="shared" si="106"/>
        <v>4</v>
      </c>
      <c r="G452" s="1">
        <f t="shared" si="113"/>
        <v>220</v>
      </c>
      <c r="H452" s="2">
        <f t="shared" si="114"/>
        <v>0.37037037037037035</v>
      </c>
      <c r="I452" s="8"/>
      <c r="J452" s="2">
        <f t="shared" si="107"/>
        <v>0.65319865319865322</v>
      </c>
      <c r="K452" s="2">
        <f t="shared" si="108"/>
        <v>0.28282828282828282</v>
      </c>
      <c r="L452" s="2">
        <f t="shared" si="109"/>
        <v>1.5151515151515152E-2</v>
      </c>
      <c r="M452" s="2">
        <f t="shared" si="110"/>
        <v>4.8821548821548807E-2</v>
      </c>
      <c r="N452" s="1">
        <v>388</v>
      </c>
      <c r="O452" s="1">
        <v>168</v>
      </c>
      <c r="P452" s="1">
        <v>9</v>
      </c>
      <c r="Q452" s="122"/>
      <c r="R452" s="122"/>
      <c r="S452" s="122"/>
      <c r="T452" s="122"/>
      <c r="U452" s="122"/>
      <c r="V452" s="122"/>
      <c r="W452" s="122">
        <v>5</v>
      </c>
      <c r="X452" s="122">
        <v>0</v>
      </c>
      <c r="Y452" s="57"/>
      <c r="Z452" s="57"/>
      <c r="AA452" s="57">
        <v>5</v>
      </c>
      <c r="AB452" s="10">
        <v>13</v>
      </c>
      <c r="AC452" s="10">
        <v>6</v>
      </c>
      <c r="AD452" s="57"/>
      <c r="AI452" t="str">
        <f t="shared" si="111"/>
        <v>Cabot</v>
      </c>
      <c r="AJ452" t="s">
        <v>2232</v>
      </c>
      <c r="AK452">
        <v>1</v>
      </c>
      <c r="AM452" s="91">
        <v>50</v>
      </c>
      <c r="AN452" s="93">
        <v>23</v>
      </c>
      <c r="AO452" s="93">
        <v>20</v>
      </c>
      <c r="AP452" s="97">
        <v>11125</v>
      </c>
      <c r="AQ452" s="97">
        <f t="shared" si="115"/>
        <v>50023</v>
      </c>
      <c r="AR452" s="10" t="s">
        <v>718</v>
      </c>
      <c r="AS452">
        <f t="shared" si="112"/>
        <v>5011125</v>
      </c>
      <c r="AW452">
        <v>38.53</v>
      </c>
      <c r="AX452">
        <v>1.24</v>
      </c>
      <c r="AY452">
        <v>37.29</v>
      </c>
    </row>
    <row r="453" spans="1:51" ht="13" hidden="1" customHeight="1" outlineLevel="1">
      <c r="A453" t="s">
        <v>465</v>
      </c>
      <c r="B453" s="10" t="s">
        <v>640</v>
      </c>
      <c r="C453" s="1">
        <f t="shared" si="105"/>
        <v>819</v>
      </c>
      <c r="D453" s="7">
        <f>IF(N453&gt;0, RANK(N453,(N453:P453,Q453:AE453)),0)</f>
        <v>1</v>
      </c>
      <c r="E453" s="7">
        <f>IF(O453&gt;0,RANK(O453,(N453:P453,Q453:AE453)),0)</f>
        <v>2</v>
      </c>
      <c r="F453" s="7">
        <f t="shared" si="106"/>
        <v>3</v>
      </c>
      <c r="G453" s="1">
        <f t="shared" si="113"/>
        <v>426</v>
      </c>
      <c r="H453" s="2">
        <f t="shared" si="114"/>
        <v>0.52014652014652019</v>
      </c>
      <c r="I453" s="8"/>
      <c r="J453" s="2">
        <f t="shared" si="107"/>
        <v>0.73626373626373631</v>
      </c>
      <c r="K453" s="2">
        <f t="shared" si="108"/>
        <v>0.21611721611721613</v>
      </c>
      <c r="L453" s="2">
        <f t="shared" si="109"/>
        <v>2.197802197802198E-2</v>
      </c>
      <c r="M453" s="2">
        <f t="shared" si="110"/>
        <v>2.5641025641025581E-2</v>
      </c>
      <c r="N453" s="1">
        <v>603</v>
      </c>
      <c r="O453" s="1">
        <v>177</v>
      </c>
      <c r="P453" s="1">
        <v>18</v>
      </c>
      <c r="Q453" s="122"/>
      <c r="R453" s="122"/>
      <c r="S453" s="122"/>
      <c r="T453" s="122"/>
      <c r="U453" s="122"/>
      <c r="V453" s="122"/>
      <c r="W453" s="122">
        <v>8</v>
      </c>
      <c r="X453" s="122">
        <v>0</v>
      </c>
      <c r="Y453" s="57"/>
      <c r="Z453" s="57"/>
      <c r="AA453" s="57">
        <v>0</v>
      </c>
      <c r="AB453" s="10">
        <v>9</v>
      </c>
      <c r="AC453" s="10">
        <v>4</v>
      </c>
      <c r="AD453" s="57"/>
      <c r="AI453" t="str">
        <f t="shared" si="111"/>
        <v>Calais</v>
      </c>
      <c r="AJ453" t="s">
        <v>2232</v>
      </c>
      <c r="AK453">
        <v>1</v>
      </c>
      <c r="AM453" s="91">
        <v>50</v>
      </c>
      <c r="AN453" s="93">
        <v>23</v>
      </c>
      <c r="AO453" s="93">
        <v>25</v>
      </c>
      <c r="AP453" s="97">
        <v>11350</v>
      </c>
      <c r="AQ453" s="97">
        <f t="shared" si="115"/>
        <v>50023</v>
      </c>
      <c r="AR453" s="10" t="s">
        <v>718</v>
      </c>
      <c r="AS453">
        <f t="shared" si="112"/>
        <v>5011350</v>
      </c>
      <c r="AW453">
        <v>38.58</v>
      </c>
      <c r="AX453">
        <v>0.56000000000000005</v>
      </c>
      <c r="AY453">
        <v>38.020000000000003</v>
      </c>
    </row>
    <row r="454" spans="1:51" ht="13" hidden="1" customHeight="1" outlineLevel="1">
      <c r="A454" t="s">
        <v>1871</v>
      </c>
      <c r="B454" s="10" t="s">
        <v>640</v>
      </c>
      <c r="C454" s="1">
        <f t="shared" si="105"/>
        <v>1449</v>
      </c>
      <c r="D454" s="7">
        <f>IF(N454&gt;0, RANK(N454,(N454:P454,Q454:AE454)),0)</f>
        <v>1</v>
      </c>
      <c r="E454" s="7">
        <f>IF(O454&gt;0,RANK(O454,(N454:P454,Q454:AE454)),0)</f>
        <v>2</v>
      </c>
      <c r="F454" s="7">
        <f t="shared" si="106"/>
        <v>3</v>
      </c>
      <c r="G454" s="1">
        <f t="shared" si="113"/>
        <v>605</v>
      </c>
      <c r="H454" s="2">
        <f t="shared" si="114"/>
        <v>0.41752933057280883</v>
      </c>
      <c r="I454" s="8"/>
      <c r="J454" s="2">
        <f t="shared" si="107"/>
        <v>0.68599033816425126</v>
      </c>
      <c r="K454" s="2">
        <f t="shared" si="108"/>
        <v>0.26846100759144237</v>
      </c>
      <c r="L454" s="2">
        <f t="shared" si="109"/>
        <v>1.6563146997929608E-2</v>
      </c>
      <c r="M454" s="2">
        <f t="shared" si="110"/>
        <v>2.8985507246376767E-2</v>
      </c>
      <c r="N454" s="1">
        <v>994</v>
      </c>
      <c r="O454" s="1">
        <v>389</v>
      </c>
      <c r="P454" s="1">
        <v>24</v>
      </c>
      <c r="Q454" s="122"/>
      <c r="R454" s="122"/>
      <c r="S454" s="122"/>
      <c r="T454" s="122"/>
      <c r="U454" s="122"/>
      <c r="V454" s="122"/>
      <c r="W454" s="122">
        <v>5</v>
      </c>
      <c r="X454" s="122">
        <v>0</v>
      </c>
      <c r="Y454" s="57"/>
      <c r="Z454" s="57"/>
      <c r="AA454" s="57">
        <v>4</v>
      </c>
      <c r="AB454" s="10">
        <v>20</v>
      </c>
      <c r="AC454" s="10">
        <v>13</v>
      </c>
      <c r="AD454" s="57"/>
      <c r="AI454" t="str">
        <f t="shared" si="111"/>
        <v>Cambridge</v>
      </c>
      <c r="AJ454" t="s">
        <v>1995</v>
      </c>
      <c r="AK454">
        <v>1</v>
      </c>
      <c r="AM454" s="91">
        <v>50</v>
      </c>
      <c r="AN454" s="93">
        <v>15</v>
      </c>
      <c r="AO454" s="93">
        <v>10</v>
      </c>
      <c r="AP454" s="97">
        <v>11500</v>
      </c>
      <c r="AQ454" s="97">
        <f t="shared" si="115"/>
        <v>50015</v>
      </c>
      <c r="AR454" s="10" t="s">
        <v>718</v>
      </c>
      <c r="AS454">
        <f t="shared" si="112"/>
        <v>5011500</v>
      </c>
      <c r="AW454">
        <v>63.68</v>
      </c>
      <c r="AX454">
        <v>0.01</v>
      </c>
      <c r="AY454">
        <v>63.66</v>
      </c>
    </row>
    <row r="455" spans="1:51" ht="13" hidden="1" customHeight="1" outlineLevel="1">
      <c r="A455" t="s">
        <v>1872</v>
      </c>
      <c r="B455" s="10" t="s">
        <v>640</v>
      </c>
      <c r="C455" s="1">
        <f t="shared" si="105"/>
        <v>296</v>
      </c>
      <c r="D455" s="7">
        <f>IF(N455&gt;0, RANK(N455,(N455:P455,Q455:AE455)),0)</f>
        <v>1</v>
      </c>
      <c r="E455" s="7">
        <f>IF(O455&gt;0,RANK(O455,(N455:P455,Q455:AE455)),0)</f>
        <v>2</v>
      </c>
      <c r="F455" s="7">
        <f t="shared" si="106"/>
        <v>4</v>
      </c>
      <c r="G455" s="1">
        <f t="shared" si="113"/>
        <v>83</v>
      </c>
      <c r="H455" s="2">
        <f t="shared" si="114"/>
        <v>0.28040540540540543</v>
      </c>
      <c r="I455" s="8"/>
      <c r="J455" s="2">
        <f t="shared" si="107"/>
        <v>0.625</v>
      </c>
      <c r="K455" s="2">
        <f t="shared" si="108"/>
        <v>0.34459459459459457</v>
      </c>
      <c r="L455" s="2">
        <f t="shared" si="109"/>
        <v>6.7567567567567571E-3</v>
      </c>
      <c r="M455" s="2">
        <f t="shared" si="110"/>
        <v>2.3648648648648671E-2</v>
      </c>
      <c r="N455" s="1">
        <v>185</v>
      </c>
      <c r="O455" s="1">
        <v>102</v>
      </c>
      <c r="P455" s="1">
        <v>2</v>
      </c>
      <c r="Q455" s="122"/>
      <c r="R455" s="122"/>
      <c r="S455" s="122"/>
      <c r="T455" s="122"/>
      <c r="U455" s="122"/>
      <c r="V455" s="122"/>
      <c r="W455" s="122">
        <v>2</v>
      </c>
      <c r="X455" s="122">
        <v>0</v>
      </c>
      <c r="Y455" s="57"/>
      <c r="Z455" s="57"/>
      <c r="AA455" s="57">
        <v>1</v>
      </c>
      <c r="AB455" s="10">
        <v>1</v>
      </c>
      <c r="AC455" s="10">
        <v>3</v>
      </c>
      <c r="AD455" s="57"/>
      <c r="AI455" t="str">
        <f t="shared" si="111"/>
        <v>Canaan</v>
      </c>
      <c r="AJ455" t="s">
        <v>808</v>
      </c>
      <c r="AK455">
        <v>1</v>
      </c>
      <c r="AM455" s="91">
        <v>50</v>
      </c>
      <c r="AN455" s="93">
        <v>9</v>
      </c>
      <c r="AO455" s="93">
        <v>30</v>
      </c>
      <c r="AP455" s="97">
        <v>11800</v>
      </c>
      <c r="AQ455" s="97">
        <f t="shared" si="115"/>
        <v>50009</v>
      </c>
      <c r="AR455" s="10" t="s">
        <v>718</v>
      </c>
      <c r="AS455">
        <f t="shared" si="112"/>
        <v>5011800</v>
      </c>
      <c r="AW455">
        <v>33.380000000000003</v>
      </c>
      <c r="AX455">
        <v>0.17</v>
      </c>
      <c r="AY455">
        <v>33.200000000000003</v>
      </c>
    </row>
    <row r="456" spans="1:51" ht="13" hidden="1" customHeight="1" outlineLevel="1">
      <c r="A456" t="s">
        <v>993</v>
      </c>
      <c r="B456" s="10" t="s">
        <v>640</v>
      </c>
      <c r="C456" s="1">
        <f t="shared" si="105"/>
        <v>1230</v>
      </c>
      <c r="D456" s="7">
        <f>IF(N456&gt;0, RANK(N456,(N456:P456,Q456:AE456)),0)</f>
        <v>1</v>
      </c>
      <c r="E456" s="7">
        <f>IF(O456&gt;0,RANK(O456,(N456:P456,Q456:AE456)),0)</f>
        <v>2</v>
      </c>
      <c r="F456" s="7">
        <f t="shared" si="106"/>
        <v>3</v>
      </c>
      <c r="G456" s="1">
        <f t="shared" si="113"/>
        <v>99</v>
      </c>
      <c r="H456" s="2">
        <f t="shared" si="114"/>
        <v>8.0487804878048783E-2</v>
      </c>
      <c r="I456" s="8"/>
      <c r="J456" s="2">
        <f t="shared" si="107"/>
        <v>0.51951219512195124</v>
      </c>
      <c r="K456" s="2">
        <f t="shared" si="108"/>
        <v>0.43902439024390244</v>
      </c>
      <c r="L456" s="2">
        <f t="shared" si="109"/>
        <v>1.2195121951219513E-2</v>
      </c>
      <c r="M456" s="2">
        <f t="shared" si="110"/>
        <v>2.926829268292681E-2</v>
      </c>
      <c r="N456" s="1">
        <v>639</v>
      </c>
      <c r="O456" s="1">
        <v>540</v>
      </c>
      <c r="P456" s="1">
        <v>15</v>
      </c>
      <c r="Q456" s="122"/>
      <c r="R456" s="122"/>
      <c r="S456" s="122"/>
      <c r="T456" s="122"/>
      <c r="U456" s="122"/>
      <c r="V456" s="122"/>
      <c r="W456" s="122">
        <v>6</v>
      </c>
      <c r="X456" s="122">
        <v>0</v>
      </c>
      <c r="Y456" s="57"/>
      <c r="Z456" s="57"/>
      <c r="AA456" s="57">
        <v>4</v>
      </c>
      <c r="AB456" s="10">
        <v>13</v>
      </c>
      <c r="AC456" s="10">
        <v>13</v>
      </c>
      <c r="AD456" s="57"/>
      <c r="AI456" t="str">
        <f t="shared" si="111"/>
        <v>Castleton</v>
      </c>
      <c r="AJ456" t="s">
        <v>1255</v>
      </c>
      <c r="AK456">
        <v>1</v>
      </c>
      <c r="AM456" s="91">
        <v>50</v>
      </c>
      <c r="AN456" s="93">
        <v>21</v>
      </c>
      <c r="AO456" s="93">
        <v>15</v>
      </c>
      <c r="AP456" s="97">
        <v>11950</v>
      </c>
      <c r="AQ456" s="97">
        <f t="shared" si="115"/>
        <v>50021</v>
      </c>
      <c r="AR456" s="10" t="s">
        <v>718</v>
      </c>
      <c r="AS456">
        <f t="shared" si="112"/>
        <v>5011950</v>
      </c>
      <c r="AW456">
        <v>42.36</v>
      </c>
      <c r="AX456">
        <v>3.33</v>
      </c>
      <c r="AY456">
        <v>39.020000000000003</v>
      </c>
    </row>
    <row r="457" spans="1:51" ht="13" hidden="1" customHeight="1" outlineLevel="1">
      <c r="A457" t="s">
        <v>1097</v>
      </c>
      <c r="B457" s="10" t="s">
        <v>640</v>
      </c>
      <c r="C457" s="1">
        <f t="shared" si="105"/>
        <v>513</v>
      </c>
      <c r="D457" s="7">
        <f>IF(N457&gt;0, RANK(N457,(N457:P457,Q457:AE457)),0)</f>
        <v>1</v>
      </c>
      <c r="E457" s="7">
        <f>IF(O457&gt;0,RANK(O457,(N457:P457,Q457:AE457)),0)</f>
        <v>2</v>
      </c>
      <c r="F457" s="7">
        <f t="shared" si="106"/>
        <v>6</v>
      </c>
      <c r="G457" s="1">
        <f t="shared" si="113"/>
        <v>87</v>
      </c>
      <c r="H457" s="2">
        <f t="shared" si="114"/>
        <v>0.16959064327485379</v>
      </c>
      <c r="I457" s="8"/>
      <c r="J457" s="2">
        <f t="shared" si="107"/>
        <v>0.54775828460038989</v>
      </c>
      <c r="K457" s="2">
        <f t="shared" si="108"/>
        <v>0.37816764132553604</v>
      </c>
      <c r="L457" s="2">
        <f t="shared" si="109"/>
        <v>1.1695906432748537E-2</v>
      </c>
      <c r="M457" s="2">
        <f t="shared" si="110"/>
        <v>6.2378167641325533E-2</v>
      </c>
      <c r="N457" s="1">
        <v>281</v>
      </c>
      <c r="O457" s="1">
        <v>194</v>
      </c>
      <c r="P457" s="1">
        <v>6</v>
      </c>
      <c r="Q457" s="122"/>
      <c r="R457" s="122"/>
      <c r="S457" s="122"/>
      <c r="T457" s="122"/>
      <c r="U457" s="122"/>
      <c r="V457" s="122"/>
      <c r="W457" s="122">
        <v>7</v>
      </c>
      <c r="X457" s="122">
        <v>0</v>
      </c>
      <c r="Y457" s="57"/>
      <c r="Z457" s="57"/>
      <c r="AA457" s="57">
        <v>3</v>
      </c>
      <c r="AB457" s="10">
        <v>11</v>
      </c>
      <c r="AC457" s="10">
        <v>11</v>
      </c>
      <c r="AD457" s="57"/>
      <c r="AI457" t="str">
        <f t="shared" si="111"/>
        <v>Cavendish</v>
      </c>
      <c r="AJ457" t="s">
        <v>1285</v>
      </c>
      <c r="AK457">
        <v>1</v>
      </c>
      <c r="AM457" s="91">
        <v>50</v>
      </c>
      <c r="AN457" s="93">
        <v>27</v>
      </c>
      <c r="AO457" s="93">
        <v>30</v>
      </c>
      <c r="AP457" s="97">
        <v>12250</v>
      </c>
      <c r="AQ457" s="97">
        <f t="shared" si="115"/>
        <v>50027</v>
      </c>
      <c r="AR457" s="10" t="s">
        <v>718</v>
      </c>
      <c r="AS457">
        <f t="shared" si="112"/>
        <v>5012250</v>
      </c>
      <c r="AW457">
        <v>39.69</v>
      </c>
      <c r="AX457">
        <v>0.05</v>
      </c>
      <c r="AY457">
        <v>39.64</v>
      </c>
    </row>
    <row r="458" spans="1:51" ht="13" hidden="1" customHeight="1" outlineLevel="1">
      <c r="A458" t="s">
        <v>1830</v>
      </c>
      <c r="B458" s="10" t="s">
        <v>640</v>
      </c>
      <c r="C458" s="1">
        <f t="shared" si="105"/>
        <v>344</v>
      </c>
      <c r="D458" s="7">
        <f>IF(N458&gt;0, RANK(N458,(N458:P458,Q458:AE458)),0)</f>
        <v>1</v>
      </c>
      <c r="E458" s="7">
        <f>IF(O458&gt;0,RANK(O458,(N458:P458,Q458:AE458)),0)</f>
        <v>2</v>
      </c>
      <c r="F458" s="7">
        <f t="shared" si="106"/>
        <v>4</v>
      </c>
      <c r="G458" s="1">
        <f t="shared" si="113"/>
        <v>75</v>
      </c>
      <c r="H458" s="2">
        <f t="shared" si="114"/>
        <v>0.21802325581395349</v>
      </c>
      <c r="I458" s="8"/>
      <c r="J458" s="2">
        <f t="shared" si="107"/>
        <v>0.57848837209302328</v>
      </c>
      <c r="K458" s="2">
        <f t="shared" si="108"/>
        <v>0.36046511627906974</v>
      </c>
      <c r="L458" s="2">
        <f t="shared" si="109"/>
        <v>1.4534883720930232E-2</v>
      </c>
      <c r="M458" s="2">
        <f t="shared" si="110"/>
        <v>4.6511627906976744E-2</v>
      </c>
      <c r="N458" s="1">
        <v>199</v>
      </c>
      <c r="O458" s="1">
        <v>124</v>
      </c>
      <c r="P458" s="1">
        <v>5</v>
      </c>
      <c r="Q458" s="122"/>
      <c r="R458" s="122"/>
      <c r="S458" s="122"/>
      <c r="T458" s="122"/>
      <c r="U458" s="122"/>
      <c r="V458" s="122"/>
      <c r="W458" s="122">
        <v>3</v>
      </c>
      <c r="X458" s="122">
        <v>0</v>
      </c>
      <c r="Y458" s="57"/>
      <c r="Z458" s="57"/>
      <c r="AA458" s="57">
        <v>3</v>
      </c>
      <c r="AB458" s="10">
        <v>6</v>
      </c>
      <c r="AC458" s="10">
        <v>4</v>
      </c>
      <c r="AD458" s="57"/>
      <c r="AI458" t="str">
        <f t="shared" si="111"/>
        <v>Charleston</v>
      </c>
      <c r="AJ458" t="s">
        <v>2569</v>
      </c>
      <c r="AK458">
        <v>1</v>
      </c>
      <c r="AM458" s="91">
        <v>50</v>
      </c>
      <c r="AN458" s="93">
        <v>19</v>
      </c>
      <c r="AO458" s="93">
        <v>20</v>
      </c>
      <c r="AP458" s="97">
        <v>13150</v>
      </c>
      <c r="AQ458" s="97">
        <f t="shared" si="115"/>
        <v>50019</v>
      </c>
      <c r="AR458" s="10" t="s">
        <v>718</v>
      </c>
      <c r="AS458">
        <f t="shared" si="112"/>
        <v>5013150</v>
      </c>
      <c r="AW458">
        <v>38.6</v>
      </c>
      <c r="AX458">
        <v>1.1299999999999999</v>
      </c>
      <c r="AY458">
        <v>37.479999999999997</v>
      </c>
    </row>
    <row r="459" spans="1:51" ht="13" hidden="1" customHeight="1" outlineLevel="1">
      <c r="A459" t="s">
        <v>2277</v>
      </c>
      <c r="B459" s="10" t="s">
        <v>640</v>
      </c>
      <c r="C459" s="1">
        <f t="shared" si="105"/>
        <v>1950</v>
      </c>
      <c r="D459" s="7">
        <f>IF(N459&gt;0, RANK(N459,(N459:P459,Q459:AE459)),0)</f>
        <v>1</v>
      </c>
      <c r="E459" s="7">
        <f>IF(O459&gt;0,RANK(O459,(N459:P459,Q459:AE459)),0)</f>
        <v>2</v>
      </c>
      <c r="F459" s="7">
        <f t="shared" si="106"/>
        <v>3</v>
      </c>
      <c r="G459" s="1">
        <f t="shared" si="113"/>
        <v>843</v>
      </c>
      <c r="H459" s="2">
        <f t="shared" si="114"/>
        <v>0.43230769230769228</v>
      </c>
      <c r="I459" s="8"/>
      <c r="J459" s="2">
        <f t="shared" si="107"/>
        <v>0.69948717948717953</v>
      </c>
      <c r="K459" s="2">
        <f t="shared" si="108"/>
        <v>0.2671794871794872</v>
      </c>
      <c r="L459" s="2">
        <f t="shared" si="109"/>
        <v>1.5897435897435898E-2</v>
      </c>
      <c r="M459" s="2">
        <f t="shared" si="110"/>
        <v>1.7435897435897373E-2</v>
      </c>
      <c r="N459" s="1">
        <v>1364</v>
      </c>
      <c r="O459" s="1">
        <v>521</v>
      </c>
      <c r="P459" s="1">
        <v>31</v>
      </c>
      <c r="Q459" s="122"/>
      <c r="R459" s="122"/>
      <c r="S459" s="122"/>
      <c r="T459" s="122"/>
      <c r="U459" s="122"/>
      <c r="V459" s="122"/>
      <c r="W459" s="122">
        <v>3</v>
      </c>
      <c r="X459" s="122">
        <v>0</v>
      </c>
      <c r="Y459" s="57"/>
      <c r="Z459" s="57"/>
      <c r="AA459" s="57">
        <v>6</v>
      </c>
      <c r="AB459" s="10">
        <v>9</v>
      </c>
      <c r="AC459" s="10">
        <v>16</v>
      </c>
      <c r="AD459" s="57"/>
      <c r="AI459" t="str">
        <f t="shared" si="111"/>
        <v>Charlotte</v>
      </c>
      <c r="AJ459" t="s">
        <v>833</v>
      </c>
      <c r="AK459">
        <v>1</v>
      </c>
      <c r="AM459" s="91">
        <v>50</v>
      </c>
      <c r="AN459" s="93">
        <v>7</v>
      </c>
      <c r="AO459" s="93">
        <v>20</v>
      </c>
      <c r="AP459" s="97">
        <v>13300</v>
      </c>
      <c r="AQ459" s="97">
        <f t="shared" si="115"/>
        <v>50007</v>
      </c>
      <c r="AR459" s="10" t="s">
        <v>718</v>
      </c>
      <c r="AS459">
        <f t="shared" si="112"/>
        <v>5013300</v>
      </c>
      <c r="AW459">
        <v>50.44</v>
      </c>
      <c r="AX459">
        <v>8.9600000000000009</v>
      </c>
      <c r="AY459">
        <v>41.48</v>
      </c>
    </row>
    <row r="460" spans="1:51" ht="13" hidden="1" customHeight="1" outlineLevel="1">
      <c r="A460" t="s">
        <v>1430</v>
      </c>
      <c r="B460" s="10" t="s">
        <v>640</v>
      </c>
      <c r="C460" s="1">
        <f t="shared" si="105"/>
        <v>529</v>
      </c>
      <c r="D460" s="7">
        <f>IF(N460&gt;0, RANK(N460,(N460:P460,Q460:AE460)),0)</f>
        <v>1</v>
      </c>
      <c r="E460" s="7">
        <f>IF(O460&gt;0,RANK(O460,(N460:P460,Q460:AE460)),0)</f>
        <v>2</v>
      </c>
      <c r="F460" s="7">
        <f t="shared" si="106"/>
        <v>4</v>
      </c>
      <c r="G460" s="1">
        <f t="shared" si="113"/>
        <v>60</v>
      </c>
      <c r="H460" s="2">
        <f t="shared" si="114"/>
        <v>0.11342155009451796</v>
      </c>
      <c r="I460" s="8"/>
      <c r="J460" s="2">
        <f t="shared" si="107"/>
        <v>0.53497164461247637</v>
      </c>
      <c r="K460" s="2">
        <f t="shared" si="108"/>
        <v>0.42155009451795838</v>
      </c>
      <c r="L460" s="2">
        <f t="shared" si="109"/>
        <v>9.4517958412098299E-3</v>
      </c>
      <c r="M460" s="2">
        <f t="shared" si="110"/>
        <v>3.4026465028355414E-2</v>
      </c>
      <c r="N460" s="1">
        <v>283</v>
      </c>
      <c r="O460" s="1">
        <v>223</v>
      </c>
      <c r="P460" s="1">
        <v>5</v>
      </c>
      <c r="Q460" s="122"/>
      <c r="R460" s="122"/>
      <c r="S460" s="122"/>
      <c r="T460" s="122"/>
      <c r="U460" s="122"/>
      <c r="V460" s="122"/>
      <c r="W460" s="122">
        <v>1</v>
      </c>
      <c r="X460" s="122">
        <v>0</v>
      </c>
      <c r="Y460" s="57"/>
      <c r="Z460" s="57"/>
      <c r="AA460" s="57">
        <v>5</v>
      </c>
      <c r="AB460" s="10">
        <v>8</v>
      </c>
      <c r="AC460" s="10">
        <v>4</v>
      </c>
      <c r="AD460" s="57"/>
      <c r="AI460" t="str">
        <f t="shared" si="111"/>
        <v>Chelsea</v>
      </c>
      <c r="AJ460" t="s">
        <v>1476</v>
      </c>
      <c r="AK460">
        <v>1</v>
      </c>
      <c r="AM460" s="91">
        <v>50</v>
      </c>
      <c r="AN460" s="93">
        <v>17</v>
      </c>
      <c r="AO460" s="93">
        <v>20</v>
      </c>
      <c r="AP460" s="97">
        <v>13525</v>
      </c>
      <c r="AQ460" s="97">
        <f t="shared" si="115"/>
        <v>50017</v>
      </c>
      <c r="AR460" s="10" t="s">
        <v>718</v>
      </c>
      <c r="AS460">
        <f t="shared" si="112"/>
        <v>5013525</v>
      </c>
      <c r="AW460">
        <v>39.94</v>
      </c>
      <c r="AX460">
        <v>0.02</v>
      </c>
      <c r="AY460">
        <v>39.92</v>
      </c>
    </row>
    <row r="461" spans="1:51" ht="13" hidden="1" customHeight="1" outlineLevel="1">
      <c r="A461" t="s">
        <v>772</v>
      </c>
      <c r="B461" s="10" t="s">
        <v>640</v>
      </c>
      <c r="C461" s="1">
        <f t="shared" si="105"/>
        <v>1186</v>
      </c>
      <c r="D461" s="7">
        <f>IF(N461&gt;0, RANK(N461,(N461:P461,Q461:AE461)),0)</f>
        <v>1</v>
      </c>
      <c r="E461" s="7">
        <f>IF(O461&gt;0,RANK(O461,(N461:P461,Q461:AE461)),0)</f>
        <v>2</v>
      </c>
      <c r="F461" s="7">
        <f t="shared" si="106"/>
        <v>4</v>
      </c>
      <c r="G461" s="1">
        <f t="shared" si="113"/>
        <v>407</v>
      </c>
      <c r="H461" s="2">
        <f t="shared" si="114"/>
        <v>0.34317032040472173</v>
      </c>
      <c r="I461" s="8"/>
      <c r="J461" s="2">
        <f t="shared" si="107"/>
        <v>0.63490725126475545</v>
      </c>
      <c r="K461" s="2">
        <f t="shared" si="108"/>
        <v>0.29173693086003372</v>
      </c>
      <c r="L461" s="2">
        <f t="shared" si="109"/>
        <v>1.8549747048903879E-2</v>
      </c>
      <c r="M461" s="2">
        <f t="shared" si="110"/>
        <v>5.4806070826306959E-2</v>
      </c>
      <c r="N461" s="1">
        <v>753</v>
      </c>
      <c r="O461" s="1">
        <v>346</v>
      </c>
      <c r="P461" s="1">
        <v>22</v>
      </c>
      <c r="Q461" s="122"/>
      <c r="R461" s="122"/>
      <c r="S461" s="122"/>
      <c r="T461" s="122"/>
      <c r="U461" s="122"/>
      <c r="V461" s="122"/>
      <c r="W461" s="122">
        <v>16</v>
      </c>
      <c r="X461" s="122">
        <v>0</v>
      </c>
      <c r="Y461" s="57"/>
      <c r="Z461" s="57"/>
      <c r="AA461" s="57">
        <v>11</v>
      </c>
      <c r="AB461" s="10">
        <v>27</v>
      </c>
      <c r="AC461" s="10">
        <v>11</v>
      </c>
      <c r="AD461" s="57"/>
      <c r="AI461" t="str">
        <f t="shared" si="111"/>
        <v>Chester</v>
      </c>
      <c r="AJ461" t="s">
        <v>1285</v>
      </c>
      <c r="AK461">
        <v>1</v>
      </c>
      <c r="AM461" s="91">
        <v>50</v>
      </c>
      <c r="AN461" s="93">
        <v>27</v>
      </c>
      <c r="AO461" s="93">
        <v>35</v>
      </c>
      <c r="AP461" s="97">
        <v>13675</v>
      </c>
      <c r="AQ461" s="97">
        <f t="shared" si="115"/>
        <v>50027</v>
      </c>
      <c r="AR461" s="10" t="s">
        <v>718</v>
      </c>
      <c r="AS461">
        <f t="shared" si="112"/>
        <v>5013675</v>
      </c>
      <c r="AW461">
        <v>55.94</v>
      </c>
      <c r="AX461">
        <v>0.05</v>
      </c>
      <c r="AY461">
        <v>55.89</v>
      </c>
    </row>
    <row r="462" spans="1:51" ht="13" hidden="1" customHeight="1" outlineLevel="1">
      <c r="A462" t="s">
        <v>833</v>
      </c>
      <c r="B462" s="10" t="s">
        <v>640</v>
      </c>
      <c r="C462" s="1">
        <f t="shared" si="105"/>
        <v>559</v>
      </c>
      <c r="D462" s="7">
        <f>IF(N462&gt;0, RANK(N462,(N462:P462,Q462:AE462)),0)</f>
        <v>1</v>
      </c>
      <c r="E462" s="7">
        <f>IF(O462&gt;0,RANK(O462,(N462:P462,Q462:AE462)),0)</f>
        <v>2</v>
      </c>
      <c r="F462" s="7">
        <f t="shared" si="106"/>
        <v>3</v>
      </c>
      <c r="G462" s="1">
        <f t="shared" si="113"/>
        <v>10</v>
      </c>
      <c r="H462" s="2">
        <f t="shared" si="114"/>
        <v>1.7889087656529516E-2</v>
      </c>
      <c r="I462" s="8"/>
      <c r="J462" s="2">
        <f t="shared" si="107"/>
        <v>0.47942754919499103</v>
      </c>
      <c r="K462" s="2">
        <f t="shared" si="108"/>
        <v>0.46153846153846156</v>
      </c>
      <c r="L462" s="2">
        <f t="shared" si="109"/>
        <v>2.3255813953488372E-2</v>
      </c>
      <c r="M462" s="2">
        <f t="shared" si="110"/>
        <v>3.5778175313058977E-2</v>
      </c>
      <c r="N462" s="1">
        <v>268</v>
      </c>
      <c r="O462" s="1">
        <v>258</v>
      </c>
      <c r="P462" s="1">
        <v>13</v>
      </c>
      <c r="Q462" s="122"/>
      <c r="R462" s="122"/>
      <c r="S462" s="122"/>
      <c r="T462" s="122"/>
      <c r="U462" s="122"/>
      <c r="V462" s="122"/>
      <c r="W462" s="122">
        <v>1</v>
      </c>
      <c r="X462" s="122">
        <v>0</v>
      </c>
      <c r="Y462" s="57"/>
      <c r="Z462" s="57"/>
      <c r="AA462" s="57">
        <v>4</v>
      </c>
      <c r="AB462" s="10">
        <v>8</v>
      </c>
      <c r="AC462" s="10">
        <v>7</v>
      </c>
      <c r="AD462" s="57"/>
      <c r="AI462" t="str">
        <f t="shared" si="111"/>
        <v>Chittenden</v>
      </c>
      <c r="AJ462" t="s">
        <v>1255</v>
      </c>
      <c r="AK462">
        <v>1</v>
      </c>
      <c r="AM462" s="91">
        <v>50</v>
      </c>
      <c r="AN462" s="93">
        <v>21</v>
      </c>
      <c r="AO462" s="93">
        <v>20</v>
      </c>
      <c r="AP462" s="97">
        <v>14350</v>
      </c>
      <c r="AQ462" s="97">
        <f t="shared" si="115"/>
        <v>50021</v>
      </c>
      <c r="AR462" s="10" t="s">
        <v>718</v>
      </c>
      <c r="AS462">
        <f t="shared" si="112"/>
        <v>5014350</v>
      </c>
      <c r="AW462">
        <v>74.209999999999994</v>
      </c>
      <c r="AX462">
        <v>1.2</v>
      </c>
      <c r="AY462">
        <v>73.010000000000005</v>
      </c>
    </row>
    <row r="463" spans="1:51" ht="13" hidden="1" customHeight="1" outlineLevel="1">
      <c r="A463" t="s">
        <v>1541</v>
      </c>
      <c r="B463" s="10" t="s">
        <v>640</v>
      </c>
      <c r="C463" s="1">
        <f t="shared" si="105"/>
        <v>921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 t="shared" si="106"/>
        <v>3</v>
      </c>
      <c r="G463" s="1">
        <f t="shared" si="113"/>
        <v>38</v>
      </c>
      <c r="H463" s="2">
        <f t="shared" si="114"/>
        <v>4.1259500542888163E-2</v>
      </c>
      <c r="I463" s="8"/>
      <c r="J463" s="2">
        <f t="shared" si="107"/>
        <v>0.45928338762214982</v>
      </c>
      <c r="K463" s="2">
        <f t="shared" si="108"/>
        <v>0.500542888165038</v>
      </c>
      <c r="L463" s="2">
        <f t="shared" si="109"/>
        <v>1.1943539630836048E-2</v>
      </c>
      <c r="M463" s="2">
        <f t="shared" si="110"/>
        <v>2.8230184581976132E-2</v>
      </c>
      <c r="N463" s="1">
        <v>423</v>
      </c>
      <c r="O463" s="1">
        <v>461</v>
      </c>
      <c r="P463" s="1">
        <v>11</v>
      </c>
      <c r="Q463" s="122"/>
      <c r="R463" s="122"/>
      <c r="S463" s="122"/>
      <c r="T463" s="122"/>
      <c r="U463" s="122"/>
      <c r="V463" s="122"/>
      <c r="W463" s="122">
        <v>4</v>
      </c>
      <c r="X463" s="122">
        <v>0</v>
      </c>
      <c r="Y463" s="57"/>
      <c r="Z463" s="57"/>
      <c r="AA463" s="57">
        <v>2</v>
      </c>
      <c r="AB463" s="10">
        <v>11</v>
      </c>
      <c r="AC463" s="10">
        <v>9</v>
      </c>
      <c r="AD463" s="57"/>
      <c r="AI463" t="str">
        <f t="shared" si="111"/>
        <v>Clarendon</v>
      </c>
      <c r="AJ463" t="s">
        <v>1255</v>
      </c>
      <c r="AK463">
        <v>1</v>
      </c>
      <c r="AM463" s="91">
        <v>50</v>
      </c>
      <c r="AN463" s="93">
        <v>21</v>
      </c>
      <c r="AO463" s="93">
        <v>25</v>
      </c>
      <c r="AP463" s="97">
        <v>14500</v>
      </c>
      <c r="AQ463" s="97">
        <f t="shared" si="115"/>
        <v>50021</v>
      </c>
      <c r="AR463" s="10" t="s">
        <v>718</v>
      </c>
      <c r="AS463">
        <f t="shared" si="112"/>
        <v>5014500</v>
      </c>
      <c r="AW463">
        <v>31.56</v>
      </c>
      <c r="AX463">
        <v>0</v>
      </c>
      <c r="AY463">
        <v>31.56</v>
      </c>
    </row>
    <row r="464" spans="1:51" ht="13" hidden="1" customHeight="1" outlineLevel="1">
      <c r="A464" t="s">
        <v>1042</v>
      </c>
      <c r="B464" s="10" t="s">
        <v>640</v>
      </c>
      <c r="C464" s="1">
        <f t="shared" si="105"/>
        <v>5771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 t="shared" si="106"/>
        <v>4</v>
      </c>
      <c r="G464" s="1">
        <f t="shared" si="113"/>
        <v>1846</v>
      </c>
      <c r="H464" s="2">
        <f t="shared" si="114"/>
        <v>0.31987523826026687</v>
      </c>
      <c r="I464" s="8"/>
      <c r="J464" s="2">
        <f t="shared" si="107"/>
        <v>0.64338936059608387</v>
      </c>
      <c r="K464" s="2">
        <f t="shared" si="108"/>
        <v>0.323514122335817</v>
      </c>
      <c r="L464" s="2">
        <f t="shared" si="109"/>
        <v>7.2777681511003289E-3</v>
      </c>
      <c r="M464" s="2">
        <f t="shared" si="110"/>
        <v>2.5818748916998799E-2</v>
      </c>
      <c r="N464" s="1">
        <v>3713</v>
      </c>
      <c r="O464" s="1">
        <v>1867</v>
      </c>
      <c r="P464" s="1">
        <v>42</v>
      </c>
      <c r="Q464" s="122"/>
      <c r="R464" s="122"/>
      <c r="S464" s="122"/>
      <c r="T464" s="122"/>
      <c r="U464" s="122"/>
      <c r="V464" s="122"/>
      <c r="W464" s="122">
        <v>22</v>
      </c>
      <c r="X464" s="122">
        <v>1</v>
      </c>
      <c r="Y464" s="57"/>
      <c r="Z464" s="57"/>
      <c r="AA464" s="57">
        <v>18</v>
      </c>
      <c r="AB464" s="10">
        <v>38</v>
      </c>
      <c r="AC464" s="10">
        <v>70</v>
      </c>
      <c r="AD464" s="57"/>
      <c r="AI464" t="str">
        <f t="shared" si="111"/>
        <v>Colchester</v>
      </c>
      <c r="AJ464" t="s">
        <v>833</v>
      </c>
      <c r="AK464">
        <v>1</v>
      </c>
      <c r="AM464" s="91">
        <v>50</v>
      </c>
      <c r="AN464" s="93">
        <v>7</v>
      </c>
      <c r="AO464" s="93">
        <v>25</v>
      </c>
      <c r="AP464" s="97">
        <v>14875</v>
      </c>
      <c r="AQ464" s="97">
        <f t="shared" si="115"/>
        <v>50007</v>
      </c>
      <c r="AR464" s="10" t="s">
        <v>718</v>
      </c>
      <c r="AS464">
        <f t="shared" si="112"/>
        <v>5014875</v>
      </c>
      <c r="AW464">
        <v>58.63</v>
      </c>
      <c r="AX464">
        <v>21.75</v>
      </c>
      <c r="AY464">
        <v>36.880000000000003</v>
      </c>
    </row>
    <row r="465" spans="1:51" ht="13" hidden="1" customHeight="1" outlineLevel="1">
      <c r="A465" t="s">
        <v>825</v>
      </c>
      <c r="B465" s="10" t="s">
        <v>640</v>
      </c>
      <c r="C465" s="1">
        <f t="shared" si="105"/>
        <v>390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 t="shared" si="106"/>
        <v>3</v>
      </c>
      <c r="G465" s="1">
        <f t="shared" si="113"/>
        <v>17</v>
      </c>
      <c r="H465" s="2">
        <f t="shared" si="114"/>
        <v>4.3589743589743588E-2</v>
      </c>
      <c r="I465" s="8"/>
      <c r="J465" s="2">
        <f t="shared" si="107"/>
        <v>0.47692307692307695</v>
      </c>
      <c r="K465" s="2">
        <f t="shared" si="108"/>
        <v>0.43333333333333335</v>
      </c>
      <c r="L465" s="2">
        <f t="shared" si="109"/>
        <v>2.8205128205128206E-2</v>
      </c>
      <c r="M465" s="2">
        <f t="shared" si="110"/>
        <v>6.1538461538461445E-2</v>
      </c>
      <c r="N465" s="1">
        <v>186</v>
      </c>
      <c r="O465" s="1">
        <v>169</v>
      </c>
      <c r="P465" s="1">
        <v>11</v>
      </c>
      <c r="Q465" s="122"/>
      <c r="R465" s="122"/>
      <c r="S465" s="122"/>
      <c r="T465" s="122"/>
      <c r="U465" s="122"/>
      <c r="V465" s="122"/>
      <c r="W465" s="122">
        <v>4</v>
      </c>
      <c r="X465" s="122">
        <v>0</v>
      </c>
      <c r="Y465" s="57"/>
      <c r="Z465" s="57"/>
      <c r="AA465" s="57">
        <v>3</v>
      </c>
      <c r="AB465" s="10">
        <v>10</v>
      </c>
      <c r="AC465" s="10">
        <v>7</v>
      </c>
      <c r="AD465" s="57"/>
      <c r="AI465" t="str">
        <f t="shared" si="111"/>
        <v>Concord</v>
      </c>
      <c r="AJ465" t="s">
        <v>808</v>
      </c>
      <c r="AK465">
        <v>1</v>
      </c>
      <c r="AM465" s="91">
        <v>50</v>
      </c>
      <c r="AN465" s="93">
        <v>9</v>
      </c>
      <c r="AO465" s="93">
        <v>35</v>
      </c>
      <c r="AP465" s="97">
        <v>15250</v>
      </c>
      <c r="AQ465" s="97">
        <f t="shared" si="115"/>
        <v>50009</v>
      </c>
      <c r="AR465" s="10" t="s">
        <v>718</v>
      </c>
      <c r="AS465">
        <f t="shared" si="112"/>
        <v>5015250</v>
      </c>
      <c r="AW465">
        <v>53.46</v>
      </c>
      <c r="AX465">
        <v>2.0299999999999998</v>
      </c>
      <c r="AY465">
        <v>51.44</v>
      </c>
    </row>
    <row r="466" spans="1:51" ht="13" hidden="1" customHeight="1" outlineLevel="1">
      <c r="A466" t="s">
        <v>1034</v>
      </c>
      <c r="B466" s="10" t="s">
        <v>640</v>
      </c>
      <c r="C466" s="1">
        <f t="shared" si="105"/>
        <v>510</v>
      </c>
      <c r="D466" s="7">
        <f>IF(N466&gt;0, RANK(N466,(N466:P466,Q466:AE466)),0)</f>
        <v>1</v>
      </c>
      <c r="E466" s="7">
        <f>IF(O466&gt;0,RANK(O466,(N466:P466,Q466:AE466)),0)</f>
        <v>2</v>
      </c>
      <c r="F466" s="7">
        <f t="shared" si="106"/>
        <v>5</v>
      </c>
      <c r="G466" s="1">
        <f t="shared" si="113"/>
        <v>87</v>
      </c>
      <c r="H466" s="2">
        <f t="shared" si="114"/>
        <v>0.17058823529411765</v>
      </c>
      <c r="I466" s="8"/>
      <c r="J466" s="2">
        <f t="shared" si="107"/>
        <v>0.56470588235294117</v>
      </c>
      <c r="K466" s="2">
        <f t="shared" si="108"/>
        <v>0.39411764705882352</v>
      </c>
      <c r="L466" s="2">
        <f t="shared" si="109"/>
        <v>5.8823529411764705E-3</v>
      </c>
      <c r="M466" s="2">
        <f t="shared" si="110"/>
        <v>3.5294117647058844E-2</v>
      </c>
      <c r="N466" s="1">
        <v>288</v>
      </c>
      <c r="O466" s="1">
        <v>201</v>
      </c>
      <c r="P466" s="1">
        <v>3</v>
      </c>
      <c r="Q466" s="122"/>
      <c r="R466" s="122"/>
      <c r="S466" s="122"/>
      <c r="T466" s="122"/>
      <c r="U466" s="122"/>
      <c r="V466" s="122"/>
      <c r="W466" s="122">
        <v>6</v>
      </c>
      <c r="X466" s="122">
        <v>0</v>
      </c>
      <c r="Y466" s="57"/>
      <c r="Z466" s="57"/>
      <c r="AA466" s="57">
        <v>2</v>
      </c>
      <c r="AB466" s="10">
        <v>7</v>
      </c>
      <c r="AC466" s="10">
        <v>3</v>
      </c>
      <c r="AD466" s="57"/>
      <c r="AI466" t="str">
        <f t="shared" si="111"/>
        <v>Corinth</v>
      </c>
      <c r="AJ466" t="s">
        <v>1476</v>
      </c>
      <c r="AK466">
        <v>1</v>
      </c>
      <c r="AM466" s="91">
        <v>50</v>
      </c>
      <c r="AN466" s="93">
        <v>17</v>
      </c>
      <c r="AO466" s="93">
        <v>25</v>
      </c>
      <c r="AP466" s="97">
        <v>15700</v>
      </c>
      <c r="AQ466" s="97">
        <f t="shared" si="115"/>
        <v>50017</v>
      </c>
      <c r="AR466" s="10" t="s">
        <v>718</v>
      </c>
      <c r="AS466">
        <f t="shared" si="112"/>
        <v>5015700</v>
      </c>
      <c r="AW466">
        <v>48.55</v>
      </c>
      <c r="AX466">
        <v>0.02</v>
      </c>
      <c r="AY466">
        <v>48.54</v>
      </c>
    </row>
    <row r="467" spans="1:51" ht="13" hidden="1" customHeight="1" outlineLevel="1">
      <c r="A467" t="s">
        <v>310</v>
      </c>
      <c r="B467" s="10" t="s">
        <v>640</v>
      </c>
      <c r="C467" s="1">
        <f t="shared" si="105"/>
        <v>593</v>
      </c>
      <c r="D467" s="7">
        <f>IF(N467&gt;0, RANK(N467,(N467:P467,Q467:AE467)),0)</f>
        <v>1</v>
      </c>
      <c r="E467" s="7">
        <f>IF(O467&gt;0,RANK(O467,(N467:P467,Q467:AE467)),0)</f>
        <v>2</v>
      </c>
      <c r="F467" s="7">
        <f t="shared" si="106"/>
        <v>3</v>
      </c>
      <c r="G467" s="1">
        <f t="shared" si="113"/>
        <v>256</v>
      </c>
      <c r="H467" s="2">
        <f t="shared" si="114"/>
        <v>0.43170320404721751</v>
      </c>
      <c r="I467" s="8"/>
      <c r="J467" s="2">
        <f t="shared" si="107"/>
        <v>0.70657672849915687</v>
      </c>
      <c r="K467" s="2">
        <f t="shared" si="108"/>
        <v>0.2748735244519393</v>
      </c>
      <c r="L467" s="2">
        <f t="shared" si="109"/>
        <v>1.0118043844856661E-2</v>
      </c>
      <c r="M467" s="2">
        <f t="shared" si="110"/>
        <v>8.4317032040471702E-3</v>
      </c>
      <c r="N467" s="1">
        <v>419</v>
      </c>
      <c r="O467" s="1">
        <v>163</v>
      </c>
      <c r="P467" s="1">
        <v>6</v>
      </c>
      <c r="Q467" s="122"/>
      <c r="R467" s="122"/>
      <c r="S467" s="122"/>
      <c r="T467" s="122"/>
      <c r="U467" s="122"/>
      <c r="V467" s="122"/>
      <c r="W467" s="122">
        <v>2</v>
      </c>
      <c r="X467" s="122">
        <v>1</v>
      </c>
      <c r="Y467" s="57"/>
      <c r="Z467" s="57"/>
      <c r="AA467" s="57">
        <v>0</v>
      </c>
      <c r="AB467" s="10">
        <v>2</v>
      </c>
      <c r="AC467" s="10">
        <v>0</v>
      </c>
      <c r="AD467" s="57"/>
      <c r="AI467" t="str">
        <f t="shared" si="111"/>
        <v>Cornwall</v>
      </c>
      <c r="AJ467" t="s">
        <v>1058</v>
      </c>
      <c r="AK467">
        <v>1</v>
      </c>
      <c r="AM467" s="91">
        <v>50</v>
      </c>
      <c r="AN467" s="93">
        <v>1</v>
      </c>
      <c r="AO467" s="93">
        <v>20</v>
      </c>
      <c r="AP467" s="97">
        <v>16000</v>
      </c>
      <c r="AQ467" s="97">
        <f t="shared" si="115"/>
        <v>50001</v>
      </c>
      <c r="AR467" s="10" t="s">
        <v>718</v>
      </c>
      <c r="AS467">
        <f t="shared" si="112"/>
        <v>5016000</v>
      </c>
      <c r="AW467">
        <v>28.65</v>
      </c>
      <c r="AX467">
        <v>0.02</v>
      </c>
      <c r="AY467">
        <v>28.63</v>
      </c>
    </row>
    <row r="468" spans="1:51" ht="13" hidden="1" customHeight="1" outlineLevel="1">
      <c r="A468" t="s">
        <v>119</v>
      </c>
      <c r="B468" s="10" t="s">
        <v>640</v>
      </c>
      <c r="C468" s="1">
        <f t="shared" si="105"/>
        <v>369</v>
      </c>
      <c r="D468" s="7">
        <f>IF(N468&gt;0, RANK(N468,(N468:P468,Q468:AE468)),0)</f>
        <v>1</v>
      </c>
      <c r="E468" s="7">
        <f>IF(O468&gt;0,RANK(O468,(N468:P468,Q468:AE468)),0)</f>
        <v>2</v>
      </c>
      <c r="F468" s="7">
        <f t="shared" si="106"/>
        <v>4</v>
      </c>
      <c r="G468" s="1">
        <f t="shared" si="113"/>
        <v>122</v>
      </c>
      <c r="H468" s="2">
        <f t="shared" si="114"/>
        <v>0.33062330623306235</v>
      </c>
      <c r="I468" s="8"/>
      <c r="J468" s="2">
        <f t="shared" si="107"/>
        <v>0.63685636856368566</v>
      </c>
      <c r="K468" s="2">
        <f t="shared" si="108"/>
        <v>0.30623306233062331</v>
      </c>
      <c r="L468" s="2">
        <f t="shared" si="109"/>
        <v>1.3550135501355014E-2</v>
      </c>
      <c r="M468" s="2">
        <f t="shared" si="110"/>
        <v>4.3360433604336016E-2</v>
      </c>
      <c r="N468" s="1">
        <v>235</v>
      </c>
      <c r="O468" s="1">
        <v>113</v>
      </c>
      <c r="P468" s="1">
        <v>5</v>
      </c>
      <c r="Q468" s="122"/>
      <c r="R468" s="122"/>
      <c r="S468" s="122"/>
      <c r="T468" s="122"/>
      <c r="U468" s="122"/>
      <c r="V468" s="122"/>
      <c r="W468" s="122">
        <v>0</v>
      </c>
      <c r="X468" s="122">
        <v>0</v>
      </c>
      <c r="Y468" s="57"/>
      <c r="Z468" s="57"/>
      <c r="AA468" s="57">
        <v>4</v>
      </c>
      <c r="AB468" s="10">
        <v>4</v>
      </c>
      <c r="AC468" s="10">
        <v>8</v>
      </c>
      <c r="AD468" s="57"/>
      <c r="AI468" t="str">
        <f t="shared" si="111"/>
        <v>Coventry</v>
      </c>
      <c r="AJ468" t="s">
        <v>2569</v>
      </c>
      <c r="AK468">
        <v>1</v>
      </c>
      <c r="AM468" s="91">
        <v>50</v>
      </c>
      <c r="AN468" s="93">
        <v>19</v>
      </c>
      <c r="AO468" s="93">
        <v>25</v>
      </c>
      <c r="AP468" s="97">
        <v>16150</v>
      </c>
      <c r="AQ468" s="97">
        <f t="shared" si="115"/>
        <v>50019</v>
      </c>
      <c r="AR468" s="10" t="s">
        <v>718</v>
      </c>
      <c r="AS468">
        <f t="shared" si="112"/>
        <v>5016150</v>
      </c>
      <c r="AW468">
        <v>27.67</v>
      </c>
      <c r="AX468">
        <v>0.22</v>
      </c>
      <c r="AY468">
        <v>27.45</v>
      </c>
    </row>
    <row r="469" spans="1:51" ht="13" hidden="1" customHeight="1" outlineLevel="1">
      <c r="A469" t="s">
        <v>1227</v>
      </c>
      <c r="B469" s="10" t="s">
        <v>640</v>
      </c>
      <c r="C469" s="1">
        <f t="shared" si="105"/>
        <v>517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 t="shared" si="106"/>
        <v>5</v>
      </c>
      <c r="G469" s="1">
        <f t="shared" si="113"/>
        <v>246</v>
      </c>
      <c r="H469" s="2">
        <f t="shared" si="114"/>
        <v>0.47582205029013541</v>
      </c>
      <c r="I469" s="8"/>
      <c r="J469" s="2">
        <f t="shared" si="107"/>
        <v>0.71373307543520315</v>
      </c>
      <c r="K469" s="2">
        <f t="shared" si="108"/>
        <v>0.23791102514506771</v>
      </c>
      <c r="L469" s="2">
        <f t="shared" si="109"/>
        <v>7.7369439071566732E-3</v>
      </c>
      <c r="M469" s="2">
        <f t="shared" si="110"/>
        <v>4.0618955512572476E-2</v>
      </c>
      <c r="N469" s="1">
        <v>369</v>
      </c>
      <c r="O469" s="1">
        <v>123</v>
      </c>
      <c r="P469" s="1">
        <v>4</v>
      </c>
      <c r="Q469" s="122"/>
      <c r="R469" s="122"/>
      <c r="S469" s="122"/>
      <c r="T469" s="122"/>
      <c r="U469" s="122"/>
      <c r="V469" s="122"/>
      <c r="W469" s="122">
        <v>6</v>
      </c>
      <c r="X469" s="122">
        <v>0</v>
      </c>
      <c r="Y469" s="57"/>
      <c r="Z469" s="57"/>
      <c r="AA469" s="57">
        <v>4</v>
      </c>
      <c r="AB469" s="10">
        <v>7</v>
      </c>
      <c r="AC469" s="10">
        <v>4</v>
      </c>
      <c r="AD469" s="57"/>
      <c r="AI469" t="str">
        <f t="shared" si="111"/>
        <v>Craftsbury</v>
      </c>
      <c r="AJ469" t="s">
        <v>2569</v>
      </c>
      <c r="AK469">
        <v>1</v>
      </c>
      <c r="AM469" s="91">
        <v>50</v>
      </c>
      <c r="AN469" s="93">
        <v>19</v>
      </c>
      <c r="AO469" s="93">
        <v>30</v>
      </c>
      <c r="AP469" s="97">
        <v>16300</v>
      </c>
      <c r="AQ469" s="97">
        <f t="shared" si="115"/>
        <v>50019</v>
      </c>
      <c r="AR469" s="10" t="s">
        <v>718</v>
      </c>
      <c r="AS469">
        <f t="shared" si="112"/>
        <v>5016300</v>
      </c>
      <c r="AW469">
        <v>39.72</v>
      </c>
      <c r="AX469">
        <v>0.44</v>
      </c>
      <c r="AY469">
        <v>39.28</v>
      </c>
    </row>
    <row r="470" spans="1:51" ht="13" hidden="1" customHeight="1" outlineLevel="1">
      <c r="A470" t="s">
        <v>1843</v>
      </c>
      <c r="B470" s="10" t="s">
        <v>640</v>
      </c>
      <c r="C470" s="1">
        <f t="shared" si="105"/>
        <v>509</v>
      </c>
      <c r="D470" s="7">
        <f>IF(N470&gt;0, RANK(N470,(N470:P470,Q470:AE470)),0)</f>
        <v>1</v>
      </c>
      <c r="E470" s="7">
        <f>IF(O470&gt;0,RANK(O470,(N470:P470,Q470:AE470)),0)</f>
        <v>2</v>
      </c>
      <c r="F470" s="7">
        <f t="shared" si="106"/>
        <v>3</v>
      </c>
      <c r="G470" s="1">
        <f t="shared" si="113"/>
        <v>29</v>
      </c>
      <c r="H470" s="2">
        <f t="shared" si="114"/>
        <v>5.6974459724950882E-2</v>
      </c>
      <c r="I470" s="8"/>
      <c r="J470" s="2">
        <f t="shared" si="107"/>
        <v>0.49115913555992141</v>
      </c>
      <c r="K470" s="2">
        <f t="shared" si="108"/>
        <v>0.43418467583497056</v>
      </c>
      <c r="L470" s="2">
        <f t="shared" si="109"/>
        <v>2.75049115913556E-2</v>
      </c>
      <c r="M470" s="2">
        <f t="shared" si="110"/>
        <v>4.7151277013752435E-2</v>
      </c>
      <c r="N470" s="1">
        <v>250</v>
      </c>
      <c r="O470" s="1">
        <v>221</v>
      </c>
      <c r="P470" s="1">
        <v>14</v>
      </c>
      <c r="Q470" s="122"/>
      <c r="R470" s="122"/>
      <c r="S470" s="122"/>
      <c r="T470" s="122"/>
      <c r="U470" s="122"/>
      <c r="V470" s="122"/>
      <c r="W470" s="122">
        <v>6</v>
      </c>
      <c r="X470" s="122">
        <v>0</v>
      </c>
      <c r="Y470" s="57"/>
      <c r="Z470" s="57"/>
      <c r="AA470" s="57">
        <v>3</v>
      </c>
      <c r="AB470" s="10">
        <v>10</v>
      </c>
      <c r="AC470" s="10">
        <v>5</v>
      </c>
      <c r="AD470" s="57"/>
      <c r="AI470" t="str">
        <f t="shared" si="111"/>
        <v>Danby</v>
      </c>
      <c r="AJ470" t="s">
        <v>1255</v>
      </c>
      <c r="AK470">
        <v>1</v>
      </c>
      <c r="AM470" s="91">
        <v>50</v>
      </c>
      <c r="AN470" s="93">
        <v>21</v>
      </c>
      <c r="AO470" s="93">
        <v>30</v>
      </c>
      <c r="AP470" s="97">
        <v>16825</v>
      </c>
      <c r="AQ470" s="97">
        <f t="shared" si="115"/>
        <v>50021</v>
      </c>
      <c r="AR470" s="10" t="s">
        <v>718</v>
      </c>
      <c r="AS470">
        <f t="shared" si="112"/>
        <v>5016825</v>
      </c>
      <c r="AW470">
        <v>41.53</v>
      </c>
      <c r="AX470">
        <v>0.09</v>
      </c>
      <c r="AY470">
        <v>41.44</v>
      </c>
    </row>
    <row r="471" spans="1:51" ht="13" hidden="1" customHeight="1" outlineLevel="1">
      <c r="A471" t="s">
        <v>998</v>
      </c>
      <c r="B471" s="10" t="s">
        <v>640</v>
      </c>
      <c r="C471" s="1">
        <f t="shared" si="105"/>
        <v>975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 t="shared" si="106"/>
        <v>3</v>
      </c>
      <c r="G471" s="1">
        <f t="shared" si="113"/>
        <v>164</v>
      </c>
      <c r="H471" s="2">
        <f t="shared" si="114"/>
        <v>0.1682051282051282</v>
      </c>
      <c r="I471" s="8"/>
      <c r="J471" s="2">
        <f t="shared" si="107"/>
        <v>0.56307692307692303</v>
      </c>
      <c r="K471" s="2">
        <f t="shared" si="108"/>
        <v>0.39487179487179486</v>
      </c>
      <c r="L471" s="2">
        <f t="shared" si="109"/>
        <v>1.2307692307692308E-2</v>
      </c>
      <c r="M471" s="2">
        <f t="shared" si="110"/>
        <v>2.9743589743589805E-2</v>
      </c>
      <c r="N471" s="1">
        <v>549</v>
      </c>
      <c r="O471" s="1">
        <v>385</v>
      </c>
      <c r="P471" s="1">
        <v>12</v>
      </c>
      <c r="Q471" s="122"/>
      <c r="R471" s="122"/>
      <c r="S471" s="122"/>
      <c r="T471" s="122"/>
      <c r="U471" s="122"/>
      <c r="V471" s="122"/>
      <c r="W471" s="122">
        <v>7</v>
      </c>
      <c r="X471" s="122">
        <v>1</v>
      </c>
      <c r="Y471" s="57"/>
      <c r="Z471" s="57"/>
      <c r="AA471" s="57">
        <v>4</v>
      </c>
      <c r="AB471" s="10">
        <v>5</v>
      </c>
      <c r="AC471" s="10">
        <v>12</v>
      </c>
      <c r="AD471" s="57"/>
      <c r="AI471" t="str">
        <f t="shared" si="111"/>
        <v>Danville</v>
      </c>
      <c r="AJ471" t="s">
        <v>1592</v>
      </c>
      <c r="AK471">
        <v>1</v>
      </c>
      <c r="AM471" s="91">
        <v>50</v>
      </c>
      <c r="AN471" s="93">
        <v>5</v>
      </c>
      <c r="AO471" s="93">
        <v>15</v>
      </c>
      <c r="AP471" s="97">
        <v>17125</v>
      </c>
      <c r="AQ471" s="97">
        <f t="shared" si="115"/>
        <v>50005</v>
      </c>
      <c r="AR471" s="10" t="s">
        <v>718</v>
      </c>
      <c r="AS471">
        <f t="shared" si="112"/>
        <v>5017125</v>
      </c>
      <c r="AW471">
        <v>61.15</v>
      </c>
      <c r="AX471">
        <v>0.28000000000000003</v>
      </c>
      <c r="AY471">
        <v>60.88</v>
      </c>
    </row>
    <row r="472" spans="1:51" ht="13" hidden="1" customHeight="1" outlineLevel="1">
      <c r="A472" t="s">
        <v>1768</v>
      </c>
      <c r="B472" s="10" t="s">
        <v>640</v>
      </c>
      <c r="C472" s="1">
        <f t="shared" si="105"/>
        <v>1719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 t="shared" si="106"/>
        <v>3</v>
      </c>
      <c r="G472" s="1">
        <f t="shared" si="113"/>
        <v>390</v>
      </c>
      <c r="H472" s="2">
        <f t="shared" si="114"/>
        <v>0.2268760907504363</v>
      </c>
      <c r="I472" s="8"/>
      <c r="J472" s="2">
        <f t="shared" si="107"/>
        <v>0.59104130308318792</v>
      </c>
      <c r="K472" s="2">
        <f t="shared" si="108"/>
        <v>0.36416521233275162</v>
      </c>
      <c r="L472" s="2">
        <f t="shared" si="109"/>
        <v>1.2798138452588714E-2</v>
      </c>
      <c r="M472" s="2">
        <f t="shared" si="110"/>
        <v>3.1995346131471744E-2</v>
      </c>
      <c r="N472" s="1">
        <v>1016</v>
      </c>
      <c r="O472" s="1">
        <v>626</v>
      </c>
      <c r="P472" s="1">
        <v>22</v>
      </c>
      <c r="Q472" s="122"/>
      <c r="R472" s="122"/>
      <c r="S472" s="122"/>
      <c r="T472" s="122"/>
      <c r="U472" s="122"/>
      <c r="V472" s="122"/>
      <c r="W472" s="122">
        <v>10</v>
      </c>
      <c r="X472" s="122">
        <v>2</v>
      </c>
      <c r="Y472" s="57"/>
      <c r="Z472" s="57"/>
      <c r="AA472" s="57">
        <v>11</v>
      </c>
      <c r="AB472" s="10">
        <v>16</v>
      </c>
      <c r="AC472" s="10">
        <v>16</v>
      </c>
      <c r="AD472" s="57"/>
      <c r="AI472" t="str">
        <f t="shared" si="111"/>
        <v>Derby</v>
      </c>
      <c r="AJ472" t="s">
        <v>2569</v>
      </c>
      <c r="AK472">
        <v>1</v>
      </c>
      <c r="AM472" s="91">
        <v>50</v>
      </c>
      <c r="AN472" s="93">
        <v>19</v>
      </c>
      <c r="AO472" s="93">
        <v>35</v>
      </c>
      <c r="AP472" s="97">
        <v>17350</v>
      </c>
      <c r="AQ472" s="97">
        <f t="shared" si="115"/>
        <v>50019</v>
      </c>
      <c r="AR472" s="10" t="s">
        <v>718</v>
      </c>
      <c r="AS472">
        <f t="shared" si="112"/>
        <v>5017350</v>
      </c>
      <c r="AW472">
        <v>57.62</v>
      </c>
      <c r="AX472">
        <v>7.99</v>
      </c>
      <c r="AY472">
        <v>49.63</v>
      </c>
    </row>
    <row r="473" spans="1:51" ht="13" hidden="1" customHeight="1" outlineLevel="1">
      <c r="A473" t="s">
        <v>643</v>
      </c>
      <c r="B473" s="10" t="s">
        <v>640</v>
      </c>
      <c r="C473" s="1">
        <f t="shared" si="105"/>
        <v>903</v>
      </c>
      <c r="D473" s="7">
        <f>IF(N473&gt;0, RANK(N473,(N473:P473,Q473:AE473)),0)</f>
        <v>1</v>
      </c>
      <c r="E473" s="7">
        <f>IF(O473&gt;0,RANK(O473,(N473:P473,Q473:AE473)),0)</f>
        <v>2</v>
      </c>
      <c r="F473" s="7">
        <f t="shared" si="106"/>
        <v>3</v>
      </c>
      <c r="G473" s="1">
        <f t="shared" si="113"/>
        <v>209</v>
      </c>
      <c r="H473" s="2">
        <f t="shared" si="114"/>
        <v>0.23145071982281284</v>
      </c>
      <c r="I473" s="8"/>
      <c r="J473" s="2">
        <f t="shared" si="107"/>
        <v>0.59136212624584716</v>
      </c>
      <c r="K473" s="2">
        <f t="shared" si="108"/>
        <v>0.35991140642303432</v>
      </c>
      <c r="L473" s="2">
        <f t="shared" si="109"/>
        <v>1.7718715393133997E-2</v>
      </c>
      <c r="M473" s="2">
        <f t="shared" si="110"/>
        <v>3.100775193798452E-2</v>
      </c>
      <c r="N473" s="1">
        <v>534</v>
      </c>
      <c r="O473" s="1">
        <v>325</v>
      </c>
      <c r="P473" s="1">
        <v>16</v>
      </c>
      <c r="Q473" s="122"/>
      <c r="R473" s="122"/>
      <c r="S473" s="122"/>
      <c r="T473" s="122"/>
      <c r="U473" s="122"/>
      <c r="V473" s="122"/>
      <c r="W473" s="122">
        <v>7</v>
      </c>
      <c r="X473" s="122">
        <v>0</v>
      </c>
      <c r="Y473" s="57"/>
      <c r="Z473" s="57"/>
      <c r="AA473" s="57">
        <v>2</v>
      </c>
      <c r="AB473" s="10">
        <v>12</v>
      </c>
      <c r="AC473" s="10">
        <v>7</v>
      </c>
      <c r="AD473" s="57"/>
      <c r="AI473" t="str">
        <f t="shared" si="111"/>
        <v>Dorset</v>
      </c>
      <c r="AJ473" t="s">
        <v>2006</v>
      </c>
      <c r="AK473">
        <v>1</v>
      </c>
      <c r="AM473" s="91">
        <v>50</v>
      </c>
      <c r="AN473" s="93">
        <v>3</v>
      </c>
      <c r="AO473" s="93">
        <v>15</v>
      </c>
      <c r="AP473" s="97">
        <v>17725</v>
      </c>
      <c r="AQ473" s="97">
        <f t="shared" si="115"/>
        <v>50003</v>
      </c>
      <c r="AR473" s="10" t="s">
        <v>718</v>
      </c>
      <c r="AS473">
        <f t="shared" si="112"/>
        <v>5017725</v>
      </c>
      <c r="AW473">
        <v>47.85</v>
      </c>
      <c r="AX473">
        <v>0.04</v>
      </c>
      <c r="AY473">
        <v>47.82</v>
      </c>
    </row>
    <row r="474" spans="1:51" ht="13" hidden="1" customHeight="1" outlineLevel="1">
      <c r="A474" t="s">
        <v>1912</v>
      </c>
      <c r="B474" s="10" t="s">
        <v>640</v>
      </c>
      <c r="C474" s="1">
        <f t="shared" si="105"/>
        <v>538</v>
      </c>
      <c r="D474" s="7">
        <f>IF(N474&gt;0, RANK(N474,(N474:P474,Q474:AE474)),0)</f>
        <v>1</v>
      </c>
      <c r="E474" s="7">
        <f>IF(O474&gt;0,RANK(O474,(N474:P474,Q474:AE474)),0)</f>
        <v>2</v>
      </c>
      <c r="F474" s="7">
        <f t="shared" si="106"/>
        <v>3</v>
      </c>
      <c r="G474" s="1">
        <f t="shared" si="113"/>
        <v>68</v>
      </c>
      <c r="H474" s="2">
        <f t="shared" si="114"/>
        <v>0.12639405204460966</v>
      </c>
      <c r="I474" s="8"/>
      <c r="J474" s="2">
        <f t="shared" si="107"/>
        <v>0.51672862453531598</v>
      </c>
      <c r="K474" s="2">
        <f t="shared" si="108"/>
        <v>0.3903345724907063</v>
      </c>
      <c r="L474" s="2">
        <f t="shared" si="109"/>
        <v>6.1338289962825282E-2</v>
      </c>
      <c r="M474" s="2">
        <f t="shared" si="110"/>
        <v>3.1598513011152435E-2</v>
      </c>
      <c r="N474" s="1">
        <v>278</v>
      </c>
      <c r="O474" s="1">
        <v>210</v>
      </c>
      <c r="P474" s="1">
        <v>33</v>
      </c>
      <c r="Q474" s="122"/>
      <c r="R474" s="122"/>
      <c r="S474" s="122"/>
      <c r="T474" s="122"/>
      <c r="U474" s="122"/>
      <c r="V474" s="122"/>
      <c r="W474" s="122">
        <v>1</v>
      </c>
      <c r="X474" s="122">
        <v>0</v>
      </c>
      <c r="Y474" s="57"/>
      <c r="Z474" s="57"/>
      <c r="AA474" s="57">
        <v>3</v>
      </c>
      <c r="AB474" s="10">
        <v>11</v>
      </c>
      <c r="AC474" s="10">
        <v>2</v>
      </c>
      <c r="AD474" s="57"/>
      <c r="AI474" t="str">
        <f t="shared" si="111"/>
        <v>Dover</v>
      </c>
      <c r="AJ474" t="s">
        <v>496</v>
      </c>
      <c r="AK474">
        <v>1</v>
      </c>
      <c r="AM474" s="91">
        <v>50</v>
      </c>
      <c r="AN474" s="93">
        <v>25</v>
      </c>
      <c r="AO474" s="93">
        <v>20</v>
      </c>
      <c r="AP474" s="97">
        <v>17875</v>
      </c>
      <c r="AQ474" s="97">
        <f t="shared" si="115"/>
        <v>50025</v>
      </c>
      <c r="AR474" s="10" t="s">
        <v>718</v>
      </c>
      <c r="AS474">
        <f t="shared" si="112"/>
        <v>5017875</v>
      </c>
      <c r="AW474">
        <v>35.299999999999997</v>
      </c>
      <c r="AX474">
        <v>0</v>
      </c>
      <c r="AY474">
        <v>35.299999999999997</v>
      </c>
    </row>
    <row r="475" spans="1:51" ht="13" hidden="1" customHeight="1" outlineLevel="1">
      <c r="A475" t="s">
        <v>252</v>
      </c>
      <c r="B475" s="10" t="s">
        <v>640</v>
      </c>
      <c r="C475" s="1">
        <f t="shared" si="105"/>
        <v>916</v>
      </c>
      <c r="D475" s="7">
        <f>IF(N475&gt;0, RANK(N475,(N475:P475,Q475:AE475)),0)</f>
        <v>1</v>
      </c>
      <c r="E475" s="7">
        <f>IF(O475&gt;0,RANK(O475,(N475:P475,Q475:AE475)),0)</f>
        <v>2</v>
      </c>
      <c r="F475" s="7">
        <f t="shared" si="106"/>
        <v>6</v>
      </c>
      <c r="G475" s="1">
        <f t="shared" si="113"/>
        <v>512</v>
      </c>
      <c r="H475" s="2">
        <f t="shared" si="114"/>
        <v>0.55895196506550215</v>
      </c>
      <c r="I475" s="8"/>
      <c r="J475" s="2">
        <f t="shared" si="107"/>
        <v>0.76091703056768556</v>
      </c>
      <c r="K475" s="2">
        <f t="shared" si="108"/>
        <v>0.20196506550218341</v>
      </c>
      <c r="L475" s="2">
        <f t="shared" si="109"/>
        <v>5.4585152838427945E-3</v>
      </c>
      <c r="M475" s="2">
        <f t="shared" si="110"/>
        <v>3.1659388646288242E-2</v>
      </c>
      <c r="N475" s="1">
        <v>697</v>
      </c>
      <c r="O475" s="1">
        <v>185</v>
      </c>
      <c r="P475" s="1">
        <v>5</v>
      </c>
      <c r="Q475" s="122"/>
      <c r="R475" s="122"/>
      <c r="S475" s="122"/>
      <c r="T475" s="122"/>
      <c r="U475" s="122"/>
      <c r="V475" s="122"/>
      <c r="W475" s="122">
        <v>12</v>
      </c>
      <c r="X475" s="122">
        <v>0</v>
      </c>
      <c r="Y475" s="57"/>
      <c r="Z475" s="57"/>
      <c r="AA475" s="57">
        <v>2</v>
      </c>
      <c r="AB475" s="10">
        <v>7</v>
      </c>
      <c r="AC475" s="10">
        <v>8</v>
      </c>
      <c r="AD475" s="57"/>
      <c r="AI475" t="str">
        <f t="shared" si="111"/>
        <v>Dummerston</v>
      </c>
      <c r="AJ475" t="s">
        <v>496</v>
      </c>
      <c r="AK475">
        <v>1</v>
      </c>
      <c r="AM475" s="91">
        <v>50</v>
      </c>
      <c r="AN475" s="93">
        <v>25</v>
      </c>
      <c r="AO475" s="93">
        <v>25</v>
      </c>
      <c r="AP475" s="97">
        <v>18325</v>
      </c>
      <c r="AQ475" s="97">
        <f t="shared" si="115"/>
        <v>50025</v>
      </c>
      <c r="AR475" s="10" t="s">
        <v>718</v>
      </c>
      <c r="AS475">
        <f t="shared" si="112"/>
        <v>5018325</v>
      </c>
      <c r="AW475">
        <v>30.8</v>
      </c>
      <c r="AX475">
        <v>0.22</v>
      </c>
      <c r="AY475">
        <v>30.58</v>
      </c>
    </row>
    <row r="476" spans="1:51" ht="13" hidden="1" customHeight="1" outlineLevel="1">
      <c r="A476" t="s">
        <v>937</v>
      </c>
      <c r="B476" s="10" t="s">
        <v>640</v>
      </c>
      <c r="C476" s="1">
        <f t="shared" si="105"/>
        <v>618</v>
      </c>
      <c r="D476" s="7">
        <f>IF(N476&gt;0, RANK(N476,(N476:P476,Q476:AE476)),0)</f>
        <v>1</v>
      </c>
      <c r="E476" s="7">
        <f>IF(O476&gt;0,RANK(O476,(N476:P476,Q476:AE476)),0)</f>
        <v>2</v>
      </c>
      <c r="F476" s="7">
        <f t="shared" si="106"/>
        <v>5</v>
      </c>
      <c r="G476" s="1">
        <f t="shared" si="113"/>
        <v>241</v>
      </c>
      <c r="H476" s="2">
        <f t="shared" si="114"/>
        <v>0.38996763754045305</v>
      </c>
      <c r="I476" s="8"/>
      <c r="J476" s="2">
        <f t="shared" si="107"/>
        <v>0.66828478964401294</v>
      </c>
      <c r="K476" s="2">
        <f t="shared" si="108"/>
        <v>0.27831715210355989</v>
      </c>
      <c r="L476" s="2">
        <f t="shared" si="109"/>
        <v>1.2944983818770227E-2</v>
      </c>
      <c r="M476" s="2">
        <f t="shared" si="110"/>
        <v>4.0453074433656935E-2</v>
      </c>
      <c r="N476" s="1">
        <v>413</v>
      </c>
      <c r="O476" s="1">
        <v>172</v>
      </c>
      <c r="P476" s="1">
        <v>8</v>
      </c>
      <c r="Q476" s="122"/>
      <c r="R476" s="122"/>
      <c r="S476" s="122"/>
      <c r="T476" s="122"/>
      <c r="U476" s="122"/>
      <c r="V476" s="122"/>
      <c r="W476" s="122">
        <v>5</v>
      </c>
      <c r="X476" s="122">
        <v>0</v>
      </c>
      <c r="Y476" s="57"/>
      <c r="Z476" s="57"/>
      <c r="AA476" s="57">
        <v>2</v>
      </c>
      <c r="AB476" s="10">
        <v>9</v>
      </c>
      <c r="AC476" s="10">
        <v>9</v>
      </c>
      <c r="AD476" s="57"/>
      <c r="AI476" t="str">
        <f t="shared" si="111"/>
        <v>Duxbury</v>
      </c>
      <c r="AJ476" t="s">
        <v>2232</v>
      </c>
      <c r="AK476">
        <v>1</v>
      </c>
      <c r="AM476" s="91">
        <v>50</v>
      </c>
      <c r="AN476" s="93">
        <v>23</v>
      </c>
      <c r="AO476" s="93">
        <v>30</v>
      </c>
      <c r="AP476" s="97">
        <v>18550</v>
      </c>
      <c r="AQ476" s="97">
        <f t="shared" si="115"/>
        <v>50023</v>
      </c>
      <c r="AR476" s="10" t="s">
        <v>718</v>
      </c>
      <c r="AS476">
        <f t="shared" si="112"/>
        <v>5018550</v>
      </c>
      <c r="AW476">
        <v>43.08</v>
      </c>
      <c r="AX476">
        <v>0.16</v>
      </c>
      <c r="AY476">
        <v>42.92</v>
      </c>
    </row>
    <row r="477" spans="1:51" ht="13" hidden="1" customHeight="1" outlineLevel="1">
      <c r="A477" t="s">
        <v>1810</v>
      </c>
      <c r="B477" s="10" t="s">
        <v>640</v>
      </c>
      <c r="C477" s="1">
        <f t="shared" si="105"/>
        <v>118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 t="shared" si="106"/>
        <v>5</v>
      </c>
      <c r="G477" s="1">
        <f t="shared" si="113"/>
        <v>32</v>
      </c>
      <c r="H477" s="2">
        <f t="shared" si="114"/>
        <v>0.2711864406779661</v>
      </c>
      <c r="I477" s="8"/>
      <c r="J477" s="2">
        <f t="shared" si="107"/>
        <v>0.57627118644067798</v>
      </c>
      <c r="K477" s="2">
        <f t="shared" si="108"/>
        <v>0.30508474576271188</v>
      </c>
      <c r="L477" s="2">
        <f t="shared" si="109"/>
        <v>2.5423728813559324E-2</v>
      </c>
      <c r="M477" s="2">
        <f t="shared" si="110"/>
        <v>9.3220338983050807E-2</v>
      </c>
      <c r="N477" s="1">
        <v>68</v>
      </c>
      <c r="O477" s="1">
        <v>36</v>
      </c>
      <c r="P477" s="1">
        <v>3</v>
      </c>
      <c r="Q477" s="122"/>
      <c r="R477" s="122"/>
      <c r="S477" s="122"/>
      <c r="T477" s="122"/>
      <c r="U477" s="122"/>
      <c r="V477" s="122"/>
      <c r="W477" s="122">
        <v>1</v>
      </c>
      <c r="X477" s="122">
        <v>1</v>
      </c>
      <c r="Y477" s="57"/>
      <c r="Z477" s="57"/>
      <c r="AA477" s="57">
        <v>1</v>
      </c>
      <c r="AB477" s="10">
        <v>4</v>
      </c>
      <c r="AC477" s="10">
        <v>4</v>
      </c>
      <c r="AD477" s="57"/>
      <c r="AI477" t="str">
        <f t="shared" si="111"/>
        <v>East Haven</v>
      </c>
      <c r="AJ477" t="s">
        <v>808</v>
      </c>
      <c r="AK477">
        <v>1</v>
      </c>
      <c r="AM477" s="91">
        <v>50</v>
      </c>
      <c r="AN477" s="93">
        <v>9</v>
      </c>
      <c r="AO477" s="93">
        <v>40</v>
      </c>
      <c r="AP477" s="97">
        <v>21250</v>
      </c>
      <c r="AQ477" s="97">
        <f t="shared" si="115"/>
        <v>50009</v>
      </c>
      <c r="AR477" s="10" t="s">
        <v>718</v>
      </c>
      <c r="AS477">
        <f t="shared" si="112"/>
        <v>5021250</v>
      </c>
      <c r="AW477">
        <v>37.409999999999997</v>
      </c>
      <c r="AX477">
        <v>0</v>
      </c>
      <c r="AY477">
        <v>37.409999999999997</v>
      </c>
    </row>
    <row r="478" spans="1:51" ht="13" hidden="1" customHeight="1" outlineLevel="1">
      <c r="A478" t="s">
        <v>1769</v>
      </c>
      <c r="B478" s="10" t="s">
        <v>640</v>
      </c>
      <c r="C478" s="1">
        <f t="shared" si="105"/>
        <v>1297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 t="shared" si="106"/>
        <v>3</v>
      </c>
      <c r="G478" s="1">
        <f t="shared" si="113"/>
        <v>612</v>
      </c>
      <c r="H478" s="2">
        <f t="shared" si="114"/>
        <v>0.47185813415574401</v>
      </c>
      <c r="I478" s="8"/>
      <c r="J478" s="2">
        <f t="shared" si="107"/>
        <v>0.72166538164996141</v>
      </c>
      <c r="K478" s="2">
        <f t="shared" si="108"/>
        <v>0.24980724749421743</v>
      </c>
      <c r="L478" s="2">
        <f t="shared" si="109"/>
        <v>1.3878180416345412E-2</v>
      </c>
      <c r="M478" s="2">
        <f t="shared" si="110"/>
        <v>1.4649190439475749E-2</v>
      </c>
      <c r="N478" s="1">
        <v>936</v>
      </c>
      <c r="O478" s="1">
        <v>324</v>
      </c>
      <c r="P478" s="1">
        <v>18</v>
      </c>
      <c r="Q478" s="122"/>
      <c r="R478" s="122"/>
      <c r="S478" s="122"/>
      <c r="T478" s="122"/>
      <c r="U478" s="122"/>
      <c r="V478" s="122"/>
      <c r="W478" s="122">
        <v>5</v>
      </c>
      <c r="X478" s="122">
        <v>0</v>
      </c>
      <c r="Y478" s="57"/>
      <c r="Z478" s="57"/>
      <c r="AA478" s="57">
        <v>5</v>
      </c>
      <c r="AB478" s="10">
        <v>5</v>
      </c>
      <c r="AC478" s="10">
        <v>4</v>
      </c>
      <c r="AD478" s="10"/>
      <c r="AI478" t="str">
        <f t="shared" ref="AI478:AI541" si="116">A478</f>
        <v>East Montpelier</v>
      </c>
      <c r="AJ478" t="s">
        <v>2232</v>
      </c>
      <c r="AK478">
        <v>1</v>
      </c>
      <c r="AM478" s="91">
        <v>50</v>
      </c>
      <c r="AN478" s="93">
        <v>23</v>
      </c>
      <c r="AO478" s="93">
        <v>35</v>
      </c>
      <c r="AP478" s="97">
        <v>21925</v>
      </c>
      <c r="AQ478" s="97">
        <f t="shared" si="115"/>
        <v>50023</v>
      </c>
      <c r="AR478" s="10" t="s">
        <v>718</v>
      </c>
      <c r="AS478">
        <f t="shared" si="112"/>
        <v>5021925</v>
      </c>
      <c r="AW478">
        <v>32.1</v>
      </c>
      <c r="AX478">
        <v>0.11</v>
      </c>
      <c r="AY478">
        <v>31.99</v>
      </c>
    </row>
    <row r="479" spans="1:51" ht="13" hidden="1" customHeight="1" outlineLevel="1">
      <c r="A479" t="s">
        <v>2558</v>
      </c>
      <c r="B479" s="10" t="s">
        <v>640</v>
      </c>
      <c r="C479" s="1">
        <f t="shared" si="105"/>
        <v>346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 t="shared" si="106"/>
        <v>6</v>
      </c>
      <c r="G479" s="1">
        <f t="shared" si="113"/>
        <v>107</v>
      </c>
      <c r="H479" s="2">
        <f t="shared" si="114"/>
        <v>0.30924855491329478</v>
      </c>
      <c r="I479" s="8"/>
      <c r="J479" s="2">
        <f t="shared" si="107"/>
        <v>0.64161849710982655</v>
      </c>
      <c r="K479" s="2">
        <f t="shared" si="108"/>
        <v>0.33236994219653176</v>
      </c>
      <c r="L479" s="2">
        <f t="shared" si="109"/>
        <v>2.8901734104046241E-3</v>
      </c>
      <c r="M479" s="2">
        <f t="shared" si="110"/>
        <v>2.3121387283237066E-2</v>
      </c>
      <c r="N479" s="1">
        <v>222</v>
      </c>
      <c r="O479" s="1">
        <v>115</v>
      </c>
      <c r="P479" s="1">
        <v>1</v>
      </c>
      <c r="Q479" s="122"/>
      <c r="R479" s="122"/>
      <c r="S479" s="122"/>
      <c r="T479" s="122"/>
      <c r="U479" s="122"/>
      <c r="V479" s="122"/>
      <c r="W479" s="122">
        <v>1</v>
      </c>
      <c r="X479" s="122">
        <v>0</v>
      </c>
      <c r="Y479" s="57"/>
      <c r="Z479" s="57"/>
      <c r="AA479" s="57">
        <v>2</v>
      </c>
      <c r="AB479" s="10">
        <v>3</v>
      </c>
      <c r="AC479" s="10">
        <v>2</v>
      </c>
      <c r="AD479" s="10"/>
      <c r="AI479" t="str">
        <f t="shared" si="116"/>
        <v>Eden</v>
      </c>
      <c r="AJ479" t="s">
        <v>1995</v>
      </c>
      <c r="AK479">
        <v>1</v>
      </c>
      <c r="AM479" s="91">
        <v>50</v>
      </c>
      <c r="AN479" s="93">
        <v>15</v>
      </c>
      <c r="AO479" s="93">
        <v>15</v>
      </c>
      <c r="AP479" s="97">
        <v>23500</v>
      </c>
      <c r="AQ479" s="97">
        <f t="shared" si="115"/>
        <v>50015</v>
      </c>
      <c r="AR479" s="10" t="s">
        <v>718</v>
      </c>
      <c r="AS479">
        <f t="shared" si="112"/>
        <v>5023500</v>
      </c>
      <c r="AW479">
        <v>64.290000000000006</v>
      </c>
      <c r="AX479">
        <v>0.71</v>
      </c>
      <c r="AY479">
        <v>63.58</v>
      </c>
    </row>
    <row r="480" spans="1:51" ht="13" hidden="1" customHeight="1" outlineLevel="1">
      <c r="A480" t="s">
        <v>2012</v>
      </c>
      <c r="B480" s="10" t="s">
        <v>640</v>
      </c>
      <c r="C480" s="1">
        <f t="shared" si="105"/>
        <v>435</v>
      </c>
      <c r="D480" s="7">
        <f>IF(N480&gt;0, RANK(N480,(N480:P480,Q480:AE480)),0)</f>
        <v>1</v>
      </c>
      <c r="E480" s="7">
        <f>IF(O480&gt;0,RANK(O480,(N480:P480,Q480:AE480)),0)</f>
        <v>2</v>
      </c>
      <c r="F480" s="7">
        <f t="shared" si="106"/>
        <v>5</v>
      </c>
      <c r="G480" s="1">
        <f t="shared" si="113"/>
        <v>213</v>
      </c>
      <c r="H480" s="2">
        <f t="shared" si="114"/>
        <v>0.48965517241379308</v>
      </c>
      <c r="I480" s="8"/>
      <c r="J480" s="2">
        <f t="shared" si="107"/>
        <v>0.72873563218390802</v>
      </c>
      <c r="K480" s="2">
        <f t="shared" si="108"/>
        <v>0.23908045977011494</v>
      </c>
      <c r="L480" s="2">
        <f t="shared" si="109"/>
        <v>4.5977011494252873E-3</v>
      </c>
      <c r="M480" s="2">
        <f t="shared" si="110"/>
        <v>2.7586206896551752E-2</v>
      </c>
      <c r="N480" s="1">
        <v>317</v>
      </c>
      <c r="O480" s="1">
        <v>104</v>
      </c>
      <c r="P480" s="1">
        <v>2</v>
      </c>
      <c r="Q480" s="122"/>
      <c r="R480" s="122"/>
      <c r="S480" s="122"/>
      <c r="T480" s="122"/>
      <c r="U480" s="122"/>
      <c r="V480" s="122"/>
      <c r="W480" s="122">
        <v>1</v>
      </c>
      <c r="X480" s="122">
        <v>0</v>
      </c>
      <c r="Y480" s="57"/>
      <c r="Z480" s="57"/>
      <c r="AA480" s="57">
        <v>2</v>
      </c>
      <c r="AB480" s="10">
        <v>5</v>
      </c>
      <c r="AC480" s="10">
        <v>4</v>
      </c>
      <c r="AD480" s="10"/>
      <c r="AI480" t="str">
        <f t="shared" si="116"/>
        <v>Elmore</v>
      </c>
      <c r="AJ480" t="s">
        <v>1995</v>
      </c>
      <c r="AK480">
        <v>1</v>
      </c>
      <c r="AM480" s="91">
        <v>50</v>
      </c>
      <c r="AN480" s="93">
        <v>15</v>
      </c>
      <c r="AO480" s="93">
        <v>20</v>
      </c>
      <c r="AP480" s="97">
        <v>23725</v>
      </c>
      <c r="AQ480" s="97">
        <f t="shared" si="115"/>
        <v>50015</v>
      </c>
      <c r="AR480" s="10" t="s">
        <v>718</v>
      </c>
      <c r="AS480">
        <f t="shared" si="112"/>
        <v>5023725</v>
      </c>
      <c r="AW480">
        <v>39.6</v>
      </c>
      <c r="AX480">
        <v>0.44</v>
      </c>
      <c r="AY480">
        <v>39.15</v>
      </c>
    </row>
    <row r="481" spans="1:54" ht="13" hidden="1" customHeight="1" outlineLevel="1">
      <c r="A481" t="s">
        <v>2211</v>
      </c>
      <c r="B481" s="10" t="s">
        <v>640</v>
      </c>
      <c r="C481" s="1">
        <f t="shared" ref="C481:C544" si="117">SUM(N481:AG481)</f>
        <v>1007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 t="shared" ref="F481:F544" si="118">IF(P481&gt;0,RANK(P481,(N481:AE481)),0)</f>
        <v>3</v>
      </c>
      <c r="G481" s="1">
        <f t="shared" si="113"/>
        <v>419</v>
      </c>
      <c r="H481" s="2">
        <f t="shared" si="114"/>
        <v>0.41608738828202579</v>
      </c>
      <c r="I481" s="8"/>
      <c r="J481" s="2">
        <f t="shared" ref="J481:J544" si="119">IF(C481=0,"-",N481/C481)</f>
        <v>0.68321747765640517</v>
      </c>
      <c r="K481" s="2">
        <f t="shared" ref="K481:K544" si="120">IF(C481=0,"-",O481/C481)</f>
        <v>0.26713008937437932</v>
      </c>
      <c r="L481" s="2">
        <f t="shared" ref="L481:L544" si="121">IF(C481=0,"-",P481/C481)</f>
        <v>1.4895729890764648E-2</v>
      </c>
      <c r="M481" s="2">
        <f t="shared" ref="M481:M544" si="122">IF(C481=0,"-",(1-J481-K481-L481))</f>
        <v>3.4756703078450864E-2</v>
      </c>
      <c r="N481" s="1">
        <v>688</v>
      </c>
      <c r="O481" s="1">
        <v>269</v>
      </c>
      <c r="P481" s="1">
        <v>15</v>
      </c>
      <c r="Q481" s="122"/>
      <c r="R481" s="122"/>
      <c r="S481" s="122"/>
      <c r="T481" s="122"/>
      <c r="U481" s="122"/>
      <c r="V481" s="122"/>
      <c r="W481" s="122">
        <v>10</v>
      </c>
      <c r="X481" s="122">
        <v>0</v>
      </c>
      <c r="Y481" s="57"/>
      <c r="Z481" s="57"/>
      <c r="AA481" s="57">
        <v>7</v>
      </c>
      <c r="AB481" s="10">
        <v>15</v>
      </c>
      <c r="AC481" s="10">
        <v>3</v>
      </c>
      <c r="AD481" s="10"/>
      <c r="AI481" t="str">
        <f t="shared" si="116"/>
        <v>Enosburgh</v>
      </c>
      <c r="AJ481" t="s">
        <v>2072</v>
      </c>
      <c r="AK481">
        <v>1</v>
      </c>
      <c r="AM481" s="91">
        <v>50</v>
      </c>
      <c r="AN481" s="93">
        <v>11</v>
      </c>
      <c r="AO481" s="93">
        <v>20</v>
      </c>
      <c r="AP481" s="97">
        <v>23875</v>
      </c>
      <c r="AQ481" s="97">
        <f t="shared" si="115"/>
        <v>50011</v>
      </c>
      <c r="AR481" s="10" t="s">
        <v>718</v>
      </c>
      <c r="AS481">
        <f t="shared" ref="AS481:AS544" si="123">AM481*100000+AP481</f>
        <v>5023875</v>
      </c>
      <c r="AW481">
        <v>48.72</v>
      </c>
      <c r="AX481">
        <v>0.16</v>
      </c>
      <c r="AY481">
        <v>48.57</v>
      </c>
      <c r="BB481" s="1" t="s">
        <v>1699</v>
      </c>
    </row>
    <row r="482" spans="1:54" ht="13" hidden="1" customHeight="1" outlineLevel="1">
      <c r="A482" t="s">
        <v>808</v>
      </c>
      <c r="B482" s="10" t="s">
        <v>640</v>
      </c>
      <c r="C482" s="1">
        <f t="shared" si="117"/>
        <v>8271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 t="shared" si="118"/>
        <v>4</v>
      </c>
      <c r="G482" s="1">
        <f t="shared" si="113"/>
        <v>2123</v>
      </c>
      <c r="H482" s="2">
        <f t="shared" si="114"/>
        <v>0.2566799661467779</v>
      </c>
      <c r="I482" s="8"/>
      <c r="J482" s="2">
        <f t="shared" si="119"/>
        <v>0.61564502478539473</v>
      </c>
      <c r="K482" s="2">
        <f t="shared" si="120"/>
        <v>0.35896505863861683</v>
      </c>
      <c r="L482" s="2">
        <f t="shared" si="121"/>
        <v>7.4960706081489544E-3</v>
      </c>
      <c r="M482" s="2">
        <f t="shared" si="122"/>
        <v>1.7893845967839481E-2</v>
      </c>
      <c r="N482" s="1">
        <v>5092</v>
      </c>
      <c r="O482" s="1">
        <v>2969</v>
      </c>
      <c r="P482" s="1">
        <v>62</v>
      </c>
      <c r="Q482" s="122"/>
      <c r="R482" s="122"/>
      <c r="S482" s="122"/>
      <c r="T482" s="122"/>
      <c r="U482" s="122"/>
      <c r="V482" s="122"/>
      <c r="W482" s="122">
        <v>19</v>
      </c>
      <c r="X482" s="122">
        <v>0</v>
      </c>
      <c r="Y482" s="57"/>
      <c r="Z482" s="57"/>
      <c r="AA482" s="57">
        <v>22</v>
      </c>
      <c r="AB482" s="10">
        <v>43</v>
      </c>
      <c r="AC482" s="10">
        <v>64</v>
      </c>
      <c r="AD482" s="10"/>
      <c r="AI482" t="str">
        <f t="shared" si="116"/>
        <v>Essex</v>
      </c>
      <c r="AJ482" t="s">
        <v>833</v>
      </c>
      <c r="AK482">
        <v>1</v>
      </c>
      <c r="AM482" s="91">
        <v>50</v>
      </c>
      <c r="AN482" s="93">
        <v>7</v>
      </c>
      <c r="AO482" s="93">
        <v>30</v>
      </c>
      <c r="AP482" s="97">
        <v>24175</v>
      </c>
      <c r="AQ482" s="97">
        <f t="shared" si="115"/>
        <v>50007</v>
      </c>
      <c r="AR482" s="10" t="s">
        <v>718</v>
      </c>
      <c r="AS482">
        <f t="shared" si="123"/>
        <v>5024175</v>
      </c>
      <c r="AW482">
        <v>39.32</v>
      </c>
      <c r="AX482">
        <v>0.31</v>
      </c>
      <c r="AY482">
        <v>39.01</v>
      </c>
    </row>
    <row r="483" spans="1:54" ht="13" hidden="1" customHeight="1" outlineLevel="1">
      <c r="A483" t="s">
        <v>1429</v>
      </c>
      <c r="B483" s="10" t="s">
        <v>640</v>
      </c>
      <c r="C483" s="1">
        <f t="shared" si="117"/>
        <v>846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 t="shared" si="118"/>
        <v>3</v>
      </c>
      <c r="G483" s="1">
        <f t="shared" si="113"/>
        <v>102</v>
      </c>
      <c r="H483" s="2">
        <f t="shared" si="114"/>
        <v>0.12056737588652482</v>
      </c>
      <c r="I483" s="8"/>
      <c r="J483" s="2">
        <f t="shared" si="119"/>
        <v>0.53191489361702127</v>
      </c>
      <c r="K483" s="2">
        <f t="shared" si="120"/>
        <v>0.41134751773049644</v>
      </c>
      <c r="L483" s="2">
        <f t="shared" si="121"/>
        <v>2.0094562647754138E-2</v>
      </c>
      <c r="M483" s="2">
        <f t="shared" si="122"/>
        <v>3.6643026004728158E-2</v>
      </c>
      <c r="N483" s="1">
        <v>450</v>
      </c>
      <c r="O483" s="1">
        <v>348</v>
      </c>
      <c r="P483" s="1">
        <v>17</v>
      </c>
      <c r="Q483" s="122"/>
      <c r="R483" s="122"/>
      <c r="S483" s="122"/>
      <c r="T483" s="122"/>
      <c r="U483" s="122"/>
      <c r="V483" s="122"/>
      <c r="W483" s="122">
        <v>4</v>
      </c>
      <c r="X483" s="122">
        <v>3</v>
      </c>
      <c r="Y483" s="57"/>
      <c r="Z483" s="57"/>
      <c r="AA483" s="57">
        <v>4</v>
      </c>
      <c r="AB483" s="10">
        <v>12</v>
      </c>
      <c r="AC483" s="10">
        <v>8</v>
      </c>
      <c r="AD483" s="10"/>
      <c r="AI483" t="str">
        <f t="shared" si="116"/>
        <v>Fair Haven</v>
      </c>
      <c r="AJ483" t="s">
        <v>1255</v>
      </c>
      <c r="AK483">
        <v>1</v>
      </c>
      <c r="AM483" s="91">
        <v>50</v>
      </c>
      <c r="AN483" s="93">
        <v>21</v>
      </c>
      <c r="AO483" s="93">
        <v>35</v>
      </c>
      <c r="AP483" s="97">
        <v>25375</v>
      </c>
      <c r="AQ483" s="97">
        <f t="shared" si="115"/>
        <v>50021</v>
      </c>
      <c r="AR483" s="10" t="s">
        <v>718</v>
      </c>
      <c r="AS483">
        <f t="shared" si="123"/>
        <v>5025375</v>
      </c>
      <c r="AW483">
        <v>18.13</v>
      </c>
      <c r="AX483">
        <v>0.49</v>
      </c>
      <c r="AY483">
        <v>17.64</v>
      </c>
    </row>
    <row r="484" spans="1:54" ht="13" hidden="1" customHeight="1" outlineLevel="1">
      <c r="A484" t="s">
        <v>900</v>
      </c>
      <c r="B484" s="10" t="s">
        <v>640</v>
      </c>
      <c r="C484" s="1">
        <f t="shared" si="117"/>
        <v>1699</v>
      </c>
      <c r="D484" s="7">
        <f>IF(N484&gt;0, RANK(N484,(N484:P484,Q484:AE484)),0)</f>
        <v>1</v>
      </c>
      <c r="E484" s="7">
        <f>IF(O484&gt;0,RANK(O484,(N484:P484,Q484:AE484)),0)</f>
        <v>2</v>
      </c>
      <c r="F484" s="7">
        <f t="shared" si="118"/>
        <v>3</v>
      </c>
      <c r="G484" s="1">
        <f t="shared" si="113"/>
        <v>290</v>
      </c>
      <c r="H484" s="2">
        <f t="shared" si="114"/>
        <v>0.17068864037669218</v>
      </c>
      <c r="I484" s="8"/>
      <c r="J484" s="2">
        <f t="shared" si="119"/>
        <v>0.5626839317245439</v>
      </c>
      <c r="K484" s="2">
        <f t="shared" si="120"/>
        <v>0.39199529134785166</v>
      </c>
      <c r="L484" s="2">
        <f t="shared" si="121"/>
        <v>1.5303119482048263E-2</v>
      </c>
      <c r="M484" s="2">
        <f t="shared" si="122"/>
        <v>3.0017657445556182E-2</v>
      </c>
      <c r="N484" s="1">
        <v>956</v>
      </c>
      <c r="O484" s="1">
        <v>666</v>
      </c>
      <c r="P484" s="1">
        <v>26</v>
      </c>
      <c r="Q484" s="122"/>
      <c r="R484" s="122"/>
      <c r="S484" s="122"/>
      <c r="T484" s="122"/>
      <c r="U484" s="122"/>
      <c r="V484" s="122"/>
      <c r="W484" s="122">
        <v>6</v>
      </c>
      <c r="X484" s="122">
        <v>1</v>
      </c>
      <c r="Y484" s="57"/>
      <c r="Z484" s="57"/>
      <c r="AA484" s="57">
        <v>8</v>
      </c>
      <c r="AB484" s="10">
        <v>17</v>
      </c>
      <c r="AC484" s="10">
        <v>19</v>
      </c>
      <c r="AD484" s="10"/>
      <c r="AI484" t="str">
        <f t="shared" si="116"/>
        <v>Fairfax</v>
      </c>
      <c r="AJ484" t="s">
        <v>2072</v>
      </c>
      <c r="AK484">
        <v>1</v>
      </c>
      <c r="AM484" s="91">
        <v>50</v>
      </c>
      <c r="AN484" s="93">
        <v>11</v>
      </c>
      <c r="AO484" s="93">
        <v>25</v>
      </c>
      <c r="AP484" s="97">
        <v>24925</v>
      </c>
      <c r="AQ484" s="97">
        <f t="shared" si="115"/>
        <v>50011</v>
      </c>
      <c r="AR484" s="10" t="s">
        <v>718</v>
      </c>
      <c r="AS484">
        <f t="shared" si="123"/>
        <v>5024925</v>
      </c>
      <c r="AW484">
        <v>40.5</v>
      </c>
      <c r="AX484">
        <v>0.31</v>
      </c>
      <c r="AY484">
        <v>40.18</v>
      </c>
    </row>
    <row r="485" spans="1:54" ht="13" hidden="1" customHeight="1" outlineLevel="1">
      <c r="A485" t="s">
        <v>2059</v>
      </c>
      <c r="B485" s="10" t="s">
        <v>640</v>
      </c>
      <c r="C485" s="1">
        <f t="shared" si="117"/>
        <v>743</v>
      </c>
      <c r="D485" s="7">
        <f>IF(N485&gt;0, RANK(N485,(N485:P485,Q485:AE485)),0)</f>
        <v>1</v>
      </c>
      <c r="E485" s="7">
        <f>IF(O485&gt;0,RANK(O485,(N485:P485,Q485:AE485)),0)</f>
        <v>2</v>
      </c>
      <c r="F485" s="7">
        <f t="shared" si="118"/>
        <v>3</v>
      </c>
      <c r="G485" s="1">
        <f t="shared" si="113"/>
        <v>311</v>
      </c>
      <c r="H485" s="2">
        <f t="shared" si="114"/>
        <v>0.41857335127860029</v>
      </c>
      <c r="I485" s="8"/>
      <c r="J485" s="2">
        <f t="shared" si="119"/>
        <v>0.69179004037685066</v>
      </c>
      <c r="K485" s="2">
        <f t="shared" si="120"/>
        <v>0.27321668909825031</v>
      </c>
      <c r="L485" s="2">
        <f t="shared" si="121"/>
        <v>1.2113055181695828E-2</v>
      </c>
      <c r="M485" s="2">
        <f t="shared" si="122"/>
        <v>2.2880215343203204E-2</v>
      </c>
      <c r="N485" s="1">
        <v>514</v>
      </c>
      <c r="O485" s="1">
        <v>203</v>
      </c>
      <c r="P485" s="1">
        <v>9</v>
      </c>
      <c r="Q485" s="122"/>
      <c r="R485" s="122"/>
      <c r="S485" s="122"/>
      <c r="T485" s="122"/>
      <c r="U485" s="122"/>
      <c r="V485" s="122"/>
      <c r="W485" s="122">
        <v>4</v>
      </c>
      <c r="X485" s="122">
        <v>0</v>
      </c>
      <c r="Y485" s="57"/>
      <c r="Z485" s="57"/>
      <c r="AA485" s="57">
        <v>3</v>
      </c>
      <c r="AB485" s="10">
        <v>6</v>
      </c>
      <c r="AC485" s="10">
        <v>4</v>
      </c>
      <c r="AD485" s="10"/>
      <c r="AI485" t="str">
        <f t="shared" si="116"/>
        <v>Fairfield</v>
      </c>
      <c r="AJ485" t="s">
        <v>2072</v>
      </c>
      <c r="AK485">
        <v>1</v>
      </c>
      <c r="AM485" s="91">
        <v>50</v>
      </c>
      <c r="AN485" s="93">
        <v>11</v>
      </c>
      <c r="AO485" s="93">
        <v>30</v>
      </c>
      <c r="AP485" s="97">
        <v>25225</v>
      </c>
      <c r="AQ485" s="97">
        <f t="shared" si="115"/>
        <v>50011</v>
      </c>
      <c r="AR485" s="10" t="s">
        <v>718</v>
      </c>
      <c r="AS485">
        <f t="shared" si="123"/>
        <v>5025225</v>
      </c>
      <c r="AW485">
        <v>68.55</v>
      </c>
      <c r="AX485">
        <v>0.76</v>
      </c>
      <c r="AY485">
        <v>67.790000000000006</v>
      </c>
    </row>
    <row r="486" spans="1:54" ht="13" hidden="1" customHeight="1" outlineLevel="1">
      <c r="A486" t="s">
        <v>473</v>
      </c>
      <c r="B486" s="10" t="s">
        <v>640</v>
      </c>
      <c r="C486" s="1">
        <f t="shared" si="117"/>
        <v>379</v>
      </c>
      <c r="D486" s="7">
        <f>IF(N486&gt;0, RANK(N486,(N486:P486,Q486:AE486)),0)</f>
        <v>1</v>
      </c>
      <c r="E486" s="7">
        <f>IF(O486&gt;0,RANK(O486,(N486:P486,Q486:AE486)),0)</f>
        <v>2</v>
      </c>
      <c r="F486" s="7">
        <f t="shared" si="118"/>
        <v>3</v>
      </c>
      <c r="G486" s="1">
        <f t="shared" si="113"/>
        <v>145</v>
      </c>
      <c r="H486" s="2">
        <f t="shared" si="114"/>
        <v>0.38258575197889183</v>
      </c>
      <c r="I486" s="8"/>
      <c r="J486" s="2">
        <f t="shared" si="119"/>
        <v>0.66490765171503963</v>
      </c>
      <c r="K486" s="2">
        <f t="shared" si="120"/>
        <v>0.28232189973614774</v>
      </c>
      <c r="L486" s="2">
        <f t="shared" si="121"/>
        <v>1.3192612137203167E-2</v>
      </c>
      <c r="M486" s="2">
        <f t="shared" si="122"/>
        <v>3.9577836411609467E-2</v>
      </c>
      <c r="N486" s="1">
        <v>252</v>
      </c>
      <c r="O486" s="1">
        <v>107</v>
      </c>
      <c r="P486" s="1">
        <v>5</v>
      </c>
      <c r="Q486" s="122"/>
      <c r="R486" s="122"/>
      <c r="S486" s="122"/>
      <c r="T486" s="122"/>
      <c r="U486" s="122"/>
      <c r="V486" s="122"/>
      <c r="W486" s="122">
        <v>3</v>
      </c>
      <c r="X486" s="122">
        <v>0</v>
      </c>
      <c r="Y486" s="57"/>
      <c r="Z486" s="57"/>
      <c r="AA486" s="57">
        <v>4</v>
      </c>
      <c r="AB486" s="10">
        <v>4</v>
      </c>
      <c r="AC486" s="10">
        <v>4</v>
      </c>
      <c r="AD486" s="10"/>
      <c r="AI486" t="str">
        <f t="shared" si="116"/>
        <v>Fairlee</v>
      </c>
      <c r="AJ486" t="s">
        <v>1476</v>
      </c>
      <c r="AK486">
        <v>1</v>
      </c>
      <c r="AM486" s="91">
        <v>50</v>
      </c>
      <c r="AN486" s="93">
        <v>17</v>
      </c>
      <c r="AO486" s="93">
        <v>30</v>
      </c>
      <c r="AP486" s="97">
        <v>25675</v>
      </c>
      <c r="AQ486" s="97">
        <f t="shared" si="115"/>
        <v>50017</v>
      </c>
      <c r="AR486" s="10" t="s">
        <v>718</v>
      </c>
      <c r="AS486">
        <f t="shared" si="123"/>
        <v>5025675</v>
      </c>
      <c r="AW486">
        <v>21.24</v>
      </c>
      <c r="AX486">
        <v>1.04</v>
      </c>
      <c r="AY486">
        <v>20.2</v>
      </c>
    </row>
    <row r="487" spans="1:54" ht="13" hidden="1" customHeight="1" outlineLevel="1">
      <c r="A487" t="s">
        <v>757</v>
      </c>
      <c r="B487" s="10" t="s">
        <v>640</v>
      </c>
      <c r="C487" s="1">
        <f t="shared" si="117"/>
        <v>613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 t="shared" si="118"/>
        <v>4</v>
      </c>
      <c r="G487" s="1">
        <f t="shared" si="113"/>
        <v>294</v>
      </c>
      <c r="H487" s="2">
        <f t="shared" si="114"/>
        <v>0.47960848287112562</v>
      </c>
      <c r="I487" s="8"/>
      <c r="J487" s="2">
        <f t="shared" si="119"/>
        <v>0.71941272430668846</v>
      </c>
      <c r="K487" s="2">
        <f t="shared" si="120"/>
        <v>0.23980424143556281</v>
      </c>
      <c r="L487" s="2">
        <f t="shared" si="121"/>
        <v>9.7879282218597055E-3</v>
      </c>
      <c r="M487" s="2">
        <f t="shared" si="122"/>
        <v>3.0995106035889029E-2</v>
      </c>
      <c r="N487" s="1">
        <v>441</v>
      </c>
      <c r="O487" s="1">
        <v>147</v>
      </c>
      <c r="P487" s="1">
        <v>6</v>
      </c>
      <c r="Q487" s="122"/>
      <c r="R487" s="122"/>
      <c r="S487" s="122"/>
      <c r="T487" s="122"/>
      <c r="U487" s="122"/>
      <c r="V487" s="122"/>
      <c r="W487" s="122">
        <v>3</v>
      </c>
      <c r="X487" s="122">
        <v>0</v>
      </c>
      <c r="Y487" s="57"/>
      <c r="Z487" s="57"/>
      <c r="AA487" s="57">
        <v>5</v>
      </c>
      <c r="AB487" s="10">
        <v>4</v>
      </c>
      <c r="AC487" s="10">
        <v>7</v>
      </c>
      <c r="AD487" s="10"/>
      <c r="AI487" t="str">
        <f t="shared" si="116"/>
        <v>Fayston</v>
      </c>
      <c r="AJ487" t="s">
        <v>2232</v>
      </c>
      <c r="AK487">
        <v>1</v>
      </c>
      <c r="AM487" s="91">
        <v>50</v>
      </c>
      <c r="AN487" s="93">
        <v>23</v>
      </c>
      <c r="AO487" s="93">
        <v>40</v>
      </c>
      <c r="AP487" s="97">
        <v>25825</v>
      </c>
      <c r="AQ487" s="97">
        <f t="shared" si="115"/>
        <v>50023</v>
      </c>
      <c r="AR487" s="10" t="s">
        <v>718</v>
      </c>
      <c r="AS487">
        <f t="shared" si="123"/>
        <v>5025825</v>
      </c>
      <c r="AW487">
        <v>36.5</v>
      </c>
      <c r="AX487">
        <v>0</v>
      </c>
      <c r="AY487">
        <v>36.5</v>
      </c>
    </row>
    <row r="488" spans="1:54" ht="13" hidden="1" customHeight="1" outlineLevel="1">
      <c r="A488" t="s">
        <v>2209</v>
      </c>
      <c r="B488" s="10" t="s">
        <v>640</v>
      </c>
      <c r="C488" s="1">
        <f t="shared" si="117"/>
        <v>1216</v>
      </c>
      <c r="D488" s="7">
        <f>IF(N488&gt;0, RANK(N488,(N488:P488,Q488:AE488)),0)</f>
        <v>1</v>
      </c>
      <c r="E488" s="7">
        <f>IF(O488&gt;0,RANK(O488,(N488:P488,Q488:AE488)),0)</f>
        <v>2</v>
      </c>
      <c r="F488" s="7">
        <f t="shared" si="118"/>
        <v>3</v>
      </c>
      <c r="G488" s="1">
        <f t="shared" si="113"/>
        <v>398</v>
      </c>
      <c r="H488" s="2">
        <f t="shared" si="114"/>
        <v>0.32730263157894735</v>
      </c>
      <c r="I488" s="8"/>
      <c r="J488" s="2">
        <f t="shared" si="119"/>
        <v>0.65213815789473684</v>
      </c>
      <c r="K488" s="2">
        <f t="shared" si="120"/>
        <v>0.32483552631578949</v>
      </c>
      <c r="L488" s="2">
        <f t="shared" si="121"/>
        <v>1.0690789473684211E-2</v>
      </c>
      <c r="M488" s="2">
        <f t="shared" si="122"/>
        <v>1.2335526315789462E-2</v>
      </c>
      <c r="N488" s="1">
        <v>793</v>
      </c>
      <c r="O488" s="1">
        <v>395</v>
      </c>
      <c r="P488" s="1">
        <v>13</v>
      </c>
      <c r="Q488" s="122"/>
      <c r="R488" s="122"/>
      <c r="S488" s="122"/>
      <c r="T488" s="122"/>
      <c r="U488" s="122"/>
      <c r="V488" s="122"/>
      <c r="W488" s="122">
        <v>2</v>
      </c>
      <c r="X488" s="122">
        <v>0</v>
      </c>
      <c r="Y488" s="57"/>
      <c r="Z488" s="57"/>
      <c r="AA488" s="57">
        <v>1</v>
      </c>
      <c r="AB488" s="10">
        <v>5</v>
      </c>
      <c r="AC488" s="10">
        <v>7</v>
      </c>
      <c r="AD488" s="10"/>
      <c r="AI488" t="str">
        <f t="shared" si="116"/>
        <v>Ferrisburgh</v>
      </c>
      <c r="AJ488" t="s">
        <v>1058</v>
      </c>
      <c r="AK488">
        <v>1</v>
      </c>
      <c r="AM488" s="91">
        <v>50</v>
      </c>
      <c r="AN488" s="93">
        <v>1</v>
      </c>
      <c r="AO488" s="93">
        <v>25</v>
      </c>
      <c r="AP488" s="97">
        <v>26275</v>
      </c>
      <c r="AQ488" s="97">
        <f t="shared" si="115"/>
        <v>50001</v>
      </c>
      <c r="AR488" s="10" t="s">
        <v>718</v>
      </c>
      <c r="AS488">
        <f t="shared" si="123"/>
        <v>5026275</v>
      </c>
      <c r="AW488">
        <v>61.15</v>
      </c>
      <c r="AX488">
        <v>13.33</v>
      </c>
      <c r="AY488">
        <v>47.82</v>
      </c>
    </row>
    <row r="489" spans="1:54" ht="13" hidden="1" customHeight="1" outlineLevel="1">
      <c r="A489" t="s">
        <v>1841</v>
      </c>
      <c r="B489" s="10" t="s">
        <v>640</v>
      </c>
      <c r="C489" s="1">
        <f t="shared" si="117"/>
        <v>488</v>
      </c>
      <c r="D489" s="7">
        <f>IF(N489&gt;0, RANK(N489,(N489:P489,Q489:AE489)),0)</f>
        <v>1</v>
      </c>
      <c r="E489" s="7">
        <f>IF(O489&gt;0,RANK(O489,(N489:P489,Q489:AE489)),0)</f>
        <v>2</v>
      </c>
      <c r="F489" s="7">
        <f t="shared" si="118"/>
        <v>3</v>
      </c>
      <c r="G489" s="1">
        <f t="shared" si="113"/>
        <v>148</v>
      </c>
      <c r="H489" s="2">
        <f t="shared" si="114"/>
        <v>0.30327868852459017</v>
      </c>
      <c r="I489" s="8"/>
      <c r="J489" s="2">
        <f t="shared" si="119"/>
        <v>0.625</v>
      </c>
      <c r="K489" s="2">
        <f t="shared" si="120"/>
        <v>0.32172131147540983</v>
      </c>
      <c r="L489" s="2">
        <f t="shared" si="121"/>
        <v>1.8442622950819672E-2</v>
      </c>
      <c r="M489" s="2">
        <f t="shared" si="122"/>
        <v>3.4836065573770496E-2</v>
      </c>
      <c r="N489" s="1">
        <v>305</v>
      </c>
      <c r="O489" s="1">
        <v>157</v>
      </c>
      <c r="P489" s="1">
        <v>9</v>
      </c>
      <c r="Q489" s="122"/>
      <c r="R489" s="122"/>
      <c r="S489" s="122"/>
      <c r="T489" s="122"/>
      <c r="U489" s="122"/>
      <c r="V489" s="122"/>
      <c r="W489" s="122">
        <v>4</v>
      </c>
      <c r="X489" s="122">
        <v>0</v>
      </c>
      <c r="Y489" s="57"/>
      <c r="Z489" s="57"/>
      <c r="AA489" s="57">
        <v>2</v>
      </c>
      <c r="AB489" s="10">
        <v>2</v>
      </c>
      <c r="AC489" s="10">
        <v>9</v>
      </c>
      <c r="AD489" s="10"/>
      <c r="AI489" t="str">
        <f t="shared" si="116"/>
        <v>Fletcher</v>
      </c>
      <c r="AJ489" t="s">
        <v>2072</v>
      </c>
      <c r="AK489">
        <v>1</v>
      </c>
      <c r="AM489" s="91">
        <v>50</v>
      </c>
      <c r="AN489" s="93">
        <v>11</v>
      </c>
      <c r="AO489" s="93">
        <v>35</v>
      </c>
      <c r="AP489" s="97">
        <v>26500</v>
      </c>
      <c r="AQ489" s="97">
        <f t="shared" si="115"/>
        <v>50011</v>
      </c>
      <c r="AR489" s="10" t="s">
        <v>718</v>
      </c>
      <c r="AS489">
        <f t="shared" si="123"/>
        <v>5026500</v>
      </c>
      <c r="AW489">
        <v>37.979999999999997</v>
      </c>
      <c r="AX489">
        <v>0.16</v>
      </c>
      <c r="AY489">
        <v>37.82</v>
      </c>
    </row>
    <row r="490" spans="1:54" ht="13" hidden="1" customHeight="1" outlineLevel="1">
      <c r="A490" t="s">
        <v>2072</v>
      </c>
      <c r="B490" s="10" t="s">
        <v>640</v>
      </c>
      <c r="C490" s="1">
        <f t="shared" si="117"/>
        <v>486</v>
      </c>
      <c r="D490" s="7">
        <f>IF(N490&gt;0, RANK(N490,(N490:P490,Q490:AE490)),0)</f>
        <v>1</v>
      </c>
      <c r="E490" s="7">
        <f>IF(O490&gt;0,RANK(O490,(N490:P490,Q490:AE490)),0)</f>
        <v>2</v>
      </c>
      <c r="F490" s="7">
        <f t="shared" si="118"/>
        <v>3</v>
      </c>
      <c r="G490" s="1">
        <f t="shared" si="113"/>
        <v>14</v>
      </c>
      <c r="H490" s="2">
        <f t="shared" si="114"/>
        <v>2.8806584362139918E-2</v>
      </c>
      <c r="I490" s="8"/>
      <c r="J490" s="2">
        <f t="shared" si="119"/>
        <v>0.49588477366255146</v>
      </c>
      <c r="K490" s="2">
        <f t="shared" si="120"/>
        <v>0.46707818930041151</v>
      </c>
      <c r="L490" s="2">
        <f t="shared" si="121"/>
        <v>1.646090534979424E-2</v>
      </c>
      <c r="M490" s="2">
        <f t="shared" si="122"/>
        <v>2.0576131687242795E-2</v>
      </c>
      <c r="N490" s="1">
        <v>241</v>
      </c>
      <c r="O490" s="1">
        <v>227</v>
      </c>
      <c r="P490" s="1">
        <v>8</v>
      </c>
      <c r="Q490" s="122"/>
      <c r="R490" s="122"/>
      <c r="S490" s="122"/>
      <c r="T490" s="122"/>
      <c r="U490" s="122"/>
      <c r="V490" s="122"/>
      <c r="W490" s="122">
        <v>3</v>
      </c>
      <c r="X490" s="122">
        <v>0</v>
      </c>
      <c r="Y490" s="57"/>
      <c r="Z490" s="57"/>
      <c r="AA490" s="57">
        <v>2</v>
      </c>
      <c r="AB490" s="10">
        <v>3</v>
      </c>
      <c r="AC490" s="10">
        <v>2</v>
      </c>
      <c r="AD490" s="10"/>
      <c r="AI490" t="str">
        <f t="shared" si="116"/>
        <v>Franklin</v>
      </c>
      <c r="AJ490" t="s">
        <v>2072</v>
      </c>
      <c r="AK490">
        <v>1</v>
      </c>
      <c r="AM490" s="91">
        <v>50</v>
      </c>
      <c r="AN490" s="93">
        <v>11</v>
      </c>
      <c r="AO490" s="93">
        <v>40</v>
      </c>
      <c r="AP490" s="97">
        <v>27100</v>
      </c>
      <c r="AQ490" s="97">
        <f t="shared" si="115"/>
        <v>50011</v>
      </c>
      <c r="AR490" s="10" t="s">
        <v>718</v>
      </c>
      <c r="AS490">
        <f t="shared" si="123"/>
        <v>5027100</v>
      </c>
      <c r="AW490">
        <v>40.76</v>
      </c>
      <c r="AX490">
        <v>2.14</v>
      </c>
      <c r="AY490">
        <v>38.630000000000003</v>
      </c>
    </row>
    <row r="491" spans="1:54" ht="13" hidden="1" customHeight="1" outlineLevel="1">
      <c r="A491" t="s">
        <v>1984</v>
      </c>
      <c r="B491" s="10" t="s">
        <v>640</v>
      </c>
      <c r="C491" s="1">
        <f t="shared" si="117"/>
        <v>1768</v>
      </c>
      <c r="D491" s="7">
        <f>IF(N491&gt;0, RANK(N491,(N491:P491,Q491:AE491)),0)</f>
        <v>1</v>
      </c>
      <c r="E491" s="7">
        <f>IF(O491&gt;0,RANK(O491,(N491:P491,Q491:AE491)),0)</f>
        <v>2</v>
      </c>
      <c r="F491" s="7">
        <f t="shared" si="118"/>
        <v>5</v>
      </c>
      <c r="G491" s="1">
        <f t="shared" si="113"/>
        <v>234</v>
      </c>
      <c r="H491" s="2">
        <f t="shared" si="114"/>
        <v>0.13235294117647059</v>
      </c>
      <c r="I491" s="8"/>
      <c r="J491" s="2">
        <f t="shared" si="119"/>
        <v>0.54694570135746612</v>
      </c>
      <c r="K491" s="2">
        <f t="shared" si="120"/>
        <v>0.4145927601809955</v>
      </c>
      <c r="L491" s="2">
        <f t="shared" si="121"/>
        <v>7.3529411764705881E-3</v>
      </c>
      <c r="M491" s="2">
        <f t="shared" si="122"/>
        <v>3.1108597285067791E-2</v>
      </c>
      <c r="N491" s="1">
        <v>967</v>
      </c>
      <c r="O491" s="1">
        <v>733</v>
      </c>
      <c r="P491" s="1">
        <v>13</v>
      </c>
      <c r="Q491" s="122"/>
      <c r="R491" s="122"/>
      <c r="S491" s="122"/>
      <c r="T491" s="122"/>
      <c r="U491" s="122"/>
      <c r="V491" s="122"/>
      <c r="W491" s="122">
        <v>6</v>
      </c>
      <c r="X491" s="122">
        <v>0</v>
      </c>
      <c r="Y491" s="57"/>
      <c r="Z491" s="57"/>
      <c r="AA491" s="57">
        <v>19</v>
      </c>
      <c r="AB491" s="10">
        <v>18</v>
      </c>
      <c r="AC491" s="10">
        <v>12</v>
      </c>
      <c r="AD491" s="10"/>
      <c r="AI491" t="str">
        <f t="shared" si="116"/>
        <v>Georgia</v>
      </c>
      <c r="AJ491" t="s">
        <v>2072</v>
      </c>
      <c r="AK491">
        <v>1</v>
      </c>
      <c r="AM491" s="91">
        <v>50</v>
      </c>
      <c r="AN491" s="93">
        <v>11</v>
      </c>
      <c r="AO491" s="93">
        <v>45</v>
      </c>
      <c r="AP491" s="97">
        <v>27700</v>
      </c>
      <c r="AQ491" s="97">
        <f t="shared" si="115"/>
        <v>50011</v>
      </c>
      <c r="AR491" s="10" t="s">
        <v>718</v>
      </c>
      <c r="AS491">
        <f t="shared" si="123"/>
        <v>5027700</v>
      </c>
      <c r="AW491">
        <v>45.18</v>
      </c>
      <c r="AX491">
        <v>5.68</v>
      </c>
      <c r="AY491">
        <v>39.5</v>
      </c>
    </row>
    <row r="492" spans="1:54" ht="13" hidden="1" customHeight="1" outlineLevel="1">
      <c r="A492" t="s">
        <v>1741</v>
      </c>
      <c r="B492" s="10" t="s">
        <v>640</v>
      </c>
      <c r="C492" s="1">
        <f t="shared" si="117"/>
        <v>479</v>
      </c>
      <c r="D492" s="7">
        <f>IF(N492&gt;0, RANK(N492,(N492:P492,Q492:AE492)),0)</f>
        <v>1</v>
      </c>
      <c r="E492" s="7">
        <f>IF(O492&gt;0,RANK(O492,(N492:P492,Q492:AE492)),0)</f>
        <v>2</v>
      </c>
      <c r="F492" s="7">
        <f t="shared" si="118"/>
        <v>5</v>
      </c>
      <c r="G492" s="1">
        <f t="shared" si="113"/>
        <v>158</v>
      </c>
      <c r="H492" s="2">
        <f t="shared" si="114"/>
        <v>0.3298538622129436</v>
      </c>
      <c r="I492" s="8"/>
      <c r="J492" s="2">
        <f t="shared" si="119"/>
        <v>0.63674321503131526</v>
      </c>
      <c r="K492" s="2">
        <f t="shared" si="120"/>
        <v>0.3068893528183716</v>
      </c>
      <c r="L492" s="2">
        <f t="shared" si="121"/>
        <v>1.0438413361169102E-2</v>
      </c>
      <c r="M492" s="2">
        <f t="shared" si="122"/>
        <v>4.5929018789144044E-2</v>
      </c>
      <c r="N492" s="1">
        <v>305</v>
      </c>
      <c r="O492" s="1">
        <v>147</v>
      </c>
      <c r="P492" s="1">
        <v>5</v>
      </c>
      <c r="Q492" s="122"/>
      <c r="R492" s="122"/>
      <c r="S492" s="122"/>
      <c r="T492" s="122"/>
      <c r="U492" s="122"/>
      <c r="V492" s="122"/>
      <c r="W492" s="122">
        <v>7</v>
      </c>
      <c r="X492" s="122">
        <v>0</v>
      </c>
      <c r="Y492" s="57"/>
      <c r="Z492" s="57"/>
      <c r="AA492" s="57">
        <v>1</v>
      </c>
      <c r="AB492" s="10">
        <v>11</v>
      </c>
      <c r="AC492" s="10">
        <v>3</v>
      </c>
      <c r="AD492" s="10"/>
      <c r="AI492" t="str">
        <f t="shared" si="116"/>
        <v>Glover</v>
      </c>
      <c r="AJ492" t="s">
        <v>2569</v>
      </c>
      <c r="AK492">
        <v>1</v>
      </c>
      <c r="AM492" s="91">
        <v>50</v>
      </c>
      <c r="AN492" s="93">
        <v>19</v>
      </c>
      <c r="AO492" s="93">
        <v>40</v>
      </c>
      <c r="AP492" s="97">
        <v>28075</v>
      </c>
      <c r="AQ492" s="97">
        <f t="shared" si="115"/>
        <v>50019</v>
      </c>
      <c r="AR492" s="10" t="s">
        <v>718</v>
      </c>
      <c r="AS492">
        <f t="shared" si="123"/>
        <v>5028075</v>
      </c>
      <c r="AW492">
        <v>38.61</v>
      </c>
      <c r="AX492">
        <v>0.74</v>
      </c>
      <c r="AY492">
        <v>37.869999999999997</v>
      </c>
    </row>
    <row r="493" spans="1:54" ht="13" hidden="1" customHeight="1" outlineLevel="1">
      <c r="A493" t="s">
        <v>1612</v>
      </c>
      <c r="B493" s="10" t="s">
        <v>640</v>
      </c>
      <c r="C493" s="1">
        <f t="shared" si="117"/>
        <v>92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 t="shared" si="118"/>
        <v>4</v>
      </c>
      <c r="G493" s="1">
        <f t="shared" si="113"/>
        <v>40</v>
      </c>
      <c r="H493" s="2">
        <f t="shared" si="114"/>
        <v>0.43478260869565216</v>
      </c>
      <c r="I493" s="8"/>
      <c r="J493" s="2">
        <f t="shared" si="119"/>
        <v>0.68478260869565222</v>
      </c>
      <c r="K493" s="2">
        <f t="shared" si="120"/>
        <v>0.25</v>
      </c>
      <c r="L493" s="2">
        <f t="shared" si="121"/>
        <v>1.0869565217391304E-2</v>
      </c>
      <c r="M493" s="2">
        <f t="shared" si="122"/>
        <v>5.4347826086956479E-2</v>
      </c>
      <c r="N493" s="1">
        <v>63</v>
      </c>
      <c r="O493" s="1">
        <v>23</v>
      </c>
      <c r="P493" s="1">
        <v>1</v>
      </c>
      <c r="Q493" s="122"/>
      <c r="R493" s="122"/>
      <c r="S493" s="122"/>
      <c r="T493" s="122"/>
      <c r="U493" s="122"/>
      <c r="V493" s="122"/>
      <c r="W493" s="122">
        <v>0</v>
      </c>
      <c r="X493" s="122">
        <v>0</v>
      </c>
      <c r="Y493" s="57"/>
      <c r="Z493" s="57"/>
      <c r="AA493" s="57">
        <v>0</v>
      </c>
      <c r="AB493" s="10">
        <v>4</v>
      </c>
      <c r="AC493" s="10">
        <v>1</v>
      </c>
      <c r="AD493" s="10"/>
      <c r="AI493" t="str">
        <f t="shared" si="116"/>
        <v>Goshen</v>
      </c>
      <c r="AJ493" t="s">
        <v>1058</v>
      </c>
      <c r="AK493">
        <v>1</v>
      </c>
      <c r="AM493" s="91">
        <v>50</v>
      </c>
      <c r="AN493" s="93">
        <v>1</v>
      </c>
      <c r="AO493" s="93">
        <v>30</v>
      </c>
      <c r="AP493" s="97">
        <v>28600</v>
      </c>
      <c r="AQ493" s="97">
        <f t="shared" si="115"/>
        <v>50001</v>
      </c>
      <c r="AR493" s="10" t="s">
        <v>718</v>
      </c>
      <c r="AS493">
        <f t="shared" si="123"/>
        <v>5028600</v>
      </c>
      <c r="AW493">
        <v>21.4</v>
      </c>
      <c r="AX493">
        <v>0.11</v>
      </c>
      <c r="AY493">
        <v>21.29</v>
      </c>
    </row>
    <row r="494" spans="1:54" ht="13" hidden="1" customHeight="1" outlineLevel="1">
      <c r="A494" t="s">
        <v>1738</v>
      </c>
      <c r="B494" s="10" t="s">
        <v>640</v>
      </c>
      <c r="C494" s="1">
        <f t="shared" si="117"/>
        <v>287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 t="shared" si="118"/>
        <v>3</v>
      </c>
      <c r="G494" s="1">
        <f t="shared" si="113"/>
        <v>65</v>
      </c>
      <c r="H494" s="2">
        <f t="shared" si="114"/>
        <v>0.2264808362369338</v>
      </c>
      <c r="I494" s="8"/>
      <c r="J494" s="2">
        <f t="shared" si="119"/>
        <v>0.5714285714285714</v>
      </c>
      <c r="K494" s="2">
        <f t="shared" si="120"/>
        <v>0.34494773519163763</v>
      </c>
      <c r="L494" s="2">
        <f t="shared" si="121"/>
        <v>2.0905923344947737E-2</v>
      </c>
      <c r="M494" s="2">
        <f t="shared" si="122"/>
        <v>6.2717770034843245E-2</v>
      </c>
      <c r="N494" s="1">
        <v>164</v>
      </c>
      <c r="O494" s="1">
        <v>99</v>
      </c>
      <c r="P494" s="1">
        <v>6</v>
      </c>
      <c r="Q494" s="122"/>
      <c r="R494" s="122"/>
      <c r="S494" s="122"/>
      <c r="T494" s="122"/>
      <c r="U494" s="122"/>
      <c r="V494" s="122"/>
      <c r="W494" s="122">
        <v>3</v>
      </c>
      <c r="X494" s="122">
        <v>0</v>
      </c>
      <c r="Y494" s="57"/>
      <c r="Z494" s="57"/>
      <c r="AA494" s="57">
        <v>3</v>
      </c>
      <c r="AB494" s="10">
        <v>6</v>
      </c>
      <c r="AC494" s="10">
        <v>6</v>
      </c>
      <c r="AD494" s="10"/>
      <c r="AI494" t="str">
        <f t="shared" si="116"/>
        <v>Grafton</v>
      </c>
      <c r="AJ494" t="s">
        <v>496</v>
      </c>
      <c r="AK494">
        <v>1</v>
      </c>
      <c r="AM494" s="91">
        <v>50</v>
      </c>
      <c r="AN494" s="93">
        <v>25</v>
      </c>
      <c r="AO494" s="93">
        <v>30</v>
      </c>
      <c r="AP494" s="97">
        <v>28900</v>
      </c>
      <c r="AQ494" s="97">
        <f t="shared" si="115"/>
        <v>50025</v>
      </c>
      <c r="AR494" s="10" t="s">
        <v>718</v>
      </c>
      <c r="AS494">
        <f t="shared" si="123"/>
        <v>5028900</v>
      </c>
      <c r="AW494">
        <v>38.4</v>
      </c>
      <c r="AX494">
        <v>0.01</v>
      </c>
      <c r="AY494">
        <v>38.39</v>
      </c>
    </row>
    <row r="495" spans="1:54" ht="13" hidden="1" customHeight="1" outlineLevel="1">
      <c r="A495" t="s">
        <v>605</v>
      </c>
      <c r="B495" s="10" t="s">
        <v>640</v>
      </c>
      <c r="C495" s="1">
        <f t="shared" si="117"/>
        <v>39</v>
      </c>
      <c r="D495" s="7">
        <f>IF(N495&gt;0, RANK(N495,(N495:P495,Q495:AE495)),0)</f>
        <v>1</v>
      </c>
      <c r="E495" s="7">
        <f>IF(O495&gt;0,RANK(O495,(N495:P495,Q495:AE495)),0)</f>
        <v>2</v>
      </c>
      <c r="F495" s="7">
        <f t="shared" si="118"/>
        <v>0</v>
      </c>
      <c r="G495" s="1">
        <f t="shared" si="113"/>
        <v>2</v>
      </c>
      <c r="H495" s="2">
        <f t="shared" si="114"/>
        <v>5.128205128205128E-2</v>
      </c>
      <c r="I495" s="8"/>
      <c r="J495" s="2">
        <f t="shared" si="119"/>
        <v>0.51282051282051277</v>
      </c>
      <c r="K495" s="2">
        <f t="shared" si="120"/>
        <v>0.46153846153846156</v>
      </c>
      <c r="L495" s="2">
        <f t="shared" si="121"/>
        <v>0</v>
      </c>
      <c r="M495" s="2">
        <f t="shared" si="122"/>
        <v>2.5641025641025661E-2</v>
      </c>
      <c r="N495" s="1">
        <v>20</v>
      </c>
      <c r="O495" s="1">
        <v>18</v>
      </c>
      <c r="P495" s="1">
        <v>0</v>
      </c>
      <c r="Q495" s="122"/>
      <c r="R495" s="122"/>
      <c r="S495" s="122"/>
      <c r="T495" s="122"/>
      <c r="U495" s="122"/>
      <c r="V495" s="122"/>
      <c r="W495" s="122">
        <v>0</v>
      </c>
      <c r="X495" s="122">
        <v>0</v>
      </c>
      <c r="Y495" s="57"/>
      <c r="Z495" s="57"/>
      <c r="AA495" s="57">
        <v>1</v>
      </c>
      <c r="AB495" s="10">
        <v>0</v>
      </c>
      <c r="AC495" s="10">
        <v>0</v>
      </c>
      <c r="AD495" s="10"/>
      <c r="AI495" t="str">
        <f t="shared" si="116"/>
        <v>Granby</v>
      </c>
      <c r="AJ495" t="s">
        <v>808</v>
      </c>
      <c r="AK495">
        <v>1</v>
      </c>
      <c r="AM495" s="91">
        <v>50</v>
      </c>
      <c r="AN495" s="93">
        <v>9</v>
      </c>
      <c r="AO495" s="93">
        <v>50</v>
      </c>
      <c r="AP495" s="97">
        <v>29125</v>
      </c>
      <c r="AQ495" s="97">
        <f t="shared" si="115"/>
        <v>50009</v>
      </c>
      <c r="AR495" s="10" t="s">
        <v>718</v>
      </c>
      <c r="AS495">
        <f t="shared" si="123"/>
        <v>5029125</v>
      </c>
      <c r="AW495">
        <v>39.08</v>
      </c>
      <c r="AX495">
        <v>0.05</v>
      </c>
      <c r="AY495">
        <v>39.03</v>
      </c>
    </row>
    <row r="496" spans="1:54" ht="13" hidden="1" customHeight="1" outlineLevel="1">
      <c r="A496" t="s">
        <v>752</v>
      </c>
      <c r="B496" s="10" t="s">
        <v>640</v>
      </c>
      <c r="C496" s="1">
        <f t="shared" si="117"/>
        <v>1000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 t="shared" si="118"/>
        <v>4</v>
      </c>
      <c r="G496" s="1">
        <f t="shared" ref="G496:G559" si="124">IF(C496&gt;0,MAX(N496:P496)-LARGE(N496:P496,2),0)</f>
        <v>262</v>
      </c>
      <c r="H496" s="2">
        <f t="shared" ref="H496:H559" si="125">IF(C496&gt;0,G496/C496,0)</f>
        <v>0.26200000000000001</v>
      </c>
      <c r="I496" s="8"/>
      <c r="J496" s="2">
        <f t="shared" si="119"/>
        <v>0.60299999999999998</v>
      </c>
      <c r="K496" s="2">
        <f t="shared" si="120"/>
        <v>0.34100000000000003</v>
      </c>
      <c r="L496" s="2">
        <f t="shared" si="121"/>
        <v>1.4999999999999999E-2</v>
      </c>
      <c r="M496" s="2">
        <f t="shared" si="122"/>
        <v>4.0999999999999995E-2</v>
      </c>
      <c r="N496" s="1">
        <v>603</v>
      </c>
      <c r="O496" s="1">
        <v>341</v>
      </c>
      <c r="P496" s="1">
        <v>15</v>
      </c>
      <c r="Q496" s="122"/>
      <c r="R496" s="122"/>
      <c r="S496" s="122"/>
      <c r="T496" s="122"/>
      <c r="U496" s="122"/>
      <c r="V496" s="122"/>
      <c r="W496" s="122">
        <v>2</v>
      </c>
      <c r="X496" s="122">
        <v>0</v>
      </c>
      <c r="Y496" s="57"/>
      <c r="Z496" s="57"/>
      <c r="AA496" s="57">
        <v>16</v>
      </c>
      <c r="AB496" s="10">
        <v>12</v>
      </c>
      <c r="AC496" s="10">
        <v>11</v>
      </c>
      <c r="AD496" s="10"/>
      <c r="AI496" t="str">
        <f t="shared" si="116"/>
        <v>Grand Isle</v>
      </c>
      <c r="AJ496" t="s">
        <v>752</v>
      </c>
      <c r="AK496">
        <v>1</v>
      </c>
      <c r="AM496" s="91">
        <v>50</v>
      </c>
      <c r="AN496" s="93">
        <v>13</v>
      </c>
      <c r="AO496" s="93">
        <v>10</v>
      </c>
      <c r="AP496" s="97">
        <v>29275</v>
      </c>
      <c r="AQ496" s="97">
        <f t="shared" si="115"/>
        <v>50013</v>
      </c>
      <c r="AR496" s="10" t="s">
        <v>718</v>
      </c>
      <c r="AS496">
        <f t="shared" si="123"/>
        <v>5029275</v>
      </c>
      <c r="AW496">
        <v>35.130000000000003</v>
      </c>
      <c r="AX496">
        <v>18.62</v>
      </c>
      <c r="AY496">
        <v>16.510000000000002</v>
      </c>
    </row>
    <row r="497" spans="1:51" ht="13" hidden="1" customHeight="1" outlineLevel="1">
      <c r="A497" t="s">
        <v>681</v>
      </c>
      <c r="B497" s="10" t="s">
        <v>640</v>
      </c>
      <c r="C497" s="1">
        <f t="shared" si="117"/>
        <v>129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 t="shared" si="118"/>
        <v>0</v>
      </c>
      <c r="G497" s="1">
        <f t="shared" si="124"/>
        <v>66</v>
      </c>
      <c r="H497" s="2">
        <f t="shared" si="125"/>
        <v>0.51162790697674421</v>
      </c>
      <c r="I497" s="8"/>
      <c r="J497" s="2">
        <f t="shared" si="119"/>
        <v>0.72868217054263562</v>
      </c>
      <c r="K497" s="2">
        <f t="shared" si="120"/>
        <v>0.21705426356589147</v>
      </c>
      <c r="L497" s="2">
        <f t="shared" si="121"/>
        <v>0</v>
      </c>
      <c r="M497" s="2">
        <f t="shared" si="122"/>
        <v>5.4263565891472909E-2</v>
      </c>
      <c r="N497" s="1">
        <v>94</v>
      </c>
      <c r="O497" s="1">
        <v>28</v>
      </c>
      <c r="P497" s="1">
        <v>0</v>
      </c>
      <c r="Q497" s="122"/>
      <c r="R497" s="122"/>
      <c r="S497" s="122"/>
      <c r="T497" s="122"/>
      <c r="U497" s="122"/>
      <c r="V497" s="122"/>
      <c r="W497" s="122">
        <v>1</v>
      </c>
      <c r="X497" s="122">
        <v>0</v>
      </c>
      <c r="Y497" s="57"/>
      <c r="Z497" s="57"/>
      <c r="AA497" s="57">
        <v>1</v>
      </c>
      <c r="AB497" s="10">
        <v>4</v>
      </c>
      <c r="AC497" s="10">
        <v>1</v>
      </c>
      <c r="AD497" s="10"/>
      <c r="AI497" t="str">
        <f t="shared" si="116"/>
        <v>Granville</v>
      </c>
      <c r="AJ497" t="s">
        <v>1058</v>
      </c>
      <c r="AK497">
        <v>1</v>
      </c>
      <c r="AM497" s="91">
        <v>50</v>
      </c>
      <c r="AN497" s="93">
        <v>1</v>
      </c>
      <c r="AO497" s="93">
        <v>35</v>
      </c>
      <c r="AP497" s="97">
        <v>29575</v>
      </c>
      <c r="AQ497" s="97">
        <f t="shared" si="115"/>
        <v>50001</v>
      </c>
      <c r="AR497" s="10" t="s">
        <v>718</v>
      </c>
      <c r="AS497">
        <f t="shared" si="123"/>
        <v>5029575</v>
      </c>
      <c r="AW497">
        <v>52.22</v>
      </c>
      <c r="AX497">
        <v>0</v>
      </c>
      <c r="AY497">
        <v>52.22</v>
      </c>
    </row>
    <row r="498" spans="1:51" ht="13" hidden="1" customHeight="1" outlineLevel="1">
      <c r="A498" t="s">
        <v>1755</v>
      </c>
      <c r="B498" s="10" t="s">
        <v>640</v>
      </c>
      <c r="C498" s="1">
        <f t="shared" si="117"/>
        <v>346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 t="shared" si="118"/>
        <v>4</v>
      </c>
      <c r="G498" s="1">
        <f t="shared" si="124"/>
        <v>140</v>
      </c>
      <c r="H498" s="2">
        <f t="shared" si="125"/>
        <v>0.40462427745664742</v>
      </c>
      <c r="I498" s="8"/>
      <c r="J498" s="2">
        <f t="shared" si="119"/>
        <v>0.67919075144508667</v>
      </c>
      <c r="K498" s="2">
        <f t="shared" si="120"/>
        <v>0.27456647398843931</v>
      </c>
      <c r="L498" s="2">
        <f t="shared" si="121"/>
        <v>1.1560693641618497E-2</v>
      </c>
      <c r="M498" s="2">
        <f t="shared" si="122"/>
        <v>3.4682080924855523E-2</v>
      </c>
      <c r="N498" s="1">
        <v>235</v>
      </c>
      <c r="O498" s="1">
        <v>95</v>
      </c>
      <c r="P498" s="1">
        <v>4</v>
      </c>
      <c r="Q498" s="122"/>
      <c r="R498" s="122"/>
      <c r="S498" s="122"/>
      <c r="T498" s="122"/>
      <c r="U498" s="122"/>
      <c r="V498" s="122"/>
      <c r="W498" s="122">
        <v>3</v>
      </c>
      <c r="X498" s="122">
        <v>0</v>
      </c>
      <c r="Y498" s="57"/>
      <c r="Z498" s="57"/>
      <c r="AA498" s="57">
        <v>3</v>
      </c>
      <c r="AB498" s="10">
        <v>6</v>
      </c>
      <c r="AC498" s="10">
        <v>0</v>
      </c>
      <c r="AD498" s="10"/>
      <c r="AI498" t="str">
        <f t="shared" si="116"/>
        <v>Greensboro</v>
      </c>
      <c r="AJ498" t="s">
        <v>2569</v>
      </c>
      <c r="AK498">
        <v>1</v>
      </c>
      <c r="AM498" s="91">
        <v>50</v>
      </c>
      <c r="AN498" s="93">
        <v>19</v>
      </c>
      <c r="AO498" s="93">
        <v>45</v>
      </c>
      <c r="AP498" s="97">
        <v>30175</v>
      </c>
      <c r="AQ498" s="97">
        <f t="shared" si="115"/>
        <v>50019</v>
      </c>
      <c r="AR498" s="10" t="s">
        <v>718</v>
      </c>
      <c r="AS498">
        <f t="shared" si="123"/>
        <v>5030175</v>
      </c>
      <c r="AW498">
        <v>39.39</v>
      </c>
      <c r="AX498">
        <v>1.62</v>
      </c>
      <c r="AY498">
        <v>37.770000000000003</v>
      </c>
    </row>
    <row r="499" spans="1:51" ht="13" hidden="1" customHeight="1" outlineLevel="1">
      <c r="A499" t="s">
        <v>125</v>
      </c>
      <c r="B499" s="10" t="s">
        <v>640</v>
      </c>
      <c r="C499" s="1">
        <f t="shared" si="117"/>
        <v>364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 t="shared" si="118"/>
        <v>4</v>
      </c>
      <c r="G499" s="1">
        <f t="shared" si="124"/>
        <v>20</v>
      </c>
      <c r="H499" s="2">
        <f t="shared" si="125"/>
        <v>5.4945054945054944E-2</v>
      </c>
      <c r="I499" s="8"/>
      <c r="J499" s="2">
        <f t="shared" si="119"/>
        <v>0.44505494505494503</v>
      </c>
      <c r="K499" s="2">
        <f t="shared" si="120"/>
        <v>0.5</v>
      </c>
      <c r="L499" s="2">
        <f t="shared" si="121"/>
        <v>1.3736263736263736E-2</v>
      </c>
      <c r="M499" s="2">
        <f t="shared" si="122"/>
        <v>4.1208791208791236E-2</v>
      </c>
      <c r="N499" s="1">
        <v>162</v>
      </c>
      <c r="O499" s="1">
        <v>182</v>
      </c>
      <c r="P499" s="1">
        <v>5</v>
      </c>
      <c r="Q499" s="122"/>
      <c r="R499" s="122"/>
      <c r="S499" s="122"/>
      <c r="T499" s="122"/>
      <c r="U499" s="122"/>
      <c r="V499" s="122"/>
      <c r="W499" s="122">
        <v>4</v>
      </c>
      <c r="X499" s="122">
        <v>0</v>
      </c>
      <c r="Y499" s="57"/>
      <c r="Z499" s="57"/>
      <c r="AA499" s="57">
        <v>0</v>
      </c>
      <c r="AB499" s="10">
        <v>7</v>
      </c>
      <c r="AC499" s="10">
        <v>4</v>
      </c>
      <c r="AD499" s="10"/>
      <c r="AI499" t="str">
        <f t="shared" si="116"/>
        <v>Groton</v>
      </c>
      <c r="AJ499" t="s">
        <v>1592</v>
      </c>
      <c r="AK499">
        <v>1</v>
      </c>
      <c r="AM499" s="91">
        <v>50</v>
      </c>
      <c r="AN499" s="93">
        <v>5</v>
      </c>
      <c r="AO499" s="93">
        <v>20</v>
      </c>
      <c r="AP499" s="97">
        <v>30550</v>
      </c>
      <c r="AQ499" s="97">
        <f t="shared" ref="AQ499:AQ562" si="126">AM499*1000+AN499</f>
        <v>50005</v>
      </c>
      <c r="AR499" s="10" t="s">
        <v>718</v>
      </c>
      <c r="AS499">
        <f t="shared" si="123"/>
        <v>5030550</v>
      </c>
      <c r="AW499">
        <v>54.96</v>
      </c>
      <c r="AX499">
        <v>1</v>
      </c>
      <c r="AY499">
        <v>53.96</v>
      </c>
    </row>
    <row r="500" spans="1:51" ht="13" hidden="1" customHeight="1" outlineLevel="1">
      <c r="A500" t="s">
        <v>145</v>
      </c>
      <c r="B500" s="10" t="s">
        <v>640</v>
      </c>
      <c r="C500" s="1">
        <f t="shared" si="117"/>
        <v>128</v>
      </c>
      <c r="D500" s="7">
        <f>IF(N500&gt;0, RANK(N500,(N500:P500,Q500:AE500)),0)</f>
        <v>1</v>
      </c>
      <c r="E500" s="7">
        <f>IF(O500&gt;0,RANK(O500,(N500:P500,Q500:AE500)),0)</f>
        <v>2</v>
      </c>
      <c r="F500" s="7">
        <f t="shared" si="118"/>
        <v>4</v>
      </c>
      <c r="G500" s="1">
        <f t="shared" si="124"/>
        <v>23</v>
      </c>
      <c r="H500" s="2">
        <f t="shared" si="125"/>
        <v>0.1796875</v>
      </c>
      <c r="I500" s="8"/>
      <c r="J500" s="2">
        <f t="shared" si="119"/>
        <v>0.546875</v>
      </c>
      <c r="K500" s="2">
        <f t="shared" si="120"/>
        <v>0.3671875</v>
      </c>
      <c r="L500" s="2">
        <f t="shared" si="121"/>
        <v>1.5625E-2</v>
      </c>
      <c r="M500" s="2">
        <f t="shared" si="122"/>
        <v>7.03125E-2</v>
      </c>
      <c r="N500" s="1">
        <v>70</v>
      </c>
      <c r="O500" s="1">
        <v>47</v>
      </c>
      <c r="P500" s="1">
        <v>2</v>
      </c>
      <c r="Q500" s="122"/>
      <c r="R500" s="122"/>
      <c r="S500" s="122"/>
      <c r="T500" s="122"/>
      <c r="U500" s="122"/>
      <c r="V500" s="122"/>
      <c r="W500" s="122">
        <v>0</v>
      </c>
      <c r="X500" s="122">
        <v>0</v>
      </c>
      <c r="Y500" s="57"/>
      <c r="Z500" s="57"/>
      <c r="AA500" s="57">
        <v>1</v>
      </c>
      <c r="AB500" s="10">
        <v>2</v>
      </c>
      <c r="AC500" s="10">
        <v>6</v>
      </c>
      <c r="AD500" s="10"/>
      <c r="AI500" t="str">
        <f t="shared" si="116"/>
        <v>Guildhall</v>
      </c>
      <c r="AJ500" t="s">
        <v>808</v>
      </c>
      <c r="AK500">
        <v>1</v>
      </c>
      <c r="AM500" s="91">
        <v>50</v>
      </c>
      <c r="AN500" s="93">
        <v>9</v>
      </c>
      <c r="AO500" s="93">
        <v>55</v>
      </c>
      <c r="AP500" s="97">
        <v>30775</v>
      </c>
      <c r="AQ500" s="97">
        <f t="shared" si="126"/>
        <v>50009</v>
      </c>
      <c r="AR500" s="10" t="s">
        <v>718</v>
      </c>
      <c r="AS500">
        <f t="shared" si="123"/>
        <v>5030775</v>
      </c>
      <c r="AW500">
        <v>32.72</v>
      </c>
      <c r="AX500">
        <v>0</v>
      </c>
      <c r="AY500">
        <v>32.72</v>
      </c>
    </row>
    <row r="501" spans="1:51" ht="13" hidden="1" customHeight="1" outlineLevel="1">
      <c r="A501" t="s">
        <v>651</v>
      </c>
      <c r="B501" s="10" t="s">
        <v>640</v>
      </c>
      <c r="C501" s="1">
        <f t="shared" si="117"/>
        <v>850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 t="shared" si="118"/>
        <v>3</v>
      </c>
      <c r="G501" s="1">
        <f t="shared" si="124"/>
        <v>459</v>
      </c>
      <c r="H501" s="2">
        <f t="shared" si="125"/>
        <v>0.54</v>
      </c>
      <c r="I501" s="8"/>
      <c r="J501" s="2">
        <f t="shared" si="119"/>
        <v>0.74235294117647055</v>
      </c>
      <c r="K501" s="2">
        <f t="shared" si="120"/>
        <v>0.2023529411764706</v>
      </c>
      <c r="L501" s="2">
        <f t="shared" si="121"/>
        <v>2.7058823529411764E-2</v>
      </c>
      <c r="M501" s="2">
        <f t="shared" si="122"/>
        <v>2.8235294117647091E-2</v>
      </c>
      <c r="N501" s="1">
        <v>631</v>
      </c>
      <c r="O501" s="1">
        <v>172</v>
      </c>
      <c r="P501" s="1">
        <v>23</v>
      </c>
      <c r="Q501" s="122"/>
      <c r="R501" s="122"/>
      <c r="S501" s="122"/>
      <c r="T501" s="122"/>
      <c r="U501" s="122"/>
      <c r="V501" s="122"/>
      <c r="W501" s="122">
        <v>11</v>
      </c>
      <c r="X501" s="122">
        <v>1</v>
      </c>
      <c r="Y501" s="57"/>
      <c r="Z501" s="57"/>
      <c r="AA501" s="57">
        <v>4</v>
      </c>
      <c r="AB501" s="10">
        <v>7</v>
      </c>
      <c r="AC501" s="10">
        <v>1</v>
      </c>
      <c r="AD501" s="10"/>
      <c r="AI501" t="str">
        <f t="shared" si="116"/>
        <v>Guilford</v>
      </c>
      <c r="AJ501" t="s">
        <v>496</v>
      </c>
      <c r="AK501">
        <v>1</v>
      </c>
      <c r="AM501" s="91">
        <v>50</v>
      </c>
      <c r="AN501" s="93">
        <v>25</v>
      </c>
      <c r="AO501" s="93">
        <v>35</v>
      </c>
      <c r="AP501" s="97">
        <v>30925</v>
      </c>
      <c r="AQ501" s="97">
        <f t="shared" si="126"/>
        <v>50025</v>
      </c>
      <c r="AR501" s="10" t="s">
        <v>718</v>
      </c>
      <c r="AS501">
        <f t="shared" si="123"/>
        <v>5030925</v>
      </c>
      <c r="AW501">
        <v>39.97</v>
      </c>
      <c r="AX501">
        <v>0.08</v>
      </c>
      <c r="AY501">
        <v>39.89</v>
      </c>
    </row>
    <row r="502" spans="1:51" ht="13" hidden="1" customHeight="1" outlineLevel="1">
      <c r="A502" t="s">
        <v>1152</v>
      </c>
      <c r="B502" s="10" t="s">
        <v>640</v>
      </c>
      <c r="C502" s="1">
        <f t="shared" si="117"/>
        <v>290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 t="shared" si="118"/>
        <v>3</v>
      </c>
      <c r="G502" s="1">
        <f t="shared" si="124"/>
        <v>77</v>
      </c>
      <c r="H502" s="2">
        <f t="shared" si="125"/>
        <v>0.26551724137931032</v>
      </c>
      <c r="I502" s="8"/>
      <c r="J502" s="2">
        <f t="shared" si="119"/>
        <v>0.59310344827586203</v>
      </c>
      <c r="K502" s="2">
        <f t="shared" si="120"/>
        <v>0.32758620689655171</v>
      </c>
      <c r="L502" s="2">
        <f t="shared" si="121"/>
        <v>4.1379310344827586E-2</v>
      </c>
      <c r="M502" s="2">
        <f t="shared" si="122"/>
        <v>3.7931034482758669E-2</v>
      </c>
      <c r="N502" s="1">
        <v>172</v>
      </c>
      <c r="O502" s="1">
        <v>95</v>
      </c>
      <c r="P502" s="1">
        <v>12</v>
      </c>
      <c r="Q502" s="122"/>
      <c r="R502" s="122"/>
      <c r="S502" s="122"/>
      <c r="T502" s="122"/>
      <c r="U502" s="122"/>
      <c r="V502" s="122"/>
      <c r="W502" s="122">
        <v>3</v>
      </c>
      <c r="X502" s="122">
        <v>0</v>
      </c>
      <c r="Y502" s="57"/>
      <c r="Z502" s="57"/>
      <c r="AA502" s="57">
        <v>3</v>
      </c>
      <c r="AB502" s="10">
        <v>4</v>
      </c>
      <c r="AC502" s="10">
        <v>1</v>
      </c>
      <c r="AD502" s="10"/>
      <c r="AI502" t="str">
        <f t="shared" si="116"/>
        <v>Halifax</v>
      </c>
      <c r="AJ502" t="s">
        <v>496</v>
      </c>
      <c r="AK502">
        <v>1</v>
      </c>
      <c r="AM502" s="91">
        <v>50</v>
      </c>
      <c r="AN502" s="93">
        <v>25</v>
      </c>
      <c r="AO502" s="93">
        <v>40</v>
      </c>
      <c r="AP502" s="97">
        <v>31150</v>
      </c>
      <c r="AQ502" s="97">
        <f t="shared" si="126"/>
        <v>50025</v>
      </c>
      <c r="AR502" s="10" t="s">
        <v>718</v>
      </c>
      <c r="AS502">
        <f t="shared" si="123"/>
        <v>5031150</v>
      </c>
      <c r="AW502">
        <v>39.799999999999997</v>
      </c>
      <c r="AX502">
        <v>0.05</v>
      </c>
      <c r="AY502">
        <v>39.75</v>
      </c>
    </row>
    <row r="503" spans="1:51" ht="13" hidden="1" customHeight="1" outlineLevel="1">
      <c r="A503" t="s">
        <v>2196</v>
      </c>
      <c r="B503" s="10" t="s">
        <v>640</v>
      </c>
      <c r="C503" s="1">
        <f t="shared" si="117"/>
        <v>139</v>
      </c>
      <c r="D503" s="7">
        <f>IF(N503&gt;0, RANK(N503,(N503:P503,Q503:AE503)),0)</f>
        <v>1</v>
      </c>
      <c r="E503" s="7">
        <f>IF(O503&gt;0,RANK(O503,(N503:P503,Q503:AE503)),0)</f>
        <v>2</v>
      </c>
      <c r="F503" s="7">
        <f t="shared" si="118"/>
        <v>3</v>
      </c>
      <c r="G503" s="1">
        <f t="shared" si="124"/>
        <v>42</v>
      </c>
      <c r="H503" s="2">
        <f t="shared" si="125"/>
        <v>0.30215827338129497</v>
      </c>
      <c r="I503" s="8"/>
      <c r="J503" s="2">
        <f t="shared" si="119"/>
        <v>0.61870503597122306</v>
      </c>
      <c r="K503" s="2">
        <f t="shared" si="120"/>
        <v>0.31654676258992803</v>
      </c>
      <c r="L503" s="2">
        <f t="shared" si="121"/>
        <v>2.1582733812949641E-2</v>
      </c>
      <c r="M503" s="2">
        <f t="shared" si="122"/>
        <v>4.3165467625899262E-2</v>
      </c>
      <c r="N503" s="1">
        <v>86</v>
      </c>
      <c r="O503" s="1">
        <v>44</v>
      </c>
      <c r="P503" s="1">
        <v>3</v>
      </c>
      <c r="Q503" s="122"/>
      <c r="R503" s="122"/>
      <c r="S503" s="122"/>
      <c r="T503" s="122"/>
      <c r="U503" s="122"/>
      <c r="V503" s="122"/>
      <c r="W503" s="122">
        <v>2</v>
      </c>
      <c r="X503" s="122">
        <v>0</v>
      </c>
      <c r="Y503" s="57"/>
      <c r="Z503" s="57"/>
      <c r="AA503" s="57">
        <v>1</v>
      </c>
      <c r="AB503" s="10">
        <v>0</v>
      </c>
      <c r="AC503" s="10">
        <v>3</v>
      </c>
      <c r="AD503" s="10"/>
      <c r="AI503" t="str">
        <f t="shared" si="116"/>
        <v>Hancock</v>
      </c>
      <c r="AJ503" t="s">
        <v>1058</v>
      </c>
      <c r="AK503">
        <v>1</v>
      </c>
      <c r="AM503" s="91">
        <v>50</v>
      </c>
      <c r="AN503" s="93">
        <v>1</v>
      </c>
      <c r="AO503" s="93">
        <v>40</v>
      </c>
      <c r="AP503" s="97">
        <v>31525</v>
      </c>
      <c r="AQ503" s="97">
        <f t="shared" si="126"/>
        <v>50001</v>
      </c>
      <c r="AR503" s="10" t="s">
        <v>718</v>
      </c>
      <c r="AS503">
        <f t="shared" si="123"/>
        <v>5031525</v>
      </c>
      <c r="AW503">
        <v>38.46</v>
      </c>
      <c r="AX503">
        <v>0.02</v>
      </c>
      <c r="AY503">
        <v>38.44</v>
      </c>
    </row>
    <row r="504" spans="1:51" ht="13" hidden="1" customHeight="1" outlineLevel="1">
      <c r="A504" t="s">
        <v>896</v>
      </c>
      <c r="B504" s="10" t="s">
        <v>640</v>
      </c>
      <c r="C504" s="1">
        <f t="shared" si="117"/>
        <v>1126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 t="shared" si="118"/>
        <v>4</v>
      </c>
      <c r="G504" s="1">
        <f t="shared" si="124"/>
        <v>466</v>
      </c>
      <c r="H504" s="2">
        <f t="shared" si="125"/>
        <v>0.41385435168738899</v>
      </c>
      <c r="I504" s="8"/>
      <c r="J504" s="2">
        <f t="shared" si="119"/>
        <v>0.68117229129662527</v>
      </c>
      <c r="K504" s="2">
        <f t="shared" si="120"/>
        <v>0.26731793960923622</v>
      </c>
      <c r="L504" s="2">
        <f t="shared" si="121"/>
        <v>1.0657193605683837E-2</v>
      </c>
      <c r="M504" s="2">
        <f t="shared" si="122"/>
        <v>4.0852575488454675E-2</v>
      </c>
      <c r="N504" s="1">
        <v>767</v>
      </c>
      <c r="O504" s="1">
        <v>301</v>
      </c>
      <c r="P504" s="1">
        <v>12</v>
      </c>
      <c r="Q504" s="122"/>
      <c r="R504" s="122"/>
      <c r="S504" s="122"/>
      <c r="T504" s="122"/>
      <c r="U504" s="122"/>
      <c r="V504" s="122"/>
      <c r="W504" s="122">
        <v>12</v>
      </c>
      <c r="X504" s="122">
        <v>0</v>
      </c>
      <c r="Y504" s="57"/>
      <c r="Z504" s="57"/>
      <c r="AA504" s="57">
        <v>7</v>
      </c>
      <c r="AB504" s="10">
        <v>15</v>
      </c>
      <c r="AC504" s="10">
        <v>12</v>
      </c>
      <c r="AD504" s="10"/>
      <c r="AI504" t="str">
        <f t="shared" si="116"/>
        <v>Hardwick</v>
      </c>
      <c r="AJ504" t="s">
        <v>1592</v>
      </c>
      <c r="AK504">
        <v>1</v>
      </c>
      <c r="AM504" s="91">
        <v>50</v>
      </c>
      <c r="AN504" s="93">
        <v>5</v>
      </c>
      <c r="AO504" s="93">
        <v>25</v>
      </c>
      <c r="AP504" s="97">
        <v>31825</v>
      </c>
      <c r="AQ504" s="97">
        <f t="shared" si="126"/>
        <v>50005</v>
      </c>
      <c r="AR504" s="10" t="s">
        <v>718</v>
      </c>
      <c r="AS504">
        <f t="shared" si="123"/>
        <v>5031825</v>
      </c>
      <c r="AW504">
        <v>38.89</v>
      </c>
      <c r="AX504">
        <v>0.36</v>
      </c>
      <c r="AY504">
        <v>38.53</v>
      </c>
    </row>
    <row r="505" spans="1:51" ht="13" hidden="1" customHeight="1" outlineLevel="1">
      <c r="A505" t="s">
        <v>1842</v>
      </c>
      <c r="B505" s="10" t="s">
        <v>640</v>
      </c>
      <c r="C505" s="1">
        <f t="shared" si="117"/>
        <v>3232</v>
      </c>
      <c r="D505" s="7">
        <f>IF(N505&gt;0, RANK(N505,(N505:P505,Q505:AE505)),0)</f>
        <v>1</v>
      </c>
      <c r="E505" s="7">
        <f>IF(O505&gt;0,RANK(O505,(N505:P505,Q505:AE505)),0)</f>
        <v>2</v>
      </c>
      <c r="F505" s="7">
        <f t="shared" si="118"/>
        <v>3</v>
      </c>
      <c r="G505" s="1">
        <f t="shared" si="124"/>
        <v>1106</v>
      </c>
      <c r="H505" s="2">
        <f t="shared" si="125"/>
        <v>0.34220297029702973</v>
      </c>
      <c r="I505" s="8"/>
      <c r="J505" s="2">
        <f t="shared" si="119"/>
        <v>0.65129950495049505</v>
      </c>
      <c r="K505" s="2">
        <f t="shared" si="120"/>
        <v>0.30909653465346537</v>
      </c>
      <c r="L505" s="2">
        <f t="shared" si="121"/>
        <v>1.2066831683168317E-2</v>
      </c>
      <c r="M505" s="2">
        <f t="shared" si="122"/>
        <v>2.7537128712871266E-2</v>
      </c>
      <c r="N505" s="1">
        <v>2105</v>
      </c>
      <c r="O505" s="1">
        <v>999</v>
      </c>
      <c r="P505" s="1">
        <v>39</v>
      </c>
      <c r="Q505" s="122"/>
      <c r="R505" s="122"/>
      <c r="S505" s="122"/>
      <c r="T505" s="122"/>
      <c r="U505" s="122"/>
      <c r="V505" s="122"/>
      <c r="W505" s="122">
        <v>12</v>
      </c>
      <c r="X505" s="122">
        <v>0</v>
      </c>
      <c r="Y505" s="57"/>
      <c r="Z505" s="57"/>
      <c r="AA505" s="57">
        <v>12</v>
      </c>
      <c r="AB505" s="10">
        <v>38</v>
      </c>
      <c r="AC505" s="10">
        <v>27</v>
      </c>
      <c r="AD505" s="10"/>
      <c r="AI505" t="str">
        <f t="shared" si="116"/>
        <v>Hartford</v>
      </c>
      <c r="AJ505" t="s">
        <v>1285</v>
      </c>
      <c r="AK505">
        <v>1</v>
      </c>
      <c r="AM505" s="91">
        <v>50</v>
      </c>
      <c r="AN505" s="93">
        <v>27</v>
      </c>
      <c r="AO505" s="93">
        <v>40</v>
      </c>
      <c r="AP505" s="97">
        <v>32275</v>
      </c>
      <c r="AQ505" s="97">
        <f t="shared" si="126"/>
        <v>50027</v>
      </c>
      <c r="AR505" s="10" t="s">
        <v>718</v>
      </c>
      <c r="AS505">
        <f t="shared" si="123"/>
        <v>5032275</v>
      </c>
      <c r="AW505">
        <v>45.9</v>
      </c>
      <c r="AX505">
        <v>0.75</v>
      </c>
      <c r="AY505">
        <v>45.15</v>
      </c>
    </row>
    <row r="506" spans="1:51" ht="13" hidden="1" customHeight="1" outlineLevel="1">
      <c r="A506" t="s">
        <v>818</v>
      </c>
      <c r="B506" s="10" t="s">
        <v>640</v>
      </c>
      <c r="C506" s="1">
        <f t="shared" si="117"/>
        <v>1431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 t="shared" si="118"/>
        <v>5</v>
      </c>
      <c r="G506" s="1">
        <f t="shared" si="124"/>
        <v>474</v>
      </c>
      <c r="H506" s="2">
        <f t="shared" si="125"/>
        <v>0.33123689727463312</v>
      </c>
      <c r="I506" s="8"/>
      <c r="J506" s="2">
        <f t="shared" si="119"/>
        <v>0.64779874213836475</v>
      </c>
      <c r="K506" s="2">
        <f t="shared" si="120"/>
        <v>0.31656184486373168</v>
      </c>
      <c r="L506" s="2">
        <f t="shared" si="121"/>
        <v>8.385744234800839E-3</v>
      </c>
      <c r="M506" s="2">
        <f t="shared" si="122"/>
        <v>2.7253668763102736E-2</v>
      </c>
      <c r="N506" s="1">
        <v>927</v>
      </c>
      <c r="O506" s="1">
        <v>453</v>
      </c>
      <c r="P506" s="1">
        <v>12</v>
      </c>
      <c r="Q506" s="122"/>
      <c r="R506" s="122"/>
      <c r="S506" s="122"/>
      <c r="T506" s="122"/>
      <c r="U506" s="122"/>
      <c r="V506" s="122"/>
      <c r="W506" s="122">
        <v>10</v>
      </c>
      <c r="X506" s="122">
        <v>0</v>
      </c>
      <c r="Y506" s="57"/>
      <c r="Z506" s="57"/>
      <c r="AA506" s="57">
        <v>1</v>
      </c>
      <c r="AB506" s="10">
        <v>13</v>
      </c>
      <c r="AC506" s="10">
        <v>15</v>
      </c>
      <c r="AD506" s="10"/>
      <c r="AI506" t="str">
        <f t="shared" si="116"/>
        <v>Hartland</v>
      </c>
      <c r="AJ506" t="s">
        <v>1285</v>
      </c>
      <c r="AK506">
        <v>1</v>
      </c>
      <c r="AM506" s="91">
        <v>50</v>
      </c>
      <c r="AN506" s="93">
        <v>27</v>
      </c>
      <c r="AO506" s="93">
        <v>45</v>
      </c>
      <c r="AP506" s="97">
        <v>32425</v>
      </c>
      <c r="AQ506" s="97">
        <f t="shared" si="126"/>
        <v>50027</v>
      </c>
      <c r="AR506" s="10" t="s">
        <v>718</v>
      </c>
      <c r="AS506">
        <f t="shared" si="123"/>
        <v>5032425</v>
      </c>
      <c r="AW506">
        <v>45.19</v>
      </c>
      <c r="AX506">
        <v>0.24</v>
      </c>
      <c r="AY506">
        <v>44.96</v>
      </c>
    </row>
    <row r="507" spans="1:51" ht="13" hidden="1" customHeight="1" outlineLevel="1">
      <c r="A507" t="s">
        <v>1998</v>
      </c>
      <c r="B507" s="10" t="s">
        <v>640</v>
      </c>
      <c r="C507" s="1">
        <f t="shared" si="117"/>
        <v>973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 t="shared" si="118"/>
        <v>3</v>
      </c>
      <c r="G507" s="1">
        <f t="shared" si="124"/>
        <v>111</v>
      </c>
      <c r="H507" s="2">
        <f t="shared" si="125"/>
        <v>0.11408016443987667</v>
      </c>
      <c r="I507" s="8"/>
      <c r="J507" s="2">
        <f t="shared" si="119"/>
        <v>0.53031860226104832</v>
      </c>
      <c r="K507" s="2">
        <f t="shared" si="120"/>
        <v>0.41623843782117165</v>
      </c>
      <c r="L507" s="2">
        <f t="shared" si="121"/>
        <v>1.5416238437821172E-2</v>
      </c>
      <c r="M507" s="2">
        <f t="shared" si="122"/>
        <v>3.8026721479958857E-2</v>
      </c>
      <c r="N507" s="1">
        <v>516</v>
      </c>
      <c r="O507" s="1">
        <v>405</v>
      </c>
      <c r="P507" s="1">
        <v>15</v>
      </c>
      <c r="Q507" s="122"/>
      <c r="R507" s="122"/>
      <c r="S507" s="122"/>
      <c r="T507" s="122"/>
      <c r="U507" s="122"/>
      <c r="V507" s="122"/>
      <c r="W507" s="122">
        <v>6</v>
      </c>
      <c r="X507" s="122">
        <v>1</v>
      </c>
      <c r="Y507" s="57"/>
      <c r="Z507" s="57"/>
      <c r="AA507" s="57">
        <v>14</v>
      </c>
      <c r="AB507" s="10">
        <v>8</v>
      </c>
      <c r="AC507" s="10">
        <v>8</v>
      </c>
      <c r="AD507" s="10"/>
      <c r="AI507" t="str">
        <f t="shared" si="116"/>
        <v>Highgate</v>
      </c>
      <c r="AJ507" t="s">
        <v>2072</v>
      </c>
      <c r="AK507">
        <v>1</v>
      </c>
      <c r="AM507" s="91">
        <v>50</v>
      </c>
      <c r="AN507" s="93">
        <v>11</v>
      </c>
      <c r="AO507" s="93">
        <v>50</v>
      </c>
      <c r="AP507" s="97">
        <v>33025</v>
      </c>
      <c r="AQ507" s="97">
        <f t="shared" si="126"/>
        <v>50011</v>
      </c>
      <c r="AR507" s="10" t="s">
        <v>718</v>
      </c>
      <c r="AS507">
        <f t="shared" si="123"/>
        <v>5033025</v>
      </c>
      <c r="AW507">
        <v>59.89</v>
      </c>
      <c r="AX507">
        <v>8.74</v>
      </c>
      <c r="AY507">
        <v>51.14</v>
      </c>
    </row>
    <row r="508" spans="1:51" ht="13" hidden="1" customHeight="1" outlineLevel="1">
      <c r="A508" t="s">
        <v>170</v>
      </c>
      <c r="B508" s="10" t="s">
        <v>640</v>
      </c>
      <c r="C508" s="1">
        <f t="shared" si="117"/>
        <v>1939</v>
      </c>
      <c r="D508" s="7">
        <f>IF(N508&gt;0, RANK(N508,(N508:P508,Q508:AE508)),0)</f>
        <v>1</v>
      </c>
      <c r="E508" s="7">
        <f>IF(O508&gt;0,RANK(O508,(N508:P508,Q508:AE508)),0)</f>
        <v>2</v>
      </c>
      <c r="F508" s="7">
        <f t="shared" si="118"/>
        <v>3</v>
      </c>
      <c r="G508" s="1">
        <f t="shared" si="124"/>
        <v>850</v>
      </c>
      <c r="H508" s="2">
        <f t="shared" si="125"/>
        <v>0.43837029396596183</v>
      </c>
      <c r="I508" s="8"/>
      <c r="J508" s="2">
        <f t="shared" si="119"/>
        <v>0.70242392986075297</v>
      </c>
      <c r="K508" s="2">
        <f t="shared" si="120"/>
        <v>0.26405363589479114</v>
      </c>
      <c r="L508" s="2">
        <f t="shared" si="121"/>
        <v>9.283135636926251E-3</v>
      </c>
      <c r="M508" s="2">
        <f t="shared" si="122"/>
        <v>2.4239298607529637E-2</v>
      </c>
      <c r="N508" s="1">
        <v>1362</v>
      </c>
      <c r="O508" s="1">
        <v>512</v>
      </c>
      <c r="P508" s="1">
        <v>18</v>
      </c>
      <c r="Q508" s="122"/>
      <c r="R508" s="122"/>
      <c r="S508" s="122"/>
      <c r="T508" s="122"/>
      <c r="U508" s="122"/>
      <c r="V508" s="122"/>
      <c r="W508" s="122">
        <v>13</v>
      </c>
      <c r="X508" s="122">
        <v>1</v>
      </c>
      <c r="Y508" s="57"/>
      <c r="Z508" s="57"/>
      <c r="AA508" s="57">
        <v>8</v>
      </c>
      <c r="AB508" s="10">
        <v>11</v>
      </c>
      <c r="AC508" s="10">
        <v>14</v>
      </c>
      <c r="AD508" s="10"/>
      <c r="AI508" t="str">
        <f t="shared" si="116"/>
        <v>Hinesburg</v>
      </c>
      <c r="AJ508" t="s">
        <v>833</v>
      </c>
      <c r="AK508">
        <v>1</v>
      </c>
      <c r="AM508" s="91">
        <v>50</v>
      </c>
      <c r="AN508" s="93">
        <v>7</v>
      </c>
      <c r="AO508" s="93">
        <v>35</v>
      </c>
      <c r="AP508" s="97">
        <v>33475</v>
      </c>
      <c r="AQ508" s="97">
        <f t="shared" si="126"/>
        <v>50007</v>
      </c>
      <c r="AR508" s="10" t="s">
        <v>718</v>
      </c>
      <c r="AS508">
        <f t="shared" si="123"/>
        <v>5033475</v>
      </c>
      <c r="AW508">
        <v>40.119999999999997</v>
      </c>
      <c r="AX508">
        <v>0.3</v>
      </c>
      <c r="AY508">
        <v>39.81</v>
      </c>
    </row>
    <row r="509" spans="1:51" ht="13" hidden="1" customHeight="1" outlineLevel="1">
      <c r="A509" t="s">
        <v>1770</v>
      </c>
      <c r="B509" s="10" t="s">
        <v>640</v>
      </c>
      <c r="C509" s="1">
        <f t="shared" si="117"/>
        <v>214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 t="shared" si="118"/>
        <v>5</v>
      </c>
      <c r="G509" s="1">
        <f t="shared" si="124"/>
        <v>37</v>
      </c>
      <c r="H509" s="2">
        <f t="shared" si="125"/>
        <v>0.17289719626168223</v>
      </c>
      <c r="I509" s="8"/>
      <c r="J509" s="2">
        <f t="shared" si="119"/>
        <v>0.55140186915887845</v>
      </c>
      <c r="K509" s="2">
        <f t="shared" si="120"/>
        <v>0.37850467289719625</v>
      </c>
      <c r="L509" s="2">
        <f t="shared" si="121"/>
        <v>1.4018691588785047E-2</v>
      </c>
      <c r="M509" s="2">
        <f t="shared" si="122"/>
        <v>5.6074766355140249E-2</v>
      </c>
      <c r="N509" s="1">
        <v>118</v>
      </c>
      <c r="O509" s="1">
        <v>81</v>
      </c>
      <c r="P509" s="1">
        <v>3</v>
      </c>
      <c r="Q509" s="122"/>
      <c r="R509" s="122"/>
      <c r="S509" s="122"/>
      <c r="T509" s="122"/>
      <c r="U509" s="122"/>
      <c r="V509" s="122"/>
      <c r="W509" s="122">
        <v>2</v>
      </c>
      <c r="X509" s="122">
        <v>0</v>
      </c>
      <c r="Y509" s="57"/>
      <c r="Z509" s="57"/>
      <c r="AA509" s="57">
        <v>0</v>
      </c>
      <c r="AB509" s="10">
        <v>6</v>
      </c>
      <c r="AC509" s="10">
        <v>4</v>
      </c>
      <c r="AD509" s="10"/>
      <c r="AI509" t="str">
        <f t="shared" si="116"/>
        <v>Holland</v>
      </c>
      <c r="AJ509" t="s">
        <v>2569</v>
      </c>
      <c r="AK509">
        <v>1</v>
      </c>
      <c r="AM509" s="91">
        <v>50</v>
      </c>
      <c r="AN509" s="93">
        <v>19</v>
      </c>
      <c r="AO509" s="93">
        <v>50</v>
      </c>
      <c r="AP509" s="97">
        <v>33775</v>
      </c>
      <c r="AQ509" s="97">
        <f t="shared" si="126"/>
        <v>50019</v>
      </c>
      <c r="AR509" s="10" t="s">
        <v>718</v>
      </c>
      <c r="AS509">
        <f t="shared" si="123"/>
        <v>5033775</v>
      </c>
      <c r="AW509">
        <v>38.229999999999997</v>
      </c>
      <c r="AX509">
        <v>0.63</v>
      </c>
      <c r="AY509">
        <v>37.6</v>
      </c>
    </row>
    <row r="510" spans="1:51" ht="13" hidden="1" customHeight="1" outlineLevel="1">
      <c r="A510" t="s">
        <v>242</v>
      </c>
      <c r="B510" s="10" t="s">
        <v>640</v>
      </c>
      <c r="C510" s="1">
        <f t="shared" si="117"/>
        <v>254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 t="shared" si="118"/>
        <v>3</v>
      </c>
      <c r="G510" s="1">
        <f t="shared" si="124"/>
        <v>53</v>
      </c>
      <c r="H510" s="2">
        <f t="shared" si="125"/>
        <v>0.20866141732283464</v>
      </c>
      <c r="I510" s="8"/>
      <c r="J510" s="2">
        <f t="shared" si="119"/>
        <v>0.57874015748031493</v>
      </c>
      <c r="K510" s="2">
        <f t="shared" si="120"/>
        <v>0.37007874015748032</v>
      </c>
      <c r="L510" s="2">
        <f t="shared" si="121"/>
        <v>1.5748031496062992E-2</v>
      </c>
      <c r="M510" s="2">
        <f t="shared" si="122"/>
        <v>3.5433070866141753E-2</v>
      </c>
      <c r="N510" s="1">
        <v>147</v>
      </c>
      <c r="O510" s="1">
        <v>94</v>
      </c>
      <c r="P510" s="1">
        <v>4</v>
      </c>
      <c r="Q510" s="122"/>
      <c r="R510" s="122"/>
      <c r="S510" s="122"/>
      <c r="T510" s="122"/>
      <c r="U510" s="122"/>
      <c r="V510" s="122"/>
      <c r="W510" s="122">
        <v>1</v>
      </c>
      <c r="X510" s="122">
        <v>0</v>
      </c>
      <c r="Y510" s="57"/>
      <c r="Z510" s="57"/>
      <c r="AA510" s="57">
        <v>0</v>
      </c>
      <c r="AB510" s="10">
        <v>4</v>
      </c>
      <c r="AC510" s="10">
        <v>4</v>
      </c>
      <c r="AD510" s="10"/>
      <c r="AI510" t="str">
        <f t="shared" si="116"/>
        <v>Hubbardton</v>
      </c>
      <c r="AJ510" t="s">
        <v>1255</v>
      </c>
      <c r="AK510">
        <v>1</v>
      </c>
      <c r="AM510" s="91">
        <v>50</v>
      </c>
      <c r="AN510" s="93">
        <v>21</v>
      </c>
      <c r="AO510" s="93">
        <v>40</v>
      </c>
      <c r="AP510" s="97">
        <v>34450</v>
      </c>
      <c r="AQ510" s="97">
        <f t="shared" si="126"/>
        <v>50021</v>
      </c>
      <c r="AR510" s="10" t="s">
        <v>718</v>
      </c>
      <c r="AS510">
        <f t="shared" si="123"/>
        <v>5034450</v>
      </c>
      <c r="AW510">
        <v>28.85</v>
      </c>
      <c r="AX510">
        <v>1.33</v>
      </c>
      <c r="AY510">
        <v>27.52</v>
      </c>
    </row>
    <row r="511" spans="1:51" ht="13" hidden="1" customHeight="1" outlineLevel="1">
      <c r="A511" t="s">
        <v>243</v>
      </c>
      <c r="B511" s="10" t="s">
        <v>640</v>
      </c>
      <c r="C511" s="1">
        <f t="shared" si="117"/>
        <v>933</v>
      </c>
      <c r="D511" s="7">
        <f>IF(N511&gt;0, RANK(N511,(N511:P511,Q511:AE511)),0)</f>
        <v>1</v>
      </c>
      <c r="E511" s="7">
        <f>IF(O511&gt;0,RANK(O511,(N511:P511,Q511:AE511)),0)</f>
        <v>2</v>
      </c>
      <c r="F511" s="7">
        <f t="shared" si="118"/>
        <v>4</v>
      </c>
      <c r="G511" s="1">
        <f t="shared" si="124"/>
        <v>476</v>
      </c>
      <c r="H511" s="2">
        <f t="shared" si="125"/>
        <v>0.51018220793140412</v>
      </c>
      <c r="I511" s="8"/>
      <c r="J511" s="2">
        <f t="shared" si="119"/>
        <v>0.73097534833869238</v>
      </c>
      <c r="K511" s="2">
        <f t="shared" si="120"/>
        <v>0.22079314040728831</v>
      </c>
      <c r="L511" s="2">
        <f t="shared" si="121"/>
        <v>1.3933547695605574E-2</v>
      </c>
      <c r="M511" s="2">
        <f t="shared" si="122"/>
        <v>3.4297963558413733E-2</v>
      </c>
      <c r="N511" s="1">
        <v>682</v>
      </c>
      <c r="O511" s="1">
        <v>206</v>
      </c>
      <c r="P511" s="1">
        <v>13</v>
      </c>
      <c r="Q511" s="122"/>
      <c r="R511" s="122"/>
      <c r="S511" s="122"/>
      <c r="T511" s="122"/>
      <c r="U511" s="122"/>
      <c r="V511" s="122"/>
      <c r="W511" s="122">
        <v>3</v>
      </c>
      <c r="X511" s="122">
        <v>0</v>
      </c>
      <c r="Y511" s="57"/>
      <c r="Z511" s="57"/>
      <c r="AA511" s="57">
        <v>2</v>
      </c>
      <c r="AB511" s="10">
        <v>17</v>
      </c>
      <c r="AC511" s="10">
        <v>10</v>
      </c>
      <c r="AD511" s="10"/>
      <c r="AI511" t="str">
        <f t="shared" si="116"/>
        <v>Huntington</v>
      </c>
      <c r="AJ511" t="s">
        <v>833</v>
      </c>
      <c r="AK511">
        <v>1</v>
      </c>
      <c r="AM511" s="91">
        <v>50</v>
      </c>
      <c r="AN511" s="93">
        <v>7</v>
      </c>
      <c r="AO511" s="93">
        <v>40</v>
      </c>
      <c r="AP511" s="97">
        <v>34600</v>
      </c>
      <c r="AQ511" s="97">
        <f t="shared" si="126"/>
        <v>50007</v>
      </c>
      <c r="AR511" s="10" t="s">
        <v>718</v>
      </c>
      <c r="AS511">
        <f t="shared" si="123"/>
        <v>5034600</v>
      </c>
      <c r="AW511">
        <v>38.15</v>
      </c>
      <c r="AX511">
        <v>0.01</v>
      </c>
      <c r="AY511">
        <v>38.14</v>
      </c>
    </row>
    <row r="512" spans="1:51" ht="13" hidden="1" customHeight="1" outlineLevel="1">
      <c r="A512" t="s">
        <v>2381</v>
      </c>
      <c r="B512" s="10" t="s">
        <v>640</v>
      </c>
      <c r="C512" s="1">
        <f t="shared" si="117"/>
        <v>1152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 t="shared" si="118"/>
        <v>5</v>
      </c>
      <c r="G512" s="1">
        <f t="shared" si="124"/>
        <v>395</v>
      </c>
      <c r="H512" s="2">
        <f t="shared" si="125"/>
        <v>0.34288194444444442</v>
      </c>
      <c r="I512" s="8"/>
      <c r="J512" s="2">
        <f t="shared" si="119"/>
        <v>0.65711805555555558</v>
      </c>
      <c r="K512" s="2">
        <f t="shared" si="120"/>
        <v>0.3142361111111111</v>
      </c>
      <c r="L512" s="2">
        <f t="shared" si="121"/>
        <v>5.208333333333333E-3</v>
      </c>
      <c r="M512" s="2">
        <f t="shared" si="122"/>
        <v>2.3437499999999983E-2</v>
      </c>
      <c r="N512" s="1">
        <v>757</v>
      </c>
      <c r="O512" s="1">
        <v>362</v>
      </c>
      <c r="P512" s="1">
        <v>6</v>
      </c>
      <c r="Q512" s="122"/>
      <c r="R512" s="122"/>
      <c r="S512" s="122"/>
      <c r="T512" s="122"/>
      <c r="U512" s="122"/>
      <c r="V512" s="122"/>
      <c r="W512" s="122">
        <v>5</v>
      </c>
      <c r="X512" s="122">
        <v>0</v>
      </c>
      <c r="Y512" s="57"/>
      <c r="Z512" s="57"/>
      <c r="AA512" s="57">
        <v>1</v>
      </c>
      <c r="AB512" s="10">
        <v>8</v>
      </c>
      <c r="AC512" s="10">
        <v>13</v>
      </c>
      <c r="AD512" s="10"/>
      <c r="AI512" t="str">
        <f t="shared" si="116"/>
        <v>Hyde Park</v>
      </c>
      <c r="AJ512" t="s">
        <v>1995</v>
      </c>
      <c r="AK512">
        <v>1</v>
      </c>
      <c r="AM512" s="91">
        <v>50</v>
      </c>
      <c r="AN512" s="93">
        <v>15</v>
      </c>
      <c r="AO512" s="93">
        <v>25</v>
      </c>
      <c r="AP512" s="97">
        <v>35050</v>
      </c>
      <c r="AQ512" s="97">
        <f t="shared" si="126"/>
        <v>50015</v>
      </c>
      <c r="AR512" s="10" t="s">
        <v>718</v>
      </c>
      <c r="AS512">
        <f t="shared" si="123"/>
        <v>5035050</v>
      </c>
      <c r="AW512">
        <v>39</v>
      </c>
      <c r="AX512">
        <v>1.1200000000000001</v>
      </c>
      <c r="AY512">
        <v>37.880000000000003</v>
      </c>
    </row>
    <row r="513" spans="1:51" ht="13" hidden="1" customHeight="1" outlineLevel="1">
      <c r="A513" t="s">
        <v>1555</v>
      </c>
      <c r="B513" s="10" t="s">
        <v>640</v>
      </c>
      <c r="C513" s="1">
        <f t="shared" si="117"/>
        <v>189</v>
      </c>
      <c r="D513" s="7">
        <f>IF(N513&gt;0, RANK(N513,(N513:P513,Q513:AE513)),0)</f>
        <v>1</v>
      </c>
      <c r="E513" s="7">
        <f>IF(O513&gt;0,RANK(O513,(N513:P513,Q513:AE513)),0)</f>
        <v>2</v>
      </c>
      <c r="F513" s="7">
        <f t="shared" si="118"/>
        <v>0</v>
      </c>
      <c r="G513" s="1">
        <f t="shared" si="124"/>
        <v>14</v>
      </c>
      <c r="H513" s="2">
        <f t="shared" si="125"/>
        <v>7.407407407407407E-2</v>
      </c>
      <c r="I513" s="8"/>
      <c r="J513" s="2">
        <f t="shared" si="119"/>
        <v>0.52380952380952384</v>
      </c>
      <c r="K513" s="2">
        <f t="shared" si="120"/>
        <v>0.44973544973544971</v>
      </c>
      <c r="L513" s="2">
        <f t="shared" si="121"/>
        <v>0</v>
      </c>
      <c r="M513" s="2">
        <f t="shared" si="122"/>
        <v>2.6455026455026454E-2</v>
      </c>
      <c r="N513" s="1">
        <v>99</v>
      </c>
      <c r="O513" s="1">
        <v>85</v>
      </c>
      <c r="P513" s="1">
        <v>0</v>
      </c>
      <c r="Q513" s="122"/>
      <c r="R513" s="122"/>
      <c r="S513" s="122"/>
      <c r="T513" s="122"/>
      <c r="U513" s="122"/>
      <c r="V513" s="122"/>
      <c r="W513" s="122">
        <v>0</v>
      </c>
      <c r="X513" s="122">
        <v>0</v>
      </c>
      <c r="Y513" s="57"/>
      <c r="Z513" s="57"/>
      <c r="AA513" s="57">
        <v>0</v>
      </c>
      <c r="AB513" s="10">
        <v>4</v>
      </c>
      <c r="AC513" s="10">
        <v>1</v>
      </c>
      <c r="AD513" s="10"/>
      <c r="AI513" t="str">
        <f t="shared" si="116"/>
        <v>Ira</v>
      </c>
      <c r="AJ513" t="s">
        <v>1255</v>
      </c>
      <c r="AK513">
        <v>1</v>
      </c>
      <c r="AM513" s="91">
        <v>50</v>
      </c>
      <c r="AN513" s="93">
        <v>21</v>
      </c>
      <c r="AO513" s="93">
        <v>45</v>
      </c>
      <c r="AP513" s="97">
        <v>35425</v>
      </c>
      <c r="AQ513" s="97">
        <f t="shared" si="126"/>
        <v>50021</v>
      </c>
      <c r="AR513" s="10" t="s">
        <v>718</v>
      </c>
      <c r="AS513">
        <f t="shared" si="123"/>
        <v>5035425</v>
      </c>
      <c r="AW513">
        <v>21.32</v>
      </c>
      <c r="AX513">
        <v>0</v>
      </c>
      <c r="AY513">
        <v>21.32</v>
      </c>
    </row>
    <row r="514" spans="1:51" ht="13" hidden="1" customHeight="1" outlineLevel="1">
      <c r="A514" t="s">
        <v>1948</v>
      </c>
      <c r="B514" s="10" t="s">
        <v>640</v>
      </c>
      <c r="C514" s="1">
        <f t="shared" si="117"/>
        <v>413</v>
      </c>
      <c r="D514" s="7">
        <f>IF(N514&gt;0, RANK(N514,(N514:P514,Q514:AE514)),0)</f>
        <v>1</v>
      </c>
      <c r="E514" s="7">
        <f>IF(O514&gt;0,RANK(O514,(N514:P514,Q514:AE514)),0)</f>
        <v>2</v>
      </c>
      <c r="F514" s="7">
        <f t="shared" si="118"/>
        <v>5</v>
      </c>
      <c r="G514" s="1">
        <f t="shared" si="124"/>
        <v>50</v>
      </c>
      <c r="H514" s="2">
        <f t="shared" si="125"/>
        <v>0.12106537530266344</v>
      </c>
      <c r="I514" s="8"/>
      <c r="J514" s="2">
        <f t="shared" si="119"/>
        <v>0.5423728813559322</v>
      </c>
      <c r="K514" s="2">
        <f t="shared" si="120"/>
        <v>0.42130750605326878</v>
      </c>
      <c r="L514" s="2">
        <f t="shared" si="121"/>
        <v>4.8426150121065378E-3</v>
      </c>
      <c r="M514" s="2">
        <f t="shared" si="122"/>
        <v>3.1476997578692482E-2</v>
      </c>
      <c r="N514" s="1">
        <v>224</v>
      </c>
      <c r="O514" s="1">
        <v>174</v>
      </c>
      <c r="P514" s="1">
        <v>2</v>
      </c>
      <c r="Q514" s="122"/>
      <c r="R514" s="122"/>
      <c r="S514" s="122"/>
      <c r="T514" s="122"/>
      <c r="U514" s="122"/>
      <c r="V514" s="122"/>
      <c r="W514" s="122">
        <v>0</v>
      </c>
      <c r="X514" s="122">
        <v>0</v>
      </c>
      <c r="Y514" s="57"/>
      <c r="Z514" s="57"/>
      <c r="AA514" s="57">
        <v>2</v>
      </c>
      <c r="AB514" s="10">
        <v>5</v>
      </c>
      <c r="AC514" s="10">
        <v>6</v>
      </c>
      <c r="AD514" s="10"/>
      <c r="AI514" t="str">
        <f t="shared" si="116"/>
        <v>Irasburg</v>
      </c>
      <c r="AJ514" t="s">
        <v>2569</v>
      </c>
      <c r="AK514">
        <v>1</v>
      </c>
      <c r="AM514" s="91">
        <v>50</v>
      </c>
      <c r="AN514" s="93">
        <v>19</v>
      </c>
      <c r="AO514" s="93">
        <v>55</v>
      </c>
      <c r="AP514" s="97">
        <v>35575</v>
      </c>
      <c r="AQ514" s="97">
        <f t="shared" si="126"/>
        <v>50019</v>
      </c>
      <c r="AR514" s="10" t="s">
        <v>718</v>
      </c>
      <c r="AS514">
        <f t="shared" si="123"/>
        <v>5035575</v>
      </c>
      <c r="AW514">
        <v>40.590000000000003</v>
      </c>
      <c r="AX514">
        <v>0.06</v>
      </c>
      <c r="AY514">
        <v>40.53</v>
      </c>
    </row>
    <row r="515" spans="1:51" ht="13" hidden="1" customHeight="1" outlineLevel="1">
      <c r="A515" t="s">
        <v>1400</v>
      </c>
      <c r="B515" s="10" t="s">
        <v>640</v>
      </c>
      <c r="C515" s="1">
        <f t="shared" si="117"/>
        <v>268</v>
      </c>
      <c r="D515" s="7">
        <f>IF(N515&gt;0, RANK(N515,(N515:P515,Q515:AE515)),0)</f>
        <v>1</v>
      </c>
      <c r="E515" s="7">
        <f>IF(O515&gt;0,RANK(O515,(N515:P515,Q515:AE515)),0)</f>
        <v>2</v>
      </c>
      <c r="F515" s="7">
        <f t="shared" si="118"/>
        <v>4</v>
      </c>
      <c r="G515" s="1">
        <f t="shared" si="124"/>
        <v>67</v>
      </c>
      <c r="H515" s="2">
        <f t="shared" si="125"/>
        <v>0.25</v>
      </c>
      <c r="I515" s="8"/>
      <c r="J515" s="2">
        <f t="shared" si="119"/>
        <v>0.56343283582089554</v>
      </c>
      <c r="K515" s="2">
        <f t="shared" si="120"/>
        <v>0.31343283582089554</v>
      </c>
      <c r="L515" s="2">
        <f t="shared" si="121"/>
        <v>1.4925373134328358E-2</v>
      </c>
      <c r="M515" s="2">
        <f t="shared" si="122"/>
        <v>0.10820895522388056</v>
      </c>
      <c r="N515" s="1">
        <v>151</v>
      </c>
      <c r="O515" s="1">
        <v>84</v>
      </c>
      <c r="P515" s="1">
        <v>4</v>
      </c>
      <c r="Q515" s="122"/>
      <c r="R515" s="122"/>
      <c r="S515" s="122"/>
      <c r="T515" s="122"/>
      <c r="U515" s="122"/>
      <c r="V515" s="122"/>
      <c r="W515" s="122">
        <v>1</v>
      </c>
      <c r="X515" s="122">
        <v>0</v>
      </c>
      <c r="Y515" s="57"/>
      <c r="Z515" s="57"/>
      <c r="AA515" s="57">
        <v>23</v>
      </c>
      <c r="AB515" s="10">
        <v>4</v>
      </c>
      <c r="AC515" s="10">
        <v>1</v>
      </c>
      <c r="AD515" s="10"/>
      <c r="AI515" t="str">
        <f t="shared" si="116"/>
        <v>Isle La Motte</v>
      </c>
      <c r="AJ515" t="s">
        <v>752</v>
      </c>
      <c r="AK515">
        <v>1</v>
      </c>
      <c r="AM515" s="91">
        <v>50</v>
      </c>
      <c r="AN515" s="93">
        <v>13</v>
      </c>
      <c r="AO515" s="93">
        <v>15</v>
      </c>
      <c r="AP515" s="97">
        <v>35875</v>
      </c>
      <c r="AQ515" s="97">
        <f t="shared" si="126"/>
        <v>50013</v>
      </c>
      <c r="AR515" s="10" t="s">
        <v>718</v>
      </c>
      <c r="AS515">
        <f t="shared" si="123"/>
        <v>5035875</v>
      </c>
      <c r="AW515">
        <v>16.66</v>
      </c>
      <c r="AX515">
        <v>8.6999999999999993</v>
      </c>
      <c r="AY515">
        <v>7.96</v>
      </c>
    </row>
    <row r="516" spans="1:51" ht="13" hidden="1" customHeight="1" outlineLevel="1">
      <c r="A516" t="s">
        <v>891</v>
      </c>
      <c r="B516" s="10" t="s">
        <v>640</v>
      </c>
      <c r="C516" s="1">
        <f t="shared" si="117"/>
        <v>372</v>
      </c>
      <c r="D516" s="7">
        <f>IF(N516&gt;0, RANK(N516,(N516:P516,Q516:AE516)),0)</f>
        <v>1</v>
      </c>
      <c r="E516" s="7">
        <f>IF(O516&gt;0,RANK(O516,(N516:P516,Q516:AE516)),0)</f>
        <v>2</v>
      </c>
      <c r="F516" s="7">
        <f t="shared" si="118"/>
        <v>3</v>
      </c>
      <c r="G516" s="1">
        <f t="shared" si="124"/>
        <v>155</v>
      </c>
      <c r="H516" s="2">
        <f t="shared" si="125"/>
        <v>0.41666666666666669</v>
      </c>
      <c r="I516" s="8"/>
      <c r="J516" s="2">
        <f t="shared" si="119"/>
        <v>0.66129032258064513</v>
      </c>
      <c r="K516" s="2">
        <f t="shared" si="120"/>
        <v>0.2446236559139785</v>
      </c>
      <c r="L516" s="2">
        <f t="shared" si="121"/>
        <v>4.0322580645161289E-2</v>
      </c>
      <c r="M516" s="2">
        <f t="shared" si="122"/>
        <v>5.3763440860215082E-2</v>
      </c>
      <c r="N516" s="1">
        <v>246</v>
      </c>
      <c r="O516" s="1">
        <v>91</v>
      </c>
      <c r="P516" s="1">
        <v>15</v>
      </c>
      <c r="Q516" s="122"/>
      <c r="R516" s="122"/>
      <c r="S516" s="122"/>
      <c r="T516" s="122"/>
      <c r="U516" s="122"/>
      <c r="V516" s="122"/>
      <c r="W516" s="122">
        <v>2</v>
      </c>
      <c r="X516" s="122">
        <v>0</v>
      </c>
      <c r="Y516" s="57"/>
      <c r="Z516" s="57"/>
      <c r="AA516" s="57">
        <v>0</v>
      </c>
      <c r="AB516" s="10">
        <v>9</v>
      </c>
      <c r="AC516" s="10">
        <v>9</v>
      </c>
      <c r="AD516" s="10"/>
      <c r="AI516" t="str">
        <f t="shared" si="116"/>
        <v>Jamaica</v>
      </c>
      <c r="AJ516" t="s">
        <v>496</v>
      </c>
      <c r="AK516">
        <v>1</v>
      </c>
      <c r="AM516" s="91">
        <v>50</v>
      </c>
      <c r="AN516" s="93">
        <v>25</v>
      </c>
      <c r="AO516" s="93">
        <v>45</v>
      </c>
      <c r="AP516" s="97">
        <v>36175</v>
      </c>
      <c r="AQ516" s="97">
        <f t="shared" si="126"/>
        <v>50025</v>
      </c>
      <c r="AR516" s="10" t="s">
        <v>718</v>
      </c>
      <c r="AS516">
        <f t="shared" si="123"/>
        <v>5036175</v>
      </c>
      <c r="AW516">
        <v>49.45</v>
      </c>
      <c r="AX516">
        <v>0.1</v>
      </c>
      <c r="AY516">
        <v>49.35</v>
      </c>
    </row>
    <row r="517" spans="1:51" ht="13" hidden="1" customHeight="1" outlineLevel="1">
      <c r="A517" t="s">
        <v>1253</v>
      </c>
      <c r="B517" s="10" t="s">
        <v>640</v>
      </c>
      <c r="C517" s="1">
        <f t="shared" si="117"/>
        <v>150</v>
      </c>
      <c r="D517" s="7">
        <f>IF(N517&gt;0, RANK(N517,(N517:P517,Q517:AE517)),0)</f>
        <v>1</v>
      </c>
      <c r="E517" s="7">
        <f>IF(O517&gt;0,RANK(O517,(N517:P517,Q517:AE517)),0)</f>
        <v>2</v>
      </c>
      <c r="F517" s="7">
        <f t="shared" si="118"/>
        <v>5</v>
      </c>
      <c r="G517" s="1">
        <f t="shared" si="124"/>
        <v>56</v>
      </c>
      <c r="H517" s="2">
        <f t="shared" si="125"/>
        <v>0.37333333333333335</v>
      </c>
      <c r="I517" s="8"/>
      <c r="J517" s="2">
        <f t="shared" si="119"/>
        <v>0.65333333333333332</v>
      </c>
      <c r="K517" s="2">
        <f t="shared" si="120"/>
        <v>0.28000000000000003</v>
      </c>
      <c r="L517" s="2">
        <f t="shared" si="121"/>
        <v>6.6666666666666671E-3</v>
      </c>
      <c r="M517" s="2">
        <f t="shared" si="122"/>
        <v>5.9999999999999984E-2</v>
      </c>
      <c r="N517" s="1">
        <v>98</v>
      </c>
      <c r="O517" s="1">
        <v>42</v>
      </c>
      <c r="P517" s="1">
        <v>1</v>
      </c>
      <c r="Q517" s="122"/>
      <c r="R517" s="122"/>
      <c r="S517" s="122"/>
      <c r="T517" s="122"/>
      <c r="U517" s="122"/>
      <c r="V517" s="122"/>
      <c r="W517" s="122">
        <v>1</v>
      </c>
      <c r="X517" s="122">
        <v>0</v>
      </c>
      <c r="Y517" s="57"/>
      <c r="Z517" s="57"/>
      <c r="AA517" s="57">
        <v>5</v>
      </c>
      <c r="AB517" s="10">
        <v>2</v>
      </c>
      <c r="AC517" s="10">
        <v>1</v>
      </c>
      <c r="AD517" s="10"/>
      <c r="AI517" t="str">
        <f t="shared" si="116"/>
        <v>Jay</v>
      </c>
      <c r="AJ517" t="s">
        <v>2569</v>
      </c>
      <c r="AK517">
        <v>1</v>
      </c>
      <c r="AM517" s="91">
        <v>50</v>
      </c>
      <c r="AN517" s="93">
        <v>19</v>
      </c>
      <c r="AO517" s="93">
        <v>60</v>
      </c>
      <c r="AP517" s="97">
        <v>36325</v>
      </c>
      <c r="AQ517" s="97">
        <f t="shared" si="126"/>
        <v>50019</v>
      </c>
      <c r="AR517" s="10" t="s">
        <v>718</v>
      </c>
      <c r="AS517">
        <f t="shared" si="123"/>
        <v>5036325</v>
      </c>
      <c r="AW517">
        <v>33.96</v>
      </c>
      <c r="AX517">
        <v>0.04</v>
      </c>
      <c r="AY517">
        <v>33.92</v>
      </c>
    </row>
    <row r="518" spans="1:51" ht="13" hidden="1" customHeight="1" outlineLevel="1">
      <c r="A518" t="s">
        <v>1565</v>
      </c>
      <c r="B518" s="10" t="s">
        <v>640</v>
      </c>
      <c r="C518" s="1">
        <f t="shared" si="117"/>
        <v>2540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 t="shared" si="118"/>
        <v>3</v>
      </c>
      <c r="G518" s="1">
        <f t="shared" si="124"/>
        <v>785</v>
      </c>
      <c r="H518" s="2">
        <f t="shared" si="125"/>
        <v>0.30905511811023623</v>
      </c>
      <c r="I518" s="8"/>
      <c r="J518" s="2">
        <f t="shared" si="119"/>
        <v>0.63779527559055116</v>
      </c>
      <c r="K518" s="2">
        <f t="shared" si="120"/>
        <v>0.32874015748031499</v>
      </c>
      <c r="L518" s="2">
        <f t="shared" si="121"/>
        <v>1.1417322834645669E-2</v>
      </c>
      <c r="M518" s="2">
        <f t="shared" si="122"/>
        <v>2.2047244094488185E-2</v>
      </c>
      <c r="N518" s="1">
        <v>1620</v>
      </c>
      <c r="O518" s="1">
        <v>835</v>
      </c>
      <c r="P518" s="1">
        <v>29</v>
      </c>
      <c r="Q518" s="122"/>
      <c r="R518" s="122"/>
      <c r="S518" s="122"/>
      <c r="T518" s="122"/>
      <c r="U518" s="122"/>
      <c r="V518" s="122"/>
      <c r="W518" s="122">
        <v>12</v>
      </c>
      <c r="X518" s="122">
        <v>1</v>
      </c>
      <c r="Y518" s="57"/>
      <c r="Z518" s="57"/>
      <c r="AA518" s="57">
        <v>7</v>
      </c>
      <c r="AB518" s="10">
        <v>15</v>
      </c>
      <c r="AC518" s="10">
        <v>21</v>
      </c>
      <c r="AD518" s="10"/>
      <c r="AI518" t="str">
        <f t="shared" si="116"/>
        <v>Jericho</v>
      </c>
      <c r="AJ518" t="s">
        <v>833</v>
      </c>
      <c r="AK518">
        <v>1</v>
      </c>
      <c r="AM518" s="91">
        <v>50</v>
      </c>
      <c r="AN518" s="93">
        <v>7</v>
      </c>
      <c r="AO518" s="93">
        <v>45</v>
      </c>
      <c r="AP518" s="97">
        <v>36700</v>
      </c>
      <c r="AQ518" s="97">
        <f t="shared" si="126"/>
        <v>50007</v>
      </c>
      <c r="AR518" s="10" t="s">
        <v>718</v>
      </c>
      <c r="AS518">
        <f t="shared" si="123"/>
        <v>5036700</v>
      </c>
      <c r="AW518">
        <v>35.450000000000003</v>
      </c>
      <c r="AX518">
        <v>0.05</v>
      </c>
      <c r="AY518">
        <v>35.39</v>
      </c>
    </row>
    <row r="519" spans="1:51" ht="13" hidden="1" customHeight="1" outlineLevel="1">
      <c r="A519" t="s">
        <v>2162</v>
      </c>
      <c r="B519" s="10" t="s">
        <v>640</v>
      </c>
      <c r="C519" s="1">
        <f t="shared" si="117"/>
        <v>939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 t="shared" si="118"/>
        <v>5</v>
      </c>
      <c r="G519" s="1">
        <f t="shared" si="124"/>
        <v>347</v>
      </c>
      <c r="H519" s="2">
        <f t="shared" si="125"/>
        <v>0.36954206602768902</v>
      </c>
      <c r="I519" s="8"/>
      <c r="J519" s="2">
        <f t="shared" si="119"/>
        <v>0.66240681576144833</v>
      </c>
      <c r="K519" s="2">
        <f t="shared" si="120"/>
        <v>0.29286474973375931</v>
      </c>
      <c r="L519" s="2">
        <f t="shared" si="121"/>
        <v>6.3897763578274758E-3</v>
      </c>
      <c r="M519" s="2">
        <f t="shared" si="122"/>
        <v>3.8338658146964882E-2</v>
      </c>
      <c r="N519" s="1">
        <v>622</v>
      </c>
      <c r="O519" s="1">
        <v>275</v>
      </c>
      <c r="P519" s="1">
        <v>6</v>
      </c>
      <c r="Q519" s="122"/>
      <c r="R519" s="122"/>
      <c r="S519" s="122"/>
      <c r="T519" s="122"/>
      <c r="U519" s="122"/>
      <c r="V519" s="122"/>
      <c r="W519" s="122">
        <v>5</v>
      </c>
      <c r="X519" s="122">
        <v>0</v>
      </c>
      <c r="Y519" s="57"/>
      <c r="Z519" s="57"/>
      <c r="AA519" s="57">
        <v>5</v>
      </c>
      <c r="AB519" s="10">
        <v>13</v>
      </c>
      <c r="AC519" s="10">
        <v>13</v>
      </c>
      <c r="AD519" s="10"/>
      <c r="AI519" t="str">
        <f t="shared" si="116"/>
        <v>Johnson</v>
      </c>
      <c r="AJ519" t="s">
        <v>1995</v>
      </c>
      <c r="AK519">
        <v>1</v>
      </c>
      <c r="AM519" s="91">
        <v>50</v>
      </c>
      <c r="AN519" s="93">
        <v>15</v>
      </c>
      <c r="AO519" s="93">
        <v>30</v>
      </c>
      <c r="AP519" s="97">
        <v>37075</v>
      </c>
      <c r="AQ519" s="97">
        <f t="shared" si="126"/>
        <v>50015</v>
      </c>
      <c r="AR519" s="10" t="s">
        <v>718</v>
      </c>
      <c r="AS519">
        <f t="shared" si="123"/>
        <v>5037075</v>
      </c>
      <c r="AW519">
        <v>45.09</v>
      </c>
      <c r="AX519">
        <v>0.01</v>
      </c>
      <c r="AY519">
        <v>45.08</v>
      </c>
    </row>
    <row r="520" spans="1:51" ht="13" hidden="1" customHeight="1" outlineLevel="1">
      <c r="A520" t="s">
        <v>1805</v>
      </c>
      <c r="B520" s="10" t="s">
        <v>640</v>
      </c>
      <c r="C520" s="1">
        <f t="shared" si="117"/>
        <v>458</v>
      </c>
      <c r="D520" s="7">
        <f>IF(N520&gt;0, RANK(N520,(N520:P520,Q520:AE520)),0)</f>
        <v>1</v>
      </c>
      <c r="E520" s="7">
        <f>IF(O520&gt;0,RANK(O520,(N520:P520,Q520:AE520)),0)</f>
        <v>2</v>
      </c>
      <c r="F520" s="7">
        <f t="shared" si="118"/>
        <v>4</v>
      </c>
      <c r="G520" s="1">
        <f t="shared" si="124"/>
        <v>42</v>
      </c>
      <c r="H520" s="2">
        <f t="shared" si="125"/>
        <v>9.1703056768558958E-2</v>
      </c>
      <c r="I520" s="8"/>
      <c r="J520" s="2">
        <f t="shared" si="119"/>
        <v>0.5240174672489083</v>
      </c>
      <c r="K520" s="2">
        <f t="shared" si="120"/>
        <v>0.43231441048034935</v>
      </c>
      <c r="L520" s="2">
        <f t="shared" si="121"/>
        <v>1.0917030567685589E-2</v>
      </c>
      <c r="M520" s="2">
        <f t="shared" si="122"/>
        <v>3.2751091703056762E-2</v>
      </c>
      <c r="N520" s="1">
        <v>240</v>
      </c>
      <c r="O520" s="1">
        <v>198</v>
      </c>
      <c r="P520" s="1">
        <v>5</v>
      </c>
      <c r="Q520" s="122"/>
      <c r="R520" s="122"/>
      <c r="S520" s="122"/>
      <c r="T520" s="122"/>
      <c r="U520" s="122"/>
      <c r="V520" s="122"/>
      <c r="W520" s="122">
        <v>1</v>
      </c>
      <c r="X520" s="122">
        <v>0</v>
      </c>
      <c r="Y520" s="57"/>
      <c r="Z520" s="57"/>
      <c r="AA520" s="57">
        <v>1</v>
      </c>
      <c r="AB520" s="10">
        <v>9</v>
      </c>
      <c r="AC520" s="10">
        <v>4</v>
      </c>
      <c r="AD520" s="10"/>
      <c r="AI520" t="str">
        <f t="shared" si="116"/>
        <v>Killington</v>
      </c>
      <c r="AJ520" t="s">
        <v>1255</v>
      </c>
      <c r="AK520">
        <v>1</v>
      </c>
      <c r="AM520" s="91">
        <v>50</v>
      </c>
      <c r="AN520" s="93">
        <v>21</v>
      </c>
      <c r="AO520" s="93">
        <v>47</v>
      </c>
      <c r="AP520" s="97">
        <v>37685</v>
      </c>
      <c r="AQ520" s="97">
        <f t="shared" si="126"/>
        <v>50021</v>
      </c>
      <c r="AR520" s="10" t="s">
        <v>718</v>
      </c>
      <c r="AS520">
        <f t="shared" si="123"/>
        <v>5037685</v>
      </c>
      <c r="AW520">
        <v>46.86</v>
      </c>
      <c r="AX520">
        <v>0.22</v>
      </c>
      <c r="AY520">
        <v>46.63</v>
      </c>
    </row>
    <row r="521" spans="1:51" ht="13" hidden="1" customHeight="1" outlineLevel="1">
      <c r="A521" t="s">
        <v>933</v>
      </c>
      <c r="B521" s="10" t="s">
        <v>640</v>
      </c>
      <c r="C521" s="1">
        <f t="shared" si="117"/>
        <v>202</v>
      </c>
      <c r="D521" s="7">
        <f>IF(N521&gt;0, RANK(N521,(N521:P521,Q521:AE521)),0)</f>
        <v>1</v>
      </c>
      <c r="E521" s="7">
        <f>IF(O521&gt;0,RANK(O521,(N521:P521,Q521:AE521)),0)</f>
        <v>2</v>
      </c>
      <c r="F521" s="7">
        <f t="shared" si="118"/>
        <v>3</v>
      </c>
      <c r="G521" s="1">
        <f t="shared" si="124"/>
        <v>39</v>
      </c>
      <c r="H521" s="2">
        <f t="shared" si="125"/>
        <v>0.19306930693069307</v>
      </c>
      <c r="I521" s="8"/>
      <c r="J521" s="2">
        <f t="shared" si="119"/>
        <v>0.57425742574257421</v>
      </c>
      <c r="K521" s="2">
        <f t="shared" si="120"/>
        <v>0.38118811881188119</v>
      </c>
      <c r="L521" s="2">
        <f t="shared" si="121"/>
        <v>2.9702970297029702E-2</v>
      </c>
      <c r="M521" s="2">
        <f t="shared" si="122"/>
        <v>1.4851485148514892E-2</v>
      </c>
      <c r="N521" s="1">
        <v>116</v>
      </c>
      <c r="O521" s="1">
        <v>77</v>
      </c>
      <c r="P521" s="1">
        <v>6</v>
      </c>
      <c r="Q521" s="122"/>
      <c r="R521" s="122"/>
      <c r="S521" s="122"/>
      <c r="T521" s="122"/>
      <c r="U521" s="122"/>
      <c r="V521" s="122"/>
      <c r="W521" s="122">
        <v>0</v>
      </c>
      <c r="X521" s="122">
        <v>0</v>
      </c>
      <c r="Y521" s="57"/>
      <c r="Z521" s="57"/>
      <c r="AA521" s="57">
        <v>2</v>
      </c>
      <c r="AB521" s="10">
        <v>0</v>
      </c>
      <c r="AC521" s="10">
        <v>1</v>
      </c>
      <c r="AD521" s="10"/>
      <c r="AI521" t="str">
        <f t="shared" si="116"/>
        <v>Kirby</v>
      </c>
      <c r="AJ521" t="s">
        <v>1592</v>
      </c>
      <c r="AK521">
        <v>1</v>
      </c>
      <c r="AM521" s="91">
        <v>50</v>
      </c>
      <c r="AN521" s="93">
        <v>5</v>
      </c>
      <c r="AO521" s="93">
        <v>30</v>
      </c>
      <c r="AP521" s="97">
        <v>37900</v>
      </c>
      <c r="AQ521" s="97">
        <f t="shared" si="126"/>
        <v>50005</v>
      </c>
      <c r="AR521" s="10" t="s">
        <v>718</v>
      </c>
      <c r="AS521">
        <f t="shared" si="123"/>
        <v>5037900</v>
      </c>
      <c r="AW521">
        <v>24.43</v>
      </c>
      <c r="AX521">
        <v>0.02</v>
      </c>
      <c r="AY521">
        <v>24.41</v>
      </c>
    </row>
    <row r="522" spans="1:51" ht="13" hidden="1" customHeight="1" outlineLevel="1">
      <c r="A522" t="s">
        <v>2120</v>
      </c>
      <c r="B522" s="10" t="s">
        <v>640</v>
      </c>
      <c r="C522" s="1">
        <f t="shared" si="117"/>
        <v>90</v>
      </c>
      <c r="D522" s="7">
        <f>IF(N522&gt;0, RANK(N522,(N522:P522,Q522:AE522)),0)</f>
        <v>1</v>
      </c>
      <c r="E522" s="7">
        <f>IF(O522&gt;0,RANK(O522,(N522:P522,Q522:AE522)),0)</f>
        <v>2</v>
      </c>
      <c r="F522" s="7">
        <f t="shared" si="118"/>
        <v>0</v>
      </c>
      <c r="G522" s="1">
        <f t="shared" si="124"/>
        <v>34</v>
      </c>
      <c r="H522" s="2">
        <f t="shared" si="125"/>
        <v>0.37777777777777777</v>
      </c>
      <c r="I522" s="8"/>
      <c r="J522" s="2">
        <f t="shared" si="119"/>
        <v>0.68888888888888888</v>
      </c>
      <c r="K522" s="2">
        <f t="shared" si="120"/>
        <v>0.31111111111111112</v>
      </c>
      <c r="L522" s="2">
        <f t="shared" si="121"/>
        <v>0</v>
      </c>
      <c r="M522" s="2">
        <f t="shared" si="122"/>
        <v>0</v>
      </c>
      <c r="N522" s="1">
        <v>62</v>
      </c>
      <c r="O522" s="1">
        <v>28</v>
      </c>
      <c r="P522" s="1">
        <v>0</v>
      </c>
      <c r="Q522" s="122"/>
      <c r="R522" s="122"/>
      <c r="S522" s="122"/>
      <c r="T522" s="122"/>
      <c r="U522" s="122"/>
      <c r="V522" s="122"/>
      <c r="W522" s="122">
        <v>0</v>
      </c>
      <c r="X522" s="122">
        <v>0</v>
      </c>
      <c r="Y522" s="57"/>
      <c r="Z522" s="57"/>
      <c r="AA522" s="57">
        <v>0</v>
      </c>
      <c r="AB522" s="10">
        <v>0</v>
      </c>
      <c r="AC522" s="10">
        <v>0</v>
      </c>
      <c r="AD522" s="10"/>
      <c r="AI522" t="str">
        <f t="shared" si="116"/>
        <v>Landgrove</v>
      </c>
      <c r="AJ522" t="s">
        <v>2006</v>
      </c>
      <c r="AK522">
        <v>1</v>
      </c>
      <c r="AM522" s="91">
        <v>50</v>
      </c>
      <c r="AN522" s="93">
        <v>3</v>
      </c>
      <c r="AO522" s="93">
        <v>20</v>
      </c>
      <c r="AP522" s="97">
        <v>39025</v>
      </c>
      <c r="AQ522" s="97">
        <f t="shared" si="126"/>
        <v>50003</v>
      </c>
      <c r="AR522" s="10" t="s">
        <v>718</v>
      </c>
      <c r="AS522">
        <f t="shared" si="123"/>
        <v>5039025</v>
      </c>
      <c r="AW522">
        <v>9.1199999999999992</v>
      </c>
      <c r="AX522">
        <v>0</v>
      </c>
      <c r="AY522">
        <v>9.1199999999999992</v>
      </c>
    </row>
    <row r="523" spans="1:51" ht="13" hidden="1" customHeight="1" outlineLevel="1">
      <c r="A523" t="s">
        <v>836</v>
      </c>
      <c r="B523" s="10" t="s">
        <v>640</v>
      </c>
      <c r="C523" s="1">
        <f t="shared" si="117"/>
        <v>389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 t="shared" si="118"/>
        <v>5</v>
      </c>
      <c r="G523" s="1">
        <f t="shared" si="124"/>
        <v>60</v>
      </c>
      <c r="H523" s="2">
        <f t="shared" si="125"/>
        <v>0.15424164524421594</v>
      </c>
      <c r="I523" s="8"/>
      <c r="J523" s="2">
        <f t="shared" si="119"/>
        <v>0.56298200514138819</v>
      </c>
      <c r="K523" s="2">
        <f t="shared" si="120"/>
        <v>0.40874035989717222</v>
      </c>
      <c r="L523" s="2">
        <f t="shared" si="121"/>
        <v>2.5706940874035988E-3</v>
      </c>
      <c r="M523" s="2">
        <f t="shared" si="122"/>
        <v>2.570694087403599E-2</v>
      </c>
      <c r="N523" s="1">
        <v>219</v>
      </c>
      <c r="O523" s="1">
        <v>159</v>
      </c>
      <c r="P523" s="1">
        <v>1</v>
      </c>
      <c r="Q523" s="122"/>
      <c r="R523" s="122"/>
      <c r="S523" s="122"/>
      <c r="T523" s="122"/>
      <c r="U523" s="122"/>
      <c r="V523" s="122"/>
      <c r="W523" s="122">
        <v>1</v>
      </c>
      <c r="X523" s="122">
        <v>0</v>
      </c>
      <c r="Y523" s="57"/>
      <c r="Z523" s="57"/>
      <c r="AA523" s="57">
        <v>0</v>
      </c>
      <c r="AB523" s="10">
        <v>5</v>
      </c>
      <c r="AC523" s="10">
        <v>4</v>
      </c>
      <c r="AD523" s="10"/>
      <c r="AI523" t="str">
        <f t="shared" si="116"/>
        <v>Leicester</v>
      </c>
      <c r="AJ523" t="s">
        <v>1058</v>
      </c>
      <c r="AK523">
        <v>1</v>
      </c>
      <c r="AM523" s="91">
        <v>50</v>
      </c>
      <c r="AN523" s="93">
        <v>1</v>
      </c>
      <c r="AO523" s="93">
        <v>45</v>
      </c>
      <c r="AP523" s="97">
        <v>39325</v>
      </c>
      <c r="AQ523" s="97">
        <f t="shared" si="126"/>
        <v>50001</v>
      </c>
      <c r="AR523" s="10" t="s">
        <v>718</v>
      </c>
      <c r="AS523">
        <f t="shared" si="123"/>
        <v>5039325</v>
      </c>
      <c r="AW523">
        <v>21.99</v>
      </c>
      <c r="AX523">
        <v>0.71</v>
      </c>
      <c r="AY523">
        <v>21.28</v>
      </c>
    </row>
    <row r="524" spans="1:51" ht="13" hidden="1" customHeight="1" outlineLevel="1">
      <c r="A524" t="s">
        <v>1194</v>
      </c>
      <c r="B524" s="10" t="s">
        <v>640</v>
      </c>
      <c r="C524" s="1">
        <f t="shared" si="117"/>
        <v>39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 t="shared" si="118"/>
        <v>3</v>
      </c>
      <c r="G524" s="1">
        <f t="shared" si="124"/>
        <v>8</v>
      </c>
      <c r="H524" s="2">
        <f t="shared" si="125"/>
        <v>0.20512820512820512</v>
      </c>
      <c r="I524" s="8"/>
      <c r="J524" s="2">
        <f t="shared" si="119"/>
        <v>0.38461538461538464</v>
      </c>
      <c r="K524" s="2">
        <f t="shared" si="120"/>
        <v>0.58974358974358976</v>
      </c>
      <c r="L524" s="2">
        <f t="shared" si="121"/>
        <v>2.564102564102564E-2</v>
      </c>
      <c r="M524" s="2">
        <f t="shared" si="122"/>
        <v>2.0816681711721685E-17</v>
      </c>
      <c r="N524" s="1">
        <v>15</v>
      </c>
      <c r="O524" s="1">
        <v>23</v>
      </c>
      <c r="P524" s="1">
        <v>1</v>
      </c>
      <c r="Q524" s="122"/>
      <c r="R524" s="122"/>
      <c r="S524" s="122"/>
      <c r="T524" s="122"/>
      <c r="U524" s="122"/>
      <c r="V524" s="122"/>
      <c r="W524" s="122">
        <v>0</v>
      </c>
      <c r="X524" s="122">
        <v>0</v>
      </c>
      <c r="Y524" s="57"/>
      <c r="Z524" s="57"/>
      <c r="AA524" s="57">
        <v>0</v>
      </c>
      <c r="AB524" s="10">
        <v>0</v>
      </c>
      <c r="AC524" s="10">
        <v>0</v>
      </c>
      <c r="AD524" s="10"/>
      <c r="AI524" t="str">
        <f t="shared" si="116"/>
        <v>Lemington</v>
      </c>
      <c r="AJ524" t="s">
        <v>808</v>
      </c>
      <c r="AK524">
        <v>1</v>
      </c>
      <c r="AM524" s="91">
        <v>50</v>
      </c>
      <c r="AN524" s="93">
        <v>9</v>
      </c>
      <c r="AO524" s="93">
        <v>60</v>
      </c>
      <c r="AP524" s="97">
        <v>39700</v>
      </c>
      <c r="AQ524" s="97">
        <f t="shared" si="126"/>
        <v>50009</v>
      </c>
      <c r="AR524" s="10" t="s">
        <v>718</v>
      </c>
      <c r="AS524">
        <f t="shared" si="123"/>
        <v>5039700</v>
      </c>
      <c r="AW524">
        <v>35.26</v>
      </c>
      <c r="AX524">
        <v>0</v>
      </c>
      <c r="AY524">
        <v>35.26</v>
      </c>
    </row>
    <row r="525" spans="1:51" ht="13" hidden="1" customHeight="1" outlineLevel="1">
      <c r="A525" t="s">
        <v>196</v>
      </c>
      <c r="B525" s="10" t="s">
        <v>640</v>
      </c>
      <c r="C525" s="1">
        <f t="shared" si="117"/>
        <v>674</v>
      </c>
      <c r="D525" s="7">
        <f>IF(N525&gt;0, RANK(N525,(N525:P525,Q525:AE525)),0)</f>
        <v>1</v>
      </c>
      <c r="E525" s="7">
        <f>IF(O525&gt;0,RANK(O525,(N525:P525,Q525:AE525)),0)</f>
        <v>2</v>
      </c>
      <c r="F525" s="7">
        <f t="shared" si="118"/>
        <v>3</v>
      </c>
      <c r="G525" s="1">
        <f t="shared" si="124"/>
        <v>316</v>
      </c>
      <c r="H525" s="2">
        <f t="shared" si="125"/>
        <v>0.46884272997032639</v>
      </c>
      <c r="I525" s="8"/>
      <c r="J525" s="2">
        <f t="shared" si="119"/>
        <v>0.71513353115727007</v>
      </c>
      <c r="K525" s="2">
        <f t="shared" si="120"/>
        <v>0.24629080118694363</v>
      </c>
      <c r="L525" s="2">
        <f t="shared" si="121"/>
        <v>1.3353115727002967E-2</v>
      </c>
      <c r="M525" s="2">
        <f t="shared" si="122"/>
        <v>2.5222551928783327E-2</v>
      </c>
      <c r="N525" s="1">
        <v>482</v>
      </c>
      <c r="O525" s="1">
        <v>166</v>
      </c>
      <c r="P525" s="1">
        <v>9</v>
      </c>
      <c r="Q525" s="122"/>
      <c r="R525" s="122"/>
      <c r="S525" s="122"/>
      <c r="T525" s="122"/>
      <c r="U525" s="122"/>
      <c r="V525" s="122"/>
      <c r="W525" s="122">
        <v>5</v>
      </c>
      <c r="X525" s="122">
        <v>1</v>
      </c>
      <c r="Y525" s="57"/>
      <c r="Z525" s="57"/>
      <c r="AA525" s="57">
        <v>2</v>
      </c>
      <c r="AB525" s="10">
        <v>5</v>
      </c>
      <c r="AC525" s="10">
        <v>4</v>
      </c>
      <c r="AD525" s="10"/>
      <c r="AI525" t="str">
        <f t="shared" si="116"/>
        <v>Lincoln</v>
      </c>
      <c r="AJ525" t="s">
        <v>1058</v>
      </c>
      <c r="AK525">
        <v>1</v>
      </c>
      <c r="AM525" s="91">
        <v>50</v>
      </c>
      <c r="AN525" s="93">
        <v>1</v>
      </c>
      <c r="AO525" s="93">
        <v>50</v>
      </c>
      <c r="AP525" s="97">
        <v>40075</v>
      </c>
      <c r="AQ525" s="97">
        <f t="shared" si="126"/>
        <v>50001</v>
      </c>
      <c r="AR525" s="10" t="s">
        <v>718</v>
      </c>
      <c r="AS525">
        <f t="shared" si="123"/>
        <v>5040075</v>
      </c>
      <c r="AW525">
        <v>44.02</v>
      </c>
      <c r="AX525">
        <v>0.03</v>
      </c>
      <c r="AY525">
        <v>43.99</v>
      </c>
    </row>
    <row r="526" spans="1:51" ht="13" hidden="1" customHeight="1" outlineLevel="1">
      <c r="A526" t="s">
        <v>1629</v>
      </c>
      <c r="B526" s="10" t="s">
        <v>640</v>
      </c>
      <c r="C526" s="1">
        <f t="shared" si="117"/>
        <v>691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 t="shared" si="118"/>
        <v>7</v>
      </c>
      <c r="G526" s="1">
        <f t="shared" si="124"/>
        <v>135</v>
      </c>
      <c r="H526" s="2">
        <f t="shared" si="125"/>
        <v>0.19536903039073805</v>
      </c>
      <c r="I526" s="8"/>
      <c r="J526" s="2">
        <f t="shared" si="119"/>
        <v>0.57018813314037631</v>
      </c>
      <c r="K526" s="2">
        <f t="shared" si="120"/>
        <v>0.3748191027496382</v>
      </c>
      <c r="L526" s="2">
        <f t="shared" si="121"/>
        <v>5.7887120115774236E-3</v>
      </c>
      <c r="M526" s="2">
        <f t="shared" si="122"/>
        <v>4.9204052098408071E-2</v>
      </c>
      <c r="N526" s="1">
        <v>394</v>
      </c>
      <c r="O526" s="1">
        <v>259</v>
      </c>
      <c r="P526" s="1">
        <v>4</v>
      </c>
      <c r="Q526" s="122"/>
      <c r="R526" s="122"/>
      <c r="S526" s="122"/>
      <c r="T526" s="122"/>
      <c r="U526" s="122"/>
      <c r="V526" s="122"/>
      <c r="W526" s="122">
        <v>6</v>
      </c>
      <c r="X526" s="122">
        <v>0</v>
      </c>
      <c r="Y526" s="57"/>
      <c r="Z526" s="57"/>
      <c r="AA526" s="57">
        <v>5</v>
      </c>
      <c r="AB526" s="10">
        <v>16</v>
      </c>
      <c r="AC526" s="10">
        <v>7</v>
      </c>
      <c r="AD526" s="10"/>
      <c r="AI526" t="str">
        <f t="shared" si="116"/>
        <v>Londonderry</v>
      </c>
      <c r="AJ526" t="s">
        <v>496</v>
      </c>
      <c r="AK526">
        <v>1</v>
      </c>
      <c r="AM526" s="91">
        <v>50</v>
      </c>
      <c r="AN526" s="93">
        <v>25</v>
      </c>
      <c r="AO526" s="93">
        <v>50</v>
      </c>
      <c r="AP526" s="97">
        <v>40225</v>
      </c>
      <c r="AQ526" s="97">
        <f t="shared" si="126"/>
        <v>50025</v>
      </c>
      <c r="AR526" s="10" t="s">
        <v>718</v>
      </c>
      <c r="AS526">
        <f t="shared" si="123"/>
        <v>5040225</v>
      </c>
      <c r="AW526">
        <v>35.869999999999997</v>
      </c>
      <c r="AX526">
        <v>0.21</v>
      </c>
      <c r="AY526">
        <v>35.67</v>
      </c>
    </row>
    <row r="527" spans="1:51" ht="13" hidden="1" customHeight="1" outlineLevel="1">
      <c r="A527" t="s">
        <v>1095</v>
      </c>
      <c r="B527" s="10" t="s">
        <v>640</v>
      </c>
      <c r="C527" s="1">
        <f t="shared" si="117"/>
        <v>305</v>
      </c>
      <c r="D527" s="7">
        <f>IF(N527&gt;0, RANK(N527,(N527:P527,Q527:AE527)),0)</f>
        <v>1</v>
      </c>
      <c r="E527" s="7">
        <f>IF(O527&gt;0,RANK(O527,(N527:P527,Q527:AE527)),0)</f>
        <v>2</v>
      </c>
      <c r="F527" s="7">
        <f t="shared" si="118"/>
        <v>0</v>
      </c>
      <c r="G527" s="1">
        <f t="shared" si="124"/>
        <v>60</v>
      </c>
      <c r="H527" s="2">
        <f t="shared" si="125"/>
        <v>0.19672131147540983</v>
      </c>
      <c r="I527" s="8"/>
      <c r="J527" s="2">
        <f t="shared" si="119"/>
        <v>0.54754098360655734</v>
      </c>
      <c r="K527" s="2">
        <f t="shared" si="120"/>
        <v>0.35081967213114756</v>
      </c>
      <c r="L527" s="2">
        <f t="shared" si="121"/>
        <v>0</v>
      </c>
      <c r="M527" s="2">
        <f t="shared" si="122"/>
        <v>0.10163934426229509</v>
      </c>
      <c r="N527" s="1">
        <v>167</v>
      </c>
      <c r="O527" s="1">
        <v>107</v>
      </c>
      <c r="P527" s="1">
        <v>0</v>
      </c>
      <c r="Q527" s="122"/>
      <c r="R527" s="122"/>
      <c r="S527" s="122"/>
      <c r="T527" s="122"/>
      <c r="U527" s="122"/>
      <c r="V527" s="122"/>
      <c r="W527" s="122">
        <v>1</v>
      </c>
      <c r="X527" s="122">
        <v>22</v>
      </c>
      <c r="Y527" s="57"/>
      <c r="Z527" s="57"/>
      <c r="AA527" s="57">
        <v>2</v>
      </c>
      <c r="AB527" s="10">
        <v>5</v>
      </c>
      <c r="AC527" s="10">
        <v>1</v>
      </c>
      <c r="AD527" s="10"/>
      <c r="AI527" t="str">
        <f t="shared" si="116"/>
        <v>Lowell</v>
      </c>
      <c r="AJ527" t="s">
        <v>2569</v>
      </c>
      <c r="AK527">
        <v>1</v>
      </c>
      <c r="AM527" s="91">
        <v>50</v>
      </c>
      <c r="AN527" s="93">
        <v>19</v>
      </c>
      <c r="AO527" s="93">
        <v>65</v>
      </c>
      <c r="AP527" s="97">
        <v>40525</v>
      </c>
      <c r="AQ527" s="97">
        <f t="shared" si="126"/>
        <v>50019</v>
      </c>
      <c r="AR527" s="10" t="s">
        <v>718</v>
      </c>
      <c r="AS527">
        <f t="shared" si="123"/>
        <v>5040525</v>
      </c>
      <c r="AW527">
        <v>56.06</v>
      </c>
      <c r="AX527">
        <v>0.06</v>
      </c>
      <c r="AY527">
        <v>56.01</v>
      </c>
    </row>
    <row r="528" spans="1:51" ht="13" hidden="1" customHeight="1" outlineLevel="1">
      <c r="A528" t="s">
        <v>1096</v>
      </c>
      <c r="B528" s="10" t="s">
        <v>640</v>
      </c>
      <c r="C528" s="1">
        <f t="shared" si="117"/>
        <v>889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 t="shared" si="118"/>
        <v>4</v>
      </c>
      <c r="G528" s="1">
        <f t="shared" si="124"/>
        <v>139</v>
      </c>
      <c r="H528" s="2">
        <f t="shared" si="125"/>
        <v>0.156355455568054</v>
      </c>
      <c r="I528" s="8"/>
      <c r="J528" s="2">
        <f t="shared" si="119"/>
        <v>0.54555680539932505</v>
      </c>
      <c r="K528" s="2">
        <f t="shared" si="120"/>
        <v>0.38920134983127108</v>
      </c>
      <c r="L528" s="2">
        <f t="shared" si="121"/>
        <v>1.0123734533183352E-2</v>
      </c>
      <c r="M528" s="2">
        <f t="shared" si="122"/>
        <v>5.5118110236220513E-2</v>
      </c>
      <c r="N528" s="1">
        <v>485</v>
      </c>
      <c r="O528" s="1">
        <v>346</v>
      </c>
      <c r="P528" s="1">
        <v>9</v>
      </c>
      <c r="Q528" s="122"/>
      <c r="R528" s="122"/>
      <c r="S528" s="122"/>
      <c r="T528" s="122"/>
      <c r="U528" s="122"/>
      <c r="V528" s="122"/>
      <c r="W528" s="122">
        <v>9</v>
      </c>
      <c r="X528" s="122">
        <v>1</v>
      </c>
      <c r="Y528" s="57"/>
      <c r="Z528" s="57"/>
      <c r="AA528" s="57">
        <v>4</v>
      </c>
      <c r="AB528" s="10">
        <v>26</v>
      </c>
      <c r="AC528" s="10">
        <v>9</v>
      </c>
      <c r="AD528" s="10"/>
      <c r="AI528" t="str">
        <f t="shared" si="116"/>
        <v>Ludlow</v>
      </c>
      <c r="AJ528" t="s">
        <v>1285</v>
      </c>
      <c r="AK528">
        <v>1</v>
      </c>
      <c r="AM528" s="91">
        <v>50</v>
      </c>
      <c r="AN528" s="93">
        <v>27</v>
      </c>
      <c r="AO528" s="93">
        <v>50</v>
      </c>
      <c r="AP528" s="97">
        <v>41275</v>
      </c>
      <c r="AQ528" s="97">
        <f t="shared" si="126"/>
        <v>50027</v>
      </c>
      <c r="AR528" s="10" t="s">
        <v>718</v>
      </c>
      <c r="AS528">
        <f t="shared" si="123"/>
        <v>5041275</v>
      </c>
      <c r="AW528">
        <v>35.700000000000003</v>
      </c>
      <c r="AX528">
        <v>0.43</v>
      </c>
      <c r="AY528">
        <v>35.270000000000003</v>
      </c>
    </row>
    <row r="529" spans="1:51" ht="13" hidden="1" customHeight="1" outlineLevel="1">
      <c r="A529" t="s">
        <v>2037</v>
      </c>
      <c r="B529" s="10" t="s">
        <v>640</v>
      </c>
      <c r="C529" s="1">
        <f t="shared" si="117"/>
        <v>454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 t="shared" si="118"/>
        <v>5</v>
      </c>
      <c r="G529" s="1">
        <f t="shared" si="124"/>
        <v>3</v>
      </c>
      <c r="H529" s="2">
        <f t="shared" si="125"/>
        <v>6.6079295154185024E-3</v>
      </c>
      <c r="I529" s="8"/>
      <c r="J529" s="2">
        <f t="shared" si="119"/>
        <v>0.47136563876651982</v>
      </c>
      <c r="K529" s="2">
        <f t="shared" si="120"/>
        <v>0.47797356828193832</v>
      </c>
      <c r="L529" s="2">
        <f t="shared" si="121"/>
        <v>6.6079295154185024E-3</v>
      </c>
      <c r="M529" s="2">
        <f t="shared" si="122"/>
        <v>4.405286343612335E-2</v>
      </c>
      <c r="N529" s="1">
        <v>214</v>
      </c>
      <c r="O529" s="1">
        <v>217</v>
      </c>
      <c r="P529" s="1">
        <v>3</v>
      </c>
      <c r="Q529" s="122"/>
      <c r="R529" s="122"/>
      <c r="S529" s="122"/>
      <c r="T529" s="122"/>
      <c r="U529" s="122"/>
      <c r="V529" s="122"/>
      <c r="W529" s="122">
        <v>2</v>
      </c>
      <c r="X529" s="122">
        <v>0</v>
      </c>
      <c r="Y529" s="57"/>
      <c r="Z529" s="57"/>
      <c r="AA529" s="57">
        <v>3</v>
      </c>
      <c r="AB529" s="10">
        <v>8</v>
      </c>
      <c r="AC529" s="10">
        <v>7</v>
      </c>
      <c r="AD529" s="10"/>
      <c r="AI529" t="str">
        <f t="shared" si="116"/>
        <v>Lunenburg</v>
      </c>
      <c r="AJ529" t="s">
        <v>808</v>
      </c>
      <c r="AK529">
        <v>1</v>
      </c>
      <c r="AM529" s="91">
        <v>50</v>
      </c>
      <c r="AN529" s="93">
        <v>9</v>
      </c>
      <c r="AO529" s="93">
        <v>70</v>
      </c>
      <c r="AP529" s="97">
        <v>41425</v>
      </c>
      <c r="AQ529" s="97">
        <f t="shared" si="126"/>
        <v>50009</v>
      </c>
      <c r="AR529" s="10" t="s">
        <v>718</v>
      </c>
      <c r="AS529">
        <f t="shared" si="123"/>
        <v>5041425</v>
      </c>
      <c r="AW529">
        <v>45.36</v>
      </c>
      <c r="AX529">
        <v>0.28000000000000003</v>
      </c>
      <c r="AY529">
        <v>45.08</v>
      </c>
    </row>
    <row r="530" spans="1:51" ht="13" hidden="1" customHeight="1" outlineLevel="1">
      <c r="A530" t="s">
        <v>1298</v>
      </c>
      <c r="B530" s="10" t="s">
        <v>640</v>
      </c>
      <c r="C530" s="1">
        <f t="shared" si="117"/>
        <v>1619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 t="shared" si="118"/>
        <v>3</v>
      </c>
      <c r="G530" s="1">
        <f t="shared" si="124"/>
        <v>126</v>
      </c>
      <c r="H530" s="2">
        <f t="shared" si="125"/>
        <v>7.7825818406423719E-2</v>
      </c>
      <c r="I530" s="8"/>
      <c r="J530" s="2">
        <f t="shared" si="119"/>
        <v>0.51389746757257571</v>
      </c>
      <c r="K530" s="2">
        <f t="shared" si="120"/>
        <v>0.43607164916615193</v>
      </c>
      <c r="L530" s="2">
        <f t="shared" si="121"/>
        <v>1.6059295861642991E-2</v>
      </c>
      <c r="M530" s="2">
        <f t="shared" si="122"/>
        <v>3.3971587399629369E-2</v>
      </c>
      <c r="N530" s="1">
        <v>832</v>
      </c>
      <c r="O530" s="1">
        <v>706</v>
      </c>
      <c r="P530" s="1">
        <v>26</v>
      </c>
      <c r="Q530" s="122"/>
      <c r="R530" s="122"/>
      <c r="S530" s="122"/>
      <c r="T530" s="122"/>
      <c r="U530" s="122"/>
      <c r="V530" s="122"/>
      <c r="W530" s="122">
        <v>9</v>
      </c>
      <c r="X530" s="122">
        <v>0</v>
      </c>
      <c r="Y530" s="57"/>
      <c r="Z530" s="57"/>
      <c r="AA530" s="57">
        <v>7</v>
      </c>
      <c r="AB530" s="10">
        <v>16</v>
      </c>
      <c r="AC530" s="10">
        <v>23</v>
      </c>
      <c r="AD530" s="10"/>
      <c r="AI530" t="str">
        <f t="shared" si="116"/>
        <v>Lyndon</v>
      </c>
      <c r="AJ530" t="s">
        <v>1592</v>
      </c>
      <c r="AK530">
        <v>1</v>
      </c>
      <c r="AM530" s="91">
        <v>50</v>
      </c>
      <c r="AN530" s="93">
        <v>5</v>
      </c>
      <c r="AO530" s="93">
        <v>35</v>
      </c>
      <c r="AP530" s="97">
        <v>41725</v>
      </c>
      <c r="AQ530" s="97">
        <f t="shared" si="126"/>
        <v>50005</v>
      </c>
      <c r="AR530" s="10" t="s">
        <v>718</v>
      </c>
      <c r="AS530">
        <f t="shared" si="123"/>
        <v>5041725</v>
      </c>
      <c r="AW530">
        <v>39.799999999999997</v>
      </c>
      <c r="AX530">
        <v>0.04</v>
      </c>
      <c r="AY530">
        <v>39.76</v>
      </c>
    </row>
    <row r="531" spans="1:51" ht="13" hidden="1" customHeight="1" outlineLevel="1">
      <c r="A531" t="s">
        <v>851</v>
      </c>
      <c r="B531" s="10" t="s">
        <v>640</v>
      </c>
      <c r="C531" s="1">
        <f t="shared" si="117"/>
        <v>96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 t="shared" si="118"/>
        <v>4</v>
      </c>
      <c r="G531" s="1">
        <f t="shared" si="124"/>
        <v>2</v>
      </c>
      <c r="H531" s="2">
        <f t="shared" si="125"/>
        <v>2.0833333333333332E-2</v>
      </c>
      <c r="I531" s="8"/>
      <c r="J531" s="2">
        <f t="shared" si="119"/>
        <v>0.47916666666666669</v>
      </c>
      <c r="K531" s="2">
        <f t="shared" si="120"/>
        <v>0.45833333333333331</v>
      </c>
      <c r="L531" s="2">
        <f t="shared" si="121"/>
        <v>1.0416666666666666E-2</v>
      </c>
      <c r="M531" s="2">
        <f t="shared" si="122"/>
        <v>5.208333333333328E-2</v>
      </c>
      <c r="N531" s="1">
        <v>46</v>
      </c>
      <c r="O531" s="1">
        <v>44</v>
      </c>
      <c r="P531" s="1">
        <v>1</v>
      </c>
      <c r="Q531" s="122"/>
      <c r="R531" s="122"/>
      <c r="S531" s="122"/>
      <c r="T531" s="122"/>
      <c r="U531" s="122"/>
      <c r="V531" s="122"/>
      <c r="W531" s="122">
        <v>0</v>
      </c>
      <c r="X531" s="122">
        <v>2</v>
      </c>
      <c r="Y531" s="57"/>
      <c r="Z531" s="57"/>
      <c r="AA531" s="57">
        <v>1</v>
      </c>
      <c r="AB531" s="10">
        <v>1</v>
      </c>
      <c r="AC531" s="10">
        <v>1</v>
      </c>
      <c r="AD531" s="10"/>
      <c r="AI531" t="str">
        <f t="shared" si="116"/>
        <v>Maidstone</v>
      </c>
      <c r="AJ531" t="s">
        <v>808</v>
      </c>
      <c r="AK531">
        <v>1</v>
      </c>
      <c r="AM531" s="91">
        <v>50</v>
      </c>
      <c r="AN531" s="93">
        <v>9</v>
      </c>
      <c r="AO531" s="93">
        <v>75</v>
      </c>
      <c r="AP531" s="97">
        <v>42475</v>
      </c>
      <c r="AQ531" s="97">
        <f t="shared" si="126"/>
        <v>50009</v>
      </c>
      <c r="AR531" s="10" t="s">
        <v>718</v>
      </c>
      <c r="AS531">
        <f t="shared" si="123"/>
        <v>5042475</v>
      </c>
      <c r="AW531">
        <v>31.79</v>
      </c>
      <c r="AX531">
        <v>1.31</v>
      </c>
      <c r="AY531">
        <v>30.48</v>
      </c>
    </row>
    <row r="532" spans="1:51" ht="13" hidden="1" customHeight="1" outlineLevel="1">
      <c r="A532" t="s">
        <v>36</v>
      </c>
      <c r="B532" s="10" t="s">
        <v>640</v>
      </c>
      <c r="C532" s="1">
        <f t="shared" si="117"/>
        <v>1658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 t="shared" si="118"/>
        <v>3</v>
      </c>
      <c r="G532" s="1">
        <f t="shared" si="124"/>
        <v>238</v>
      </c>
      <c r="H532" s="2">
        <f t="shared" si="125"/>
        <v>0.14354644149577805</v>
      </c>
      <c r="I532" s="8"/>
      <c r="J532" s="2">
        <f t="shared" si="119"/>
        <v>0.54523522316043427</v>
      </c>
      <c r="K532" s="2">
        <f t="shared" si="120"/>
        <v>0.40168878166465621</v>
      </c>
      <c r="L532" s="2">
        <f t="shared" si="121"/>
        <v>2.5934861278648975E-2</v>
      </c>
      <c r="M532" s="2">
        <f t="shared" si="122"/>
        <v>2.7141133896260543E-2</v>
      </c>
      <c r="N532" s="1">
        <v>904</v>
      </c>
      <c r="O532" s="1">
        <v>666</v>
      </c>
      <c r="P532" s="1">
        <v>43</v>
      </c>
      <c r="Q532" s="122"/>
      <c r="R532" s="122"/>
      <c r="S532" s="122"/>
      <c r="T532" s="122"/>
      <c r="U532" s="122"/>
      <c r="V532" s="122"/>
      <c r="W532" s="122">
        <v>7</v>
      </c>
      <c r="X532" s="122">
        <v>0</v>
      </c>
      <c r="Y532" s="57"/>
      <c r="Z532" s="57"/>
      <c r="AA532" s="57">
        <v>7</v>
      </c>
      <c r="AB532" s="10">
        <v>15</v>
      </c>
      <c r="AC532" s="10">
        <v>16</v>
      </c>
      <c r="AD532" s="10"/>
      <c r="AI532" t="str">
        <f t="shared" si="116"/>
        <v>Manchester</v>
      </c>
      <c r="AJ532" t="s">
        <v>2006</v>
      </c>
      <c r="AK532">
        <v>1</v>
      </c>
      <c r="AM532" s="91">
        <v>50</v>
      </c>
      <c r="AN532" s="93">
        <v>3</v>
      </c>
      <c r="AO532" s="93">
        <v>25</v>
      </c>
      <c r="AP532" s="97">
        <v>42850</v>
      </c>
      <c r="AQ532" s="97">
        <f t="shared" si="126"/>
        <v>50003</v>
      </c>
      <c r="AR532" s="10" t="s">
        <v>718</v>
      </c>
      <c r="AS532">
        <f t="shared" si="123"/>
        <v>5042850</v>
      </c>
      <c r="AW532">
        <v>42.28</v>
      </c>
      <c r="AX532">
        <v>0.05</v>
      </c>
      <c r="AY532">
        <v>42.23</v>
      </c>
    </row>
    <row r="533" spans="1:51" ht="13" hidden="1" customHeight="1" outlineLevel="1">
      <c r="A533" t="s">
        <v>1644</v>
      </c>
      <c r="B533" s="10" t="s">
        <v>640</v>
      </c>
      <c r="C533" s="1">
        <f t="shared" si="117"/>
        <v>451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 t="shared" si="118"/>
        <v>3</v>
      </c>
      <c r="G533" s="1">
        <f t="shared" si="124"/>
        <v>304</v>
      </c>
      <c r="H533" s="2">
        <f t="shared" si="125"/>
        <v>0.67405764966740578</v>
      </c>
      <c r="I533" s="8"/>
      <c r="J533" s="2">
        <f t="shared" si="119"/>
        <v>0.7960088691796009</v>
      </c>
      <c r="K533" s="2">
        <f t="shared" si="120"/>
        <v>0.12195121951219512</v>
      </c>
      <c r="L533" s="2">
        <f t="shared" si="121"/>
        <v>5.7649667405764965E-2</v>
      </c>
      <c r="M533" s="2">
        <f t="shared" si="122"/>
        <v>2.4390243902439018E-2</v>
      </c>
      <c r="N533" s="1">
        <v>359</v>
      </c>
      <c r="O533" s="1">
        <v>55</v>
      </c>
      <c r="P533" s="1">
        <v>26</v>
      </c>
      <c r="Q533" s="122"/>
      <c r="R533" s="122"/>
      <c r="S533" s="122"/>
      <c r="T533" s="122"/>
      <c r="U533" s="122"/>
      <c r="V533" s="122"/>
      <c r="W533" s="122">
        <v>6</v>
      </c>
      <c r="X533" s="122">
        <v>0</v>
      </c>
      <c r="Y533" s="57"/>
      <c r="Z533" s="57"/>
      <c r="AA533" s="57">
        <v>0</v>
      </c>
      <c r="AB533" s="10">
        <v>3</v>
      </c>
      <c r="AC533" s="10">
        <v>2</v>
      </c>
      <c r="AD533" s="10"/>
      <c r="AI533" t="str">
        <f t="shared" si="116"/>
        <v>Marlboro</v>
      </c>
      <c r="AJ533" t="s">
        <v>496</v>
      </c>
      <c r="AK533">
        <v>1</v>
      </c>
      <c r="AM533" s="91">
        <v>50</v>
      </c>
      <c r="AN533" s="93">
        <v>25</v>
      </c>
      <c r="AO533" s="93">
        <v>55</v>
      </c>
      <c r="AP533" s="97">
        <v>43375</v>
      </c>
      <c r="AQ533" s="97">
        <f t="shared" si="126"/>
        <v>50025</v>
      </c>
      <c r="AR533" s="10" t="s">
        <v>718</v>
      </c>
      <c r="AS533">
        <f t="shared" si="123"/>
        <v>5043375</v>
      </c>
      <c r="AW533">
        <v>40.65</v>
      </c>
      <c r="AX533">
        <v>0.32</v>
      </c>
      <c r="AY533">
        <v>40.33</v>
      </c>
    </row>
    <row r="534" spans="1:51" ht="13" hidden="1" customHeight="1" outlineLevel="1">
      <c r="A534" t="s">
        <v>1504</v>
      </c>
      <c r="B534" s="10" t="s">
        <v>640</v>
      </c>
      <c r="C534" s="1">
        <f t="shared" si="117"/>
        <v>722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 t="shared" si="118"/>
        <v>4</v>
      </c>
      <c r="G534" s="1">
        <f t="shared" si="124"/>
        <v>243</v>
      </c>
      <c r="H534" s="2">
        <f t="shared" si="125"/>
        <v>0.33656509695290859</v>
      </c>
      <c r="I534" s="8"/>
      <c r="J534" s="2">
        <f t="shared" si="119"/>
        <v>0.6412742382271468</v>
      </c>
      <c r="K534" s="2">
        <f t="shared" si="120"/>
        <v>0.3047091412742382</v>
      </c>
      <c r="L534" s="2">
        <f t="shared" si="121"/>
        <v>1.3850415512465374E-2</v>
      </c>
      <c r="M534" s="2">
        <f t="shared" si="122"/>
        <v>4.0166204986149624E-2</v>
      </c>
      <c r="N534" s="1">
        <v>463</v>
      </c>
      <c r="O534" s="1">
        <v>220</v>
      </c>
      <c r="P534" s="1">
        <v>10</v>
      </c>
      <c r="Q534" s="122"/>
      <c r="R534" s="122"/>
      <c r="S534" s="122"/>
      <c r="T534" s="122"/>
      <c r="U534" s="122"/>
      <c r="V534" s="122"/>
      <c r="W534" s="122">
        <v>11</v>
      </c>
      <c r="X534" s="122">
        <v>0</v>
      </c>
      <c r="Y534" s="57"/>
      <c r="Z534" s="57"/>
      <c r="AA534" s="57">
        <v>5</v>
      </c>
      <c r="AB534" s="10">
        <v>9</v>
      </c>
      <c r="AC534" s="10">
        <v>4</v>
      </c>
      <c r="AD534" s="10"/>
      <c r="AI534" t="str">
        <f t="shared" si="116"/>
        <v>Marshfield</v>
      </c>
      <c r="AJ534" t="s">
        <v>2232</v>
      </c>
      <c r="AK534">
        <v>1</v>
      </c>
      <c r="AM534" s="91">
        <v>50</v>
      </c>
      <c r="AN534" s="93">
        <v>23</v>
      </c>
      <c r="AO534" s="93">
        <v>45</v>
      </c>
      <c r="AP534" s="97">
        <v>43600</v>
      </c>
      <c r="AQ534" s="97">
        <f t="shared" si="126"/>
        <v>50023</v>
      </c>
      <c r="AR534" s="10" t="s">
        <v>718</v>
      </c>
      <c r="AS534">
        <f t="shared" si="123"/>
        <v>5043600</v>
      </c>
      <c r="AW534">
        <v>43.39</v>
      </c>
      <c r="AX534">
        <v>0.28000000000000003</v>
      </c>
      <c r="AY534">
        <v>43.11</v>
      </c>
    </row>
    <row r="535" spans="1:51" ht="13" hidden="1" customHeight="1" outlineLevel="1">
      <c r="A535" t="s">
        <v>1467</v>
      </c>
      <c r="B535" s="10" t="s">
        <v>640</v>
      </c>
      <c r="C535" s="1">
        <f t="shared" si="117"/>
        <v>480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 t="shared" si="118"/>
        <v>3</v>
      </c>
      <c r="G535" s="1">
        <f t="shared" si="124"/>
        <v>22</v>
      </c>
      <c r="H535" s="2">
        <f t="shared" si="125"/>
        <v>4.583333333333333E-2</v>
      </c>
      <c r="I535" s="8"/>
      <c r="J535" s="2">
        <f t="shared" si="119"/>
        <v>0.5</v>
      </c>
      <c r="K535" s="2">
        <f t="shared" si="120"/>
        <v>0.45416666666666666</v>
      </c>
      <c r="L535" s="2">
        <f t="shared" si="121"/>
        <v>1.4583333333333334E-2</v>
      </c>
      <c r="M535" s="2">
        <f t="shared" si="122"/>
        <v>3.125E-2</v>
      </c>
      <c r="N535" s="1">
        <v>240</v>
      </c>
      <c r="O535" s="1">
        <v>218</v>
      </c>
      <c r="P535" s="1">
        <v>7</v>
      </c>
      <c r="Q535" s="122"/>
      <c r="R535" s="122"/>
      <c r="S535" s="122"/>
      <c r="T535" s="122"/>
      <c r="U535" s="122"/>
      <c r="V535" s="122"/>
      <c r="W535" s="122">
        <v>3</v>
      </c>
      <c r="X535" s="122">
        <v>0</v>
      </c>
      <c r="Y535" s="57"/>
      <c r="Z535" s="57"/>
      <c r="AA535" s="57">
        <v>0</v>
      </c>
      <c r="AB535" s="10">
        <v>6</v>
      </c>
      <c r="AC535" s="10">
        <v>6</v>
      </c>
      <c r="AD535" s="10"/>
      <c r="AI535" t="str">
        <f t="shared" si="116"/>
        <v>Mendon</v>
      </c>
      <c r="AJ535" t="s">
        <v>1255</v>
      </c>
      <c r="AK535">
        <v>1</v>
      </c>
      <c r="AM535" s="91">
        <v>50</v>
      </c>
      <c r="AN535" s="93">
        <v>21</v>
      </c>
      <c r="AO535" s="93">
        <v>50</v>
      </c>
      <c r="AP535" s="97">
        <v>44125</v>
      </c>
      <c r="AQ535" s="97">
        <f t="shared" si="126"/>
        <v>50021</v>
      </c>
      <c r="AR535" s="10" t="s">
        <v>718</v>
      </c>
      <c r="AS535">
        <f t="shared" si="123"/>
        <v>5044125</v>
      </c>
      <c r="AW535">
        <v>38.1</v>
      </c>
      <c r="AX535">
        <v>0.01</v>
      </c>
      <c r="AY535">
        <v>38.090000000000003</v>
      </c>
    </row>
    <row r="536" spans="1:51" ht="13" hidden="1" customHeight="1" outlineLevel="1">
      <c r="A536" t="s">
        <v>1119</v>
      </c>
      <c r="B536" s="10" t="s">
        <v>640</v>
      </c>
      <c r="C536" s="1">
        <f t="shared" si="117"/>
        <v>2666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 t="shared" si="118"/>
        <v>3</v>
      </c>
      <c r="G536" s="1">
        <f t="shared" si="124"/>
        <v>1442</v>
      </c>
      <c r="H536" s="2">
        <f t="shared" si="125"/>
        <v>0.54088522130532635</v>
      </c>
      <c r="I536" s="8"/>
      <c r="J536" s="2">
        <f t="shared" si="119"/>
        <v>0.75093773443360845</v>
      </c>
      <c r="K536" s="2">
        <f t="shared" si="120"/>
        <v>0.21005251312828208</v>
      </c>
      <c r="L536" s="2">
        <f t="shared" si="121"/>
        <v>1.3503375843960989E-2</v>
      </c>
      <c r="M536" s="2">
        <f t="shared" si="122"/>
        <v>2.5506376594148485E-2</v>
      </c>
      <c r="N536" s="1">
        <v>2002</v>
      </c>
      <c r="O536" s="1">
        <v>560</v>
      </c>
      <c r="P536" s="1">
        <v>36</v>
      </c>
      <c r="Q536" s="122"/>
      <c r="R536" s="122"/>
      <c r="S536" s="122"/>
      <c r="T536" s="122"/>
      <c r="U536" s="122"/>
      <c r="V536" s="122"/>
      <c r="W536" s="122">
        <v>16</v>
      </c>
      <c r="X536" s="122">
        <v>1</v>
      </c>
      <c r="Y536" s="57"/>
      <c r="Z536" s="57"/>
      <c r="AA536" s="57">
        <v>10</v>
      </c>
      <c r="AB536" s="10">
        <v>25</v>
      </c>
      <c r="AC536" s="10">
        <v>16</v>
      </c>
      <c r="AD536" s="10"/>
      <c r="AI536" t="str">
        <f t="shared" si="116"/>
        <v>Middlebury</v>
      </c>
      <c r="AJ536" t="s">
        <v>1058</v>
      </c>
      <c r="AK536">
        <v>1</v>
      </c>
      <c r="AM536" s="91">
        <v>50</v>
      </c>
      <c r="AN536" s="93">
        <v>1</v>
      </c>
      <c r="AO536" s="93">
        <v>55</v>
      </c>
      <c r="AP536" s="97">
        <v>44350</v>
      </c>
      <c r="AQ536" s="97">
        <f t="shared" si="126"/>
        <v>50001</v>
      </c>
      <c r="AR536" s="10" t="s">
        <v>718</v>
      </c>
      <c r="AS536">
        <f t="shared" si="123"/>
        <v>5044350</v>
      </c>
      <c r="AW536">
        <v>39.17</v>
      </c>
      <c r="AX536">
        <v>0.14000000000000001</v>
      </c>
      <c r="AY536">
        <v>39.03</v>
      </c>
    </row>
    <row r="537" spans="1:51" ht="13" hidden="1" customHeight="1" outlineLevel="1">
      <c r="A537" t="s">
        <v>1037</v>
      </c>
      <c r="B537" s="10" t="s">
        <v>640</v>
      </c>
      <c r="C537" s="1">
        <f t="shared" si="117"/>
        <v>874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 t="shared" si="118"/>
        <v>4</v>
      </c>
      <c r="G537" s="1">
        <f t="shared" si="124"/>
        <v>491</v>
      </c>
      <c r="H537" s="2">
        <f t="shared" si="125"/>
        <v>0.56178489702517165</v>
      </c>
      <c r="I537" s="8"/>
      <c r="J537" s="2">
        <f t="shared" si="119"/>
        <v>0.76430205949656749</v>
      </c>
      <c r="K537" s="2">
        <f t="shared" si="120"/>
        <v>0.20251716247139587</v>
      </c>
      <c r="L537" s="2">
        <f t="shared" si="121"/>
        <v>8.0091533180778034E-3</v>
      </c>
      <c r="M537" s="2">
        <f t="shared" si="122"/>
        <v>2.517162471395884E-2</v>
      </c>
      <c r="N537" s="1">
        <v>668</v>
      </c>
      <c r="O537" s="1">
        <v>177</v>
      </c>
      <c r="P537" s="1">
        <v>7</v>
      </c>
      <c r="Q537" s="122"/>
      <c r="R537" s="122"/>
      <c r="S537" s="122"/>
      <c r="T537" s="122"/>
      <c r="U537" s="122"/>
      <c r="V537" s="122"/>
      <c r="W537" s="122">
        <v>6</v>
      </c>
      <c r="X537" s="122">
        <v>0</v>
      </c>
      <c r="Y537" s="57"/>
      <c r="Z537" s="57"/>
      <c r="AA537" s="57">
        <v>3</v>
      </c>
      <c r="AB537" s="10">
        <v>4</v>
      </c>
      <c r="AC537" s="10">
        <v>9</v>
      </c>
      <c r="AD537" s="10"/>
      <c r="AI537" t="str">
        <f t="shared" si="116"/>
        <v>Middlesex</v>
      </c>
      <c r="AJ537" t="s">
        <v>2232</v>
      </c>
      <c r="AK537">
        <v>1</v>
      </c>
      <c r="AM537" s="91">
        <v>50</v>
      </c>
      <c r="AN537" s="93">
        <v>23</v>
      </c>
      <c r="AO537" s="93">
        <v>50</v>
      </c>
      <c r="AP537" s="97">
        <v>44500</v>
      </c>
      <c r="AQ537" s="97">
        <f t="shared" si="126"/>
        <v>50023</v>
      </c>
      <c r="AR537" s="10" t="s">
        <v>718</v>
      </c>
      <c r="AS537">
        <f t="shared" si="123"/>
        <v>5044500</v>
      </c>
      <c r="AW537">
        <v>39.86</v>
      </c>
      <c r="AX537">
        <v>0.21</v>
      </c>
      <c r="AY537">
        <v>39.659999999999997</v>
      </c>
    </row>
    <row r="538" spans="1:51" ht="13" hidden="1" customHeight="1" outlineLevel="1">
      <c r="A538" t="s">
        <v>1913</v>
      </c>
      <c r="B538" s="10" t="s">
        <v>640</v>
      </c>
      <c r="C538" s="1">
        <f t="shared" si="117"/>
        <v>375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 t="shared" si="118"/>
        <v>5</v>
      </c>
      <c r="G538" s="1">
        <f t="shared" si="124"/>
        <v>104</v>
      </c>
      <c r="H538" s="2">
        <f t="shared" si="125"/>
        <v>0.27733333333333332</v>
      </c>
      <c r="I538" s="8"/>
      <c r="J538" s="2">
        <f t="shared" si="119"/>
        <v>0.624</v>
      </c>
      <c r="K538" s="2">
        <f t="shared" si="120"/>
        <v>0.34666666666666668</v>
      </c>
      <c r="L538" s="2">
        <f t="shared" si="121"/>
        <v>5.3333333333333332E-3</v>
      </c>
      <c r="M538" s="2">
        <f t="shared" si="122"/>
        <v>2.399999999999999E-2</v>
      </c>
      <c r="N538" s="1">
        <v>234</v>
      </c>
      <c r="O538" s="1">
        <v>130</v>
      </c>
      <c r="P538" s="1">
        <v>2</v>
      </c>
      <c r="Q538" s="122"/>
      <c r="R538" s="122"/>
      <c r="S538" s="122"/>
      <c r="T538" s="122"/>
      <c r="U538" s="122"/>
      <c r="V538" s="122"/>
      <c r="W538" s="122">
        <v>3</v>
      </c>
      <c r="X538" s="122">
        <v>0</v>
      </c>
      <c r="Y538" s="57"/>
      <c r="Z538" s="57"/>
      <c r="AA538" s="57">
        <v>0</v>
      </c>
      <c r="AB538" s="10">
        <v>2</v>
      </c>
      <c r="AC538" s="10">
        <v>4</v>
      </c>
      <c r="AD538" s="10"/>
      <c r="AI538" t="str">
        <f t="shared" si="116"/>
        <v>Middletown Springs</v>
      </c>
      <c r="AJ538" t="s">
        <v>1255</v>
      </c>
      <c r="AK538">
        <v>1</v>
      </c>
      <c r="AM538" s="91">
        <v>50</v>
      </c>
      <c r="AN538" s="93">
        <v>21</v>
      </c>
      <c r="AO538" s="93">
        <v>55</v>
      </c>
      <c r="AP538" s="97">
        <v>44800</v>
      </c>
      <c r="AQ538" s="97">
        <f t="shared" si="126"/>
        <v>50021</v>
      </c>
      <c r="AR538" s="10" t="s">
        <v>718</v>
      </c>
      <c r="AS538">
        <f t="shared" si="123"/>
        <v>5044800</v>
      </c>
      <c r="AW538">
        <v>22.85</v>
      </c>
      <c r="AX538">
        <v>0</v>
      </c>
      <c r="AY538">
        <v>22.84</v>
      </c>
    </row>
    <row r="539" spans="1:51" ht="13" hidden="1" customHeight="1" outlineLevel="1">
      <c r="A539" t="s">
        <v>1763</v>
      </c>
      <c r="B539" s="10" t="s">
        <v>640</v>
      </c>
      <c r="C539" s="1">
        <f t="shared" si="117"/>
        <v>3635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 t="shared" si="118"/>
        <v>4</v>
      </c>
      <c r="G539" s="1">
        <f t="shared" si="124"/>
        <v>555</v>
      </c>
      <c r="H539" s="2">
        <f t="shared" si="125"/>
        <v>0.15268225584594222</v>
      </c>
      <c r="I539" s="8"/>
      <c r="J539" s="2">
        <f t="shared" si="119"/>
        <v>0.55625859697386515</v>
      </c>
      <c r="K539" s="2">
        <f t="shared" si="120"/>
        <v>0.40357634112792296</v>
      </c>
      <c r="L539" s="2">
        <f t="shared" si="121"/>
        <v>1.0729023383768913E-2</v>
      </c>
      <c r="M539" s="2">
        <f t="shared" si="122"/>
        <v>2.9436038514442982E-2</v>
      </c>
      <c r="N539" s="1">
        <v>2022</v>
      </c>
      <c r="O539" s="1">
        <v>1467</v>
      </c>
      <c r="P539" s="1">
        <v>39</v>
      </c>
      <c r="Q539" s="122"/>
      <c r="R539" s="122"/>
      <c r="S539" s="122"/>
      <c r="T539" s="122"/>
      <c r="U539" s="122"/>
      <c r="V539" s="122"/>
      <c r="W539" s="122">
        <v>10</v>
      </c>
      <c r="X539" s="122">
        <v>1</v>
      </c>
      <c r="Y539" s="57"/>
      <c r="Z539" s="57"/>
      <c r="AA539" s="57">
        <v>6</v>
      </c>
      <c r="AB539" s="10">
        <v>38</v>
      </c>
      <c r="AC539" s="10">
        <v>52</v>
      </c>
      <c r="AD539" s="10"/>
      <c r="AI539" t="str">
        <f t="shared" si="116"/>
        <v>Milton</v>
      </c>
      <c r="AJ539" t="s">
        <v>833</v>
      </c>
      <c r="AK539">
        <v>1</v>
      </c>
      <c r="AM539" s="91">
        <v>50</v>
      </c>
      <c r="AN539" s="93">
        <v>7</v>
      </c>
      <c r="AO539" s="93">
        <v>50</v>
      </c>
      <c r="AP539" s="97">
        <v>45250</v>
      </c>
      <c r="AQ539" s="97">
        <f t="shared" si="126"/>
        <v>50007</v>
      </c>
      <c r="AR539" s="10" t="s">
        <v>718</v>
      </c>
      <c r="AS539">
        <f t="shared" si="123"/>
        <v>5045250</v>
      </c>
      <c r="AW539">
        <v>60.89</v>
      </c>
      <c r="AX539">
        <v>9.43</v>
      </c>
      <c r="AY539">
        <v>51.46</v>
      </c>
    </row>
    <row r="540" spans="1:51" ht="13" hidden="1" customHeight="1" outlineLevel="1">
      <c r="A540" t="s">
        <v>2144</v>
      </c>
      <c r="B540" s="10" t="s">
        <v>640</v>
      </c>
      <c r="C540" s="1">
        <f t="shared" si="117"/>
        <v>915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 t="shared" si="118"/>
        <v>3</v>
      </c>
      <c r="G540" s="1">
        <f t="shared" si="124"/>
        <v>382</v>
      </c>
      <c r="H540" s="2">
        <f t="shared" si="125"/>
        <v>0.41748633879781422</v>
      </c>
      <c r="I540" s="8"/>
      <c r="J540" s="2">
        <f t="shared" si="119"/>
        <v>0.69398907103825136</v>
      </c>
      <c r="K540" s="2">
        <f t="shared" si="120"/>
        <v>0.27650273224043714</v>
      </c>
      <c r="L540" s="2">
        <f t="shared" si="121"/>
        <v>1.6393442622950821E-2</v>
      </c>
      <c r="M540" s="2">
        <f t="shared" si="122"/>
        <v>1.3114754098360677E-2</v>
      </c>
      <c r="N540" s="1">
        <v>635</v>
      </c>
      <c r="O540" s="1">
        <v>253</v>
      </c>
      <c r="P540" s="1">
        <v>15</v>
      </c>
      <c r="Q540" s="122"/>
      <c r="R540" s="122"/>
      <c r="S540" s="122"/>
      <c r="T540" s="122"/>
      <c r="U540" s="122"/>
      <c r="V540" s="122"/>
      <c r="W540" s="122">
        <v>2</v>
      </c>
      <c r="X540" s="122">
        <v>0</v>
      </c>
      <c r="Y540" s="57"/>
      <c r="Z540" s="57"/>
      <c r="AA540" s="57">
        <v>1</v>
      </c>
      <c r="AB540" s="10">
        <v>3</v>
      </c>
      <c r="AC540" s="10">
        <v>6</v>
      </c>
      <c r="AD540" s="10"/>
      <c r="AI540" t="str">
        <f t="shared" si="116"/>
        <v>Monkton</v>
      </c>
      <c r="AJ540" t="s">
        <v>1058</v>
      </c>
      <c r="AK540">
        <v>1</v>
      </c>
      <c r="AM540" s="91">
        <v>50</v>
      </c>
      <c r="AN540" s="93">
        <v>1</v>
      </c>
      <c r="AO540" s="93">
        <v>60</v>
      </c>
      <c r="AP540" s="97">
        <v>45550</v>
      </c>
      <c r="AQ540" s="97">
        <f t="shared" si="126"/>
        <v>50001</v>
      </c>
      <c r="AR540" s="10" t="s">
        <v>718</v>
      </c>
      <c r="AS540">
        <f t="shared" si="123"/>
        <v>5045550</v>
      </c>
      <c r="AW540">
        <v>36.229999999999997</v>
      </c>
      <c r="AX540">
        <v>0.21</v>
      </c>
      <c r="AY540">
        <v>36.020000000000003</v>
      </c>
    </row>
    <row r="541" spans="1:51" ht="13" hidden="1" customHeight="1" outlineLevel="1">
      <c r="A541" t="s">
        <v>1309</v>
      </c>
      <c r="B541" s="10" t="s">
        <v>640</v>
      </c>
      <c r="C541" s="1">
        <f t="shared" si="117"/>
        <v>482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 t="shared" si="118"/>
        <v>4</v>
      </c>
      <c r="G541" s="1">
        <f t="shared" si="124"/>
        <v>195</v>
      </c>
      <c r="H541" s="2">
        <f t="shared" si="125"/>
        <v>0.4045643153526971</v>
      </c>
      <c r="I541" s="8"/>
      <c r="J541" s="2">
        <f t="shared" si="119"/>
        <v>0.67842323651452285</v>
      </c>
      <c r="K541" s="2">
        <f t="shared" si="120"/>
        <v>0.27385892116182575</v>
      </c>
      <c r="L541" s="2">
        <f t="shared" si="121"/>
        <v>1.2448132780082987E-2</v>
      </c>
      <c r="M541" s="2">
        <f t="shared" si="122"/>
        <v>3.5269709543568409E-2</v>
      </c>
      <c r="N541" s="1">
        <v>327</v>
      </c>
      <c r="O541" s="1">
        <v>132</v>
      </c>
      <c r="P541" s="1">
        <v>6</v>
      </c>
      <c r="Q541" s="122"/>
      <c r="R541" s="122"/>
      <c r="S541" s="122"/>
      <c r="T541" s="122"/>
      <c r="U541" s="122"/>
      <c r="V541" s="122"/>
      <c r="W541" s="122">
        <v>2</v>
      </c>
      <c r="X541" s="122">
        <v>0</v>
      </c>
      <c r="Y541" s="57"/>
      <c r="Z541" s="57"/>
      <c r="AA541" s="57">
        <v>4</v>
      </c>
      <c r="AB541" s="10">
        <v>7</v>
      </c>
      <c r="AC541" s="10">
        <v>4</v>
      </c>
      <c r="AD541" s="10"/>
      <c r="AI541" t="str">
        <f t="shared" si="116"/>
        <v>Montgomery</v>
      </c>
      <c r="AJ541" t="s">
        <v>2072</v>
      </c>
      <c r="AK541">
        <v>1</v>
      </c>
      <c r="AM541" s="91">
        <v>50</v>
      </c>
      <c r="AN541" s="93">
        <v>11</v>
      </c>
      <c r="AO541" s="93">
        <v>55</v>
      </c>
      <c r="AP541" s="97">
        <v>45850</v>
      </c>
      <c r="AQ541" s="97">
        <f t="shared" si="126"/>
        <v>50011</v>
      </c>
      <c r="AR541" s="10" t="s">
        <v>718</v>
      </c>
      <c r="AS541">
        <f t="shared" si="123"/>
        <v>5045850</v>
      </c>
      <c r="AW541">
        <v>56.75</v>
      </c>
      <c r="AX541">
        <v>0</v>
      </c>
      <c r="AY541">
        <v>56.75</v>
      </c>
    </row>
    <row r="542" spans="1:51" ht="13" hidden="1" customHeight="1" outlineLevel="1">
      <c r="A542" t="s">
        <v>1944</v>
      </c>
      <c r="B542" s="10" t="s">
        <v>640</v>
      </c>
      <c r="C542" s="1">
        <f t="shared" si="117"/>
        <v>3767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 t="shared" si="118"/>
        <v>3</v>
      </c>
      <c r="G542" s="1">
        <f t="shared" si="124"/>
        <v>2458</v>
      </c>
      <c r="H542" s="2">
        <f t="shared" si="125"/>
        <v>0.65250862755508365</v>
      </c>
      <c r="I542" s="8"/>
      <c r="J542" s="2">
        <f t="shared" si="119"/>
        <v>0.80276081762675866</v>
      </c>
      <c r="K542" s="2">
        <f t="shared" si="120"/>
        <v>0.15025219007167506</v>
      </c>
      <c r="L542" s="2">
        <f t="shared" si="121"/>
        <v>1.8582426333952747E-2</v>
      </c>
      <c r="M542" s="2">
        <f t="shared" si="122"/>
        <v>2.8404565967613531E-2</v>
      </c>
      <c r="N542" s="1">
        <v>3024</v>
      </c>
      <c r="O542" s="1">
        <v>566</v>
      </c>
      <c r="P542" s="1">
        <v>70</v>
      </c>
      <c r="Q542" s="122"/>
      <c r="R542" s="122"/>
      <c r="S542" s="122"/>
      <c r="T542" s="122"/>
      <c r="U542" s="122"/>
      <c r="V542" s="122"/>
      <c r="W542" s="122">
        <v>38</v>
      </c>
      <c r="X542" s="122">
        <v>1</v>
      </c>
      <c r="Y542" s="57"/>
      <c r="Z542" s="57"/>
      <c r="AA542" s="57">
        <v>13</v>
      </c>
      <c r="AB542" s="10">
        <v>35</v>
      </c>
      <c r="AC542" s="10">
        <v>20</v>
      </c>
      <c r="AD542" s="10"/>
      <c r="AI542" t="str">
        <f t="shared" ref="AI542:AI605" si="127">A542</f>
        <v>Montpelier</v>
      </c>
      <c r="AJ542" t="s">
        <v>2232</v>
      </c>
      <c r="AK542">
        <v>1</v>
      </c>
      <c r="AM542" s="91">
        <v>50</v>
      </c>
      <c r="AN542" s="93">
        <v>23</v>
      </c>
      <c r="AO542" s="93">
        <v>55</v>
      </c>
      <c r="AP542" s="97">
        <v>46000</v>
      </c>
      <c r="AQ542" s="97">
        <f t="shared" si="126"/>
        <v>50023</v>
      </c>
      <c r="AR542" s="10" t="s">
        <v>710</v>
      </c>
      <c r="AS542">
        <f t="shared" si="123"/>
        <v>5046000</v>
      </c>
      <c r="AW542">
        <v>10.26</v>
      </c>
      <c r="AX542">
        <v>0.01</v>
      </c>
      <c r="AY542">
        <v>10.25</v>
      </c>
    </row>
    <row r="543" spans="1:51" ht="13" hidden="1" customHeight="1" outlineLevel="1">
      <c r="A543" t="s">
        <v>500</v>
      </c>
      <c r="B543" s="10" t="s">
        <v>640</v>
      </c>
      <c r="C543" s="1">
        <f t="shared" si="117"/>
        <v>818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 t="shared" si="118"/>
        <v>4</v>
      </c>
      <c r="G543" s="1">
        <f t="shared" si="124"/>
        <v>336</v>
      </c>
      <c r="H543" s="2">
        <f t="shared" si="125"/>
        <v>0.41075794621026895</v>
      </c>
      <c r="I543" s="8"/>
      <c r="J543" s="2">
        <f t="shared" si="119"/>
        <v>0.67481662591687042</v>
      </c>
      <c r="K543" s="2">
        <f t="shared" si="120"/>
        <v>0.26405867970660146</v>
      </c>
      <c r="L543" s="2">
        <f t="shared" si="121"/>
        <v>1.4669926650366748E-2</v>
      </c>
      <c r="M543" s="2">
        <f t="shared" si="122"/>
        <v>4.6454767726161375E-2</v>
      </c>
      <c r="N543" s="1">
        <v>552</v>
      </c>
      <c r="O543" s="1">
        <v>216</v>
      </c>
      <c r="P543" s="1">
        <v>12</v>
      </c>
      <c r="Q543" s="122"/>
      <c r="R543" s="122"/>
      <c r="S543" s="122"/>
      <c r="T543" s="122"/>
      <c r="U543" s="122"/>
      <c r="V543" s="122"/>
      <c r="W543" s="122">
        <v>8</v>
      </c>
      <c r="X543" s="122">
        <v>0</v>
      </c>
      <c r="Y543" s="57"/>
      <c r="Z543" s="57"/>
      <c r="AA543" s="57">
        <v>3</v>
      </c>
      <c r="AB543" s="10">
        <v>21</v>
      </c>
      <c r="AC543" s="10">
        <v>6</v>
      </c>
      <c r="AD543" s="10"/>
      <c r="AI543" t="str">
        <f t="shared" si="127"/>
        <v>Moretown</v>
      </c>
      <c r="AJ543" t="s">
        <v>2232</v>
      </c>
      <c r="AK543">
        <v>1</v>
      </c>
      <c r="AM543" s="91">
        <v>50</v>
      </c>
      <c r="AN543" s="93">
        <v>23</v>
      </c>
      <c r="AO543" s="93">
        <v>60</v>
      </c>
      <c r="AP543" s="97">
        <v>46225</v>
      </c>
      <c r="AQ543" s="97">
        <f t="shared" si="126"/>
        <v>50023</v>
      </c>
      <c r="AR543" s="10" t="s">
        <v>718</v>
      </c>
      <c r="AS543">
        <f t="shared" si="123"/>
        <v>5046225</v>
      </c>
      <c r="AW543">
        <v>40.21</v>
      </c>
      <c r="AX543">
        <v>0.13</v>
      </c>
      <c r="AY543">
        <v>40.08</v>
      </c>
    </row>
    <row r="544" spans="1:51" ht="13" hidden="1" customHeight="1" outlineLevel="1">
      <c r="A544" t="s">
        <v>981</v>
      </c>
      <c r="B544" s="10" t="s">
        <v>640</v>
      </c>
      <c r="C544" s="1">
        <f t="shared" si="117"/>
        <v>290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 t="shared" si="118"/>
        <v>3</v>
      </c>
      <c r="G544" s="1">
        <f t="shared" si="124"/>
        <v>4</v>
      </c>
      <c r="H544" s="2">
        <f t="shared" si="125"/>
        <v>1.3793103448275862E-2</v>
      </c>
      <c r="I544" s="8"/>
      <c r="J544" s="2">
        <f t="shared" si="119"/>
        <v>0.48965517241379308</v>
      </c>
      <c r="K544" s="2">
        <f t="shared" si="120"/>
        <v>0.47586206896551725</v>
      </c>
      <c r="L544" s="2">
        <f t="shared" si="121"/>
        <v>1.7241379310344827E-2</v>
      </c>
      <c r="M544" s="2">
        <f t="shared" si="122"/>
        <v>1.7241379310344841E-2</v>
      </c>
      <c r="N544" s="1">
        <v>142</v>
      </c>
      <c r="O544" s="1">
        <v>138</v>
      </c>
      <c r="P544" s="1">
        <v>5</v>
      </c>
      <c r="Q544" s="122"/>
      <c r="R544" s="122"/>
      <c r="S544" s="122"/>
      <c r="T544" s="122"/>
      <c r="U544" s="122"/>
      <c r="V544" s="122"/>
      <c r="W544" s="122">
        <v>2</v>
      </c>
      <c r="X544" s="122">
        <v>0</v>
      </c>
      <c r="Y544" s="57"/>
      <c r="Z544" s="57"/>
      <c r="AA544" s="57">
        <v>0</v>
      </c>
      <c r="AB544" s="10">
        <v>1</v>
      </c>
      <c r="AC544" s="10">
        <v>2</v>
      </c>
      <c r="AD544" s="10"/>
      <c r="AI544" t="str">
        <f t="shared" si="127"/>
        <v>Morgan</v>
      </c>
      <c r="AJ544" t="s">
        <v>2569</v>
      </c>
      <c r="AK544">
        <v>1</v>
      </c>
      <c r="AM544" s="91">
        <v>50</v>
      </c>
      <c r="AN544" s="93">
        <v>19</v>
      </c>
      <c r="AO544" s="93">
        <v>70</v>
      </c>
      <c r="AP544" s="97">
        <v>46450</v>
      </c>
      <c r="AQ544" s="97">
        <f t="shared" si="126"/>
        <v>50019</v>
      </c>
      <c r="AR544" s="10" t="s">
        <v>718</v>
      </c>
      <c r="AS544">
        <f t="shared" si="123"/>
        <v>5046450</v>
      </c>
      <c r="AW544">
        <v>33.869999999999997</v>
      </c>
      <c r="AX544">
        <v>2.61</v>
      </c>
      <c r="AY544">
        <v>31.26</v>
      </c>
    </row>
    <row r="545" spans="1:51" ht="13" hidden="1" customHeight="1" outlineLevel="1">
      <c r="A545" t="s">
        <v>466</v>
      </c>
      <c r="B545" s="10" t="s">
        <v>640</v>
      </c>
      <c r="C545" s="1">
        <f t="shared" ref="C545:C608" si="128">SUM(N545:AG545)</f>
        <v>2032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 t="shared" ref="F545:F608" si="129">IF(P545&gt;0,RANK(P545,(N545:AE545)),0)</f>
        <v>5</v>
      </c>
      <c r="G545" s="1">
        <f t="shared" si="124"/>
        <v>745</v>
      </c>
      <c r="H545" s="2">
        <f t="shared" si="125"/>
        <v>0.36663385826771655</v>
      </c>
      <c r="I545" s="8"/>
      <c r="J545" s="2">
        <f t="shared" ref="J545:J608" si="130">IF(C545=0,"-",N545/C545)</f>
        <v>0.66141732283464572</v>
      </c>
      <c r="K545" s="2">
        <f t="shared" ref="K545:K608" si="131">IF(C545=0,"-",O545/C545)</f>
        <v>0.29478346456692911</v>
      </c>
      <c r="L545" s="2">
        <f t="shared" ref="L545:L608" si="132">IF(C545=0,"-",P545/C545)</f>
        <v>8.3661417322834653E-3</v>
      </c>
      <c r="M545" s="2">
        <f t="shared" ref="M545:M608" si="133">IF(C545=0,"-",(1-J545-K545-L545))</f>
        <v>3.5433070866141711E-2</v>
      </c>
      <c r="N545" s="1">
        <v>1344</v>
      </c>
      <c r="O545" s="1">
        <v>599</v>
      </c>
      <c r="P545" s="1">
        <v>17</v>
      </c>
      <c r="Q545" s="122"/>
      <c r="R545" s="122"/>
      <c r="S545" s="122"/>
      <c r="T545" s="122"/>
      <c r="U545" s="122"/>
      <c r="V545" s="122"/>
      <c r="W545" s="122">
        <v>16</v>
      </c>
      <c r="X545" s="122">
        <v>2</v>
      </c>
      <c r="Y545" s="57"/>
      <c r="Z545" s="57"/>
      <c r="AA545" s="57">
        <v>8</v>
      </c>
      <c r="AB545" s="10">
        <v>28</v>
      </c>
      <c r="AC545" s="10">
        <v>18</v>
      </c>
      <c r="AD545" s="10"/>
      <c r="AI545" t="str">
        <f t="shared" si="127"/>
        <v>Morristown</v>
      </c>
      <c r="AJ545" t="s">
        <v>1995</v>
      </c>
      <c r="AK545">
        <v>1</v>
      </c>
      <c r="AM545" s="91">
        <v>50</v>
      </c>
      <c r="AN545" s="93">
        <v>15</v>
      </c>
      <c r="AO545" s="93">
        <v>35</v>
      </c>
      <c r="AP545" s="97">
        <v>46675</v>
      </c>
      <c r="AQ545" s="97">
        <f t="shared" si="126"/>
        <v>50015</v>
      </c>
      <c r="AR545" s="10" t="s">
        <v>718</v>
      </c>
      <c r="AS545">
        <f t="shared" ref="AS545:AS608" si="134">AM545*100000+AP545</f>
        <v>5046675</v>
      </c>
      <c r="AW545">
        <v>51.61</v>
      </c>
      <c r="AX545">
        <v>0.26</v>
      </c>
      <c r="AY545">
        <v>51.35</v>
      </c>
    </row>
    <row r="546" spans="1:51" ht="13" hidden="1" customHeight="1" outlineLevel="1">
      <c r="A546" t="s">
        <v>1431</v>
      </c>
      <c r="B546" s="10" t="s">
        <v>640</v>
      </c>
      <c r="C546" s="1">
        <f t="shared" si="128"/>
        <v>604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129"/>
        <v>4</v>
      </c>
      <c r="G546" s="1">
        <f t="shared" si="124"/>
        <v>156</v>
      </c>
      <c r="H546" s="2">
        <f t="shared" si="125"/>
        <v>0.25827814569536423</v>
      </c>
      <c r="I546" s="8"/>
      <c r="J546" s="2">
        <f t="shared" si="130"/>
        <v>0.60099337748344372</v>
      </c>
      <c r="K546" s="2">
        <f t="shared" si="131"/>
        <v>0.34271523178807944</v>
      </c>
      <c r="L546" s="2">
        <f t="shared" si="132"/>
        <v>1.3245033112582781E-2</v>
      </c>
      <c r="M546" s="2">
        <f t="shared" si="133"/>
        <v>4.3046357615894051E-2</v>
      </c>
      <c r="N546" s="1">
        <v>363</v>
      </c>
      <c r="O546" s="1">
        <v>207</v>
      </c>
      <c r="P546" s="1">
        <v>8</v>
      </c>
      <c r="Q546" s="122"/>
      <c r="R546" s="122"/>
      <c r="S546" s="122"/>
      <c r="T546" s="122"/>
      <c r="U546" s="122"/>
      <c r="V546" s="122"/>
      <c r="W546" s="122">
        <v>1</v>
      </c>
      <c r="X546" s="122">
        <v>0</v>
      </c>
      <c r="Y546" s="57"/>
      <c r="Z546" s="57"/>
      <c r="AA546" s="57">
        <v>5</v>
      </c>
      <c r="AB546" s="10">
        <v>12</v>
      </c>
      <c r="AC546" s="10">
        <v>8</v>
      </c>
      <c r="AD546" s="10"/>
      <c r="AI546" t="str">
        <f t="shared" si="127"/>
        <v>Mount Holly</v>
      </c>
      <c r="AJ546" t="s">
        <v>1255</v>
      </c>
      <c r="AK546">
        <v>1</v>
      </c>
      <c r="AM546" s="91">
        <v>50</v>
      </c>
      <c r="AN546" s="93">
        <v>21</v>
      </c>
      <c r="AO546" s="93">
        <v>60</v>
      </c>
      <c r="AP546" s="97">
        <v>47200</v>
      </c>
      <c r="AQ546" s="97">
        <f t="shared" si="126"/>
        <v>50021</v>
      </c>
      <c r="AR546" s="10" t="s">
        <v>718</v>
      </c>
      <c r="AS546">
        <f t="shared" si="134"/>
        <v>5047200</v>
      </c>
      <c r="AW546">
        <v>49.57</v>
      </c>
      <c r="AX546">
        <v>0.38</v>
      </c>
      <c r="AY546">
        <v>49.19</v>
      </c>
    </row>
    <row r="547" spans="1:51" ht="13" hidden="1" customHeight="1" outlineLevel="1">
      <c r="A547" t="s">
        <v>1839</v>
      </c>
      <c r="B547" s="10" t="s">
        <v>640</v>
      </c>
      <c r="C547" s="1">
        <f t="shared" si="128"/>
        <v>64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 t="shared" si="129"/>
        <v>3</v>
      </c>
      <c r="G547" s="1">
        <f t="shared" si="124"/>
        <v>8</v>
      </c>
      <c r="H547" s="2">
        <f t="shared" si="125"/>
        <v>0.125</v>
      </c>
      <c r="I547" s="8"/>
      <c r="J547" s="2">
        <f t="shared" si="130"/>
        <v>0.515625</v>
      </c>
      <c r="K547" s="2">
        <f t="shared" si="131"/>
        <v>0.390625</v>
      </c>
      <c r="L547" s="2">
        <f t="shared" si="132"/>
        <v>6.25E-2</v>
      </c>
      <c r="M547" s="2">
        <f t="shared" si="133"/>
        <v>3.125E-2</v>
      </c>
      <c r="N547" s="1">
        <v>33</v>
      </c>
      <c r="O547" s="1">
        <v>25</v>
      </c>
      <c r="P547" s="1">
        <v>4</v>
      </c>
      <c r="Q547" s="122"/>
      <c r="R547" s="122"/>
      <c r="S547" s="122"/>
      <c r="T547" s="122"/>
      <c r="U547" s="122"/>
      <c r="V547" s="122"/>
      <c r="W547" s="122">
        <v>1</v>
      </c>
      <c r="X547" s="122">
        <v>0</v>
      </c>
      <c r="Y547" s="57"/>
      <c r="Z547" s="57"/>
      <c r="AA547" s="57">
        <v>0</v>
      </c>
      <c r="AB547" s="10">
        <v>1</v>
      </c>
      <c r="AC547" s="10">
        <v>0</v>
      </c>
      <c r="AD547" s="10"/>
      <c r="AI547" t="str">
        <f t="shared" si="127"/>
        <v>Mount Tabor</v>
      </c>
      <c r="AJ547" t="s">
        <v>1255</v>
      </c>
      <c r="AK547">
        <v>1</v>
      </c>
      <c r="AM547" s="91">
        <v>50</v>
      </c>
      <c r="AN547" s="93">
        <v>21</v>
      </c>
      <c r="AO547" s="93">
        <v>65</v>
      </c>
      <c r="AP547" s="97">
        <v>47425</v>
      </c>
      <c r="AQ547" s="97">
        <f t="shared" si="126"/>
        <v>50021</v>
      </c>
      <c r="AR547" s="10" t="s">
        <v>718</v>
      </c>
      <c r="AS547">
        <f t="shared" si="134"/>
        <v>5047425</v>
      </c>
      <c r="AW547">
        <v>43.78</v>
      </c>
      <c r="AX547">
        <v>0.05</v>
      </c>
      <c r="AY547">
        <v>43.73</v>
      </c>
    </row>
    <row r="548" spans="1:51" ht="13" hidden="1" customHeight="1" outlineLevel="1">
      <c r="A548" t="s">
        <v>317</v>
      </c>
      <c r="B548" s="10" t="s">
        <v>640</v>
      </c>
      <c r="C548" s="1">
        <f t="shared" si="128"/>
        <v>822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 t="shared" si="129"/>
        <v>4</v>
      </c>
      <c r="G548" s="1">
        <f t="shared" si="124"/>
        <v>271</v>
      </c>
      <c r="H548" s="2">
        <f t="shared" si="125"/>
        <v>0.32968369829683697</v>
      </c>
      <c r="I548" s="8"/>
      <c r="J548" s="2">
        <f t="shared" si="130"/>
        <v>0.64963503649635035</v>
      </c>
      <c r="K548" s="2">
        <f t="shared" si="131"/>
        <v>0.31995133819951338</v>
      </c>
      <c r="L548" s="2">
        <f t="shared" si="132"/>
        <v>7.2992700729927005E-3</v>
      </c>
      <c r="M548" s="2">
        <f t="shared" si="133"/>
        <v>2.3114355231143573E-2</v>
      </c>
      <c r="N548" s="1">
        <v>534</v>
      </c>
      <c r="O548" s="1">
        <v>263</v>
      </c>
      <c r="P548" s="1">
        <v>6</v>
      </c>
      <c r="Q548" s="122"/>
      <c r="R548" s="122"/>
      <c r="S548" s="122"/>
      <c r="T548" s="122"/>
      <c r="U548" s="122"/>
      <c r="V548" s="122"/>
      <c r="W548" s="122">
        <v>1</v>
      </c>
      <c r="X548" s="122">
        <v>1</v>
      </c>
      <c r="Y548" s="57"/>
      <c r="Z548" s="57"/>
      <c r="AA548" s="57">
        <v>7</v>
      </c>
      <c r="AB548" s="10">
        <v>4</v>
      </c>
      <c r="AC548" s="10">
        <v>6</v>
      </c>
      <c r="AD548" s="10"/>
      <c r="AI548" t="str">
        <f t="shared" si="127"/>
        <v>New Haven</v>
      </c>
      <c r="AJ548" t="s">
        <v>1058</v>
      </c>
      <c r="AK548">
        <v>1</v>
      </c>
      <c r="AM548" s="91">
        <v>50</v>
      </c>
      <c r="AN548" s="93">
        <v>1</v>
      </c>
      <c r="AO548" s="93">
        <v>65</v>
      </c>
      <c r="AP548" s="97">
        <v>48700</v>
      </c>
      <c r="AQ548" s="97">
        <f t="shared" si="126"/>
        <v>50001</v>
      </c>
      <c r="AR548" s="10" t="s">
        <v>718</v>
      </c>
      <c r="AS548">
        <f t="shared" si="134"/>
        <v>5048700</v>
      </c>
      <c r="AW548">
        <v>41.79</v>
      </c>
      <c r="AX548">
        <v>0.14000000000000001</v>
      </c>
      <c r="AY548">
        <v>41.65</v>
      </c>
    </row>
    <row r="549" spans="1:51" ht="13" hidden="1" customHeight="1" outlineLevel="1">
      <c r="A549" t="s">
        <v>472</v>
      </c>
      <c r="B549" s="10" t="s">
        <v>640</v>
      </c>
      <c r="C549" s="1">
        <f t="shared" si="128"/>
        <v>214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 t="shared" si="129"/>
        <v>6</v>
      </c>
      <c r="G549" s="1">
        <f t="shared" si="124"/>
        <v>23</v>
      </c>
      <c r="H549" s="2">
        <f t="shared" si="125"/>
        <v>0.10747663551401869</v>
      </c>
      <c r="I549" s="8"/>
      <c r="J549" s="2">
        <f t="shared" si="130"/>
        <v>0.51869158878504673</v>
      </c>
      <c r="K549" s="2">
        <f t="shared" si="131"/>
        <v>0.41121495327102803</v>
      </c>
      <c r="L549" s="2">
        <f t="shared" si="132"/>
        <v>9.3457943925233638E-3</v>
      </c>
      <c r="M549" s="2">
        <f t="shared" si="133"/>
        <v>6.0747663551401876E-2</v>
      </c>
      <c r="N549" s="1">
        <v>111</v>
      </c>
      <c r="O549" s="1">
        <v>88</v>
      </c>
      <c r="P549" s="1">
        <v>2</v>
      </c>
      <c r="Q549" s="122"/>
      <c r="R549" s="122"/>
      <c r="S549" s="122"/>
      <c r="T549" s="122"/>
      <c r="U549" s="122"/>
      <c r="V549" s="122"/>
      <c r="W549" s="122">
        <v>3</v>
      </c>
      <c r="X549" s="122">
        <v>0</v>
      </c>
      <c r="Y549" s="57"/>
      <c r="Z549" s="57"/>
      <c r="AA549" s="57">
        <v>3</v>
      </c>
      <c r="AB549" s="10">
        <v>5</v>
      </c>
      <c r="AC549" s="10">
        <v>2</v>
      </c>
      <c r="AD549" s="10"/>
      <c r="AI549" t="str">
        <f t="shared" si="127"/>
        <v>Newark</v>
      </c>
      <c r="AJ549" t="s">
        <v>1592</v>
      </c>
      <c r="AK549">
        <v>1</v>
      </c>
      <c r="AM549" s="91">
        <v>50</v>
      </c>
      <c r="AN549" s="93">
        <v>5</v>
      </c>
      <c r="AO549" s="93">
        <v>40</v>
      </c>
      <c r="AP549" s="97">
        <v>47725</v>
      </c>
      <c r="AQ549" s="97">
        <f t="shared" si="126"/>
        <v>50005</v>
      </c>
      <c r="AR549" s="10" t="s">
        <v>718</v>
      </c>
      <c r="AS549">
        <f t="shared" si="134"/>
        <v>5047725</v>
      </c>
      <c r="AW549">
        <v>37.17</v>
      </c>
      <c r="AX549">
        <v>0.38</v>
      </c>
      <c r="AY549">
        <v>36.78</v>
      </c>
    </row>
    <row r="550" spans="1:51" ht="13" hidden="1" customHeight="1" outlineLevel="1">
      <c r="A550" t="s">
        <v>1121</v>
      </c>
      <c r="B550" s="10" t="s">
        <v>640</v>
      </c>
      <c r="C550" s="1">
        <f t="shared" si="128"/>
        <v>804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 t="shared" si="129"/>
        <v>7</v>
      </c>
      <c r="G550" s="1">
        <f t="shared" si="124"/>
        <v>167</v>
      </c>
      <c r="H550" s="2">
        <f t="shared" si="125"/>
        <v>0.20771144278606965</v>
      </c>
      <c r="I550" s="8"/>
      <c r="J550" s="2">
        <f t="shared" si="130"/>
        <v>0.5808457711442786</v>
      </c>
      <c r="K550" s="2">
        <f t="shared" si="131"/>
        <v>0.37313432835820898</v>
      </c>
      <c r="L550" s="2">
        <f t="shared" si="132"/>
        <v>2.4875621890547263E-3</v>
      </c>
      <c r="M550" s="2">
        <f t="shared" si="133"/>
        <v>4.3532338308457694E-2</v>
      </c>
      <c r="N550" s="1">
        <v>467</v>
      </c>
      <c r="O550" s="1">
        <v>300</v>
      </c>
      <c r="P550" s="1">
        <v>2</v>
      </c>
      <c r="Q550" s="122"/>
      <c r="R550" s="122"/>
      <c r="S550" s="122"/>
      <c r="T550" s="122"/>
      <c r="U550" s="122"/>
      <c r="V550" s="122"/>
      <c r="W550" s="122">
        <v>4</v>
      </c>
      <c r="X550" s="122">
        <v>2</v>
      </c>
      <c r="Y550" s="57"/>
      <c r="Z550" s="57"/>
      <c r="AA550" s="57">
        <v>6</v>
      </c>
      <c r="AB550" s="10">
        <v>14</v>
      </c>
      <c r="AC550" s="10">
        <v>9</v>
      </c>
      <c r="AD550" s="10"/>
      <c r="AI550" t="str">
        <f t="shared" si="127"/>
        <v>Newbury</v>
      </c>
      <c r="AJ550" t="s">
        <v>1476</v>
      </c>
      <c r="AK550">
        <v>1</v>
      </c>
      <c r="AM550" s="91">
        <v>50</v>
      </c>
      <c r="AN550" s="93">
        <v>17</v>
      </c>
      <c r="AO550" s="93">
        <v>35</v>
      </c>
      <c r="AP550" s="97">
        <v>48175</v>
      </c>
      <c r="AQ550" s="97">
        <f t="shared" si="126"/>
        <v>50017</v>
      </c>
      <c r="AR550" s="10" t="s">
        <v>718</v>
      </c>
      <c r="AS550">
        <f t="shared" si="134"/>
        <v>5048175</v>
      </c>
      <c r="AW550">
        <v>64.430000000000007</v>
      </c>
      <c r="AX550">
        <v>0.26</v>
      </c>
      <c r="AY550">
        <v>64.180000000000007</v>
      </c>
    </row>
    <row r="551" spans="1:51" ht="13" hidden="1" customHeight="1" outlineLevel="1">
      <c r="A551" t="s">
        <v>1122</v>
      </c>
      <c r="B551" s="10" t="s">
        <v>640</v>
      </c>
      <c r="C551" s="1">
        <f t="shared" si="128"/>
        <v>787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 t="shared" si="129"/>
        <v>3</v>
      </c>
      <c r="G551" s="1">
        <f t="shared" si="124"/>
        <v>425</v>
      </c>
      <c r="H551" s="2">
        <f t="shared" si="125"/>
        <v>0.54002541296060991</v>
      </c>
      <c r="I551" s="8"/>
      <c r="J551" s="2">
        <f t="shared" si="130"/>
        <v>0.73570520965692499</v>
      </c>
      <c r="K551" s="2">
        <f t="shared" si="131"/>
        <v>0.19567979669631513</v>
      </c>
      <c r="L551" s="2">
        <f t="shared" si="132"/>
        <v>3.176620076238882E-2</v>
      </c>
      <c r="M551" s="2">
        <f t="shared" si="133"/>
        <v>3.6848792884371061E-2</v>
      </c>
      <c r="N551" s="1">
        <v>579</v>
      </c>
      <c r="O551" s="1">
        <v>154</v>
      </c>
      <c r="P551" s="1">
        <v>25</v>
      </c>
      <c r="Q551" s="122"/>
      <c r="R551" s="122"/>
      <c r="S551" s="122"/>
      <c r="T551" s="122"/>
      <c r="U551" s="122"/>
      <c r="V551" s="122"/>
      <c r="W551" s="122">
        <v>6</v>
      </c>
      <c r="X551" s="122">
        <v>0</v>
      </c>
      <c r="Y551" s="57"/>
      <c r="Z551" s="57"/>
      <c r="AA551" s="57">
        <v>4</v>
      </c>
      <c r="AB551" s="10">
        <v>14</v>
      </c>
      <c r="AC551" s="10">
        <v>5</v>
      </c>
      <c r="AD551" s="10"/>
      <c r="AI551" t="str">
        <f t="shared" si="127"/>
        <v>Newfane</v>
      </c>
      <c r="AJ551" t="s">
        <v>496</v>
      </c>
      <c r="AK551">
        <v>1</v>
      </c>
      <c r="AM551" s="91">
        <v>50</v>
      </c>
      <c r="AN551" s="93">
        <v>25</v>
      </c>
      <c r="AO551" s="93">
        <v>60</v>
      </c>
      <c r="AP551" s="97">
        <v>48400</v>
      </c>
      <c r="AQ551" s="97">
        <f t="shared" si="126"/>
        <v>50025</v>
      </c>
      <c r="AR551" s="10" t="s">
        <v>718</v>
      </c>
      <c r="AS551">
        <f t="shared" si="134"/>
        <v>5048400</v>
      </c>
      <c r="AW551">
        <v>40.380000000000003</v>
      </c>
      <c r="AX551">
        <v>0.14000000000000001</v>
      </c>
      <c r="AY551">
        <v>40.24</v>
      </c>
    </row>
    <row r="552" spans="1:51" ht="13" hidden="1" customHeight="1" outlineLevel="1">
      <c r="A552" t="s">
        <v>2111</v>
      </c>
      <c r="B552" s="10" t="s">
        <v>640</v>
      </c>
      <c r="C552" s="1">
        <f t="shared" si="128"/>
        <v>1195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 t="shared" si="129"/>
        <v>4</v>
      </c>
      <c r="G552" s="1">
        <f t="shared" si="124"/>
        <v>347</v>
      </c>
      <c r="H552" s="2">
        <f t="shared" si="125"/>
        <v>0.29037656903765691</v>
      </c>
      <c r="I552" s="8"/>
      <c r="J552" s="2">
        <f t="shared" si="130"/>
        <v>0.62510460251046029</v>
      </c>
      <c r="K552" s="2">
        <f t="shared" si="131"/>
        <v>0.33472803347280333</v>
      </c>
      <c r="L552" s="2">
        <f t="shared" si="132"/>
        <v>1.00418410041841E-2</v>
      </c>
      <c r="M552" s="2">
        <f t="shared" si="133"/>
        <v>3.0125523012552273E-2</v>
      </c>
      <c r="N552" s="1">
        <v>747</v>
      </c>
      <c r="O552" s="1">
        <v>400</v>
      </c>
      <c r="P552" s="1">
        <v>12</v>
      </c>
      <c r="Q552" s="122"/>
      <c r="R552" s="122"/>
      <c r="S552" s="122"/>
      <c r="T552" s="122"/>
      <c r="U552" s="122"/>
      <c r="V552" s="122"/>
      <c r="W552" s="122">
        <v>7</v>
      </c>
      <c r="X552" s="122">
        <v>0</v>
      </c>
      <c r="Y552" s="57"/>
      <c r="Z552" s="57"/>
      <c r="AA552" s="57">
        <v>5</v>
      </c>
      <c r="AB552" s="10">
        <v>8</v>
      </c>
      <c r="AC552" s="10">
        <v>16</v>
      </c>
      <c r="AD552" s="10"/>
      <c r="AI552" t="str">
        <f t="shared" si="127"/>
        <v>Newport</v>
      </c>
      <c r="AJ552" t="s">
        <v>2569</v>
      </c>
      <c r="AK552">
        <v>1</v>
      </c>
      <c r="AM552" s="91">
        <v>50</v>
      </c>
      <c r="AN552" s="93">
        <v>19</v>
      </c>
      <c r="AO552" s="93">
        <v>75</v>
      </c>
      <c r="AP552" s="97">
        <v>48850</v>
      </c>
      <c r="AQ552" s="97">
        <f t="shared" si="126"/>
        <v>50019</v>
      </c>
      <c r="AR552" s="10" t="s">
        <v>710</v>
      </c>
      <c r="AS552">
        <f t="shared" si="134"/>
        <v>5048850</v>
      </c>
      <c r="AW552">
        <v>7.62</v>
      </c>
      <c r="AX552">
        <v>1.59</v>
      </c>
      <c r="AY552">
        <v>6.03</v>
      </c>
    </row>
    <row r="553" spans="1:51" ht="13" hidden="1" customHeight="1" outlineLevel="1">
      <c r="A553" t="s">
        <v>2111</v>
      </c>
      <c r="B553" s="10" t="s">
        <v>640</v>
      </c>
      <c r="C553" s="1">
        <f t="shared" si="128"/>
        <v>491</v>
      </c>
      <c r="D553" s="7">
        <f>IF(N553&gt;0, RANK(N553,(N553:P553,Q553:AE553)),0)</f>
        <v>1</v>
      </c>
      <c r="E553" s="7">
        <f>IF(O553&gt;0,RANK(O553,(N553:P553,Q553:AE553)),0)</f>
        <v>2</v>
      </c>
      <c r="F553" s="7">
        <f t="shared" si="129"/>
        <v>3</v>
      </c>
      <c r="G553" s="1">
        <f t="shared" si="124"/>
        <v>110</v>
      </c>
      <c r="H553" s="2">
        <f t="shared" si="125"/>
        <v>0.22403258655804481</v>
      </c>
      <c r="I553" s="8"/>
      <c r="J553" s="2">
        <f t="shared" si="130"/>
        <v>0.58452138492871686</v>
      </c>
      <c r="K553" s="2">
        <f t="shared" si="131"/>
        <v>0.3604887983706721</v>
      </c>
      <c r="L553" s="2">
        <f t="shared" si="132"/>
        <v>1.6293279022403257E-2</v>
      </c>
      <c r="M553" s="2">
        <f t="shared" si="133"/>
        <v>3.8696537678207785E-2</v>
      </c>
      <c r="N553" s="1">
        <v>287</v>
      </c>
      <c r="O553" s="1">
        <v>177</v>
      </c>
      <c r="P553" s="1">
        <v>8</v>
      </c>
      <c r="Q553" s="122"/>
      <c r="R553" s="122"/>
      <c r="S553" s="122"/>
      <c r="T553" s="122"/>
      <c r="U553" s="122"/>
      <c r="V553" s="122"/>
      <c r="W553" s="122">
        <v>6</v>
      </c>
      <c r="X553" s="122">
        <v>0</v>
      </c>
      <c r="Y553" s="57"/>
      <c r="Z553" s="57"/>
      <c r="AA553" s="57">
        <v>0</v>
      </c>
      <c r="AB553" s="10">
        <v>6</v>
      </c>
      <c r="AC553" s="10">
        <v>7</v>
      </c>
      <c r="AD553" s="10"/>
      <c r="AI553" t="str">
        <f t="shared" si="127"/>
        <v>Newport</v>
      </c>
      <c r="AJ553" t="s">
        <v>2569</v>
      </c>
      <c r="AK553">
        <v>1</v>
      </c>
      <c r="AM553" s="91">
        <v>50</v>
      </c>
      <c r="AN553" s="93">
        <v>19</v>
      </c>
      <c r="AO553" s="93">
        <v>80</v>
      </c>
      <c r="AP553" s="97">
        <v>48925</v>
      </c>
      <c r="AQ553" s="97">
        <f t="shared" si="126"/>
        <v>50019</v>
      </c>
      <c r="AR553" s="10" t="s">
        <v>718</v>
      </c>
      <c r="AS553">
        <f t="shared" si="134"/>
        <v>5048925</v>
      </c>
      <c r="AW553">
        <v>43.48</v>
      </c>
      <c r="AX553">
        <v>1.77</v>
      </c>
      <c r="AY553">
        <v>41.71</v>
      </c>
    </row>
    <row r="554" spans="1:51" ht="13" hidden="1" customHeight="1" outlineLevel="1">
      <c r="A554" t="s">
        <v>889</v>
      </c>
      <c r="B554" s="10" t="s">
        <v>640</v>
      </c>
      <c r="C554" s="1">
        <f t="shared" si="128"/>
        <v>490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 t="shared" si="129"/>
        <v>3</v>
      </c>
      <c r="G554" s="1">
        <f t="shared" si="124"/>
        <v>64</v>
      </c>
      <c r="H554" s="2">
        <f t="shared" si="125"/>
        <v>0.1306122448979592</v>
      </c>
      <c r="I554" s="8"/>
      <c r="J554" s="2">
        <f t="shared" si="130"/>
        <v>0.54081632653061229</v>
      </c>
      <c r="K554" s="2">
        <f t="shared" si="131"/>
        <v>0.41020408163265304</v>
      </c>
      <c r="L554" s="2">
        <f t="shared" si="132"/>
        <v>1.8367346938775512E-2</v>
      </c>
      <c r="M554" s="2">
        <f t="shared" si="133"/>
        <v>3.0612244897959159E-2</v>
      </c>
      <c r="N554" s="1">
        <v>265</v>
      </c>
      <c r="O554" s="1">
        <v>201</v>
      </c>
      <c r="P554" s="1">
        <v>9</v>
      </c>
      <c r="Q554" s="122"/>
      <c r="R554" s="122"/>
      <c r="S554" s="122"/>
      <c r="T554" s="122"/>
      <c r="U554" s="122"/>
      <c r="V554" s="122"/>
      <c r="W554" s="122">
        <v>2</v>
      </c>
      <c r="X554" s="122">
        <v>0</v>
      </c>
      <c r="Y554" s="57"/>
      <c r="Z554" s="57"/>
      <c r="AA554" s="57">
        <v>7</v>
      </c>
      <c r="AB554" s="10">
        <v>4</v>
      </c>
      <c r="AC554" s="10">
        <v>2</v>
      </c>
      <c r="AD554" s="10"/>
      <c r="AI554" t="str">
        <f t="shared" si="127"/>
        <v>North Hero</v>
      </c>
      <c r="AJ554" t="s">
        <v>752</v>
      </c>
      <c r="AK554">
        <v>1</v>
      </c>
      <c r="AM554" s="91">
        <v>50</v>
      </c>
      <c r="AN554" s="93">
        <v>13</v>
      </c>
      <c r="AO554" s="93">
        <v>20</v>
      </c>
      <c r="AP554" s="97">
        <v>50650</v>
      </c>
      <c r="AQ554" s="97">
        <f t="shared" si="126"/>
        <v>50013</v>
      </c>
      <c r="AR554" s="10" t="s">
        <v>718</v>
      </c>
      <c r="AS554">
        <f t="shared" si="134"/>
        <v>5050650</v>
      </c>
      <c r="AW554">
        <v>46.58</v>
      </c>
      <c r="AX554">
        <v>32.840000000000003</v>
      </c>
      <c r="AY554">
        <v>13.74</v>
      </c>
    </row>
    <row r="555" spans="1:51" ht="13" hidden="1" customHeight="1" outlineLevel="1">
      <c r="A555" t="s">
        <v>1477</v>
      </c>
      <c r="B555" s="10" t="s">
        <v>640</v>
      </c>
      <c r="C555" s="1">
        <f t="shared" si="128"/>
        <v>1660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 t="shared" si="129"/>
        <v>4</v>
      </c>
      <c r="G555" s="1">
        <f t="shared" si="124"/>
        <v>560</v>
      </c>
      <c r="H555" s="2">
        <f t="shared" si="125"/>
        <v>0.33734939759036142</v>
      </c>
      <c r="I555" s="8"/>
      <c r="J555" s="2">
        <f t="shared" si="130"/>
        <v>0.64578313253012043</v>
      </c>
      <c r="K555" s="2">
        <f t="shared" si="131"/>
        <v>0.30843373493975906</v>
      </c>
      <c r="L555" s="2">
        <f t="shared" si="132"/>
        <v>1.2650602409638554E-2</v>
      </c>
      <c r="M555" s="2">
        <f t="shared" si="133"/>
        <v>3.3132530120481951E-2</v>
      </c>
      <c r="N555" s="1">
        <v>1072</v>
      </c>
      <c r="O555" s="1">
        <v>512</v>
      </c>
      <c r="P555" s="1">
        <v>21</v>
      </c>
      <c r="Q555" s="122"/>
      <c r="R555" s="122"/>
      <c r="S555" s="122"/>
      <c r="T555" s="122"/>
      <c r="U555" s="122"/>
      <c r="V555" s="122"/>
      <c r="W555" s="122">
        <v>9</v>
      </c>
      <c r="X555" s="122">
        <v>1</v>
      </c>
      <c r="Y555" s="57"/>
      <c r="Z555" s="57"/>
      <c r="AA555" s="57">
        <v>8</v>
      </c>
      <c r="AB555" s="10">
        <v>22</v>
      </c>
      <c r="AC555" s="10">
        <v>15</v>
      </c>
      <c r="AD555" s="10"/>
      <c r="AI555" t="str">
        <f t="shared" si="127"/>
        <v>Northfield</v>
      </c>
      <c r="AJ555" t="s">
        <v>2232</v>
      </c>
      <c r="AK555">
        <v>1</v>
      </c>
      <c r="AM555" s="91">
        <v>50</v>
      </c>
      <c r="AN555" s="93">
        <v>23</v>
      </c>
      <c r="AO555" s="93">
        <v>65</v>
      </c>
      <c r="AP555" s="97">
        <v>50275</v>
      </c>
      <c r="AQ555" s="97">
        <f t="shared" si="126"/>
        <v>50023</v>
      </c>
      <c r="AR555" s="10" t="s">
        <v>718</v>
      </c>
      <c r="AS555">
        <f t="shared" si="134"/>
        <v>5050275</v>
      </c>
      <c r="AW555">
        <v>43.73</v>
      </c>
      <c r="AX555">
        <v>0.03</v>
      </c>
      <c r="AY555">
        <v>43.7</v>
      </c>
    </row>
    <row r="556" spans="1:51" ht="13" hidden="1" customHeight="1" outlineLevel="1">
      <c r="A556" t="s">
        <v>1071</v>
      </c>
      <c r="B556" s="10" t="s">
        <v>640</v>
      </c>
      <c r="C556" s="1">
        <f t="shared" si="128"/>
        <v>69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 t="shared" si="129"/>
        <v>0</v>
      </c>
      <c r="G556" s="1">
        <f t="shared" si="124"/>
        <v>8</v>
      </c>
      <c r="H556" s="2">
        <f t="shared" si="125"/>
        <v>0.11594202898550725</v>
      </c>
      <c r="I556" s="8"/>
      <c r="J556" s="2">
        <f t="shared" si="130"/>
        <v>0.42028985507246375</v>
      </c>
      <c r="K556" s="2">
        <f t="shared" si="131"/>
        <v>0.53623188405797106</v>
      </c>
      <c r="L556" s="2">
        <f t="shared" si="132"/>
        <v>0</v>
      </c>
      <c r="M556" s="2">
        <f t="shared" si="133"/>
        <v>4.3478260869565188E-2</v>
      </c>
      <c r="N556" s="1">
        <v>29</v>
      </c>
      <c r="O556" s="1">
        <v>37</v>
      </c>
      <c r="P556" s="1">
        <v>0</v>
      </c>
      <c r="Q556" s="122"/>
      <c r="R556" s="122"/>
      <c r="S556" s="122"/>
      <c r="T556" s="122"/>
      <c r="U556" s="122"/>
      <c r="V556" s="122"/>
      <c r="W556" s="122">
        <v>1</v>
      </c>
      <c r="X556" s="122">
        <v>0</v>
      </c>
      <c r="Y556" s="57"/>
      <c r="Z556" s="57"/>
      <c r="AA556" s="57">
        <v>0</v>
      </c>
      <c r="AB556" s="10">
        <v>1</v>
      </c>
      <c r="AC556" s="10">
        <v>1</v>
      </c>
      <c r="AD556" s="10"/>
      <c r="AI556" t="str">
        <f t="shared" si="127"/>
        <v>Norton</v>
      </c>
      <c r="AJ556" t="s">
        <v>808</v>
      </c>
      <c r="AK556">
        <v>1</v>
      </c>
      <c r="AM556" s="91">
        <v>50</v>
      </c>
      <c r="AN556" s="93">
        <v>9</v>
      </c>
      <c r="AO556" s="93">
        <v>80</v>
      </c>
      <c r="AP556" s="97">
        <v>52750</v>
      </c>
      <c r="AQ556" s="97">
        <f t="shared" si="126"/>
        <v>50009</v>
      </c>
      <c r="AR556" s="10" t="s">
        <v>718</v>
      </c>
      <c r="AS556">
        <f t="shared" si="134"/>
        <v>5052750</v>
      </c>
      <c r="AW556">
        <v>39.369999999999997</v>
      </c>
      <c r="AX556">
        <v>0.32</v>
      </c>
      <c r="AY556">
        <v>39.049999999999997</v>
      </c>
    </row>
    <row r="557" spans="1:51" ht="13" hidden="1" customHeight="1" outlineLevel="1">
      <c r="A557" t="s">
        <v>1950</v>
      </c>
      <c r="B557" s="10" t="s">
        <v>640</v>
      </c>
      <c r="C557" s="1">
        <f t="shared" si="128"/>
        <v>1729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 t="shared" si="129"/>
        <v>4</v>
      </c>
      <c r="G557" s="1">
        <f t="shared" si="124"/>
        <v>1215</v>
      </c>
      <c r="H557" s="2">
        <f t="shared" si="125"/>
        <v>0.7027183342972817</v>
      </c>
      <c r="I557" s="8"/>
      <c r="J557" s="2">
        <f t="shared" si="130"/>
        <v>0.84210526315789469</v>
      </c>
      <c r="K557" s="2">
        <f t="shared" si="131"/>
        <v>0.13938692886061307</v>
      </c>
      <c r="L557" s="2">
        <f t="shared" si="132"/>
        <v>4.6269519953730477E-3</v>
      </c>
      <c r="M557" s="2">
        <f t="shared" si="133"/>
        <v>1.3880855986119187E-2</v>
      </c>
      <c r="N557" s="1">
        <v>1456</v>
      </c>
      <c r="O557" s="1">
        <v>241</v>
      </c>
      <c r="P557" s="1">
        <v>8</v>
      </c>
      <c r="Q557" s="122"/>
      <c r="R557" s="122"/>
      <c r="S557" s="122"/>
      <c r="T557" s="122"/>
      <c r="U557" s="122"/>
      <c r="V557" s="122"/>
      <c r="W557" s="122">
        <v>5</v>
      </c>
      <c r="X557" s="122">
        <v>0</v>
      </c>
      <c r="Y557" s="57"/>
      <c r="Z557" s="57"/>
      <c r="AA557" s="57">
        <v>2</v>
      </c>
      <c r="AB557" s="10">
        <v>9</v>
      </c>
      <c r="AC557" s="10">
        <v>8</v>
      </c>
      <c r="AD557" s="10"/>
      <c r="AI557" t="str">
        <f t="shared" si="127"/>
        <v>Norwich</v>
      </c>
      <c r="AJ557" t="s">
        <v>1285</v>
      </c>
      <c r="AK557">
        <v>1</v>
      </c>
      <c r="AM557" s="91">
        <v>50</v>
      </c>
      <c r="AN557" s="93">
        <v>27</v>
      </c>
      <c r="AO557" s="93">
        <v>55</v>
      </c>
      <c r="AP557" s="97">
        <v>52900</v>
      </c>
      <c r="AQ557" s="97">
        <f t="shared" si="126"/>
        <v>50027</v>
      </c>
      <c r="AR557" s="10" t="s">
        <v>718</v>
      </c>
      <c r="AS557">
        <f t="shared" si="134"/>
        <v>5052900</v>
      </c>
      <c r="AW557">
        <v>44.83</v>
      </c>
      <c r="AX557">
        <v>0.14000000000000001</v>
      </c>
      <c r="AY557">
        <v>44.69</v>
      </c>
    </row>
    <row r="558" spans="1:51" ht="13" hidden="1" customHeight="1" outlineLevel="1">
      <c r="A558" t="s">
        <v>1476</v>
      </c>
      <c r="B558" s="10" t="s">
        <v>640</v>
      </c>
      <c r="C558" s="1">
        <f t="shared" si="128"/>
        <v>411</v>
      </c>
      <c r="D558" s="7">
        <f>IF(N558&gt;0, RANK(N558,(N558:P558,Q558:AE558)),0)</f>
        <v>1</v>
      </c>
      <c r="E558" s="7">
        <f>IF(O558&gt;0,RANK(O558,(N558:P558,Q558:AE558)),0)</f>
        <v>2</v>
      </c>
      <c r="F558" s="7">
        <f t="shared" si="129"/>
        <v>6</v>
      </c>
      <c r="G558" s="1">
        <f t="shared" si="124"/>
        <v>24</v>
      </c>
      <c r="H558" s="2">
        <f t="shared" si="125"/>
        <v>5.8394160583941604E-2</v>
      </c>
      <c r="I558" s="8"/>
      <c r="J558" s="2">
        <f t="shared" si="130"/>
        <v>0.5085158150851582</v>
      </c>
      <c r="K558" s="2">
        <f t="shared" si="131"/>
        <v>0.45012165450121655</v>
      </c>
      <c r="L558" s="2">
        <f t="shared" si="132"/>
        <v>4.8661800486618006E-3</v>
      </c>
      <c r="M558" s="2">
        <f t="shared" si="133"/>
        <v>3.6496350364963452E-2</v>
      </c>
      <c r="N558" s="1">
        <v>209</v>
      </c>
      <c r="O558" s="1">
        <v>185</v>
      </c>
      <c r="P558" s="1">
        <v>2</v>
      </c>
      <c r="Q558" s="122"/>
      <c r="R558" s="122"/>
      <c r="S558" s="122"/>
      <c r="T558" s="122"/>
      <c r="U558" s="122"/>
      <c r="V558" s="122"/>
      <c r="W558" s="122">
        <v>3</v>
      </c>
      <c r="X558" s="122">
        <v>0</v>
      </c>
      <c r="Y558" s="57"/>
      <c r="Z558" s="57"/>
      <c r="AA558" s="57">
        <v>0</v>
      </c>
      <c r="AB558" s="10">
        <v>6</v>
      </c>
      <c r="AC558" s="10">
        <v>6</v>
      </c>
      <c r="AD558" s="10"/>
      <c r="AI558" t="str">
        <f t="shared" si="127"/>
        <v>Orange</v>
      </c>
      <c r="AJ558" t="s">
        <v>1476</v>
      </c>
      <c r="AK558">
        <v>1</v>
      </c>
      <c r="AM558" s="91">
        <v>50</v>
      </c>
      <c r="AN558" s="93">
        <v>17</v>
      </c>
      <c r="AO558" s="93">
        <v>40</v>
      </c>
      <c r="AP558" s="97">
        <v>53425</v>
      </c>
      <c r="AQ558" s="97">
        <f t="shared" si="126"/>
        <v>50017</v>
      </c>
      <c r="AR558" s="10" t="s">
        <v>718</v>
      </c>
      <c r="AS558">
        <f t="shared" si="134"/>
        <v>5053425</v>
      </c>
      <c r="AW558">
        <v>39.01</v>
      </c>
      <c r="AX558">
        <v>0.23</v>
      </c>
      <c r="AY558">
        <v>38.78</v>
      </c>
    </row>
    <row r="559" spans="1:51" ht="13" hidden="1" customHeight="1" outlineLevel="1">
      <c r="A559" t="s">
        <v>890</v>
      </c>
      <c r="B559" s="10" t="s">
        <v>640</v>
      </c>
      <c r="C559" s="1">
        <f t="shared" si="128"/>
        <v>524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 t="shared" si="129"/>
        <v>3</v>
      </c>
      <c r="G559" s="1">
        <f t="shared" si="124"/>
        <v>34</v>
      </c>
      <c r="H559" s="2">
        <f t="shared" si="125"/>
        <v>6.4885496183206104E-2</v>
      </c>
      <c r="I559" s="8"/>
      <c r="J559" s="2">
        <f t="shared" si="130"/>
        <v>0.5</v>
      </c>
      <c r="K559" s="2">
        <f t="shared" si="131"/>
        <v>0.4351145038167939</v>
      </c>
      <c r="L559" s="2">
        <f t="shared" si="132"/>
        <v>3.2442748091603052E-2</v>
      </c>
      <c r="M559" s="2">
        <f t="shared" si="133"/>
        <v>3.2442748091603052E-2</v>
      </c>
      <c r="N559" s="1">
        <v>262</v>
      </c>
      <c r="O559" s="1">
        <v>228</v>
      </c>
      <c r="P559" s="1">
        <v>17</v>
      </c>
      <c r="Q559" s="122"/>
      <c r="R559" s="122"/>
      <c r="S559" s="122"/>
      <c r="T559" s="122"/>
      <c r="U559" s="122"/>
      <c r="V559" s="122"/>
      <c r="W559" s="122">
        <v>2</v>
      </c>
      <c r="X559" s="122">
        <v>0</v>
      </c>
      <c r="Y559" s="57"/>
      <c r="Z559" s="57"/>
      <c r="AA559" s="57">
        <v>3</v>
      </c>
      <c r="AB559" s="10">
        <v>3</v>
      </c>
      <c r="AC559" s="10">
        <v>9</v>
      </c>
      <c r="AD559" s="10"/>
      <c r="AI559" t="str">
        <f t="shared" si="127"/>
        <v>Orwell</v>
      </c>
      <c r="AJ559" t="s">
        <v>1058</v>
      </c>
      <c r="AK559">
        <v>1</v>
      </c>
      <c r="AM559" s="91">
        <v>50</v>
      </c>
      <c r="AN559" s="93">
        <v>1</v>
      </c>
      <c r="AO559" s="93">
        <v>70</v>
      </c>
      <c r="AP559" s="97">
        <v>53725</v>
      </c>
      <c r="AQ559" s="97">
        <f t="shared" si="126"/>
        <v>50001</v>
      </c>
      <c r="AR559" s="10" t="s">
        <v>718</v>
      </c>
      <c r="AS559">
        <f t="shared" si="134"/>
        <v>5053725</v>
      </c>
      <c r="AW559">
        <v>49.68</v>
      </c>
      <c r="AX559">
        <v>2.2999999999999998</v>
      </c>
      <c r="AY559">
        <v>47.39</v>
      </c>
    </row>
    <row r="560" spans="1:51" ht="13" hidden="1" customHeight="1" outlineLevel="1">
      <c r="A560" t="s">
        <v>2094</v>
      </c>
      <c r="B560" s="10" t="s">
        <v>640</v>
      </c>
      <c r="C560" s="1">
        <f t="shared" si="128"/>
        <v>271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129"/>
        <v>5</v>
      </c>
      <c r="G560" s="1">
        <f t="shared" ref="G560:G623" si="135">IF(C560&gt;0,MAX(N560:P560)-LARGE(N560:P560,2),0)</f>
        <v>47</v>
      </c>
      <c r="H560" s="2">
        <f t="shared" ref="H560:H623" si="136">IF(C560&gt;0,G560/C560,0)</f>
        <v>0.17343173431734318</v>
      </c>
      <c r="I560" s="8"/>
      <c r="J560" s="2">
        <f t="shared" si="130"/>
        <v>0.56457564575645758</v>
      </c>
      <c r="K560" s="2">
        <f t="shared" si="131"/>
        <v>0.39114391143911437</v>
      </c>
      <c r="L560" s="2">
        <f t="shared" si="132"/>
        <v>7.3800738007380072E-3</v>
      </c>
      <c r="M560" s="2">
        <f t="shared" si="133"/>
        <v>3.6900369003690051E-2</v>
      </c>
      <c r="N560" s="1">
        <v>153</v>
      </c>
      <c r="O560" s="1">
        <v>106</v>
      </c>
      <c r="P560" s="1">
        <v>2</v>
      </c>
      <c r="Q560" s="122"/>
      <c r="R560" s="122"/>
      <c r="S560" s="122"/>
      <c r="T560" s="122"/>
      <c r="U560" s="122"/>
      <c r="V560" s="122"/>
      <c r="W560" s="122">
        <v>0</v>
      </c>
      <c r="X560" s="122">
        <v>1</v>
      </c>
      <c r="Y560" s="57"/>
      <c r="Z560" s="57"/>
      <c r="AA560" s="57">
        <v>0</v>
      </c>
      <c r="AB560" s="10">
        <v>4</v>
      </c>
      <c r="AC560" s="10">
        <v>5</v>
      </c>
      <c r="AD560" s="10"/>
      <c r="AI560" t="str">
        <f t="shared" si="127"/>
        <v>Panton</v>
      </c>
      <c r="AJ560" t="s">
        <v>1058</v>
      </c>
      <c r="AK560">
        <v>1</v>
      </c>
      <c r="AM560" s="91">
        <v>50</v>
      </c>
      <c r="AN560" s="93">
        <v>1</v>
      </c>
      <c r="AO560" s="93">
        <v>75</v>
      </c>
      <c r="AP560" s="97">
        <v>53950</v>
      </c>
      <c r="AQ560" s="97">
        <f t="shared" si="126"/>
        <v>50001</v>
      </c>
      <c r="AR560" s="10" t="s">
        <v>718</v>
      </c>
      <c r="AS560">
        <f t="shared" si="134"/>
        <v>5053950</v>
      </c>
      <c r="AW560">
        <v>22.03</v>
      </c>
      <c r="AX560">
        <v>6.56</v>
      </c>
      <c r="AY560">
        <v>15.47</v>
      </c>
    </row>
    <row r="561" spans="1:51" ht="13" hidden="1" customHeight="1" outlineLevel="1">
      <c r="A561" t="s">
        <v>1910</v>
      </c>
      <c r="B561" s="10" t="s">
        <v>640</v>
      </c>
      <c r="C561" s="1">
        <f t="shared" si="128"/>
        <v>548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 t="shared" si="129"/>
        <v>5</v>
      </c>
      <c r="G561" s="1">
        <f t="shared" si="135"/>
        <v>108</v>
      </c>
      <c r="H561" s="2">
        <f t="shared" si="136"/>
        <v>0.19708029197080293</v>
      </c>
      <c r="I561" s="8"/>
      <c r="J561" s="2">
        <f t="shared" si="130"/>
        <v>0.56204379562043794</v>
      </c>
      <c r="K561" s="2">
        <f t="shared" si="131"/>
        <v>0.36496350364963503</v>
      </c>
      <c r="L561" s="2">
        <f t="shared" si="132"/>
        <v>1.4598540145985401E-2</v>
      </c>
      <c r="M561" s="2">
        <f t="shared" si="133"/>
        <v>5.8394160583941632E-2</v>
      </c>
      <c r="N561" s="1">
        <v>308</v>
      </c>
      <c r="O561" s="1">
        <v>200</v>
      </c>
      <c r="P561" s="1">
        <v>8</v>
      </c>
      <c r="Q561" s="122"/>
      <c r="R561" s="122"/>
      <c r="S561" s="122"/>
      <c r="T561" s="122"/>
      <c r="U561" s="122"/>
      <c r="V561" s="122"/>
      <c r="W561" s="122">
        <v>4</v>
      </c>
      <c r="X561" s="122">
        <v>0</v>
      </c>
      <c r="Y561" s="57"/>
      <c r="Z561" s="57"/>
      <c r="AA561" s="57">
        <v>3</v>
      </c>
      <c r="AB561" s="10">
        <v>13</v>
      </c>
      <c r="AC561" s="10">
        <v>12</v>
      </c>
      <c r="AD561" s="10"/>
      <c r="AI561" t="str">
        <f t="shared" si="127"/>
        <v>Pawlet</v>
      </c>
      <c r="AJ561" t="s">
        <v>1255</v>
      </c>
      <c r="AK561">
        <v>1</v>
      </c>
      <c r="AM561" s="91">
        <v>50</v>
      </c>
      <c r="AN561" s="93">
        <v>21</v>
      </c>
      <c r="AO561" s="93">
        <v>70</v>
      </c>
      <c r="AP561" s="97">
        <v>54250</v>
      </c>
      <c r="AQ561" s="97">
        <f t="shared" si="126"/>
        <v>50021</v>
      </c>
      <c r="AR561" s="10" t="s">
        <v>718</v>
      </c>
      <c r="AS561">
        <f t="shared" si="134"/>
        <v>5054250</v>
      </c>
      <c r="AW561">
        <v>42.91</v>
      </c>
      <c r="AX561">
        <v>0.01</v>
      </c>
      <c r="AY561">
        <v>42.89</v>
      </c>
    </row>
    <row r="562" spans="1:51" ht="13" hidden="1" customHeight="1" outlineLevel="1">
      <c r="A562" t="s">
        <v>407</v>
      </c>
      <c r="B562" s="10" t="s">
        <v>640</v>
      </c>
      <c r="C562" s="1">
        <f t="shared" si="128"/>
        <v>392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 t="shared" si="129"/>
        <v>3</v>
      </c>
      <c r="G562" s="1">
        <f t="shared" si="135"/>
        <v>160</v>
      </c>
      <c r="H562" s="2">
        <f t="shared" si="136"/>
        <v>0.40816326530612246</v>
      </c>
      <c r="I562" s="8"/>
      <c r="J562" s="2">
        <f t="shared" si="130"/>
        <v>0.68367346938775508</v>
      </c>
      <c r="K562" s="2">
        <f t="shared" si="131"/>
        <v>0.27551020408163263</v>
      </c>
      <c r="L562" s="2">
        <f t="shared" si="132"/>
        <v>1.5306122448979591E-2</v>
      </c>
      <c r="M562" s="2">
        <f t="shared" si="133"/>
        <v>2.5510204081632699E-2</v>
      </c>
      <c r="N562" s="1">
        <v>268</v>
      </c>
      <c r="O562" s="1">
        <v>108</v>
      </c>
      <c r="P562" s="1">
        <v>6</v>
      </c>
      <c r="Q562" s="122"/>
      <c r="R562" s="122"/>
      <c r="S562" s="122"/>
      <c r="T562" s="122"/>
      <c r="U562" s="122"/>
      <c r="V562" s="122"/>
      <c r="W562" s="122">
        <v>3</v>
      </c>
      <c r="X562" s="122">
        <v>0</v>
      </c>
      <c r="Y562" s="57"/>
      <c r="Z562" s="57"/>
      <c r="AA562" s="57">
        <v>1</v>
      </c>
      <c r="AB562" s="10">
        <v>5</v>
      </c>
      <c r="AC562" s="10">
        <v>1</v>
      </c>
      <c r="AD562" s="10"/>
      <c r="AI562" t="str">
        <f t="shared" si="127"/>
        <v>Peacham</v>
      </c>
      <c r="AJ562" t="s">
        <v>1592</v>
      </c>
      <c r="AK562">
        <v>1</v>
      </c>
      <c r="AM562" s="91">
        <v>50</v>
      </c>
      <c r="AN562" s="93">
        <v>5</v>
      </c>
      <c r="AO562" s="93">
        <v>45</v>
      </c>
      <c r="AP562" s="97">
        <v>54400</v>
      </c>
      <c r="AQ562" s="97">
        <f t="shared" si="126"/>
        <v>50005</v>
      </c>
      <c r="AR562" s="10" t="s">
        <v>718</v>
      </c>
      <c r="AS562">
        <f t="shared" si="134"/>
        <v>5054400</v>
      </c>
      <c r="AW562">
        <v>47.67</v>
      </c>
      <c r="AX562">
        <v>0.93</v>
      </c>
      <c r="AY562">
        <v>46.74</v>
      </c>
    </row>
    <row r="563" spans="1:51" ht="13" hidden="1" customHeight="1" outlineLevel="1">
      <c r="A563" t="s">
        <v>1262</v>
      </c>
      <c r="B563" s="10" t="s">
        <v>640</v>
      </c>
      <c r="C563" s="1">
        <f t="shared" si="128"/>
        <v>145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 t="shared" si="129"/>
        <v>0</v>
      </c>
      <c r="G563" s="1">
        <f t="shared" si="135"/>
        <v>59</v>
      </c>
      <c r="H563" s="2">
        <f t="shared" si="136"/>
        <v>0.40689655172413791</v>
      </c>
      <c r="I563" s="8"/>
      <c r="J563" s="2">
        <f t="shared" si="130"/>
        <v>0.6827586206896552</v>
      </c>
      <c r="K563" s="2">
        <f t="shared" si="131"/>
        <v>0.27586206896551724</v>
      </c>
      <c r="L563" s="2">
        <f t="shared" si="132"/>
        <v>0</v>
      </c>
      <c r="M563" s="2">
        <f t="shared" si="133"/>
        <v>4.1379310344827558E-2</v>
      </c>
      <c r="N563" s="1">
        <v>99</v>
      </c>
      <c r="O563" s="1">
        <v>40</v>
      </c>
      <c r="P563" s="1">
        <v>0</v>
      </c>
      <c r="Q563" s="122"/>
      <c r="R563" s="122"/>
      <c r="S563" s="122"/>
      <c r="T563" s="122"/>
      <c r="U563" s="122"/>
      <c r="V563" s="122"/>
      <c r="W563" s="122">
        <v>1</v>
      </c>
      <c r="X563" s="122">
        <v>0</v>
      </c>
      <c r="Y563" s="57"/>
      <c r="Z563" s="57"/>
      <c r="AA563" s="57">
        <v>1</v>
      </c>
      <c r="AB563" s="10">
        <v>3</v>
      </c>
      <c r="AC563" s="10">
        <v>1</v>
      </c>
      <c r="AD563" s="10"/>
      <c r="AI563" t="str">
        <f t="shared" si="127"/>
        <v>Peru</v>
      </c>
      <c r="AJ563" t="s">
        <v>2006</v>
      </c>
      <c r="AK563">
        <v>1</v>
      </c>
      <c r="AM563" s="91">
        <v>50</v>
      </c>
      <c r="AN563" s="93">
        <v>3</v>
      </c>
      <c r="AO563" s="93">
        <v>30</v>
      </c>
      <c r="AP563" s="97">
        <v>55000</v>
      </c>
      <c r="AQ563" s="97">
        <f t="shared" ref="AQ563:AQ626" si="137">AM563*1000+AN563</f>
        <v>50003</v>
      </c>
      <c r="AR563" s="10" t="s">
        <v>718</v>
      </c>
      <c r="AS563">
        <f t="shared" si="134"/>
        <v>5055000</v>
      </c>
      <c r="AW563">
        <v>37.39</v>
      </c>
      <c r="AX563">
        <v>7.0000000000000007E-2</v>
      </c>
      <c r="AY563">
        <v>37.32</v>
      </c>
    </row>
    <row r="564" spans="1:51" ht="13" hidden="1" customHeight="1" outlineLevel="1">
      <c r="A564" t="s">
        <v>1751</v>
      </c>
      <c r="B564" s="10" t="s">
        <v>640</v>
      </c>
      <c r="C564" s="1">
        <f t="shared" si="128"/>
        <v>226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 t="shared" si="129"/>
        <v>3</v>
      </c>
      <c r="G564" s="1">
        <f t="shared" si="135"/>
        <v>45</v>
      </c>
      <c r="H564" s="2">
        <f t="shared" si="136"/>
        <v>0.19911504424778761</v>
      </c>
      <c r="I564" s="8"/>
      <c r="J564" s="2">
        <f t="shared" si="130"/>
        <v>0.57964601769911506</v>
      </c>
      <c r="K564" s="2">
        <f t="shared" si="131"/>
        <v>0.38053097345132741</v>
      </c>
      <c r="L564" s="2">
        <f t="shared" si="132"/>
        <v>1.3274336283185841E-2</v>
      </c>
      <c r="M564" s="2">
        <f t="shared" si="133"/>
        <v>2.6548672566371688E-2</v>
      </c>
      <c r="N564" s="1">
        <v>131</v>
      </c>
      <c r="O564" s="1">
        <v>86</v>
      </c>
      <c r="P564" s="1">
        <v>3</v>
      </c>
      <c r="Q564" s="122"/>
      <c r="R564" s="122"/>
      <c r="S564" s="122"/>
      <c r="T564" s="122"/>
      <c r="U564" s="122"/>
      <c r="V564" s="122"/>
      <c r="W564" s="122">
        <v>2</v>
      </c>
      <c r="X564" s="122">
        <v>0</v>
      </c>
      <c r="Y564" s="57"/>
      <c r="Z564" s="57"/>
      <c r="AA564" s="57">
        <v>0</v>
      </c>
      <c r="AB564" s="10">
        <v>2</v>
      </c>
      <c r="AC564" s="10">
        <v>2</v>
      </c>
      <c r="AD564" s="10"/>
      <c r="AI564" t="str">
        <f t="shared" si="127"/>
        <v>Pittsfield</v>
      </c>
      <c r="AJ564" t="s">
        <v>1255</v>
      </c>
      <c r="AK564">
        <v>1</v>
      </c>
      <c r="AM564" s="91">
        <v>50</v>
      </c>
      <c r="AN564" s="93">
        <v>21</v>
      </c>
      <c r="AO564" s="93">
        <v>75</v>
      </c>
      <c r="AP564" s="97">
        <v>55450</v>
      </c>
      <c r="AQ564" s="97">
        <f t="shared" si="137"/>
        <v>50021</v>
      </c>
      <c r="AR564" s="10" t="s">
        <v>718</v>
      </c>
      <c r="AS564">
        <f t="shared" si="134"/>
        <v>5055450</v>
      </c>
      <c r="AW564">
        <v>20.05</v>
      </c>
      <c r="AX564">
        <v>0</v>
      </c>
      <c r="AY564">
        <v>20.05</v>
      </c>
    </row>
    <row r="565" spans="1:51" ht="13" hidden="1" customHeight="1" outlineLevel="1">
      <c r="A565" t="s">
        <v>2141</v>
      </c>
      <c r="B565" s="10" t="s">
        <v>640</v>
      </c>
      <c r="C565" s="1">
        <f t="shared" si="128"/>
        <v>1159</v>
      </c>
      <c r="D565" s="7">
        <f>IF(N565&gt;0, RANK(N565,(N565:P565,Q565:AE565)),0)</f>
        <v>1</v>
      </c>
      <c r="E565" s="7">
        <f>IF(O565&gt;0,RANK(O565,(N565:P565,Q565:AE565)),0)</f>
        <v>2</v>
      </c>
      <c r="F565" s="7">
        <f t="shared" si="129"/>
        <v>3</v>
      </c>
      <c r="G565" s="1">
        <f t="shared" si="135"/>
        <v>148</v>
      </c>
      <c r="H565" s="2">
        <f t="shared" si="136"/>
        <v>0.1276962899050906</v>
      </c>
      <c r="I565" s="8"/>
      <c r="J565" s="2">
        <f t="shared" si="130"/>
        <v>0.54357204486626398</v>
      </c>
      <c r="K565" s="2">
        <f t="shared" si="131"/>
        <v>0.41587575496117341</v>
      </c>
      <c r="L565" s="2">
        <f t="shared" si="132"/>
        <v>1.8119068162208801E-2</v>
      </c>
      <c r="M565" s="2">
        <f t="shared" si="133"/>
        <v>2.2433132010353813E-2</v>
      </c>
      <c r="N565" s="1">
        <v>630</v>
      </c>
      <c r="O565" s="1">
        <v>482</v>
      </c>
      <c r="P565" s="1">
        <v>21</v>
      </c>
      <c r="Q565" s="122"/>
      <c r="R565" s="122"/>
      <c r="S565" s="122"/>
      <c r="T565" s="122"/>
      <c r="U565" s="122"/>
      <c r="V565" s="122"/>
      <c r="W565" s="122">
        <v>1</v>
      </c>
      <c r="X565" s="122">
        <v>0</v>
      </c>
      <c r="Y565" s="57"/>
      <c r="Z565" s="57"/>
      <c r="AA565" s="57">
        <v>3</v>
      </c>
      <c r="AB565" s="10">
        <v>8</v>
      </c>
      <c r="AC565" s="10">
        <v>14</v>
      </c>
      <c r="AD565" s="10"/>
      <c r="AI565" t="str">
        <f t="shared" si="127"/>
        <v>Pittsford</v>
      </c>
      <c r="AJ565" t="s">
        <v>1255</v>
      </c>
      <c r="AK565">
        <v>1</v>
      </c>
      <c r="AM565" s="91">
        <v>50</v>
      </c>
      <c r="AN565" s="93">
        <v>21</v>
      </c>
      <c r="AO565" s="93">
        <v>80</v>
      </c>
      <c r="AP565" s="97">
        <v>55600</v>
      </c>
      <c r="AQ565" s="97">
        <f t="shared" si="137"/>
        <v>50021</v>
      </c>
      <c r="AR565" s="10" t="s">
        <v>718</v>
      </c>
      <c r="AS565">
        <f t="shared" si="134"/>
        <v>5055600</v>
      </c>
      <c r="AW565">
        <v>43.57</v>
      </c>
      <c r="AX565">
        <v>0.08</v>
      </c>
      <c r="AY565">
        <v>43.49</v>
      </c>
    </row>
    <row r="566" spans="1:51" ht="13" hidden="1" customHeight="1" outlineLevel="1">
      <c r="A566" t="s">
        <v>1465</v>
      </c>
      <c r="B566" s="10" t="s">
        <v>640</v>
      </c>
      <c r="C566" s="1">
        <f t="shared" si="128"/>
        <v>579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 t="shared" si="129"/>
        <v>3</v>
      </c>
      <c r="G566" s="1">
        <f t="shared" si="135"/>
        <v>293</v>
      </c>
      <c r="H566" s="2">
        <f t="shared" si="136"/>
        <v>0.50604490500863553</v>
      </c>
      <c r="I566" s="8"/>
      <c r="J566" s="2">
        <f t="shared" si="130"/>
        <v>0.72193436960276336</v>
      </c>
      <c r="K566" s="2">
        <f t="shared" si="131"/>
        <v>0.21588946459412781</v>
      </c>
      <c r="L566" s="2">
        <f t="shared" si="132"/>
        <v>1.7271157167530225E-2</v>
      </c>
      <c r="M566" s="2">
        <f t="shared" si="133"/>
        <v>4.4905008635578614E-2</v>
      </c>
      <c r="N566" s="1">
        <v>418</v>
      </c>
      <c r="O566" s="1">
        <v>125</v>
      </c>
      <c r="P566" s="1">
        <v>10</v>
      </c>
      <c r="Q566" s="122"/>
      <c r="R566" s="122"/>
      <c r="S566" s="122"/>
      <c r="T566" s="122"/>
      <c r="U566" s="122"/>
      <c r="V566" s="122"/>
      <c r="W566" s="122">
        <v>10</v>
      </c>
      <c r="X566" s="122">
        <v>0</v>
      </c>
      <c r="Y566" s="57"/>
      <c r="Z566" s="57"/>
      <c r="AA566" s="57">
        <v>0</v>
      </c>
      <c r="AB566" s="10">
        <v>10</v>
      </c>
      <c r="AC566" s="10">
        <v>6</v>
      </c>
      <c r="AD566" s="10"/>
      <c r="AI566" t="str">
        <f t="shared" si="127"/>
        <v>Plainfield</v>
      </c>
      <c r="AJ566" t="s">
        <v>2232</v>
      </c>
      <c r="AK566">
        <v>1</v>
      </c>
      <c r="AM566" s="91">
        <v>50</v>
      </c>
      <c r="AN566" s="93">
        <v>23</v>
      </c>
      <c r="AO566" s="93">
        <v>70</v>
      </c>
      <c r="AP566" s="97">
        <v>55825</v>
      </c>
      <c r="AQ566" s="97">
        <f t="shared" si="137"/>
        <v>50023</v>
      </c>
      <c r="AR566" s="10" t="s">
        <v>718</v>
      </c>
      <c r="AS566">
        <f t="shared" si="134"/>
        <v>5055825</v>
      </c>
      <c r="AW566">
        <v>21.05</v>
      </c>
      <c r="AX566">
        <v>0.04</v>
      </c>
      <c r="AY566">
        <v>21.01</v>
      </c>
    </row>
    <row r="567" spans="1:51" ht="13" hidden="1" customHeight="1" outlineLevel="1">
      <c r="A567" t="s">
        <v>1540</v>
      </c>
      <c r="B567" s="10" t="s">
        <v>640</v>
      </c>
      <c r="C567" s="1">
        <f t="shared" si="128"/>
        <v>251</v>
      </c>
      <c r="D567" s="7">
        <f>IF(N567&gt;0, RANK(N567,(N567:P567,Q567:AE567)),0)</f>
        <v>1</v>
      </c>
      <c r="E567" s="7">
        <f>IF(O567&gt;0,RANK(O567,(N567:P567,Q567:AE567)),0)</f>
        <v>2</v>
      </c>
      <c r="F567" s="7">
        <f t="shared" si="129"/>
        <v>5</v>
      </c>
      <c r="G567" s="1">
        <f t="shared" si="135"/>
        <v>2</v>
      </c>
      <c r="H567" s="2">
        <f t="shared" si="136"/>
        <v>7.9681274900398405E-3</v>
      </c>
      <c r="I567" s="8"/>
      <c r="J567" s="2">
        <f t="shared" si="130"/>
        <v>0.48207171314741037</v>
      </c>
      <c r="K567" s="2">
        <f t="shared" si="131"/>
        <v>0.47410358565737054</v>
      </c>
      <c r="L567" s="2">
        <f t="shared" si="132"/>
        <v>7.9681274900398405E-3</v>
      </c>
      <c r="M567" s="2">
        <f t="shared" si="133"/>
        <v>3.5856573705179244E-2</v>
      </c>
      <c r="N567" s="1">
        <v>121</v>
      </c>
      <c r="O567" s="1">
        <v>119</v>
      </c>
      <c r="P567" s="1">
        <v>2</v>
      </c>
      <c r="Q567" s="122"/>
      <c r="R567" s="122"/>
      <c r="S567" s="122"/>
      <c r="T567" s="122"/>
      <c r="U567" s="122"/>
      <c r="V567" s="122"/>
      <c r="W567" s="122">
        <v>0</v>
      </c>
      <c r="X567" s="122">
        <v>0</v>
      </c>
      <c r="Y567" s="57"/>
      <c r="Z567" s="57"/>
      <c r="AA567" s="57">
        <v>2</v>
      </c>
      <c r="AB567" s="10">
        <v>4</v>
      </c>
      <c r="AC567" s="10">
        <v>3</v>
      </c>
      <c r="AD567" s="10"/>
      <c r="AI567" t="str">
        <f t="shared" si="127"/>
        <v>Plymouth</v>
      </c>
      <c r="AJ567" t="s">
        <v>1285</v>
      </c>
      <c r="AK567">
        <v>1</v>
      </c>
      <c r="AM567" s="91">
        <v>50</v>
      </c>
      <c r="AN567" s="93">
        <v>27</v>
      </c>
      <c r="AO567" s="93">
        <v>60</v>
      </c>
      <c r="AP567" s="97">
        <v>56050</v>
      </c>
      <c r="AQ567" s="97">
        <f t="shared" si="137"/>
        <v>50027</v>
      </c>
      <c r="AR567" s="10" t="s">
        <v>718</v>
      </c>
      <c r="AS567">
        <f t="shared" si="134"/>
        <v>5056050</v>
      </c>
      <c r="AW567">
        <v>48.67</v>
      </c>
      <c r="AX567">
        <v>0.49</v>
      </c>
      <c r="AY567">
        <v>48.18</v>
      </c>
    </row>
    <row r="568" spans="1:51" ht="13" hidden="1" customHeight="1" outlineLevel="1">
      <c r="A568" t="s">
        <v>74</v>
      </c>
      <c r="B568" s="10" t="s">
        <v>640</v>
      </c>
      <c r="C568" s="1">
        <f t="shared" si="128"/>
        <v>463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129"/>
        <v>5</v>
      </c>
      <c r="G568" s="1">
        <f t="shared" si="135"/>
        <v>174</v>
      </c>
      <c r="H568" s="2">
        <f t="shared" si="136"/>
        <v>0.37580993520518358</v>
      </c>
      <c r="I568" s="8"/>
      <c r="J568" s="2">
        <f t="shared" si="130"/>
        <v>0.67602591792656586</v>
      </c>
      <c r="K568" s="2">
        <f t="shared" si="131"/>
        <v>0.30021598272138228</v>
      </c>
      <c r="L568" s="2">
        <f t="shared" si="132"/>
        <v>2.1598272138228943E-3</v>
      </c>
      <c r="M568" s="2">
        <f t="shared" si="133"/>
        <v>2.1598272138228972E-2</v>
      </c>
      <c r="N568" s="1">
        <v>313</v>
      </c>
      <c r="O568" s="1">
        <v>139</v>
      </c>
      <c r="P568" s="1">
        <v>1</v>
      </c>
      <c r="Q568" s="122"/>
      <c r="R568" s="122"/>
      <c r="S568" s="122"/>
      <c r="T568" s="122"/>
      <c r="U568" s="122"/>
      <c r="V568" s="122"/>
      <c r="W568" s="122">
        <v>4</v>
      </c>
      <c r="X568" s="122">
        <v>0</v>
      </c>
      <c r="Y568" s="57"/>
      <c r="Z568" s="57"/>
      <c r="AA568" s="57">
        <v>1</v>
      </c>
      <c r="AB568" s="10">
        <v>1</v>
      </c>
      <c r="AC568" s="10">
        <v>4</v>
      </c>
      <c r="AD568" s="10"/>
      <c r="AI568" t="str">
        <f t="shared" si="127"/>
        <v>Pomfret</v>
      </c>
      <c r="AJ568" t="s">
        <v>1285</v>
      </c>
      <c r="AK568">
        <v>1</v>
      </c>
      <c r="AM568" s="91">
        <v>50</v>
      </c>
      <c r="AN568" s="93">
        <v>27</v>
      </c>
      <c r="AO568" s="93">
        <v>65</v>
      </c>
      <c r="AP568" s="97">
        <v>56350</v>
      </c>
      <c r="AQ568" s="97">
        <f t="shared" si="137"/>
        <v>50027</v>
      </c>
      <c r="AR568" s="10" t="s">
        <v>718</v>
      </c>
      <c r="AS568">
        <f t="shared" si="134"/>
        <v>5056350</v>
      </c>
      <c r="AW568">
        <v>39.46</v>
      </c>
      <c r="AX568">
        <v>0.06</v>
      </c>
      <c r="AY568">
        <v>39.4</v>
      </c>
    </row>
    <row r="569" spans="1:51" ht="13" hidden="1" customHeight="1" outlineLevel="1">
      <c r="A569" t="s">
        <v>1147</v>
      </c>
      <c r="B569" s="10" t="s">
        <v>640</v>
      </c>
      <c r="C569" s="1">
        <f t="shared" si="128"/>
        <v>1021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 t="shared" si="129"/>
        <v>3</v>
      </c>
      <c r="G569" s="1">
        <f t="shared" si="135"/>
        <v>236</v>
      </c>
      <c r="H569" s="2">
        <f t="shared" si="136"/>
        <v>0.23114593535749264</v>
      </c>
      <c r="I569" s="8"/>
      <c r="J569" s="2">
        <f t="shared" si="130"/>
        <v>0.58276199804113615</v>
      </c>
      <c r="K569" s="2">
        <f t="shared" si="131"/>
        <v>0.35161606268364348</v>
      </c>
      <c r="L569" s="2">
        <f t="shared" si="132"/>
        <v>1.762977473065622E-2</v>
      </c>
      <c r="M569" s="2">
        <f t="shared" si="133"/>
        <v>4.7992164544564148E-2</v>
      </c>
      <c r="N569" s="1">
        <v>595</v>
      </c>
      <c r="O569" s="1">
        <v>359</v>
      </c>
      <c r="P569" s="1">
        <v>18</v>
      </c>
      <c r="Q569" s="122"/>
      <c r="R569" s="122"/>
      <c r="S569" s="122"/>
      <c r="T569" s="122"/>
      <c r="U569" s="122"/>
      <c r="V569" s="122"/>
      <c r="W569" s="122">
        <v>14</v>
      </c>
      <c r="X569" s="122">
        <v>1</v>
      </c>
      <c r="Y569" s="57"/>
      <c r="Z569" s="57"/>
      <c r="AA569" s="57">
        <v>8</v>
      </c>
      <c r="AB569" s="10">
        <v>13</v>
      </c>
      <c r="AC569" s="10">
        <v>13</v>
      </c>
      <c r="AD569" s="10"/>
      <c r="AI569" t="str">
        <f t="shared" si="127"/>
        <v>Poultney</v>
      </c>
      <c r="AJ569" t="s">
        <v>1255</v>
      </c>
      <c r="AK569">
        <v>1</v>
      </c>
      <c r="AM569" s="91">
        <v>50</v>
      </c>
      <c r="AN569" s="93">
        <v>21</v>
      </c>
      <c r="AO569" s="93">
        <v>85</v>
      </c>
      <c r="AP569" s="97">
        <v>56875</v>
      </c>
      <c r="AQ569" s="97">
        <f t="shared" si="137"/>
        <v>50021</v>
      </c>
      <c r="AR569" s="10" t="s">
        <v>718</v>
      </c>
      <c r="AS569">
        <f t="shared" si="134"/>
        <v>5056875</v>
      </c>
      <c r="AW569">
        <v>44.8</v>
      </c>
      <c r="AX569">
        <v>0.87</v>
      </c>
      <c r="AY569">
        <v>43.92</v>
      </c>
    </row>
    <row r="570" spans="1:51" ht="13" hidden="1" customHeight="1" outlineLevel="1">
      <c r="A570" t="s">
        <v>741</v>
      </c>
      <c r="B570" s="10" t="s">
        <v>640</v>
      </c>
      <c r="C570" s="1">
        <f t="shared" si="128"/>
        <v>1157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 t="shared" si="129"/>
        <v>3</v>
      </c>
      <c r="G570" s="1">
        <f t="shared" si="135"/>
        <v>425</v>
      </c>
      <c r="H570" s="2">
        <f t="shared" si="136"/>
        <v>0.36732929991356955</v>
      </c>
      <c r="I570" s="8"/>
      <c r="J570" s="2">
        <f t="shared" si="130"/>
        <v>0.6404494382022472</v>
      </c>
      <c r="K570" s="2">
        <f t="shared" si="131"/>
        <v>0.27312013828867759</v>
      </c>
      <c r="L570" s="2">
        <f t="shared" si="132"/>
        <v>3.9757994814174587E-2</v>
      </c>
      <c r="M570" s="2">
        <f t="shared" si="133"/>
        <v>4.6672428694900618E-2</v>
      </c>
      <c r="N570" s="1">
        <v>741</v>
      </c>
      <c r="O570" s="1">
        <v>316</v>
      </c>
      <c r="P570" s="1">
        <v>46</v>
      </c>
      <c r="Q570" s="122"/>
      <c r="R570" s="122"/>
      <c r="S570" s="122"/>
      <c r="T570" s="122"/>
      <c r="U570" s="122"/>
      <c r="V570" s="122"/>
      <c r="W570" s="122">
        <v>10</v>
      </c>
      <c r="X570" s="122">
        <v>0</v>
      </c>
      <c r="Y570" s="57"/>
      <c r="Z570" s="57"/>
      <c r="AA570" s="57">
        <v>5</v>
      </c>
      <c r="AB570" s="10">
        <v>15</v>
      </c>
      <c r="AC570" s="10">
        <v>24</v>
      </c>
      <c r="AD570" s="10"/>
      <c r="AI570" t="str">
        <f t="shared" si="127"/>
        <v>Pownal</v>
      </c>
      <c r="AJ570" t="s">
        <v>2006</v>
      </c>
      <c r="AK570">
        <v>1</v>
      </c>
      <c r="AM570" s="91">
        <v>50</v>
      </c>
      <c r="AN570" s="93">
        <v>3</v>
      </c>
      <c r="AO570" s="93">
        <v>35</v>
      </c>
      <c r="AP570" s="97">
        <v>57025</v>
      </c>
      <c r="AQ570" s="97">
        <f t="shared" si="137"/>
        <v>50003</v>
      </c>
      <c r="AR570" s="10" t="s">
        <v>718</v>
      </c>
      <c r="AS570">
        <f t="shared" si="134"/>
        <v>5057025</v>
      </c>
      <c r="AW570">
        <v>46.73</v>
      </c>
      <c r="AX570">
        <v>0.08</v>
      </c>
      <c r="AY570">
        <v>46.65</v>
      </c>
    </row>
    <row r="571" spans="1:51" ht="13" hidden="1" customHeight="1" outlineLevel="1">
      <c r="A571" t="s">
        <v>984</v>
      </c>
      <c r="B571" s="10" t="s">
        <v>640</v>
      </c>
      <c r="C571" s="1">
        <f t="shared" si="128"/>
        <v>613</v>
      </c>
      <c r="D571" s="7">
        <f>IF(N571&gt;0, RANK(N571,(N571:P571,Q571:AE571)),0)</f>
        <v>1</v>
      </c>
      <c r="E571" s="7">
        <f>IF(O571&gt;0,RANK(O571,(N571:P571,Q571:AE571)),0)</f>
        <v>2</v>
      </c>
      <c r="F571" s="7">
        <f t="shared" si="129"/>
        <v>3</v>
      </c>
      <c r="G571" s="1">
        <f t="shared" si="135"/>
        <v>176</v>
      </c>
      <c r="H571" s="2">
        <f t="shared" si="136"/>
        <v>0.28711256117455136</v>
      </c>
      <c r="I571" s="8"/>
      <c r="J571" s="2">
        <f t="shared" si="130"/>
        <v>0.6150081566068516</v>
      </c>
      <c r="K571" s="2">
        <f t="shared" si="131"/>
        <v>0.32789559543230018</v>
      </c>
      <c r="L571" s="2">
        <f t="shared" si="132"/>
        <v>1.794453507340946E-2</v>
      </c>
      <c r="M571" s="2">
        <f t="shared" si="133"/>
        <v>3.9151712887438767E-2</v>
      </c>
      <c r="N571" s="1">
        <v>377</v>
      </c>
      <c r="O571" s="1">
        <v>201</v>
      </c>
      <c r="P571" s="1">
        <v>11</v>
      </c>
      <c r="Q571" s="122"/>
      <c r="R571" s="122"/>
      <c r="S571" s="122"/>
      <c r="T571" s="122"/>
      <c r="U571" s="122"/>
      <c r="V571" s="122"/>
      <c r="W571" s="122">
        <v>4</v>
      </c>
      <c r="X571" s="122">
        <v>0</v>
      </c>
      <c r="Y571" s="57"/>
      <c r="Z571" s="57"/>
      <c r="AA571" s="57">
        <v>2</v>
      </c>
      <c r="AB571" s="10">
        <v>8</v>
      </c>
      <c r="AC571" s="10">
        <v>10</v>
      </c>
      <c r="AD571" s="10"/>
      <c r="AI571" t="str">
        <f t="shared" si="127"/>
        <v>Proctor</v>
      </c>
      <c r="AJ571" t="s">
        <v>1255</v>
      </c>
      <c r="AK571">
        <v>1</v>
      </c>
      <c r="AM571" s="91">
        <v>50</v>
      </c>
      <c r="AN571" s="93">
        <v>21</v>
      </c>
      <c r="AO571" s="93">
        <v>90</v>
      </c>
      <c r="AP571" s="97">
        <v>57250</v>
      </c>
      <c r="AQ571" s="97">
        <f t="shared" si="137"/>
        <v>50021</v>
      </c>
      <c r="AR571" s="10" t="s">
        <v>718</v>
      </c>
      <c r="AS571">
        <f t="shared" si="134"/>
        <v>5057250</v>
      </c>
      <c r="AW571">
        <v>7.6</v>
      </c>
      <c r="AX571">
        <v>0.03</v>
      </c>
      <c r="AY571">
        <v>7.56</v>
      </c>
    </row>
    <row r="572" spans="1:51" ht="13" hidden="1" customHeight="1" outlineLevel="1">
      <c r="A572" t="s">
        <v>1559</v>
      </c>
      <c r="B572" s="10" t="s">
        <v>640</v>
      </c>
      <c r="C572" s="1">
        <f t="shared" si="128"/>
        <v>1057</v>
      </c>
      <c r="D572" s="7">
        <f>IF(N572&gt;0, RANK(N572,(N572:P572,Q572:AE572)),0)</f>
        <v>1</v>
      </c>
      <c r="E572" s="7">
        <f>IF(O572&gt;0,RANK(O572,(N572:P572,Q572:AE572)),0)</f>
        <v>2</v>
      </c>
      <c r="F572" s="7">
        <f t="shared" si="129"/>
        <v>4</v>
      </c>
      <c r="G572" s="1">
        <f t="shared" si="135"/>
        <v>750</v>
      </c>
      <c r="H572" s="2">
        <f t="shared" si="136"/>
        <v>0.70955534531693476</v>
      </c>
      <c r="I572" s="8"/>
      <c r="J572" s="2">
        <f t="shared" si="130"/>
        <v>0.83159886471144751</v>
      </c>
      <c r="K572" s="2">
        <f t="shared" si="131"/>
        <v>0.12204351939451277</v>
      </c>
      <c r="L572" s="2">
        <f t="shared" si="132"/>
        <v>1.1352885525070956E-2</v>
      </c>
      <c r="M572" s="2">
        <f t="shared" si="133"/>
        <v>3.500473036896877E-2</v>
      </c>
      <c r="N572" s="1">
        <v>879</v>
      </c>
      <c r="O572" s="1">
        <v>129</v>
      </c>
      <c r="P572" s="1">
        <v>12</v>
      </c>
      <c r="Q572" s="122"/>
      <c r="R572" s="122"/>
      <c r="S572" s="122"/>
      <c r="T572" s="122"/>
      <c r="U572" s="122"/>
      <c r="V572" s="122"/>
      <c r="W572" s="122">
        <v>15</v>
      </c>
      <c r="X572" s="122">
        <v>0</v>
      </c>
      <c r="Y572" s="57"/>
      <c r="Z572" s="57"/>
      <c r="AA572" s="57">
        <v>5</v>
      </c>
      <c r="AB572" s="10">
        <v>10</v>
      </c>
      <c r="AC572" s="10">
        <v>7</v>
      </c>
      <c r="AD572" s="10"/>
      <c r="AI572" t="str">
        <f t="shared" si="127"/>
        <v>Putney</v>
      </c>
      <c r="AJ572" t="s">
        <v>496</v>
      </c>
      <c r="AK572">
        <v>1</v>
      </c>
      <c r="AM572" s="91">
        <v>50</v>
      </c>
      <c r="AN572" s="93">
        <v>25</v>
      </c>
      <c r="AO572" s="93">
        <v>65</v>
      </c>
      <c r="AP572" s="97">
        <v>57700</v>
      </c>
      <c r="AQ572" s="97">
        <f t="shared" si="137"/>
        <v>50025</v>
      </c>
      <c r="AR572" s="10" t="s">
        <v>718</v>
      </c>
      <c r="AS572">
        <f t="shared" si="134"/>
        <v>5057700</v>
      </c>
      <c r="AW572">
        <v>26.81</v>
      </c>
      <c r="AX572">
        <v>0.01</v>
      </c>
      <c r="AY572">
        <v>26.8</v>
      </c>
    </row>
    <row r="573" spans="1:51" ht="13" hidden="1" customHeight="1" outlineLevel="1">
      <c r="A573" t="s">
        <v>1215</v>
      </c>
      <c r="B573" s="10" t="s">
        <v>640</v>
      </c>
      <c r="C573" s="1">
        <f t="shared" si="128"/>
        <v>1778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 t="shared" si="129"/>
        <v>5</v>
      </c>
      <c r="G573" s="1">
        <f t="shared" si="135"/>
        <v>608</v>
      </c>
      <c r="H573" s="2">
        <f t="shared" si="136"/>
        <v>0.34195725534308213</v>
      </c>
      <c r="I573" s="8"/>
      <c r="J573" s="2">
        <f t="shared" si="130"/>
        <v>0.65129358830146233</v>
      </c>
      <c r="K573" s="2">
        <f t="shared" si="131"/>
        <v>0.3093363329583802</v>
      </c>
      <c r="L573" s="2">
        <f t="shared" si="132"/>
        <v>7.3115860517435323E-3</v>
      </c>
      <c r="M573" s="2">
        <f t="shared" si="133"/>
        <v>3.2058492688413931E-2</v>
      </c>
      <c r="N573" s="1">
        <v>1158</v>
      </c>
      <c r="O573" s="1">
        <v>550</v>
      </c>
      <c r="P573" s="1">
        <v>13</v>
      </c>
      <c r="Q573" s="122"/>
      <c r="R573" s="122"/>
      <c r="S573" s="122"/>
      <c r="T573" s="122"/>
      <c r="U573" s="122"/>
      <c r="V573" s="122"/>
      <c r="W573" s="122">
        <v>7</v>
      </c>
      <c r="X573" s="122">
        <v>1</v>
      </c>
      <c r="Y573" s="57"/>
      <c r="Z573" s="57"/>
      <c r="AA573" s="57">
        <v>10</v>
      </c>
      <c r="AB573" s="10">
        <v>22</v>
      </c>
      <c r="AC573" s="10">
        <v>17</v>
      </c>
      <c r="AD573" s="10"/>
      <c r="AI573" t="str">
        <f t="shared" si="127"/>
        <v>Randolph</v>
      </c>
      <c r="AJ573" t="s">
        <v>1476</v>
      </c>
      <c r="AK573">
        <v>1</v>
      </c>
      <c r="AM573" s="91">
        <v>50</v>
      </c>
      <c r="AN573" s="93">
        <v>17</v>
      </c>
      <c r="AO573" s="93">
        <v>45</v>
      </c>
      <c r="AP573" s="97">
        <v>58075</v>
      </c>
      <c r="AQ573" s="97">
        <f t="shared" si="137"/>
        <v>50017</v>
      </c>
      <c r="AR573" s="10" t="s">
        <v>718</v>
      </c>
      <c r="AS573">
        <f t="shared" si="134"/>
        <v>5058075</v>
      </c>
      <c r="AW573">
        <v>47.9</v>
      </c>
      <c r="AX573">
        <v>0.04</v>
      </c>
      <c r="AY573">
        <v>47.86</v>
      </c>
    </row>
    <row r="574" spans="1:51" ht="13" hidden="1" customHeight="1" outlineLevel="1">
      <c r="A574" t="s">
        <v>888</v>
      </c>
      <c r="B574" s="10" t="s">
        <v>640</v>
      </c>
      <c r="C574" s="1">
        <f t="shared" si="128"/>
        <v>337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 t="shared" si="129"/>
        <v>3</v>
      </c>
      <c r="G574" s="1">
        <f t="shared" si="135"/>
        <v>128</v>
      </c>
      <c r="H574" s="2">
        <f t="shared" si="136"/>
        <v>0.37982195845697331</v>
      </c>
      <c r="I574" s="8"/>
      <c r="J574" s="2">
        <f t="shared" si="130"/>
        <v>0.66172106824925814</v>
      </c>
      <c r="K574" s="2">
        <f t="shared" si="131"/>
        <v>0.28189910979228489</v>
      </c>
      <c r="L574" s="2">
        <f t="shared" si="132"/>
        <v>2.3738872403560832E-2</v>
      </c>
      <c r="M574" s="2">
        <f t="shared" si="133"/>
        <v>3.2640949554896145E-2</v>
      </c>
      <c r="N574" s="1">
        <v>223</v>
      </c>
      <c r="O574" s="1">
        <v>95</v>
      </c>
      <c r="P574" s="1">
        <v>8</v>
      </c>
      <c r="Q574" s="122"/>
      <c r="R574" s="122"/>
      <c r="S574" s="122"/>
      <c r="T574" s="122"/>
      <c r="U574" s="122"/>
      <c r="V574" s="122"/>
      <c r="W574" s="122">
        <v>0</v>
      </c>
      <c r="X574" s="122">
        <v>0</v>
      </c>
      <c r="Y574" s="57"/>
      <c r="Z574" s="57"/>
      <c r="AA574" s="57">
        <v>1</v>
      </c>
      <c r="AB574" s="10">
        <v>7</v>
      </c>
      <c r="AC574" s="10">
        <v>3</v>
      </c>
      <c r="AD574" s="10"/>
      <c r="AI574" t="str">
        <f t="shared" si="127"/>
        <v>Reading</v>
      </c>
      <c r="AJ574" t="s">
        <v>1285</v>
      </c>
      <c r="AK574">
        <v>1</v>
      </c>
      <c r="AM574" s="91">
        <v>50</v>
      </c>
      <c r="AN574" s="93">
        <v>27</v>
      </c>
      <c r="AO574" s="93">
        <v>70</v>
      </c>
      <c r="AP574" s="97">
        <v>58375</v>
      </c>
      <c r="AQ574" s="97">
        <f t="shared" si="137"/>
        <v>50027</v>
      </c>
      <c r="AR574" s="10" t="s">
        <v>718</v>
      </c>
      <c r="AS574">
        <f t="shared" si="134"/>
        <v>5058375</v>
      </c>
      <c r="AW574">
        <v>41.66</v>
      </c>
      <c r="AX574">
        <v>0.17</v>
      </c>
      <c r="AY574">
        <v>41.5</v>
      </c>
    </row>
    <row r="575" spans="1:51" ht="13" hidden="1" customHeight="1" outlineLevel="1">
      <c r="A575" t="s">
        <v>924</v>
      </c>
      <c r="B575" s="10" t="s">
        <v>640</v>
      </c>
      <c r="C575" s="1">
        <f t="shared" si="128"/>
        <v>211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 t="shared" si="129"/>
        <v>3</v>
      </c>
      <c r="G575" s="1">
        <f t="shared" si="135"/>
        <v>56</v>
      </c>
      <c r="H575" s="2">
        <f t="shared" si="136"/>
        <v>0.26540284360189575</v>
      </c>
      <c r="I575" s="8"/>
      <c r="J575" s="2">
        <f t="shared" si="130"/>
        <v>0.57345971563981046</v>
      </c>
      <c r="K575" s="2">
        <f t="shared" si="131"/>
        <v>0.30805687203791471</v>
      </c>
      <c r="L575" s="2">
        <f t="shared" si="132"/>
        <v>5.6872037914691941E-2</v>
      </c>
      <c r="M575" s="2">
        <f t="shared" si="133"/>
        <v>6.1611374407582888E-2</v>
      </c>
      <c r="N575" s="1">
        <v>121</v>
      </c>
      <c r="O575" s="1">
        <v>65</v>
      </c>
      <c r="P575" s="1">
        <v>12</v>
      </c>
      <c r="Q575" s="122"/>
      <c r="R575" s="122"/>
      <c r="S575" s="122"/>
      <c r="T575" s="122"/>
      <c r="U575" s="122"/>
      <c r="V575" s="122"/>
      <c r="W575" s="122">
        <v>1</v>
      </c>
      <c r="X575" s="122">
        <v>0</v>
      </c>
      <c r="Y575" s="57"/>
      <c r="Z575" s="57"/>
      <c r="AA575" s="57">
        <v>2</v>
      </c>
      <c r="AB575" s="10">
        <v>5</v>
      </c>
      <c r="AC575" s="10">
        <v>5</v>
      </c>
      <c r="AD575" s="10"/>
      <c r="AI575" t="str">
        <f t="shared" si="127"/>
        <v>Readsboro</v>
      </c>
      <c r="AJ575" t="s">
        <v>2006</v>
      </c>
      <c r="AK575">
        <v>1</v>
      </c>
      <c r="AM575" s="91">
        <v>50</v>
      </c>
      <c r="AN575" s="93">
        <v>3</v>
      </c>
      <c r="AO575" s="93">
        <v>40</v>
      </c>
      <c r="AP575" s="97">
        <v>58600</v>
      </c>
      <c r="AQ575" s="97">
        <f t="shared" si="137"/>
        <v>50003</v>
      </c>
      <c r="AR575" s="10" t="s">
        <v>718</v>
      </c>
      <c r="AS575">
        <f t="shared" si="134"/>
        <v>5058600</v>
      </c>
      <c r="AW575">
        <v>36.47</v>
      </c>
      <c r="AX575">
        <v>0.1</v>
      </c>
      <c r="AY575">
        <v>36.369999999999997</v>
      </c>
    </row>
    <row r="576" spans="1:51" ht="13" hidden="1" customHeight="1" outlineLevel="1">
      <c r="A576" t="s">
        <v>1120</v>
      </c>
      <c r="B576" s="10" t="s">
        <v>640</v>
      </c>
      <c r="C576" s="1">
        <f t="shared" si="128"/>
        <v>575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 t="shared" si="129"/>
        <v>6</v>
      </c>
      <c r="G576" s="1">
        <f t="shared" si="135"/>
        <v>227</v>
      </c>
      <c r="H576" s="2">
        <f t="shared" si="136"/>
        <v>0.39478260869565218</v>
      </c>
      <c r="I576" s="8"/>
      <c r="J576" s="2">
        <f t="shared" si="130"/>
        <v>0.68173913043478263</v>
      </c>
      <c r="K576" s="2">
        <f t="shared" si="131"/>
        <v>0.28695652173913044</v>
      </c>
      <c r="L576" s="2">
        <f t="shared" si="132"/>
        <v>1.7391304347826088E-3</v>
      </c>
      <c r="M576" s="2">
        <f t="shared" si="133"/>
        <v>2.9565217391304324E-2</v>
      </c>
      <c r="N576" s="1">
        <v>392</v>
      </c>
      <c r="O576" s="1">
        <v>165</v>
      </c>
      <c r="P576" s="1">
        <v>1</v>
      </c>
      <c r="Q576" s="122"/>
      <c r="R576" s="122"/>
      <c r="S576" s="122"/>
      <c r="T576" s="122"/>
      <c r="U576" s="122"/>
      <c r="V576" s="122"/>
      <c r="W576" s="122">
        <v>1</v>
      </c>
      <c r="X576" s="122">
        <v>0</v>
      </c>
      <c r="Y576" s="57"/>
      <c r="Z576" s="57"/>
      <c r="AA576" s="57">
        <v>4</v>
      </c>
      <c r="AB576" s="10">
        <v>6</v>
      </c>
      <c r="AC576" s="10">
        <v>6</v>
      </c>
      <c r="AD576" s="10"/>
      <c r="AI576" t="str">
        <f t="shared" si="127"/>
        <v>Richford</v>
      </c>
      <c r="AJ576" t="s">
        <v>2072</v>
      </c>
      <c r="AK576">
        <v>1</v>
      </c>
      <c r="AM576" s="91">
        <v>50</v>
      </c>
      <c r="AN576" s="93">
        <v>11</v>
      </c>
      <c r="AO576" s="93">
        <v>60</v>
      </c>
      <c r="AP576" s="97">
        <v>59125</v>
      </c>
      <c r="AQ576" s="97">
        <f t="shared" si="137"/>
        <v>50011</v>
      </c>
      <c r="AR576" s="10" t="s">
        <v>718</v>
      </c>
      <c r="AS576">
        <f t="shared" si="134"/>
        <v>5059125</v>
      </c>
      <c r="AW576">
        <v>43.28</v>
      </c>
      <c r="AX576">
        <v>0.02</v>
      </c>
      <c r="AY576">
        <v>43.25</v>
      </c>
    </row>
    <row r="577" spans="1:51" ht="13" hidden="1" customHeight="1" outlineLevel="1">
      <c r="A577" t="s">
        <v>321</v>
      </c>
      <c r="B577" s="10" t="s">
        <v>640</v>
      </c>
      <c r="C577" s="1">
        <f t="shared" si="128"/>
        <v>1952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 t="shared" si="129"/>
        <v>5</v>
      </c>
      <c r="G577" s="1">
        <f t="shared" si="135"/>
        <v>869</v>
      </c>
      <c r="H577" s="2">
        <f t="shared" si="136"/>
        <v>0.44518442622950821</v>
      </c>
      <c r="I577" s="8"/>
      <c r="J577" s="2">
        <f t="shared" si="130"/>
        <v>0.70747950819672134</v>
      </c>
      <c r="K577" s="2">
        <f t="shared" si="131"/>
        <v>0.26229508196721313</v>
      </c>
      <c r="L577" s="2">
        <f t="shared" si="132"/>
        <v>7.1721311475409838E-3</v>
      </c>
      <c r="M577" s="2">
        <f t="shared" si="133"/>
        <v>2.3053278688524546E-2</v>
      </c>
      <c r="N577" s="1">
        <v>1381</v>
      </c>
      <c r="O577" s="1">
        <v>512</v>
      </c>
      <c r="P577" s="1">
        <v>14</v>
      </c>
      <c r="Q577" s="122"/>
      <c r="R577" s="122"/>
      <c r="S577" s="122"/>
      <c r="T577" s="122"/>
      <c r="U577" s="122"/>
      <c r="V577" s="122"/>
      <c r="W577" s="122">
        <v>6</v>
      </c>
      <c r="X577" s="122">
        <v>0</v>
      </c>
      <c r="Y577" s="57"/>
      <c r="Z577" s="57"/>
      <c r="AA577" s="57">
        <v>5</v>
      </c>
      <c r="AB577" s="10">
        <v>19</v>
      </c>
      <c r="AC577" s="10">
        <v>15</v>
      </c>
      <c r="AD577" s="10"/>
      <c r="AI577" t="str">
        <f t="shared" si="127"/>
        <v>Richmond</v>
      </c>
      <c r="AJ577" t="s">
        <v>833</v>
      </c>
      <c r="AK577">
        <v>1</v>
      </c>
      <c r="AM577" s="91">
        <v>50</v>
      </c>
      <c r="AN577" s="93">
        <v>7</v>
      </c>
      <c r="AO577" s="93">
        <v>55</v>
      </c>
      <c r="AP577" s="97">
        <v>59275</v>
      </c>
      <c r="AQ577" s="97">
        <f t="shared" si="137"/>
        <v>50007</v>
      </c>
      <c r="AR577" s="10" t="s">
        <v>718</v>
      </c>
      <c r="AS577">
        <f t="shared" si="134"/>
        <v>5059275</v>
      </c>
      <c r="AW577">
        <v>32.33</v>
      </c>
      <c r="AX577">
        <v>0.49</v>
      </c>
      <c r="AY577">
        <v>31.84</v>
      </c>
    </row>
    <row r="578" spans="1:51" ht="13" hidden="1" customHeight="1" outlineLevel="1">
      <c r="A578" t="s">
        <v>1349</v>
      </c>
      <c r="B578" s="10" t="s">
        <v>640</v>
      </c>
      <c r="C578" s="1">
        <f t="shared" si="128"/>
        <v>278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 t="shared" si="129"/>
        <v>6</v>
      </c>
      <c r="G578" s="1">
        <f t="shared" si="135"/>
        <v>169</v>
      </c>
      <c r="H578" s="2">
        <f t="shared" si="136"/>
        <v>0.6079136690647482</v>
      </c>
      <c r="I578" s="8"/>
      <c r="J578" s="2">
        <f t="shared" si="130"/>
        <v>0.78057553956834536</v>
      </c>
      <c r="K578" s="2">
        <f t="shared" si="131"/>
        <v>0.17266187050359713</v>
      </c>
      <c r="L578" s="2">
        <f t="shared" si="132"/>
        <v>3.5971223021582736E-3</v>
      </c>
      <c r="M578" s="2">
        <f t="shared" si="133"/>
        <v>4.3165467625899241E-2</v>
      </c>
      <c r="N578" s="1">
        <v>217</v>
      </c>
      <c r="O578" s="1">
        <v>48</v>
      </c>
      <c r="P578" s="1">
        <v>1</v>
      </c>
      <c r="Q578" s="122"/>
      <c r="R578" s="122"/>
      <c r="S578" s="122"/>
      <c r="T578" s="122"/>
      <c r="U578" s="122"/>
      <c r="V578" s="122"/>
      <c r="W578" s="122">
        <v>6</v>
      </c>
      <c r="X578" s="122">
        <v>0</v>
      </c>
      <c r="Y578" s="57"/>
      <c r="Z578" s="57"/>
      <c r="AA578" s="57">
        <v>2</v>
      </c>
      <c r="AB578" s="10">
        <v>3</v>
      </c>
      <c r="AC578" s="10">
        <v>1</v>
      </c>
      <c r="AD578" s="10"/>
      <c r="AI578" t="str">
        <f t="shared" si="127"/>
        <v>Ripton</v>
      </c>
      <c r="AJ578" t="s">
        <v>1058</v>
      </c>
      <c r="AK578">
        <v>1</v>
      </c>
      <c r="AM578" s="91">
        <v>50</v>
      </c>
      <c r="AN578" s="93">
        <v>1</v>
      </c>
      <c r="AO578" s="93">
        <v>80</v>
      </c>
      <c r="AP578" s="97">
        <v>59650</v>
      </c>
      <c r="AQ578" s="97">
        <f t="shared" si="137"/>
        <v>50001</v>
      </c>
      <c r="AR578" s="10" t="s">
        <v>718</v>
      </c>
      <c r="AS578">
        <f t="shared" si="134"/>
        <v>5059650</v>
      </c>
      <c r="AW578">
        <v>49.53</v>
      </c>
      <c r="AX578">
        <v>0.01</v>
      </c>
      <c r="AY578">
        <v>49.52</v>
      </c>
    </row>
    <row r="579" spans="1:51" ht="13" hidden="1" customHeight="1" outlineLevel="1">
      <c r="A579" t="s">
        <v>1163</v>
      </c>
      <c r="B579" s="10" t="s">
        <v>640</v>
      </c>
      <c r="C579" s="1">
        <f t="shared" si="128"/>
        <v>558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 t="shared" si="129"/>
        <v>6</v>
      </c>
      <c r="G579" s="1">
        <f t="shared" si="135"/>
        <v>238</v>
      </c>
      <c r="H579" s="2">
        <f t="shared" si="136"/>
        <v>0.4265232974910394</v>
      </c>
      <c r="I579" s="8"/>
      <c r="J579" s="2">
        <f t="shared" si="130"/>
        <v>0.68279569892473113</v>
      </c>
      <c r="K579" s="2">
        <f t="shared" si="131"/>
        <v>0.25627240143369173</v>
      </c>
      <c r="L579" s="2">
        <f t="shared" si="132"/>
        <v>7.1684587813620072E-3</v>
      </c>
      <c r="M579" s="2">
        <f t="shared" si="133"/>
        <v>5.3763440860215131E-2</v>
      </c>
      <c r="N579" s="1">
        <v>381</v>
      </c>
      <c r="O579" s="1">
        <v>143</v>
      </c>
      <c r="P579" s="1">
        <v>4</v>
      </c>
      <c r="Q579" s="122"/>
      <c r="R579" s="122"/>
      <c r="S579" s="122"/>
      <c r="T579" s="122"/>
      <c r="U579" s="122"/>
      <c r="V579" s="122"/>
      <c r="W579" s="122">
        <v>7</v>
      </c>
      <c r="X579" s="122">
        <v>1</v>
      </c>
      <c r="Y579" s="57"/>
      <c r="Z579" s="57"/>
      <c r="AA579" s="57">
        <v>1</v>
      </c>
      <c r="AB579" s="10">
        <v>13</v>
      </c>
      <c r="AC579" s="10">
        <v>8</v>
      </c>
      <c r="AD579" s="10"/>
      <c r="AI579" t="str">
        <f t="shared" si="127"/>
        <v>Rochester</v>
      </c>
      <c r="AJ579" t="s">
        <v>1285</v>
      </c>
      <c r="AK579">
        <v>1</v>
      </c>
      <c r="AM579" s="91">
        <v>50</v>
      </c>
      <c r="AN579" s="93">
        <v>27</v>
      </c>
      <c r="AO579" s="93">
        <v>75</v>
      </c>
      <c r="AP579" s="97">
        <v>60100</v>
      </c>
      <c r="AQ579" s="97">
        <f t="shared" si="137"/>
        <v>50027</v>
      </c>
      <c r="AR579" s="10" t="s">
        <v>718</v>
      </c>
      <c r="AS579">
        <f t="shared" si="134"/>
        <v>5060100</v>
      </c>
      <c r="AW579">
        <v>56.22</v>
      </c>
      <c r="AX579">
        <v>0.05</v>
      </c>
      <c r="AY579">
        <v>56.17</v>
      </c>
    </row>
    <row r="580" spans="1:51" ht="13" hidden="1" customHeight="1" outlineLevel="1">
      <c r="A580" t="s">
        <v>241</v>
      </c>
      <c r="B580" s="10" t="s">
        <v>640</v>
      </c>
      <c r="C580" s="1">
        <f t="shared" si="128"/>
        <v>1626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 t="shared" si="129"/>
        <v>3</v>
      </c>
      <c r="G580" s="1">
        <f t="shared" si="135"/>
        <v>813</v>
      </c>
      <c r="H580" s="2">
        <f t="shared" si="136"/>
        <v>0.5</v>
      </c>
      <c r="I580" s="8"/>
      <c r="J580" s="2">
        <f t="shared" si="130"/>
        <v>0.71156211562115623</v>
      </c>
      <c r="K580" s="2">
        <f t="shared" si="131"/>
        <v>0.2115621156211562</v>
      </c>
      <c r="L580" s="2">
        <f t="shared" si="132"/>
        <v>2.7675276752767528E-2</v>
      </c>
      <c r="M580" s="2">
        <f t="shared" si="133"/>
        <v>4.9200492004920035E-2</v>
      </c>
      <c r="N580" s="1">
        <v>1157</v>
      </c>
      <c r="O580" s="1">
        <v>344</v>
      </c>
      <c r="P580" s="1">
        <v>45</v>
      </c>
      <c r="Q580" s="122"/>
      <c r="R580" s="122"/>
      <c r="S580" s="122"/>
      <c r="T580" s="122"/>
      <c r="U580" s="122"/>
      <c r="V580" s="122"/>
      <c r="W580" s="122">
        <v>21</v>
      </c>
      <c r="X580" s="122">
        <v>1</v>
      </c>
      <c r="Y580" s="57"/>
      <c r="Z580" s="57"/>
      <c r="AA580" s="57">
        <v>9</v>
      </c>
      <c r="AB580" s="10">
        <v>34</v>
      </c>
      <c r="AC580" s="10">
        <v>15</v>
      </c>
      <c r="AD580" s="10"/>
      <c r="AI580" t="str">
        <f t="shared" si="127"/>
        <v>Rockingham</v>
      </c>
      <c r="AJ580" t="s">
        <v>496</v>
      </c>
      <c r="AK580">
        <v>1</v>
      </c>
      <c r="AM580" s="91">
        <v>50</v>
      </c>
      <c r="AN580" s="93">
        <v>25</v>
      </c>
      <c r="AO580" s="93">
        <v>70</v>
      </c>
      <c r="AP580" s="97">
        <v>60250</v>
      </c>
      <c r="AQ580" s="97">
        <f t="shared" si="137"/>
        <v>50025</v>
      </c>
      <c r="AR580" s="10" t="s">
        <v>718</v>
      </c>
      <c r="AS580">
        <f t="shared" si="134"/>
        <v>5060250</v>
      </c>
      <c r="AW580">
        <v>42.31</v>
      </c>
      <c r="AX580">
        <v>0.41</v>
      </c>
      <c r="AY580">
        <v>41.9</v>
      </c>
    </row>
    <row r="581" spans="1:51" ht="13" hidden="1" customHeight="1" outlineLevel="1">
      <c r="A581" t="s">
        <v>1399</v>
      </c>
      <c r="B581" s="10" t="s">
        <v>640</v>
      </c>
      <c r="C581" s="1">
        <f t="shared" si="128"/>
        <v>267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 t="shared" si="129"/>
        <v>4</v>
      </c>
      <c r="G581" s="1">
        <f t="shared" si="135"/>
        <v>104</v>
      </c>
      <c r="H581" s="2">
        <f t="shared" si="136"/>
        <v>0.38951310861423222</v>
      </c>
      <c r="I581" s="8"/>
      <c r="J581" s="2">
        <f t="shared" si="130"/>
        <v>0.6629213483146067</v>
      </c>
      <c r="K581" s="2">
        <f t="shared" si="131"/>
        <v>0.27340823970037453</v>
      </c>
      <c r="L581" s="2">
        <f t="shared" si="132"/>
        <v>1.4981273408239701E-2</v>
      </c>
      <c r="M581" s="2">
        <f t="shared" si="133"/>
        <v>4.8689138576779069E-2</v>
      </c>
      <c r="N581" s="1">
        <v>177</v>
      </c>
      <c r="O581" s="1">
        <v>73</v>
      </c>
      <c r="P581" s="1">
        <v>4</v>
      </c>
      <c r="Q581" s="122"/>
      <c r="R581" s="122"/>
      <c r="S581" s="122"/>
      <c r="T581" s="122"/>
      <c r="U581" s="122"/>
      <c r="V581" s="122"/>
      <c r="W581" s="122">
        <v>2</v>
      </c>
      <c r="X581" s="122">
        <v>0</v>
      </c>
      <c r="Y581" s="57"/>
      <c r="Z581" s="57"/>
      <c r="AA581" s="57">
        <v>0</v>
      </c>
      <c r="AB581" s="10">
        <v>7</v>
      </c>
      <c r="AC581" s="10">
        <v>4</v>
      </c>
      <c r="AD581" s="10"/>
      <c r="AI581" t="str">
        <f t="shared" si="127"/>
        <v>Roxbury</v>
      </c>
      <c r="AJ581" t="s">
        <v>2232</v>
      </c>
      <c r="AK581">
        <v>1</v>
      </c>
      <c r="AM581" s="91">
        <v>50</v>
      </c>
      <c r="AN581" s="93">
        <v>23</v>
      </c>
      <c r="AO581" s="93">
        <v>75</v>
      </c>
      <c r="AP581" s="97">
        <v>60625</v>
      </c>
      <c r="AQ581" s="97">
        <f t="shared" si="137"/>
        <v>50023</v>
      </c>
      <c r="AR581" s="10" t="s">
        <v>718</v>
      </c>
      <c r="AS581">
        <f t="shared" si="134"/>
        <v>5060625</v>
      </c>
      <c r="AW581">
        <v>41.83</v>
      </c>
      <c r="AX581">
        <v>0.04</v>
      </c>
      <c r="AY581">
        <v>41.79</v>
      </c>
    </row>
    <row r="582" spans="1:51" ht="13" hidden="1" customHeight="1" outlineLevel="1">
      <c r="A582" t="s">
        <v>947</v>
      </c>
      <c r="B582" s="10" t="s">
        <v>640</v>
      </c>
      <c r="C582" s="1">
        <f t="shared" si="128"/>
        <v>1096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 t="shared" si="129"/>
        <v>3</v>
      </c>
      <c r="G582" s="1">
        <f t="shared" si="135"/>
        <v>363</v>
      </c>
      <c r="H582" s="2">
        <f t="shared" si="136"/>
        <v>0.33120437956204379</v>
      </c>
      <c r="I582" s="8"/>
      <c r="J582" s="2">
        <f t="shared" si="130"/>
        <v>0.63686131386861311</v>
      </c>
      <c r="K582" s="2">
        <f t="shared" si="131"/>
        <v>0.30565693430656932</v>
      </c>
      <c r="L582" s="2">
        <f t="shared" si="132"/>
        <v>1.824817518248175E-2</v>
      </c>
      <c r="M582" s="2">
        <f t="shared" si="133"/>
        <v>3.9233576642335823E-2</v>
      </c>
      <c r="N582" s="1">
        <v>698</v>
      </c>
      <c r="O582" s="1">
        <v>335</v>
      </c>
      <c r="P582" s="1">
        <v>20</v>
      </c>
      <c r="Q582" s="122"/>
      <c r="R582" s="122"/>
      <c r="S582" s="122"/>
      <c r="T582" s="122"/>
      <c r="U582" s="122"/>
      <c r="V582" s="122"/>
      <c r="W582" s="122">
        <v>8</v>
      </c>
      <c r="X582" s="122">
        <v>0</v>
      </c>
      <c r="Y582" s="57"/>
      <c r="Z582" s="57"/>
      <c r="AA582" s="57">
        <v>8</v>
      </c>
      <c r="AB582" s="10">
        <v>14</v>
      </c>
      <c r="AC582" s="10">
        <v>13</v>
      </c>
      <c r="AD582" s="10"/>
      <c r="AI582" t="str">
        <f t="shared" si="127"/>
        <v>Royalton</v>
      </c>
      <c r="AJ582" t="s">
        <v>1285</v>
      </c>
      <c r="AK582">
        <v>1</v>
      </c>
      <c r="AM582" s="91">
        <v>50</v>
      </c>
      <c r="AN582" s="93">
        <v>27</v>
      </c>
      <c r="AO582" s="93">
        <v>80</v>
      </c>
      <c r="AP582" s="97">
        <v>60850</v>
      </c>
      <c r="AQ582" s="97">
        <f t="shared" si="137"/>
        <v>50027</v>
      </c>
      <c r="AR582" s="10" t="s">
        <v>718</v>
      </c>
      <c r="AS582">
        <f t="shared" si="134"/>
        <v>5060850</v>
      </c>
      <c r="AW582">
        <v>40.94</v>
      </c>
      <c r="AX582">
        <v>0.51</v>
      </c>
      <c r="AY582">
        <v>40.43</v>
      </c>
    </row>
    <row r="583" spans="1:51" ht="13" hidden="1" customHeight="1" outlineLevel="1">
      <c r="A583" t="s">
        <v>2147</v>
      </c>
      <c r="B583" s="10" t="s">
        <v>640</v>
      </c>
      <c r="C583" s="1">
        <f t="shared" si="128"/>
        <v>271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129"/>
        <v>5</v>
      </c>
      <c r="G583" s="1">
        <f t="shared" si="135"/>
        <v>54</v>
      </c>
      <c r="H583" s="2">
        <f t="shared" si="136"/>
        <v>0.19926199261992619</v>
      </c>
      <c r="I583" s="8"/>
      <c r="J583" s="2">
        <f t="shared" si="130"/>
        <v>0.56457564575645758</v>
      </c>
      <c r="K583" s="2">
        <f t="shared" si="131"/>
        <v>0.36531365313653136</v>
      </c>
      <c r="L583" s="2">
        <f t="shared" si="132"/>
        <v>1.107011070110701E-2</v>
      </c>
      <c r="M583" s="2">
        <f t="shared" si="133"/>
        <v>5.904059040590405E-2</v>
      </c>
      <c r="N583" s="1">
        <v>153</v>
      </c>
      <c r="O583" s="1">
        <v>99</v>
      </c>
      <c r="P583" s="1">
        <v>3</v>
      </c>
      <c r="Q583" s="122"/>
      <c r="R583" s="122"/>
      <c r="S583" s="122"/>
      <c r="T583" s="122"/>
      <c r="U583" s="122"/>
      <c r="V583" s="122"/>
      <c r="W583" s="122">
        <v>3</v>
      </c>
      <c r="X583" s="122">
        <v>0</v>
      </c>
      <c r="Y583" s="57"/>
      <c r="Z583" s="57"/>
      <c r="AA583" s="57">
        <v>2</v>
      </c>
      <c r="AB583" s="10">
        <v>5</v>
      </c>
      <c r="AC583" s="10">
        <v>6</v>
      </c>
      <c r="AD583" s="10"/>
      <c r="AI583" t="str">
        <f t="shared" si="127"/>
        <v>Rupert</v>
      </c>
      <c r="AJ583" t="s">
        <v>2006</v>
      </c>
      <c r="AK583">
        <v>1</v>
      </c>
      <c r="AM583" s="91">
        <v>50</v>
      </c>
      <c r="AN583" s="93">
        <v>3</v>
      </c>
      <c r="AO583" s="93">
        <v>45</v>
      </c>
      <c r="AP583" s="97">
        <v>61000</v>
      </c>
      <c r="AQ583" s="97">
        <f t="shared" si="137"/>
        <v>50003</v>
      </c>
      <c r="AR583" s="10" t="s">
        <v>718</v>
      </c>
      <c r="AS583">
        <f t="shared" si="134"/>
        <v>5061000</v>
      </c>
      <c r="AW583">
        <v>44.6</v>
      </c>
      <c r="AX583">
        <v>0.01</v>
      </c>
      <c r="AY583">
        <v>44.6</v>
      </c>
    </row>
    <row r="584" spans="1:51" ht="13" hidden="1" customHeight="1" outlineLevel="1">
      <c r="A584" t="s">
        <v>1255</v>
      </c>
      <c r="B584" s="10" t="s">
        <v>640</v>
      </c>
      <c r="C584" s="1">
        <f t="shared" si="128"/>
        <v>5342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 t="shared" si="129"/>
        <v>3</v>
      </c>
      <c r="G584" s="1">
        <f t="shared" si="135"/>
        <v>1221</v>
      </c>
      <c r="H584" s="2">
        <f t="shared" si="136"/>
        <v>0.22856608011980531</v>
      </c>
      <c r="I584" s="8"/>
      <c r="J584" s="2">
        <f t="shared" si="130"/>
        <v>0.58947959565705732</v>
      </c>
      <c r="K584" s="2">
        <f t="shared" si="131"/>
        <v>0.36091351553725198</v>
      </c>
      <c r="L584" s="2">
        <f t="shared" si="132"/>
        <v>1.4039685511044552E-2</v>
      </c>
      <c r="M584" s="2">
        <f t="shared" si="133"/>
        <v>3.5567203294646146E-2</v>
      </c>
      <c r="N584" s="1">
        <v>3149</v>
      </c>
      <c r="O584" s="1">
        <v>1928</v>
      </c>
      <c r="P584" s="1">
        <v>75</v>
      </c>
      <c r="Q584" s="122"/>
      <c r="R584" s="122"/>
      <c r="S584" s="122"/>
      <c r="T584" s="122"/>
      <c r="U584" s="122"/>
      <c r="V584" s="122"/>
      <c r="W584" s="122">
        <v>28</v>
      </c>
      <c r="X584" s="122">
        <v>9</v>
      </c>
      <c r="Y584" s="57"/>
      <c r="Z584" s="57"/>
      <c r="AA584" s="57">
        <v>19</v>
      </c>
      <c r="AB584" s="10">
        <v>71</v>
      </c>
      <c r="AC584" s="10">
        <v>63</v>
      </c>
      <c r="AD584" s="10"/>
      <c r="AI584" t="str">
        <f t="shared" si="127"/>
        <v>Rutland</v>
      </c>
      <c r="AJ584" t="s">
        <v>1255</v>
      </c>
      <c r="AK584">
        <v>1</v>
      </c>
      <c r="AM584" s="91">
        <v>50</v>
      </c>
      <c r="AN584" s="93">
        <v>21</v>
      </c>
      <c r="AO584" s="93">
        <v>95</v>
      </c>
      <c r="AP584" s="97">
        <v>61225</v>
      </c>
      <c r="AQ584" s="97">
        <f t="shared" si="137"/>
        <v>50021</v>
      </c>
      <c r="AR584" s="10" t="s">
        <v>710</v>
      </c>
      <c r="AS584">
        <f t="shared" si="134"/>
        <v>5061225</v>
      </c>
      <c r="AW584">
        <v>7.68</v>
      </c>
      <c r="AX584">
        <v>0.04</v>
      </c>
      <c r="AY584">
        <v>7.64</v>
      </c>
    </row>
    <row r="585" spans="1:51" ht="13" hidden="1" customHeight="1" outlineLevel="1">
      <c r="A585" t="s">
        <v>1255</v>
      </c>
      <c r="B585" s="10" t="s">
        <v>640</v>
      </c>
      <c r="C585" s="1">
        <f t="shared" si="128"/>
        <v>1863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 t="shared" si="129"/>
        <v>3</v>
      </c>
      <c r="G585" s="1">
        <f t="shared" si="135"/>
        <v>56</v>
      </c>
      <c r="H585" s="2">
        <f t="shared" si="136"/>
        <v>3.0059044551798177E-2</v>
      </c>
      <c r="I585" s="8"/>
      <c r="J585" s="2">
        <f t="shared" si="130"/>
        <v>0.49919484702093397</v>
      </c>
      <c r="K585" s="2">
        <f t="shared" si="131"/>
        <v>0.46913580246913578</v>
      </c>
      <c r="L585" s="2">
        <f t="shared" si="132"/>
        <v>1.0735373054213635E-2</v>
      </c>
      <c r="M585" s="2">
        <f t="shared" si="133"/>
        <v>2.0933977455716617E-2</v>
      </c>
      <c r="N585" s="1">
        <v>930</v>
      </c>
      <c r="O585" s="1">
        <v>874</v>
      </c>
      <c r="P585" s="1">
        <v>20</v>
      </c>
      <c r="Q585" s="122"/>
      <c r="R585" s="122"/>
      <c r="S585" s="122"/>
      <c r="T585" s="122"/>
      <c r="U585" s="122"/>
      <c r="V585" s="122"/>
      <c r="W585" s="122">
        <v>6</v>
      </c>
      <c r="X585" s="122">
        <v>0</v>
      </c>
      <c r="Y585" s="57"/>
      <c r="Z585" s="57"/>
      <c r="AA585" s="57">
        <v>4</v>
      </c>
      <c r="AB585" s="10">
        <v>15</v>
      </c>
      <c r="AC585" s="10">
        <v>14</v>
      </c>
      <c r="AD585" s="10"/>
      <c r="AI585" t="str">
        <f t="shared" si="127"/>
        <v>Rutland</v>
      </c>
      <c r="AJ585" t="s">
        <v>1255</v>
      </c>
      <c r="AK585">
        <v>1</v>
      </c>
      <c r="AM585" s="91">
        <v>50</v>
      </c>
      <c r="AN585" s="93">
        <v>21</v>
      </c>
      <c r="AO585" s="93">
        <v>100</v>
      </c>
      <c r="AP585" s="97">
        <v>61300</v>
      </c>
      <c r="AQ585" s="97">
        <f t="shared" si="137"/>
        <v>50021</v>
      </c>
      <c r="AR585" s="10" t="s">
        <v>718</v>
      </c>
      <c r="AS585">
        <f t="shared" si="134"/>
        <v>5061300</v>
      </c>
      <c r="AW585">
        <v>19.3</v>
      </c>
      <c r="AX585">
        <v>0.05</v>
      </c>
      <c r="AY585">
        <v>19.25</v>
      </c>
    </row>
    <row r="586" spans="1:51" ht="13" hidden="1" customHeight="1" outlineLevel="1">
      <c r="A586" t="s">
        <v>1076</v>
      </c>
      <c r="B586" s="10" t="s">
        <v>640</v>
      </c>
      <c r="C586" s="1">
        <f t="shared" si="128"/>
        <v>415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 t="shared" si="129"/>
        <v>3</v>
      </c>
      <c r="G586" s="1">
        <f t="shared" si="135"/>
        <v>54</v>
      </c>
      <c r="H586" s="2">
        <f t="shared" si="136"/>
        <v>0.13012048192771083</v>
      </c>
      <c r="I586" s="8"/>
      <c r="J586" s="2">
        <f t="shared" si="130"/>
        <v>0.53975903614457832</v>
      </c>
      <c r="K586" s="2">
        <f t="shared" si="131"/>
        <v>0.40963855421686746</v>
      </c>
      <c r="L586" s="2">
        <f t="shared" si="132"/>
        <v>2.4096385542168676E-2</v>
      </c>
      <c r="M586" s="2">
        <f t="shared" si="133"/>
        <v>2.6506024096385548E-2</v>
      </c>
      <c r="N586" s="1">
        <v>224</v>
      </c>
      <c r="O586" s="1">
        <v>170</v>
      </c>
      <c r="P586" s="1">
        <v>10</v>
      </c>
      <c r="Q586" s="122"/>
      <c r="R586" s="122"/>
      <c r="S586" s="122"/>
      <c r="T586" s="122"/>
      <c r="U586" s="122"/>
      <c r="V586" s="122"/>
      <c r="W586" s="122">
        <v>2</v>
      </c>
      <c r="X586" s="122">
        <v>0</v>
      </c>
      <c r="Y586" s="57"/>
      <c r="Z586" s="57"/>
      <c r="AA586" s="57">
        <v>4</v>
      </c>
      <c r="AB586" s="10">
        <v>2</v>
      </c>
      <c r="AC586" s="10">
        <v>3</v>
      </c>
      <c r="AD586" s="57"/>
      <c r="AI586" t="str">
        <f t="shared" si="127"/>
        <v>Ryegate</v>
      </c>
      <c r="AJ586" t="s">
        <v>1592</v>
      </c>
      <c r="AK586">
        <v>1</v>
      </c>
      <c r="AM586" s="91">
        <v>50</v>
      </c>
      <c r="AN586" s="93">
        <v>5</v>
      </c>
      <c r="AO586" s="93">
        <v>50</v>
      </c>
      <c r="AP586" s="97">
        <v>61525</v>
      </c>
      <c r="AQ586" s="97">
        <f t="shared" si="137"/>
        <v>50005</v>
      </c>
      <c r="AR586" s="10" t="s">
        <v>718</v>
      </c>
      <c r="AS586">
        <f t="shared" si="134"/>
        <v>5061525</v>
      </c>
      <c r="AW586">
        <v>36.799999999999997</v>
      </c>
      <c r="AX586">
        <v>0.22</v>
      </c>
      <c r="AY586">
        <v>36.58</v>
      </c>
    </row>
    <row r="587" spans="1:51" ht="13" hidden="1" customHeight="1" outlineLevel="1">
      <c r="A587" t="s">
        <v>1759</v>
      </c>
      <c r="B587" s="10" t="s">
        <v>640</v>
      </c>
      <c r="C587" s="1">
        <f t="shared" si="128"/>
        <v>1904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 t="shared" si="129"/>
        <v>4</v>
      </c>
      <c r="G587" s="1">
        <f t="shared" si="135"/>
        <v>732</v>
      </c>
      <c r="H587" s="2">
        <f t="shared" si="136"/>
        <v>0.38445378151260506</v>
      </c>
      <c r="I587" s="8"/>
      <c r="J587" s="2">
        <f t="shared" si="130"/>
        <v>0.66806722689075626</v>
      </c>
      <c r="K587" s="2">
        <f t="shared" si="131"/>
        <v>0.28361344537815125</v>
      </c>
      <c r="L587" s="2">
        <f t="shared" si="132"/>
        <v>1.523109243697479E-2</v>
      </c>
      <c r="M587" s="2">
        <f t="shared" si="133"/>
        <v>3.3088235294117696E-2</v>
      </c>
      <c r="N587" s="1">
        <v>1272</v>
      </c>
      <c r="O587" s="1">
        <v>540</v>
      </c>
      <c r="P587" s="1">
        <v>29</v>
      </c>
      <c r="Q587" s="122"/>
      <c r="R587" s="122"/>
      <c r="S587" s="122"/>
      <c r="T587" s="122"/>
      <c r="U587" s="122"/>
      <c r="V587" s="122"/>
      <c r="W587" s="122">
        <v>5</v>
      </c>
      <c r="X587" s="122">
        <v>0</v>
      </c>
      <c r="Y587" s="57"/>
      <c r="Z587" s="57"/>
      <c r="AA587" s="57">
        <v>8</v>
      </c>
      <c r="AB587" s="10">
        <v>17</v>
      </c>
      <c r="AC587" s="10">
        <v>33</v>
      </c>
      <c r="AD587" s="57"/>
      <c r="AI587" t="str">
        <f t="shared" si="127"/>
        <v>St. Albans</v>
      </c>
      <c r="AJ587" t="s">
        <v>2072</v>
      </c>
      <c r="AK587">
        <v>1</v>
      </c>
      <c r="AM587" s="91">
        <v>50</v>
      </c>
      <c r="AN587" s="93">
        <v>11</v>
      </c>
      <c r="AO587" s="93">
        <v>65</v>
      </c>
      <c r="AP587" s="97">
        <v>61675</v>
      </c>
      <c r="AQ587" s="97">
        <f t="shared" si="137"/>
        <v>50011</v>
      </c>
      <c r="AR587" s="10" t="s">
        <v>710</v>
      </c>
      <c r="AS587">
        <f t="shared" si="134"/>
        <v>5061675</v>
      </c>
      <c r="AW587">
        <v>2.0299999999999998</v>
      </c>
      <c r="AX587">
        <v>0</v>
      </c>
      <c r="AY587">
        <v>2.0299999999999998</v>
      </c>
    </row>
    <row r="588" spans="1:51" ht="13" hidden="1" customHeight="1" outlineLevel="1">
      <c r="A588" t="s">
        <v>1759</v>
      </c>
      <c r="B588" s="10" t="s">
        <v>640</v>
      </c>
      <c r="C588" s="1">
        <f t="shared" si="128"/>
        <v>2232</v>
      </c>
      <c r="D588" s="7">
        <f>IF(N588&gt;0, RANK(N588,(N588:P588,Q588:AE588)),0)</f>
        <v>1</v>
      </c>
      <c r="E588" s="7">
        <f>IF(O588&gt;0,RANK(O588,(N588:P588,Q588:AE588)),0)</f>
        <v>2</v>
      </c>
      <c r="F588" s="7">
        <f t="shared" si="129"/>
        <v>4</v>
      </c>
      <c r="G588" s="1">
        <f t="shared" si="135"/>
        <v>537</v>
      </c>
      <c r="H588" s="2">
        <f t="shared" si="136"/>
        <v>0.24059139784946237</v>
      </c>
      <c r="I588" s="8"/>
      <c r="J588" s="2">
        <f t="shared" si="130"/>
        <v>0.60035842293906805</v>
      </c>
      <c r="K588" s="2">
        <f t="shared" si="131"/>
        <v>0.35976702508960573</v>
      </c>
      <c r="L588" s="2">
        <f t="shared" si="132"/>
        <v>8.0645161290322578E-3</v>
      </c>
      <c r="M588" s="2">
        <f t="shared" si="133"/>
        <v>3.1810035842293964E-2</v>
      </c>
      <c r="N588" s="1">
        <v>1340</v>
      </c>
      <c r="O588" s="1">
        <v>803</v>
      </c>
      <c r="P588" s="1">
        <v>18</v>
      </c>
      <c r="Q588" s="122"/>
      <c r="R588" s="122"/>
      <c r="S588" s="122"/>
      <c r="T588" s="122"/>
      <c r="U588" s="122"/>
      <c r="V588" s="122"/>
      <c r="W588" s="122">
        <v>13</v>
      </c>
      <c r="X588" s="122">
        <v>1</v>
      </c>
      <c r="Y588" s="57"/>
      <c r="Z588" s="57"/>
      <c r="AA588" s="57">
        <v>15</v>
      </c>
      <c r="AB588" s="10">
        <v>15</v>
      </c>
      <c r="AC588" s="10">
        <v>27</v>
      </c>
      <c r="AD588" s="57"/>
      <c r="AI588" t="str">
        <f t="shared" si="127"/>
        <v>St. Albans</v>
      </c>
      <c r="AJ588" t="s">
        <v>2072</v>
      </c>
      <c r="AK588">
        <v>1</v>
      </c>
      <c r="AM588" s="91">
        <v>50</v>
      </c>
      <c r="AN588" s="93">
        <v>11</v>
      </c>
      <c r="AO588" s="93">
        <v>70</v>
      </c>
      <c r="AP588" s="97">
        <v>61750</v>
      </c>
      <c r="AQ588" s="97">
        <f t="shared" si="137"/>
        <v>50011</v>
      </c>
      <c r="AR588" s="10" t="s">
        <v>718</v>
      </c>
      <c r="AS588">
        <f t="shared" si="134"/>
        <v>5061750</v>
      </c>
      <c r="AW588">
        <v>60.56</v>
      </c>
      <c r="AX588">
        <v>23</v>
      </c>
      <c r="AY588">
        <v>37.56</v>
      </c>
    </row>
    <row r="589" spans="1:51" ht="13" hidden="1" customHeight="1" outlineLevel="1">
      <c r="A589" t="s">
        <v>1494</v>
      </c>
      <c r="B589" s="10" t="s">
        <v>640</v>
      </c>
      <c r="C589" s="1">
        <f t="shared" si="128"/>
        <v>251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 t="shared" si="129"/>
        <v>4</v>
      </c>
      <c r="G589" s="1">
        <f t="shared" si="135"/>
        <v>78</v>
      </c>
      <c r="H589" s="2">
        <f t="shared" si="136"/>
        <v>0.31075697211155379</v>
      </c>
      <c r="I589" s="8"/>
      <c r="J589" s="2">
        <f t="shared" si="130"/>
        <v>0.64143426294820716</v>
      </c>
      <c r="K589" s="2">
        <f t="shared" si="131"/>
        <v>0.33067729083665337</v>
      </c>
      <c r="L589" s="2">
        <f t="shared" si="132"/>
        <v>1.1952191235059761E-2</v>
      </c>
      <c r="M589" s="2">
        <f t="shared" si="133"/>
        <v>1.5936254980079712E-2</v>
      </c>
      <c r="N589" s="1">
        <v>161</v>
      </c>
      <c r="O589" s="1">
        <v>83</v>
      </c>
      <c r="P589" s="1">
        <v>3</v>
      </c>
      <c r="Q589" s="122"/>
      <c r="R589" s="122"/>
      <c r="S589" s="122"/>
      <c r="T589" s="122"/>
      <c r="U589" s="122"/>
      <c r="V589" s="122"/>
      <c r="W589" s="122">
        <v>0</v>
      </c>
      <c r="X589" s="122">
        <v>0</v>
      </c>
      <c r="Y589" s="57"/>
      <c r="Z589" s="57"/>
      <c r="AA589" s="57">
        <v>0</v>
      </c>
      <c r="AB589" s="10">
        <v>0</v>
      </c>
      <c r="AC589" s="10">
        <v>4</v>
      </c>
      <c r="AD589" s="57"/>
      <c r="AI589" t="str">
        <f t="shared" si="127"/>
        <v>St. George</v>
      </c>
      <c r="AJ589" t="s">
        <v>833</v>
      </c>
      <c r="AK589">
        <v>1</v>
      </c>
      <c r="AM589" s="91">
        <v>50</v>
      </c>
      <c r="AN589" s="93">
        <v>7</v>
      </c>
      <c r="AO589" s="93">
        <v>60</v>
      </c>
      <c r="AP589" s="97">
        <v>62050</v>
      </c>
      <c r="AQ589" s="97">
        <f t="shared" si="137"/>
        <v>50007</v>
      </c>
      <c r="AR589" s="10" t="s">
        <v>718</v>
      </c>
      <c r="AS589">
        <f t="shared" si="134"/>
        <v>5062050</v>
      </c>
      <c r="AW589">
        <v>3.59</v>
      </c>
      <c r="AX589">
        <v>0</v>
      </c>
      <c r="AY589">
        <v>3.59</v>
      </c>
    </row>
    <row r="590" spans="1:51" ht="13" hidden="1" customHeight="1" outlineLevel="1">
      <c r="A590" t="s">
        <v>901</v>
      </c>
      <c r="B590" s="10" t="s">
        <v>640</v>
      </c>
      <c r="C590" s="1">
        <f t="shared" si="128"/>
        <v>2334</v>
      </c>
      <c r="D590" s="7">
        <f>IF(N590&gt;0, RANK(N590,(N590:P590,Q590:AE590)),0)</f>
        <v>1</v>
      </c>
      <c r="E590" s="7">
        <f>IF(O590&gt;0,RANK(O590,(N590:P590,Q590:AE590)),0)</f>
        <v>2</v>
      </c>
      <c r="F590" s="7">
        <f t="shared" si="129"/>
        <v>3</v>
      </c>
      <c r="G590" s="1">
        <f t="shared" si="135"/>
        <v>367</v>
      </c>
      <c r="H590" s="2">
        <f t="shared" si="136"/>
        <v>0.15724078834618679</v>
      </c>
      <c r="I590" s="8"/>
      <c r="J590" s="2">
        <f t="shared" si="130"/>
        <v>0.55784061696658094</v>
      </c>
      <c r="K590" s="2">
        <f t="shared" si="131"/>
        <v>0.40059982862039417</v>
      </c>
      <c r="L590" s="2">
        <f t="shared" si="132"/>
        <v>1.1139674378748929E-2</v>
      </c>
      <c r="M590" s="2">
        <f t="shared" si="133"/>
        <v>3.041988003427596E-2</v>
      </c>
      <c r="N590" s="1">
        <v>1302</v>
      </c>
      <c r="O590" s="1">
        <v>935</v>
      </c>
      <c r="P590" s="1">
        <v>26</v>
      </c>
      <c r="Q590" s="122"/>
      <c r="R590" s="122"/>
      <c r="S590" s="122"/>
      <c r="T590" s="122"/>
      <c r="U590" s="122"/>
      <c r="V590" s="122"/>
      <c r="W590" s="122">
        <v>15</v>
      </c>
      <c r="X590" s="122">
        <v>0</v>
      </c>
      <c r="Y590" s="57"/>
      <c r="Z590" s="57"/>
      <c r="AA590" s="57">
        <v>7</v>
      </c>
      <c r="AB590" s="10">
        <v>26</v>
      </c>
      <c r="AC590" s="10">
        <v>23</v>
      </c>
      <c r="AD590" s="57"/>
      <c r="AI590" t="str">
        <f t="shared" si="127"/>
        <v>St. Johnsbury</v>
      </c>
      <c r="AJ590" t="s">
        <v>1592</v>
      </c>
      <c r="AK590">
        <v>1</v>
      </c>
      <c r="AM590" s="91">
        <v>50</v>
      </c>
      <c r="AN590" s="93">
        <v>5</v>
      </c>
      <c r="AO590" s="93">
        <v>55</v>
      </c>
      <c r="AP590" s="97">
        <v>62200</v>
      </c>
      <c r="AQ590" s="97">
        <f t="shared" si="137"/>
        <v>50005</v>
      </c>
      <c r="AR590" s="10" t="s">
        <v>718</v>
      </c>
      <c r="AS590">
        <f t="shared" si="134"/>
        <v>5062200</v>
      </c>
      <c r="AW590">
        <v>36.770000000000003</v>
      </c>
      <c r="AX590">
        <v>0.1</v>
      </c>
      <c r="AY590">
        <v>36.68</v>
      </c>
    </row>
    <row r="591" spans="1:51" ht="13" hidden="1" customHeight="1" outlineLevel="1">
      <c r="A591" t="s">
        <v>1077</v>
      </c>
      <c r="B591" s="10" t="s">
        <v>640</v>
      </c>
      <c r="C591" s="1">
        <f t="shared" si="128"/>
        <v>397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 t="shared" si="129"/>
        <v>3</v>
      </c>
      <c r="G591" s="1">
        <f t="shared" si="135"/>
        <v>112</v>
      </c>
      <c r="H591" s="2">
        <f t="shared" si="136"/>
        <v>0.28211586901763225</v>
      </c>
      <c r="I591" s="8"/>
      <c r="J591" s="2">
        <f t="shared" si="130"/>
        <v>0.61964735516372793</v>
      </c>
      <c r="K591" s="2">
        <f t="shared" si="131"/>
        <v>0.33753148614609574</v>
      </c>
      <c r="L591" s="2">
        <f t="shared" si="132"/>
        <v>1.7632241813602016E-2</v>
      </c>
      <c r="M591" s="2">
        <f t="shared" si="133"/>
        <v>2.5188916876574315E-2</v>
      </c>
      <c r="N591" s="1">
        <v>246</v>
      </c>
      <c r="O591" s="1">
        <v>134</v>
      </c>
      <c r="P591" s="1">
        <v>7</v>
      </c>
      <c r="Q591" s="122"/>
      <c r="R591" s="122"/>
      <c r="S591" s="122"/>
      <c r="T591" s="122"/>
      <c r="U591" s="122"/>
      <c r="V591" s="122"/>
      <c r="W591" s="122">
        <v>2</v>
      </c>
      <c r="X591" s="122">
        <v>1</v>
      </c>
      <c r="Y591" s="57"/>
      <c r="Z591" s="57"/>
      <c r="AA591" s="57">
        <v>1</v>
      </c>
      <c r="AB591" s="10">
        <v>4</v>
      </c>
      <c r="AC591" s="10">
        <v>2</v>
      </c>
      <c r="AD591" s="57"/>
      <c r="AI591" t="str">
        <f t="shared" si="127"/>
        <v>Salisbury</v>
      </c>
      <c r="AJ591" t="s">
        <v>1058</v>
      </c>
      <c r="AK591">
        <v>1</v>
      </c>
      <c r="AM591" s="91">
        <v>50</v>
      </c>
      <c r="AN591" s="93">
        <v>1</v>
      </c>
      <c r="AO591" s="93">
        <v>85</v>
      </c>
      <c r="AP591" s="97">
        <v>62575</v>
      </c>
      <c r="AQ591" s="97">
        <f t="shared" si="137"/>
        <v>50001</v>
      </c>
      <c r="AR591" s="10" t="s">
        <v>718</v>
      </c>
      <c r="AS591">
        <f t="shared" si="134"/>
        <v>5062575</v>
      </c>
      <c r="AW591">
        <v>30.14</v>
      </c>
      <c r="AX591">
        <v>0.98</v>
      </c>
      <c r="AY591">
        <v>29.15</v>
      </c>
    </row>
    <row r="592" spans="1:51" ht="13" hidden="1" customHeight="1" outlineLevel="1">
      <c r="A592" t="s">
        <v>2249</v>
      </c>
      <c r="B592" s="10" t="s">
        <v>640</v>
      </c>
      <c r="C592" s="1">
        <f t="shared" si="128"/>
        <v>163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 t="shared" si="129"/>
        <v>3</v>
      </c>
      <c r="G592" s="1">
        <f t="shared" si="135"/>
        <v>32</v>
      </c>
      <c r="H592" s="2">
        <f t="shared" si="136"/>
        <v>0.19631901840490798</v>
      </c>
      <c r="I592" s="8"/>
      <c r="J592" s="2">
        <f t="shared" si="130"/>
        <v>0.57055214723926384</v>
      </c>
      <c r="K592" s="2">
        <f t="shared" si="131"/>
        <v>0.37423312883435583</v>
      </c>
      <c r="L592" s="2">
        <f t="shared" si="132"/>
        <v>1.2269938650306749E-2</v>
      </c>
      <c r="M592" s="2">
        <f t="shared" si="133"/>
        <v>4.294478527607358E-2</v>
      </c>
      <c r="N592" s="1">
        <v>93</v>
      </c>
      <c r="O592" s="1">
        <v>61</v>
      </c>
      <c r="P592" s="1">
        <v>2</v>
      </c>
      <c r="Q592" s="122"/>
      <c r="R592" s="122"/>
      <c r="S592" s="122"/>
      <c r="T592" s="122"/>
      <c r="U592" s="122"/>
      <c r="V592" s="122"/>
      <c r="W592" s="122">
        <v>1</v>
      </c>
      <c r="X592" s="122">
        <v>0</v>
      </c>
      <c r="Y592" s="57"/>
      <c r="Z592" s="57"/>
      <c r="AA592" s="57">
        <v>2</v>
      </c>
      <c r="AB592" s="10">
        <v>2</v>
      </c>
      <c r="AC592" s="10">
        <v>2</v>
      </c>
      <c r="AD592" s="57"/>
      <c r="AI592" t="str">
        <f t="shared" si="127"/>
        <v>Sandgate</v>
      </c>
      <c r="AJ592" t="s">
        <v>2006</v>
      </c>
      <c r="AK592">
        <v>1</v>
      </c>
      <c r="AM592" s="91">
        <v>50</v>
      </c>
      <c r="AN592" s="93">
        <v>3</v>
      </c>
      <c r="AO592" s="93">
        <v>50</v>
      </c>
      <c r="AP592" s="97">
        <v>62875</v>
      </c>
      <c r="AQ592" s="97">
        <f t="shared" si="137"/>
        <v>50003</v>
      </c>
      <c r="AR592" s="10" t="s">
        <v>718</v>
      </c>
      <c r="AS592">
        <f t="shared" si="134"/>
        <v>5062875</v>
      </c>
      <c r="AW592">
        <v>42.19</v>
      </c>
      <c r="AX592">
        <v>0.04</v>
      </c>
      <c r="AY592">
        <v>42.15</v>
      </c>
    </row>
    <row r="593" spans="1:51" ht="13" hidden="1" customHeight="1" outlineLevel="1">
      <c r="A593" t="s">
        <v>1473</v>
      </c>
      <c r="B593" s="10" t="s">
        <v>640</v>
      </c>
      <c r="C593" s="1">
        <f t="shared" si="128"/>
        <v>42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 t="shared" si="129"/>
        <v>3</v>
      </c>
      <c r="G593" s="1">
        <f t="shared" si="135"/>
        <v>1</v>
      </c>
      <c r="H593" s="2">
        <f t="shared" si="136"/>
        <v>2.3809523809523808E-2</v>
      </c>
      <c r="I593" s="8"/>
      <c r="J593" s="2">
        <f t="shared" si="130"/>
        <v>0.35714285714285715</v>
      </c>
      <c r="K593" s="2">
        <f t="shared" si="131"/>
        <v>0.33333333333333331</v>
      </c>
      <c r="L593" s="2">
        <f t="shared" si="132"/>
        <v>0.21428571428571427</v>
      </c>
      <c r="M593" s="2">
        <f t="shared" si="133"/>
        <v>9.5238095238095205E-2</v>
      </c>
      <c r="N593" s="1">
        <v>15</v>
      </c>
      <c r="O593" s="1">
        <v>14</v>
      </c>
      <c r="P593" s="1">
        <v>9</v>
      </c>
      <c r="Q593" s="122"/>
      <c r="R593" s="122"/>
      <c r="S593" s="122"/>
      <c r="T593" s="122"/>
      <c r="U593" s="122"/>
      <c r="V593" s="122"/>
      <c r="W593" s="122">
        <v>1</v>
      </c>
      <c r="X593" s="122">
        <v>0</v>
      </c>
      <c r="Y593" s="57"/>
      <c r="Z593" s="57"/>
      <c r="AA593" s="57">
        <v>0</v>
      </c>
      <c r="AB593" s="10">
        <v>2</v>
      </c>
      <c r="AC593" s="10">
        <v>1</v>
      </c>
      <c r="AD593" s="57"/>
      <c r="AI593" t="str">
        <f t="shared" si="127"/>
        <v>Searsburg</v>
      </c>
      <c r="AJ593" t="s">
        <v>2006</v>
      </c>
      <c r="AK593">
        <v>1</v>
      </c>
      <c r="AM593" s="91">
        <v>50</v>
      </c>
      <c r="AN593" s="93">
        <v>3</v>
      </c>
      <c r="AO593" s="93">
        <v>55</v>
      </c>
      <c r="AP593" s="97">
        <v>63175</v>
      </c>
      <c r="AQ593" s="97">
        <f t="shared" si="137"/>
        <v>50003</v>
      </c>
      <c r="AR593" s="10" t="s">
        <v>718</v>
      </c>
      <c r="AS593">
        <f t="shared" si="134"/>
        <v>5063175</v>
      </c>
      <c r="AW593">
        <v>21.57</v>
      </c>
      <c r="AX593">
        <v>0.04</v>
      </c>
      <c r="AY593">
        <v>21.53</v>
      </c>
    </row>
    <row r="594" spans="1:51" ht="13" hidden="1" customHeight="1" outlineLevel="1">
      <c r="A594" t="s">
        <v>1607</v>
      </c>
      <c r="B594" s="10" t="s">
        <v>640</v>
      </c>
      <c r="C594" s="1">
        <f t="shared" si="128"/>
        <v>1656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 t="shared" si="129"/>
        <v>3</v>
      </c>
      <c r="G594" s="1">
        <f t="shared" si="135"/>
        <v>590</v>
      </c>
      <c r="H594" s="2">
        <f t="shared" si="136"/>
        <v>0.35628019323671495</v>
      </c>
      <c r="I594" s="8"/>
      <c r="J594" s="2">
        <f t="shared" si="130"/>
        <v>0.63466183574879231</v>
      </c>
      <c r="K594" s="2">
        <f t="shared" si="131"/>
        <v>0.27838164251207731</v>
      </c>
      <c r="L594" s="2">
        <f t="shared" si="132"/>
        <v>4.4685990338164248E-2</v>
      </c>
      <c r="M594" s="2">
        <f t="shared" si="133"/>
        <v>4.2270531400966128E-2</v>
      </c>
      <c r="N594" s="1">
        <v>1051</v>
      </c>
      <c r="O594" s="1">
        <v>461</v>
      </c>
      <c r="P594" s="1">
        <v>74</v>
      </c>
      <c r="Q594" s="122"/>
      <c r="R594" s="122"/>
      <c r="S594" s="122"/>
      <c r="T594" s="122"/>
      <c r="U594" s="122"/>
      <c r="V594" s="122"/>
      <c r="W594" s="122">
        <v>11</v>
      </c>
      <c r="X594" s="122">
        <v>0</v>
      </c>
      <c r="Y594" s="57"/>
      <c r="Z594" s="57"/>
      <c r="AA594" s="57">
        <v>8</v>
      </c>
      <c r="AB594" s="10">
        <v>30</v>
      </c>
      <c r="AC594" s="10">
        <v>21</v>
      </c>
      <c r="AD594" s="57"/>
      <c r="AI594" t="str">
        <f t="shared" si="127"/>
        <v>Shaftsbury</v>
      </c>
      <c r="AJ594" t="s">
        <v>2006</v>
      </c>
      <c r="AK594">
        <v>1</v>
      </c>
      <c r="AM594" s="91">
        <v>50</v>
      </c>
      <c r="AN594" s="93">
        <v>3</v>
      </c>
      <c r="AO594" s="93">
        <v>60</v>
      </c>
      <c r="AP594" s="97">
        <v>63550</v>
      </c>
      <c r="AQ594" s="97">
        <f t="shared" si="137"/>
        <v>50003</v>
      </c>
      <c r="AR594" s="10" t="s">
        <v>718</v>
      </c>
      <c r="AS594">
        <f t="shared" si="134"/>
        <v>5063550</v>
      </c>
      <c r="AW594">
        <v>43.15</v>
      </c>
      <c r="AX594">
        <v>0.06</v>
      </c>
      <c r="AY594">
        <v>43.1</v>
      </c>
    </row>
    <row r="595" spans="1:51" ht="13" hidden="1" customHeight="1" outlineLevel="1">
      <c r="A595" t="s">
        <v>1336</v>
      </c>
      <c r="B595" s="10" t="s">
        <v>640</v>
      </c>
      <c r="C595" s="1">
        <f t="shared" si="128"/>
        <v>523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 t="shared" si="129"/>
        <v>5</v>
      </c>
      <c r="G595" s="1">
        <f t="shared" si="135"/>
        <v>194</v>
      </c>
      <c r="H595" s="2">
        <f t="shared" si="136"/>
        <v>0.37093690248565964</v>
      </c>
      <c r="I595" s="8"/>
      <c r="J595" s="2">
        <f t="shared" si="130"/>
        <v>0.67112810707456982</v>
      </c>
      <c r="K595" s="2">
        <f t="shared" si="131"/>
        <v>0.30019120458891013</v>
      </c>
      <c r="L595" s="2">
        <f t="shared" si="132"/>
        <v>5.7361376673040155E-3</v>
      </c>
      <c r="M595" s="2">
        <f t="shared" si="133"/>
        <v>2.2944550669216027E-2</v>
      </c>
      <c r="N595" s="1">
        <v>351</v>
      </c>
      <c r="O595" s="1">
        <v>157</v>
      </c>
      <c r="P595" s="1">
        <v>3</v>
      </c>
      <c r="Q595" s="122"/>
      <c r="R595" s="122"/>
      <c r="S595" s="122"/>
      <c r="T595" s="122"/>
      <c r="U595" s="122"/>
      <c r="V595" s="122"/>
      <c r="W595" s="122">
        <v>1</v>
      </c>
      <c r="X595" s="122">
        <v>0</v>
      </c>
      <c r="Y595" s="57"/>
      <c r="Z595" s="57"/>
      <c r="AA595" s="57">
        <v>1</v>
      </c>
      <c r="AB595" s="10">
        <v>4</v>
      </c>
      <c r="AC595" s="10">
        <v>6</v>
      </c>
      <c r="AD595" s="57"/>
      <c r="AI595" t="str">
        <f t="shared" si="127"/>
        <v>Sharon</v>
      </c>
      <c r="AJ595" t="s">
        <v>1285</v>
      </c>
      <c r="AK595">
        <v>1</v>
      </c>
      <c r="AM595" s="91">
        <v>50</v>
      </c>
      <c r="AN595" s="93">
        <v>27</v>
      </c>
      <c r="AO595" s="93">
        <v>85</v>
      </c>
      <c r="AP595" s="97">
        <v>63775</v>
      </c>
      <c r="AQ595" s="97">
        <f t="shared" si="137"/>
        <v>50027</v>
      </c>
      <c r="AR595" s="10" t="s">
        <v>718</v>
      </c>
      <c r="AS595">
        <f t="shared" si="134"/>
        <v>5063775</v>
      </c>
      <c r="AW595">
        <v>40.1</v>
      </c>
      <c r="AX595">
        <v>0.48</v>
      </c>
      <c r="AY595">
        <v>39.619999999999997</v>
      </c>
    </row>
    <row r="596" spans="1:51" ht="13" hidden="1" customHeight="1" outlineLevel="1">
      <c r="A596" t="s">
        <v>1495</v>
      </c>
      <c r="B596" s="10" t="s">
        <v>640</v>
      </c>
      <c r="C596" s="1">
        <f t="shared" si="128"/>
        <v>224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 t="shared" si="129"/>
        <v>5</v>
      </c>
      <c r="G596" s="1">
        <f t="shared" si="135"/>
        <v>59</v>
      </c>
      <c r="H596" s="2">
        <f t="shared" si="136"/>
        <v>0.26339285714285715</v>
      </c>
      <c r="I596" s="8"/>
      <c r="J596" s="2">
        <f t="shared" si="130"/>
        <v>0.6026785714285714</v>
      </c>
      <c r="K596" s="2">
        <f t="shared" si="131"/>
        <v>0.3392857142857143</v>
      </c>
      <c r="L596" s="2">
        <f t="shared" si="132"/>
        <v>8.9285714285714281E-3</v>
      </c>
      <c r="M596" s="2">
        <f t="shared" si="133"/>
        <v>4.9107142857142877E-2</v>
      </c>
      <c r="N596" s="1">
        <v>135</v>
      </c>
      <c r="O596" s="1">
        <v>76</v>
      </c>
      <c r="P596" s="1">
        <v>2</v>
      </c>
      <c r="Q596" s="122"/>
      <c r="R596" s="122"/>
      <c r="S596" s="122"/>
      <c r="T596" s="122"/>
      <c r="U596" s="122"/>
      <c r="V596" s="122"/>
      <c r="W596" s="122">
        <v>2</v>
      </c>
      <c r="X596" s="122">
        <v>0</v>
      </c>
      <c r="Y596" s="57"/>
      <c r="Z596" s="57"/>
      <c r="AA596" s="57">
        <v>1</v>
      </c>
      <c r="AB596" s="10">
        <v>3</v>
      </c>
      <c r="AC596" s="10">
        <v>5</v>
      </c>
      <c r="AD596" s="57"/>
      <c r="AI596" t="str">
        <f t="shared" si="127"/>
        <v>Sheffield</v>
      </c>
      <c r="AJ596" t="s">
        <v>1592</v>
      </c>
      <c r="AK596">
        <v>1</v>
      </c>
      <c r="AM596" s="91">
        <v>50</v>
      </c>
      <c r="AN596" s="93">
        <v>5</v>
      </c>
      <c r="AO596" s="93">
        <v>60</v>
      </c>
      <c r="AP596" s="97">
        <v>64075</v>
      </c>
      <c r="AQ596" s="97">
        <f t="shared" si="137"/>
        <v>50005</v>
      </c>
      <c r="AR596" s="10" t="s">
        <v>718</v>
      </c>
      <c r="AS596">
        <f t="shared" si="134"/>
        <v>5064075</v>
      </c>
      <c r="AW596">
        <v>32.78</v>
      </c>
      <c r="AX596">
        <v>0.15</v>
      </c>
      <c r="AY596">
        <v>32.619999999999997</v>
      </c>
    </row>
    <row r="597" spans="1:51" ht="13" hidden="1" customHeight="1" outlineLevel="1">
      <c r="A597" t="s">
        <v>1458</v>
      </c>
      <c r="B597" s="10" t="s">
        <v>640</v>
      </c>
      <c r="C597" s="1">
        <f t="shared" si="128"/>
        <v>3683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 t="shared" si="129"/>
        <v>3</v>
      </c>
      <c r="G597" s="1">
        <f t="shared" si="135"/>
        <v>1458</v>
      </c>
      <c r="H597" s="2">
        <f t="shared" si="136"/>
        <v>0.39587292967689386</v>
      </c>
      <c r="I597" s="8"/>
      <c r="J597" s="2">
        <f t="shared" si="130"/>
        <v>0.68042356774368717</v>
      </c>
      <c r="K597" s="2">
        <f t="shared" si="131"/>
        <v>0.28455063806679337</v>
      </c>
      <c r="L597" s="2">
        <f t="shared" si="132"/>
        <v>1.4390442573988596E-2</v>
      </c>
      <c r="M597" s="2">
        <f t="shared" si="133"/>
        <v>2.0635351615530859E-2</v>
      </c>
      <c r="N597" s="1">
        <v>2506</v>
      </c>
      <c r="O597" s="1">
        <v>1048</v>
      </c>
      <c r="P597" s="1">
        <v>53</v>
      </c>
      <c r="Q597" s="122"/>
      <c r="R597" s="122"/>
      <c r="S597" s="122"/>
      <c r="T597" s="122"/>
      <c r="U597" s="122"/>
      <c r="V597" s="122"/>
      <c r="W597" s="122">
        <v>13</v>
      </c>
      <c r="X597" s="122">
        <v>4</v>
      </c>
      <c r="Y597" s="57"/>
      <c r="Z597" s="57"/>
      <c r="AA597" s="57">
        <v>10</v>
      </c>
      <c r="AB597" s="10">
        <v>24</v>
      </c>
      <c r="AC597" s="10">
        <v>25</v>
      </c>
      <c r="AD597" s="57"/>
      <c r="AI597" t="str">
        <f t="shared" si="127"/>
        <v>Shelburne</v>
      </c>
      <c r="AJ597" t="s">
        <v>833</v>
      </c>
      <c r="AK597">
        <v>1</v>
      </c>
      <c r="AM597" s="91">
        <v>50</v>
      </c>
      <c r="AN597" s="93">
        <v>7</v>
      </c>
      <c r="AO597" s="93">
        <v>65</v>
      </c>
      <c r="AP597" s="97">
        <v>64300</v>
      </c>
      <c r="AQ597" s="97">
        <f t="shared" si="137"/>
        <v>50007</v>
      </c>
      <c r="AR597" s="10" t="s">
        <v>718</v>
      </c>
      <c r="AS597">
        <f t="shared" si="134"/>
        <v>5064300</v>
      </c>
      <c r="AW597">
        <v>44.89</v>
      </c>
      <c r="AX597">
        <v>20.58</v>
      </c>
      <c r="AY597">
        <v>24.31</v>
      </c>
    </row>
    <row r="598" spans="1:51" ht="13" hidden="1" customHeight="1" outlineLevel="1">
      <c r="A598" t="s">
        <v>1687</v>
      </c>
      <c r="B598" s="10" t="s">
        <v>640</v>
      </c>
      <c r="C598" s="1">
        <f t="shared" si="128"/>
        <v>652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 t="shared" si="129"/>
        <v>4</v>
      </c>
      <c r="G598" s="1">
        <f t="shared" si="135"/>
        <v>192</v>
      </c>
      <c r="H598" s="2">
        <f t="shared" si="136"/>
        <v>0.29447852760736198</v>
      </c>
      <c r="I598" s="8"/>
      <c r="J598" s="2">
        <f t="shared" si="130"/>
        <v>0.62883435582822089</v>
      </c>
      <c r="K598" s="2">
        <f t="shared" si="131"/>
        <v>0.33435582822085891</v>
      </c>
      <c r="L598" s="2">
        <f t="shared" si="132"/>
        <v>1.0736196319018405E-2</v>
      </c>
      <c r="M598" s="2">
        <f t="shared" si="133"/>
        <v>2.6073619631901794E-2</v>
      </c>
      <c r="N598" s="1">
        <v>410</v>
      </c>
      <c r="O598" s="1">
        <v>218</v>
      </c>
      <c r="P598" s="1">
        <v>7</v>
      </c>
      <c r="Q598" s="122"/>
      <c r="R598" s="122"/>
      <c r="S598" s="122"/>
      <c r="T598" s="122"/>
      <c r="U598" s="122"/>
      <c r="V598" s="122"/>
      <c r="W598" s="122">
        <v>2</v>
      </c>
      <c r="X598" s="122">
        <v>0</v>
      </c>
      <c r="Y598" s="57"/>
      <c r="Z598" s="57"/>
      <c r="AA598" s="57">
        <v>1</v>
      </c>
      <c r="AB598" s="10">
        <v>4</v>
      </c>
      <c r="AC598" s="10">
        <v>10</v>
      </c>
      <c r="AD598" s="57"/>
      <c r="AI598" t="str">
        <f t="shared" si="127"/>
        <v>Sheldon</v>
      </c>
      <c r="AJ598" t="s">
        <v>2072</v>
      </c>
      <c r="AK598">
        <v>1</v>
      </c>
      <c r="AM598" s="91">
        <v>50</v>
      </c>
      <c r="AN598" s="93">
        <v>11</v>
      </c>
      <c r="AO598" s="93">
        <v>75</v>
      </c>
      <c r="AP598" s="97">
        <v>64600</v>
      </c>
      <c r="AQ598" s="97">
        <f t="shared" si="137"/>
        <v>50011</v>
      </c>
      <c r="AR598" s="10" t="s">
        <v>718</v>
      </c>
      <c r="AS598">
        <f t="shared" si="134"/>
        <v>5064600</v>
      </c>
      <c r="AW598">
        <v>39.32</v>
      </c>
      <c r="AX598">
        <v>0.67</v>
      </c>
      <c r="AY598">
        <v>38.659999999999997</v>
      </c>
    </row>
    <row r="599" spans="1:51" ht="13" hidden="1" customHeight="1" outlineLevel="1">
      <c r="A599" t="s">
        <v>1688</v>
      </c>
      <c r="B599" s="10" t="s">
        <v>640</v>
      </c>
      <c r="C599" s="1">
        <f t="shared" si="128"/>
        <v>538</v>
      </c>
      <c r="D599" s="7">
        <f>IF(N599&gt;0, RANK(N599,(N599:P599,Q599:AE599)),0)</f>
        <v>1</v>
      </c>
      <c r="E599" s="7">
        <f>IF(O599&gt;0,RANK(O599,(N599:P599,Q599:AE599)),0)</f>
        <v>2</v>
      </c>
      <c r="F599" s="7">
        <f t="shared" si="129"/>
        <v>4</v>
      </c>
      <c r="G599" s="1">
        <f t="shared" si="135"/>
        <v>159</v>
      </c>
      <c r="H599" s="2">
        <f t="shared" si="136"/>
        <v>0.29553903345724908</v>
      </c>
      <c r="I599" s="8"/>
      <c r="J599" s="2">
        <f t="shared" si="130"/>
        <v>0.62453531598513012</v>
      </c>
      <c r="K599" s="2">
        <f t="shared" si="131"/>
        <v>0.32899628252788105</v>
      </c>
      <c r="L599" s="2">
        <f t="shared" si="132"/>
        <v>1.1152416356877323E-2</v>
      </c>
      <c r="M599" s="2">
        <f t="shared" si="133"/>
        <v>3.5315985130111506E-2</v>
      </c>
      <c r="N599" s="1">
        <v>336</v>
      </c>
      <c r="O599" s="1">
        <v>177</v>
      </c>
      <c r="P599" s="1">
        <v>6</v>
      </c>
      <c r="Q599" s="122"/>
      <c r="R599" s="122"/>
      <c r="S599" s="122"/>
      <c r="T599" s="122"/>
      <c r="U599" s="122"/>
      <c r="V599" s="122"/>
      <c r="W599" s="122">
        <v>1</v>
      </c>
      <c r="X599" s="122">
        <v>0</v>
      </c>
      <c r="Y599" s="57"/>
      <c r="Z599" s="57"/>
      <c r="AA599" s="57">
        <v>2</v>
      </c>
      <c r="AB599" s="10">
        <v>6</v>
      </c>
      <c r="AC599" s="10">
        <v>10</v>
      </c>
      <c r="AD599" s="57"/>
      <c r="AI599" t="str">
        <f t="shared" si="127"/>
        <v>Shoreham</v>
      </c>
      <c r="AJ599" t="s">
        <v>1058</v>
      </c>
      <c r="AK599">
        <v>1</v>
      </c>
      <c r="AM599" s="91">
        <v>50</v>
      </c>
      <c r="AN599" s="93">
        <v>1</v>
      </c>
      <c r="AO599" s="93">
        <v>90</v>
      </c>
      <c r="AP599" s="97">
        <v>65050</v>
      </c>
      <c r="AQ599" s="97">
        <f t="shared" si="137"/>
        <v>50001</v>
      </c>
      <c r="AR599" s="10" t="s">
        <v>718</v>
      </c>
      <c r="AS599">
        <f t="shared" si="134"/>
        <v>5065050</v>
      </c>
      <c r="AW599">
        <v>46.32</v>
      </c>
      <c r="AX599">
        <v>2.82</v>
      </c>
      <c r="AY599">
        <v>43.5</v>
      </c>
    </row>
    <row r="600" spans="1:51" ht="13" hidden="1" customHeight="1" outlineLevel="1">
      <c r="A600" t="s">
        <v>781</v>
      </c>
      <c r="B600" s="10" t="s">
        <v>640</v>
      </c>
      <c r="C600" s="1">
        <f t="shared" si="128"/>
        <v>519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 t="shared" si="129"/>
        <v>3</v>
      </c>
      <c r="G600" s="1">
        <f t="shared" si="135"/>
        <v>97</v>
      </c>
      <c r="H600" s="2">
        <f t="shared" si="136"/>
        <v>0.18689788053949905</v>
      </c>
      <c r="I600" s="8"/>
      <c r="J600" s="2">
        <f t="shared" si="130"/>
        <v>0.5703275529865125</v>
      </c>
      <c r="K600" s="2">
        <f t="shared" si="131"/>
        <v>0.38342967244701348</v>
      </c>
      <c r="L600" s="2">
        <f t="shared" si="132"/>
        <v>2.119460500963391E-2</v>
      </c>
      <c r="M600" s="2">
        <f t="shared" si="133"/>
        <v>2.5048169556840111E-2</v>
      </c>
      <c r="N600" s="1">
        <v>296</v>
      </c>
      <c r="O600" s="1">
        <v>199</v>
      </c>
      <c r="P600" s="1">
        <v>11</v>
      </c>
      <c r="Q600" s="122"/>
      <c r="R600" s="122"/>
      <c r="S600" s="122"/>
      <c r="T600" s="122"/>
      <c r="U600" s="122"/>
      <c r="V600" s="122"/>
      <c r="W600" s="122">
        <v>2</v>
      </c>
      <c r="X600" s="122">
        <v>0</v>
      </c>
      <c r="Y600" s="57"/>
      <c r="Z600" s="57"/>
      <c r="AA600" s="57">
        <v>1</v>
      </c>
      <c r="AB600" s="10">
        <v>4</v>
      </c>
      <c r="AC600" s="10">
        <v>6</v>
      </c>
      <c r="AD600" s="57"/>
      <c r="AI600" t="str">
        <f t="shared" si="127"/>
        <v>Shrewsbury</v>
      </c>
      <c r="AJ600" t="s">
        <v>1255</v>
      </c>
      <c r="AK600">
        <v>1</v>
      </c>
      <c r="AM600" s="91">
        <v>50</v>
      </c>
      <c r="AN600" s="93">
        <v>21</v>
      </c>
      <c r="AO600" s="93">
        <v>110</v>
      </c>
      <c r="AP600" s="97">
        <v>65275</v>
      </c>
      <c r="AQ600" s="97">
        <f t="shared" si="137"/>
        <v>50021</v>
      </c>
      <c r="AR600" s="10" t="s">
        <v>718</v>
      </c>
      <c r="AS600">
        <f t="shared" si="134"/>
        <v>5065275</v>
      </c>
      <c r="AW600">
        <v>50.19</v>
      </c>
      <c r="AX600">
        <v>0.14000000000000001</v>
      </c>
      <c r="AY600">
        <v>50.05</v>
      </c>
    </row>
    <row r="601" spans="1:51" ht="13" hidden="1" customHeight="1" outlineLevel="1">
      <c r="A601" t="s">
        <v>2109</v>
      </c>
      <c r="B601" s="10" t="s">
        <v>640</v>
      </c>
      <c r="C601" s="1">
        <f t="shared" si="128"/>
        <v>7391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 t="shared" si="129"/>
        <v>3</v>
      </c>
      <c r="G601" s="1">
        <f t="shared" si="135"/>
        <v>2907</v>
      </c>
      <c r="H601" s="2">
        <f t="shared" si="136"/>
        <v>0.39331619537275064</v>
      </c>
      <c r="I601" s="8"/>
      <c r="J601" s="2">
        <f t="shared" si="130"/>
        <v>0.67771614125287516</v>
      </c>
      <c r="K601" s="2">
        <f t="shared" si="131"/>
        <v>0.28439994588012446</v>
      </c>
      <c r="L601" s="2">
        <f t="shared" si="132"/>
        <v>1.2853470437017995E-2</v>
      </c>
      <c r="M601" s="2">
        <f t="shared" si="133"/>
        <v>2.5030442429982383E-2</v>
      </c>
      <c r="N601" s="1">
        <v>5009</v>
      </c>
      <c r="O601" s="1">
        <v>2102</v>
      </c>
      <c r="P601" s="1">
        <v>95</v>
      </c>
      <c r="Q601" s="122"/>
      <c r="R601" s="122"/>
      <c r="S601" s="122"/>
      <c r="T601" s="122"/>
      <c r="U601" s="122"/>
      <c r="V601" s="122"/>
      <c r="W601" s="122">
        <v>35</v>
      </c>
      <c r="X601" s="122">
        <v>3</v>
      </c>
      <c r="Y601" s="57"/>
      <c r="Z601" s="57"/>
      <c r="AA601" s="57">
        <v>24</v>
      </c>
      <c r="AB601" s="10">
        <v>46</v>
      </c>
      <c r="AC601" s="10">
        <v>77</v>
      </c>
      <c r="AD601" s="57"/>
      <c r="AI601" t="str">
        <f t="shared" si="127"/>
        <v>South Burlington</v>
      </c>
      <c r="AJ601" t="s">
        <v>833</v>
      </c>
      <c r="AK601">
        <v>1</v>
      </c>
      <c r="AM601" s="91">
        <v>50</v>
      </c>
      <c r="AN601" s="93">
        <v>7</v>
      </c>
      <c r="AO601" s="93">
        <v>70</v>
      </c>
      <c r="AP601" s="97">
        <v>66175</v>
      </c>
      <c r="AQ601" s="97">
        <f t="shared" si="137"/>
        <v>50007</v>
      </c>
      <c r="AR601" s="10" t="s">
        <v>710</v>
      </c>
      <c r="AS601">
        <f t="shared" si="134"/>
        <v>5066175</v>
      </c>
      <c r="AW601">
        <v>29.62</v>
      </c>
      <c r="AX601">
        <v>12.98</v>
      </c>
      <c r="AY601">
        <v>16.64</v>
      </c>
    </row>
    <row r="602" spans="1:51" ht="13" hidden="1" customHeight="1" outlineLevel="1">
      <c r="A602" t="s">
        <v>2110</v>
      </c>
      <c r="B602" s="10" t="s">
        <v>640</v>
      </c>
      <c r="C602" s="1">
        <f t="shared" si="128"/>
        <v>941</v>
      </c>
      <c r="D602" s="7">
        <f>IF(N602&gt;0, RANK(N602,(N602:P602,Q602:AE602)),0)</f>
        <v>1</v>
      </c>
      <c r="E602" s="7">
        <f>IF(O602&gt;0,RANK(O602,(N602:P602,Q602:AE602)),0)</f>
        <v>2</v>
      </c>
      <c r="F602" s="7">
        <f t="shared" si="129"/>
        <v>3</v>
      </c>
      <c r="G602" s="1">
        <f t="shared" si="135"/>
        <v>383</v>
      </c>
      <c r="H602" s="2">
        <f t="shared" si="136"/>
        <v>0.40701381509032941</v>
      </c>
      <c r="I602" s="8"/>
      <c r="J602" s="2">
        <f t="shared" si="130"/>
        <v>0.68225292242295432</v>
      </c>
      <c r="K602" s="2">
        <f t="shared" si="131"/>
        <v>0.27523910733262485</v>
      </c>
      <c r="L602" s="2">
        <f t="shared" si="132"/>
        <v>1.5940488841657812E-2</v>
      </c>
      <c r="M602" s="2">
        <f t="shared" si="133"/>
        <v>2.6567481402763011E-2</v>
      </c>
      <c r="N602" s="1">
        <v>642</v>
      </c>
      <c r="O602" s="1">
        <v>259</v>
      </c>
      <c r="P602" s="1">
        <v>15</v>
      </c>
      <c r="Q602" s="122"/>
      <c r="R602" s="122"/>
      <c r="S602" s="122"/>
      <c r="T602" s="122"/>
      <c r="U602" s="122"/>
      <c r="V602" s="122"/>
      <c r="W602" s="122">
        <v>4</v>
      </c>
      <c r="X602" s="122">
        <v>0</v>
      </c>
      <c r="Y602" s="57"/>
      <c r="Z602" s="57"/>
      <c r="AA602" s="57">
        <v>7</v>
      </c>
      <c r="AB602" s="10">
        <v>7</v>
      </c>
      <c r="AC602" s="10">
        <v>7</v>
      </c>
      <c r="AD602" s="57"/>
      <c r="AI602" t="str">
        <f t="shared" si="127"/>
        <v>South Hero</v>
      </c>
      <c r="AJ602" t="s">
        <v>752</v>
      </c>
      <c r="AK602">
        <v>1</v>
      </c>
      <c r="AM602" s="91">
        <v>50</v>
      </c>
      <c r="AN602" s="93">
        <v>13</v>
      </c>
      <c r="AO602" s="93">
        <v>25</v>
      </c>
      <c r="AP602" s="97">
        <v>67000</v>
      </c>
      <c r="AQ602" s="97">
        <f t="shared" si="137"/>
        <v>50013</v>
      </c>
      <c r="AR602" s="10" t="s">
        <v>718</v>
      </c>
      <c r="AS602">
        <f t="shared" si="134"/>
        <v>5067000</v>
      </c>
      <c r="AW602">
        <v>47.5</v>
      </c>
      <c r="AX602">
        <v>32.4</v>
      </c>
      <c r="AY602">
        <v>15.1</v>
      </c>
    </row>
    <row r="603" spans="1:51" ht="13" hidden="1" customHeight="1" outlineLevel="1">
      <c r="A603" t="s">
        <v>774</v>
      </c>
      <c r="B603" s="10" t="s">
        <v>640</v>
      </c>
      <c r="C603" s="1">
        <f t="shared" si="128"/>
        <v>2792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 t="shared" si="129"/>
        <v>5</v>
      </c>
      <c r="G603" s="1">
        <f t="shared" si="135"/>
        <v>712</v>
      </c>
      <c r="H603" s="2">
        <f t="shared" si="136"/>
        <v>0.25501432664756446</v>
      </c>
      <c r="I603" s="8"/>
      <c r="J603" s="2">
        <f t="shared" si="130"/>
        <v>0.5952722063037249</v>
      </c>
      <c r="K603" s="2">
        <f t="shared" si="131"/>
        <v>0.34025787965616044</v>
      </c>
      <c r="L603" s="2">
        <f t="shared" si="132"/>
        <v>1.325214899713467E-2</v>
      </c>
      <c r="M603" s="2">
        <f t="shared" si="133"/>
        <v>5.1217765042979979E-2</v>
      </c>
      <c r="N603" s="1">
        <v>1662</v>
      </c>
      <c r="O603" s="1">
        <v>950</v>
      </c>
      <c r="P603" s="1">
        <v>37</v>
      </c>
      <c r="Q603" s="122"/>
      <c r="R603" s="122"/>
      <c r="S603" s="122"/>
      <c r="T603" s="122"/>
      <c r="U603" s="122"/>
      <c r="V603" s="122"/>
      <c r="W603" s="122">
        <v>11</v>
      </c>
      <c r="X603" s="122">
        <v>0</v>
      </c>
      <c r="Y603" s="57"/>
      <c r="Z603" s="57"/>
      <c r="AA603" s="57">
        <v>22</v>
      </c>
      <c r="AB603" s="10">
        <v>59</v>
      </c>
      <c r="AC603" s="10">
        <v>51</v>
      </c>
      <c r="AD603" s="57"/>
      <c r="AI603" t="str">
        <f t="shared" si="127"/>
        <v>Springfield</v>
      </c>
      <c r="AJ603" t="s">
        <v>1285</v>
      </c>
      <c r="AK603">
        <v>1</v>
      </c>
      <c r="AM603" s="91">
        <v>50</v>
      </c>
      <c r="AN603" s="93">
        <v>27</v>
      </c>
      <c r="AO603" s="93">
        <v>90</v>
      </c>
      <c r="AP603" s="97">
        <v>69550</v>
      </c>
      <c r="AQ603" s="97">
        <f t="shared" si="137"/>
        <v>50027</v>
      </c>
      <c r="AR603" s="10" t="s">
        <v>718</v>
      </c>
      <c r="AS603">
        <f t="shared" si="134"/>
        <v>5069550</v>
      </c>
      <c r="AW603">
        <v>49.46</v>
      </c>
      <c r="AX603">
        <v>0.15</v>
      </c>
      <c r="AY603">
        <v>49.32</v>
      </c>
    </row>
    <row r="604" spans="1:51" ht="13" hidden="1" customHeight="1" outlineLevel="1">
      <c r="A604" t="s">
        <v>815</v>
      </c>
      <c r="B604" s="10" t="s">
        <v>640</v>
      </c>
      <c r="C604" s="1">
        <f t="shared" si="128"/>
        <v>288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 t="shared" si="129"/>
        <v>3</v>
      </c>
      <c r="G604" s="1">
        <f t="shared" si="135"/>
        <v>44</v>
      </c>
      <c r="H604" s="2">
        <f t="shared" si="136"/>
        <v>0.15277777777777779</v>
      </c>
      <c r="I604" s="8"/>
      <c r="J604" s="2">
        <f t="shared" si="130"/>
        <v>0.53819444444444442</v>
      </c>
      <c r="K604" s="2">
        <f t="shared" si="131"/>
        <v>0.38541666666666669</v>
      </c>
      <c r="L604" s="2">
        <f t="shared" si="132"/>
        <v>3.8194444444444448E-2</v>
      </c>
      <c r="M604" s="2">
        <f t="shared" si="133"/>
        <v>3.8194444444444448E-2</v>
      </c>
      <c r="N604" s="1">
        <v>155</v>
      </c>
      <c r="O604" s="1">
        <v>111</v>
      </c>
      <c r="P604" s="1">
        <v>11</v>
      </c>
      <c r="Q604" s="122"/>
      <c r="R604" s="122"/>
      <c r="S604" s="122"/>
      <c r="T604" s="122"/>
      <c r="U604" s="122"/>
      <c r="V604" s="122"/>
      <c r="W604" s="122">
        <v>1</v>
      </c>
      <c r="X604" s="122">
        <v>0</v>
      </c>
      <c r="Y604" s="57"/>
      <c r="Z604" s="57"/>
      <c r="AA604" s="57">
        <v>1</v>
      </c>
      <c r="AB604" s="10">
        <v>5</v>
      </c>
      <c r="AC604" s="10">
        <v>4</v>
      </c>
      <c r="AD604" s="57"/>
      <c r="AI604" t="str">
        <f t="shared" si="127"/>
        <v>Stamford</v>
      </c>
      <c r="AJ604" t="s">
        <v>2006</v>
      </c>
      <c r="AK604">
        <v>1</v>
      </c>
      <c r="AM604" s="91">
        <v>50</v>
      </c>
      <c r="AN604" s="93">
        <v>3</v>
      </c>
      <c r="AO604" s="93">
        <v>65</v>
      </c>
      <c r="AP604" s="97">
        <v>69775</v>
      </c>
      <c r="AQ604" s="97">
        <f t="shared" si="137"/>
        <v>50003</v>
      </c>
      <c r="AR604" s="10" t="s">
        <v>718</v>
      </c>
      <c r="AS604">
        <f t="shared" si="134"/>
        <v>5069775</v>
      </c>
      <c r="AW604">
        <v>39.630000000000003</v>
      </c>
      <c r="AX604">
        <v>0.1</v>
      </c>
      <c r="AY604">
        <v>39.520000000000003</v>
      </c>
    </row>
    <row r="605" spans="1:51" ht="13" hidden="1" customHeight="1" outlineLevel="1">
      <c r="A605" t="s">
        <v>1164</v>
      </c>
      <c r="B605" s="10" t="s">
        <v>640</v>
      </c>
      <c r="C605" s="1">
        <f t="shared" si="128"/>
        <v>81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 t="shared" si="129"/>
        <v>5</v>
      </c>
      <c r="G605" s="1">
        <f t="shared" si="135"/>
        <v>37</v>
      </c>
      <c r="H605" s="2">
        <f t="shared" si="136"/>
        <v>0.4567901234567901</v>
      </c>
      <c r="I605" s="8"/>
      <c r="J605" s="2">
        <f t="shared" si="130"/>
        <v>0.69135802469135799</v>
      </c>
      <c r="K605" s="2">
        <f t="shared" si="131"/>
        <v>0.23456790123456789</v>
      </c>
      <c r="L605" s="2">
        <f t="shared" si="132"/>
        <v>1.2345679012345678E-2</v>
      </c>
      <c r="M605" s="2">
        <f t="shared" si="133"/>
        <v>6.1728395061728447E-2</v>
      </c>
      <c r="N605" s="1">
        <v>56</v>
      </c>
      <c r="O605" s="1">
        <v>19</v>
      </c>
      <c r="P605" s="1">
        <v>1</v>
      </c>
      <c r="Q605" s="122"/>
      <c r="R605" s="122"/>
      <c r="S605" s="122"/>
      <c r="T605" s="122"/>
      <c r="U605" s="122"/>
      <c r="V605" s="122"/>
      <c r="W605" s="122">
        <v>2</v>
      </c>
      <c r="X605" s="122">
        <v>0</v>
      </c>
      <c r="Y605" s="57"/>
      <c r="Z605" s="57"/>
      <c r="AA605" s="57">
        <v>0</v>
      </c>
      <c r="AB605" s="10">
        <v>1</v>
      </c>
      <c r="AC605" s="10">
        <v>2</v>
      </c>
      <c r="AD605" s="57"/>
      <c r="AI605" t="str">
        <f t="shared" si="127"/>
        <v>Stannard</v>
      </c>
      <c r="AJ605" t="s">
        <v>1592</v>
      </c>
      <c r="AK605">
        <v>1</v>
      </c>
      <c r="AM605" s="91">
        <v>50</v>
      </c>
      <c r="AN605" s="93">
        <v>5</v>
      </c>
      <c r="AO605" s="93">
        <v>65</v>
      </c>
      <c r="AP605" s="97">
        <v>69925</v>
      </c>
      <c r="AQ605" s="97">
        <f t="shared" si="137"/>
        <v>50005</v>
      </c>
      <c r="AR605" s="10" t="s">
        <v>718</v>
      </c>
      <c r="AS605">
        <f t="shared" si="134"/>
        <v>5069925</v>
      </c>
      <c r="AW605">
        <v>12.54</v>
      </c>
      <c r="AX605">
        <v>0.03</v>
      </c>
      <c r="AY605">
        <v>12.51</v>
      </c>
    </row>
    <row r="606" spans="1:51" ht="13" hidden="1" customHeight="1" outlineLevel="1">
      <c r="A606" t="s">
        <v>218</v>
      </c>
      <c r="B606" s="10" t="s">
        <v>640</v>
      </c>
      <c r="C606" s="1">
        <f t="shared" si="128"/>
        <v>714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 t="shared" si="129"/>
        <v>4</v>
      </c>
      <c r="G606" s="1">
        <f t="shared" si="135"/>
        <v>267</v>
      </c>
      <c r="H606" s="2">
        <f t="shared" si="136"/>
        <v>0.37394957983193278</v>
      </c>
      <c r="I606" s="8"/>
      <c r="J606" s="2">
        <f t="shared" si="130"/>
        <v>0.66106442577030811</v>
      </c>
      <c r="K606" s="2">
        <f t="shared" si="131"/>
        <v>0.28711484593837533</v>
      </c>
      <c r="L606" s="2">
        <f t="shared" si="132"/>
        <v>1.1204481792717087E-2</v>
      </c>
      <c r="M606" s="2">
        <f t="shared" si="133"/>
        <v>4.0616246498599476E-2</v>
      </c>
      <c r="N606" s="1">
        <v>472</v>
      </c>
      <c r="O606" s="1">
        <v>205</v>
      </c>
      <c r="P606" s="1">
        <v>8</v>
      </c>
      <c r="Q606" s="122"/>
      <c r="R606" s="122"/>
      <c r="S606" s="122"/>
      <c r="T606" s="122"/>
      <c r="U606" s="122"/>
      <c r="V606" s="122"/>
      <c r="W606" s="122">
        <v>8</v>
      </c>
      <c r="X606" s="122">
        <v>1</v>
      </c>
      <c r="Y606" s="57"/>
      <c r="Z606" s="57"/>
      <c r="AA606" s="57">
        <v>2</v>
      </c>
      <c r="AB606" s="10">
        <v>12</v>
      </c>
      <c r="AC606" s="10">
        <v>6</v>
      </c>
      <c r="AD606" s="57"/>
      <c r="AI606" t="str">
        <f t="shared" ref="AI606:AI663" si="138">A606</f>
        <v>Starksboro</v>
      </c>
      <c r="AJ606" t="s">
        <v>1058</v>
      </c>
      <c r="AK606">
        <v>1</v>
      </c>
      <c r="AM606" s="91">
        <v>50</v>
      </c>
      <c r="AN606" s="93">
        <v>1</v>
      </c>
      <c r="AO606" s="93">
        <v>95</v>
      </c>
      <c r="AP606" s="97">
        <v>70075</v>
      </c>
      <c r="AQ606" s="97">
        <f t="shared" si="137"/>
        <v>50001</v>
      </c>
      <c r="AR606" s="10" t="s">
        <v>718</v>
      </c>
      <c r="AS606">
        <f t="shared" si="134"/>
        <v>5070075</v>
      </c>
      <c r="AW606">
        <v>45.51</v>
      </c>
      <c r="AX606">
        <v>0.05</v>
      </c>
      <c r="AY606">
        <v>45.47</v>
      </c>
    </row>
    <row r="607" spans="1:51" ht="13" hidden="1" customHeight="1" outlineLevel="1">
      <c r="A607" t="s">
        <v>759</v>
      </c>
      <c r="B607" s="10" t="s">
        <v>640</v>
      </c>
      <c r="C607" s="1">
        <f t="shared" si="128"/>
        <v>324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 t="shared" si="129"/>
        <v>3</v>
      </c>
      <c r="G607" s="1">
        <f t="shared" si="135"/>
        <v>97</v>
      </c>
      <c r="H607" s="2">
        <f t="shared" si="136"/>
        <v>0.29938271604938271</v>
      </c>
      <c r="I607" s="8"/>
      <c r="J607" s="2">
        <f t="shared" si="130"/>
        <v>0.62037037037037035</v>
      </c>
      <c r="K607" s="2">
        <f t="shared" si="131"/>
        <v>0.32098765432098764</v>
      </c>
      <c r="L607" s="2">
        <f t="shared" si="132"/>
        <v>2.1604938271604937E-2</v>
      </c>
      <c r="M607" s="2">
        <f t="shared" si="133"/>
        <v>3.7037037037037077E-2</v>
      </c>
      <c r="N607" s="1">
        <v>201</v>
      </c>
      <c r="O607" s="1">
        <v>104</v>
      </c>
      <c r="P607" s="1">
        <v>7</v>
      </c>
      <c r="Q607" s="122"/>
      <c r="R607" s="122"/>
      <c r="S607" s="122"/>
      <c r="T607" s="122"/>
      <c r="U607" s="122"/>
      <c r="V607" s="122"/>
      <c r="W607" s="122">
        <v>2</v>
      </c>
      <c r="X607" s="122">
        <v>0</v>
      </c>
      <c r="Y607" s="57"/>
      <c r="Z607" s="57"/>
      <c r="AA607" s="57">
        <v>1</v>
      </c>
      <c r="AB607" s="10">
        <v>7</v>
      </c>
      <c r="AC607" s="10">
        <v>2</v>
      </c>
      <c r="AD607" s="57"/>
      <c r="AI607" t="str">
        <f t="shared" si="138"/>
        <v>Stockbridge</v>
      </c>
      <c r="AJ607" t="s">
        <v>1285</v>
      </c>
      <c r="AK607">
        <v>1</v>
      </c>
      <c r="AM607" s="91">
        <v>50</v>
      </c>
      <c r="AN607" s="93">
        <v>27</v>
      </c>
      <c r="AO607" s="93">
        <v>95</v>
      </c>
      <c r="AP607" s="97">
        <v>70375</v>
      </c>
      <c r="AQ607" s="97">
        <f t="shared" si="137"/>
        <v>50027</v>
      </c>
      <c r="AR607" s="10" t="s">
        <v>718</v>
      </c>
      <c r="AS607">
        <f t="shared" si="134"/>
        <v>5070375</v>
      </c>
      <c r="AW607">
        <v>46.17</v>
      </c>
      <c r="AX607">
        <v>0.05</v>
      </c>
      <c r="AY607">
        <v>46.12</v>
      </c>
    </row>
    <row r="608" spans="1:51" ht="13" hidden="1" customHeight="1" outlineLevel="1">
      <c r="A608" t="s">
        <v>2319</v>
      </c>
      <c r="B608" s="10" t="s">
        <v>640</v>
      </c>
      <c r="C608" s="1">
        <f t="shared" si="128"/>
        <v>1983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 t="shared" si="129"/>
        <v>4</v>
      </c>
      <c r="G608" s="1">
        <f t="shared" si="135"/>
        <v>613</v>
      </c>
      <c r="H608" s="2">
        <f t="shared" si="136"/>
        <v>0.30912758446797783</v>
      </c>
      <c r="I608" s="8"/>
      <c r="J608" s="2">
        <f t="shared" si="130"/>
        <v>0.63691376701966718</v>
      </c>
      <c r="K608" s="2">
        <f t="shared" si="131"/>
        <v>0.32778618255168934</v>
      </c>
      <c r="L608" s="2">
        <f t="shared" si="132"/>
        <v>8.5728693898134145E-3</v>
      </c>
      <c r="M608" s="2">
        <f t="shared" si="133"/>
        <v>2.6727181038830067E-2</v>
      </c>
      <c r="N608" s="1">
        <v>1263</v>
      </c>
      <c r="O608" s="1">
        <v>650</v>
      </c>
      <c r="P608" s="1">
        <v>17</v>
      </c>
      <c r="Q608" s="122"/>
      <c r="R608" s="122"/>
      <c r="S608" s="122"/>
      <c r="T608" s="122"/>
      <c r="U608" s="122"/>
      <c r="V608" s="122"/>
      <c r="W608" s="122">
        <v>8</v>
      </c>
      <c r="X608" s="122">
        <v>0</v>
      </c>
      <c r="Y608" s="57"/>
      <c r="Z608" s="57"/>
      <c r="AA608" s="57">
        <v>9</v>
      </c>
      <c r="AB608" s="10">
        <v>24</v>
      </c>
      <c r="AC608" s="10">
        <v>12</v>
      </c>
      <c r="AD608" s="57"/>
      <c r="AI608" t="str">
        <f t="shared" si="138"/>
        <v>Stowe</v>
      </c>
      <c r="AJ608" t="s">
        <v>1995</v>
      </c>
      <c r="AK608">
        <v>1</v>
      </c>
      <c r="AM608" s="91">
        <v>50</v>
      </c>
      <c r="AN608" s="93">
        <v>15</v>
      </c>
      <c r="AO608" s="93">
        <v>40</v>
      </c>
      <c r="AP608" s="97">
        <v>70525</v>
      </c>
      <c r="AQ608" s="97">
        <f t="shared" si="137"/>
        <v>50015</v>
      </c>
      <c r="AR608" s="10" t="s">
        <v>718</v>
      </c>
      <c r="AS608">
        <f t="shared" si="134"/>
        <v>5070525</v>
      </c>
      <c r="AW608">
        <v>72.739999999999995</v>
      </c>
      <c r="AX608">
        <v>7.0000000000000007E-2</v>
      </c>
      <c r="AY608">
        <v>72.680000000000007</v>
      </c>
    </row>
    <row r="609" spans="1:51" ht="13" hidden="1" customHeight="1" outlineLevel="1">
      <c r="A609" t="s">
        <v>192</v>
      </c>
      <c r="B609" s="10" t="s">
        <v>640</v>
      </c>
      <c r="C609" s="1">
        <f t="shared" ref="C609:C663" si="139">SUM(N609:AG609)</f>
        <v>555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 t="shared" ref="F609:F663" si="140">IF(P609&gt;0,RANK(P609,(N609:AE609)),0)</f>
        <v>6</v>
      </c>
      <c r="G609" s="1">
        <f t="shared" si="135"/>
        <v>327</v>
      </c>
      <c r="H609" s="2">
        <f t="shared" si="136"/>
        <v>0.58918918918918917</v>
      </c>
      <c r="I609" s="8"/>
      <c r="J609" s="2">
        <f t="shared" ref="J609:J663" si="141">IF(C609=0,"-",N609/C609)</f>
        <v>0.77657657657657653</v>
      </c>
      <c r="K609" s="2">
        <f t="shared" ref="K609:K663" si="142">IF(C609=0,"-",O609/C609)</f>
        <v>0.18738738738738739</v>
      </c>
      <c r="L609" s="2">
        <f t="shared" ref="L609:L663" si="143">IF(C609=0,"-",P609/C609)</f>
        <v>5.4054054054054057E-3</v>
      </c>
      <c r="M609" s="2">
        <f t="shared" ref="M609:M663" si="144">IF(C609=0,"-",(1-J609-K609-L609))</f>
        <v>3.0630630630630679E-2</v>
      </c>
      <c r="N609" s="1">
        <v>431</v>
      </c>
      <c r="O609" s="1">
        <v>104</v>
      </c>
      <c r="P609" s="1">
        <v>3</v>
      </c>
      <c r="Q609" s="122"/>
      <c r="R609" s="122"/>
      <c r="S609" s="122"/>
      <c r="T609" s="122"/>
      <c r="U609" s="122"/>
      <c r="V609" s="122"/>
      <c r="W609" s="122">
        <v>6</v>
      </c>
      <c r="X609" s="122">
        <v>0</v>
      </c>
      <c r="Y609" s="57"/>
      <c r="Z609" s="57"/>
      <c r="AA609" s="57">
        <v>0</v>
      </c>
      <c r="AB609" s="10">
        <v>7</v>
      </c>
      <c r="AC609" s="10">
        <v>4</v>
      </c>
      <c r="AD609" s="57"/>
      <c r="AI609" t="str">
        <f t="shared" si="138"/>
        <v>Strafford</v>
      </c>
      <c r="AJ609" t="s">
        <v>1476</v>
      </c>
      <c r="AK609">
        <v>1</v>
      </c>
      <c r="AM609" s="91">
        <v>50</v>
      </c>
      <c r="AN609" s="93">
        <v>17</v>
      </c>
      <c r="AO609" s="93">
        <v>50</v>
      </c>
      <c r="AP609" s="97">
        <v>70675</v>
      </c>
      <c r="AQ609" s="97">
        <f t="shared" si="137"/>
        <v>50017</v>
      </c>
      <c r="AR609" s="10" t="s">
        <v>718</v>
      </c>
      <c r="AS609">
        <f t="shared" ref="AS609:AS662" si="145">AM609*100000+AP609</f>
        <v>5070675</v>
      </c>
      <c r="AW609">
        <v>44.34</v>
      </c>
      <c r="AX609">
        <v>0.11</v>
      </c>
      <c r="AY609">
        <v>44.22</v>
      </c>
    </row>
    <row r="610" spans="1:51" ht="13" hidden="1" customHeight="1" outlineLevel="1">
      <c r="A610" t="s">
        <v>2112</v>
      </c>
      <c r="B610" s="10" t="s">
        <v>640</v>
      </c>
      <c r="C610" s="1">
        <f t="shared" si="139"/>
        <v>96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 t="shared" si="140"/>
        <v>3</v>
      </c>
      <c r="G610" s="1">
        <f t="shared" si="135"/>
        <v>12</v>
      </c>
      <c r="H610" s="2">
        <f t="shared" si="136"/>
        <v>0.125</v>
      </c>
      <c r="I610" s="8"/>
      <c r="J610" s="2">
        <f t="shared" si="141"/>
        <v>0.41666666666666669</v>
      </c>
      <c r="K610" s="2">
        <f t="shared" si="142"/>
        <v>0.54166666666666663</v>
      </c>
      <c r="L610" s="2">
        <f t="shared" si="143"/>
        <v>4.1666666666666664E-2</v>
      </c>
      <c r="M610" s="2">
        <f t="shared" si="144"/>
        <v>-3.4694469519536142E-17</v>
      </c>
      <c r="N610" s="1">
        <v>40</v>
      </c>
      <c r="O610" s="1">
        <v>52</v>
      </c>
      <c r="P610" s="1">
        <v>4</v>
      </c>
      <c r="Q610" s="122"/>
      <c r="R610" s="122"/>
      <c r="S610" s="122"/>
      <c r="T610" s="122"/>
      <c r="U610" s="122"/>
      <c r="V610" s="122"/>
      <c r="W610" s="122">
        <v>0</v>
      </c>
      <c r="X610" s="122">
        <v>0</v>
      </c>
      <c r="Y610" s="57"/>
      <c r="Z610" s="57"/>
      <c r="AA610" s="57">
        <v>0</v>
      </c>
      <c r="AB610" s="10">
        <v>0</v>
      </c>
      <c r="AC610" s="10">
        <v>0</v>
      </c>
      <c r="AD610" s="57"/>
      <c r="AI610" t="str">
        <f t="shared" si="138"/>
        <v>Stratton</v>
      </c>
      <c r="AJ610" t="s">
        <v>496</v>
      </c>
      <c r="AK610">
        <v>1</v>
      </c>
      <c r="AM610" s="91">
        <v>50</v>
      </c>
      <c r="AN610" s="93">
        <v>25</v>
      </c>
      <c r="AO610" s="93">
        <v>75</v>
      </c>
      <c r="AP610" s="97">
        <v>70750</v>
      </c>
      <c r="AQ610" s="97">
        <f t="shared" si="137"/>
        <v>50025</v>
      </c>
      <c r="AR610" s="10" t="s">
        <v>718</v>
      </c>
      <c r="AS610">
        <f t="shared" si="145"/>
        <v>5070750</v>
      </c>
      <c r="AW610">
        <v>46.93</v>
      </c>
      <c r="AX610">
        <v>0.54</v>
      </c>
      <c r="AY610">
        <v>46.39</v>
      </c>
    </row>
    <row r="611" spans="1:51" ht="13" hidden="1" customHeight="1" outlineLevel="1">
      <c r="A611" t="s">
        <v>1907</v>
      </c>
      <c r="B611" s="10" t="s">
        <v>640</v>
      </c>
      <c r="C611" s="1">
        <f t="shared" si="139"/>
        <v>264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140"/>
        <v>3</v>
      </c>
      <c r="G611" s="1">
        <f t="shared" si="135"/>
        <v>51</v>
      </c>
      <c r="H611" s="2">
        <f t="shared" si="136"/>
        <v>0.19318181818181818</v>
      </c>
      <c r="I611" s="8"/>
      <c r="J611" s="2">
        <f t="shared" si="141"/>
        <v>0.56818181818181823</v>
      </c>
      <c r="K611" s="2">
        <f t="shared" si="142"/>
        <v>0.375</v>
      </c>
      <c r="L611" s="2">
        <f t="shared" si="143"/>
        <v>1.893939393939394E-2</v>
      </c>
      <c r="M611" s="2">
        <f t="shared" si="144"/>
        <v>3.7878787878787831E-2</v>
      </c>
      <c r="N611" s="1">
        <v>150</v>
      </c>
      <c r="O611" s="1">
        <v>99</v>
      </c>
      <c r="P611" s="1">
        <v>5</v>
      </c>
      <c r="Q611" s="122"/>
      <c r="R611" s="122"/>
      <c r="S611" s="122"/>
      <c r="T611" s="122"/>
      <c r="U611" s="122"/>
      <c r="V611" s="122"/>
      <c r="W611" s="122">
        <v>1</v>
      </c>
      <c r="X611" s="122">
        <v>0</v>
      </c>
      <c r="Y611" s="57"/>
      <c r="Z611" s="57"/>
      <c r="AA611" s="57">
        <v>2</v>
      </c>
      <c r="AB611" s="10">
        <v>3</v>
      </c>
      <c r="AC611" s="10">
        <v>4</v>
      </c>
      <c r="AD611" s="57"/>
      <c r="AI611" t="str">
        <f t="shared" si="138"/>
        <v>Sudbury</v>
      </c>
      <c r="AJ611" t="s">
        <v>1255</v>
      </c>
      <c r="AK611">
        <v>1</v>
      </c>
      <c r="AM611" s="91">
        <v>50</v>
      </c>
      <c r="AN611" s="93">
        <v>21</v>
      </c>
      <c r="AO611" s="93">
        <v>115</v>
      </c>
      <c r="AP611" s="97">
        <v>71050</v>
      </c>
      <c r="AQ611" s="97">
        <f t="shared" si="137"/>
        <v>50021</v>
      </c>
      <c r="AR611" s="10" t="s">
        <v>718</v>
      </c>
      <c r="AS611">
        <f t="shared" si="145"/>
        <v>5071050</v>
      </c>
      <c r="AW611">
        <v>22.2</v>
      </c>
      <c r="AX611">
        <v>0.7</v>
      </c>
      <c r="AY611">
        <v>21.5</v>
      </c>
    </row>
    <row r="612" spans="1:51" ht="13" hidden="1" customHeight="1" outlineLevel="1">
      <c r="A612" t="s">
        <v>1087</v>
      </c>
      <c r="B612" s="10" t="s">
        <v>640</v>
      </c>
      <c r="C612" s="1">
        <f t="shared" si="139"/>
        <v>362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 t="shared" si="140"/>
        <v>3</v>
      </c>
      <c r="G612" s="1">
        <f t="shared" si="135"/>
        <v>118</v>
      </c>
      <c r="H612" s="2">
        <f t="shared" si="136"/>
        <v>0.32596685082872928</v>
      </c>
      <c r="I612" s="8"/>
      <c r="J612" s="2">
        <f t="shared" si="141"/>
        <v>0.61878453038674031</v>
      </c>
      <c r="K612" s="2">
        <f t="shared" si="142"/>
        <v>0.29281767955801102</v>
      </c>
      <c r="L612" s="2">
        <f t="shared" si="143"/>
        <v>3.3149171270718231E-2</v>
      </c>
      <c r="M612" s="2">
        <f t="shared" si="144"/>
        <v>5.524861878453044E-2</v>
      </c>
      <c r="N612" s="1">
        <v>224</v>
      </c>
      <c r="O612" s="1">
        <v>106</v>
      </c>
      <c r="P612" s="1">
        <v>12</v>
      </c>
      <c r="Q612" s="122"/>
      <c r="R612" s="122"/>
      <c r="S612" s="122"/>
      <c r="T612" s="122"/>
      <c r="U612" s="122"/>
      <c r="V612" s="122"/>
      <c r="W612" s="122">
        <v>3</v>
      </c>
      <c r="X612" s="122">
        <v>0</v>
      </c>
      <c r="Y612" s="57"/>
      <c r="Z612" s="57"/>
      <c r="AA612" s="57">
        <v>4</v>
      </c>
      <c r="AB612" s="10">
        <v>5</v>
      </c>
      <c r="AC612" s="10">
        <v>8</v>
      </c>
      <c r="AD612" s="57"/>
      <c r="AI612" t="str">
        <f t="shared" si="138"/>
        <v>Sunderland</v>
      </c>
      <c r="AJ612" t="s">
        <v>2006</v>
      </c>
      <c r="AK612">
        <v>1</v>
      </c>
      <c r="AM612" s="91">
        <v>50</v>
      </c>
      <c r="AN612" s="93">
        <v>3</v>
      </c>
      <c r="AO612" s="93">
        <v>70</v>
      </c>
      <c r="AP612" s="97">
        <v>71425</v>
      </c>
      <c r="AQ612" s="97">
        <f t="shared" si="137"/>
        <v>50003</v>
      </c>
      <c r="AR612" s="10" t="s">
        <v>718</v>
      </c>
      <c r="AS612">
        <f t="shared" si="145"/>
        <v>5071425</v>
      </c>
      <c r="AW612">
        <v>45.65</v>
      </c>
      <c r="AX612">
        <v>0.25</v>
      </c>
      <c r="AY612">
        <v>45.4</v>
      </c>
    </row>
    <row r="613" spans="1:51" ht="13" hidden="1" customHeight="1" outlineLevel="1">
      <c r="A613" t="s">
        <v>1583</v>
      </c>
      <c r="B613" s="10" t="s">
        <v>640</v>
      </c>
      <c r="C613" s="1">
        <f t="shared" si="139"/>
        <v>326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 t="shared" si="140"/>
        <v>3</v>
      </c>
      <c r="G613" s="1">
        <f t="shared" si="135"/>
        <v>22</v>
      </c>
      <c r="H613" s="2">
        <f t="shared" si="136"/>
        <v>6.7484662576687116E-2</v>
      </c>
      <c r="I613" s="8"/>
      <c r="J613" s="2">
        <f t="shared" si="141"/>
        <v>0.50613496932515334</v>
      </c>
      <c r="K613" s="2">
        <f t="shared" si="142"/>
        <v>0.43865030674846628</v>
      </c>
      <c r="L613" s="2">
        <f t="shared" si="143"/>
        <v>1.8404907975460124E-2</v>
      </c>
      <c r="M613" s="2">
        <f t="shared" si="144"/>
        <v>3.6809815950920255E-2</v>
      </c>
      <c r="N613" s="1">
        <v>165</v>
      </c>
      <c r="O613" s="1">
        <v>143</v>
      </c>
      <c r="P613" s="1">
        <v>6</v>
      </c>
      <c r="Q613" s="122"/>
      <c r="R613" s="122"/>
      <c r="S613" s="122"/>
      <c r="T613" s="122"/>
      <c r="U613" s="122"/>
      <c r="V613" s="122"/>
      <c r="W613" s="122">
        <v>2</v>
      </c>
      <c r="X613" s="122">
        <v>0</v>
      </c>
      <c r="Y613" s="57"/>
      <c r="Z613" s="57"/>
      <c r="AA613" s="57">
        <v>3</v>
      </c>
      <c r="AB613" s="10">
        <v>5</v>
      </c>
      <c r="AC613" s="10">
        <v>2</v>
      </c>
      <c r="AD613" s="57"/>
      <c r="AI613" t="str">
        <f t="shared" si="138"/>
        <v>Sutton</v>
      </c>
      <c r="AJ613" t="s">
        <v>1592</v>
      </c>
      <c r="AK613">
        <v>1</v>
      </c>
      <c r="AM613" s="91">
        <v>50</v>
      </c>
      <c r="AN613" s="93">
        <v>5</v>
      </c>
      <c r="AO613" s="93">
        <v>70</v>
      </c>
      <c r="AP613" s="97">
        <v>71575</v>
      </c>
      <c r="AQ613" s="97">
        <f t="shared" si="137"/>
        <v>50005</v>
      </c>
      <c r="AR613" s="10" t="s">
        <v>718</v>
      </c>
      <c r="AS613">
        <f t="shared" si="145"/>
        <v>5071575</v>
      </c>
      <c r="AW613">
        <v>38.369999999999997</v>
      </c>
      <c r="AX613">
        <v>0.11</v>
      </c>
      <c r="AY613">
        <v>38.26</v>
      </c>
    </row>
    <row r="614" spans="1:51" ht="13" hidden="1" customHeight="1" outlineLevel="1">
      <c r="A614" t="s">
        <v>1088</v>
      </c>
      <c r="B614" s="10" t="s">
        <v>640</v>
      </c>
      <c r="C614" s="1">
        <f t="shared" si="139"/>
        <v>1953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140"/>
        <v>5</v>
      </c>
      <c r="G614" s="1">
        <f t="shared" si="135"/>
        <v>391</v>
      </c>
      <c r="H614" s="2">
        <f t="shared" si="136"/>
        <v>0.20020481310803892</v>
      </c>
      <c r="I614" s="8"/>
      <c r="J614" s="2">
        <f t="shared" si="141"/>
        <v>0.58320532514080903</v>
      </c>
      <c r="K614" s="2">
        <f t="shared" si="142"/>
        <v>0.38300051203277008</v>
      </c>
      <c r="L614" s="2">
        <f t="shared" si="143"/>
        <v>7.6804915514592934E-3</v>
      </c>
      <c r="M614" s="2">
        <f t="shared" si="144"/>
        <v>2.61136712749616E-2</v>
      </c>
      <c r="N614" s="1">
        <v>1139</v>
      </c>
      <c r="O614" s="1">
        <v>748</v>
      </c>
      <c r="P614" s="1">
        <v>15</v>
      </c>
      <c r="Q614" s="122"/>
      <c r="R614" s="122"/>
      <c r="S614" s="122"/>
      <c r="T614" s="122"/>
      <c r="U614" s="122"/>
      <c r="V614" s="122"/>
      <c r="W614" s="122">
        <v>3</v>
      </c>
      <c r="X614" s="122">
        <v>1</v>
      </c>
      <c r="Y614" s="57"/>
      <c r="Z614" s="57"/>
      <c r="AA614" s="57">
        <v>9</v>
      </c>
      <c r="AB614" s="10">
        <v>16</v>
      </c>
      <c r="AC614" s="10">
        <v>22</v>
      </c>
      <c r="AD614" s="57"/>
      <c r="AI614" t="str">
        <f t="shared" si="138"/>
        <v>Swanton</v>
      </c>
      <c r="AJ614" t="s">
        <v>2072</v>
      </c>
      <c r="AK614">
        <v>1</v>
      </c>
      <c r="AM614" s="91">
        <v>50</v>
      </c>
      <c r="AN614" s="93">
        <v>11</v>
      </c>
      <c r="AO614" s="93">
        <v>80</v>
      </c>
      <c r="AP614" s="97">
        <v>71725</v>
      </c>
      <c r="AQ614" s="97">
        <f t="shared" si="137"/>
        <v>50011</v>
      </c>
      <c r="AR614" s="10" t="s">
        <v>718</v>
      </c>
      <c r="AS614">
        <f t="shared" si="145"/>
        <v>5071725</v>
      </c>
      <c r="AW614">
        <v>61.66</v>
      </c>
      <c r="AX614">
        <v>13.26</v>
      </c>
      <c r="AY614">
        <v>48.41</v>
      </c>
    </row>
    <row r="615" spans="1:51" ht="13" hidden="1" customHeight="1" outlineLevel="1">
      <c r="A615" t="s">
        <v>2146</v>
      </c>
      <c r="B615" s="10" t="s">
        <v>640</v>
      </c>
      <c r="C615" s="1">
        <f t="shared" si="139"/>
        <v>1144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 t="shared" si="140"/>
        <v>3</v>
      </c>
      <c r="G615" s="1">
        <f t="shared" si="135"/>
        <v>630</v>
      </c>
      <c r="H615" s="2">
        <f t="shared" si="136"/>
        <v>0.55069930069930073</v>
      </c>
      <c r="I615" s="8"/>
      <c r="J615" s="2">
        <f t="shared" si="141"/>
        <v>0.75786713286713292</v>
      </c>
      <c r="K615" s="2">
        <f t="shared" si="142"/>
        <v>0.20716783216783216</v>
      </c>
      <c r="L615" s="2">
        <f t="shared" si="143"/>
        <v>7.8671328671328679E-3</v>
      </c>
      <c r="M615" s="2">
        <f t="shared" si="144"/>
        <v>2.7097902097902051E-2</v>
      </c>
      <c r="N615" s="1">
        <v>867</v>
      </c>
      <c r="O615" s="1">
        <v>237</v>
      </c>
      <c r="P615" s="1">
        <v>9</v>
      </c>
      <c r="Q615" s="122"/>
      <c r="R615" s="122"/>
      <c r="S615" s="122"/>
      <c r="T615" s="122"/>
      <c r="U615" s="122"/>
      <c r="V615" s="122"/>
      <c r="W615" s="122">
        <v>7</v>
      </c>
      <c r="X615" s="122">
        <v>0</v>
      </c>
      <c r="Y615" s="57"/>
      <c r="Z615" s="57"/>
      <c r="AA615" s="57">
        <v>9</v>
      </c>
      <c r="AB615" s="10">
        <v>9</v>
      </c>
      <c r="AC615" s="10">
        <v>6</v>
      </c>
      <c r="AD615" s="57"/>
      <c r="AI615" t="str">
        <f t="shared" si="138"/>
        <v>Thetford</v>
      </c>
      <c r="AJ615" t="s">
        <v>1476</v>
      </c>
      <c r="AK615">
        <v>1</v>
      </c>
      <c r="AM615" s="91">
        <v>50</v>
      </c>
      <c r="AN615" s="93">
        <v>17</v>
      </c>
      <c r="AO615" s="93">
        <v>55</v>
      </c>
      <c r="AP615" s="97">
        <v>72400</v>
      </c>
      <c r="AQ615" s="97">
        <f t="shared" si="137"/>
        <v>50017</v>
      </c>
      <c r="AR615" s="10" t="s">
        <v>718</v>
      </c>
      <c r="AS615">
        <f t="shared" si="145"/>
        <v>5072400</v>
      </c>
      <c r="AW615">
        <v>44.16</v>
      </c>
      <c r="AX615">
        <v>0.6</v>
      </c>
      <c r="AY615">
        <v>43.56</v>
      </c>
    </row>
    <row r="616" spans="1:51" ht="13" hidden="1" customHeight="1" outlineLevel="1">
      <c r="A616" t="s">
        <v>1457</v>
      </c>
      <c r="B616" s="10" t="s">
        <v>640</v>
      </c>
      <c r="C616" s="1">
        <f t="shared" si="139"/>
        <v>243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140"/>
        <v>3</v>
      </c>
      <c r="G616" s="1">
        <f t="shared" si="135"/>
        <v>64</v>
      </c>
      <c r="H616" s="2">
        <f t="shared" si="136"/>
        <v>0.26337448559670784</v>
      </c>
      <c r="I616" s="8"/>
      <c r="J616" s="2">
        <f t="shared" si="141"/>
        <v>0.60493827160493829</v>
      </c>
      <c r="K616" s="2">
        <f t="shared" si="142"/>
        <v>0.34156378600823045</v>
      </c>
      <c r="L616" s="2">
        <f t="shared" si="143"/>
        <v>1.2345679012345678E-2</v>
      </c>
      <c r="M616" s="2">
        <f t="shared" si="144"/>
        <v>4.1152263374485576E-2</v>
      </c>
      <c r="N616" s="1">
        <v>147</v>
      </c>
      <c r="O616" s="1">
        <v>83</v>
      </c>
      <c r="P616" s="1">
        <v>3</v>
      </c>
      <c r="Q616" s="122"/>
      <c r="R616" s="122"/>
      <c r="S616" s="122"/>
      <c r="T616" s="122"/>
      <c r="U616" s="122"/>
      <c r="V616" s="122"/>
      <c r="W616" s="122">
        <v>2</v>
      </c>
      <c r="X616" s="122">
        <v>0</v>
      </c>
      <c r="Y616" s="57"/>
      <c r="Z616" s="57"/>
      <c r="AA616" s="57">
        <v>3</v>
      </c>
      <c r="AB616" s="10">
        <v>2</v>
      </c>
      <c r="AC616" s="10">
        <v>3</v>
      </c>
      <c r="AD616" s="57"/>
      <c r="AI616" t="str">
        <f t="shared" si="138"/>
        <v>Tinmouth</v>
      </c>
      <c r="AJ616" t="s">
        <v>1255</v>
      </c>
      <c r="AK616">
        <v>1</v>
      </c>
      <c r="AM616" s="91">
        <v>50</v>
      </c>
      <c r="AN616" s="93">
        <v>21</v>
      </c>
      <c r="AO616" s="93">
        <v>120</v>
      </c>
      <c r="AP616" s="97">
        <v>72925</v>
      </c>
      <c r="AQ616" s="97">
        <f t="shared" si="137"/>
        <v>50021</v>
      </c>
      <c r="AR616" s="10" t="s">
        <v>718</v>
      </c>
      <c r="AS616">
        <f t="shared" si="145"/>
        <v>5072925</v>
      </c>
      <c r="AW616">
        <v>28.41</v>
      </c>
      <c r="AX616">
        <v>0.12</v>
      </c>
      <c r="AY616">
        <v>28.28</v>
      </c>
    </row>
    <row r="617" spans="1:51" ht="13" hidden="1" customHeight="1" outlineLevel="1">
      <c r="A617" t="s">
        <v>350</v>
      </c>
      <c r="B617" s="10" t="s">
        <v>640</v>
      </c>
      <c r="C617" s="1">
        <f t="shared" si="139"/>
        <v>399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 t="shared" si="140"/>
        <v>4</v>
      </c>
      <c r="G617" s="1">
        <f t="shared" si="135"/>
        <v>13</v>
      </c>
      <c r="H617" s="2">
        <f t="shared" si="136"/>
        <v>3.2581453634085211E-2</v>
      </c>
      <c r="I617" s="8"/>
      <c r="J617" s="2">
        <f t="shared" si="141"/>
        <v>0.47117794486215536</v>
      </c>
      <c r="K617" s="2">
        <f t="shared" si="142"/>
        <v>0.50375939849624063</v>
      </c>
      <c r="L617" s="2">
        <f t="shared" si="143"/>
        <v>5.0125313283208017E-3</v>
      </c>
      <c r="M617" s="2">
        <f t="shared" si="144"/>
        <v>2.0050125313283207E-2</v>
      </c>
      <c r="N617" s="1">
        <v>188</v>
      </c>
      <c r="O617" s="1">
        <v>201</v>
      </c>
      <c r="P617" s="1">
        <v>2</v>
      </c>
      <c r="Q617" s="122"/>
      <c r="R617" s="122"/>
      <c r="S617" s="122"/>
      <c r="T617" s="122"/>
      <c r="U617" s="122"/>
      <c r="V617" s="122"/>
      <c r="W617" s="122">
        <v>4</v>
      </c>
      <c r="X617" s="122">
        <v>0</v>
      </c>
      <c r="Y617" s="57"/>
      <c r="Z617" s="57"/>
      <c r="AA617" s="57">
        <v>1</v>
      </c>
      <c r="AB617" s="10">
        <v>1</v>
      </c>
      <c r="AC617" s="10">
        <v>2</v>
      </c>
      <c r="AD617" s="57"/>
      <c r="AI617" t="str">
        <f t="shared" si="138"/>
        <v>Topsham</v>
      </c>
      <c r="AJ617" t="s">
        <v>1476</v>
      </c>
      <c r="AK617">
        <v>1</v>
      </c>
      <c r="AM617" s="91">
        <v>50</v>
      </c>
      <c r="AN617" s="93">
        <v>17</v>
      </c>
      <c r="AO617" s="93">
        <v>60</v>
      </c>
      <c r="AP617" s="97">
        <v>73075</v>
      </c>
      <c r="AQ617" s="97">
        <f t="shared" si="137"/>
        <v>50017</v>
      </c>
      <c r="AR617" s="10" t="s">
        <v>718</v>
      </c>
      <c r="AS617">
        <f t="shared" si="145"/>
        <v>5073075</v>
      </c>
      <c r="AW617">
        <v>48.98</v>
      </c>
      <c r="AX617">
        <v>0.05</v>
      </c>
      <c r="AY617">
        <v>48.93</v>
      </c>
    </row>
    <row r="618" spans="1:51" ht="13" hidden="1" customHeight="1" outlineLevel="1">
      <c r="A618" t="s">
        <v>1185</v>
      </c>
      <c r="B618" s="10" t="s">
        <v>640</v>
      </c>
      <c r="C618" s="1">
        <f t="shared" si="139"/>
        <v>487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 t="shared" si="140"/>
        <v>4</v>
      </c>
      <c r="G618" s="1">
        <f t="shared" si="135"/>
        <v>198</v>
      </c>
      <c r="H618" s="2">
        <f t="shared" si="136"/>
        <v>0.40657084188911702</v>
      </c>
      <c r="I618" s="8"/>
      <c r="J618" s="2">
        <f t="shared" si="141"/>
        <v>0.67556468172484596</v>
      </c>
      <c r="K618" s="2">
        <f t="shared" si="142"/>
        <v>0.26899383983572894</v>
      </c>
      <c r="L618" s="2">
        <f t="shared" si="143"/>
        <v>1.0266940451745379E-2</v>
      </c>
      <c r="M618" s="2">
        <f t="shared" si="144"/>
        <v>4.5174537987679717E-2</v>
      </c>
      <c r="N618" s="1">
        <v>329</v>
      </c>
      <c r="O618" s="1">
        <v>131</v>
      </c>
      <c r="P618" s="1">
        <v>5</v>
      </c>
      <c r="Q618" s="122"/>
      <c r="R618" s="122"/>
      <c r="S618" s="122"/>
      <c r="T618" s="122"/>
      <c r="U618" s="122"/>
      <c r="V618" s="122"/>
      <c r="W618" s="122">
        <v>5</v>
      </c>
      <c r="X618" s="122">
        <v>0</v>
      </c>
      <c r="Y618" s="57"/>
      <c r="Z618" s="57"/>
      <c r="AA618" s="57">
        <v>2</v>
      </c>
      <c r="AB618" s="10">
        <v>10</v>
      </c>
      <c r="AC618" s="10">
        <v>5</v>
      </c>
      <c r="AD618" s="57"/>
      <c r="AI618" t="str">
        <f t="shared" si="138"/>
        <v>Townshend</v>
      </c>
      <c r="AJ618" t="s">
        <v>496</v>
      </c>
      <c r="AK618">
        <v>1</v>
      </c>
      <c r="AM618" s="91">
        <v>50</v>
      </c>
      <c r="AN618" s="93">
        <v>25</v>
      </c>
      <c r="AO618" s="93">
        <v>80</v>
      </c>
      <c r="AP618" s="97">
        <v>73300</v>
      </c>
      <c r="AQ618" s="97">
        <f t="shared" si="137"/>
        <v>50025</v>
      </c>
      <c r="AR618" s="10" t="s">
        <v>718</v>
      </c>
      <c r="AS618">
        <f t="shared" si="145"/>
        <v>5073300</v>
      </c>
      <c r="AW618">
        <v>42.78</v>
      </c>
      <c r="AX618">
        <v>0.06</v>
      </c>
      <c r="AY618">
        <v>42.72</v>
      </c>
    </row>
    <row r="619" spans="1:51" ht="13" hidden="1" customHeight="1" outlineLevel="1">
      <c r="A619" t="s">
        <v>1776</v>
      </c>
      <c r="B619" s="10" t="s">
        <v>640</v>
      </c>
      <c r="C619" s="1">
        <f t="shared" si="139"/>
        <v>427</v>
      </c>
      <c r="D619" s="7">
        <f>IF(N619&gt;0, RANK(N619,(N619:P619,Q619:AE619)),0)</f>
        <v>1</v>
      </c>
      <c r="E619" s="7">
        <f>IF(O619&gt;0,RANK(O619,(N619:P619,Q619:AE619)),0)</f>
        <v>2</v>
      </c>
      <c r="F619" s="7">
        <f t="shared" si="140"/>
        <v>3</v>
      </c>
      <c r="G619" s="1">
        <f t="shared" si="135"/>
        <v>99</v>
      </c>
      <c r="H619" s="2">
        <f t="shared" si="136"/>
        <v>0.23185011709601874</v>
      </c>
      <c r="I619" s="8"/>
      <c r="J619" s="2">
        <f t="shared" si="141"/>
        <v>0.5901639344262295</v>
      </c>
      <c r="K619" s="2">
        <f t="shared" si="142"/>
        <v>0.35831381733021078</v>
      </c>
      <c r="L619" s="2">
        <f t="shared" si="143"/>
        <v>1.873536299765808E-2</v>
      </c>
      <c r="M619" s="2">
        <f t="shared" si="144"/>
        <v>3.2786885245901641E-2</v>
      </c>
      <c r="N619" s="1">
        <v>252</v>
      </c>
      <c r="O619" s="1">
        <v>153</v>
      </c>
      <c r="P619" s="1">
        <v>8</v>
      </c>
      <c r="Q619" s="122"/>
      <c r="R619" s="122"/>
      <c r="S619" s="122"/>
      <c r="T619" s="122"/>
      <c r="U619" s="122"/>
      <c r="V619" s="122"/>
      <c r="W619" s="122">
        <v>0</v>
      </c>
      <c r="X619" s="122">
        <v>0</v>
      </c>
      <c r="Y619" s="57"/>
      <c r="Z619" s="57"/>
      <c r="AA619" s="57">
        <v>2</v>
      </c>
      <c r="AB619" s="10">
        <v>8</v>
      </c>
      <c r="AC619" s="10">
        <v>4</v>
      </c>
      <c r="AD619" s="57"/>
      <c r="AI619" t="str">
        <f t="shared" si="138"/>
        <v>Troy</v>
      </c>
      <c r="AJ619" t="s">
        <v>2569</v>
      </c>
      <c r="AK619">
        <v>1</v>
      </c>
      <c r="AM619" s="91">
        <v>50</v>
      </c>
      <c r="AN619" s="93">
        <v>19</v>
      </c>
      <c r="AO619" s="93">
        <v>85</v>
      </c>
      <c r="AP619" s="97">
        <v>73525</v>
      </c>
      <c r="AQ619" s="97">
        <f t="shared" si="137"/>
        <v>50019</v>
      </c>
      <c r="AR619" s="10" t="s">
        <v>718</v>
      </c>
      <c r="AS619">
        <f t="shared" si="145"/>
        <v>5073525</v>
      </c>
      <c r="AW619">
        <v>36.06</v>
      </c>
      <c r="AX619">
        <v>0</v>
      </c>
      <c r="AY619">
        <v>36.06</v>
      </c>
    </row>
    <row r="620" spans="1:51" ht="13" hidden="1" customHeight="1" outlineLevel="1">
      <c r="A620" t="s">
        <v>1186</v>
      </c>
      <c r="B620" s="10" t="s">
        <v>640</v>
      </c>
      <c r="C620" s="1">
        <f t="shared" si="139"/>
        <v>627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 t="shared" si="140"/>
        <v>3</v>
      </c>
      <c r="G620" s="1">
        <f t="shared" si="135"/>
        <v>162</v>
      </c>
      <c r="H620" s="2">
        <f t="shared" si="136"/>
        <v>0.25837320574162681</v>
      </c>
      <c r="I620" s="8"/>
      <c r="J620" s="2">
        <f t="shared" si="141"/>
        <v>0.60127591706539074</v>
      </c>
      <c r="K620" s="2">
        <f t="shared" si="142"/>
        <v>0.34290271132376393</v>
      </c>
      <c r="L620" s="2">
        <f t="shared" si="143"/>
        <v>1.9138755980861243E-2</v>
      </c>
      <c r="M620" s="2">
        <f t="shared" si="144"/>
        <v>3.6682615629984081E-2</v>
      </c>
      <c r="N620" s="1">
        <v>377</v>
      </c>
      <c r="O620" s="1">
        <v>215</v>
      </c>
      <c r="P620" s="1">
        <v>12</v>
      </c>
      <c r="Q620" s="122"/>
      <c r="R620" s="122"/>
      <c r="S620" s="122"/>
      <c r="T620" s="122"/>
      <c r="U620" s="122"/>
      <c r="V620" s="122"/>
      <c r="W620" s="122">
        <v>3</v>
      </c>
      <c r="X620" s="122">
        <v>2</v>
      </c>
      <c r="Y620" s="57"/>
      <c r="Z620" s="57"/>
      <c r="AA620" s="57">
        <v>6</v>
      </c>
      <c r="AB620" s="10">
        <v>7</v>
      </c>
      <c r="AC620" s="10">
        <v>5</v>
      </c>
      <c r="AD620" s="57"/>
      <c r="AI620" t="str">
        <f t="shared" si="138"/>
        <v>Tunbridge</v>
      </c>
      <c r="AJ620" t="s">
        <v>1476</v>
      </c>
      <c r="AK620">
        <v>1</v>
      </c>
      <c r="AM620" s="91">
        <v>50</v>
      </c>
      <c r="AN620" s="93">
        <v>17</v>
      </c>
      <c r="AO620" s="93">
        <v>65</v>
      </c>
      <c r="AP620" s="97">
        <v>73675</v>
      </c>
      <c r="AQ620" s="97">
        <f t="shared" si="137"/>
        <v>50017</v>
      </c>
      <c r="AR620" s="10" t="s">
        <v>718</v>
      </c>
      <c r="AS620">
        <f t="shared" si="145"/>
        <v>5073675</v>
      </c>
      <c r="AW620">
        <v>44.76</v>
      </c>
      <c r="AX620">
        <v>0.02</v>
      </c>
      <c r="AY620">
        <v>44.73</v>
      </c>
    </row>
    <row r="621" spans="1:51" ht="13" hidden="1" customHeight="1" outlineLevel="1">
      <c r="A621" t="s">
        <v>2160</v>
      </c>
      <c r="B621" s="10" t="s">
        <v>640</v>
      </c>
      <c r="C621" s="1">
        <f t="shared" si="139"/>
        <v>1560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 t="shared" si="140"/>
        <v>3</v>
      </c>
      <c r="G621" s="1">
        <f t="shared" si="135"/>
        <v>578</v>
      </c>
      <c r="H621" s="2">
        <f t="shared" si="136"/>
        <v>0.37051282051282053</v>
      </c>
      <c r="I621" s="8"/>
      <c r="J621" s="2">
        <f t="shared" si="141"/>
        <v>0.66923076923076918</v>
      </c>
      <c r="K621" s="2">
        <f t="shared" si="142"/>
        <v>0.29871794871794871</v>
      </c>
      <c r="L621" s="2">
        <f t="shared" si="143"/>
        <v>1.3461538461538462E-2</v>
      </c>
      <c r="M621" s="2">
        <f t="shared" si="144"/>
        <v>1.8589743589743642E-2</v>
      </c>
      <c r="N621" s="1">
        <v>1044</v>
      </c>
      <c r="O621" s="1">
        <v>466</v>
      </c>
      <c r="P621" s="1">
        <v>21</v>
      </c>
      <c r="Q621" s="122"/>
      <c r="R621" s="122"/>
      <c r="S621" s="122"/>
      <c r="T621" s="122"/>
      <c r="U621" s="122"/>
      <c r="V621" s="122"/>
      <c r="W621" s="122">
        <v>5</v>
      </c>
      <c r="X621" s="122">
        <v>0</v>
      </c>
      <c r="Y621" s="57"/>
      <c r="Z621" s="57"/>
      <c r="AA621" s="57">
        <v>6</v>
      </c>
      <c r="AB621" s="10">
        <v>12</v>
      </c>
      <c r="AC621" s="10">
        <v>6</v>
      </c>
      <c r="AD621" s="57"/>
      <c r="AI621" t="str">
        <f t="shared" si="138"/>
        <v>Underhill</v>
      </c>
      <c r="AJ621" t="s">
        <v>833</v>
      </c>
      <c r="AK621">
        <v>1</v>
      </c>
      <c r="AM621" s="91">
        <v>50</v>
      </c>
      <c r="AN621" s="93">
        <v>7</v>
      </c>
      <c r="AO621" s="93">
        <v>75</v>
      </c>
      <c r="AP621" s="97">
        <v>73975</v>
      </c>
      <c r="AQ621" s="97">
        <f t="shared" si="137"/>
        <v>50007</v>
      </c>
      <c r="AR621" s="10" t="s">
        <v>718</v>
      </c>
      <c r="AS621">
        <f t="shared" si="145"/>
        <v>5073975</v>
      </c>
      <c r="AW621">
        <v>51.4</v>
      </c>
      <c r="AX621">
        <v>0.05</v>
      </c>
      <c r="AY621">
        <v>51.35</v>
      </c>
    </row>
    <row r="622" spans="1:51" ht="13" hidden="1" customHeight="1" outlineLevel="1">
      <c r="A622" t="s">
        <v>1642</v>
      </c>
      <c r="B622" s="10" t="s">
        <v>640</v>
      </c>
      <c r="C622" s="1">
        <f t="shared" si="139"/>
        <v>944</v>
      </c>
      <c r="D622" s="7">
        <f>IF(N622&gt;0, RANK(N622,(N622:P622,Q622:AE622)),0)</f>
        <v>1</v>
      </c>
      <c r="E622" s="7">
        <f>IF(O622&gt;0,RANK(O622,(N622:P622,Q622:AE622)),0)</f>
        <v>2</v>
      </c>
      <c r="F622" s="7">
        <f t="shared" si="140"/>
        <v>3</v>
      </c>
      <c r="G622" s="1">
        <f t="shared" si="135"/>
        <v>359</v>
      </c>
      <c r="H622" s="2">
        <f t="shared" si="136"/>
        <v>0.38029661016949151</v>
      </c>
      <c r="I622" s="8"/>
      <c r="J622" s="2">
        <f t="shared" si="141"/>
        <v>0.67266949152542377</v>
      </c>
      <c r="K622" s="2">
        <f t="shared" si="142"/>
        <v>0.2923728813559322</v>
      </c>
      <c r="L622" s="2">
        <f t="shared" si="143"/>
        <v>1.059322033898305E-2</v>
      </c>
      <c r="M622" s="2">
        <f t="shared" si="144"/>
        <v>2.436440677966098E-2</v>
      </c>
      <c r="N622" s="1">
        <v>635</v>
      </c>
      <c r="O622" s="1">
        <v>276</v>
      </c>
      <c r="P622" s="1">
        <v>10</v>
      </c>
      <c r="Q622" s="122"/>
      <c r="R622" s="122"/>
      <c r="S622" s="122"/>
      <c r="T622" s="122"/>
      <c r="U622" s="122"/>
      <c r="V622" s="122"/>
      <c r="W622" s="122">
        <v>3</v>
      </c>
      <c r="X622" s="122">
        <v>1</v>
      </c>
      <c r="Y622" s="57"/>
      <c r="Z622" s="57"/>
      <c r="AA622" s="57">
        <v>1</v>
      </c>
      <c r="AB622" s="10">
        <v>10</v>
      </c>
      <c r="AC622" s="10">
        <v>8</v>
      </c>
      <c r="AD622" s="57"/>
      <c r="AI622" t="str">
        <f t="shared" si="138"/>
        <v>Vergennes</v>
      </c>
      <c r="AJ622" t="s">
        <v>1058</v>
      </c>
      <c r="AK622">
        <v>1</v>
      </c>
      <c r="AM622" s="91">
        <v>50</v>
      </c>
      <c r="AN622" s="93">
        <v>1</v>
      </c>
      <c r="AO622" s="93">
        <v>100</v>
      </c>
      <c r="AP622" s="97">
        <v>74650</v>
      </c>
      <c r="AQ622" s="97">
        <f t="shared" si="137"/>
        <v>50001</v>
      </c>
      <c r="AR622" s="10" t="s">
        <v>710</v>
      </c>
      <c r="AS622">
        <f t="shared" si="145"/>
        <v>5074650</v>
      </c>
      <c r="AW622">
        <v>2.5</v>
      </c>
      <c r="AX622">
        <v>0.1</v>
      </c>
      <c r="AY622">
        <v>2.4</v>
      </c>
    </row>
    <row r="623" spans="1:51" ht="13" hidden="1" customHeight="1" outlineLevel="1">
      <c r="A623" t="s">
        <v>1931</v>
      </c>
      <c r="B623" s="10" t="s">
        <v>640</v>
      </c>
      <c r="C623" s="1">
        <f t="shared" si="139"/>
        <v>858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 t="shared" si="140"/>
        <v>3</v>
      </c>
      <c r="G623" s="1">
        <f t="shared" si="135"/>
        <v>63</v>
      </c>
      <c r="H623" s="2">
        <f t="shared" si="136"/>
        <v>7.3426573426573424E-2</v>
      </c>
      <c r="I623" s="8"/>
      <c r="J623" s="2">
        <f t="shared" si="141"/>
        <v>0.43473193473193472</v>
      </c>
      <c r="K623" s="2">
        <f t="shared" si="142"/>
        <v>0.50815850815850816</v>
      </c>
      <c r="L623" s="2">
        <f t="shared" si="143"/>
        <v>1.7482517482517484E-2</v>
      </c>
      <c r="M623" s="2">
        <f t="shared" si="144"/>
        <v>3.9627039627039631E-2</v>
      </c>
      <c r="N623" s="1">
        <v>373</v>
      </c>
      <c r="O623" s="1">
        <v>436</v>
      </c>
      <c r="P623" s="1">
        <v>15</v>
      </c>
      <c r="Q623" s="122"/>
      <c r="R623" s="122"/>
      <c r="S623" s="122"/>
      <c r="T623" s="122"/>
      <c r="U623" s="122"/>
      <c r="V623" s="122"/>
      <c r="W623" s="122">
        <v>11</v>
      </c>
      <c r="X623" s="122">
        <v>0</v>
      </c>
      <c r="Y623" s="57"/>
      <c r="Z623" s="57"/>
      <c r="AA623" s="57">
        <v>4</v>
      </c>
      <c r="AB623" s="10">
        <v>10</v>
      </c>
      <c r="AC623" s="10">
        <v>9</v>
      </c>
      <c r="AD623" s="57"/>
      <c r="AI623" t="str">
        <f t="shared" si="138"/>
        <v>Vernon</v>
      </c>
      <c r="AJ623" t="s">
        <v>496</v>
      </c>
      <c r="AK623">
        <v>1</v>
      </c>
      <c r="AM623" s="91">
        <v>50</v>
      </c>
      <c r="AN623" s="93">
        <v>25</v>
      </c>
      <c r="AO623" s="93">
        <v>85</v>
      </c>
      <c r="AP623" s="97">
        <v>74800</v>
      </c>
      <c r="AQ623" s="97">
        <f t="shared" si="137"/>
        <v>50025</v>
      </c>
      <c r="AR623" s="10" t="s">
        <v>718</v>
      </c>
      <c r="AS623">
        <f t="shared" si="145"/>
        <v>5074800</v>
      </c>
      <c r="AW623">
        <v>20.010000000000002</v>
      </c>
      <c r="AX623">
        <v>0.63</v>
      </c>
      <c r="AY623">
        <v>19.38</v>
      </c>
    </row>
    <row r="624" spans="1:51" ht="13" hidden="1" customHeight="1" outlineLevel="1">
      <c r="A624" t="s">
        <v>1208</v>
      </c>
      <c r="B624" s="10" t="s">
        <v>640</v>
      </c>
      <c r="C624" s="1">
        <f t="shared" si="139"/>
        <v>245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 t="shared" si="140"/>
        <v>6</v>
      </c>
      <c r="G624" s="1">
        <f t="shared" ref="G624:G663" si="146">IF(C624&gt;0,MAX(N624:P624)-LARGE(N624:P624,2),0)</f>
        <v>62</v>
      </c>
      <c r="H624" s="2">
        <f t="shared" ref="H624:H663" si="147">IF(C624&gt;0,G624/C624,0)</f>
        <v>0.2530612244897959</v>
      </c>
      <c r="I624" s="8"/>
      <c r="J624" s="2">
        <f t="shared" si="141"/>
        <v>0.59183673469387754</v>
      </c>
      <c r="K624" s="2">
        <f t="shared" si="142"/>
        <v>0.33877551020408164</v>
      </c>
      <c r="L624" s="2">
        <f t="shared" si="143"/>
        <v>4.0816326530612249E-3</v>
      </c>
      <c r="M624" s="2">
        <f t="shared" si="144"/>
        <v>6.5306122448979598E-2</v>
      </c>
      <c r="N624" s="1">
        <v>145</v>
      </c>
      <c r="O624" s="1">
        <v>83</v>
      </c>
      <c r="P624" s="1">
        <v>1</v>
      </c>
      <c r="Q624" s="122"/>
      <c r="R624" s="122"/>
      <c r="S624" s="122"/>
      <c r="T624" s="122"/>
      <c r="U624" s="122"/>
      <c r="V624" s="122"/>
      <c r="W624" s="122">
        <v>1</v>
      </c>
      <c r="X624" s="122">
        <v>0</v>
      </c>
      <c r="Y624" s="57"/>
      <c r="Z624" s="57"/>
      <c r="AA624" s="57">
        <v>5</v>
      </c>
      <c r="AB624" s="10">
        <v>7</v>
      </c>
      <c r="AC624" s="10">
        <v>3</v>
      </c>
      <c r="AD624" s="57"/>
      <c r="AI624" t="str">
        <f t="shared" si="138"/>
        <v>Vershire</v>
      </c>
      <c r="AJ624" t="s">
        <v>1476</v>
      </c>
      <c r="AK624">
        <v>1</v>
      </c>
      <c r="AM624" s="91">
        <v>50</v>
      </c>
      <c r="AN624" s="93">
        <v>17</v>
      </c>
      <c r="AO624" s="93">
        <v>70</v>
      </c>
      <c r="AP624" s="97">
        <v>74950</v>
      </c>
      <c r="AQ624" s="97">
        <f t="shared" si="137"/>
        <v>50017</v>
      </c>
      <c r="AR624" s="10" t="s">
        <v>718</v>
      </c>
      <c r="AS624">
        <f t="shared" si="145"/>
        <v>5074950</v>
      </c>
      <c r="AW624">
        <v>36.53</v>
      </c>
      <c r="AX624">
        <v>0.02</v>
      </c>
      <c r="AY624">
        <v>36.5</v>
      </c>
    </row>
    <row r="625" spans="1:51" ht="13" hidden="1" customHeight="1" outlineLevel="1">
      <c r="A625" t="s">
        <v>2152</v>
      </c>
      <c r="B625" s="10" t="s">
        <v>640</v>
      </c>
      <c r="C625" s="1">
        <f t="shared" si="139"/>
        <v>37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 t="shared" si="140"/>
        <v>5</v>
      </c>
      <c r="G625" s="1">
        <f t="shared" si="146"/>
        <v>4</v>
      </c>
      <c r="H625" s="2">
        <f t="shared" si="147"/>
        <v>0.10810810810810811</v>
      </c>
      <c r="I625" s="8"/>
      <c r="J625" s="2">
        <f t="shared" si="141"/>
        <v>0.3783783783783784</v>
      </c>
      <c r="K625" s="2">
        <f t="shared" si="142"/>
        <v>0.48648648648648651</v>
      </c>
      <c r="L625" s="2">
        <f t="shared" si="143"/>
        <v>2.7027027027027029E-2</v>
      </c>
      <c r="M625" s="2">
        <f t="shared" si="144"/>
        <v>0.10810810810810806</v>
      </c>
      <c r="N625" s="1">
        <v>14</v>
      </c>
      <c r="O625" s="1">
        <v>18</v>
      </c>
      <c r="P625" s="1">
        <v>1</v>
      </c>
      <c r="Q625" s="122"/>
      <c r="R625" s="122"/>
      <c r="S625" s="122"/>
      <c r="T625" s="122"/>
      <c r="U625" s="122"/>
      <c r="V625" s="122"/>
      <c r="W625" s="122">
        <v>0</v>
      </c>
      <c r="X625" s="122">
        <v>0</v>
      </c>
      <c r="Y625" s="57"/>
      <c r="Z625" s="57"/>
      <c r="AA625" s="57">
        <v>2</v>
      </c>
      <c r="AB625" s="10">
        <v>2</v>
      </c>
      <c r="AC625" s="10">
        <v>0</v>
      </c>
      <c r="AD625" s="57"/>
      <c r="AI625" t="str">
        <f t="shared" si="138"/>
        <v>Victory</v>
      </c>
      <c r="AJ625" t="s">
        <v>808</v>
      </c>
      <c r="AK625">
        <v>1</v>
      </c>
      <c r="AM625" s="91">
        <v>50</v>
      </c>
      <c r="AN625" s="93">
        <v>9</v>
      </c>
      <c r="AO625" s="93">
        <v>85</v>
      </c>
      <c r="AP625" s="97">
        <v>75175</v>
      </c>
      <c r="AQ625" s="97">
        <f t="shared" si="137"/>
        <v>50009</v>
      </c>
      <c r="AR625" s="10" t="s">
        <v>718</v>
      </c>
      <c r="AS625">
        <f t="shared" si="145"/>
        <v>5075175</v>
      </c>
      <c r="AW625">
        <v>43</v>
      </c>
      <c r="AX625">
        <v>0.03</v>
      </c>
      <c r="AY625">
        <v>42.97</v>
      </c>
    </row>
    <row r="626" spans="1:51" ht="13" hidden="1" customHeight="1" outlineLevel="1">
      <c r="A626" t="s">
        <v>867</v>
      </c>
      <c r="B626" s="10" t="s">
        <v>640</v>
      </c>
      <c r="C626" s="1">
        <f t="shared" si="139"/>
        <v>859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140"/>
        <v>3</v>
      </c>
      <c r="G626" s="1">
        <f t="shared" si="146"/>
        <v>427</v>
      </c>
      <c r="H626" s="2">
        <f t="shared" si="147"/>
        <v>0.49708963911525028</v>
      </c>
      <c r="I626" s="8"/>
      <c r="J626" s="2">
        <f t="shared" si="141"/>
        <v>0.729918509895227</v>
      </c>
      <c r="K626" s="2">
        <f t="shared" si="142"/>
        <v>0.23282887077997672</v>
      </c>
      <c r="L626" s="2">
        <f t="shared" si="143"/>
        <v>1.7462165308498253E-2</v>
      </c>
      <c r="M626" s="2">
        <f t="shared" si="144"/>
        <v>1.9790454016298035E-2</v>
      </c>
      <c r="N626" s="1">
        <v>627</v>
      </c>
      <c r="O626" s="1">
        <v>200</v>
      </c>
      <c r="P626" s="1">
        <v>15</v>
      </c>
      <c r="Q626" s="122"/>
      <c r="R626" s="122"/>
      <c r="S626" s="122"/>
      <c r="T626" s="122"/>
      <c r="U626" s="122"/>
      <c r="V626" s="122"/>
      <c r="W626" s="122">
        <v>0</v>
      </c>
      <c r="X626" s="122">
        <v>0</v>
      </c>
      <c r="Y626" s="57"/>
      <c r="Z626" s="57"/>
      <c r="AA626" s="57">
        <v>2</v>
      </c>
      <c r="AB626" s="10">
        <v>7</v>
      </c>
      <c r="AC626" s="10">
        <v>8</v>
      </c>
      <c r="AD626" s="57"/>
      <c r="AI626" t="str">
        <f t="shared" si="138"/>
        <v>Waitsfield</v>
      </c>
      <c r="AJ626" t="s">
        <v>2232</v>
      </c>
      <c r="AK626">
        <v>1</v>
      </c>
      <c r="AM626" s="91">
        <v>50</v>
      </c>
      <c r="AN626" s="93">
        <v>23</v>
      </c>
      <c r="AO626" s="93">
        <v>80</v>
      </c>
      <c r="AP626" s="97">
        <v>75325</v>
      </c>
      <c r="AQ626" s="97">
        <f t="shared" si="137"/>
        <v>50023</v>
      </c>
      <c r="AR626" s="10" t="s">
        <v>718</v>
      </c>
      <c r="AS626">
        <f t="shared" si="145"/>
        <v>5075325</v>
      </c>
      <c r="AW626">
        <v>26.91</v>
      </c>
      <c r="AX626">
        <v>0.01</v>
      </c>
      <c r="AY626">
        <v>26.91</v>
      </c>
    </row>
    <row r="627" spans="1:51" ht="13" hidden="1" customHeight="1" outlineLevel="1">
      <c r="A627" t="s">
        <v>1630</v>
      </c>
      <c r="B627" s="10" t="s">
        <v>640</v>
      </c>
      <c r="C627" s="1">
        <f t="shared" si="139"/>
        <v>432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 t="shared" si="140"/>
        <v>6</v>
      </c>
      <c r="G627" s="1">
        <f t="shared" si="146"/>
        <v>132</v>
      </c>
      <c r="H627" s="2">
        <f t="shared" si="147"/>
        <v>0.30555555555555558</v>
      </c>
      <c r="I627" s="8"/>
      <c r="J627" s="2">
        <f t="shared" si="141"/>
        <v>0.62731481481481477</v>
      </c>
      <c r="K627" s="2">
        <f t="shared" si="142"/>
        <v>0.32175925925925924</v>
      </c>
      <c r="L627" s="2">
        <f t="shared" si="143"/>
        <v>6.9444444444444441E-3</v>
      </c>
      <c r="M627" s="2">
        <f t="shared" si="144"/>
        <v>4.3981481481481538E-2</v>
      </c>
      <c r="N627" s="1">
        <v>271</v>
      </c>
      <c r="O627" s="1">
        <v>139</v>
      </c>
      <c r="P627" s="1">
        <v>3</v>
      </c>
      <c r="Q627" s="122"/>
      <c r="R627" s="122"/>
      <c r="S627" s="122"/>
      <c r="T627" s="122"/>
      <c r="U627" s="122"/>
      <c r="V627" s="122"/>
      <c r="W627" s="122">
        <v>5</v>
      </c>
      <c r="X627" s="122">
        <v>0</v>
      </c>
      <c r="Y627" s="57"/>
      <c r="Z627" s="57"/>
      <c r="AA627" s="57">
        <v>0</v>
      </c>
      <c r="AB627" s="10">
        <v>9</v>
      </c>
      <c r="AC627" s="10">
        <v>5</v>
      </c>
      <c r="AD627" s="57"/>
      <c r="AI627" t="str">
        <f t="shared" si="138"/>
        <v>Walden</v>
      </c>
      <c r="AJ627" t="s">
        <v>1592</v>
      </c>
      <c r="AK627">
        <v>1</v>
      </c>
      <c r="AM627" s="91">
        <v>50</v>
      </c>
      <c r="AN627" s="93">
        <v>5</v>
      </c>
      <c r="AO627" s="93">
        <v>75</v>
      </c>
      <c r="AP627" s="97">
        <v>75700</v>
      </c>
      <c r="AQ627" s="97">
        <f t="shared" ref="AQ627:AQ662" si="148">AM627*1000+AN627</f>
        <v>50005</v>
      </c>
      <c r="AR627" s="10" t="s">
        <v>718</v>
      </c>
      <c r="AS627">
        <f t="shared" si="145"/>
        <v>5075700</v>
      </c>
      <c r="AW627">
        <v>39.020000000000003</v>
      </c>
      <c r="AX627">
        <v>0.28999999999999998</v>
      </c>
      <c r="AY627">
        <v>38.729999999999997</v>
      </c>
    </row>
    <row r="628" spans="1:51" ht="13" hidden="1" customHeight="1" outlineLevel="1">
      <c r="A628" t="s">
        <v>1884</v>
      </c>
      <c r="B628" s="10" t="s">
        <v>640</v>
      </c>
      <c r="C628" s="1">
        <f t="shared" si="139"/>
        <v>902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 t="shared" si="140"/>
        <v>4</v>
      </c>
      <c r="G628" s="1">
        <f t="shared" si="146"/>
        <v>148</v>
      </c>
      <c r="H628" s="2">
        <f t="shared" si="147"/>
        <v>0.16407982261640799</v>
      </c>
      <c r="I628" s="8"/>
      <c r="J628" s="2">
        <f t="shared" si="141"/>
        <v>0.55764966740576494</v>
      </c>
      <c r="K628" s="2">
        <f t="shared" si="142"/>
        <v>0.39356984478935697</v>
      </c>
      <c r="L628" s="2">
        <f t="shared" si="143"/>
        <v>1.4412416851441241E-2</v>
      </c>
      <c r="M628" s="2">
        <f t="shared" si="144"/>
        <v>3.4368070953436851E-2</v>
      </c>
      <c r="N628" s="1">
        <v>503</v>
      </c>
      <c r="O628" s="1">
        <v>355</v>
      </c>
      <c r="P628" s="1">
        <v>13</v>
      </c>
      <c r="Q628" s="122"/>
      <c r="R628" s="122"/>
      <c r="S628" s="122"/>
      <c r="T628" s="122"/>
      <c r="U628" s="122"/>
      <c r="V628" s="122"/>
      <c r="W628" s="122">
        <v>4</v>
      </c>
      <c r="X628" s="122">
        <v>0</v>
      </c>
      <c r="Y628" s="57"/>
      <c r="Z628" s="57"/>
      <c r="AA628" s="57">
        <v>0</v>
      </c>
      <c r="AB628" s="10">
        <v>15</v>
      </c>
      <c r="AC628" s="10">
        <v>12</v>
      </c>
      <c r="AD628" s="57"/>
      <c r="AI628" t="str">
        <f t="shared" si="138"/>
        <v>Wallingford</v>
      </c>
      <c r="AJ628" t="s">
        <v>1255</v>
      </c>
      <c r="AK628">
        <v>1</v>
      </c>
      <c r="AM628" s="91">
        <v>50</v>
      </c>
      <c r="AN628" s="93">
        <v>21</v>
      </c>
      <c r="AO628" s="93">
        <v>125</v>
      </c>
      <c r="AP628" s="97">
        <v>75925</v>
      </c>
      <c r="AQ628" s="97">
        <f t="shared" si="148"/>
        <v>50021</v>
      </c>
      <c r="AR628" s="10" t="s">
        <v>718</v>
      </c>
      <c r="AS628">
        <f t="shared" si="145"/>
        <v>5075925</v>
      </c>
      <c r="AW628">
        <v>43.45</v>
      </c>
      <c r="AX628">
        <v>0.21</v>
      </c>
      <c r="AY628">
        <v>43.24</v>
      </c>
    </row>
    <row r="629" spans="1:51" ht="13" hidden="1" customHeight="1" outlineLevel="1">
      <c r="A629" t="s">
        <v>1649</v>
      </c>
      <c r="B629" s="10" t="s">
        <v>640</v>
      </c>
      <c r="C629" s="1">
        <f t="shared" si="139"/>
        <v>231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 t="shared" si="140"/>
        <v>4</v>
      </c>
      <c r="G629" s="1">
        <f t="shared" si="146"/>
        <v>95</v>
      </c>
      <c r="H629" s="2">
        <f t="shared" si="147"/>
        <v>0.41125541125541126</v>
      </c>
      <c r="I629" s="8"/>
      <c r="J629" s="2">
        <f t="shared" si="141"/>
        <v>0.68831168831168832</v>
      </c>
      <c r="K629" s="2">
        <f t="shared" si="142"/>
        <v>0.27705627705627706</v>
      </c>
      <c r="L629" s="2">
        <f t="shared" si="143"/>
        <v>4.329004329004329E-3</v>
      </c>
      <c r="M629" s="2">
        <f t="shared" si="144"/>
        <v>3.0303030303030297E-2</v>
      </c>
      <c r="N629" s="1">
        <v>159</v>
      </c>
      <c r="O629" s="1">
        <v>64</v>
      </c>
      <c r="P629" s="1">
        <v>1</v>
      </c>
      <c r="Q629" s="122"/>
      <c r="R629" s="122"/>
      <c r="S629" s="122"/>
      <c r="T629" s="122"/>
      <c r="U629" s="122"/>
      <c r="V629" s="122"/>
      <c r="W629" s="122">
        <v>1</v>
      </c>
      <c r="X629" s="122">
        <v>1</v>
      </c>
      <c r="Y629" s="57"/>
      <c r="Z629" s="57"/>
      <c r="AA629" s="57">
        <v>1</v>
      </c>
      <c r="AB629" s="10">
        <v>0</v>
      </c>
      <c r="AC629" s="10">
        <v>4</v>
      </c>
      <c r="AD629" s="57"/>
      <c r="AI629" t="str">
        <f t="shared" si="138"/>
        <v>Waltham</v>
      </c>
      <c r="AJ629" t="s">
        <v>1058</v>
      </c>
      <c r="AK629">
        <v>1</v>
      </c>
      <c r="AM629" s="91">
        <v>50</v>
      </c>
      <c r="AN629" s="93">
        <v>1</v>
      </c>
      <c r="AO629" s="93">
        <v>105</v>
      </c>
      <c r="AP629" s="97">
        <v>76075</v>
      </c>
      <c r="AQ629" s="97">
        <f t="shared" si="148"/>
        <v>50001</v>
      </c>
      <c r="AR629" s="10" t="s">
        <v>718</v>
      </c>
      <c r="AS629">
        <f t="shared" si="145"/>
        <v>5076075</v>
      </c>
      <c r="AW629">
        <v>8.8699999999999992</v>
      </c>
      <c r="AX629">
        <v>0.15</v>
      </c>
      <c r="AY629">
        <v>8.7200000000000006</v>
      </c>
    </row>
    <row r="630" spans="1:51" ht="13" hidden="1" customHeight="1" outlineLevel="1">
      <c r="A630" t="s">
        <v>518</v>
      </c>
      <c r="B630" s="10" t="s">
        <v>640</v>
      </c>
      <c r="C630" s="1">
        <f t="shared" si="139"/>
        <v>296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 t="shared" si="140"/>
        <v>4</v>
      </c>
      <c r="G630" s="1">
        <f t="shared" si="146"/>
        <v>86</v>
      </c>
      <c r="H630" s="2">
        <f t="shared" si="147"/>
        <v>0.29054054054054052</v>
      </c>
      <c r="I630" s="8"/>
      <c r="J630" s="2">
        <f t="shared" si="141"/>
        <v>0.61148648648648651</v>
      </c>
      <c r="K630" s="2">
        <f t="shared" si="142"/>
        <v>0.32094594594594594</v>
      </c>
      <c r="L630" s="2">
        <f t="shared" si="143"/>
        <v>2.364864864864865E-2</v>
      </c>
      <c r="M630" s="2">
        <f t="shared" si="144"/>
        <v>4.3918918918918894E-2</v>
      </c>
      <c r="N630" s="1">
        <v>181</v>
      </c>
      <c r="O630" s="1">
        <v>95</v>
      </c>
      <c r="P630" s="1">
        <v>7</v>
      </c>
      <c r="Q630" s="122"/>
      <c r="R630" s="122"/>
      <c r="S630" s="122"/>
      <c r="T630" s="122"/>
      <c r="U630" s="122"/>
      <c r="V630" s="122"/>
      <c r="W630" s="122">
        <v>3</v>
      </c>
      <c r="X630" s="122">
        <v>0</v>
      </c>
      <c r="Y630" s="57"/>
      <c r="Z630" s="57"/>
      <c r="AA630" s="57">
        <v>0</v>
      </c>
      <c r="AB630" s="10">
        <v>8</v>
      </c>
      <c r="AC630" s="10">
        <v>2</v>
      </c>
      <c r="AD630" s="57"/>
      <c r="AI630" t="str">
        <f t="shared" si="138"/>
        <v>Wardsboro</v>
      </c>
      <c r="AJ630" t="s">
        <v>496</v>
      </c>
      <c r="AK630">
        <v>1</v>
      </c>
      <c r="AM630" s="91">
        <v>50</v>
      </c>
      <c r="AN630" s="93">
        <v>25</v>
      </c>
      <c r="AO630" s="93">
        <v>90</v>
      </c>
      <c r="AP630" s="97">
        <v>76225</v>
      </c>
      <c r="AQ630" s="97">
        <f t="shared" si="148"/>
        <v>50025</v>
      </c>
      <c r="AR630" s="10" t="s">
        <v>718</v>
      </c>
      <c r="AS630">
        <f t="shared" si="145"/>
        <v>5076225</v>
      </c>
      <c r="AW630">
        <v>29.28</v>
      </c>
      <c r="AX630">
        <v>0</v>
      </c>
      <c r="AY630">
        <v>29.28</v>
      </c>
    </row>
    <row r="631" spans="1:51" ht="13" hidden="1" customHeight="1" outlineLevel="1">
      <c r="A631" t="s">
        <v>2118</v>
      </c>
      <c r="B631" s="10" t="s">
        <v>640</v>
      </c>
      <c r="C631" s="1">
        <f t="shared" si="139"/>
        <v>794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 t="shared" si="140"/>
        <v>3</v>
      </c>
      <c r="G631" s="1">
        <f t="shared" si="146"/>
        <v>434</v>
      </c>
      <c r="H631" s="2">
        <f t="shared" si="147"/>
        <v>0.54659949622166248</v>
      </c>
      <c r="I631" s="8"/>
      <c r="J631" s="2">
        <f t="shared" si="141"/>
        <v>0.74307304785894202</v>
      </c>
      <c r="K631" s="2">
        <f t="shared" si="142"/>
        <v>0.19647355163727959</v>
      </c>
      <c r="L631" s="2">
        <f t="shared" si="143"/>
        <v>1.7632241813602016E-2</v>
      </c>
      <c r="M631" s="2">
        <f t="shared" si="144"/>
        <v>4.2821158690176386E-2</v>
      </c>
      <c r="N631" s="1">
        <v>590</v>
      </c>
      <c r="O631" s="1">
        <v>156</v>
      </c>
      <c r="P631" s="1">
        <v>14</v>
      </c>
      <c r="Q631" s="122"/>
      <c r="R631" s="122"/>
      <c r="S631" s="122"/>
      <c r="T631" s="122"/>
      <c r="U631" s="122"/>
      <c r="V631" s="122"/>
      <c r="W631" s="122">
        <v>6</v>
      </c>
      <c r="X631" s="122">
        <v>0</v>
      </c>
      <c r="Y631" s="57"/>
      <c r="Z631" s="57"/>
      <c r="AA631" s="57">
        <v>3</v>
      </c>
      <c r="AB631" s="10">
        <v>14</v>
      </c>
      <c r="AC631" s="10">
        <v>11</v>
      </c>
      <c r="AD631" s="57"/>
      <c r="AI631" t="str">
        <f t="shared" si="138"/>
        <v>Warren</v>
      </c>
      <c r="AJ631" t="s">
        <v>2232</v>
      </c>
      <c r="AK631">
        <v>1</v>
      </c>
      <c r="AM631" s="91">
        <v>50</v>
      </c>
      <c r="AN631" s="93">
        <v>23</v>
      </c>
      <c r="AO631" s="93">
        <v>85</v>
      </c>
      <c r="AP631" s="97">
        <v>76525</v>
      </c>
      <c r="AQ631" s="97">
        <f t="shared" si="148"/>
        <v>50023</v>
      </c>
      <c r="AR631" s="10" t="s">
        <v>718</v>
      </c>
      <c r="AS631">
        <f t="shared" si="145"/>
        <v>5076525</v>
      </c>
      <c r="AW631">
        <v>40.07</v>
      </c>
      <c r="AX631">
        <v>0</v>
      </c>
      <c r="AY631">
        <v>40.07</v>
      </c>
    </row>
    <row r="632" spans="1:51" ht="13" hidden="1" customHeight="1" outlineLevel="1">
      <c r="A632" t="s">
        <v>2232</v>
      </c>
      <c r="B632" s="10" t="s">
        <v>640</v>
      </c>
      <c r="C632" s="1">
        <f t="shared" si="139"/>
        <v>400</v>
      </c>
      <c r="D632" s="7">
        <f>IF(N632&gt;0, RANK(N632,(N632:P632,Q632:AE632)),0)</f>
        <v>1</v>
      </c>
      <c r="E632" s="7">
        <f>IF(O632&gt;0,RANK(O632,(N632:P632,Q632:AE632)),0)</f>
        <v>2</v>
      </c>
      <c r="F632" s="7">
        <f t="shared" si="140"/>
        <v>6</v>
      </c>
      <c r="G632" s="1">
        <f t="shared" si="146"/>
        <v>96</v>
      </c>
      <c r="H632" s="2">
        <f t="shared" si="147"/>
        <v>0.24</v>
      </c>
      <c r="I632" s="8"/>
      <c r="J632" s="2">
        <f t="shared" si="141"/>
        <v>0.59499999999999997</v>
      </c>
      <c r="K632" s="2">
        <f t="shared" si="142"/>
        <v>0.35499999999999998</v>
      </c>
      <c r="L632" s="2">
        <f t="shared" si="143"/>
        <v>7.4999999999999997E-3</v>
      </c>
      <c r="M632" s="2">
        <f t="shared" si="144"/>
        <v>4.2500000000000045E-2</v>
      </c>
      <c r="N632" s="1">
        <v>238</v>
      </c>
      <c r="O632" s="1">
        <v>142</v>
      </c>
      <c r="P632" s="1">
        <v>3</v>
      </c>
      <c r="Q632" s="122"/>
      <c r="R632" s="122"/>
      <c r="S632" s="122"/>
      <c r="T632" s="122"/>
      <c r="U632" s="122"/>
      <c r="V632" s="122"/>
      <c r="W632" s="122">
        <v>5</v>
      </c>
      <c r="X632" s="122">
        <v>1</v>
      </c>
      <c r="Y632" s="57"/>
      <c r="Z632" s="57"/>
      <c r="AA632" s="57">
        <v>1</v>
      </c>
      <c r="AB632" s="10">
        <v>5</v>
      </c>
      <c r="AC632" s="10">
        <v>5</v>
      </c>
      <c r="AD632" s="57"/>
      <c r="AI632" t="str">
        <f t="shared" si="138"/>
        <v>Washington</v>
      </c>
      <c r="AJ632" t="s">
        <v>1476</v>
      </c>
      <c r="AK632">
        <v>1</v>
      </c>
      <c r="AM632" s="91">
        <v>50</v>
      </c>
      <c r="AN632" s="93">
        <v>17</v>
      </c>
      <c r="AO632" s="93">
        <v>75</v>
      </c>
      <c r="AP632" s="97">
        <v>76750</v>
      </c>
      <c r="AQ632" s="97">
        <f t="shared" si="148"/>
        <v>50017</v>
      </c>
      <c r="AR632" s="10" t="s">
        <v>718</v>
      </c>
      <c r="AS632">
        <f t="shared" si="145"/>
        <v>5076750</v>
      </c>
      <c r="AW632">
        <v>38.869999999999997</v>
      </c>
      <c r="AX632">
        <v>0.01</v>
      </c>
      <c r="AY632">
        <v>38.86</v>
      </c>
    </row>
    <row r="633" spans="1:51" ht="13" hidden="1" customHeight="1" outlineLevel="1">
      <c r="A633" t="s">
        <v>1030</v>
      </c>
      <c r="B633" s="10" t="s">
        <v>640</v>
      </c>
      <c r="C633" s="1">
        <f t="shared" si="139"/>
        <v>2192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140"/>
        <v>3</v>
      </c>
      <c r="G633" s="1">
        <f t="shared" si="146"/>
        <v>1104</v>
      </c>
      <c r="H633" s="2">
        <f t="shared" si="147"/>
        <v>0.5036496350364964</v>
      </c>
      <c r="I633" s="8"/>
      <c r="J633" s="2">
        <f t="shared" si="141"/>
        <v>0.7367700729927007</v>
      </c>
      <c r="K633" s="2">
        <f t="shared" si="142"/>
        <v>0.23312043795620438</v>
      </c>
      <c r="L633" s="2">
        <f t="shared" si="143"/>
        <v>1.1405109489051095E-2</v>
      </c>
      <c r="M633" s="2">
        <f t="shared" si="144"/>
        <v>1.8704379562043828E-2</v>
      </c>
      <c r="N633" s="1">
        <v>1615</v>
      </c>
      <c r="O633" s="1">
        <v>511</v>
      </c>
      <c r="P633" s="1">
        <v>25</v>
      </c>
      <c r="Q633" s="122"/>
      <c r="R633" s="122"/>
      <c r="S633" s="122"/>
      <c r="T633" s="122"/>
      <c r="U633" s="122"/>
      <c r="V633" s="122"/>
      <c r="W633" s="122">
        <v>4</v>
      </c>
      <c r="X633" s="122">
        <v>0</v>
      </c>
      <c r="Y633" s="57"/>
      <c r="Z633" s="57"/>
      <c r="AA633" s="57">
        <v>4</v>
      </c>
      <c r="AB633" s="10">
        <v>18</v>
      </c>
      <c r="AC633" s="10">
        <v>15</v>
      </c>
      <c r="AD633" s="57"/>
      <c r="AI633" t="str">
        <f t="shared" si="138"/>
        <v>Waterbury</v>
      </c>
      <c r="AJ633" t="s">
        <v>2232</v>
      </c>
      <c r="AK633">
        <v>1</v>
      </c>
      <c r="AM633" s="91">
        <v>50</v>
      </c>
      <c r="AN633" s="93">
        <v>23</v>
      </c>
      <c r="AO633" s="93">
        <v>90</v>
      </c>
      <c r="AP633" s="97">
        <v>76975</v>
      </c>
      <c r="AQ633" s="97">
        <f t="shared" si="148"/>
        <v>50023</v>
      </c>
      <c r="AR633" s="10" t="s">
        <v>718</v>
      </c>
      <c r="AS633">
        <f t="shared" si="145"/>
        <v>5076975</v>
      </c>
      <c r="AW633">
        <v>49.75</v>
      </c>
      <c r="AX633">
        <v>1.52</v>
      </c>
      <c r="AY633">
        <v>48.23</v>
      </c>
    </row>
    <row r="634" spans="1:51" ht="13" hidden="1" customHeight="1" outlineLevel="1">
      <c r="A634" t="s">
        <v>1201</v>
      </c>
      <c r="B634" s="10" t="s">
        <v>640</v>
      </c>
      <c r="C634" s="1">
        <f t="shared" si="139"/>
        <v>547</v>
      </c>
      <c r="D634" s="7">
        <f>IF(N634&gt;0, RANK(N634,(N634:P634,Q634:AE634)),0)</f>
        <v>2</v>
      </c>
      <c r="E634" s="7">
        <f>IF(O634&gt;0,RANK(O634,(N634:P634,Q634:AE634)),0)</f>
        <v>1</v>
      </c>
      <c r="F634" s="7">
        <f t="shared" si="140"/>
        <v>4</v>
      </c>
      <c r="G634" s="1">
        <f t="shared" si="146"/>
        <v>20</v>
      </c>
      <c r="H634" s="2">
        <f t="shared" si="147"/>
        <v>3.6563071297989032E-2</v>
      </c>
      <c r="I634" s="8"/>
      <c r="J634" s="2">
        <f t="shared" si="141"/>
        <v>0.46252285191956122</v>
      </c>
      <c r="K634" s="2">
        <f t="shared" si="142"/>
        <v>0.4990859232175503</v>
      </c>
      <c r="L634" s="2">
        <f t="shared" si="143"/>
        <v>9.140767824497258E-3</v>
      </c>
      <c r="M634" s="2">
        <f t="shared" si="144"/>
        <v>2.9250457038391228E-2</v>
      </c>
      <c r="N634" s="1">
        <v>253</v>
      </c>
      <c r="O634" s="1">
        <v>273</v>
      </c>
      <c r="P634" s="1">
        <v>5</v>
      </c>
      <c r="Q634" s="122"/>
      <c r="R634" s="122"/>
      <c r="S634" s="122"/>
      <c r="T634" s="122"/>
      <c r="U634" s="122"/>
      <c r="V634" s="122"/>
      <c r="W634" s="122">
        <v>1</v>
      </c>
      <c r="X634" s="122">
        <v>0</v>
      </c>
      <c r="Y634" s="57"/>
      <c r="Z634" s="57"/>
      <c r="AA634" s="57">
        <v>5</v>
      </c>
      <c r="AB634" s="10">
        <v>6</v>
      </c>
      <c r="AC634" s="10">
        <v>4</v>
      </c>
      <c r="AD634" s="57"/>
      <c r="AI634" t="str">
        <f t="shared" si="138"/>
        <v>Waterford</v>
      </c>
      <c r="AJ634" t="s">
        <v>1592</v>
      </c>
      <c r="AK634">
        <v>1</v>
      </c>
      <c r="AM634" s="91">
        <v>50</v>
      </c>
      <c r="AN634" s="93">
        <v>5</v>
      </c>
      <c r="AO634" s="93">
        <v>80</v>
      </c>
      <c r="AP634" s="97">
        <v>77125</v>
      </c>
      <c r="AQ634" s="97">
        <f t="shared" si="148"/>
        <v>50005</v>
      </c>
      <c r="AR634" s="10" t="s">
        <v>718</v>
      </c>
      <c r="AS634">
        <f t="shared" si="145"/>
        <v>5077125</v>
      </c>
      <c r="AW634">
        <v>39.729999999999997</v>
      </c>
      <c r="AX634">
        <v>1.58</v>
      </c>
      <c r="AY634">
        <v>38.15</v>
      </c>
    </row>
    <row r="635" spans="1:51" ht="13" hidden="1" customHeight="1" outlineLevel="1">
      <c r="A635" t="s">
        <v>2117</v>
      </c>
      <c r="B635" s="10" t="s">
        <v>640</v>
      </c>
      <c r="C635" s="1">
        <f t="shared" si="139"/>
        <v>281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 t="shared" si="140"/>
        <v>4</v>
      </c>
      <c r="G635" s="1">
        <f t="shared" si="146"/>
        <v>64</v>
      </c>
      <c r="H635" s="2">
        <f t="shared" si="147"/>
        <v>0.22775800711743771</v>
      </c>
      <c r="I635" s="8"/>
      <c r="J635" s="2">
        <f t="shared" si="141"/>
        <v>0.59786476868327398</v>
      </c>
      <c r="K635" s="2">
        <f t="shared" si="142"/>
        <v>0.37010676156583627</v>
      </c>
      <c r="L635" s="2">
        <f t="shared" si="143"/>
        <v>1.0676156583629894E-2</v>
      </c>
      <c r="M635" s="2">
        <f t="shared" si="144"/>
        <v>2.135231316725985E-2</v>
      </c>
      <c r="N635" s="1">
        <v>168</v>
      </c>
      <c r="O635" s="1">
        <v>104</v>
      </c>
      <c r="P635" s="1">
        <v>3</v>
      </c>
      <c r="Q635" s="122"/>
      <c r="R635" s="122"/>
      <c r="S635" s="122"/>
      <c r="T635" s="122"/>
      <c r="U635" s="122"/>
      <c r="V635" s="122"/>
      <c r="W635" s="122">
        <v>0</v>
      </c>
      <c r="X635" s="122">
        <v>0</v>
      </c>
      <c r="Y635" s="57"/>
      <c r="Z635" s="57"/>
      <c r="AA635" s="57">
        <v>0</v>
      </c>
      <c r="AB635" s="10">
        <v>5</v>
      </c>
      <c r="AC635" s="10">
        <v>1</v>
      </c>
      <c r="AD635" s="57"/>
      <c r="AI635" t="str">
        <f t="shared" si="138"/>
        <v>Waterville</v>
      </c>
      <c r="AJ635" t="s">
        <v>1995</v>
      </c>
      <c r="AK635">
        <v>1</v>
      </c>
      <c r="AM635" s="91">
        <v>50</v>
      </c>
      <c r="AN635" s="93">
        <v>15</v>
      </c>
      <c r="AO635" s="93">
        <v>45</v>
      </c>
      <c r="AP635" s="97">
        <v>77425</v>
      </c>
      <c r="AQ635" s="97">
        <f t="shared" si="148"/>
        <v>50015</v>
      </c>
      <c r="AR635" s="10" t="s">
        <v>718</v>
      </c>
      <c r="AS635">
        <f t="shared" si="145"/>
        <v>5077425</v>
      </c>
      <c r="AW635">
        <v>16.41</v>
      </c>
      <c r="AX635">
        <v>0.01</v>
      </c>
      <c r="AY635">
        <v>16.399999999999999</v>
      </c>
    </row>
    <row r="636" spans="1:51" ht="13" hidden="1" customHeight="1" outlineLevel="1">
      <c r="A636" t="s">
        <v>1202</v>
      </c>
      <c r="B636" s="10" t="s">
        <v>640</v>
      </c>
      <c r="C636" s="1">
        <f t="shared" si="139"/>
        <v>1034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 t="shared" si="140"/>
        <v>6</v>
      </c>
      <c r="G636" s="1">
        <f t="shared" si="146"/>
        <v>197</v>
      </c>
      <c r="H636" s="2">
        <f t="shared" si="147"/>
        <v>0.19052224371373308</v>
      </c>
      <c r="I636" s="8"/>
      <c r="J636" s="2">
        <f t="shared" si="141"/>
        <v>0.56963249516441006</v>
      </c>
      <c r="K636" s="2">
        <f t="shared" si="142"/>
        <v>0.379110251450677</v>
      </c>
      <c r="L636" s="2">
        <f t="shared" si="143"/>
        <v>8.7040618955512572E-3</v>
      </c>
      <c r="M636" s="2">
        <f t="shared" si="144"/>
        <v>4.255319148936168E-2</v>
      </c>
      <c r="N636" s="1">
        <v>589</v>
      </c>
      <c r="O636" s="1">
        <v>392</v>
      </c>
      <c r="P636" s="1">
        <v>9</v>
      </c>
      <c r="Q636" s="122"/>
      <c r="R636" s="122"/>
      <c r="S636" s="122"/>
      <c r="T636" s="122"/>
      <c r="U636" s="122"/>
      <c r="V636" s="122"/>
      <c r="W636" s="122">
        <v>10</v>
      </c>
      <c r="X636" s="122">
        <v>0</v>
      </c>
      <c r="Y636" s="57"/>
      <c r="Z636" s="57"/>
      <c r="AA636" s="57">
        <v>4</v>
      </c>
      <c r="AB636" s="10">
        <v>16</v>
      </c>
      <c r="AC636" s="10">
        <v>14</v>
      </c>
      <c r="AD636" s="57"/>
      <c r="AI636" t="str">
        <f t="shared" si="138"/>
        <v>Weathersfield</v>
      </c>
      <c r="AJ636" t="s">
        <v>1285</v>
      </c>
      <c r="AK636">
        <v>1</v>
      </c>
      <c r="AM636" s="91">
        <v>50</v>
      </c>
      <c r="AN636" s="93">
        <v>27</v>
      </c>
      <c r="AO636" s="93">
        <v>100</v>
      </c>
      <c r="AP636" s="97">
        <v>77500</v>
      </c>
      <c r="AQ636" s="97">
        <f t="shared" si="148"/>
        <v>50027</v>
      </c>
      <c r="AR636" s="10" t="s">
        <v>718</v>
      </c>
      <c r="AS636">
        <f t="shared" si="145"/>
        <v>5077500</v>
      </c>
      <c r="AW636">
        <v>44.18</v>
      </c>
      <c r="AX636">
        <v>0.41</v>
      </c>
      <c r="AY636">
        <v>43.78</v>
      </c>
    </row>
    <row r="637" spans="1:51" ht="13" hidden="1" customHeight="1" outlineLevel="1">
      <c r="A637" t="s">
        <v>194</v>
      </c>
      <c r="B637" s="10" t="s">
        <v>640</v>
      </c>
      <c r="C637" s="1">
        <f t="shared" si="139"/>
        <v>370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 t="shared" si="140"/>
        <v>4</v>
      </c>
      <c r="G637" s="1">
        <f t="shared" si="146"/>
        <v>14</v>
      </c>
      <c r="H637" s="2">
        <f t="shared" si="147"/>
        <v>3.783783783783784E-2</v>
      </c>
      <c r="I637" s="8"/>
      <c r="J637" s="2">
        <f t="shared" si="141"/>
        <v>0.50270270270270268</v>
      </c>
      <c r="K637" s="2">
        <f t="shared" si="142"/>
        <v>0.46486486486486489</v>
      </c>
      <c r="L637" s="2">
        <f t="shared" si="143"/>
        <v>8.1081081081081086E-3</v>
      </c>
      <c r="M637" s="2">
        <f t="shared" si="144"/>
        <v>2.4324324324324326E-2</v>
      </c>
      <c r="N637" s="1">
        <v>186</v>
      </c>
      <c r="O637" s="1">
        <v>172</v>
      </c>
      <c r="P637" s="1">
        <v>3</v>
      </c>
      <c r="Q637" s="122"/>
      <c r="R637" s="122"/>
      <c r="S637" s="122"/>
      <c r="T637" s="122"/>
      <c r="U637" s="122"/>
      <c r="V637" s="122"/>
      <c r="W637" s="122">
        <v>1</v>
      </c>
      <c r="X637" s="122">
        <v>0</v>
      </c>
      <c r="Y637" s="57"/>
      <c r="Z637" s="57"/>
      <c r="AA637" s="57">
        <v>0</v>
      </c>
      <c r="AB637" s="10">
        <v>6</v>
      </c>
      <c r="AC637" s="10">
        <v>2</v>
      </c>
      <c r="AD637" s="57"/>
      <c r="AI637" t="str">
        <f t="shared" si="138"/>
        <v>Wells</v>
      </c>
      <c r="AJ637" t="s">
        <v>1255</v>
      </c>
      <c r="AK637">
        <v>1</v>
      </c>
      <c r="AM637" s="91">
        <v>50</v>
      </c>
      <c r="AN637" s="93">
        <v>21</v>
      </c>
      <c r="AO637" s="93">
        <v>130</v>
      </c>
      <c r="AP637" s="97">
        <v>77950</v>
      </c>
      <c r="AQ637" s="97">
        <f t="shared" si="148"/>
        <v>50021</v>
      </c>
      <c r="AR637" s="10" t="s">
        <v>718</v>
      </c>
      <c r="AS637">
        <f t="shared" si="145"/>
        <v>5077950</v>
      </c>
      <c r="AW637">
        <v>23.36</v>
      </c>
      <c r="AX637">
        <v>0.8</v>
      </c>
      <c r="AY637">
        <v>22.55</v>
      </c>
    </row>
    <row r="638" spans="1:51" ht="13" hidden="1" customHeight="1" outlineLevel="1">
      <c r="A638" t="s">
        <v>1135</v>
      </c>
      <c r="B638" s="10" t="s">
        <v>640</v>
      </c>
      <c r="C638" s="1">
        <f t="shared" si="139"/>
        <v>205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 t="shared" si="140"/>
        <v>4</v>
      </c>
      <c r="G638" s="1">
        <f t="shared" si="146"/>
        <v>60</v>
      </c>
      <c r="H638" s="2">
        <f t="shared" si="147"/>
        <v>0.29268292682926828</v>
      </c>
      <c r="I638" s="8"/>
      <c r="J638" s="2">
        <f t="shared" si="141"/>
        <v>0.61951219512195121</v>
      </c>
      <c r="K638" s="2">
        <f t="shared" si="142"/>
        <v>0.32682926829268294</v>
      </c>
      <c r="L638" s="2">
        <f t="shared" si="143"/>
        <v>9.7560975609756097E-3</v>
      </c>
      <c r="M638" s="2">
        <f t="shared" si="144"/>
        <v>4.3902439024390234E-2</v>
      </c>
      <c r="N638" s="1">
        <v>127</v>
      </c>
      <c r="O638" s="1">
        <v>67</v>
      </c>
      <c r="P638" s="1">
        <v>2</v>
      </c>
      <c r="Q638" s="122"/>
      <c r="R638" s="122"/>
      <c r="S638" s="122"/>
      <c r="T638" s="122"/>
      <c r="U638" s="122"/>
      <c r="V638" s="122"/>
      <c r="W638" s="122">
        <v>1</v>
      </c>
      <c r="X638" s="122">
        <v>1</v>
      </c>
      <c r="Y638" s="57"/>
      <c r="Z638" s="57"/>
      <c r="AA638" s="57">
        <v>1</v>
      </c>
      <c r="AB638" s="10">
        <v>6</v>
      </c>
      <c r="AC638" s="10">
        <v>0</v>
      </c>
      <c r="AD638" s="57"/>
      <c r="AI638" t="str">
        <f t="shared" si="138"/>
        <v>West Fairlee</v>
      </c>
      <c r="AJ638" t="s">
        <v>1476</v>
      </c>
      <c r="AK638">
        <v>1</v>
      </c>
      <c r="AM638" s="91">
        <v>50</v>
      </c>
      <c r="AN638" s="93">
        <v>17</v>
      </c>
      <c r="AO638" s="93">
        <v>80</v>
      </c>
      <c r="AP638" s="97">
        <v>79975</v>
      </c>
      <c r="AQ638" s="97">
        <f t="shared" si="148"/>
        <v>50017</v>
      </c>
      <c r="AR638" s="10" t="s">
        <v>718</v>
      </c>
      <c r="AS638">
        <f t="shared" si="145"/>
        <v>5079975</v>
      </c>
      <c r="AW638">
        <v>22.83</v>
      </c>
      <c r="AX638">
        <v>0.22</v>
      </c>
      <c r="AY638">
        <v>22.6</v>
      </c>
    </row>
    <row r="639" spans="1:51" ht="13" hidden="1" customHeight="1" outlineLevel="1">
      <c r="A639" t="s">
        <v>1517</v>
      </c>
      <c r="B639" s="10" t="s">
        <v>640</v>
      </c>
      <c r="C639" s="1">
        <f t="shared" si="139"/>
        <v>107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 t="shared" si="140"/>
        <v>3</v>
      </c>
      <c r="G639" s="1">
        <f t="shared" si="146"/>
        <v>16</v>
      </c>
      <c r="H639" s="2">
        <f t="shared" si="147"/>
        <v>0.14953271028037382</v>
      </c>
      <c r="I639" s="8"/>
      <c r="J639" s="2">
        <f t="shared" si="141"/>
        <v>0.54205607476635509</v>
      </c>
      <c r="K639" s="2">
        <f t="shared" si="142"/>
        <v>0.3925233644859813</v>
      </c>
      <c r="L639" s="2">
        <f t="shared" si="143"/>
        <v>1.8691588785046728E-2</v>
      </c>
      <c r="M639" s="2">
        <f t="shared" si="144"/>
        <v>4.6728971962616883E-2</v>
      </c>
      <c r="N639" s="1">
        <v>58</v>
      </c>
      <c r="O639" s="1">
        <v>42</v>
      </c>
      <c r="P639" s="1">
        <v>2</v>
      </c>
      <c r="Q639" s="122"/>
      <c r="R639" s="122"/>
      <c r="S639" s="122"/>
      <c r="T639" s="122"/>
      <c r="U639" s="122"/>
      <c r="V639" s="122"/>
      <c r="W639" s="122">
        <v>1</v>
      </c>
      <c r="X639" s="122">
        <v>0</v>
      </c>
      <c r="Y639" s="57"/>
      <c r="Z639" s="57"/>
      <c r="AA639" s="57">
        <v>1</v>
      </c>
      <c r="AB639" s="10">
        <v>2</v>
      </c>
      <c r="AC639" s="10">
        <v>1</v>
      </c>
      <c r="AD639" s="57"/>
      <c r="AI639" t="str">
        <f t="shared" si="138"/>
        <v>West Haven</v>
      </c>
      <c r="AJ639" t="s">
        <v>1255</v>
      </c>
      <c r="AK639">
        <v>1</v>
      </c>
      <c r="AM639" s="91">
        <v>50</v>
      </c>
      <c r="AN639" s="93">
        <v>21</v>
      </c>
      <c r="AO639" s="93">
        <v>135</v>
      </c>
      <c r="AP639" s="97">
        <v>80875</v>
      </c>
      <c r="AQ639" s="97">
        <f t="shared" si="148"/>
        <v>50021</v>
      </c>
      <c r="AR639" s="10" t="s">
        <v>718</v>
      </c>
      <c r="AS639">
        <f t="shared" si="145"/>
        <v>5080875</v>
      </c>
      <c r="AW639">
        <v>28.49</v>
      </c>
      <c r="AX639">
        <v>0.49</v>
      </c>
      <c r="AY639">
        <v>28</v>
      </c>
    </row>
    <row r="640" spans="1:51" ht="13" hidden="1" customHeight="1" outlineLevel="1">
      <c r="A640" t="s">
        <v>1934</v>
      </c>
      <c r="B640" s="10" t="s">
        <v>640</v>
      </c>
      <c r="C640" s="1">
        <f t="shared" si="139"/>
        <v>728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 t="shared" si="140"/>
        <v>4</v>
      </c>
      <c r="G640" s="1">
        <f t="shared" si="146"/>
        <v>95</v>
      </c>
      <c r="H640" s="2">
        <f t="shared" si="147"/>
        <v>0.1304945054945055</v>
      </c>
      <c r="I640" s="8"/>
      <c r="J640" s="2">
        <f t="shared" si="141"/>
        <v>0.53846153846153844</v>
      </c>
      <c r="K640" s="2">
        <f t="shared" si="142"/>
        <v>0.40796703296703296</v>
      </c>
      <c r="L640" s="2">
        <f t="shared" si="143"/>
        <v>1.510989010989011E-2</v>
      </c>
      <c r="M640" s="2">
        <f t="shared" si="144"/>
        <v>3.8461538461538491E-2</v>
      </c>
      <c r="N640" s="1">
        <v>392</v>
      </c>
      <c r="O640" s="1">
        <v>297</v>
      </c>
      <c r="P640" s="1">
        <v>11</v>
      </c>
      <c r="Q640" s="122"/>
      <c r="R640" s="122"/>
      <c r="S640" s="122"/>
      <c r="T640" s="122"/>
      <c r="U640" s="122"/>
      <c r="V640" s="122"/>
      <c r="W640" s="122">
        <v>3</v>
      </c>
      <c r="X640" s="122">
        <v>0</v>
      </c>
      <c r="Y640" s="57"/>
      <c r="Z640" s="57"/>
      <c r="AA640" s="57">
        <v>4</v>
      </c>
      <c r="AB640" s="10">
        <v>6</v>
      </c>
      <c r="AC640" s="10">
        <v>15</v>
      </c>
      <c r="AD640" s="57"/>
      <c r="AI640" t="str">
        <f t="shared" si="138"/>
        <v>West Rutland</v>
      </c>
      <c r="AJ640" t="s">
        <v>1255</v>
      </c>
      <c r="AK640">
        <v>1</v>
      </c>
      <c r="AM640" s="91">
        <v>50</v>
      </c>
      <c r="AN640" s="93">
        <v>21</v>
      </c>
      <c r="AO640" s="93">
        <v>140</v>
      </c>
      <c r="AP640" s="97">
        <v>82300</v>
      </c>
      <c r="AQ640" s="97">
        <f t="shared" si="148"/>
        <v>50021</v>
      </c>
      <c r="AR640" s="10" t="s">
        <v>718</v>
      </c>
      <c r="AS640">
        <f t="shared" si="145"/>
        <v>5082300</v>
      </c>
      <c r="AW640">
        <v>18</v>
      </c>
      <c r="AX640">
        <v>0</v>
      </c>
      <c r="AY640">
        <v>18</v>
      </c>
    </row>
    <row r="641" spans="1:51" ht="13" hidden="1" customHeight="1" outlineLevel="1">
      <c r="A641" t="s">
        <v>621</v>
      </c>
      <c r="B641" s="10" t="s">
        <v>640</v>
      </c>
      <c r="C641" s="1">
        <f t="shared" si="139"/>
        <v>543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 t="shared" si="140"/>
        <v>4</v>
      </c>
      <c r="G641" s="1">
        <f t="shared" si="146"/>
        <v>158</v>
      </c>
      <c r="H641" s="2">
        <f t="shared" si="147"/>
        <v>0.29097605893186002</v>
      </c>
      <c r="I641" s="8"/>
      <c r="J641" s="2">
        <f t="shared" si="141"/>
        <v>0.62430939226519333</v>
      </c>
      <c r="K641" s="2">
        <f t="shared" si="142"/>
        <v>0.33333333333333331</v>
      </c>
      <c r="L641" s="2">
        <f t="shared" si="143"/>
        <v>1.1049723756906077E-2</v>
      </c>
      <c r="M641" s="2">
        <f t="shared" si="144"/>
        <v>3.1307550644567278E-2</v>
      </c>
      <c r="N641" s="1">
        <v>339</v>
      </c>
      <c r="O641" s="1">
        <v>181</v>
      </c>
      <c r="P641" s="1">
        <v>6</v>
      </c>
      <c r="Q641" s="122"/>
      <c r="R641" s="122"/>
      <c r="S641" s="122"/>
      <c r="T641" s="122"/>
      <c r="U641" s="122"/>
      <c r="V641" s="122"/>
      <c r="W641" s="122">
        <v>1</v>
      </c>
      <c r="X641" s="122">
        <v>0</v>
      </c>
      <c r="Y641" s="57"/>
      <c r="Z641" s="57"/>
      <c r="AA641" s="57">
        <v>1</v>
      </c>
      <c r="AB641" s="10">
        <v>9</v>
      </c>
      <c r="AC641" s="10">
        <v>6</v>
      </c>
      <c r="AD641" s="57"/>
      <c r="AI641" t="str">
        <f t="shared" si="138"/>
        <v>West Windsor</v>
      </c>
      <c r="AJ641" t="s">
        <v>1285</v>
      </c>
      <c r="AK641">
        <v>1</v>
      </c>
      <c r="AM641" s="91">
        <v>50</v>
      </c>
      <c r="AN641" s="93">
        <v>27</v>
      </c>
      <c r="AO641" s="93">
        <v>110</v>
      </c>
      <c r="AP641" s="97">
        <v>83050</v>
      </c>
      <c r="AQ641" s="97">
        <f t="shared" si="148"/>
        <v>50027</v>
      </c>
      <c r="AR641" s="10" t="s">
        <v>718</v>
      </c>
      <c r="AS641">
        <f t="shared" si="145"/>
        <v>5083050</v>
      </c>
      <c r="AW641">
        <v>24.72</v>
      </c>
      <c r="AX641">
        <v>0.02</v>
      </c>
      <c r="AY641">
        <v>24.7</v>
      </c>
    </row>
    <row r="642" spans="1:51" ht="13" hidden="1" customHeight="1" outlineLevel="1">
      <c r="A642" t="s">
        <v>1287</v>
      </c>
      <c r="B642" s="10" t="s">
        <v>640</v>
      </c>
      <c r="C642" s="1">
        <f t="shared" si="139"/>
        <v>216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 t="shared" si="140"/>
        <v>3</v>
      </c>
      <c r="G642" s="1">
        <f t="shared" si="146"/>
        <v>44</v>
      </c>
      <c r="H642" s="2">
        <f t="shared" si="147"/>
        <v>0.20370370370370369</v>
      </c>
      <c r="I642" s="8"/>
      <c r="J642" s="2">
        <f t="shared" si="141"/>
        <v>0.56944444444444442</v>
      </c>
      <c r="K642" s="2">
        <f t="shared" si="142"/>
        <v>0.36574074074074076</v>
      </c>
      <c r="L642" s="2">
        <f t="shared" si="143"/>
        <v>2.3148148148148147E-2</v>
      </c>
      <c r="M642" s="2">
        <f t="shared" si="144"/>
        <v>4.1666666666666678E-2</v>
      </c>
      <c r="N642" s="1">
        <v>123</v>
      </c>
      <c r="O642" s="1">
        <v>79</v>
      </c>
      <c r="P642" s="1">
        <v>5</v>
      </c>
      <c r="Q642" s="122"/>
      <c r="R642" s="122"/>
      <c r="S642" s="122"/>
      <c r="T642" s="122"/>
      <c r="U642" s="122"/>
      <c r="V642" s="122"/>
      <c r="W642" s="122">
        <v>3</v>
      </c>
      <c r="X642" s="122">
        <v>0</v>
      </c>
      <c r="Y642" s="57"/>
      <c r="Z642" s="57"/>
      <c r="AA642" s="57">
        <v>1</v>
      </c>
      <c r="AB642" s="10">
        <v>3</v>
      </c>
      <c r="AC642" s="10">
        <v>2</v>
      </c>
      <c r="AD642" s="57"/>
      <c r="AI642" t="str">
        <f t="shared" si="138"/>
        <v>Westfield</v>
      </c>
      <c r="AJ642" t="s">
        <v>2569</v>
      </c>
      <c r="AK642">
        <v>1</v>
      </c>
      <c r="AM642" s="91">
        <v>50</v>
      </c>
      <c r="AN642" s="93">
        <v>19</v>
      </c>
      <c r="AO642" s="93">
        <v>90</v>
      </c>
      <c r="AP642" s="97">
        <v>80200</v>
      </c>
      <c r="AQ642" s="97">
        <f t="shared" si="148"/>
        <v>50019</v>
      </c>
      <c r="AR642" s="10" t="s">
        <v>718</v>
      </c>
      <c r="AS642">
        <f t="shared" si="145"/>
        <v>5080200</v>
      </c>
      <c r="AW642">
        <v>40.18</v>
      </c>
      <c r="AX642">
        <v>0</v>
      </c>
      <c r="AY642">
        <v>40.17</v>
      </c>
    </row>
    <row r="643" spans="1:51" ht="13" hidden="1" customHeight="1" outlineLevel="1">
      <c r="A643" t="s">
        <v>1953</v>
      </c>
      <c r="B643" s="10" t="s">
        <v>640</v>
      </c>
      <c r="C643" s="1">
        <f t="shared" si="139"/>
        <v>1005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 t="shared" si="140"/>
        <v>3</v>
      </c>
      <c r="G643" s="1">
        <f t="shared" si="146"/>
        <v>357</v>
      </c>
      <c r="H643" s="2">
        <f t="shared" si="147"/>
        <v>0.35522388059701493</v>
      </c>
      <c r="I643" s="8"/>
      <c r="J643" s="2">
        <f t="shared" si="141"/>
        <v>0.66069651741293534</v>
      </c>
      <c r="K643" s="2">
        <f t="shared" si="142"/>
        <v>0.30547263681592041</v>
      </c>
      <c r="L643" s="2">
        <f t="shared" si="143"/>
        <v>1.5920398009950248E-2</v>
      </c>
      <c r="M643" s="2">
        <f t="shared" si="144"/>
        <v>1.791044776119401E-2</v>
      </c>
      <c r="N643" s="1">
        <v>664</v>
      </c>
      <c r="O643" s="1">
        <v>307</v>
      </c>
      <c r="P643" s="1">
        <v>16</v>
      </c>
      <c r="Q643" s="122"/>
      <c r="R643" s="122"/>
      <c r="S643" s="122"/>
      <c r="T643" s="122"/>
      <c r="U643" s="122"/>
      <c r="V643" s="122"/>
      <c r="W643" s="122">
        <v>4</v>
      </c>
      <c r="X643" s="122">
        <v>0</v>
      </c>
      <c r="Y643" s="57"/>
      <c r="Z643" s="57"/>
      <c r="AA643" s="57">
        <v>7</v>
      </c>
      <c r="AB643" s="10">
        <v>4</v>
      </c>
      <c r="AC643" s="10">
        <v>3</v>
      </c>
      <c r="AD643" s="57"/>
      <c r="AI643" t="str">
        <f t="shared" si="138"/>
        <v>Westford</v>
      </c>
      <c r="AJ643" t="s">
        <v>833</v>
      </c>
      <c r="AK643">
        <v>1</v>
      </c>
      <c r="AM643" s="91">
        <v>50</v>
      </c>
      <c r="AN643" s="93">
        <v>7</v>
      </c>
      <c r="AO643" s="93">
        <v>80</v>
      </c>
      <c r="AP643" s="97">
        <v>80350</v>
      </c>
      <c r="AQ643" s="97">
        <f t="shared" si="148"/>
        <v>50007</v>
      </c>
      <c r="AR643" s="10" t="s">
        <v>718</v>
      </c>
      <c r="AS643">
        <f t="shared" si="145"/>
        <v>5080350</v>
      </c>
      <c r="AW643">
        <v>39.29</v>
      </c>
      <c r="AX643">
        <v>0.03</v>
      </c>
      <c r="AY643">
        <v>39.26</v>
      </c>
    </row>
    <row r="644" spans="1:51" ht="13" hidden="1" customHeight="1" outlineLevel="1">
      <c r="A644" t="s">
        <v>602</v>
      </c>
      <c r="B644" s="10" t="s">
        <v>640</v>
      </c>
      <c r="C644" s="1">
        <f t="shared" si="139"/>
        <v>1285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 t="shared" si="140"/>
        <v>3</v>
      </c>
      <c r="G644" s="1">
        <f t="shared" si="146"/>
        <v>700</v>
      </c>
      <c r="H644" s="2">
        <f t="shared" si="147"/>
        <v>0.54474708171206221</v>
      </c>
      <c r="I644" s="8"/>
      <c r="J644" s="2">
        <f t="shared" si="141"/>
        <v>0.74007782101167319</v>
      </c>
      <c r="K644" s="2">
        <f t="shared" si="142"/>
        <v>0.19533073929961089</v>
      </c>
      <c r="L644" s="2">
        <f t="shared" si="143"/>
        <v>2.0233463035019456E-2</v>
      </c>
      <c r="M644" s="2">
        <f t="shared" si="144"/>
        <v>4.4357976653696465E-2</v>
      </c>
      <c r="N644" s="1">
        <v>951</v>
      </c>
      <c r="O644" s="1">
        <v>251</v>
      </c>
      <c r="P644" s="1">
        <v>26</v>
      </c>
      <c r="Q644" s="122"/>
      <c r="R644" s="122"/>
      <c r="S644" s="122"/>
      <c r="T644" s="122"/>
      <c r="U644" s="122"/>
      <c r="V644" s="122"/>
      <c r="W644" s="122">
        <v>18</v>
      </c>
      <c r="X644" s="122">
        <v>4</v>
      </c>
      <c r="Y644" s="57"/>
      <c r="Z644" s="57"/>
      <c r="AA644" s="57">
        <v>5</v>
      </c>
      <c r="AB644" s="10">
        <v>15</v>
      </c>
      <c r="AC644" s="10">
        <v>15</v>
      </c>
      <c r="AD644" s="57"/>
      <c r="AI644" t="str">
        <f t="shared" si="138"/>
        <v>Westminster</v>
      </c>
      <c r="AJ644" t="s">
        <v>496</v>
      </c>
      <c r="AK644">
        <v>1</v>
      </c>
      <c r="AM644" s="91">
        <v>50</v>
      </c>
      <c r="AN644" s="93">
        <v>25</v>
      </c>
      <c r="AO644" s="93">
        <v>95</v>
      </c>
      <c r="AP644" s="97">
        <v>81400</v>
      </c>
      <c r="AQ644" s="97">
        <f t="shared" si="148"/>
        <v>50025</v>
      </c>
      <c r="AR644" s="10" t="s">
        <v>718</v>
      </c>
      <c r="AS644">
        <f t="shared" si="145"/>
        <v>5081400</v>
      </c>
      <c r="AW644">
        <v>46.12</v>
      </c>
      <c r="AX644">
        <v>0.03</v>
      </c>
      <c r="AY644">
        <v>46.08</v>
      </c>
    </row>
    <row r="645" spans="1:51" ht="13" hidden="1" customHeight="1" outlineLevel="1">
      <c r="A645" t="s">
        <v>1506</v>
      </c>
      <c r="B645" s="10" t="s">
        <v>640</v>
      </c>
      <c r="C645" s="1">
        <f t="shared" si="139"/>
        <v>173</v>
      </c>
      <c r="D645" s="7">
        <f>IF(N645&gt;0, RANK(N645,(N645:P645,Q645:AE645)),0)</f>
        <v>1</v>
      </c>
      <c r="E645" s="7">
        <f>IF(O645&gt;0,RANK(O645,(N645:P645,Q645:AE645)),0)</f>
        <v>2</v>
      </c>
      <c r="F645" s="7">
        <f t="shared" si="140"/>
        <v>4</v>
      </c>
      <c r="G645" s="1">
        <f t="shared" si="146"/>
        <v>28</v>
      </c>
      <c r="H645" s="2">
        <f t="shared" si="147"/>
        <v>0.16184971098265896</v>
      </c>
      <c r="I645" s="8"/>
      <c r="J645" s="2">
        <f t="shared" si="141"/>
        <v>0.54913294797687862</v>
      </c>
      <c r="K645" s="2">
        <f t="shared" si="142"/>
        <v>0.38728323699421963</v>
      </c>
      <c r="L645" s="2">
        <f t="shared" si="143"/>
        <v>1.7341040462427744E-2</v>
      </c>
      <c r="M645" s="2">
        <f t="shared" si="144"/>
        <v>4.6242774566474014E-2</v>
      </c>
      <c r="N645" s="1">
        <v>95</v>
      </c>
      <c r="O645" s="1">
        <v>67</v>
      </c>
      <c r="P645" s="1">
        <v>3</v>
      </c>
      <c r="Q645" s="122"/>
      <c r="R645" s="122"/>
      <c r="S645" s="122"/>
      <c r="T645" s="122"/>
      <c r="U645" s="122"/>
      <c r="V645" s="122"/>
      <c r="W645" s="122">
        <v>1</v>
      </c>
      <c r="X645" s="122">
        <v>0</v>
      </c>
      <c r="Y645" s="57"/>
      <c r="Z645" s="57"/>
      <c r="AA645" s="57">
        <v>0</v>
      </c>
      <c r="AB645" s="10">
        <v>4</v>
      </c>
      <c r="AC645" s="10">
        <v>3</v>
      </c>
      <c r="AD645" s="57"/>
      <c r="AI645" t="str">
        <f t="shared" si="138"/>
        <v>Westmore</v>
      </c>
      <c r="AJ645" t="s">
        <v>2569</v>
      </c>
      <c r="AK645">
        <v>1</v>
      </c>
      <c r="AM645" s="91">
        <v>50</v>
      </c>
      <c r="AN645" s="93">
        <v>19</v>
      </c>
      <c r="AO645" s="93">
        <v>95</v>
      </c>
      <c r="AP645" s="97">
        <v>81700</v>
      </c>
      <c r="AQ645" s="97">
        <f t="shared" si="148"/>
        <v>50019</v>
      </c>
      <c r="AR645" s="10" t="s">
        <v>718</v>
      </c>
      <c r="AS645">
        <f t="shared" si="145"/>
        <v>5081700</v>
      </c>
      <c r="AW645">
        <v>37.46</v>
      </c>
      <c r="AX645">
        <v>2.94</v>
      </c>
      <c r="AY645">
        <v>34.520000000000003</v>
      </c>
    </row>
    <row r="646" spans="1:51" ht="13" hidden="1" customHeight="1" outlineLevel="1">
      <c r="A646" t="s">
        <v>2179</v>
      </c>
      <c r="B646" s="10" t="s">
        <v>640</v>
      </c>
      <c r="C646" s="1">
        <f t="shared" si="139"/>
        <v>327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 t="shared" si="140"/>
        <v>3</v>
      </c>
      <c r="G646" s="1">
        <f t="shared" si="146"/>
        <v>108</v>
      </c>
      <c r="H646" s="2">
        <f t="shared" si="147"/>
        <v>0.33027522935779818</v>
      </c>
      <c r="I646" s="8"/>
      <c r="J646" s="2">
        <f t="shared" si="141"/>
        <v>0.6330275229357798</v>
      </c>
      <c r="K646" s="2">
        <f t="shared" si="142"/>
        <v>0.30275229357798167</v>
      </c>
      <c r="L646" s="2">
        <f t="shared" si="143"/>
        <v>2.1406727828746176E-2</v>
      </c>
      <c r="M646" s="2">
        <f t="shared" si="144"/>
        <v>4.2813455657492359E-2</v>
      </c>
      <c r="N646" s="1">
        <v>207</v>
      </c>
      <c r="O646" s="1">
        <v>99</v>
      </c>
      <c r="P646" s="1">
        <v>7</v>
      </c>
      <c r="Q646" s="122"/>
      <c r="R646" s="122"/>
      <c r="S646" s="122"/>
      <c r="T646" s="122"/>
      <c r="U646" s="122"/>
      <c r="V646" s="122"/>
      <c r="W646" s="122">
        <v>1</v>
      </c>
      <c r="X646" s="122">
        <v>0</v>
      </c>
      <c r="Y646" s="57"/>
      <c r="Z646" s="57"/>
      <c r="AA646" s="57">
        <v>3</v>
      </c>
      <c r="AB646" s="10">
        <v>5</v>
      </c>
      <c r="AC646" s="10">
        <v>5</v>
      </c>
      <c r="AD646" s="57"/>
      <c r="AI646" t="str">
        <f t="shared" si="138"/>
        <v>Weston</v>
      </c>
      <c r="AJ646" t="s">
        <v>1285</v>
      </c>
      <c r="AK646">
        <v>1</v>
      </c>
      <c r="AM646" s="91">
        <v>50</v>
      </c>
      <c r="AN646" s="93">
        <v>27</v>
      </c>
      <c r="AO646" s="93">
        <v>105</v>
      </c>
      <c r="AP646" s="97">
        <v>82000</v>
      </c>
      <c r="AQ646" s="97">
        <f t="shared" si="148"/>
        <v>50027</v>
      </c>
      <c r="AR646" s="10" t="s">
        <v>718</v>
      </c>
      <c r="AS646">
        <f t="shared" si="145"/>
        <v>5082000</v>
      </c>
      <c r="AW646">
        <v>35.17</v>
      </c>
      <c r="AX646">
        <v>0.08</v>
      </c>
      <c r="AY646">
        <v>35.090000000000003</v>
      </c>
    </row>
    <row r="647" spans="1:51" ht="13" hidden="1" customHeight="1" outlineLevel="1">
      <c r="A647" t="s">
        <v>1507</v>
      </c>
      <c r="B647" s="10" t="s">
        <v>640</v>
      </c>
      <c r="C647" s="1">
        <f t="shared" si="139"/>
        <v>450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 t="shared" si="140"/>
        <v>3</v>
      </c>
      <c r="G647" s="1">
        <f t="shared" si="146"/>
        <v>219</v>
      </c>
      <c r="H647" s="2">
        <f t="shared" si="147"/>
        <v>0.48666666666666669</v>
      </c>
      <c r="I647" s="8"/>
      <c r="J647" s="2">
        <f t="shared" si="141"/>
        <v>0.72</v>
      </c>
      <c r="K647" s="2">
        <f t="shared" si="142"/>
        <v>0.23333333333333334</v>
      </c>
      <c r="L647" s="2">
        <f t="shared" si="143"/>
        <v>2.2222222222222223E-2</v>
      </c>
      <c r="M647" s="2">
        <f t="shared" si="144"/>
        <v>2.4444444444444467E-2</v>
      </c>
      <c r="N647" s="1">
        <v>324</v>
      </c>
      <c r="O647" s="1">
        <v>105</v>
      </c>
      <c r="P647" s="1">
        <v>10</v>
      </c>
      <c r="Q647" s="122"/>
      <c r="R647" s="122"/>
      <c r="S647" s="122"/>
      <c r="T647" s="122"/>
      <c r="U647" s="122"/>
      <c r="V647" s="122"/>
      <c r="W647" s="122">
        <v>4</v>
      </c>
      <c r="X647" s="122">
        <v>0</v>
      </c>
      <c r="Y647" s="57"/>
      <c r="Z647" s="57"/>
      <c r="AA647" s="57">
        <v>1</v>
      </c>
      <c r="AB647" s="10">
        <v>2</v>
      </c>
      <c r="AC647" s="10">
        <v>4</v>
      </c>
      <c r="AD647" s="57"/>
      <c r="AI647" t="str">
        <f t="shared" si="138"/>
        <v>Weybridge</v>
      </c>
      <c r="AJ647" t="s">
        <v>1058</v>
      </c>
      <c r="AK647">
        <v>1</v>
      </c>
      <c r="AM647" s="91">
        <v>50</v>
      </c>
      <c r="AN647" s="93">
        <v>1</v>
      </c>
      <c r="AO647" s="93">
        <v>110</v>
      </c>
      <c r="AP647" s="97">
        <v>83275</v>
      </c>
      <c r="AQ647" s="97">
        <f t="shared" si="148"/>
        <v>50001</v>
      </c>
      <c r="AR647" s="10" t="s">
        <v>718</v>
      </c>
      <c r="AS647">
        <f t="shared" si="145"/>
        <v>5083275</v>
      </c>
      <c r="AW647">
        <v>17.57</v>
      </c>
      <c r="AX647">
        <v>0.56000000000000005</v>
      </c>
      <c r="AY647">
        <v>17.010000000000002</v>
      </c>
    </row>
    <row r="648" spans="1:51" ht="13" hidden="1" customHeight="1" outlineLevel="1">
      <c r="A648" t="s">
        <v>941</v>
      </c>
      <c r="B648" s="10" t="s">
        <v>640</v>
      </c>
      <c r="C648" s="1">
        <f t="shared" si="139"/>
        <v>263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 t="shared" si="140"/>
        <v>3</v>
      </c>
      <c r="G648" s="1">
        <f t="shared" si="146"/>
        <v>37</v>
      </c>
      <c r="H648" s="2">
        <f t="shared" si="147"/>
        <v>0.14068441064638784</v>
      </c>
      <c r="I648" s="8"/>
      <c r="J648" s="2">
        <f t="shared" si="141"/>
        <v>0.53992395437262353</v>
      </c>
      <c r="K648" s="2">
        <f t="shared" si="142"/>
        <v>0.39923954372623577</v>
      </c>
      <c r="L648" s="2">
        <f t="shared" si="143"/>
        <v>1.9011406844106463E-2</v>
      </c>
      <c r="M648" s="2">
        <f t="shared" si="144"/>
        <v>4.1825095057034245E-2</v>
      </c>
      <c r="N648" s="1">
        <v>142</v>
      </c>
      <c r="O648" s="1">
        <v>105</v>
      </c>
      <c r="P648" s="1">
        <v>5</v>
      </c>
      <c r="Q648" s="122"/>
      <c r="R648" s="122"/>
      <c r="S648" s="122"/>
      <c r="T648" s="122"/>
      <c r="U648" s="122"/>
      <c r="V648" s="122"/>
      <c r="W648" s="122">
        <v>3</v>
      </c>
      <c r="X648" s="122">
        <v>0</v>
      </c>
      <c r="Y648" s="57"/>
      <c r="Z648" s="57"/>
      <c r="AA648" s="57">
        <v>2</v>
      </c>
      <c r="AB648" s="10">
        <v>3</v>
      </c>
      <c r="AC648" s="10">
        <v>3</v>
      </c>
      <c r="AD648" s="57"/>
      <c r="AI648" t="str">
        <f t="shared" si="138"/>
        <v>Wheelock</v>
      </c>
      <c r="AJ648" t="s">
        <v>1592</v>
      </c>
      <c r="AK648">
        <v>1</v>
      </c>
      <c r="AM648" s="91">
        <v>50</v>
      </c>
      <c r="AN648" s="93">
        <v>5</v>
      </c>
      <c r="AO648" s="93">
        <v>85</v>
      </c>
      <c r="AP648" s="97">
        <v>83500</v>
      </c>
      <c r="AQ648" s="97">
        <f t="shared" si="148"/>
        <v>50005</v>
      </c>
      <c r="AR648" s="10" t="s">
        <v>718</v>
      </c>
      <c r="AS648">
        <f t="shared" si="145"/>
        <v>5083500</v>
      </c>
      <c r="AW648">
        <v>39.82</v>
      </c>
      <c r="AX648">
        <v>0.25</v>
      </c>
      <c r="AY648">
        <v>39.56</v>
      </c>
    </row>
    <row r="649" spans="1:51" ht="13" hidden="1" customHeight="1" outlineLevel="1">
      <c r="A649" t="s">
        <v>942</v>
      </c>
      <c r="B649" s="10" t="s">
        <v>640</v>
      </c>
      <c r="C649" s="1">
        <f t="shared" si="139"/>
        <v>169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 t="shared" si="140"/>
        <v>3</v>
      </c>
      <c r="G649" s="1">
        <f t="shared" si="146"/>
        <v>67</v>
      </c>
      <c r="H649" s="2">
        <f t="shared" si="147"/>
        <v>0.39644970414201186</v>
      </c>
      <c r="I649" s="8"/>
      <c r="J649" s="2">
        <f t="shared" si="141"/>
        <v>0.68047337278106512</v>
      </c>
      <c r="K649" s="2">
        <f t="shared" si="142"/>
        <v>0.28402366863905326</v>
      </c>
      <c r="L649" s="2">
        <f t="shared" si="143"/>
        <v>1.1834319526627219E-2</v>
      </c>
      <c r="M649" s="2">
        <f t="shared" si="144"/>
        <v>2.3668639053254399E-2</v>
      </c>
      <c r="N649" s="1">
        <v>115</v>
      </c>
      <c r="O649" s="1">
        <v>48</v>
      </c>
      <c r="P649" s="1">
        <v>2</v>
      </c>
      <c r="Q649" s="122"/>
      <c r="R649" s="122"/>
      <c r="S649" s="122"/>
      <c r="T649" s="122"/>
      <c r="U649" s="122"/>
      <c r="V649" s="122"/>
      <c r="W649" s="122">
        <v>1</v>
      </c>
      <c r="X649" s="122">
        <v>0</v>
      </c>
      <c r="Y649" s="57"/>
      <c r="Z649" s="57"/>
      <c r="AA649" s="57">
        <v>1</v>
      </c>
      <c r="AB649" s="10">
        <v>1</v>
      </c>
      <c r="AC649" s="10">
        <v>1</v>
      </c>
      <c r="AD649" s="57"/>
      <c r="AI649" t="str">
        <f t="shared" si="138"/>
        <v>Whiting</v>
      </c>
      <c r="AJ649" t="s">
        <v>1058</v>
      </c>
      <c r="AK649">
        <v>1</v>
      </c>
      <c r="AM649" s="91">
        <v>50</v>
      </c>
      <c r="AN649" s="93">
        <v>1</v>
      </c>
      <c r="AO649" s="93">
        <v>115</v>
      </c>
      <c r="AP649" s="97">
        <v>83800</v>
      </c>
      <c r="AQ649" s="97">
        <f t="shared" si="148"/>
        <v>50001</v>
      </c>
      <c r="AR649" s="10" t="s">
        <v>718</v>
      </c>
      <c r="AS649">
        <f t="shared" si="145"/>
        <v>5083800</v>
      </c>
      <c r="AW649">
        <v>13.68</v>
      </c>
      <c r="AX649">
        <v>0</v>
      </c>
      <c r="AY649">
        <v>13.68</v>
      </c>
    </row>
    <row r="650" spans="1:51" ht="13" hidden="1" customHeight="1" outlineLevel="1">
      <c r="A650" t="s">
        <v>373</v>
      </c>
      <c r="B650" s="10" t="s">
        <v>640</v>
      </c>
      <c r="C650" s="1">
        <f t="shared" si="139"/>
        <v>403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 t="shared" si="140"/>
        <v>3</v>
      </c>
      <c r="G650" s="1">
        <f t="shared" si="146"/>
        <v>43</v>
      </c>
      <c r="H650" s="2">
        <f t="shared" si="147"/>
        <v>0.10669975186104218</v>
      </c>
      <c r="I650" s="8"/>
      <c r="J650" s="2">
        <f t="shared" si="141"/>
        <v>0.4838709677419355</v>
      </c>
      <c r="K650" s="2">
        <f t="shared" si="142"/>
        <v>0.37717121588089331</v>
      </c>
      <c r="L650" s="2">
        <f t="shared" si="143"/>
        <v>9.9255583126550875E-2</v>
      </c>
      <c r="M650" s="2">
        <f t="shared" si="144"/>
        <v>3.970223325062032E-2</v>
      </c>
      <c r="N650" s="1">
        <v>195</v>
      </c>
      <c r="O650" s="1">
        <v>152</v>
      </c>
      <c r="P650" s="1">
        <v>40</v>
      </c>
      <c r="Q650" s="122"/>
      <c r="R650" s="122"/>
      <c r="S650" s="122"/>
      <c r="T650" s="122"/>
      <c r="U650" s="122"/>
      <c r="V650" s="122"/>
      <c r="W650" s="122">
        <v>3</v>
      </c>
      <c r="X650" s="122">
        <v>0</v>
      </c>
      <c r="Y650" s="57"/>
      <c r="Z650" s="57"/>
      <c r="AA650" s="57">
        <v>6</v>
      </c>
      <c r="AB650" s="10">
        <v>3</v>
      </c>
      <c r="AC650" s="10">
        <v>4</v>
      </c>
      <c r="AD650" s="57"/>
      <c r="AI650" t="str">
        <f t="shared" si="138"/>
        <v>Whitingham</v>
      </c>
      <c r="AJ650" t="s">
        <v>496</v>
      </c>
      <c r="AK650">
        <v>1</v>
      </c>
      <c r="AM650" s="91">
        <v>50</v>
      </c>
      <c r="AN650" s="93">
        <v>25</v>
      </c>
      <c r="AO650" s="93">
        <v>100</v>
      </c>
      <c r="AP650" s="97">
        <v>83950</v>
      </c>
      <c r="AQ650" s="97">
        <f t="shared" si="148"/>
        <v>50025</v>
      </c>
      <c r="AR650" s="10" t="s">
        <v>718</v>
      </c>
      <c r="AS650">
        <f t="shared" si="145"/>
        <v>5083950</v>
      </c>
      <c r="AW650">
        <v>39.32</v>
      </c>
      <c r="AX650">
        <v>2.2400000000000002</v>
      </c>
      <c r="AY650">
        <v>37.08</v>
      </c>
    </row>
    <row r="651" spans="1:51" ht="13" hidden="1" customHeight="1" outlineLevel="1">
      <c r="A651" t="s">
        <v>550</v>
      </c>
      <c r="B651" s="10" t="s">
        <v>640</v>
      </c>
      <c r="C651" s="1">
        <f t="shared" si="139"/>
        <v>1161</v>
      </c>
      <c r="D651" s="7">
        <f>IF(N651&gt;0, RANK(N651,(N651:P651,Q651:AE651)),0)</f>
        <v>1</v>
      </c>
      <c r="E651" s="7">
        <f>IF(O651&gt;0,RANK(O651,(N651:P651,Q651:AE651)),0)</f>
        <v>2</v>
      </c>
      <c r="F651" s="7">
        <f t="shared" si="140"/>
        <v>4</v>
      </c>
      <c r="G651" s="1">
        <f t="shared" si="146"/>
        <v>208</v>
      </c>
      <c r="H651" s="2">
        <f t="shared" si="147"/>
        <v>0.17915590008613264</v>
      </c>
      <c r="I651" s="8"/>
      <c r="J651" s="2">
        <f t="shared" si="141"/>
        <v>0.56589147286821706</v>
      </c>
      <c r="K651" s="2">
        <f t="shared" si="142"/>
        <v>0.38673557278208442</v>
      </c>
      <c r="L651" s="2">
        <f t="shared" si="143"/>
        <v>1.0335917312661499E-2</v>
      </c>
      <c r="M651" s="2">
        <f t="shared" si="144"/>
        <v>3.7037037037037014E-2</v>
      </c>
      <c r="N651" s="1">
        <v>657</v>
      </c>
      <c r="O651" s="1">
        <v>449</v>
      </c>
      <c r="P651" s="1">
        <v>12</v>
      </c>
      <c r="Q651" s="122"/>
      <c r="R651" s="122"/>
      <c r="S651" s="122"/>
      <c r="T651" s="122"/>
      <c r="U651" s="122"/>
      <c r="V651" s="122"/>
      <c r="W651" s="122">
        <v>10</v>
      </c>
      <c r="X651" s="122">
        <v>1</v>
      </c>
      <c r="Y651" s="57"/>
      <c r="Z651" s="57"/>
      <c r="AA651" s="57">
        <v>6</v>
      </c>
      <c r="AB651" s="10">
        <v>10</v>
      </c>
      <c r="AC651" s="10">
        <v>16</v>
      </c>
      <c r="AD651" s="57"/>
      <c r="AI651" t="str">
        <f t="shared" si="138"/>
        <v>Williamstown</v>
      </c>
      <c r="AJ651" t="s">
        <v>1476</v>
      </c>
      <c r="AK651">
        <v>1</v>
      </c>
      <c r="AM651" s="91">
        <v>50</v>
      </c>
      <c r="AN651" s="93">
        <v>17</v>
      </c>
      <c r="AO651" s="93">
        <v>85</v>
      </c>
      <c r="AP651" s="97">
        <v>84175</v>
      </c>
      <c r="AQ651" s="97">
        <f t="shared" si="148"/>
        <v>50017</v>
      </c>
      <c r="AR651" s="10" t="s">
        <v>718</v>
      </c>
      <c r="AS651">
        <f t="shared" si="145"/>
        <v>5084175</v>
      </c>
      <c r="AW651">
        <v>40.33</v>
      </c>
      <c r="AX651">
        <v>0.16</v>
      </c>
      <c r="AY651">
        <v>40.18</v>
      </c>
    </row>
    <row r="652" spans="1:51" ht="13" hidden="1" customHeight="1" outlineLevel="1">
      <c r="A652" t="s">
        <v>1518</v>
      </c>
      <c r="B652" s="10" t="s">
        <v>640</v>
      </c>
      <c r="C652" s="1">
        <f t="shared" si="139"/>
        <v>4087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140"/>
        <v>4</v>
      </c>
      <c r="G652" s="1">
        <f t="shared" si="146"/>
        <v>1322</v>
      </c>
      <c r="H652" s="2">
        <f t="shared" si="147"/>
        <v>0.323464643993149</v>
      </c>
      <c r="I652" s="8"/>
      <c r="J652" s="2">
        <f t="shared" si="141"/>
        <v>0.64741864448250552</v>
      </c>
      <c r="K652" s="2">
        <f t="shared" si="142"/>
        <v>0.32395400048935652</v>
      </c>
      <c r="L652" s="2">
        <f t="shared" si="143"/>
        <v>7.585025691216051E-3</v>
      </c>
      <c r="M652" s="2">
        <f t="shared" si="144"/>
        <v>2.1042329336921906E-2</v>
      </c>
      <c r="N652" s="1">
        <v>2646</v>
      </c>
      <c r="O652" s="1">
        <v>1324</v>
      </c>
      <c r="P652" s="1">
        <v>31</v>
      </c>
      <c r="Q652" s="122"/>
      <c r="R652" s="122"/>
      <c r="S652" s="122"/>
      <c r="T652" s="122"/>
      <c r="U652" s="122"/>
      <c r="V652" s="122"/>
      <c r="W652" s="122">
        <v>8</v>
      </c>
      <c r="X652" s="122">
        <v>3</v>
      </c>
      <c r="Y652" s="57"/>
      <c r="Z652" s="57"/>
      <c r="AA652" s="57">
        <v>12</v>
      </c>
      <c r="AB652" s="10">
        <v>25</v>
      </c>
      <c r="AC652" s="10">
        <v>38</v>
      </c>
      <c r="AD652" s="57"/>
      <c r="AI652" t="str">
        <f t="shared" si="138"/>
        <v>Williston</v>
      </c>
      <c r="AJ652" t="s">
        <v>833</v>
      </c>
      <c r="AK652">
        <v>1</v>
      </c>
      <c r="AM652" s="91">
        <v>50</v>
      </c>
      <c r="AN652" s="93">
        <v>7</v>
      </c>
      <c r="AO652" s="93">
        <v>85</v>
      </c>
      <c r="AP652" s="97">
        <v>84475</v>
      </c>
      <c r="AQ652" s="97">
        <f t="shared" si="148"/>
        <v>50007</v>
      </c>
      <c r="AR652" s="10" t="s">
        <v>718</v>
      </c>
      <c r="AS652">
        <f t="shared" si="145"/>
        <v>5084475</v>
      </c>
      <c r="AW652">
        <v>30.71</v>
      </c>
      <c r="AX652">
        <v>0.37</v>
      </c>
      <c r="AY652">
        <v>30.34</v>
      </c>
    </row>
    <row r="653" spans="1:51" ht="13" hidden="1" customHeight="1" outlineLevel="1">
      <c r="A653" t="s">
        <v>216</v>
      </c>
      <c r="B653" s="10" t="s">
        <v>640</v>
      </c>
      <c r="C653" s="1">
        <f t="shared" si="139"/>
        <v>737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 t="shared" si="140"/>
        <v>3</v>
      </c>
      <c r="G653" s="1">
        <f t="shared" si="146"/>
        <v>188</v>
      </c>
      <c r="H653" s="2">
        <f t="shared" si="147"/>
        <v>0.25508819538670285</v>
      </c>
      <c r="I653" s="8"/>
      <c r="J653" s="2">
        <f t="shared" si="141"/>
        <v>0.54138398914518315</v>
      </c>
      <c r="K653" s="2">
        <f t="shared" si="142"/>
        <v>0.2862957937584803</v>
      </c>
      <c r="L653" s="2">
        <f t="shared" si="143"/>
        <v>0.13161465400271372</v>
      </c>
      <c r="M653" s="2">
        <f t="shared" si="144"/>
        <v>4.0705563093622832E-2</v>
      </c>
      <c r="N653" s="1">
        <v>399</v>
      </c>
      <c r="O653" s="1">
        <v>211</v>
      </c>
      <c r="P653" s="1">
        <v>97</v>
      </c>
      <c r="Q653" s="122"/>
      <c r="R653" s="122"/>
      <c r="S653" s="122"/>
      <c r="T653" s="122"/>
      <c r="U653" s="122"/>
      <c r="V653" s="122"/>
      <c r="W653" s="122">
        <v>4</v>
      </c>
      <c r="X653" s="122">
        <v>0</v>
      </c>
      <c r="Y653" s="57"/>
      <c r="Z653" s="57"/>
      <c r="AA653" s="57">
        <v>2</v>
      </c>
      <c r="AB653" s="10">
        <v>14</v>
      </c>
      <c r="AC653" s="10">
        <v>10</v>
      </c>
      <c r="AD653" s="57"/>
      <c r="AI653" t="str">
        <f t="shared" si="138"/>
        <v>Wilmington</v>
      </c>
      <c r="AJ653" t="s">
        <v>496</v>
      </c>
      <c r="AK653">
        <v>1</v>
      </c>
      <c r="AM653" s="91">
        <v>50</v>
      </c>
      <c r="AN653" s="93">
        <v>25</v>
      </c>
      <c r="AO653" s="93">
        <v>105</v>
      </c>
      <c r="AP653" s="97">
        <v>84700</v>
      </c>
      <c r="AQ653" s="97">
        <f t="shared" si="148"/>
        <v>50025</v>
      </c>
      <c r="AR653" s="10" t="s">
        <v>718</v>
      </c>
      <c r="AS653">
        <f t="shared" si="145"/>
        <v>5084700</v>
      </c>
      <c r="AW653">
        <v>41.26</v>
      </c>
      <c r="AX653">
        <v>1.81</v>
      </c>
      <c r="AY653">
        <v>39.44</v>
      </c>
    </row>
    <row r="654" spans="1:51" ht="13" hidden="1" customHeight="1" outlineLevel="1">
      <c r="A654" t="s">
        <v>496</v>
      </c>
      <c r="B654" s="10" t="s">
        <v>640</v>
      </c>
      <c r="C654" s="1">
        <f t="shared" si="139"/>
        <v>166</v>
      </c>
      <c r="D654" s="7">
        <f>IF(N654&gt;0, RANK(N654,(N654:P654,Q654:AE654)),0)</f>
        <v>1</v>
      </c>
      <c r="E654" s="7">
        <f>IF(O654&gt;0,RANK(O654,(N654:P654,Q654:AE654)),0)</f>
        <v>2</v>
      </c>
      <c r="F654" s="7">
        <f t="shared" si="140"/>
        <v>3</v>
      </c>
      <c r="G654" s="1">
        <f t="shared" si="146"/>
        <v>76</v>
      </c>
      <c r="H654" s="2">
        <f t="shared" si="147"/>
        <v>0.45783132530120479</v>
      </c>
      <c r="I654" s="8"/>
      <c r="J654" s="2">
        <f t="shared" si="141"/>
        <v>0.69277108433734935</v>
      </c>
      <c r="K654" s="2">
        <f t="shared" si="142"/>
        <v>0.23493975903614459</v>
      </c>
      <c r="L654" s="2">
        <f t="shared" si="143"/>
        <v>2.4096385542168676E-2</v>
      </c>
      <c r="M654" s="2">
        <f t="shared" si="144"/>
        <v>4.8192771084337387E-2</v>
      </c>
      <c r="N654" s="1">
        <v>115</v>
      </c>
      <c r="O654" s="1">
        <v>39</v>
      </c>
      <c r="P654" s="1">
        <v>4</v>
      </c>
      <c r="Q654" s="122"/>
      <c r="R654" s="122"/>
      <c r="S654" s="122"/>
      <c r="T654" s="122"/>
      <c r="U654" s="122"/>
      <c r="V654" s="122"/>
      <c r="W654" s="122">
        <v>2</v>
      </c>
      <c r="X654" s="122">
        <v>0</v>
      </c>
      <c r="Y654" s="57"/>
      <c r="Z654" s="57"/>
      <c r="AA654" s="57">
        <v>1</v>
      </c>
      <c r="AB654" s="10">
        <v>3</v>
      </c>
      <c r="AC654" s="10">
        <v>2</v>
      </c>
      <c r="AD654" s="57"/>
      <c r="AI654" t="str">
        <f t="shared" si="138"/>
        <v>Windham</v>
      </c>
      <c r="AJ654" t="s">
        <v>496</v>
      </c>
      <c r="AK654">
        <v>1</v>
      </c>
      <c r="AM654" s="91">
        <v>50</v>
      </c>
      <c r="AN654" s="93">
        <v>25</v>
      </c>
      <c r="AO654" s="93">
        <v>110</v>
      </c>
      <c r="AP654" s="97">
        <v>84850</v>
      </c>
      <c r="AQ654" s="97">
        <f t="shared" si="148"/>
        <v>50025</v>
      </c>
      <c r="AR654" s="10" t="s">
        <v>718</v>
      </c>
      <c r="AS654">
        <f t="shared" si="145"/>
        <v>5084850</v>
      </c>
      <c r="AW654">
        <v>26.12</v>
      </c>
      <c r="AX654">
        <v>0.04</v>
      </c>
      <c r="AY654">
        <v>26.07</v>
      </c>
    </row>
    <row r="655" spans="1:51" ht="13" hidden="1" customHeight="1" outlineLevel="1">
      <c r="A655" t="s">
        <v>1285</v>
      </c>
      <c r="B655" s="10" t="s">
        <v>640</v>
      </c>
      <c r="C655" s="1">
        <f t="shared" si="139"/>
        <v>1062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 t="shared" si="140"/>
        <v>3</v>
      </c>
      <c r="G655" s="1">
        <f t="shared" si="146"/>
        <v>401</v>
      </c>
      <c r="H655" s="2">
        <f t="shared" si="147"/>
        <v>0.3775894538606403</v>
      </c>
      <c r="I655" s="8"/>
      <c r="J655" s="2">
        <f t="shared" si="141"/>
        <v>0.66478342749529196</v>
      </c>
      <c r="K655" s="2">
        <f t="shared" si="142"/>
        <v>0.2871939736346516</v>
      </c>
      <c r="L655" s="2">
        <f t="shared" si="143"/>
        <v>1.60075329566855E-2</v>
      </c>
      <c r="M655" s="2">
        <f t="shared" si="144"/>
        <v>3.2015065913370944E-2</v>
      </c>
      <c r="N655" s="1">
        <v>706</v>
      </c>
      <c r="O655" s="1">
        <v>305</v>
      </c>
      <c r="P655" s="1">
        <v>17</v>
      </c>
      <c r="Q655" s="122"/>
      <c r="R655" s="122"/>
      <c r="S655" s="122"/>
      <c r="T655" s="122"/>
      <c r="U655" s="122"/>
      <c r="V655" s="122"/>
      <c r="W655" s="122">
        <v>5</v>
      </c>
      <c r="X655" s="122">
        <v>0</v>
      </c>
      <c r="Y655" s="57"/>
      <c r="Z655" s="57"/>
      <c r="AA655" s="57">
        <v>6</v>
      </c>
      <c r="AB655" s="10">
        <v>14</v>
      </c>
      <c r="AC655" s="10">
        <v>9</v>
      </c>
      <c r="AD655" s="57"/>
      <c r="AI655" t="str">
        <f t="shared" si="138"/>
        <v>Windsor</v>
      </c>
      <c r="AJ655" t="s">
        <v>1285</v>
      </c>
      <c r="AK655">
        <v>1</v>
      </c>
      <c r="AM655" s="91">
        <v>50</v>
      </c>
      <c r="AN655" s="93">
        <v>27</v>
      </c>
      <c r="AO655" s="93">
        <v>115</v>
      </c>
      <c r="AP655" s="97">
        <v>84925</v>
      </c>
      <c r="AQ655" s="97">
        <f t="shared" si="148"/>
        <v>50027</v>
      </c>
      <c r="AR655" s="10" t="s">
        <v>718</v>
      </c>
      <c r="AS655">
        <f t="shared" si="145"/>
        <v>5084925</v>
      </c>
      <c r="AW655">
        <v>19.760000000000002</v>
      </c>
      <c r="AX655">
        <v>0.21</v>
      </c>
      <c r="AY655">
        <v>19.55</v>
      </c>
    </row>
    <row r="656" spans="1:51" ht="13" hidden="1" customHeight="1" outlineLevel="1">
      <c r="A656" t="s">
        <v>715</v>
      </c>
      <c r="B656" s="10" t="s">
        <v>640</v>
      </c>
      <c r="C656" s="1">
        <f t="shared" si="139"/>
        <v>386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 t="shared" si="140"/>
        <v>3</v>
      </c>
      <c r="G656" s="1">
        <f t="shared" si="146"/>
        <v>71</v>
      </c>
      <c r="H656" s="2">
        <f t="shared" si="147"/>
        <v>0.18393782383419688</v>
      </c>
      <c r="I656" s="8"/>
      <c r="J656" s="2">
        <f t="shared" si="141"/>
        <v>0.55699481865284972</v>
      </c>
      <c r="K656" s="2">
        <f t="shared" si="142"/>
        <v>0.37305699481865284</v>
      </c>
      <c r="L656" s="2">
        <f t="shared" si="143"/>
        <v>3.1088082901554404E-2</v>
      </c>
      <c r="M656" s="2">
        <f t="shared" si="144"/>
        <v>3.8860103626943032E-2</v>
      </c>
      <c r="N656" s="1">
        <v>215</v>
      </c>
      <c r="O656" s="1">
        <v>144</v>
      </c>
      <c r="P656" s="1">
        <v>12</v>
      </c>
      <c r="Q656" s="122"/>
      <c r="R656" s="122"/>
      <c r="S656" s="122"/>
      <c r="T656" s="122"/>
      <c r="U656" s="122"/>
      <c r="V656" s="122"/>
      <c r="W656" s="122">
        <v>2</v>
      </c>
      <c r="X656" s="122">
        <v>0</v>
      </c>
      <c r="Y656" s="57"/>
      <c r="Z656" s="57"/>
      <c r="AA656" s="57">
        <v>0</v>
      </c>
      <c r="AB656" s="10">
        <v>11</v>
      </c>
      <c r="AC656" s="10">
        <v>2</v>
      </c>
      <c r="AD656" s="57"/>
      <c r="AI656" t="str">
        <f t="shared" si="138"/>
        <v>Winhall</v>
      </c>
      <c r="AJ656" t="s">
        <v>2006</v>
      </c>
      <c r="AK656">
        <v>1</v>
      </c>
      <c r="AM656" s="91">
        <v>50</v>
      </c>
      <c r="AN656" s="93">
        <v>3</v>
      </c>
      <c r="AO656" s="93">
        <v>75</v>
      </c>
      <c r="AP656" s="97">
        <v>85075</v>
      </c>
      <c r="AQ656" s="97">
        <f t="shared" si="148"/>
        <v>50003</v>
      </c>
      <c r="AR656" s="10" t="s">
        <v>718</v>
      </c>
      <c r="AS656">
        <f t="shared" si="145"/>
        <v>5085075</v>
      </c>
      <c r="AW656">
        <v>44.02</v>
      </c>
      <c r="AX656">
        <v>0.35</v>
      </c>
      <c r="AY656">
        <v>43.67</v>
      </c>
    </row>
    <row r="657" spans="1:51" ht="13" hidden="1" customHeight="1" outlineLevel="1">
      <c r="A657" t="s">
        <v>201</v>
      </c>
      <c r="B657" s="10" t="s">
        <v>640</v>
      </c>
      <c r="C657" s="1">
        <f t="shared" si="139"/>
        <v>1838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 t="shared" si="140"/>
        <v>5</v>
      </c>
      <c r="G657" s="1">
        <f t="shared" si="146"/>
        <v>939</v>
      </c>
      <c r="H657" s="2">
        <f t="shared" si="147"/>
        <v>0.51088139281828071</v>
      </c>
      <c r="I657" s="8"/>
      <c r="J657" s="2">
        <f t="shared" si="141"/>
        <v>0.72796517954298146</v>
      </c>
      <c r="K657" s="2">
        <f t="shared" si="142"/>
        <v>0.21708378672470077</v>
      </c>
      <c r="L657" s="2">
        <f t="shared" si="143"/>
        <v>1.3057671381936888E-2</v>
      </c>
      <c r="M657" s="2">
        <f t="shared" si="144"/>
        <v>4.1893362350380881E-2</v>
      </c>
      <c r="N657" s="1">
        <v>1338</v>
      </c>
      <c r="O657" s="1">
        <v>399</v>
      </c>
      <c r="P657" s="1">
        <v>24</v>
      </c>
      <c r="Q657" s="122"/>
      <c r="R657" s="122"/>
      <c r="S657" s="122"/>
      <c r="T657" s="122"/>
      <c r="U657" s="122"/>
      <c r="V657" s="122"/>
      <c r="W657" s="122">
        <v>6</v>
      </c>
      <c r="X657" s="122">
        <v>0</v>
      </c>
      <c r="Y657" s="57"/>
      <c r="Z657" s="57"/>
      <c r="AA657" s="57">
        <v>14</v>
      </c>
      <c r="AB657" s="10">
        <v>30</v>
      </c>
      <c r="AC657" s="10">
        <v>27</v>
      </c>
      <c r="AD657" s="57"/>
      <c r="AI657" t="str">
        <f t="shared" si="138"/>
        <v>Winooski</v>
      </c>
      <c r="AJ657" t="s">
        <v>833</v>
      </c>
      <c r="AK657">
        <v>1</v>
      </c>
      <c r="AM657" s="91">
        <v>50</v>
      </c>
      <c r="AN657" s="93">
        <v>7</v>
      </c>
      <c r="AO657" s="93">
        <v>90</v>
      </c>
      <c r="AP657" s="97">
        <v>85150</v>
      </c>
      <c r="AQ657" s="97">
        <f t="shared" si="148"/>
        <v>50007</v>
      </c>
      <c r="AR657" s="10" t="s">
        <v>710</v>
      </c>
      <c r="AS657">
        <f t="shared" si="145"/>
        <v>5085150</v>
      </c>
      <c r="AW657">
        <v>1.51</v>
      </c>
      <c r="AX657">
        <v>0.08</v>
      </c>
      <c r="AY657">
        <v>1.43</v>
      </c>
    </row>
    <row r="658" spans="1:51" ht="13" hidden="1" customHeight="1" outlineLevel="1">
      <c r="A658" t="s">
        <v>1938</v>
      </c>
      <c r="B658" s="10" t="s">
        <v>640</v>
      </c>
      <c r="C658" s="1">
        <f t="shared" si="139"/>
        <v>659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 t="shared" si="140"/>
        <v>5</v>
      </c>
      <c r="G658" s="1">
        <f t="shared" si="146"/>
        <v>261</v>
      </c>
      <c r="H658" s="2">
        <f t="shared" si="147"/>
        <v>0.39605462822458271</v>
      </c>
      <c r="I658" s="8"/>
      <c r="J658" s="2">
        <f t="shared" si="141"/>
        <v>0.68740515933232171</v>
      </c>
      <c r="K658" s="2">
        <f t="shared" si="142"/>
        <v>0.29135053110773901</v>
      </c>
      <c r="L658" s="2">
        <f t="shared" si="143"/>
        <v>1.5174506828528073E-3</v>
      </c>
      <c r="M658" s="2">
        <f t="shared" si="144"/>
        <v>1.9726858877086473E-2</v>
      </c>
      <c r="N658" s="1">
        <v>453</v>
      </c>
      <c r="O658" s="1">
        <v>192</v>
      </c>
      <c r="P658" s="1">
        <v>1</v>
      </c>
      <c r="Q658" s="122"/>
      <c r="R658" s="122"/>
      <c r="S658" s="122"/>
      <c r="T658" s="122"/>
      <c r="U658" s="122"/>
      <c r="V658" s="122"/>
      <c r="W658" s="122">
        <v>0</v>
      </c>
      <c r="X658" s="122">
        <v>0</v>
      </c>
      <c r="Y658" s="57"/>
      <c r="Z658" s="57"/>
      <c r="AA658" s="57">
        <v>0</v>
      </c>
      <c r="AB658" s="10">
        <v>10</v>
      </c>
      <c r="AC658" s="10">
        <v>3</v>
      </c>
      <c r="AD658" s="57"/>
      <c r="AI658" t="str">
        <f t="shared" si="138"/>
        <v>Wolcott</v>
      </c>
      <c r="AJ658" t="s">
        <v>1995</v>
      </c>
      <c r="AK658">
        <v>1</v>
      </c>
      <c r="AM658" s="91">
        <v>50</v>
      </c>
      <c r="AN658" s="93">
        <v>15</v>
      </c>
      <c r="AO658" s="93">
        <v>50</v>
      </c>
      <c r="AP658" s="97">
        <v>85375</v>
      </c>
      <c r="AQ658" s="97">
        <f t="shared" si="148"/>
        <v>50015</v>
      </c>
      <c r="AR658" s="10" t="s">
        <v>718</v>
      </c>
      <c r="AS658">
        <f t="shared" si="145"/>
        <v>5085375</v>
      </c>
      <c r="AW658">
        <v>39.18</v>
      </c>
      <c r="AX658">
        <v>0.15</v>
      </c>
      <c r="AY658">
        <v>39.03</v>
      </c>
    </row>
    <row r="659" spans="1:51" ht="13" hidden="1" customHeight="1" outlineLevel="1">
      <c r="A659" t="s">
        <v>626</v>
      </c>
      <c r="B659" s="10" t="s">
        <v>640</v>
      </c>
      <c r="C659" s="1">
        <f t="shared" si="139"/>
        <v>431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 t="shared" si="140"/>
        <v>5</v>
      </c>
      <c r="G659" s="1">
        <f t="shared" si="146"/>
        <v>132</v>
      </c>
      <c r="H659" s="2">
        <f t="shared" si="147"/>
        <v>0.30626450116009279</v>
      </c>
      <c r="I659" s="8"/>
      <c r="J659" s="2">
        <f t="shared" si="141"/>
        <v>0.62645011600928069</v>
      </c>
      <c r="K659" s="2">
        <f t="shared" si="142"/>
        <v>0.32018561484918795</v>
      </c>
      <c r="L659" s="2">
        <f t="shared" si="143"/>
        <v>1.1600928074245939E-2</v>
      </c>
      <c r="M659" s="2">
        <f t="shared" si="144"/>
        <v>4.1763341067285423E-2</v>
      </c>
      <c r="N659" s="1">
        <v>270</v>
      </c>
      <c r="O659" s="1">
        <v>138</v>
      </c>
      <c r="P659" s="1">
        <v>5</v>
      </c>
      <c r="Q659" s="122"/>
      <c r="R659" s="122"/>
      <c r="S659" s="122"/>
      <c r="T659" s="122"/>
      <c r="U659" s="122"/>
      <c r="V659" s="122"/>
      <c r="W659" s="122">
        <v>7</v>
      </c>
      <c r="X659" s="122">
        <v>0</v>
      </c>
      <c r="Y659" s="57"/>
      <c r="Z659" s="57"/>
      <c r="AA659" s="57">
        <v>0</v>
      </c>
      <c r="AB659" s="10">
        <v>5</v>
      </c>
      <c r="AC659" s="10">
        <v>6</v>
      </c>
      <c r="AD659" s="57"/>
      <c r="AI659" t="str">
        <f t="shared" si="138"/>
        <v>Woodbury</v>
      </c>
      <c r="AJ659" t="s">
        <v>2232</v>
      </c>
      <c r="AK659">
        <v>1</v>
      </c>
      <c r="AM659" s="91">
        <v>50</v>
      </c>
      <c r="AN659" s="93">
        <v>23</v>
      </c>
      <c r="AO659" s="93">
        <v>95</v>
      </c>
      <c r="AP659" s="97">
        <v>85525</v>
      </c>
      <c r="AQ659" s="97">
        <f t="shared" si="148"/>
        <v>50023</v>
      </c>
      <c r="AR659" s="10" t="s">
        <v>718</v>
      </c>
      <c r="AS659">
        <f t="shared" si="145"/>
        <v>5085525</v>
      </c>
      <c r="AW659">
        <v>39.1</v>
      </c>
      <c r="AX659">
        <v>1.33</v>
      </c>
      <c r="AY659">
        <v>37.770000000000003</v>
      </c>
    </row>
    <row r="660" spans="1:51" ht="13" hidden="1" customHeight="1" outlineLevel="1">
      <c r="A660" t="s">
        <v>2067</v>
      </c>
      <c r="B660" s="10" t="s">
        <v>640</v>
      </c>
      <c r="C660" s="1">
        <f t="shared" si="139"/>
        <v>147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 t="shared" si="140"/>
        <v>3</v>
      </c>
      <c r="G660" s="1">
        <f t="shared" si="146"/>
        <v>62</v>
      </c>
      <c r="H660" s="2">
        <f t="shared" si="147"/>
        <v>0.42176870748299322</v>
      </c>
      <c r="I660" s="8"/>
      <c r="J660" s="2">
        <f t="shared" si="141"/>
        <v>0.63265306122448983</v>
      </c>
      <c r="K660" s="2">
        <f t="shared" si="142"/>
        <v>0.21088435374149661</v>
      </c>
      <c r="L660" s="2">
        <f t="shared" si="143"/>
        <v>6.1224489795918366E-2</v>
      </c>
      <c r="M660" s="2">
        <f t="shared" si="144"/>
        <v>9.5238095238095191E-2</v>
      </c>
      <c r="N660" s="1">
        <v>93</v>
      </c>
      <c r="O660" s="1">
        <v>31</v>
      </c>
      <c r="P660" s="1">
        <v>9</v>
      </c>
      <c r="Q660" s="122"/>
      <c r="R660" s="122"/>
      <c r="S660" s="122"/>
      <c r="T660" s="122"/>
      <c r="U660" s="122"/>
      <c r="V660" s="122"/>
      <c r="W660" s="122">
        <v>2</v>
      </c>
      <c r="X660" s="122">
        <v>0</v>
      </c>
      <c r="Y660" s="57"/>
      <c r="Z660" s="57"/>
      <c r="AA660" s="57">
        <v>1</v>
      </c>
      <c r="AB660" s="10">
        <v>6</v>
      </c>
      <c r="AC660" s="10">
        <v>5</v>
      </c>
      <c r="AD660" s="57"/>
      <c r="AI660" t="str">
        <f t="shared" si="138"/>
        <v>Woodford</v>
      </c>
      <c r="AJ660" t="s">
        <v>2006</v>
      </c>
      <c r="AK660">
        <v>1</v>
      </c>
      <c r="AM660" s="91">
        <v>50</v>
      </c>
      <c r="AN660" s="93">
        <v>3</v>
      </c>
      <c r="AO660" s="93">
        <v>80</v>
      </c>
      <c r="AP660" s="97">
        <v>85675</v>
      </c>
      <c r="AQ660" s="97">
        <f t="shared" si="148"/>
        <v>50003</v>
      </c>
      <c r="AR660" s="10" t="s">
        <v>718</v>
      </c>
      <c r="AS660">
        <f t="shared" si="145"/>
        <v>5085675</v>
      </c>
      <c r="AW660">
        <v>47.59</v>
      </c>
      <c r="AX660">
        <v>0.13</v>
      </c>
      <c r="AY660">
        <v>47.46</v>
      </c>
    </row>
    <row r="661" spans="1:51" ht="13" hidden="1" customHeight="1" outlineLevel="1">
      <c r="A661" t="s">
        <v>1648</v>
      </c>
      <c r="B661" s="10" t="s">
        <v>640</v>
      </c>
      <c r="C661" s="1">
        <f t="shared" si="139"/>
        <v>1499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 t="shared" si="140"/>
        <v>5</v>
      </c>
      <c r="G661" s="1">
        <f t="shared" si="146"/>
        <v>545</v>
      </c>
      <c r="H661" s="2">
        <f t="shared" si="147"/>
        <v>0.36357571714476317</v>
      </c>
      <c r="I661" s="8"/>
      <c r="J661" s="2">
        <f t="shared" si="141"/>
        <v>0.66177451634422946</v>
      </c>
      <c r="K661" s="2">
        <f t="shared" si="142"/>
        <v>0.29819879919946629</v>
      </c>
      <c r="L661" s="2">
        <f t="shared" si="143"/>
        <v>8.6724482988659105E-3</v>
      </c>
      <c r="M661" s="2">
        <f t="shared" si="144"/>
        <v>3.1354236157438341E-2</v>
      </c>
      <c r="N661" s="1">
        <v>992</v>
      </c>
      <c r="O661" s="1">
        <v>447</v>
      </c>
      <c r="P661" s="1">
        <v>13</v>
      </c>
      <c r="Q661" s="122"/>
      <c r="R661" s="122"/>
      <c r="S661" s="122"/>
      <c r="T661" s="122"/>
      <c r="U661" s="122"/>
      <c r="V661" s="122"/>
      <c r="W661" s="122">
        <v>10</v>
      </c>
      <c r="X661" s="122">
        <v>2</v>
      </c>
      <c r="Y661" s="57"/>
      <c r="Z661" s="57"/>
      <c r="AA661" s="57">
        <v>4</v>
      </c>
      <c r="AB661" s="10">
        <v>14</v>
      </c>
      <c r="AC661" s="10">
        <v>17</v>
      </c>
      <c r="AD661" s="57"/>
      <c r="AI661" t="str">
        <f t="shared" si="138"/>
        <v>Woodstock</v>
      </c>
      <c r="AJ661" t="s">
        <v>1285</v>
      </c>
      <c r="AK661">
        <v>1</v>
      </c>
      <c r="AM661" s="91">
        <v>50</v>
      </c>
      <c r="AN661" s="93">
        <v>27</v>
      </c>
      <c r="AO661" s="93">
        <v>120</v>
      </c>
      <c r="AP661" s="97">
        <v>85975</v>
      </c>
      <c r="AQ661" s="97">
        <f t="shared" si="148"/>
        <v>50027</v>
      </c>
      <c r="AR661" s="10" t="s">
        <v>718</v>
      </c>
      <c r="AS661">
        <f t="shared" si="145"/>
        <v>5085975</v>
      </c>
      <c r="AW661">
        <v>44.63</v>
      </c>
      <c r="AX661">
        <v>0.1</v>
      </c>
      <c r="AY661">
        <v>44.53</v>
      </c>
    </row>
    <row r="662" spans="1:51" ht="13" hidden="1" customHeight="1" outlineLevel="1">
      <c r="A662" t="s">
        <v>1543</v>
      </c>
      <c r="B662" s="10" t="s">
        <v>640</v>
      </c>
      <c r="C662" s="1">
        <f t="shared" si="139"/>
        <v>455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 t="shared" si="140"/>
        <v>3</v>
      </c>
      <c r="G662" s="1">
        <f t="shared" si="146"/>
        <v>239</v>
      </c>
      <c r="H662" s="2">
        <f t="shared" si="147"/>
        <v>0.5252747252747253</v>
      </c>
      <c r="I662" s="8"/>
      <c r="J662" s="2">
        <f t="shared" si="141"/>
        <v>0.73626373626373631</v>
      </c>
      <c r="K662" s="2">
        <f t="shared" si="142"/>
        <v>0.21098901098901099</v>
      </c>
      <c r="L662" s="2">
        <f t="shared" si="143"/>
        <v>1.7582417582417582E-2</v>
      </c>
      <c r="M662" s="2">
        <f t="shared" si="144"/>
        <v>3.5164835164835116E-2</v>
      </c>
      <c r="N662" s="1">
        <v>335</v>
      </c>
      <c r="O662" s="1">
        <v>96</v>
      </c>
      <c r="P662" s="1">
        <v>8</v>
      </c>
      <c r="Q662" s="122"/>
      <c r="R662" s="122"/>
      <c r="S662" s="122"/>
      <c r="T662" s="122"/>
      <c r="U662" s="122"/>
      <c r="V662" s="122"/>
      <c r="W662" s="122">
        <v>5</v>
      </c>
      <c r="X662" s="122">
        <v>0</v>
      </c>
      <c r="Y662" s="57"/>
      <c r="Z662" s="57"/>
      <c r="AA662" s="57">
        <v>1</v>
      </c>
      <c r="AB662" s="10">
        <v>7</v>
      </c>
      <c r="AC662" s="10">
        <v>3</v>
      </c>
      <c r="AD662" s="57"/>
      <c r="AI662" t="str">
        <f t="shared" si="138"/>
        <v>Worcester</v>
      </c>
      <c r="AJ662" t="s">
        <v>2232</v>
      </c>
      <c r="AK662">
        <v>1</v>
      </c>
      <c r="AM662" s="91">
        <v>50</v>
      </c>
      <c r="AN662" s="93">
        <v>23</v>
      </c>
      <c r="AO662" s="93">
        <v>100</v>
      </c>
      <c r="AP662" s="97">
        <v>86125</v>
      </c>
      <c r="AQ662" s="97">
        <f t="shared" si="148"/>
        <v>50023</v>
      </c>
      <c r="AR662" s="10" t="s">
        <v>718</v>
      </c>
      <c r="AS662">
        <f t="shared" si="145"/>
        <v>5086125</v>
      </c>
      <c r="AW662">
        <v>38.83</v>
      </c>
      <c r="AX662">
        <v>0.08</v>
      </c>
      <c r="AY662">
        <v>38.75</v>
      </c>
    </row>
    <row r="663" spans="1:51" collapsed="1">
      <c r="A663" t="s">
        <v>1879</v>
      </c>
      <c r="B663" s="10" t="s">
        <v>2255</v>
      </c>
      <c r="C663" s="1">
        <f t="shared" si="139"/>
        <v>235178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 t="shared" si="140"/>
        <v>3</v>
      </c>
      <c r="G663" s="1">
        <f t="shared" si="146"/>
        <v>78582</v>
      </c>
      <c r="H663" s="2">
        <f t="shared" si="147"/>
        <v>0.33413839729906708</v>
      </c>
      <c r="I663" s="8"/>
      <c r="J663" s="2">
        <f t="shared" si="141"/>
        <v>0.64326169964877666</v>
      </c>
      <c r="K663" s="2">
        <f t="shared" si="142"/>
        <v>0.30912330234970958</v>
      </c>
      <c r="L663" s="2">
        <f t="shared" si="143"/>
        <v>1.5069436767044536E-2</v>
      </c>
      <c r="M663" s="2">
        <f t="shared" si="144"/>
        <v>3.2545561234469216E-2</v>
      </c>
      <c r="N663" s="1">
        <f>SUM(N417:N662)</f>
        <v>151281</v>
      </c>
      <c r="O663" s="1">
        <f>SUM(O417:O662)</f>
        <v>72699</v>
      </c>
      <c r="P663" s="1">
        <f>SUM(P417:P662)</f>
        <v>3544</v>
      </c>
      <c r="Q663" s="57"/>
      <c r="R663" s="57"/>
      <c r="S663" s="57"/>
      <c r="T663" s="57"/>
      <c r="U663" s="57"/>
      <c r="V663" s="57"/>
      <c r="W663" s="1">
        <f>SUM(W417:W662)</f>
        <v>1433</v>
      </c>
      <c r="X663" s="1">
        <f>SUM(X417:X662)</f>
        <v>113</v>
      </c>
      <c r="Y663" s="57"/>
      <c r="Z663" s="57"/>
      <c r="AA663" s="1">
        <f>SUM(AA417:AA662)</f>
        <v>1021</v>
      </c>
      <c r="AB663" s="1">
        <f>SUM(AB417:AB662)</f>
        <v>2731</v>
      </c>
      <c r="AC663" s="1">
        <f>SUM(AC417:AC662)</f>
        <v>2356</v>
      </c>
      <c r="AD663" s="57"/>
      <c r="AE663" s="1">
        <f>SUM(AE417:AE662)</f>
        <v>0</v>
      </c>
      <c r="AF663" s="1">
        <f>SUM(AF417:AF662)</f>
        <v>0</v>
      </c>
      <c r="AG663" s="1">
        <f>SUM(AG417:AG662)</f>
        <v>0</v>
      </c>
      <c r="AI663" t="str">
        <f t="shared" si="138"/>
        <v>Vermont</v>
      </c>
      <c r="AM663" s="91">
        <v>50</v>
      </c>
      <c r="AQ663" s="91">
        <v>50</v>
      </c>
      <c r="AR663" s="10" t="s">
        <v>1761</v>
      </c>
      <c r="AS663" s="91">
        <v>50</v>
      </c>
      <c r="AW663">
        <v>9614.26</v>
      </c>
      <c r="AX663">
        <v>364.7</v>
      </c>
      <c r="AY663">
        <v>9249.56</v>
      </c>
    </row>
    <row r="664" spans="1:51">
      <c r="B664" s="10"/>
      <c r="C664" s="1"/>
      <c r="D664" s="7"/>
      <c r="E664" s="7"/>
      <c r="F664" s="7"/>
      <c r="G664" s="1"/>
      <c r="J664" s="2"/>
      <c r="K664" s="2"/>
      <c r="L664" s="2"/>
      <c r="M664" s="2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</row>
    <row r="665" spans="1:51">
      <c r="B665" s="10"/>
      <c r="C665" s="10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10"/>
      <c r="AC665" s="10"/>
      <c r="AD665" s="10"/>
    </row>
    <row r="666" spans="1:51">
      <c r="A666" s="56" t="s">
        <v>674</v>
      </c>
    </row>
    <row r="667" spans="1:51" hidden="1" outlineLevel="1">
      <c r="A667" s="56" t="s">
        <v>1779</v>
      </c>
      <c r="J667" s="2"/>
      <c r="K667" s="2"/>
      <c r="L667" s="2"/>
      <c r="M667" s="2"/>
    </row>
    <row r="668" spans="1:51" hidden="1" outlineLevel="1">
      <c r="A668" t="s">
        <v>1333</v>
      </c>
      <c r="B668" s="10"/>
      <c r="C668" s="1"/>
      <c r="D668" s="7"/>
      <c r="E668" s="7"/>
      <c r="F668" s="7"/>
      <c r="G668" s="1"/>
      <c r="I668" s="8"/>
      <c r="J668" s="2"/>
      <c r="K668" s="2"/>
      <c r="L668" s="2"/>
      <c r="M668" s="2"/>
      <c r="AB668" s="1"/>
      <c r="AI668" t="str">
        <f t="shared" ref="AI668:AI685" si="149">A668</f>
        <v>Atkinson and Gilmanton Academy Grant</v>
      </c>
      <c r="AJ668" t="s">
        <v>813</v>
      </c>
      <c r="AK668">
        <v>2</v>
      </c>
      <c r="AL668" s="7"/>
      <c r="AM668" s="91">
        <v>33</v>
      </c>
      <c r="AN668" s="93">
        <v>7</v>
      </c>
      <c r="AO668" s="93">
        <v>5</v>
      </c>
      <c r="AP668" s="97">
        <v>2420</v>
      </c>
      <c r="AQ668" s="97">
        <f t="shared" ref="AQ668:AQ696" si="150">AM668*1000+AN668</f>
        <v>33007</v>
      </c>
      <c r="AR668" t="s">
        <v>1340</v>
      </c>
      <c r="AW668">
        <v>19.66</v>
      </c>
      <c r="AX668">
        <v>0</v>
      </c>
      <c r="AY668">
        <v>19.66</v>
      </c>
    </row>
    <row r="669" spans="1:51" hidden="1" outlineLevel="1">
      <c r="A669" t="s">
        <v>936</v>
      </c>
      <c r="B669" s="10"/>
      <c r="C669" s="1"/>
      <c r="D669" s="7"/>
      <c r="E669" s="7"/>
      <c r="F669" s="7"/>
      <c r="G669" s="1"/>
      <c r="I669" s="8"/>
      <c r="J669" s="2"/>
      <c r="K669" s="2"/>
      <c r="L669" s="2"/>
      <c r="M669" s="2"/>
      <c r="AB669" s="1"/>
      <c r="AI669" t="str">
        <f t="shared" si="149"/>
        <v>Beans Grant</v>
      </c>
      <c r="AJ669" t="s">
        <v>813</v>
      </c>
      <c r="AK669">
        <v>2</v>
      </c>
      <c r="AL669" s="7"/>
      <c r="AM669" s="91">
        <v>33</v>
      </c>
      <c r="AN669" s="93">
        <v>7</v>
      </c>
      <c r="AO669" s="93">
        <v>10</v>
      </c>
      <c r="AP669" s="97">
        <v>4100</v>
      </c>
      <c r="AQ669" s="97">
        <f t="shared" si="150"/>
        <v>33007</v>
      </c>
      <c r="AR669" t="s">
        <v>1340</v>
      </c>
      <c r="AW669">
        <v>9.6999999999999993</v>
      </c>
      <c r="AX669">
        <v>0</v>
      </c>
      <c r="AY669">
        <v>9.6999999999999993</v>
      </c>
    </row>
    <row r="670" spans="1:51" hidden="1" outlineLevel="1">
      <c r="A670" t="s">
        <v>603</v>
      </c>
      <c r="B670" s="10"/>
      <c r="C670" s="1"/>
      <c r="D670" s="7"/>
      <c r="E670" s="7"/>
      <c r="F670" s="7"/>
      <c r="G670" s="1"/>
      <c r="I670" s="8"/>
      <c r="J670" s="2"/>
      <c r="K670" s="2"/>
      <c r="L670" s="2"/>
      <c r="M670" s="2"/>
      <c r="AB670" s="1"/>
      <c r="AI670" t="str">
        <f t="shared" si="149"/>
        <v>Beans Purchase</v>
      </c>
      <c r="AJ670" t="s">
        <v>813</v>
      </c>
      <c r="AK670">
        <v>2</v>
      </c>
      <c r="AL670" s="7"/>
      <c r="AM670" s="91">
        <v>33</v>
      </c>
      <c r="AN670" s="93">
        <v>7</v>
      </c>
      <c r="AO670" s="93">
        <v>15</v>
      </c>
      <c r="AP670" s="97">
        <v>4260</v>
      </c>
      <c r="AQ670" s="97">
        <f t="shared" si="150"/>
        <v>33007</v>
      </c>
      <c r="AR670" t="s">
        <v>346</v>
      </c>
      <c r="AW670">
        <v>65.27</v>
      </c>
      <c r="AX670">
        <v>0.02</v>
      </c>
      <c r="AY670">
        <v>65.25</v>
      </c>
    </row>
    <row r="671" spans="1:51" hidden="1" outlineLevel="1">
      <c r="A671" t="s">
        <v>604</v>
      </c>
      <c r="B671" s="10"/>
      <c r="C671" s="1"/>
      <c r="D671" s="7"/>
      <c r="E671" s="7"/>
      <c r="F671" s="7"/>
      <c r="G671" s="1"/>
      <c r="I671" s="8"/>
      <c r="J671" s="2"/>
      <c r="K671" s="2"/>
      <c r="L671" s="2"/>
      <c r="M671" s="2"/>
      <c r="AB671" s="1"/>
      <c r="AI671" t="str">
        <f t="shared" si="149"/>
        <v>Chandlers Purchase</v>
      </c>
      <c r="AJ671" t="s">
        <v>813</v>
      </c>
      <c r="AK671">
        <v>2</v>
      </c>
      <c r="AL671" s="7"/>
      <c r="AM671" s="91">
        <v>33</v>
      </c>
      <c r="AN671" s="93">
        <v>7</v>
      </c>
      <c r="AO671" s="93">
        <v>35</v>
      </c>
      <c r="AP671" s="97">
        <v>11220</v>
      </c>
      <c r="AQ671" s="97">
        <f t="shared" si="150"/>
        <v>33007</v>
      </c>
      <c r="AR671" t="s">
        <v>346</v>
      </c>
      <c r="AW671">
        <v>2.13</v>
      </c>
      <c r="AX671">
        <v>0</v>
      </c>
      <c r="AY671">
        <v>2.13</v>
      </c>
    </row>
    <row r="672" spans="1:51" hidden="1" outlineLevel="1">
      <c r="A672" t="s">
        <v>467</v>
      </c>
      <c r="B672" s="10"/>
      <c r="C672" s="1"/>
      <c r="D672" s="7"/>
      <c r="E672" s="7"/>
      <c r="F672" s="7"/>
      <c r="G672" s="1"/>
      <c r="I672" s="8"/>
      <c r="J672" s="2"/>
      <c r="K672" s="2"/>
      <c r="L672" s="2"/>
      <c r="M672" s="2"/>
      <c r="AB672" s="1"/>
      <c r="AI672" t="str">
        <f t="shared" si="149"/>
        <v>Crawfords Purchase</v>
      </c>
      <c r="AJ672" t="s">
        <v>813</v>
      </c>
      <c r="AK672">
        <v>2</v>
      </c>
      <c r="AL672" s="7"/>
      <c r="AM672" s="91">
        <v>33</v>
      </c>
      <c r="AN672" s="93">
        <v>7</v>
      </c>
      <c r="AO672" s="93">
        <v>55</v>
      </c>
      <c r="AP672" s="97">
        <v>16100</v>
      </c>
      <c r="AQ672" s="97">
        <f t="shared" si="150"/>
        <v>33007</v>
      </c>
      <c r="AR672" t="s">
        <v>346</v>
      </c>
      <c r="AW672">
        <v>8.19</v>
      </c>
      <c r="AX672">
        <v>0</v>
      </c>
      <c r="AY672">
        <v>8.19</v>
      </c>
    </row>
    <row r="673" spans="1:51" hidden="1" outlineLevel="1">
      <c r="A673" t="s">
        <v>147</v>
      </c>
      <c r="B673" s="10"/>
      <c r="C673" s="1"/>
      <c r="D673" s="7"/>
      <c r="E673" s="7"/>
      <c r="F673" s="7"/>
      <c r="G673" s="1"/>
      <c r="I673" s="8"/>
      <c r="J673" s="2"/>
      <c r="K673" s="2"/>
      <c r="L673" s="2"/>
      <c r="M673" s="2"/>
      <c r="AB673" s="1"/>
      <c r="AI673" t="str">
        <f t="shared" si="149"/>
        <v>Cutts Grant</v>
      </c>
      <c r="AJ673" t="s">
        <v>813</v>
      </c>
      <c r="AK673">
        <v>2</v>
      </c>
      <c r="AL673" s="7"/>
      <c r="AM673" s="91">
        <v>33</v>
      </c>
      <c r="AN673" s="93">
        <v>7</v>
      </c>
      <c r="AO673" s="93">
        <v>60</v>
      </c>
      <c r="AP673" s="97">
        <v>16660</v>
      </c>
      <c r="AQ673" s="97">
        <f t="shared" si="150"/>
        <v>33007</v>
      </c>
      <c r="AR673" t="s">
        <v>1340</v>
      </c>
      <c r="AW673">
        <v>11.44</v>
      </c>
      <c r="AX673">
        <v>0</v>
      </c>
      <c r="AY673">
        <v>11.44</v>
      </c>
    </row>
    <row r="674" spans="1:51" hidden="1" outlineLevel="1">
      <c r="A674" t="s">
        <v>620</v>
      </c>
      <c r="B674" s="10"/>
      <c r="C674" s="1"/>
      <c r="D674" s="7"/>
      <c r="E674" s="7"/>
      <c r="F674" s="7"/>
      <c r="G674" s="1"/>
      <c r="I674" s="8"/>
      <c r="J674" s="2"/>
      <c r="K674" s="2"/>
      <c r="L674" s="2"/>
      <c r="M674" s="2"/>
      <c r="AB674" s="1"/>
      <c r="AI674" t="str">
        <f t="shared" si="149"/>
        <v>Dixs Grant</v>
      </c>
      <c r="AJ674" t="s">
        <v>813</v>
      </c>
      <c r="AK674">
        <v>2</v>
      </c>
      <c r="AL674" s="7"/>
      <c r="AM674" s="91">
        <v>33</v>
      </c>
      <c r="AN674" s="93">
        <v>7</v>
      </c>
      <c r="AO674" s="93">
        <v>70</v>
      </c>
      <c r="AP674" s="97">
        <v>18340</v>
      </c>
      <c r="AQ674" s="97">
        <f t="shared" si="150"/>
        <v>33007</v>
      </c>
      <c r="AR674" t="s">
        <v>1340</v>
      </c>
      <c r="AW674">
        <v>20.18</v>
      </c>
      <c r="AX674">
        <v>0</v>
      </c>
      <c r="AY674">
        <v>20.18</v>
      </c>
    </row>
    <row r="675" spans="1:51" hidden="1" outlineLevel="1">
      <c r="A675" t="s">
        <v>143</v>
      </c>
      <c r="B675" s="10"/>
      <c r="C675" s="1"/>
      <c r="D675" s="7"/>
      <c r="E675" s="7"/>
      <c r="F675" s="7"/>
      <c r="G675" s="1"/>
      <c r="I675" s="8"/>
      <c r="J675" s="2"/>
      <c r="K675" s="2"/>
      <c r="L675" s="2"/>
      <c r="M675" s="2"/>
      <c r="AB675" s="1"/>
      <c r="AI675" t="str">
        <f t="shared" si="149"/>
        <v>Ervings Location</v>
      </c>
      <c r="AJ675" t="s">
        <v>813</v>
      </c>
      <c r="AK675">
        <v>2</v>
      </c>
      <c r="AL675" s="7"/>
      <c r="AM675" s="91">
        <v>33</v>
      </c>
      <c r="AN675" s="93">
        <v>7</v>
      </c>
      <c r="AO675" s="93">
        <v>90</v>
      </c>
      <c r="AP675" s="97">
        <v>25180</v>
      </c>
      <c r="AQ675" s="97">
        <f t="shared" si="150"/>
        <v>33007</v>
      </c>
      <c r="AR675" t="s">
        <v>345</v>
      </c>
      <c r="AW675">
        <v>3.68</v>
      </c>
      <c r="AX675">
        <v>0</v>
      </c>
      <c r="AY675">
        <v>3.68</v>
      </c>
    </row>
    <row r="676" spans="1:51" hidden="1" outlineLevel="1">
      <c r="A676" t="s">
        <v>468</v>
      </c>
      <c r="B676" s="10"/>
      <c r="C676" s="1"/>
      <c r="D676" s="7"/>
      <c r="E676" s="7"/>
      <c r="F676" s="7"/>
      <c r="G676" s="1"/>
      <c r="I676" s="8"/>
      <c r="J676" s="2"/>
      <c r="K676" s="2"/>
      <c r="L676" s="2"/>
      <c r="M676" s="2"/>
      <c r="AB676" s="1"/>
      <c r="AI676" t="str">
        <f t="shared" si="149"/>
        <v>Hadleys Purchase</v>
      </c>
      <c r="AJ676" t="s">
        <v>813</v>
      </c>
      <c r="AK676">
        <v>2</v>
      </c>
      <c r="AL676" s="7"/>
      <c r="AM676" s="91">
        <v>33</v>
      </c>
      <c r="AN676" s="93">
        <v>7</v>
      </c>
      <c r="AO676" s="93">
        <v>105</v>
      </c>
      <c r="AP676" s="97">
        <v>32420</v>
      </c>
      <c r="AQ676" s="97">
        <f t="shared" si="150"/>
        <v>33007</v>
      </c>
      <c r="AR676" t="s">
        <v>346</v>
      </c>
      <c r="AW676">
        <v>7.41</v>
      </c>
      <c r="AX676">
        <v>0</v>
      </c>
      <c r="AY676">
        <v>7.41</v>
      </c>
    </row>
    <row r="677" spans="1:51" hidden="1" outlineLevel="1">
      <c r="A677" t="s">
        <v>1812</v>
      </c>
      <c r="B677" s="10"/>
      <c r="C677" s="1"/>
      <c r="D677" s="7"/>
      <c r="E677" s="7"/>
      <c r="F677" s="7"/>
      <c r="G677" s="1"/>
      <c r="I677" s="8"/>
      <c r="J677" s="2"/>
      <c r="K677" s="2"/>
      <c r="L677" s="2"/>
      <c r="M677" s="2"/>
      <c r="AB677" s="1"/>
      <c r="AI677" t="str">
        <f t="shared" si="149"/>
        <v>Kilkenny township</v>
      </c>
      <c r="AJ677" t="s">
        <v>813</v>
      </c>
      <c r="AK677">
        <v>2</v>
      </c>
      <c r="AL677" s="7"/>
      <c r="AM677" s="91">
        <v>33</v>
      </c>
      <c r="AN677" s="93">
        <v>7</v>
      </c>
      <c r="AO677" s="93">
        <v>115</v>
      </c>
      <c r="AP677" s="97">
        <v>39940</v>
      </c>
      <c r="AQ677" s="97">
        <f t="shared" si="150"/>
        <v>33007</v>
      </c>
      <c r="AR677" t="s">
        <v>519</v>
      </c>
      <c r="AW677">
        <v>25.65</v>
      </c>
      <c r="AX677">
        <v>0.01</v>
      </c>
      <c r="AY677">
        <v>25.64</v>
      </c>
    </row>
    <row r="678" spans="1:51" hidden="1" outlineLevel="1">
      <c r="A678" t="s">
        <v>2</v>
      </c>
      <c r="B678" s="10"/>
      <c r="C678" s="1"/>
      <c r="D678" s="7"/>
      <c r="E678" s="7"/>
      <c r="F678" s="7"/>
      <c r="G678" s="1"/>
      <c r="I678" s="8"/>
      <c r="J678" s="2"/>
      <c r="K678" s="2"/>
      <c r="L678" s="2"/>
      <c r="M678" s="2"/>
      <c r="AB678" s="1"/>
      <c r="AI678" t="str">
        <f t="shared" si="149"/>
        <v>Livermore</v>
      </c>
      <c r="AJ678" t="s">
        <v>1738</v>
      </c>
      <c r="AK678">
        <v>2</v>
      </c>
      <c r="AL678" s="7"/>
      <c r="AM678" s="91">
        <v>33</v>
      </c>
      <c r="AN678" s="93">
        <v>9</v>
      </c>
      <c r="AO678" s="93">
        <v>127</v>
      </c>
      <c r="AP678" s="97">
        <v>42820</v>
      </c>
      <c r="AQ678" s="97">
        <f t="shared" si="150"/>
        <v>33009</v>
      </c>
      <c r="AR678" t="s">
        <v>718</v>
      </c>
      <c r="AW678">
        <v>63.8</v>
      </c>
      <c r="AX678">
        <v>0.17</v>
      </c>
      <c r="AY678">
        <v>63.63</v>
      </c>
    </row>
    <row r="679" spans="1:51" hidden="1" outlineLevel="1">
      <c r="A679" t="s">
        <v>548</v>
      </c>
      <c r="B679" s="10"/>
      <c r="C679" s="1"/>
      <c r="D679" s="7"/>
      <c r="E679" s="7"/>
      <c r="F679" s="7"/>
      <c r="G679" s="1"/>
      <c r="I679" s="8"/>
      <c r="J679" s="2"/>
      <c r="K679" s="2"/>
      <c r="L679" s="2"/>
      <c r="M679" s="2"/>
      <c r="AB679" s="1"/>
      <c r="AI679" t="str">
        <f t="shared" si="149"/>
        <v>Low and Burbanks Grant</v>
      </c>
      <c r="AJ679" t="s">
        <v>813</v>
      </c>
      <c r="AK679">
        <v>2</v>
      </c>
      <c r="AL679" s="7"/>
      <c r="AM679" s="91">
        <v>33</v>
      </c>
      <c r="AN679" s="93">
        <v>7</v>
      </c>
      <c r="AO679" s="93">
        <v>125</v>
      </c>
      <c r="AP679" s="97">
        <v>43620</v>
      </c>
      <c r="AQ679" s="97">
        <f t="shared" si="150"/>
        <v>33007</v>
      </c>
      <c r="AR679" t="s">
        <v>1340</v>
      </c>
      <c r="AW679">
        <v>26.14</v>
      </c>
      <c r="AX679">
        <v>0</v>
      </c>
      <c r="AY679">
        <v>26.14</v>
      </c>
    </row>
    <row r="680" spans="1:51" hidden="1" outlineLevel="1">
      <c r="A680" t="s">
        <v>144</v>
      </c>
      <c r="B680" s="10"/>
      <c r="C680" s="1"/>
      <c r="D680" s="7"/>
      <c r="E680" s="7"/>
      <c r="F680" s="7"/>
      <c r="G680" s="1"/>
      <c r="I680" s="8"/>
      <c r="J680" s="2"/>
      <c r="K680" s="2"/>
      <c r="L680" s="2"/>
      <c r="M680" s="2"/>
      <c r="AB680" s="1"/>
      <c r="AI680" t="str">
        <f t="shared" si="149"/>
        <v>Martins Location</v>
      </c>
      <c r="AJ680" t="s">
        <v>813</v>
      </c>
      <c r="AK680">
        <v>2</v>
      </c>
      <c r="AL680" s="7"/>
      <c r="AM680" s="91">
        <v>33</v>
      </c>
      <c r="AN680" s="93">
        <v>7</v>
      </c>
      <c r="AO680" s="93">
        <v>130</v>
      </c>
      <c r="AP680" s="97">
        <v>46020</v>
      </c>
      <c r="AQ680" s="97">
        <f t="shared" si="150"/>
        <v>33007</v>
      </c>
      <c r="AR680" t="s">
        <v>345</v>
      </c>
      <c r="AW680">
        <v>3.76</v>
      </c>
      <c r="AX680">
        <v>0</v>
      </c>
      <c r="AY680">
        <v>3.76</v>
      </c>
    </row>
    <row r="681" spans="1:51" hidden="1" outlineLevel="1">
      <c r="A681" t="s">
        <v>543</v>
      </c>
      <c r="B681" s="10"/>
      <c r="C681" s="1"/>
      <c r="D681" s="7"/>
      <c r="E681" s="7"/>
      <c r="F681" s="7"/>
      <c r="G681" s="1"/>
      <c r="I681" s="8"/>
      <c r="J681" s="2"/>
      <c r="K681" s="2"/>
      <c r="L681" s="2"/>
      <c r="M681" s="2"/>
      <c r="AB681" s="1"/>
      <c r="AI681" t="str">
        <f t="shared" si="149"/>
        <v>Odell township</v>
      </c>
      <c r="AJ681" t="s">
        <v>813</v>
      </c>
      <c r="AK681">
        <v>2</v>
      </c>
      <c r="AL681" s="7"/>
      <c r="AM681" s="91">
        <v>33</v>
      </c>
      <c r="AN681" s="93">
        <v>7</v>
      </c>
      <c r="AO681" s="93">
        <v>150</v>
      </c>
      <c r="AP681" s="97">
        <v>57860</v>
      </c>
      <c r="AQ681" s="97">
        <f t="shared" si="150"/>
        <v>33007</v>
      </c>
      <c r="AR681" t="s">
        <v>519</v>
      </c>
      <c r="AW681">
        <v>45.17</v>
      </c>
      <c r="AX681">
        <v>0.68</v>
      </c>
      <c r="AY681">
        <v>44.49</v>
      </c>
    </row>
    <row r="682" spans="1:51" hidden="1" outlineLevel="1">
      <c r="A682" t="s">
        <v>37</v>
      </c>
      <c r="B682" s="10"/>
      <c r="C682" s="1"/>
      <c r="D682" s="7"/>
      <c r="E682" s="7"/>
      <c r="F682" s="7"/>
      <c r="G682" s="1"/>
      <c r="I682" s="8"/>
      <c r="J682" s="2"/>
      <c r="K682" s="2"/>
      <c r="L682" s="2"/>
      <c r="M682" s="2"/>
      <c r="AB682" s="1"/>
      <c r="AI682" t="str">
        <f t="shared" si="149"/>
        <v>Sargents Purchase</v>
      </c>
      <c r="AJ682" t="s">
        <v>813</v>
      </c>
      <c r="AK682">
        <v>2</v>
      </c>
      <c r="AL682" s="7"/>
      <c r="AM682" s="91">
        <v>33</v>
      </c>
      <c r="AN682" s="93">
        <v>7</v>
      </c>
      <c r="AO682" s="93">
        <v>170</v>
      </c>
      <c r="AP682" s="97">
        <v>67860</v>
      </c>
      <c r="AQ682" s="97">
        <f t="shared" si="150"/>
        <v>33007</v>
      </c>
      <c r="AR682" t="s">
        <v>346</v>
      </c>
      <c r="AW682">
        <v>25.86</v>
      </c>
      <c r="AX682">
        <v>0.01</v>
      </c>
      <c r="AY682">
        <v>25.85</v>
      </c>
    </row>
    <row r="683" spans="1:51" hidden="1" outlineLevel="1">
      <c r="A683" t="s">
        <v>1033</v>
      </c>
      <c r="B683" s="10"/>
      <c r="C683" s="1"/>
      <c r="D683" s="7"/>
      <c r="E683" s="7"/>
      <c r="F683" s="7"/>
      <c r="G683" s="1"/>
      <c r="I683" s="8"/>
      <c r="J683" s="2"/>
      <c r="K683" s="2"/>
      <c r="L683" s="2"/>
      <c r="M683" s="2"/>
      <c r="AB683" s="1"/>
      <c r="AI683" t="str">
        <f t="shared" si="149"/>
        <v>Second College Grant</v>
      </c>
      <c r="AJ683" t="s">
        <v>813</v>
      </c>
      <c r="AK683">
        <v>2</v>
      </c>
      <c r="AL683" s="7"/>
      <c r="AM683" s="91">
        <v>33</v>
      </c>
      <c r="AN683" s="93">
        <v>7</v>
      </c>
      <c r="AO683" s="93">
        <v>175</v>
      </c>
      <c r="AP683" s="97">
        <v>68500</v>
      </c>
      <c r="AQ683" s="97">
        <f t="shared" si="150"/>
        <v>33007</v>
      </c>
      <c r="AR683" t="s">
        <v>1340</v>
      </c>
      <c r="AW683">
        <v>41.68</v>
      </c>
      <c r="AX683">
        <v>0.05</v>
      </c>
      <c r="AY683">
        <v>41.63</v>
      </c>
    </row>
    <row r="684" spans="1:51" hidden="1" outlineLevel="1">
      <c r="A684" t="s">
        <v>1160</v>
      </c>
      <c r="B684" s="10"/>
      <c r="C684" s="1"/>
      <c r="D684" s="7"/>
      <c r="E684" s="7"/>
      <c r="F684" s="7"/>
      <c r="G684" s="1"/>
      <c r="I684" s="8"/>
      <c r="J684" s="2"/>
      <c r="K684" s="2"/>
      <c r="L684" s="2"/>
      <c r="M684" s="2"/>
      <c r="AB684" s="1"/>
      <c r="AI684" t="str">
        <f t="shared" si="149"/>
        <v>Success Township</v>
      </c>
      <c r="AJ684" t="s">
        <v>813</v>
      </c>
      <c r="AK684">
        <v>2</v>
      </c>
      <c r="AL684" s="7"/>
      <c r="AM684" s="91">
        <v>33</v>
      </c>
      <c r="AN684" s="93">
        <v>7</v>
      </c>
      <c r="AO684" s="93">
        <v>200</v>
      </c>
      <c r="AP684" s="97">
        <v>74500</v>
      </c>
      <c r="AQ684" s="97">
        <f t="shared" si="150"/>
        <v>33007</v>
      </c>
      <c r="AR684" t="s">
        <v>519</v>
      </c>
      <c r="AW684">
        <v>59.24</v>
      </c>
      <c r="AX684">
        <v>0.48</v>
      </c>
      <c r="AY684">
        <v>58.76</v>
      </c>
    </row>
    <row r="685" spans="1:51" hidden="1" outlineLevel="1">
      <c r="A685" t="s">
        <v>1425</v>
      </c>
      <c r="B685" s="10"/>
      <c r="C685" s="1"/>
      <c r="D685" s="7"/>
      <c r="E685" s="7"/>
      <c r="F685" s="7"/>
      <c r="G685" s="1"/>
      <c r="I685" s="8"/>
      <c r="J685" s="2"/>
      <c r="K685" s="2"/>
      <c r="L685" s="2"/>
      <c r="M685" s="2"/>
      <c r="AB685" s="1"/>
      <c r="AI685" t="str">
        <f t="shared" si="149"/>
        <v>Thompson and Meserves Purchase</v>
      </c>
      <c r="AJ685" t="s">
        <v>813</v>
      </c>
      <c r="AK685">
        <v>2</v>
      </c>
      <c r="AL685" s="7"/>
      <c r="AM685" s="91">
        <v>33</v>
      </c>
      <c r="AN685" s="93">
        <v>7</v>
      </c>
      <c r="AO685" s="93">
        <v>205</v>
      </c>
      <c r="AP685" s="97">
        <v>76580</v>
      </c>
      <c r="AQ685" s="97">
        <f t="shared" si="150"/>
        <v>33007</v>
      </c>
      <c r="AR685" t="s">
        <v>346</v>
      </c>
      <c r="AW685">
        <v>18.5</v>
      </c>
      <c r="AX685">
        <v>0</v>
      </c>
      <c r="AY685">
        <v>18.5</v>
      </c>
    </row>
    <row r="686" spans="1:51" hidden="1" outlineLevel="1">
      <c r="B686" s="10"/>
      <c r="C686" s="1"/>
      <c r="D686" s="7"/>
      <c r="E686" s="7"/>
      <c r="F686" s="7"/>
      <c r="G686" s="1"/>
      <c r="I686" s="8"/>
      <c r="J686" s="2"/>
      <c r="K686" s="2"/>
      <c r="L686" s="2"/>
      <c r="M686" s="2"/>
      <c r="AB686" s="1"/>
      <c r="AL686" s="7"/>
    </row>
    <row r="687" spans="1:51" hidden="1" outlineLevel="1">
      <c r="A687" s="56" t="s">
        <v>1879</v>
      </c>
      <c r="J687" s="2"/>
      <c r="K687" s="2"/>
      <c r="L687" s="2"/>
      <c r="M687" s="2"/>
    </row>
    <row r="688" spans="1:51" hidden="1" outlineLevel="1">
      <c r="A688" t="s">
        <v>285</v>
      </c>
      <c r="J688" s="2"/>
      <c r="K688" s="2"/>
      <c r="L688" s="2"/>
      <c r="M688" s="2"/>
      <c r="AI688" t="str">
        <f>A688</f>
        <v>Averill town</v>
      </c>
      <c r="AJ688" t="s">
        <v>808</v>
      </c>
      <c r="AM688" s="91">
        <v>50</v>
      </c>
      <c r="AN688" s="93">
        <v>9</v>
      </c>
      <c r="AO688" s="93">
        <v>5</v>
      </c>
      <c r="AP688" s="97">
        <v>2125</v>
      </c>
      <c r="AQ688" s="97">
        <f t="shared" si="150"/>
        <v>50009</v>
      </c>
      <c r="AR688" t="s">
        <v>718</v>
      </c>
      <c r="AW688">
        <v>38.06</v>
      </c>
      <c r="AX688">
        <v>1.92</v>
      </c>
      <c r="AY688">
        <v>36.14</v>
      </c>
    </row>
    <row r="689" spans="1:51" hidden="1" outlineLevel="1">
      <c r="A689" t="s">
        <v>2170</v>
      </c>
      <c r="J689" s="2"/>
      <c r="K689" s="2"/>
      <c r="L689" s="2"/>
      <c r="M689" s="2"/>
      <c r="AI689" t="str">
        <f t="shared" ref="AI689:AI696" si="151">A689</f>
        <v>Avery's gore</v>
      </c>
      <c r="AJ689" t="s">
        <v>808</v>
      </c>
      <c r="AM689" s="91">
        <v>50</v>
      </c>
      <c r="AN689" s="93">
        <v>9</v>
      </c>
      <c r="AO689" s="93">
        <v>10</v>
      </c>
      <c r="AP689" s="97">
        <v>2162</v>
      </c>
      <c r="AQ689" s="97">
        <f t="shared" si="150"/>
        <v>50009</v>
      </c>
      <c r="AR689" t="s">
        <v>304</v>
      </c>
      <c r="AW689">
        <v>17.600000000000001</v>
      </c>
      <c r="AX689">
        <v>0.02</v>
      </c>
      <c r="AY689">
        <v>17.57</v>
      </c>
    </row>
    <row r="690" spans="1:51" hidden="1" outlineLevel="1">
      <c r="A690" t="s">
        <v>1510</v>
      </c>
      <c r="J690" s="2"/>
      <c r="K690" s="2"/>
      <c r="L690" s="2"/>
      <c r="M690" s="2"/>
      <c r="AI690" t="str">
        <f t="shared" si="151"/>
        <v>Buels gore</v>
      </c>
      <c r="AJ690" t="s">
        <v>833</v>
      </c>
      <c r="AM690" s="91">
        <v>50</v>
      </c>
      <c r="AN690" s="93">
        <v>7</v>
      </c>
      <c r="AO690" s="93">
        <v>10</v>
      </c>
      <c r="AP690" s="97">
        <v>10300</v>
      </c>
      <c r="AQ690" s="97">
        <f t="shared" si="150"/>
        <v>50007</v>
      </c>
      <c r="AR690" t="s">
        <v>304</v>
      </c>
      <c r="AW690">
        <v>5.05</v>
      </c>
      <c r="AX690">
        <v>0</v>
      </c>
      <c r="AY690">
        <v>5.05</v>
      </c>
    </row>
    <row r="691" spans="1:51" hidden="1" outlineLevel="1">
      <c r="A691" t="s">
        <v>383</v>
      </c>
      <c r="J691" s="2"/>
      <c r="K691" s="2"/>
      <c r="L691" s="2"/>
      <c r="M691" s="2"/>
      <c r="AI691" t="str">
        <f t="shared" si="151"/>
        <v>Ferdinand town</v>
      </c>
      <c r="AJ691" t="s">
        <v>808</v>
      </c>
      <c r="AM691" s="91">
        <v>50</v>
      </c>
      <c r="AN691" s="93">
        <v>9</v>
      </c>
      <c r="AO691" s="93">
        <v>45</v>
      </c>
      <c r="AP691" s="97">
        <v>25975</v>
      </c>
      <c r="AQ691" s="97">
        <f t="shared" si="150"/>
        <v>50009</v>
      </c>
      <c r="AR691" t="s">
        <v>718</v>
      </c>
      <c r="AW691">
        <v>53.03</v>
      </c>
      <c r="AX691">
        <v>0.14000000000000001</v>
      </c>
      <c r="AY691">
        <v>52.89</v>
      </c>
    </row>
    <row r="692" spans="1:51" hidden="1" outlineLevel="1">
      <c r="A692" t="s">
        <v>227</v>
      </c>
      <c r="J692" s="2"/>
      <c r="K692" s="2"/>
      <c r="L692" s="2"/>
      <c r="M692" s="2"/>
      <c r="AI692" t="str">
        <f t="shared" si="151"/>
        <v>Glastenbury town</v>
      </c>
      <c r="AJ692" t="s">
        <v>2006</v>
      </c>
      <c r="AM692" s="91">
        <v>50</v>
      </c>
      <c r="AN692" s="93">
        <v>3</v>
      </c>
      <c r="AO692" s="93">
        <v>18</v>
      </c>
      <c r="AP692" s="97">
        <v>27962</v>
      </c>
      <c r="AQ692" s="97">
        <f t="shared" si="150"/>
        <v>50003</v>
      </c>
      <c r="AR692" t="s">
        <v>718</v>
      </c>
      <c r="AW692">
        <v>44.48</v>
      </c>
      <c r="AX692">
        <v>0</v>
      </c>
      <c r="AY692">
        <v>44.48</v>
      </c>
    </row>
    <row r="693" spans="1:51" hidden="1" outlineLevel="1">
      <c r="A693" t="s">
        <v>667</v>
      </c>
      <c r="J693" s="2"/>
      <c r="K693" s="2"/>
      <c r="L693" s="2"/>
      <c r="M693" s="2"/>
      <c r="AI693" t="str">
        <f t="shared" si="151"/>
        <v>Lewis town</v>
      </c>
      <c r="AJ693" t="s">
        <v>808</v>
      </c>
      <c r="AM693" s="91">
        <v>50</v>
      </c>
      <c r="AN693" s="93">
        <v>9</v>
      </c>
      <c r="AO693" s="93">
        <v>65</v>
      </c>
      <c r="AP693" s="97">
        <v>39775</v>
      </c>
      <c r="AQ693" s="97">
        <f t="shared" si="150"/>
        <v>50009</v>
      </c>
      <c r="AR693" t="s">
        <v>718</v>
      </c>
      <c r="AW693">
        <v>39.67</v>
      </c>
      <c r="AX693">
        <v>0.1</v>
      </c>
      <c r="AY693">
        <v>39.57</v>
      </c>
    </row>
    <row r="694" spans="1:51" hidden="1" outlineLevel="1">
      <c r="A694" t="s">
        <v>1909</v>
      </c>
      <c r="J694" s="2"/>
      <c r="K694" s="2"/>
      <c r="L694" s="2"/>
      <c r="M694" s="2"/>
      <c r="AI694" t="str">
        <f t="shared" si="151"/>
        <v>Somerset town</v>
      </c>
      <c r="AJ694" t="s">
        <v>496</v>
      </c>
      <c r="AM694" s="91">
        <v>50</v>
      </c>
      <c r="AN694" s="93">
        <v>25</v>
      </c>
      <c r="AO694" s="93">
        <v>73</v>
      </c>
      <c r="AP694" s="97">
        <v>65762</v>
      </c>
      <c r="AQ694" s="97">
        <f t="shared" si="150"/>
        <v>50025</v>
      </c>
      <c r="AR694" t="s">
        <v>718</v>
      </c>
      <c r="AW694">
        <v>28.13</v>
      </c>
      <c r="AX694">
        <v>1.99</v>
      </c>
      <c r="AY694">
        <v>26.15</v>
      </c>
    </row>
    <row r="695" spans="1:51" hidden="1" outlineLevel="1">
      <c r="A695" t="s">
        <v>1508</v>
      </c>
      <c r="J695" s="2"/>
      <c r="K695" s="2"/>
      <c r="L695" s="2"/>
      <c r="M695" s="2"/>
      <c r="AI695" t="str">
        <f t="shared" si="151"/>
        <v>Warner's grant</v>
      </c>
      <c r="AJ695" t="s">
        <v>808</v>
      </c>
      <c r="AM695" s="91">
        <v>50</v>
      </c>
      <c r="AN695" s="93">
        <v>9</v>
      </c>
      <c r="AO695" s="93">
        <v>90</v>
      </c>
      <c r="AP695" s="97">
        <v>76337</v>
      </c>
      <c r="AQ695" s="97">
        <f t="shared" si="150"/>
        <v>50009</v>
      </c>
      <c r="AR695" t="s">
        <v>1340</v>
      </c>
      <c r="AW695">
        <v>3.15</v>
      </c>
      <c r="AX695">
        <v>0</v>
      </c>
      <c r="AY695">
        <v>3.15</v>
      </c>
    </row>
    <row r="696" spans="1:51" hidden="1" outlineLevel="1">
      <c r="A696" t="s">
        <v>492</v>
      </c>
      <c r="J696" s="2"/>
      <c r="K696" s="2"/>
      <c r="L696" s="2"/>
      <c r="M696" s="2"/>
      <c r="AI696" t="str">
        <f t="shared" si="151"/>
        <v>Warren's gore</v>
      </c>
      <c r="AJ696" t="s">
        <v>808</v>
      </c>
      <c r="AM696" s="91">
        <v>50</v>
      </c>
      <c r="AN696" s="93">
        <v>9</v>
      </c>
      <c r="AO696" s="93">
        <v>95</v>
      </c>
      <c r="AP696" s="97">
        <v>76562</v>
      </c>
      <c r="AQ696" s="97">
        <f t="shared" si="150"/>
        <v>50009</v>
      </c>
      <c r="AR696" t="s">
        <v>304</v>
      </c>
      <c r="AW696">
        <v>11.6</v>
      </c>
      <c r="AX696">
        <v>0.65</v>
      </c>
      <c r="AY696">
        <v>10.94</v>
      </c>
    </row>
    <row r="697" spans="1:51" hidden="1" outlineLevel="1">
      <c r="J697" s="2"/>
      <c r="K697" s="2"/>
      <c r="L697" s="2"/>
      <c r="M697" s="2"/>
    </row>
    <row r="698" spans="1:51" collapsed="1"/>
  </sheetData>
  <phoneticPr fontId="9"/>
  <conditionalFormatting sqref="D675:D690 D694 D692 D2:D672">
    <cfRule type="cellIs" dxfId="24" priority="1" stopIfTrue="1" operator="equal">
      <formula>1</formula>
    </cfRule>
    <cfRule type="cellIs" dxfId="23" priority="2" stopIfTrue="1" operator="equal">
      <formula>3</formula>
    </cfRule>
  </conditionalFormatting>
  <conditionalFormatting sqref="E675:E690 E694 E692 E2:E672">
    <cfRule type="cellIs" dxfId="22" priority="3" stopIfTrue="1" operator="equal">
      <formula>1</formula>
    </cfRule>
    <cfRule type="cellIs" dxfId="21" priority="4" stopIfTrue="1" operator="equal">
      <formula>3</formula>
    </cfRule>
  </conditionalFormatting>
  <conditionalFormatting sqref="F675:F690 F694 F692 F2:F672">
    <cfRule type="cellIs" dxfId="20" priority="5" stopIfTrue="1" operator="equal">
      <formula>1</formula>
    </cfRule>
    <cfRule type="cellIs" dxfId="19" priority="6" stopIfTrue="1" operator="equal">
      <formula>3</formula>
    </cfRule>
  </conditionalFormatting>
  <conditionalFormatting sqref="G672 G689 G1">
    <cfRule type="expression" dxfId="18" priority="7" stopIfTrue="1">
      <formula>IF(D1=1,1,0)</formula>
    </cfRule>
    <cfRule type="expression" dxfId="17" priority="8" stopIfTrue="1">
      <formula>IF(E1=1,1,0)</formula>
    </cfRule>
  </conditionalFormatting>
  <conditionalFormatting sqref="H672:H674 H691 H693 H1 H695:H65536">
    <cfRule type="expression" dxfId="16" priority="9" stopIfTrue="1">
      <formula>IF(D1=1,1,0)</formula>
    </cfRule>
    <cfRule type="expression" dxfId="15" priority="10" stopIfTrue="1">
      <formula>IF(E1=1,1,0)</formula>
    </cfRule>
  </conditionalFormatting>
  <conditionalFormatting sqref="G2:G671">
    <cfRule type="expression" dxfId="14" priority="11" stopIfTrue="1">
      <formula>IF(AND(G2&gt;0,D2=1),1,0)</formula>
    </cfRule>
    <cfRule type="expression" dxfId="13" priority="12" stopIfTrue="1">
      <formula>IF(AND(G2&gt;0,E2=1),1,0)</formula>
    </cfRule>
    <cfRule type="expression" dxfId="12" priority="13" stopIfTrue="1">
      <formula>IF(AND(G2&gt;0,F2=1),1,0)</formula>
    </cfRule>
  </conditionalFormatting>
  <conditionalFormatting sqref="H2:H671">
    <cfRule type="expression" dxfId="11" priority="14" stopIfTrue="1">
      <formula>IF(AND(G2&gt;0,D2=1),1,0)</formula>
    </cfRule>
    <cfRule type="expression" dxfId="10" priority="15" stopIfTrue="1">
      <formula>IF(AND(G2&gt;0,E2=1),1,0)</formula>
    </cfRule>
    <cfRule type="expression" dxfId="9" priority="16" stopIfTrue="1">
      <formula>IF(AND(G2&gt;0,F2=1),1,0)</formula>
    </cfRule>
  </conditionalFormatting>
  <conditionalFormatting sqref="G694 G692 G690 G675:G688">
    <cfRule type="expression" dxfId="8" priority="17" stopIfTrue="1">
      <formula>IF(D675=1,1,0)</formula>
    </cfRule>
    <cfRule type="expression" dxfId="7" priority="18" stopIfTrue="1">
      <formula>IF(E675=1,1,0)</formula>
    </cfRule>
    <cfRule type="expression" dxfId="6" priority="19" stopIfTrue="1">
      <formula>IF(F675=1,1,0)</formula>
    </cfRule>
  </conditionalFormatting>
  <conditionalFormatting sqref="H694 H692 H675:H690">
    <cfRule type="expression" dxfId="5" priority="20" stopIfTrue="1">
      <formula>IF(D675=1,1,0)</formula>
    </cfRule>
    <cfRule type="expression" dxfId="4" priority="21" stopIfTrue="1">
      <formula>IF(E675=1,1,0)</formula>
    </cfRule>
    <cfRule type="expression" dxfId="3" priority="22" stopIfTrue="1">
      <formula>IF(F675=1,1,0)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3"/>
  <sheetViews>
    <sheetView workbookViewId="0">
      <selection activeCell="J49" sqref="J49"/>
    </sheetView>
  </sheetViews>
  <sheetFormatPr baseColWidth="10" defaultRowHeight="13" x14ac:dyDescent="0"/>
  <cols>
    <col min="1" max="1" width="4.7109375" style="10" customWidth="1"/>
    <col min="2" max="2" width="12.7109375" style="10" customWidth="1"/>
    <col min="3" max="3" width="12.7109375" style="57" customWidth="1"/>
    <col min="4" max="4" width="5.7109375" style="17" customWidth="1"/>
    <col min="5" max="5" width="12.7109375" style="138" customWidth="1"/>
    <col min="6" max="6" width="8.7109375" style="64" customWidth="1"/>
    <col min="7" max="7" width="4.7109375" style="64" customWidth="1"/>
    <col min="8" max="8" width="4.7109375" style="10" customWidth="1"/>
    <col min="9" max="9" width="12.7109375" style="64" customWidth="1"/>
    <col min="10" max="10" width="12.7109375" style="57" customWidth="1"/>
    <col min="11" max="11" width="5.7109375" style="17" customWidth="1"/>
    <col min="12" max="12" width="12.7109375" style="10" customWidth="1"/>
    <col min="13" max="13" width="8.7109375" style="10" customWidth="1"/>
    <col min="14" max="14" width="5.28515625" style="10" customWidth="1"/>
    <col min="15" max="15" width="4.7109375" style="10" customWidth="1"/>
    <col min="16" max="16" width="12.7109375" style="10" customWidth="1"/>
    <col min="17" max="17" width="12.7109375" style="57" customWidth="1"/>
    <col min="18" max="18" width="5.7109375" style="17" customWidth="1"/>
    <col min="19" max="19" width="12.7109375" style="10" customWidth="1"/>
    <col min="20" max="20" width="8.7109375" style="10" customWidth="1"/>
    <col min="21" max="16384" width="10.7109375" style="10"/>
  </cols>
  <sheetData>
    <row r="1" spans="1:20">
      <c r="A1" s="10" t="s">
        <v>596</v>
      </c>
      <c r="B1" s="17" t="s">
        <v>1761</v>
      </c>
      <c r="C1" s="136" t="s">
        <v>873</v>
      </c>
      <c r="D1" s="17" t="s">
        <v>665</v>
      </c>
      <c r="E1" s="161" t="str">
        <f>State!L2</f>
        <v>Democratic</v>
      </c>
      <c r="F1" s="161"/>
      <c r="G1" s="74"/>
      <c r="H1" s="10" t="s">
        <v>596</v>
      </c>
      <c r="I1" s="17" t="s">
        <v>1761</v>
      </c>
      <c r="J1" s="136" t="s">
        <v>873</v>
      </c>
      <c r="K1" s="17" t="s">
        <v>665</v>
      </c>
      <c r="L1" s="162" t="str">
        <f>State!N2</f>
        <v>Republican</v>
      </c>
      <c r="M1" s="163"/>
      <c r="N1" s="137"/>
      <c r="O1" s="10" t="s">
        <v>596</v>
      </c>
      <c r="P1" s="17" t="s">
        <v>1761</v>
      </c>
      <c r="Q1" s="136" t="s">
        <v>873</v>
      </c>
      <c r="R1" s="17" t="s">
        <v>665</v>
      </c>
      <c r="S1" s="164" t="str">
        <f>State!P2</f>
        <v>Independent</v>
      </c>
      <c r="T1" s="163"/>
    </row>
    <row r="2" spans="1:20">
      <c r="A2" s="10">
        <v>1</v>
      </c>
      <c r="B2" s="63" t="str">
        <f>VLOOKUP(F2,State!M$3:BA$38,41,0)</f>
        <v>Hawaii</v>
      </c>
      <c r="C2" s="57">
        <f>VLOOKUP(B2,State!$A$3:$C$39,3,0)</f>
        <v>370583</v>
      </c>
      <c r="D2" s="17" t="str">
        <f>IF(VLOOKUP(B2,State!$A$3:$G$39,7,0)=1,"•","")</f>
        <v>•</v>
      </c>
      <c r="E2" s="57">
        <f>VLOOKUP(B2,State!$A$3:$L$39,12,0)</f>
        <v>277228</v>
      </c>
      <c r="F2" s="64">
        <f>MAX(State!M3:M38)</f>
        <v>0.74808612375635153</v>
      </c>
      <c r="H2" s="10">
        <v>1</v>
      </c>
      <c r="I2" s="63" t="str">
        <f>VLOOKUP(M2,State!O$3:BA$38,39,0)</f>
        <v>South Dakota</v>
      </c>
      <c r="J2" s="57">
        <f>VLOOKUP(I2,State!$A$3:$C$39,3,0)</f>
        <v>227947</v>
      </c>
      <c r="K2" s="17" t="str">
        <f>IF(VLOOKUP(I2,State!$A$3:$H$39,8,0)=1,"•","")</f>
        <v>•</v>
      </c>
      <c r="L2" s="57">
        <f>VLOOKUP(I2,State!$A$3:$N$39,14,0)</f>
        <v>227947</v>
      </c>
      <c r="M2" s="64">
        <f>MAX(State!O3:O38)</f>
        <v>1</v>
      </c>
      <c r="N2" s="64"/>
      <c r="O2" s="10">
        <v>1</v>
      </c>
      <c r="P2" s="63" t="str">
        <f>VLOOKUP(T2,State!Q$3:BA$38,37,0)</f>
        <v>Florida</v>
      </c>
      <c r="Q2" s="57">
        <f>VLOOKUP(P2,State!$A$3:$C$39,3,0)</f>
        <v>5411106</v>
      </c>
      <c r="R2" s="17" t="str">
        <f>IF(VLOOKUP(P2,State!$A$3:$I$39,9,0)=1,"•","")</f>
        <v/>
      </c>
      <c r="S2" s="57">
        <f>VLOOKUP(P2,State!$A$3:$P$39,16,0)</f>
        <v>1607549</v>
      </c>
      <c r="T2" s="64">
        <f>MAX(State!Q3:Q38)</f>
        <v>0.29708325802525398</v>
      </c>
    </row>
    <row r="3" spans="1:20">
      <c r="A3" s="10">
        <v>2</v>
      </c>
      <c r="B3" s="63" t="str">
        <f>VLOOKUP(F3,State!M$3:BA$38,41,0)</f>
        <v>New York</v>
      </c>
      <c r="C3" s="57">
        <f>VLOOKUP(B3,State!$A$3:$C$39,3,0)</f>
        <v>4595375</v>
      </c>
      <c r="D3" s="17" t="str">
        <f>IF(VLOOKUP(B3,State!$A$3:$G$39,7,0)=1,"•","")</f>
        <v>•</v>
      </c>
      <c r="E3" s="57">
        <f>VLOOKUP(B3,State!$A$3:$L$39,12,0)</f>
        <v>3047111</v>
      </c>
      <c r="F3" s="64">
        <f>LARGE(State!M$3:M$38,2)</f>
        <v>0.66308212061039629</v>
      </c>
      <c r="H3" s="10">
        <v>2</v>
      </c>
      <c r="I3" s="63" t="str">
        <f>VLOOKUP(M3,State!O$3:BA$38,39,0)</f>
        <v>North Dakota</v>
      </c>
      <c r="J3" s="57">
        <f>VLOOKUP(I3,State!$A$3:$C$39,3,0)</f>
        <v>238812</v>
      </c>
      <c r="K3" s="17" t="str">
        <f>IF(VLOOKUP(I3,State!$A$3:$H$39,8,0)=1,"•","")</f>
        <v>•</v>
      </c>
      <c r="L3" s="57">
        <f>VLOOKUP(I3,State!$A$3:$N$39,14,0)</f>
        <v>181689</v>
      </c>
      <c r="M3" s="64">
        <f>LARGE(State!O$3:O$38,2)</f>
        <v>0.76080347721220043</v>
      </c>
      <c r="N3" s="64"/>
      <c r="O3" s="10">
        <v>2</v>
      </c>
      <c r="P3" s="63" t="str">
        <f>VLOOKUP(T3,State!Q$3:BA$38,37,0)</f>
        <v>Arkansas</v>
      </c>
      <c r="Q3" s="57">
        <f>VLOOKUP(P3,State!$A$3:$C$39,3,0)</f>
        <v>779957</v>
      </c>
      <c r="R3" s="17" t="str">
        <f>IF(VLOOKUP(P3,State!$A$3:$I$39,9,0)=1,"•","")</f>
        <v/>
      </c>
      <c r="S3" s="57">
        <f>VLOOKUP(P3,State!$A$3:$P$39,16,0)</f>
        <v>25234</v>
      </c>
      <c r="T3" s="64">
        <f>LARGE(State!Q$3:Q$38,2)</f>
        <v>3.2353065617719952E-2</v>
      </c>
    </row>
    <row r="4" spans="1:20">
      <c r="A4" s="10">
        <v>3</v>
      </c>
      <c r="B4" s="63" t="str">
        <f>VLOOKUP(F4,State!M$3:BA$38,41,0)</f>
        <v>Vermont</v>
      </c>
      <c r="C4" s="57">
        <f>VLOOKUP(B4,State!$A$3:$C$39,3,0)</f>
        <v>235178</v>
      </c>
      <c r="D4" s="17" t="str">
        <f>IF(VLOOKUP(B4,State!$A$3:$G$39,7,0)=1,"•","")</f>
        <v>•</v>
      </c>
      <c r="E4" s="57">
        <f>VLOOKUP(B4,State!$A$3:$L$39,12,0)</f>
        <v>151281</v>
      </c>
      <c r="F4" s="64">
        <f>LARGE(State!M$3:M$38,3)</f>
        <v>0.64326169964877666</v>
      </c>
      <c r="H4" s="10">
        <v>3</v>
      </c>
      <c r="I4" s="63" t="str">
        <f>VLOOKUP(M4,State!O$3:BA$38,39,0)</f>
        <v>Idaho</v>
      </c>
      <c r="J4" s="57">
        <f>VLOOKUP(I4,State!$A$3:$C$39,3,0)</f>
        <v>449530</v>
      </c>
      <c r="K4" s="17" t="str">
        <f>IF(VLOOKUP(I4,State!$A$3:$H$39,8,0)=1,"•","")</f>
        <v>•</v>
      </c>
      <c r="L4" s="57">
        <f>VLOOKUP(I4,State!$A$3:$N$39,14,0)</f>
        <v>319953</v>
      </c>
      <c r="M4" s="64">
        <f>LARGE(State!O$3:O$38,3)</f>
        <v>0.71175005005227687</v>
      </c>
      <c r="N4" s="64"/>
      <c r="O4" s="10">
        <v>3</v>
      </c>
      <c r="P4" s="63" t="str">
        <f>VLOOKUP(T4,State!Q$3:BA$38,37,0)</f>
        <v>Delaware</v>
      </c>
      <c r="Q4" s="57">
        <f>VLOOKUP(P4,State!$A$3:$C$39,3,0)</f>
        <v>307402</v>
      </c>
      <c r="R4" s="17" t="str">
        <f>IF(VLOOKUP(P4,State!$A$3:$I$39,9,0)=1,"•","")</f>
        <v/>
      </c>
      <c r="S4" s="57">
        <f>VLOOKUP(P4,State!$A$3:$P$39,16,0)</f>
        <v>8201</v>
      </c>
      <c r="T4" s="64">
        <f>LARGE(State!Q$3:Q$38,3)</f>
        <v>2.6678421090298696E-2</v>
      </c>
    </row>
    <row r="5" spans="1:20">
      <c r="A5" s="10">
        <v>4</v>
      </c>
      <c r="B5" s="63" t="str">
        <f>VLOOKUP(F5,State!M$3:BA$38,41,0)</f>
        <v>Maryland</v>
      </c>
      <c r="C5" s="57">
        <f>VLOOKUP(B5,State!$A$3:$C$39,3,0)</f>
        <v>1833858</v>
      </c>
      <c r="D5" s="17" t="str">
        <f>IF(VLOOKUP(B5,State!$A$3:$G$39,7,0)=1,"•","")</f>
        <v>•</v>
      </c>
      <c r="E5" s="57">
        <f>VLOOKUP(B5,State!$A$3:$L$39,12,0)</f>
        <v>1140531</v>
      </c>
      <c r="F5" s="64">
        <f>LARGE(State!M$3:M$38,4)</f>
        <v>0.62192983317137973</v>
      </c>
      <c r="H5" s="10">
        <v>4</v>
      </c>
      <c r="I5" s="63" t="str">
        <f>VLOOKUP(M5,State!O$3:BA$38,39,0)</f>
        <v>Oklahoma</v>
      </c>
      <c r="J5" s="57">
        <f>VLOOKUP(I5,State!$A$3:$C$39,3,0)</f>
        <v>1017151</v>
      </c>
      <c r="K5" s="17" t="str">
        <f>IF(VLOOKUP(I5,State!$A$3:$H$39,8,0)=1,"•","")</f>
        <v>•</v>
      </c>
      <c r="L5" s="57">
        <f>VLOOKUP(I5,State!$A$3:$N$39,14,0)</f>
        <v>718482</v>
      </c>
      <c r="M5" s="64">
        <f>LARGE(State!O$3:O$38,4)</f>
        <v>0.7063670979038511</v>
      </c>
      <c r="N5" s="64"/>
      <c r="O5" s="10">
        <v>4</v>
      </c>
      <c r="P5" s="63" t="str">
        <f>VLOOKUP(T5,State!Q$3:BA$38,37,0)</f>
        <v>Oklahoma</v>
      </c>
      <c r="Q5" s="57">
        <f>VLOOKUP(P5,State!$A$3:$C$39,3,0)</f>
        <v>1017151</v>
      </c>
      <c r="R5" s="17" t="str">
        <f>IF(VLOOKUP(P5,State!$A$3:$I$39,9,0)=1,"•","")</f>
        <v/>
      </c>
      <c r="S5" s="57">
        <f>VLOOKUP(P5,State!$A$3:$P$39,16,0)</f>
        <v>25048</v>
      </c>
      <c r="T5" s="64">
        <f>LARGE(State!Q$3:Q$38,4)</f>
        <v>2.4625645553118466E-2</v>
      </c>
    </row>
    <row r="6" spans="1:20">
      <c r="A6" s="10">
        <v>5</v>
      </c>
      <c r="B6" s="63" t="str">
        <f>VLOOKUP(F6,State!M$3:BA$38,41,0)</f>
        <v>Oregon</v>
      </c>
      <c r="C6" s="57">
        <f>VLOOKUP(B6,State!$A$3:$C$39,3,0)</f>
        <v>1442588</v>
      </c>
      <c r="D6" s="17" t="str">
        <f>IF(VLOOKUP(B6,State!$A$3:$G$39,7,0)=1,"•","")</f>
        <v>•</v>
      </c>
      <c r="E6" s="57">
        <f>VLOOKUP(B6,State!$A$3:$L$39,12,0)</f>
        <v>825507</v>
      </c>
      <c r="F6" s="64">
        <f>LARGE(State!M$3:M$38,5)</f>
        <v>0.57224030700380146</v>
      </c>
      <c r="H6" s="10">
        <v>5</v>
      </c>
      <c r="I6" s="63" t="str">
        <f>VLOOKUP(M6,State!O$3:BA$38,39,0)</f>
        <v>Kansas</v>
      </c>
      <c r="J6" s="57">
        <f>VLOOKUP(I6,State!$A$3:$C$39,3,0)</f>
        <v>837692</v>
      </c>
      <c r="K6" s="17" t="str">
        <f>IF(VLOOKUP(I6,State!$A$3:$H$39,8,0)=1,"•","")</f>
        <v>•</v>
      </c>
      <c r="L6" s="57">
        <f>VLOOKUP(I6,State!$A$3:$N$39,14,0)</f>
        <v>587175</v>
      </c>
      <c r="M6" s="64">
        <f>LARGE(State!O$3:O$38,5)</f>
        <v>0.70094378363408028</v>
      </c>
      <c r="N6" s="64"/>
      <c r="O6" s="10">
        <v>5</v>
      </c>
      <c r="P6" s="63" t="str">
        <f>VLOOKUP(T6,State!Q$3:BA$38,37,0)</f>
        <v>New Hampshire</v>
      </c>
      <c r="Q6" s="57">
        <f>VLOOKUP(P6,State!$A$3:$C$39,3,0)</f>
        <v>455149</v>
      </c>
      <c r="R6" s="17" t="str">
        <f>IF(VLOOKUP(P6,State!$A$3:$I$39,9,0)=1,"•","")</f>
        <v/>
      </c>
      <c r="S6" s="57">
        <f>VLOOKUP(P6,State!$A$3:$P$39,16,0)</f>
        <v>9194</v>
      </c>
      <c r="T6" s="64">
        <f>LARGE(State!Q$3:Q$38,5)</f>
        <v>2.0199978468589407E-2</v>
      </c>
    </row>
    <row r="7" spans="1:20">
      <c r="A7" s="10">
        <v>6</v>
      </c>
      <c r="B7" s="63" t="str">
        <f>VLOOKUP(F7,State!M$3:BA$38,41,0)</f>
        <v>Delaware</v>
      </c>
      <c r="C7" s="57">
        <f>VLOOKUP(B7,State!$A$3:$C$39,3,0)</f>
        <v>307402</v>
      </c>
      <c r="D7" s="17" t="str">
        <f>IF(VLOOKUP(B7,State!$A$3:$G$39,7,0)=1,"•","")</f>
        <v>•</v>
      </c>
      <c r="E7" s="57">
        <f>VLOOKUP(B7,State!$A$3:$L$39,12,0)</f>
        <v>174012</v>
      </c>
      <c r="F7" s="64">
        <f>LARGE(State!M$3:M$38,6)</f>
        <v>0.56607308996037764</v>
      </c>
      <c r="H7" s="10">
        <v>6</v>
      </c>
      <c r="I7" s="63" t="str">
        <f>VLOOKUP(M7,State!O$3:BA$38,39,0)</f>
        <v>Alabama</v>
      </c>
      <c r="J7" s="57">
        <f>VLOOKUP(I7,State!$A$3:$C$39,3,0)</f>
        <v>1485499</v>
      </c>
      <c r="K7" s="17" t="str">
        <f>IF(VLOOKUP(I7,State!$A$3:$H$39,8,0)=1,"•","")</f>
        <v>•</v>
      </c>
      <c r="L7" s="57">
        <f>VLOOKUP(I7,State!$A$3:$N$39,14,0)</f>
        <v>968181</v>
      </c>
      <c r="M7" s="64">
        <f>LARGE(State!O$3:O$38,6)</f>
        <v>0.65175473022869757</v>
      </c>
      <c r="N7" s="64"/>
      <c r="O7" s="10">
        <v>6</v>
      </c>
      <c r="P7" s="63" t="str">
        <f>VLOOKUP(T7,State!Q$3:BA$38,37,0)</f>
        <v>Vermont</v>
      </c>
      <c r="Q7" s="57">
        <f>VLOOKUP(P7,State!$A$3:$C$39,3,0)</f>
        <v>235178</v>
      </c>
      <c r="R7" s="17" t="str">
        <f>IF(VLOOKUP(P7,State!$A$3:$I$39,9,0)=1,"•","")</f>
        <v/>
      </c>
      <c r="S7" s="57">
        <f>VLOOKUP(P7,State!$A$3:$P$39,16,0)</f>
        <v>3544</v>
      </c>
      <c r="T7" s="64">
        <f>LARGE(State!Q$3:Q$38,6)</f>
        <v>1.5069436767044536E-2</v>
      </c>
    </row>
    <row r="8" spans="1:20">
      <c r="A8" s="10">
        <v>7</v>
      </c>
      <c r="B8" s="63" t="str">
        <f>VLOOKUP(F8,State!M$3:BA$38,41,0)</f>
        <v>Connecticut</v>
      </c>
      <c r="C8" s="57">
        <f>VLOOKUP(B8,State!$A$3:$C$39,3,0)</f>
        <v>1153115</v>
      </c>
      <c r="D8" s="17" t="str">
        <f>IF(VLOOKUP(B8,State!$A$3:$G$39,7,0)=1,"•","")</f>
        <v>•</v>
      </c>
      <c r="E8" s="57">
        <f>VLOOKUP(B8,State!$A$3:$L$39,12,0)</f>
        <v>636040</v>
      </c>
      <c r="F8" s="64">
        <f>LARGE(State!M$3:M$38,7)</f>
        <v>0.55158418717994306</v>
      </c>
      <c r="H8" s="10">
        <v>7</v>
      </c>
      <c r="I8" s="63" t="str">
        <f>VLOOKUP(M8,State!O$3:BA$38,39,0)</f>
        <v>Iowa</v>
      </c>
      <c r="J8" s="57">
        <f>VLOOKUP(I8,State!$A$3:$C$39,3,0)</f>
        <v>1116063</v>
      </c>
      <c r="K8" s="17" t="str">
        <f>IF(VLOOKUP(I8,State!$A$3:$H$39,8,0)=1,"•","")</f>
        <v>•</v>
      </c>
      <c r="L8" s="57">
        <f>VLOOKUP(I8,State!$A$3:$N$39,14,0)</f>
        <v>718215</v>
      </c>
      <c r="M8" s="64">
        <f>LARGE(State!O$3:O$38,7)</f>
        <v>0.6435254999045753</v>
      </c>
      <c r="N8" s="64"/>
      <c r="O8" s="10">
        <v>7</v>
      </c>
      <c r="P8" s="63" t="str">
        <f>VLOOKUP(T8,State!Q$3:BA$38,37,0)</f>
        <v>Ohio</v>
      </c>
      <c r="Q8" s="57">
        <f>VLOOKUP(P8,State!$A$3:$C$39,3,0)</f>
        <v>3815098</v>
      </c>
      <c r="R8" s="17" t="str">
        <f>IF(VLOOKUP(P8,State!$A$3:$I$39,9,0)=1,"•","")</f>
        <v/>
      </c>
      <c r="S8" s="57">
        <f>VLOOKUP(P8,State!$A$3:$P$39,16,0)</f>
        <v>50101</v>
      </c>
      <c r="T8" s="64">
        <f>LARGE(State!Q$3:Q$38,7)</f>
        <v>1.3132296994729887E-2</v>
      </c>
    </row>
    <row r="9" spans="1:20">
      <c r="A9" s="10">
        <v>8</v>
      </c>
      <c r="B9" s="63" t="str">
        <f>VLOOKUP(F9,State!M$3:BA$38,41,0)</f>
        <v>West Virginia</v>
      </c>
      <c r="C9" s="57">
        <f>VLOOKUP(B9,State!$A$3:$C$39,3,0)</f>
        <v>529948</v>
      </c>
      <c r="D9" s="17" t="str">
        <f>IF(VLOOKUP(B9,State!$A$3:$G$39,7,0)=1,"•","")</f>
        <v>•</v>
      </c>
      <c r="E9" s="57">
        <f>VLOOKUP(B9,State!$A$3:$L$39,12,0)</f>
        <v>283358</v>
      </c>
      <c r="F9" s="64">
        <f>LARGE(State!M$3:M$38,8)</f>
        <v>0.53469019601923207</v>
      </c>
      <c r="H9" s="10">
        <v>8</v>
      </c>
      <c r="I9" s="63" t="str">
        <f>VLOOKUP(M9,State!O$3:BA$38,39,0)</f>
        <v>Utah</v>
      </c>
      <c r="J9" s="57">
        <f>VLOOKUP(I9,State!$A$3:$C$39,3,0)</f>
        <v>633829</v>
      </c>
      <c r="K9" s="17" t="str">
        <f>IF(VLOOKUP(I9,State!$A$3:$H$39,8,0)=1,"•","")</f>
        <v>•</v>
      </c>
      <c r="L9" s="57">
        <f>VLOOKUP(I9,State!$A$3:$N$39,14,0)</f>
        <v>390179</v>
      </c>
      <c r="M9" s="64">
        <f>LARGE(State!O$3:O$38,8)</f>
        <v>0.61559032483524734</v>
      </c>
      <c r="N9" s="64"/>
      <c r="O9" s="10">
        <v>8</v>
      </c>
      <c r="P9" s="63" t="str">
        <f>VLOOKUP(T9,State!Q$3:BA$38,37,0)</f>
        <v>Connecticut</v>
      </c>
      <c r="Q9" s="57">
        <f>VLOOKUP(P9,State!$A$3:$C$39,3,0)</f>
        <v>1153115</v>
      </c>
      <c r="R9" s="17" t="str">
        <f>IF(VLOOKUP(P9,State!$A$3:$I$39,9,0)=1,"•","")</f>
        <v/>
      </c>
      <c r="S9" s="57">
        <f>VLOOKUP(P9,State!$A$3:$P$39,16,0)</f>
        <v>11275</v>
      </c>
      <c r="T9" s="64">
        <f>LARGE(State!Q$3:Q$38,8)</f>
        <v>9.7778625722499488E-3</v>
      </c>
    </row>
    <row r="10" spans="1:20">
      <c r="A10" s="10">
        <v>9</v>
      </c>
      <c r="B10" s="63" t="str">
        <f>VLOOKUP(F10,State!M$3:BA$38,41,0)</f>
        <v>Washington</v>
      </c>
      <c r="C10" s="57">
        <f>VLOOKUP(B10,State!$A$3:$C$39,3,0)</f>
        <v>2511094</v>
      </c>
      <c r="D10" s="17" t="str">
        <f>IF(VLOOKUP(B10,State!$A$3:$G$39,7,0)=1,"•","")</f>
        <v>•</v>
      </c>
      <c r="E10" s="57">
        <f>VLOOKUP(B10,State!$A$3:$L$39,12,0)</f>
        <v>1314930</v>
      </c>
      <c r="F10" s="64">
        <f>LARGE(State!M$3:M$38,9)</f>
        <v>0.52364825848813301</v>
      </c>
      <c r="H10" s="10">
        <v>9</v>
      </c>
      <c r="I10" s="63" t="str">
        <f>VLOOKUP(M10,State!O$3:BA$38,39,0)</f>
        <v>South Carolina</v>
      </c>
      <c r="J10" s="57">
        <f>VLOOKUP(I10,State!$A$3:$C$39,3,0)</f>
        <v>1318794</v>
      </c>
      <c r="K10" s="17" t="str">
        <f>IF(VLOOKUP(I10,State!$A$3:$H$39,8,0)=1,"•","")</f>
        <v>•</v>
      </c>
      <c r="L10" s="57">
        <f>VLOOKUP(I10,State!$A$3:$N$39,14,0)</f>
        <v>810771</v>
      </c>
      <c r="M10" s="64">
        <f>LARGE(State!O$3:O$38,9)</f>
        <v>0.61478214186597757</v>
      </c>
      <c r="N10" s="64"/>
      <c r="O10" s="10">
        <v>9</v>
      </c>
      <c r="P10" s="63" t="str">
        <f>VLOOKUP(T10,State!Q$3:BA$38,37,0)</f>
        <v>Hawaii</v>
      </c>
      <c r="Q10" s="57">
        <f>VLOOKUP(P10,State!$A$3:$C$39,3,0)</f>
        <v>370583</v>
      </c>
      <c r="R10" s="17" t="str">
        <f>IF(VLOOKUP(P10,State!$A$3:$I$39,9,0)=1,"•","")</f>
        <v/>
      </c>
      <c r="S10" s="57">
        <f>VLOOKUP(P10,State!$A$3:$P$39,16,0)</f>
        <v>2697</v>
      </c>
      <c r="T10" s="64">
        <f>LARGE(State!Q$3:Q$38,9)</f>
        <v>7.2777218598802425E-3</v>
      </c>
    </row>
    <row r="11" spans="1:20">
      <c r="A11" s="10">
        <v>10</v>
      </c>
      <c r="B11" s="63" t="str">
        <f>VLOOKUP(F11,State!M$3:BA$38,41,0)</f>
        <v>California</v>
      </c>
      <c r="C11" s="57">
        <f>VLOOKUP(B11,State!$A$3:$C$39,3,0)</f>
        <v>10000160</v>
      </c>
      <c r="D11" s="17" t="str">
        <f>IF(VLOOKUP(B11,State!$A$3:$G$39,7,0)=1,"•","")</f>
        <v>•</v>
      </c>
      <c r="E11" s="57">
        <f>VLOOKUP(B11,State!$A$3:$L$39,12,0)</f>
        <v>5218441</v>
      </c>
      <c r="F11" s="64">
        <f>LARGE(State!M$3:M$38,10)</f>
        <v>0.52183575062798992</v>
      </c>
      <c r="H11" s="10">
        <v>10</v>
      </c>
      <c r="I11" s="63" t="str">
        <f>VLOOKUP(M11,State!O$3:BA$38,39,0)</f>
        <v>New Hampshire</v>
      </c>
      <c r="J11" s="57">
        <f>VLOOKUP(I11,State!$A$3:$C$39,3,0)</f>
        <v>455149</v>
      </c>
      <c r="K11" s="17" t="str">
        <f>IF(VLOOKUP(I11,State!$A$3:$H$39,8,0)=1,"•","")</f>
        <v>•</v>
      </c>
      <c r="L11" s="57">
        <f>VLOOKUP(I11,State!$A$3:$N$39,14,0)</f>
        <v>273218</v>
      </c>
      <c r="M11" s="64">
        <f>LARGE(State!O$3:O$38,10)</f>
        <v>0.60028254483696553</v>
      </c>
      <c r="N11" s="64"/>
      <c r="O11" s="10">
        <v>10</v>
      </c>
      <c r="P11" s="63" t="str">
        <f>VLOOKUP(T11,State!Q$3:BA$38,37,0)</f>
        <v>Louisiana</v>
      </c>
      <c r="Q11" s="57">
        <f>VLOOKUP(P11,State!$A$3:$C$39,3,0)</f>
        <v>1264994</v>
      </c>
      <c r="R11" s="17" t="str">
        <f>IF(VLOOKUP(P11,State!$A$3:$I$39,9,0)=1,"•","")</f>
        <v/>
      </c>
      <c r="S11" s="57">
        <f>VLOOKUP(P11,State!$A$3:$P$39,16,0)</f>
        <v>8167</v>
      </c>
      <c r="T11" s="64">
        <f>LARGE(State!Q$3:Q$38,10)</f>
        <v>6.4561571043024709E-3</v>
      </c>
    </row>
    <row r="12" spans="1:20">
      <c r="A12" s="10">
        <v>11</v>
      </c>
      <c r="B12" s="63" t="str">
        <f>VLOOKUP(F12,State!M$3:BA$38,41,0)</f>
        <v>Nevada</v>
      </c>
      <c r="C12" s="57">
        <f>VLOOKUP(B12,State!$A$3:$C$39,3,0)</f>
        <v>721404</v>
      </c>
      <c r="D12" s="17" t="str">
        <f>IF(VLOOKUP(B12,State!$A$3:$G$39,7,0)=1,"•","")</f>
        <v>•</v>
      </c>
      <c r="E12" s="57">
        <f>VLOOKUP(B12,State!$A$3:$L$39,12,0)</f>
        <v>362785</v>
      </c>
      <c r="F12" s="64">
        <f>LARGE(State!M$3:M$38,11)</f>
        <v>0.50288742507665607</v>
      </c>
      <c r="H12" s="10">
        <v>11</v>
      </c>
      <c r="I12" s="63" t="str">
        <f>VLOOKUP(M12,State!O$3:BA$38,39,0)</f>
        <v>Arizona</v>
      </c>
      <c r="J12" s="57">
        <f>VLOOKUP(I12,State!$A$3:$C$39,3,0)</f>
        <v>1713334</v>
      </c>
      <c r="K12" s="17" t="str">
        <f>IF(VLOOKUP(I12,State!$A$3:$H$39,8,0)=1,"•","")</f>
        <v>•</v>
      </c>
      <c r="L12" s="57">
        <f>VLOOKUP(I12,State!$A$3:$N$39,14,0)</f>
        <v>1005615</v>
      </c>
      <c r="M12" s="64">
        <f>LARGE(State!O$3:O$38,11)</f>
        <v>0.58693459652350333</v>
      </c>
      <c r="N12" s="64"/>
      <c r="O12" s="10">
        <v>11</v>
      </c>
      <c r="P12" s="63" t="str">
        <f>VLOOKUP(T12,State!Q$3:BA$38,37,0)</f>
        <v>Colorado</v>
      </c>
      <c r="Q12" s="57">
        <f>VLOOKUP(P12,State!$A$3:$C$39,3,0)</f>
        <v>1777668</v>
      </c>
      <c r="R12" s="17" t="str">
        <f>IF(VLOOKUP(P12,State!$A$3:$I$39,9,0)=1,"•","")</f>
        <v/>
      </c>
      <c r="S12" s="57">
        <f>VLOOKUP(P12,State!$A$3:$P$39,16,0)</f>
        <v>11351</v>
      </c>
      <c r="T12" s="64">
        <f>LARGE(State!Q$3:Q$38,11)</f>
        <v>6.3853317942382942E-3</v>
      </c>
    </row>
    <row r="13" spans="1:20">
      <c r="A13" s="10">
        <v>12</v>
      </c>
      <c r="B13" s="63" t="str">
        <f>VLOOKUP(F13,State!M$3:BA$38,41,0)</f>
        <v>Pennsylvania</v>
      </c>
      <c r="C13" s="57">
        <f>VLOOKUP(B13,State!$A$3:$C$39,3,0)</f>
        <v>3977661</v>
      </c>
      <c r="D13" s="17" t="str">
        <f>IF(VLOOKUP(B13,State!$A$3:$G$39,7,0)=1,"•","")</f>
        <v/>
      </c>
      <c r="E13" s="57">
        <f>VLOOKUP(B13,State!$A$3:$L$39,12,0)</f>
        <v>1948716</v>
      </c>
      <c r="F13" s="64">
        <f>LARGE(State!M$3:M$38,12)</f>
        <v>0.48991505309275979</v>
      </c>
      <c r="H13" s="10">
        <v>12</v>
      </c>
      <c r="I13" s="63" t="str">
        <f>VLOOKUP(M13,State!O$3:BA$38,39,0)</f>
        <v>Georgia</v>
      </c>
      <c r="J13" s="57">
        <f>VLOOKUP(I13,State!$A$3:$C$39,3,0)</f>
        <v>2555258</v>
      </c>
      <c r="K13" s="17" t="str">
        <f>IF(VLOOKUP(I13,State!$A$3:$H$39,8,0)=1,"•","")</f>
        <v>•</v>
      </c>
      <c r="L13" s="57">
        <f>VLOOKUP(I13,State!$A$3:$N$39,14,0)</f>
        <v>1489904</v>
      </c>
      <c r="M13" s="64">
        <f>LARGE(State!O$3:O$38,12)</f>
        <v>0.5830738031149888</v>
      </c>
      <c r="N13" s="64"/>
      <c r="O13" s="10">
        <v>12</v>
      </c>
      <c r="P13" s="63" t="str">
        <f>VLOOKUP(T13,State!Q$3:BA$38,37,0)</f>
        <v>Nevada</v>
      </c>
      <c r="Q13" s="57">
        <f>VLOOKUP(P13,State!$A$3:$C$39,3,0)</f>
        <v>721404</v>
      </c>
      <c r="R13" s="17" t="str">
        <f>IF(VLOOKUP(P13,State!$A$3:$I$39,9,0)=1,"•","")</f>
        <v/>
      </c>
      <c r="S13" s="57">
        <f>VLOOKUP(P13,State!$A$3:$P$39,16,0)</f>
        <v>3175</v>
      </c>
      <c r="T13" s="64">
        <f>LARGE(State!Q$3:Q$38,12)</f>
        <v>4.401139999223736E-3</v>
      </c>
    </row>
    <row r="14" spans="1:20">
      <c r="A14" s="10">
        <v>13</v>
      </c>
      <c r="B14" s="63" t="str">
        <f>VLOOKUP(F14,State!M$3:BA$38,41,0)</f>
        <v>Colorado</v>
      </c>
      <c r="C14" s="57">
        <f>VLOOKUP(B14,State!$A$3:$C$39,3,0)</f>
        <v>1777668</v>
      </c>
      <c r="D14" s="17" t="str">
        <f>IF(VLOOKUP(B14,State!$A$3:$G$39,7,0)=1,"•","")</f>
        <v>•</v>
      </c>
      <c r="E14" s="57">
        <f>VLOOKUP(B14,State!$A$3:$L$39,12,0)</f>
        <v>854685</v>
      </c>
      <c r="F14" s="64">
        <f>LARGE(State!M$3:M$38,13)</f>
        <v>0.4807900012825792</v>
      </c>
      <c r="H14" s="10">
        <v>13</v>
      </c>
      <c r="I14" s="63" t="str">
        <f>VLOOKUP(M14,State!O$3:BA$38,39,0)</f>
        <v>Arkansas</v>
      </c>
      <c r="J14" s="57">
        <f>VLOOKUP(I14,State!$A$3:$C$39,3,0)</f>
        <v>779957</v>
      </c>
      <c r="K14" s="17" t="str">
        <f>IF(VLOOKUP(I14,State!$A$3:$H$39,8,0)=1,"•","")</f>
        <v>•</v>
      </c>
      <c r="L14" s="57">
        <f>VLOOKUP(I14,State!$A$3:$N$39,14,0)</f>
        <v>451618</v>
      </c>
      <c r="M14" s="64">
        <f>LARGE(State!O$3:O$38,13)</f>
        <v>0.57902935674658984</v>
      </c>
      <c r="N14" s="64"/>
      <c r="O14" s="10">
        <v>13</v>
      </c>
      <c r="P14" s="63" t="str">
        <f>VLOOKUP(T14,State!Q$3:BA$38,37,0)</f>
        <v>Arizona</v>
      </c>
      <c r="Q14" s="57">
        <f>VLOOKUP(P14,State!$A$3:$C$39,3,0)</f>
        <v>1713334</v>
      </c>
      <c r="R14" s="17" t="str">
        <f>IF(VLOOKUP(P14,State!$A$3:$I$39,9,0)=1,"•","")</f>
        <v/>
      </c>
      <c r="S14" s="57">
        <f>VLOOKUP(P14,State!$A$3:$P$39,16,0)</f>
        <v>5938</v>
      </c>
      <c r="T14" s="64">
        <f>LARGE(State!Q$3:Q$38,13)</f>
        <v>3.4657574063200755E-3</v>
      </c>
    </row>
    <row r="15" spans="1:20">
      <c r="A15" s="10">
        <v>14</v>
      </c>
      <c r="B15" s="63" t="str">
        <f>VLOOKUP(F15,State!M$3:BA$38,41,0)</f>
        <v>Wisconsin</v>
      </c>
      <c r="C15" s="57">
        <f>VLOOKUP(B15,State!$A$3:$C$39,3,0)</f>
        <v>2171331</v>
      </c>
      <c r="D15" s="17" t="str">
        <f>IF(VLOOKUP(B15,State!$A$3:$G$39,7,0)=1,"•","")</f>
        <v/>
      </c>
      <c r="E15" s="57">
        <f>VLOOKUP(B15,State!$A$3:$L$39,12,0)</f>
        <v>1020958</v>
      </c>
      <c r="F15" s="64">
        <f>LARGE(State!M$3:M$38,14)</f>
        <v>0.47019915434358006</v>
      </c>
      <c r="H15" s="10">
        <v>14</v>
      </c>
      <c r="I15" s="63" t="str">
        <f>VLOOKUP(M15,State!O$3:BA$38,39,0)</f>
        <v>Ohio</v>
      </c>
      <c r="J15" s="57">
        <f>VLOOKUP(I15,State!$A$3:$C$39,3,0)</f>
        <v>3815098</v>
      </c>
      <c r="K15" s="17" t="str">
        <f>IF(VLOOKUP(I15,State!$A$3:$H$39,8,0)=1,"•","")</f>
        <v>•</v>
      </c>
      <c r="L15" s="57">
        <f>VLOOKUP(I15,State!$A$3:$N$39,14,0)</f>
        <v>2168742</v>
      </c>
      <c r="M15" s="64">
        <f>LARGE(State!O$3:O$38,14)</f>
        <v>0.56846298574767939</v>
      </c>
      <c r="N15" s="64"/>
      <c r="O15" s="10">
        <v>14</v>
      </c>
      <c r="P15" s="63" t="str">
        <f>VLOOKUP(T15,State!Q$3:BA$38,37,0)</f>
        <v>Alaska</v>
      </c>
      <c r="Q15" s="57">
        <f>VLOOKUP(P15,State!$A$3:$C$39,3,0)</f>
        <v>255962</v>
      </c>
      <c r="R15" s="17" t="str">
        <f>IF(VLOOKUP(P15,State!$A$3:$I$39,9,0)=1,"•","")</f>
        <v/>
      </c>
      <c r="S15" s="57">
        <f>VLOOKUP(P15,State!$A$3:$P$39,16,0)</f>
        <v>458</v>
      </c>
      <c r="T15" s="64">
        <f>LARGE(State!Q$3:Q$38,14)</f>
        <v>1.789328103390347E-3</v>
      </c>
    </row>
    <row r="16" spans="1:20">
      <c r="A16" s="10">
        <v>15</v>
      </c>
      <c r="B16" s="63" t="str">
        <f>VLOOKUP(F16,State!M$3:BA$38,41,0)</f>
        <v>Illinois</v>
      </c>
      <c r="C16" s="57">
        <f>VLOOKUP(B16,State!$A$3:$C$39,3,0)</f>
        <v>3704473</v>
      </c>
      <c r="D16" s="17" t="str">
        <f>IF(VLOOKUP(B16,State!$A$3:$G$39,7,0)=1,"•","")</f>
        <v/>
      </c>
      <c r="E16" s="57">
        <f>VLOOKUP(B16,State!$A$3:$L$39,12,0)</f>
        <v>1719478</v>
      </c>
      <c r="F16" s="64">
        <f>LARGE(State!M$3:M$38,15)</f>
        <v>0.46416264877622271</v>
      </c>
      <c r="H16" s="10">
        <v>15</v>
      </c>
      <c r="I16" s="63" t="str">
        <f>VLOOKUP(M16,State!O$3:BA$38,39,0)</f>
        <v>Louisiana</v>
      </c>
      <c r="J16" s="57">
        <f>VLOOKUP(I16,State!$A$3:$C$39,3,0)</f>
        <v>1264994</v>
      </c>
      <c r="K16" s="17" t="str">
        <f>IF(VLOOKUP(I16,State!$A$3:$H$39,8,0)=1,"•","")</f>
        <v>•</v>
      </c>
      <c r="L16" s="57">
        <f>VLOOKUP(I16,State!$A$3:$N$39,14,0)</f>
        <v>715415</v>
      </c>
      <c r="M16" s="64">
        <f>LARGE(State!O$3:O$38,15)</f>
        <v>0.56554813698721096</v>
      </c>
      <c r="N16" s="64"/>
      <c r="O16" s="10">
        <v>15</v>
      </c>
      <c r="P16" s="63" t="str">
        <f>VLOOKUP(T16,State!Q$3:BA$38,37,0)</f>
        <v>Illinois</v>
      </c>
      <c r="Q16" s="57">
        <f>VLOOKUP(P16,State!$A$3:$C$39,3,0)</f>
        <v>3704473</v>
      </c>
      <c r="R16" s="17" t="str">
        <f>IF(VLOOKUP(P16,State!$A$3:$I$39,9,0)=1,"•","")</f>
        <v/>
      </c>
      <c r="S16" s="57">
        <f>VLOOKUP(P16,State!$A$3:$P$39,16,0)</f>
        <v>561</v>
      </c>
      <c r="T16" s="64">
        <f>LARGE(State!Q$3:Q$38,15)</f>
        <v>1.5143854469988038E-4</v>
      </c>
    </row>
    <row r="17" spans="1:20">
      <c r="A17" s="10">
        <v>16</v>
      </c>
      <c r="B17" s="63" t="str">
        <f>VLOOKUP(F17,State!M$3:BA$38,41,0)</f>
        <v>Kentucky</v>
      </c>
      <c r="C17" s="57">
        <f>VLOOKUP(B17,State!$A$3:$C$39,3,0)</f>
        <v>1356468</v>
      </c>
      <c r="D17" s="17" t="str">
        <f>IF(VLOOKUP(B17,State!$A$3:$G$39,7,0)=1,"•","")</f>
        <v/>
      </c>
      <c r="E17" s="57">
        <f>VLOOKUP(B17,State!$A$3:$L$39,12,0)</f>
        <v>599843</v>
      </c>
      <c r="F17" s="64">
        <f>LARGE(State!M$3:M$38,16)</f>
        <v>0.44220947342657546</v>
      </c>
      <c r="H17" s="10">
        <v>16</v>
      </c>
      <c r="I17" s="63" t="str">
        <f>VLOOKUP(M17,State!O$3:BA$38,39,0)</f>
        <v>Kentucky</v>
      </c>
      <c r="J17" s="57">
        <f>VLOOKUP(I17,State!$A$3:$C$39,3,0)</f>
        <v>1356468</v>
      </c>
      <c r="K17" s="17" t="str">
        <f>IF(VLOOKUP(I17,State!$A$3:$H$39,8,0)=1,"•","")</f>
        <v>•</v>
      </c>
      <c r="L17" s="57">
        <f>VLOOKUP(I17,State!$A$3:$N$39,14,0)</f>
        <v>755411</v>
      </c>
      <c r="M17" s="64">
        <f>LARGE(State!O$3:O$38,16)</f>
        <v>0.55689555522135425</v>
      </c>
      <c r="N17" s="64"/>
      <c r="O17" s="10">
        <v>16</v>
      </c>
      <c r="P17" s="63" t="str">
        <f>VLOOKUP(T17,State!Q$3:BA$38,37,0)</f>
        <v>Alabama</v>
      </c>
      <c r="Q17" s="57">
        <f>VLOOKUP(P17,State!$A$3:$C$39,3,0)</f>
        <v>1485499</v>
      </c>
      <c r="R17" s="17" t="str">
        <f>IF(VLOOKUP(P17,State!$A$3:$I$39,9,0)=1,"•","")</f>
        <v/>
      </c>
      <c r="S17" s="57">
        <f>VLOOKUP(P17,State!$A$3:$P$39,16,0)</f>
        <v>0</v>
      </c>
      <c r="T17" s="64">
        <f>LARGE(State!Q$3:Q$38,16)</f>
        <v>0</v>
      </c>
    </row>
    <row r="18" spans="1:20">
      <c r="A18" s="10">
        <v>17</v>
      </c>
      <c r="B18" s="63" t="str">
        <f>VLOOKUP(F18,State!M$3:BA$38,41,0)</f>
        <v>North Carolina</v>
      </c>
      <c r="C18" s="57">
        <f>VLOOKUP(B18,State!$A$3:$C$39,3,0)</f>
        <v>2660079</v>
      </c>
      <c r="D18" s="17" t="str">
        <f>IF(VLOOKUP(B18,State!$A$3:$G$39,7,0)=1,"•","")</f>
        <v/>
      </c>
      <c r="E18" s="57">
        <f>VLOOKUP(B18,State!$A$3:$L$39,12,0)</f>
        <v>1145074</v>
      </c>
      <c r="F18" s="64">
        <f>LARGE(State!M$3:M$38,17)</f>
        <v>0.43046616284704325</v>
      </c>
      <c r="H18" s="10">
        <v>17</v>
      </c>
      <c r="I18" s="63" t="str">
        <f>VLOOKUP(M18,State!O$3:BA$38,39,0)</f>
        <v>North Carolina</v>
      </c>
      <c r="J18" s="57">
        <f>VLOOKUP(I18,State!$A$3:$C$39,3,0)</f>
        <v>2660079</v>
      </c>
      <c r="K18" s="17" t="str">
        <f>IF(VLOOKUP(I18,State!$A$3:$H$39,8,0)=1,"•","")</f>
        <v>•</v>
      </c>
      <c r="L18" s="57">
        <f>VLOOKUP(I18,State!$A$3:$N$39,14,0)</f>
        <v>1458046</v>
      </c>
      <c r="M18" s="64">
        <f>LARGE(State!O$3:O$38,17)</f>
        <v>0.54812131519402241</v>
      </c>
      <c r="N18" s="64"/>
      <c r="O18" s="10">
        <v>17</v>
      </c>
      <c r="P18" s="63" t="str">
        <f>VLOOKUP(T18,State!Q$3:BA$38,37,0)</f>
        <v>Alabama</v>
      </c>
      <c r="Q18" s="57">
        <f>VLOOKUP(P18,State!$A$3:$C$39,3,0)</f>
        <v>1485499</v>
      </c>
      <c r="R18" s="17" t="str">
        <f>IF(VLOOKUP(P18,State!$A$3:$I$39,9,0)=1,"•","")</f>
        <v/>
      </c>
      <c r="S18" s="57">
        <f>VLOOKUP(P18,State!$A$3:$P$39,16,0)</f>
        <v>0</v>
      </c>
      <c r="T18" s="64">
        <f>LARGE(State!Q$3:Q$38,17)</f>
        <v>0</v>
      </c>
    </row>
    <row r="19" spans="1:20">
      <c r="A19" s="10">
        <v>18</v>
      </c>
      <c r="B19" s="63" t="str">
        <f>VLOOKUP(F19,State!M$3:BA$38,41,0)</f>
        <v>Missouri</v>
      </c>
      <c r="C19" s="57">
        <f>VLOOKUP(B19,State!$A$3:$C$39,3,0)</f>
        <v>1943899</v>
      </c>
      <c r="D19" s="17" t="str">
        <f>IF(VLOOKUP(B19,State!$A$3:$G$39,7,0)=1,"•","")</f>
        <v/>
      </c>
      <c r="E19" s="57">
        <f>VLOOKUP(B19,State!$A$3:$L$39,12,0)</f>
        <v>789736</v>
      </c>
      <c r="F19" s="64">
        <f>LARGE(State!M$3:M$38,18)</f>
        <v>0.40626390568645798</v>
      </c>
      <c r="H19" s="10">
        <v>18</v>
      </c>
      <c r="I19" s="63" t="str">
        <f>VLOOKUP(M19,State!O$3:BA$38,39,0)</f>
        <v>Indiana</v>
      </c>
      <c r="J19" s="57">
        <f>VLOOKUP(I19,State!$A$3:$C$39,3,0)</f>
        <v>1744481</v>
      </c>
      <c r="K19" s="17" t="str">
        <f>IF(VLOOKUP(I19,State!$A$3:$H$39,8,0)=1,"•","")</f>
        <v>•</v>
      </c>
      <c r="L19" s="57">
        <f>VLOOKUP(I19,State!$A$3:$N$39,14,0)</f>
        <v>952116</v>
      </c>
      <c r="M19" s="64">
        <f>LARGE(State!O$3:O$38,18)</f>
        <v>0.54578754368777882</v>
      </c>
      <c r="N19" s="64"/>
      <c r="O19" s="10">
        <v>18</v>
      </c>
      <c r="P19" s="63" t="str">
        <f>VLOOKUP(T19,State!Q$3:BA$38,37,0)</f>
        <v>Alabama</v>
      </c>
      <c r="Q19" s="57">
        <f>VLOOKUP(P19,State!$A$3:$C$39,3,0)</f>
        <v>1485499</v>
      </c>
      <c r="R19" s="17" t="str">
        <f>IF(VLOOKUP(P19,State!$A$3:$I$39,9,0)=1,"•","")</f>
        <v/>
      </c>
      <c r="S19" s="57">
        <f>VLOOKUP(P19,State!$A$3:$P$39,16,0)</f>
        <v>0</v>
      </c>
      <c r="T19" s="64">
        <f>LARGE(State!Q$3:Q$38,18)</f>
        <v>0</v>
      </c>
    </row>
    <row r="20" spans="1:20">
      <c r="A20" s="10">
        <v>19</v>
      </c>
      <c r="B20" s="63" t="str">
        <f>VLOOKUP(F20,State!M$3:BA$38,41,0)</f>
        <v>Indiana</v>
      </c>
      <c r="C20" s="57">
        <f>VLOOKUP(B20,State!$A$3:$C$39,3,0)</f>
        <v>1744481</v>
      </c>
      <c r="D20" s="17" t="str">
        <f>IF(VLOOKUP(B20,State!$A$3:$G$39,7,0)=1,"•","")</f>
        <v/>
      </c>
      <c r="E20" s="57">
        <f>VLOOKUP(B20,State!$A$3:$L$39,12,0)</f>
        <v>697775</v>
      </c>
      <c r="F20" s="64">
        <f>LARGE(State!M$3:M$38,19)</f>
        <v>0.39999002568672287</v>
      </c>
      <c r="H20" s="10">
        <v>19</v>
      </c>
      <c r="I20" s="63" t="str">
        <f>VLOOKUP(M20,State!O$3:BA$38,39,0)</f>
        <v>Missouri</v>
      </c>
      <c r="J20" s="57">
        <f>VLOOKUP(I20,State!$A$3:$C$39,3,0)</f>
        <v>1943899</v>
      </c>
      <c r="K20" s="17" t="str">
        <f>IF(VLOOKUP(I20,State!$A$3:$H$39,8,0)=1,"•","")</f>
        <v>•</v>
      </c>
      <c r="L20" s="57">
        <f>VLOOKUP(I20,State!$A$3:$N$39,14,0)</f>
        <v>1054160</v>
      </c>
      <c r="M20" s="64">
        <f>LARGE(State!O$3:O$38,19)</f>
        <v>0.54229154909797272</v>
      </c>
      <c r="N20" s="64"/>
      <c r="O20" s="10">
        <v>19</v>
      </c>
      <c r="P20" s="63" t="str">
        <f>VLOOKUP(T20,State!Q$3:BA$38,37,0)</f>
        <v>Alabama</v>
      </c>
      <c r="Q20" s="57">
        <f>VLOOKUP(P20,State!$A$3:$C$39,3,0)</f>
        <v>1485499</v>
      </c>
      <c r="R20" s="17" t="str">
        <f>IF(VLOOKUP(P20,State!$A$3:$I$39,9,0)=1,"•","")</f>
        <v/>
      </c>
      <c r="S20" s="57">
        <f>VLOOKUP(P20,State!$A$3:$P$39,16,0)</f>
        <v>0</v>
      </c>
      <c r="T20" s="64">
        <f>LARGE(State!Q$3:Q$38,19)</f>
        <v>0</v>
      </c>
    </row>
    <row r="21" spans="1:20">
      <c r="A21" s="10">
        <v>20</v>
      </c>
      <c r="B21" s="63" t="str">
        <f>VLOOKUP(F21,State!M$3:BA$38,41,0)</f>
        <v>Ohio</v>
      </c>
      <c r="C21" s="57">
        <f>VLOOKUP(B21,State!$A$3:$C$39,3,0)</f>
        <v>3815098</v>
      </c>
      <c r="D21" s="17" t="str">
        <f>IF(VLOOKUP(B21,State!$A$3:$G$39,7,0)=1,"•","")</f>
        <v/>
      </c>
      <c r="E21" s="57">
        <f>VLOOKUP(B21,State!$A$3:$L$39,12,0)</f>
        <v>1503297</v>
      </c>
      <c r="F21" s="64">
        <f>LARGE(State!M$3:M$38,20)</f>
        <v>0.39403889493795441</v>
      </c>
      <c r="H21" s="10">
        <v>20</v>
      </c>
      <c r="I21" s="63" t="str">
        <f>VLOOKUP(M21,State!O$3:BA$38,39,0)</f>
        <v>Wisconsin</v>
      </c>
      <c r="J21" s="57">
        <f>VLOOKUP(I21,State!$A$3:$C$39,3,0)</f>
        <v>2171331</v>
      </c>
      <c r="K21" s="17" t="str">
        <f>IF(VLOOKUP(I21,State!$A$3:$H$39,8,0)=1,"•","")</f>
        <v>•</v>
      </c>
      <c r="L21" s="57">
        <f>VLOOKUP(I21,State!$A$3:$N$39,14,0)</f>
        <v>1125999</v>
      </c>
      <c r="M21" s="64">
        <f>LARGE(State!O$3:O$38,20)</f>
        <v>0.51857547283210159</v>
      </c>
      <c r="N21" s="64"/>
      <c r="O21" s="10">
        <v>20</v>
      </c>
      <c r="P21" s="63" t="str">
        <f>VLOOKUP(T21,State!Q$3:BA$38,37,0)</f>
        <v>Alabama</v>
      </c>
      <c r="Q21" s="57">
        <f>VLOOKUP(P21,State!$A$3:$C$39,3,0)</f>
        <v>1485499</v>
      </c>
      <c r="R21" s="17" t="str">
        <f>IF(VLOOKUP(P21,State!$A$3:$I$39,9,0)=1,"•","")</f>
        <v/>
      </c>
      <c r="S21" s="57">
        <f>VLOOKUP(P21,State!$A$3:$P$39,16,0)</f>
        <v>0</v>
      </c>
      <c r="T21" s="64">
        <f>LARGE(State!Q$3:Q$38,20)</f>
        <v>0</v>
      </c>
    </row>
    <row r="22" spans="1:20">
      <c r="A22" s="10">
        <v>21</v>
      </c>
      <c r="B22" s="63" t="str">
        <f>VLOOKUP(F22,State!M$3:BA$38,41,0)</f>
        <v>Georgia</v>
      </c>
      <c r="C22" s="57">
        <f>VLOOKUP(B22,State!$A$3:$C$39,3,0)</f>
        <v>2555258</v>
      </c>
      <c r="D22" s="17" t="str">
        <f>IF(VLOOKUP(B22,State!$A$3:$G$39,7,0)=1,"•","")</f>
        <v/>
      </c>
      <c r="E22" s="57">
        <f>VLOOKUP(B22,State!$A$3:$L$39,12,0)</f>
        <v>996516</v>
      </c>
      <c r="F22" s="64">
        <f>LARGE(State!M$3:M$38,21)</f>
        <v>0.38998645146595762</v>
      </c>
      <c r="H22" s="10">
        <v>21</v>
      </c>
      <c r="I22" s="63" t="str">
        <f>VLOOKUP(M22,State!O$3:BA$38,39,0)</f>
        <v>Pennsylvania</v>
      </c>
      <c r="J22" s="57">
        <f>VLOOKUP(I22,State!$A$3:$C$39,3,0)</f>
        <v>3977661</v>
      </c>
      <c r="K22" s="17" t="str">
        <f>IF(VLOOKUP(I22,State!$A$3:$H$39,8,0)=1,"•","")</f>
        <v>•</v>
      </c>
      <c r="L22" s="57">
        <f>VLOOKUP(I22,State!$A$3:$N$39,14,0)</f>
        <v>2028945</v>
      </c>
      <c r="M22" s="64">
        <f>LARGE(State!O$3:O$38,21)</f>
        <v>0.51008494690724016</v>
      </c>
      <c r="N22" s="64"/>
      <c r="O22" s="10">
        <v>21</v>
      </c>
      <c r="P22" s="63" t="str">
        <f>VLOOKUP(T22,State!Q$3:BA$38,37,0)</f>
        <v>Alabama</v>
      </c>
      <c r="Q22" s="57">
        <f>VLOOKUP(P22,State!$A$3:$C$39,3,0)</f>
        <v>1485499</v>
      </c>
      <c r="R22" s="17" t="str">
        <f>IF(VLOOKUP(P22,State!$A$3:$I$39,9,0)=1,"•","")</f>
        <v/>
      </c>
      <c r="S22" s="57">
        <f>VLOOKUP(P22,State!$A$3:$P$39,16,0)</f>
        <v>0</v>
      </c>
      <c r="T22" s="64">
        <f>LARGE(State!Q$3:Q$38,21)</f>
        <v>0</v>
      </c>
    </row>
    <row r="23" spans="1:20">
      <c r="A23" s="10">
        <v>22</v>
      </c>
      <c r="B23" s="63" t="str">
        <f>VLOOKUP(F23,State!M$3:BA$38,41,0)</f>
        <v>Louisiana</v>
      </c>
      <c r="C23" s="57">
        <f>VLOOKUP(B23,State!$A$3:$C$39,3,0)</f>
        <v>1264994</v>
      </c>
      <c r="D23" s="17" t="str">
        <f>IF(VLOOKUP(B23,State!$A$3:$G$39,7,0)=1,"•","")</f>
        <v/>
      </c>
      <c r="E23" s="57">
        <f>VLOOKUP(B23,State!$A$3:$L$39,12,0)</f>
        <v>476572</v>
      </c>
      <c r="F23" s="64">
        <f>LARGE(State!M$3:M$38,22)</f>
        <v>0.37673854579547411</v>
      </c>
      <c r="H23" s="10">
        <v>22</v>
      </c>
      <c r="I23" s="63" t="str">
        <f>VLOOKUP(M23,State!O$3:BA$38,39,0)</f>
        <v>Florida</v>
      </c>
      <c r="J23" s="57">
        <f>VLOOKUP(I23,State!$A$3:$C$39,3,0)</f>
        <v>5411106</v>
      </c>
      <c r="K23" s="17" t="str">
        <f>IF(VLOOKUP(I23,State!$A$3:$H$39,8,0)=1,"•","")</f>
        <v>•</v>
      </c>
      <c r="L23" s="57">
        <f>VLOOKUP(I23,State!$A$3:$N$39,14,0)</f>
        <v>2645743</v>
      </c>
      <c r="M23" s="64">
        <f>LARGE(State!O$3:O$38,22)</f>
        <v>0.48894680680807212</v>
      </c>
      <c r="N23" s="64"/>
      <c r="O23" s="10">
        <v>22</v>
      </c>
      <c r="P23" s="63" t="str">
        <f>VLOOKUP(T23,State!Q$3:BA$38,37,0)</f>
        <v>Alabama</v>
      </c>
      <c r="Q23" s="57">
        <f>VLOOKUP(P23,State!$A$3:$C$39,3,0)</f>
        <v>1485499</v>
      </c>
      <c r="R23" s="17" t="str">
        <f>IF(VLOOKUP(P23,State!$A$3:$I$39,9,0)=1,"•","")</f>
        <v/>
      </c>
      <c r="S23" s="57">
        <f>VLOOKUP(P23,State!$A$3:$P$39,16,0)</f>
        <v>0</v>
      </c>
      <c r="T23" s="64">
        <f>LARGE(State!Q$3:Q$38,22)</f>
        <v>0</v>
      </c>
    </row>
    <row r="24" spans="1:20">
      <c r="A24" s="10">
        <v>23</v>
      </c>
      <c r="B24" s="63" t="str">
        <f>VLOOKUP(F24,State!M$3:BA$38,41,0)</f>
        <v>Arkansas</v>
      </c>
      <c r="C24" s="57">
        <f>VLOOKUP(B24,State!$A$3:$C$39,3,0)</f>
        <v>779957</v>
      </c>
      <c r="D24" s="17" t="str">
        <f>IF(VLOOKUP(B24,State!$A$3:$G$39,7,0)=1,"•","")</f>
        <v/>
      </c>
      <c r="E24" s="57">
        <f>VLOOKUP(B24,State!$A$3:$L$39,12,0)</f>
        <v>288156</v>
      </c>
      <c r="F24" s="64">
        <f>LARGE(State!M$3:M$38,23)</f>
        <v>0.36945113640880201</v>
      </c>
      <c r="H24" s="10">
        <v>23</v>
      </c>
      <c r="I24" s="63" t="str">
        <f>VLOOKUP(M24,State!O$3:BA$38,39,0)</f>
        <v>Illinois</v>
      </c>
      <c r="J24" s="57">
        <f>VLOOKUP(I24,State!$A$3:$C$39,3,0)</f>
        <v>3704473</v>
      </c>
      <c r="K24" s="17" t="str">
        <f>IF(VLOOKUP(I24,State!$A$3:$H$39,8,0)=1,"•","")</f>
        <v>•</v>
      </c>
      <c r="L24" s="57">
        <f>VLOOKUP(I24,State!$A$3:$N$39,14,0)</f>
        <v>1778698</v>
      </c>
      <c r="M24" s="64">
        <f>LARGE(State!O$3:O$38,23)</f>
        <v>0.48014872830764321</v>
      </c>
      <c r="N24" s="64"/>
      <c r="O24" s="10">
        <v>23</v>
      </c>
      <c r="P24" s="63" t="str">
        <f>VLOOKUP(T24,State!Q$3:BA$38,37,0)</f>
        <v>Alabama</v>
      </c>
      <c r="Q24" s="57">
        <f>VLOOKUP(P24,State!$A$3:$C$39,3,0)</f>
        <v>1485499</v>
      </c>
      <c r="R24" s="17" t="str">
        <f>IF(VLOOKUP(P24,State!$A$3:$I$39,9,0)=1,"•","")</f>
        <v/>
      </c>
      <c r="S24" s="57">
        <f>VLOOKUP(P24,State!$A$3:$P$39,16,0)</f>
        <v>0</v>
      </c>
      <c r="T24" s="64">
        <f>LARGE(State!Q$3:Q$38,23)</f>
        <v>0</v>
      </c>
    </row>
    <row r="25" spans="1:20">
      <c r="A25" s="10">
        <v>24</v>
      </c>
      <c r="B25" s="63" t="str">
        <f>VLOOKUP(F25,State!M$3:BA$38,41,0)</f>
        <v>New Hampshire</v>
      </c>
      <c r="C25" s="57">
        <f>VLOOKUP(B25,State!$A$3:$C$39,3,0)</f>
        <v>455149</v>
      </c>
      <c r="D25" s="17" t="str">
        <f>IF(VLOOKUP(B25,State!$A$3:$G$39,7,0)=1,"•","")</f>
        <v/>
      </c>
      <c r="E25" s="57">
        <f>VLOOKUP(B25,State!$A$3:$L$39,12,0)</f>
        <v>167545</v>
      </c>
      <c r="F25" s="64">
        <f>LARGE(State!M$3:M$38,24)</f>
        <v>0.36811022324557452</v>
      </c>
      <c r="H25" s="10">
        <v>24</v>
      </c>
      <c r="I25" s="63" t="str">
        <f>VLOOKUP(M25,State!O$3:BA$38,39,0)</f>
        <v>Washington</v>
      </c>
      <c r="J25" s="57">
        <f>VLOOKUP(I25,State!$A$3:$C$39,3,0)</f>
        <v>2511094</v>
      </c>
      <c r="K25" s="17" t="str">
        <f>IF(VLOOKUP(I25,State!$A$3:$H$39,8,0)=1,"•","")</f>
        <v/>
      </c>
      <c r="L25" s="57">
        <f>VLOOKUP(I25,State!$A$3:$N$39,14,0)</f>
        <v>1196164</v>
      </c>
      <c r="M25" s="64">
        <f>LARGE(State!O$3:O$38,24)</f>
        <v>0.47635174151186693</v>
      </c>
      <c r="N25" s="64"/>
      <c r="O25" s="10">
        <v>24</v>
      </c>
      <c r="P25" s="63" t="str">
        <f>VLOOKUP(T25,State!Q$3:BA$38,37,0)</f>
        <v>Alabama</v>
      </c>
      <c r="Q25" s="57">
        <f>VLOOKUP(P25,State!$A$3:$C$39,3,0)</f>
        <v>1485499</v>
      </c>
      <c r="R25" s="17" t="str">
        <f>IF(VLOOKUP(P25,State!$A$3:$I$39,9,0)=1,"•","")</f>
        <v/>
      </c>
      <c r="S25" s="57">
        <f>VLOOKUP(P25,State!$A$3:$P$39,16,0)</f>
        <v>0</v>
      </c>
      <c r="T25" s="64">
        <f>LARGE(State!Q$3:Q$38,24)</f>
        <v>0</v>
      </c>
    </row>
    <row r="26" spans="1:20">
      <c r="A26" s="10">
        <v>25</v>
      </c>
      <c r="B26" s="63" t="str">
        <f>VLOOKUP(F26,State!M$3:BA$38,41,0)</f>
        <v>Alabama</v>
      </c>
      <c r="C26" s="57">
        <f>VLOOKUP(B26,State!$A$3:$C$39,3,0)</f>
        <v>1485499</v>
      </c>
      <c r="D26" s="17" t="str">
        <f>IF(VLOOKUP(B26,State!$A$3:$G$39,7,0)=1,"•","")</f>
        <v/>
      </c>
      <c r="E26" s="57">
        <f>VLOOKUP(B26,State!$A$3:$L$39,12,0)</f>
        <v>515619</v>
      </c>
      <c r="F26" s="64">
        <f>LARGE(State!M$3:M$38,25)</f>
        <v>0.34710154634907192</v>
      </c>
      <c r="H26" s="10">
        <v>25</v>
      </c>
      <c r="I26" s="63" t="str">
        <f>VLOOKUP(M26,State!O$3:BA$38,39,0)</f>
        <v>Colorado</v>
      </c>
      <c r="J26" s="57">
        <f>VLOOKUP(I26,State!$A$3:$C$39,3,0)</f>
        <v>1777668</v>
      </c>
      <c r="K26" s="17" t="str">
        <f>IF(VLOOKUP(I26,State!$A$3:$H$39,8,0)=1,"•","")</f>
        <v/>
      </c>
      <c r="L26" s="57">
        <f>VLOOKUP(I26,State!$A$3:$N$39,14,0)</f>
        <v>824789</v>
      </c>
      <c r="M26" s="64">
        <f>LARGE(State!O$3:O$38,25)</f>
        <v>0.46397246279957788</v>
      </c>
      <c r="N26" s="64"/>
      <c r="O26" s="10">
        <v>25</v>
      </c>
      <c r="P26" s="63" t="str">
        <f>VLOOKUP(T26,State!Q$3:BA$38,37,0)</f>
        <v>Alabama</v>
      </c>
      <c r="Q26" s="57">
        <f>VLOOKUP(P26,State!$A$3:$C$39,3,0)</f>
        <v>1485499</v>
      </c>
      <c r="R26" s="17" t="str">
        <f>IF(VLOOKUP(P26,State!$A$3:$I$39,9,0)=1,"•","")</f>
        <v/>
      </c>
      <c r="S26" s="57">
        <f>VLOOKUP(P26,State!$A$3:$P$39,16,0)</f>
        <v>0</v>
      </c>
      <c r="T26" s="64">
        <f>LARGE(State!Q$3:Q$38,25)</f>
        <v>0</v>
      </c>
    </row>
    <row r="27" spans="1:20">
      <c r="A27" s="10">
        <v>26</v>
      </c>
      <c r="B27" s="63" t="str">
        <f>VLOOKUP(F27,State!M$3:BA$38,41,0)</f>
        <v>Arizona</v>
      </c>
      <c r="C27" s="57">
        <f>VLOOKUP(B27,State!$A$3:$C$39,3,0)</f>
        <v>1713334</v>
      </c>
      <c r="D27" s="17" t="str">
        <f>IF(VLOOKUP(B27,State!$A$3:$G$39,7,0)=1,"•","")</f>
        <v/>
      </c>
      <c r="E27" s="57">
        <f>VLOOKUP(B27,State!$A$3:$L$39,12,0)</f>
        <v>592011</v>
      </c>
      <c r="F27" s="64">
        <f>LARGE(State!M$3:M$38,26)</f>
        <v>0.34553157761417214</v>
      </c>
      <c r="H27" s="10">
        <v>26</v>
      </c>
      <c r="I27" s="63" t="str">
        <f>VLOOKUP(M27,State!O$3:BA$38,39,0)</f>
        <v>Nevada</v>
      </c>
      <c r="J27" s="57">
        <f>VLOOKUP(I27,State!$A$3:$C$39,3,0)</f>
        <v>721404</v>
      </c>
      <c r="K27" s="17" t="str">
        <f>IF(VLOOKUP(I27,State!$A$3:$H$39,8,0)=1,"•","")</f>
        <v/>
      </c>
      <c r="L27" s="57">
        <f>VLOOKUP(I27,State!$A$3:$N$39,14,0)</f>
        <v>321361</v>
      </c>
      <c r="M27" s="64">
        <f>LARGE(State!O$3:O$38,26)</f>
        <v>0.44546606339859496</v>
      </c>
      <c r="N27" s="64"/>
      <c r="O27" s="10">
        <v>26</v>
      </c>
      <c r="P27" s="63" t="str">
        <f>VLOOKUP(T27,State!Q$3:BA$38,37,0)</f>
        <v>Alabama</v>
      </c>
      <c r="Q27" s="57">
        <f>VLOOKUP(P27,State!$A$3:$C$39,3,0)</f>
        <v>1485499</v>
      </c>
      <c r="R27" s="17" t="str">
        <f>IF(VLOOKUP(P27,State!$A$3:$I$39,9,0)=1,"•","")</f>
        <v/>
      </c>
      <c r="S27" s="57">
        <f>VLOOKUP(P27,State!$A$3:$P$39,16,0)</f>
        <v>0</v>
      </c>
      <c r="T27" s="64">
        <f>LARGE(State!Q$3:Q$38,26)</f>
        <v>0</v>
      </c>
    </row>
    <row r="28" spans="1:20">
      <c r="A28" s="10">
        <v>27</v>
      </c>
      <c r="B28" s="63" t="str">
        <f>VLOOKUP(F28,State!M$3:BA$38,41,0)</f>
        <v>Iowa</v>
      </c>
      <c r="C28" s="57">
        <f>VLOOKUP(B28,State!$A$3:$C$39,3,0)</f>
        <v>1116063</v>
      </c>
      <c r="D28" s="17" t="str">
        <f>IF(VLOOKUP(B28,State!$A$3:$G$39,7,0)=1,"•","")</f>
        <v/>
      </c>
      <c r="E28" s="57">
        <f>VLOOKUP(B28,State!$A$3:$L$39,12,0)</f>
        <v>371686</v>
      </c>
      <c r="F28" s="64">
        <f>LARGE(State!M$3:M$38,27)</f>
        <v>0.33303317106650787</v>
      </c>
      <c r="H28" s="10">
        <v>27</v>
      </c>
      <c r="I28" s="63" t="str">
        <f>VLOOKUP(M28,State!O$3:BA$38,39,0)</f>
        <v>West Virginia</v>
      </c>
      <c r="J28" s="57">
        <f>VLOOKUP(I28,State!$A$3:$C$39,3,0)</f>
        <v>529948</v>
      </c>
      <c r="K28" s="17" t="str">
        <f>IF(VLOOKUP(I28,State!$A$3:$H$39,8,0)=1,"•","")</f>
        <v/>
      </c>
      <c r="L28" s="57">
        <f>VLOOKUP(I28,State!$A$3:$N$39,14,0)</f>
        <v>230013</v>
      </c>
      <c r="M28" s="64">
        <f>LARGE(State!O$3:O$38,27)</f>
        <v>0.43402937646712508</v>
      </c>
      <c r="N28" s="64"/>
      <c r="O28" s="10">
        <v>27</v>
      </c>
      <c r="P28" s="63" t="str">
        <f>VLOOKUP(T28,State!Q$3:BA$38,37,0)</f>
        <v>Alabama</v>
      </c>
      <c r="Q28" s="57">
        <f>VLOOKUP(P28,State!$A$3:$C$39,3,0)</f>
        <v>1485499</v>
      </c>
      <c r="R28" s="17" t="str">
        <f>IF(VLOOKUP(P28,State!$A$3:$I$39,9,0)=1,"•","")</f>
        <v/>
      </c>
      <c r="S28" s="57">
        <f>VLOOKUP(P28,State!$A$3:$P$39,16,0)</f>
        <v>0</v>
      </c>
      <c r="T28" s="64">
        <f>LARGE(State!Q$3:Q$38,27)</f>
        <v>0</v>
      </c>
    </row>
    <row r="29" spans="1:20">
      <c r="A29" s="10">
        <v>28</v>
      </c>
      <c r="B29" s="63" t="str">
        <f>VLOOKUP(F29,State!M$3:BA$38,41,0)</f>
        <v>Utah</v>
      </c>
      <c r="C29" s="57">
        <f>VLOOKUP(B29,State!$A$3:$C$39,3,0)</f>
        <v>633829</v>
      </c>
      <c r="D29" s="17" t="str">
        <f>IF(VLOOKUP(B29,State!$A$3:$G$39,7,0)=1,"•","")</f>
        <v/>
      </c>
      <c r="E29" s="57">
        <f>VLOOKUP(B29,State!$A$3:$L$39,12,0)</f>
        <v>207685</v>
      </c>
      <c r="F29" s="64">
        <f>LARGE(State!M$3:M$38,28)</f>
        <v>0.32766724147995752</v>
      </c>
      <c r="H29" s="10">
        <v>28</v>
      </c>
      <c r="I29" s="63" t="str">
        <f>VLOOKUP(M29,State!O$3:BA$38,39,0)</f>
        <v>Connecticut</v>
      </c>
      <c r="J29" s="57">
        <f>VLOOKUP(I29,State!$A$3:$C$39,3,0)</f>
        <v>1153115</v>
      </c>
      <c r="K29" s="17" t="str">
        <f>IF(VLOOKUP(I29,State!$A$3:$H$39,8,0)=1,"•","")</f>
        <v/>
      </c>
      <c r="L29" s="57">
        <f>VLOOKUP(I29,State!$A$3:$N$39,14,0)</f>
        <v>498341</v>
      </c>
      <c r="M29" s="64">
        <f>LARGE(State!O$3:O$38,28)</f>
        <v>0.43216938466675048</v>
      </c>
      <c r="N29" s="64"/>
      <c r="O29" s="10">
        <v>28</v>
      </c>
      <c r="P29" s="63" t="str">
        <f>VLOOKUP(T29,State!Q$3:BA$38,37,0)</f>
        <v>Alabama</v>
      </c>
      <c r="Q29" s="57">
        <f>VLOOKUP(P29,State!$A$3:$C$39,3,0)</f>
        <v>1485499</v>
      </c>
      <c r="R29" s="17" t="str">
        <f>IF(VLOOKUP(P29,State!$A$3:$I$39,9,0)=1,"•","")</f>
        <v/>
      </c>
      <c r="S29" s="57">
        <f>VLOOKUP(P29,State!$A$3:$P$39,16,0)</f>
        <v>0</v>
      </c>
      <c r="T29" s="64">
        <f>LARGE(State!Q$3:Q$38,28)</f>
        <v>0</v>
      </c>
    </row>
    <row r="30" spans="1:20">
      <c r="A30" s="10">
        <v>29</v>
      </c>
      <c r="B30" s="63" t="str">
        <f>VLOOKUP(F30,State!M$3:BA$38,41,0)</f>
        <v>South Carolina</v>
      </c>
      <c r="C30" s="57">
        <f>VLOOKUP(B30,State!$A$3:$C$39,3,0)</f>
        <v>1318794</v>
      </c>
      <c r="D30" s="17" t="str">
        <f>IF(VLOOKUP(B30,State!$A$3:$G$39,7,0)=1,"•","")</f>
        <v/>
      </c>
      <c r="E30" s="57">
        <f>VLOOKUP(B30,State!$A$3:$L$39,12,0)</f>
        <v>364598</v>
      </c>
      <c r="F30" s="64">
        <f>LARGE(State!M$3:M$38,29)</f>
        <v>0.27646319288683446</v>
      </c>
      <c r="H30" s="10">
        <v>29</v>
      </c>
      <c r="I30" s="63" t="str">
        <f>VLOOKUP(M30,State!O$3:BA$38,39,0)</f>
        <v>California</v>
      </c>
      <c r="J30" s="57">
        <f>VLOOKUP(I30,State!$A$3:$C$39,3,0)</f>
        <v>10000160</v>
      </c>
      <c r="K30" s="17" t="str">
        <f>IF(VLOOKUP(I30,State!$A$3:$H$39,8,0)=1,"•","")</f>
        <v/>
      </c>
      <c r="L30" s="57">
        <f>VLOOKUP(I30,State!$A$3:$N$39,14,0)</f>
        <v>4217366</v>
      </c>
      <c r="M30" s="64">
        <f>LARGE(State!O$3:O$38,29)</f>
        <v>0.42172985232236282</v>
      </c>
      <c r="N30" s="64"/>
      <c r="O30" s="10">
        <v>29</v>
      </c>
      <c r="P30" s="63" t="str">
        <f>VLOOKUP(T30,State!Q$3:BA$38,37,0)</f>
        <v>Alabama</v>
      </c>
      <c r="Q30" s="57">
        <f>VLOOKUP(P30,State!$A$3:$C$39,3,0)</f>
        <v>1485499</v>
      </c>
      <c r="R30" s="17" t="str">
        <f>IF(VLOOKUP(P30,State!$A$3:$I$39,9,0)=1,"•","")</f>
        <v/>
      </c>
      <c r="S30" s="57">
        <f>VLOOKUP(P30,State!$A$3:$P$39,16,0)</f>
        <v>0</v>
      </c>
      <c r="T30" s="64">
        <f>LARGE(State!Q$3:Q$38,29)</f>
        <v>0</v>
      </c>
    </row>
    <row r="31" spans="1:20">
      <c r="A31" s="10">
        <v>30</v>
      </c>
      <c r="B31" s="63" t="str">
        <f>VLOOKUP(F31,State!M$3:BA$38,41,0)</f>
        <v>Kansas</v>
      </c>
      <c r="C31" s="57">
        <f>VLOOKUP(B31,State!$A$3:$C$39,3,0)</f>
        <v>837692</v>
      </c>
      <c r="D31" s="17" t="str">
        <f>IF(VLOOKUP(B31,State!$A$3:$G$39,7,0)=1,"•","")</f>
        <v/>
      </c>
      <c r="E31" s="57">
        <f>VLOOKUP(B31,State!$A$3:$L$39,12,0)</f>
        <v>220971</v>
      </c>
      <c r="F31" s="64">
        <f>LARGE(State!M$3:M$38,30)</f>
        <v>0.26378549633994358</v>
      </c>
      <c r="H31" s="10">
        <v>30</v>
      </c>
      <c r="I31" s="63" t="str">
        <f>VLOOKUP(M31,State!O$3:BA$38,39,0)</f>
        <v>Delaware</v>
      </c>
      <c r="J31" s="57">
        <f>VLOOKUP(I31,State!$A$3:$C$39,3,0)</f>
        <v>307402</v>
      </c>
      <c r="K31" s="17" t="str">
        <f>IF(VLOOKUP(I31,State!$A$3:$H$39,8,0)=1,"•","")</f>
        <v/>
      </c>
      <c r="L31" s="57">
        <f>VLOOKUP(I31,State!$A$3:$N$39,14,0)</f>
        <v>123053</v>
      </c>
      <c r="M31" s="64">
        <f>LARGE(State!O$3:O$38,30)</f>
        <v>0.40029993298677302</v>
      </c>
      <c r="N31" s="64"/>
      <c r="O31" s="10">
        <v>30</v>
      </c>
      <c r="P31" s="63" t="str">
        <f>VLOOKUP(T31,State!Q$3:BA$38,37,0)</f>
        <v>Alabama</v>
      </c>
      <c r="Q31" s="57">
        <f>VLOOKUP(P31,State!$A$3:$C$39,3,0)</f>
        <v>1485499</v>
      </c>
      <c r="R31" s="17" t="str">
        <f>IF(VLOOKUP(P31,State!$A$3:$I$39,9,0)=1,"•","")</f>
        <v/>
      </c>
      <c r="S31" s="57">
        <f>VLOOKUP(P31,State!$A$3:$P$39,16,0)</f>
        <v>0</v>
      </c>
      <c r="T31" s="64">
        <f>LARGE(State!Q$3:Q$38,30)</f>
        <v>0</v>
      </c>
    </row>
    <row r="32" spans="1:20">
      <c r="A32" s="10">
        <v>31</v>
      </c>
      <c r="B32" s="63" t="str">
        <f>VLOOKUP(F32,State!M$3:BA$38,41,0)</f>
        <v>Oklahoma</v>
      </c>
      <c r="C32" s="57">
        <f>VLOOKUP(B32,State!$A$3:$C$39,3,0)</f>
        <v>1017151</v>
      </c>
      <c r="D32" s="17" t="str">
        <f>IF(VLOOKUP(B32,State!$A$3:$G$39,7,0)=1,"•","")</f>
        <v/>
      </c>
      <c r="E32" s="57">
        <f>VLOOKUP(B32,State!$A$3:$L$39,12,0)</f>
        <v>265814</v>
      </c>
      <c r="F32" s="64">
        <f>LARGE(State!M$3:M$38,31)</f>
        <v>0.2613318966407151</v>
      </c>
      <c r="H32" s="10">
        <v>31</v>
      </c>
      <c r="I32" s="63" t="str">
        <f>VLOOKUP(M32,State!O$3:BA$38,39,0)</f>
        <v>Oregon</v>
      </c>
      <c r="J32" s="57">
        <f>VLOOKUP(I32,State!$A$3:$C$39,3,0)</f>
        <v>1442588</v>
      </c>
      <c r="K32" s="17" t="str">
        <f>IF(VLOOKUP(I32,State!$A$3:$H$39,8,0)=1,"•","")</f>
        <v/>
      </c>
      <c r="L32" s="57">
        <f>VLOOKUP(I32,State!$A$3:$N$39,14,0)</f>
        <v>566199</v>
      </c>
      <c r="M32" s="64">
        <f>LARGE(State!O$3:O$38,31)</f>
        <v>0.39248836119529623</v>
      </c>
      <c r="N32" s="64"/>
      <c r="O32" s="10">
        <v>31</v>
      </c>
      <c r="P32" s="63" t="str">
        <f>VLOOKUP(T32,State!Q$3:BA$38,37,0)</f>
        <v>Alabama</v>
      </c>
      <c r="Q32" s="57">
        <f>VLOOKUP(P32,State!$A$3:$C$39,3,0)</f>
        <v>1485499</v>
      </c>
      <c r="R32" s="17" t="str">
        <f>IF(VLOOKUP(P32,State!$A$3:$I$39,9,0)=1,"•","")</f>
        <v/>
      </c>
      <c r="S32" s="57">
        <f>VLOOKUP(P32,State!$A$3:$P$39,16,0)</f>
        <v>0</v>
      </c>
      <c r="T32" s="64">
        <f>LARGE(State!Q$3:Q$38,31)</f>
        <v>0</v>
      </c>
    </row>
    <row r="33" spans="1:20">
      <c r="A33" s="10">
        <v>32</v>
      </c>
      <c r="B33" s="63" t="str">
        <f>VLOOKUP(F33,State!M$3:BA$38,41,0)</f>
        <v>Idaho</v>
      </c>
      <c r="C33" s="57">
        <f>VLOOKUP(B33,State!$A$3:$C$39,3,0)</f>
        <v>449530</v>
      </c>
      <c r="D33" s="17" t="str">
        <f>IF(VLOOKUP(B33,State!$A$3:$G$39,7,0)=1,"•","")</f>
        <v/>
      </c>
      <c r="E33" s="57">
        <f>VLOOKUP(B33,State!$A$3:$L$39,12,0)</f>
        <v>112057</v>
      </c>
      <c r="F33" s="64">
        <f>LARGE(State!M$3:M$38,32)</f>
        <v>0.24927591039530175</v>
      </c>
      <c r="H33" s="10">
        <v>32</v>
      </c>
      <c r="I33" s="63" t="str">
        <f>VLOOKUP(M33,State!O$3:BA$38,39,0)</f>
        <v>Maryland</v>
      </c>
      <c r="J33" s="57">
        <f>VLOOKUP(I33,State!$A$3:$C$39,3,0)</f>
        <v>1833858</v>
      </c>
      <c r="K33" s="17" t="str">
        <f>IF(VLOOKUP(I33,State!$A$3:$H$39,8,0)=1,"•","")</f>
        <v/>
      </c>
      <c r="L33" s="57">
        <f>VLOOKUP(I33,State!$A$3:$N$39,14,0)</f>
        <v>655666</v>
      </c>
      <c r="M33" s="64">
        <f>LARGE(State!O$3:O$38,32)</f>
        <v>0.35753368036129296</v>
      </c>
      <c r="N33" s="64"/>
      <c r="O33" s="10">
        <v>32</v>
      </c>
      <c r="P33" s="63" t="str">
        <f>VLOOKUP(T33,State!Q$3:BA$38,37,0)</f>
        <v>Alabama</v>
      </c>
      <c r="Q33" s="57">
        <f>VLOOKUP(P33,State!$A$3:$C$39,3,0)</f>
        <v>1485499</v>
      </c>
      <c r="R33" s="17" t="str">
        <f>IF(VLOOKUP(P33,State!$A$3:$I$39,9,0)=1,"•","")</f>
        <v/>
      </c>
      <c r="S33" s="57">
        <f>VLOOKUP(P33,State!$A$3:$P$39,16,0)</f>
        <v>0</v>
      </c>
      <c r="T33" s="64">
        <f>LARGE(State!Q$3:Q$38,32)</f>
        <v>0</v>
      </c>
    </row>
    <row r="34" spans="1:20">
      <c r="A34" s="10">
        <v>33</v>
      </c>
      <c r="B34" s="63" t="str">
        <f>VLOOKUP(F34,State!M$3:BA$38,41,0)</f>
        <v>Alaska</v>
      </c>
      <c r="C34" s="57">
        <f>VLOOKUP(B34,State!$A$3:$C$39,3,0)</f>
        <v>255962</v>
      </c>
      <c r="D34" s="17" t="str">
        <f>IF(VLOOKUP(B34,State!$A$3:$G$39,7,0)=1,"•","")</f>
        <v/>
      </c>
      <c r="E34" s="57">
        <f>VLOOKUP(B34,State!$A$3:$L$39,12,0)</f>
        <v>60045</v>
      </c>
      <c r="F34" s="64">
        <f>LARGE(State!M$3:M$38,33)</f>
        <v>0.23458560255037858</v>
      </c>
      <c r="H34" s="10">
        <v>33</v>
      </c>
      <c r="I34" s="63" t="str">
        <f>VLOOKUP(M34,State!O$3:BA$38,39,0)</f>
        <v>Alaska</v>
      </c>
      <c r="J34" s="57">
        <f>VLOOKUP(I34,State!$A$3:$C$39,3,0)</f>
        <v>255962</v>
      </c>
      <c r="K34" s="17" t="str">
        <f>IF(VLOOKUP(I34,State!$A$3:$H$39,8,0)=1,"•","")</f>
        <v/>
      </c>
      <c r="L34" s="57">
        <f>VLOOKUP(I34,State!$A$3:$N$39,14,0)</f>
        <v>90839</v>
      </c>
      <c r="M34" s="64">
        <f>LARGE(State!O$3:O$38,33)</f>
        <v>0.35489252310889896</v>
      </c>
      <c r="N34" s="64"/>
      <c r="O34" s="10">
        <v>33</v>
      </c>
      <c r="P34" s="63" t="str">
        <f>VLOOKUP(T34,State!Q$3:BA$38,37,0)</f>
        <v>Alabama</v>
      </c>
      <c r="Q34" s="57">
        <f>VLOOKUP(P34,State!$A$3:$C$39,3,0)</f>
        <v>1485499</v>
      </c>
      <c r="R34" s="17" t="str">
        <f>IF(VLOOKUP(P34,State!$A$3:$I$39,9,0)=1,"•","")</f>
        <v/>
      </c>
      <c r="S34" s="57">
        <f>VLOOKUP(P34,State!$A$3:$P$39,16,0)</f>
        <v>0</v>
      </c>
      <c r="T34" s="64">
        <f>LARGE(State!Q$3:Q$38,33)</f>
        <v>0</v>
      </c>
    </row>
    <row r="35" spans="1:20">
      <c r="A35" s="10">
        <v>34</v>
      </c>
      <c r="B35" s="63" t="str">
        <f>VLOOKUP(F35,State!M$3:BA$38,41,0)</f>
        <v>North Dakota</v>
      </c>
      <c r="C35" s="57">
        <f>VLOOKUP(B35,State!$A$3:$C$39,3,0)</f>
        <v>238812</v>
      </c>
      <c r="D35" s="17" t="str">
        <f>IF(VLOOKUP(B35,State!$A$3:$G$39,7,0)=1,"•","")</f>
        <v/>
      </c>
      <c r="E35" s="57">
        <f>VLOOKUP(B35,State!$A$3:$L$39,12,0)</f>
        <v>52955</v>
      </c>
      <c r="F35" s="64">
        <f>LARGE(State!M$3:M$38,34)</f>
        <v>0.2217434634775472</v>
      </c>
      <c r="H35" s="10">
        <v>34</v>
      </c>
      <c r="I35" s="63" t="str">
        <f>VLOOKUP(M35,State!O$3:BA$38,39,0)</f>
        <v>New York</v>
      </c>
      <c r="J35" s="57">
        <f>VLOOKUP(I35,State!$A$3:$C$39,3,0)</f>
        <v>4595375</v>
      </c>
      <c r="K35" s="17" t="str">
        <f>IF(VLOOKUP(I35,State!$A$3:$H$39,8,0)=1,"•","")</f>
        <v/>
      </c>
      <c r="L35" s="57">
        <f>VLOOKUP(I35,State!$A$3:$N$39,14,0)</f>
        <v>1479724</v>
      </c>
      <c r="M35" s="64">
        <f>LARGE(State!O$3:O$38,34)</f>
        <v>0.32200288333378668</v>
      </c>
      <c r="N35" s="64"/>
      <c r="O35" s="10">
        <v>34</v>
      </c>
      <c r="P35" s="63" t="str">
        <f>VLOOKUP(T35,State!Q$3:BA$38,37,0)</f>
        <v>Alabama</v>
      </c>
      <c r="Q35" s="57">
        <f>VLOOKUP(P35,State!$A$3:$C$39,3,0)</f>
        <v>1485499</v>
      </c>
      <c r="R35" s="17" t="str">
        <f>IF(VLOOKUP(P35,State!$A$3:$I$39,9,0)=1,"•","")</f>
        <v/>
      </c>
      <c r="S35" s="57">
        <f>VLOOKUP(P35,State!$A$3:$P$39,16,0)</f>
        <v>0</v>
      </c>
      <c r="T35" s="64">
        <f>LARGE(State!Q$3:Q$38,34)</f>
        <v>0</v>
      </c>
    </row>
    <row r="36" spans="1:20">
      <c r="A36" s="10">
        <v>35</v>
      </c>
      <c r="B36" s="63" t="str">
        <f>VLOOKUP(F36,State!M$3:BA$38,41,0)</f>
        <v>Florida</v>
      </c>
      <c r="C36" s="57">
        <f>VLOOKUP(B36,State!$A$3:$C$39,3,0)</f>
        <v>5411106</v>
      </c>
      <c r="D36" s="17" t="str">
        <f>IF(VLOOKUP(B36,State!$A$3:$G$39,7,0)=1,"•","")</f>
        <v/>
      </c>
      <c r="E36" s="57">
        <f>VLOOKUP(B36,State!$A$3:$L$39,12,0)</f>
        <v>1092936</v>
      </c>
      <c r="F36" s="64">
        <f>LARGE(State!M$3:M$38,35)</f>
        <v>0.2019801497143098</v>
      </c>
      <c r="H36" s="10">
        <v>34</v>
      </c>
      <c r="I36" s="63" t="str">
        <f>VLOOKUP(M36,State!O$3:BA$38,39,0)</f>
        <v>Vermont</v>
      </c>
      <c r="J36" s="57">
        <f>VLOOKUP(I36,State!$A$3:$C$39,3,0)</f>
        <v>235178</v>
      </c>
      <c r="K36" s="17" t="str">
        <f>IF(VLOOKUP(I36,State!$A$3:$H$39,8,0)=1,"•","")</f>
        <v/>
      </c>
      <c r="L36" s="57">
        <f>VLOOKUP(I36,State!$A$3:$N$39,14,0)</f>
        <v>72699</v>
      </c>
      <c r="M36" s="64">
        <f>LARGE(State!O$3:O$38,35)</f>
        <v>0.30912330234970958</v>
      </c>
      <c r="N36" s="64"/>
      <c r="O36" s="10">
        <v>34</v>
      </c>
      <c r="P36" s="63" t="str">
        <f>VLOOKUP(T36,State!Q$3:BA$38,37,0)</f>
        <v>Alabama</v>
      </c>
      <c r="Q36" s="57">
        <f>VLOOKUP(P36,State!$A$3:$C$39,3,0)</f>
        <v>1485499</v>
      </c>
      <c r="R36" s="17" t="str">
        <f>IF(VLOOKUP(P36,State!$A$3:$I$39,9,0)=1,"•","")</f>
        <v/>
      </c>
      <c r="S36" s="57">
        <f>VLOOKUP(P36,State!$A$3:$P$39,16,0)</f>
        <v>0</v>
      </c>
      <c r="T36" s="64">
        <f>LARGE(State!Q$3:Q$38,35)</f>
        <v>0</v>
      </c>
    </row>
    <row r="37" spans="1:20">
      <c r="A37" s="10">
        <v>35</v>
      </c>
      <c r="B37" s="63" t="str">
        <f>VLOOKUP(F37,State!M$3:BA$38,41,0)</f>
        <v>South Dakota</v>
      </c>
      <c r="C37" s="57">
        <f>VLOOKUP(B37,State!$A$3:$C$39,3,0)</f>
        <v>227947</v>
      </c>
      <c r="D37" s="17" t="str">
        <f>IF(VLOOKUP(B37,State!$A$3:$G$39,7,0)=1,"•","")</f>
        <v/>
      </c>
      <c r="E37" s="57">
        <f>VLOOKUP(B37,State!$A$3:$L$39,12,0)</f>
        <v>0</v>
      </c>
      <c r="F37" s="64">
        <f>LARGE(State!M$3:M$38,36)</f>
        <v>0</v>
      </c>
      <c r="H37" s="10">
        <v>34</v>
      </c>
      <c r="I37" s="63" t="str">
        <f>VLOOKUP(M37,State!O$3:BA$38,39,0)</f>
        <v>Hawaii</v>
      </c>
      <c r="J37" s="57">
        <f>VLOOKUP(I37,State!$A$3:$C$39,3,0)</f>
        <v>370583</v>
      </c>
      <c r="K37" s="17" t="str">
        <f>IF(VLOOKUP(I37,State!$A$3:$H$39,8,0)=1,"•","")</f>
        <v/>
      </c>
      <c r="L37" s="57">
        <f>VLOOKUP(I37,State!$A$3:$N$39,14,0)</f>
        <v>79939</v>
      </c>
      <c r="M37" s="64">
        <f>LARGE(State!O$3:O$38,36)</f>
        <v>0.21571146005078484</v>
      </c>
      <c r="N37" s="64"/>
      <c r="O37" s="10">
        <v>34</v>
      </c>
      <c r="P37" s="63" t="str">
        <f>VLOOKUP(T37,State!Q$3:BA$38,37,0)</f>
        <v>Alabama</v>
      </c>
      <c r="Q37" s="57">
        <f>VLOOKUP(P37,State!$A$3:$C$39,3,0)</f>
        <v>1485499</v>
      </c>
      <c r="R37" s="17" t="str">
        <f>IF(VLOOKUP(P37,State!$A$3:$I$39,9,0)=1,"•","")</f>
        <v/>
      </c>
      <c r="S37" s="57">
        <f>VLOOKUP(P37,State!$A$3:$P$39,16,0)</f>
        <v>0</v>
      </c>
      <c r="T37" s="64">
        <f>LARGE(State!Q$3:Q$38,36)</f>
        <v>0</v>
      </c>
    </row>
    <row r="38" spans="1:20">
      <c r="B38" s="63" t="s">
        <v>399</v>
      </c>
      <c r="C38" s="57">
        <f>VLOOKUP(B38,State!$A$3:$C$39,3,0)</f>
        <v>66612940</v>
      </c>
      <c r="D38" s="17" t="str">
        <f>IF(VLOOKUP(B38,State!$A$3:$G$39,7,0)=1,"•","")</f>
        <v/>
      </c>
      <c r="E38" s="57">
        <f>VLOOKUP(B38,State!$A$3:$L$39,12,0)</f>
        <v>29495952</v>
      </c>
      <c r="F38" s="64">
        <f>State!M39</f>
        <v>0.44279612940068402</v>
      </c>
      <c r="I38" s="63" t="s">
        <v>399</v>
      </c>
      <c r="J38" s="57">
        <f>VLOOKUP(I38,State!$A$3:$C$39,3,0)</f>
        <v>66612940</v>
      </c>
      <c r="K38" s="17" t="str">
        <f>IF(VLOOKUP(I38,State!$A$3:$H$39,8,0)=1,"•","")</f>
        <v>•</v>
      </c>
      <c r="L38" s="57">
        <f>VLOOKUP(I38,State!$A$3:$N$39,14,0)</f>
        <v>33182375</v>
      </c>
      <c r="M38" s="64">
        <f>State!O39</f>
        <v>0.49813707366766879</v>
      </c>
      <c r="N38" s="64"/>
      <c r="P38" s="63" t="s">
        <v>399</v>
      </c>
      <c r="Q38" s="57">
        <f>VLOOKUP(P38,State!$A$3:$C$39,3,0)</f>
        <v>66612940</v>
      </c>
      <c r="R38" s="17" t="str">
        <f>IF(VLOOKUP(P38,State!$A$3:$I$39,9,0)=1,"•","")</f>
        <v/>
      </c>
      <c r="S38" s="57">
        <f>VLOOKUP(P38,State!$A$3:$P$39,16,0)</f>
        <v>1772493</v>
      </c>
      <c r="T38" s="64">
        <f>State!Q39</f>
        <v>2.6608839063401196E-2</v>
      </c>
    </row>
    <row r="39" spans="1:20">
      <c r="E39" s="63"/>
    </row>
    <row r="40" spans="1:20">
      <c r="M40" s="57"/>
      <c r="N40" s="57"/>
      <c r="P40" s="57"/>
      <c r="S40" s="57"/>
      <c r="T40" s="57"/>
    </row>
    <row r="41" spans="1:20">
      <c r="M41" s="60"/>
    </row>
    <row r="43" spans="1:20">
      <c r="S43" s="57"/>
    </row>
  </sheetData>
  <mergeCells count="3">
    <mergeCell ref="E1:F1"/>
    <mergeCell ref="L1:M1"/>
    <mergeCell ref="S1:T1"/>
  </mergeCells>
  <phoneticPr fontId="9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R165"/>
  <sheetViews>
    <sheetView workbookViewId="0">
      <selection activeCell="J51" sqref="J51"/>
    </sheetView>
  </sheetViews>
  <sheetFormatPr baseColWidth="10" defaultColWidth="11.42578125" defaultRowHeight="13" x14ac:dyDescent="0"/>
  <cols>
    <col min="1" max="4" width="1.7109375" customWidth="1"/>
    <col min="11" max="18" width="22.5703125" customWidth="1"/>
  </cols>
  <sheetData>
    <row r="1" spans="1:16">
      <c r="F1" t="s">
        <v>1168</v>
      </c>
      <c r="G1" t="s">
        <v>1169</v>
      </c>
      <c r="H1" t="s">
        <v>1816</v>
      </c>
      <c r="I1" t="s">
        <v>990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968181</v>
      </c>
      <c r="G2" s="1">
        <f>LARGE(State!L3:P3,2)</f>
        <v>515619</v>
      </c>
      <c r="H2" s="1"/>
      <c r="I2" s="1">
        <f>State!C3-Graphs!F2-Graphs!G2-Graphs!H2</f>
        <v>1699</v>
      </c>
    </row>
    <row r="3" spans="1:16">
      <c r="A3">
        <f>IF(State!G4=1,1,IF(State!H4=1,2,IF(State!I4=1,3,4)))</f>
        <v>4</v>
      </c>
      <c r="B3">
        <f>IF(State!G4=2,1,IF(State!H4=2,2,IF(State!I4=2,3,4)))</f>
        <v>2</v>
      </c>
      <c r="C3">
        <f>IF(State!G4=3,1,IF(State!H4=3,2,IF(State!I4=3,3,4)))</f>
        <v>1</v>
      </c>
      <c r="D3">
        <f>IF(State!G4=4,1,IF(State!H4=4,2,IF(State!I4=4,3,4)))</f>
        <v>4</v>
      </c>
      <c r="E3" t="str">
        <f>State!A4</f>
        <v>Alaska</v>
      </c>
      <c r="F3" s="1">
        <f>MAX(State!L4:AF4)</f>
        <v>101091</v>
      </c>
      <c r="G3" s="1">
        <f>LARGE(State!L4:AF4,2)</f>
        <v>90839</v>
      </c>
      <c r="H3" s="1">
        <f>LARGE(State!L4:AF4,3)</f>
        <v>60045</v>
      </c>
      <c r="I3" s="1">
        <f>State!C4-Graphs!F3-Graphs!G3-Graphs!H3</f>
        <v>3987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1005615</v>
      </c>
      <c r="G4" s="1">
        <f>LARGE(State!L5:P5,2)</f>
        <v>592011</v>
      </c>
      <c r="H4" s="1"/>
      <c r="I4" s="1">
        <f>State!C5-Graphs!F4-Graphs!G4-Graphs!H4</f>
        <v>115708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3</v>
      </c>
      <c r="D5">
        <f>IF(State!G6=4,1,IF(State!H6=4,2,IF(State!I6=4,3,4)))</f>
        <v>4</v>
      </c>
      <c r="E5" t="str">
        <f>State!A6</f>
        <v>Arkansas</v>
      </c>
      <c r="F5" s="1">
        <f>MAX(State!L6:P6)</f>
        <v>451618</v>
      </c>
      <c r="G5" s="1">
        <f>LARGE(State!L6:P6,2)</f>
        <v>288156</v>
      </c>
      <c r="H5" s="1">
        <f>LARGE(State!L6:P6,3)</f>
        <v>25234</v>
      </c>
      <c r="I5" s="1">
        <f>State!C6-Graphs!F5-Graphs!G5-Graphs!H5</f>
        <v>14949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5218441</v>
      </c>
      <c r="G6" s="1">
        <f>LARGE(State!L7:P7,2)</f>
        <v>4217366</v>
      </c>
      <c r="H6" s="1"/>
      <c r="I6" s="1">
        <f>State!C7-Graphs!F6-Graphs!G6-Graphs!H6</f>
        <v>564353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854685</v>
      </c>
      <c r="G7" s="1">
        <f>LARGE(State!L8:P8,2)</f>
        <v>824789</v>
      </c>
      <c r="H7" s="1"/>
      <c r="I7" s="1">
        <f>State!C8-Graphs!F7-Graphs!G7-Graphs!H7</f>
        <v>98194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3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636040</v>
      </c>
      <c r="G8" s="1">
        <f>LARGE(State!L9:P9,2)</f>
        <v>498341</v>
      </c>
      <c r="H8" s="1"/>
      <c r="I8" s="1">
        <f>State!C9-Graphs!F8-Graphs!G8-Graphs!H8</f>
        <v>18734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3</v>
      </c>
      <c r="D9">
        <f>IF(State!G10=4,1,IF(State!H10=4,2,IF(State!I10=4,3,4)))</f>
        <v>4</v>
      </c>
      <c r="E9" t="str">
        <f>State!A10</f>
        <v>Delaware</v>
      </c>
      <c r="F9" s="1">
        <f>MAX(State!L10:P10)</f>
        <v>174012</v>
      </c>
      <c r="G9" s="1">
        <f>LARGE(State!L10:P10,2)</f>
        <v>123053</v>
      </c>
      <c r="H9" s="1"/>
      <c r="I9" s="1">
        <f>State!C10-Graphs!F9-Graphs!G9-Graphs!H9</f>
        <v>10337</v>
      </c>
    </row>
    <row r="10" spans="1:16">
      <c r="A10">
        <f>IF(State!G11=1,1,IF(State!H11=1,2,IF(State!I11=1,3,4)))</f>
        <v>2</v>
      </c>
      <c r="B10">
        <f>IF(State!G11=2,1,IF(State!H11=2,2,IF(State!I11=2,3,4)))</f>
        <v>3</v>
      </c>
      <c r="C10">
        <f>IF(State!G11=3,1,IF(State!H11=3,2,IF(State!I11=3,3,4)))</f>
        <v>1</v>
      </c>
      <c r="D10">
        <f>IF(State!G11=4,1,IF(State!H11=4,2,IF(State!I11=4,3,4)))</f>
        <v>4</v>
      </c>
      <c r="E10" t="str">
        <f>State!A11</f>
        <v>Florida</v>
      </c>
      <c r="F10" s="1">
        <f>MAX(State!L11:P11)</f>
        <v>2645743</v>
      </c>
      <c r="G10" s="1">
        <f>LARGE(State!L11:P11,2)</f>
        <v>1607549</v>
      </c>
      <c r="H10" s="1">
        <f>LARGE(State!L11:P11,3)</f>
        <v>1092936</v>
      </c>
      <c r="I10" s="1">
        <f>State!C11-Graphs!F10-Graphs!G10-Graphs!H10</f>
        <v>64878</v>
      </c>
    </row>
    <row r="11" spans="1:16">
      <c r="A11">
        <f>IF(State!G12=1,1,IF(State!H12=1,2,IF(State!I12=1,3,4)))</f>
        <v>2</v>
      </c>
      <c r="B11">
        <f>IF(State!G12=2,1,IF(State!H12=2,2,IF(State!I12=2,3,4)))</f>
        <v>1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Georgia</v>
      </c>
      <c r="F11" s="1">
        <f>MAX(State!L12:P12)</f>
        <v>1489904</v>
      </c>
      <c r="G11" s="1">
        <f>LARGE(State!L12:P12,2)</f>
        <v>996516</v>
      </c>
      <c r="H11" s="1"/>
      <c r="I11" s="1">
        <f>State!C12-Graphs!F11-Graphs!G11-Graphs!H11</f>
        <v>68838</v>
      </c>
    </row>
    <row r="12" spans="1:16">
      <c r="A12">
        <f>IF(State!G13=1,1,IF(State!H13=1,2,IF(State!I13=1,3,4)))</f>
        <v>1</v>
      </c>
      <c r="B12">
        <f>IF(State!G13=2,1,IF(State!H13=2,2,IF(State!I13=2,3,4)))</f>
        <v>2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Hawaii</v>
      </c>
      <c r="F12" s="1">
        <f>MAX(State!L13:P13)</f>
        <v>277228</v>
      </c>
      <c r="G12" s="1">
        <f>LARGE(State!L13:P13,2)</f>
        <v>79939</v>
      </c>
      <c r="H12" s="1"/>
      <c r="I12" s="1">
        <f>State!C13-Graphs!F12-Graphs!G12-Graphs!H12</f>
        <v>13416</v>
      </c>
    </row>
    <row r="13" spans="1:16">
      <c r="A13">
        <f>IF(State!G14=1,1,IF(State!H14=1,2,IF(State!I14=1,3,4)))</f>
        <v>2</v>
      </c>
      <c r="B13">
        <f>IF(State!G14=2,1,IF(State!H14=2,2,IF(State!I14=2,3,4)))</f>
        <v>1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Idaho</v>
      </c>
      <c r="F13" s="1">
        <f>MAX(State!L14:P14)</f>
        <v>319953</v>
      </c>
      <c r="G13" s="1">
        <f>LARGE(State!L14:P14,2)</f>
        <v>112057</v>
      </c>
      <c r="H13" s="1"/>
      <c r="I13" s="1">
        <f>State!C14-Graphs!F13-Graphs!G13-Graphs!H13</f>
        <v>17520</v>
      </c>
      <c r="K13" t="str">
        <f>E8</f>
        <v>Connecticut</v>
      </c>
      <c r="L13" t="str">
        <f>E10</f>
        <v>Florida</v>
      </c>
      <c r="M13" t="str">
        <f>E11</f>
        <v>Georgia</v>
      </c>
      <c r="N13" t="str">
        <f>E12</f>
        <v>Hawaii</v>
      </c>
      <c r="O13" t="str">
        <f>E13</f>
        <v>Idaho</v>
      </c>
      <c r="P13" t="str">
        <f>E14</f>
        <v>Illinois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Illinois</v>
      </c>
      <c r="F14" s="1">
        <f>MAX(State!L15:P15)</f>
        <v>1778698</v>
      </c>
      <c r="G14" s="1">
        <f>LARGE(State!L15:P15,2)</f>
        <v>1719478</v>
      </c>
      <c r="H14" s="1"/>
      <c r="I14" s="1">
        <f>State!C15-Graphs!F14-Graphs!G14-Graphs!H14</f>
        <v>206297</v>
      </c>
    </row>
    <row r="15" spans="1:16">
      <c r="A15">
        <f>IF(State!G16=1,1,IF(State!H16=1,2,IF(State!I16=1,3,4)))</f>
        <v>2</v>
      </c>
      <c r="B15">
        <f>IF(State!G16=2,1,IF(State!H16=2,2,IF(State!I16=2,3,4)))</f>
        <v>1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Indiana</v>
      </c>
      <c r="F15" s="1">
        <f>MAX(State!L16:P16)</f>
        <v>952116</v>
      </c>
      <c r="G15" s="1">
        <f>LARGE(State!L16:P16,2)</f>
        <v>697775</v>
      </c>
      <c r="H15" s="1"/>
      <c r="I15" s="1">
        <f>State!C16-Graphs!F15-Graphs!G15-Graphs!H15</f>
        <v>94590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Iowa</v>
      </c>
      <c r="F16" s="1">
        <f>MAX(State!L17:P17)</f>
        <v>718215</v>
      </c>
      <c r="G16" s="1">
        <f>LARGE(State!L17:P17,2)</f>
        <v>371686</v>
      </c>
      <c r="H16" s="1"/>
      <c r="I16" s="1">
        <f>State!C17-Graphs!F16-Graphs!G16-Graphs!H16</f>
        <v>26162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Kansas</v>
      </c>
      <c r="F17" s="1">
        <f>MAX(State!L18:P18)</f>
        <v>587175</v>
      </c>
      <c r="G17" s="1">
        <f>LARGE(State!L18:P18,2)</f>
        <v>220971</v>
      </c>
      <c r="H17" s="1"/>
      <c r="I17" s="1">
        <f>State!C18-Graphs!F17-Graphs!G17-Graphs!H17</f>
        <v>29546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Kentucky</v>
      </c>
      <c r="F18" s="1">
        <f>MAX(State!L19:P19)</f>
        <v>755411</v>
      </c>
      <c r="G18" s="1">
        <f>LARGE(State!L19:P19,2)</f>
        <v>599843</v>
      </c>
      <c r="H18" s="1"/>
      <c r="I18" s="1">
        <f>State!C19-Graphs!F18-Graphs!G18-Graphs!H18</f>
        <v>1214</v>
      </c>
    </row>
    <row r="19" spans="1:16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Louisiana</v>
      </c>
      <c r="F19" s="1">
        <f>MAX(State!L20:P20)</f>
        <v>715415</v>
      </c>
      <c r="G19" s="1">
        <f>LARGE(State!L20:P20,2)</f>
        <v>476572</v>
      </c>
      <c r="H19" s="1"/>
      <c r="I19" s="1">
        <f>State!C20-Graphs!F19-Graphs!G19-Graphs!H19</f>
        <v>73007</v>
      </c>
    </row>
    <row r="20" spans="1:16">
      <c r="A20">
        <f>IF(State!G21=1,1,IF(State!H21=1,2,IF(State!I21=1,3,4)))</f>
        <v>1</v>
      </c>
      <c r="B20">
        <f>IF(State!G21=2,1,IF(State!H21=2,2,IF(State!I21=2,3,4)))</f>
        <v>2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Maryland</v>
      </c>
      <c r="F20" s="1">
        <f>MAX(State!L21:P21)</f>
        <v>1140531</v>
      </c>
      <c r="G20" s="1">
        <f>LARGE(State!L21:P21,2)</f>
        <v>655666</v>
      </c>
      <c r="H20" s="1"/>
      <c r="I20" s="1">
        <f>State!C21-Graphs!F20-Graphs!G20-Graphs!H20</f>
        <v>37661</v>
      </c>
    </row>
    <row r="21" spans="1:16">
      <c r="A21">
        <f>IF(State!G22=1,1,IF(State!H22=1,2,IF(State!I22=1,3,4)))</f>
        <v>2</v>
      </c>
      <c r="B21">
        <f>IF(State!G22=2,1,IF(State!H22=2,2,IF(State!I22=2,3,4)))</f>
        <v>1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Missouri</v>
      </c>
      <c r="F21" s="1">
        <f>MAX(State!L22:P22)</f>
        <v>1054160</v>
      </c>
      <c r="G21" s="1">
        <f>LARGE(State!L22:P22,2)</f>
        <v>789736</v>
      </c>
      <c r="H21" s="1"/>
      <c r="I21" s="1">
        <f>State!C22-Graphs!F21-Graphs!G21-Graphs!H21</f>
        <v>100003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Nevada</v>
      </c>
      <c r="F22" s="1">
        <f>MAX(State!L23:P23)</f>
        <v>362785</v>
      </c>
      <c r="G22" s="1">
        <f>LARGE(State!L23:P23,2)</f>
        <v>321361</v>
      </c>
      <c r="H22" s="1"/>
      <c r="I22" s="1">
        <f>State!C23-Graphs!F22-Graphs!G22-Graphs!H22</f>
        <v>37258</v>
      </c>
    </row>
    <row r="23" spans="1:16">
      <c r="A23">
        <f>IF(State!G24=1,1,IF(State!H24=1,2,IF(State!I24=1,3,4)))</f>
        <v>2</v>
      </c>
      <c r="B23">
        <f>IF(State!G24=2,1,IF(State!H24=2,2,IF(State!I24=2,3,4)))</f>
        <v>1</v>
      </c>
      <c r="C23">
        <f>IF(State!G24=3,1,IF(State!H24=3,2,IF(State!I24=3,3,4)))</f>
        <v>3</v>
      </c>
      <c r="D23">
        <f>IF(State!G24=4,1,IF(State!H24=4,2,IF(State!I24=4,3,4)))</f>
        <v>4</v>
      </c>
      <c r="E23" t="str">
        <f>State!A24</f>
        <v>New Hampshire</v>
      </c>
      <c r="F23" s="1">
        <f>MAX(State!L24:P24)</f>
        <v>273218</v>
      </c>
      <c r="G23" s="1">
        <f>LARGE(State!L24:P24,2)</f>
        <v>167545</v>
      </c>
      <c r="H23" s="1"/>
      <c r="I23" s="1">
        <f>State!C24-Graphs!F23-Graphs!G23-Graphs!H23</f>
        <v>14386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New York</v>
      </c>
      <c r="F24" s="1">
        <f>MAX(State!L25:P25)</f>
        <v>3047111</v>
      </c>
      <c r="G24" s="1">
        <f>LARGE(State!L25:P25,2)</f>
        <v>1479724</v>
      </c>
      <c r="H24" s="1"/>
      <c r="I24" s="1">
        <f>State!C25-Graphs!F24-Graphs!G24-Graphs!H24</f>
        <v>68540</v>
      </c>
    </row>
    <row r="25" spans="1:16">
      <c r="A25">
        <f>IF(State!G26=1,1,IF(State!H26=1,2,IF(State!I26=1,3,4)))</f>
        <v>2</v>
      </c>
      <c r="B25">
        <f>IF(State!G26=2,1,IF(State!H26=2,2,IF(State!I26=2,3,4)))</f>
        <v>1</v>
      </c>
      <c r="C25">
        <f>IF(State!G26=3,1,IF(State!H26=3,2,IF(State!I26=3,3,4)))</f>
        <v>4</v>
      </c>
      <c r="D25">
        <f>IF(State!G26=4,1,IF(State!H26=4,2,IF(State!I26=4,3,4)))</f>
        <v>4</v>
      </c>
      <c r="E25" t="str">
        <f>State!A26</f>
        <v>North Carolina</v>
      </c>
      <c r="F25" s="1">
        <f>MAX(State!L26:P26)</f>
        <v>1458046</v>
      </c>
      <c r="G25" s="1">
        <f>LARGE(State!L26:P26,2)</f>
        <v>1145074</v>
      </c>
      <c r="H25" s="1"/>
      <c r="I25" s="1">
        <f>State!C26-Graphs!F25-Graphs!G25-Graphs!H25</f>
        <v>56959</v>
      </c>
      <c r="K25" t="str">
        <f>E9</f>
        <v>Delaware</v>
      </c>
      <c r="L25" t="str">
        <f>E15</f>
        <v>Indiana</v>
      </c>
      <c r="M25" t="str">
        <f>E16</f>
        <v>Iowa</v>
      </c>
      <c r="N25" t="str">
        <f>E17</f>
        <v>Kansas</v>
      </c>
      <c r="O25" t="str">
        <f>E18</f>
        <v>Kentucky</v>
      </c>
      <c r="P25" t="str">
        <f>E19</f>
        <v>Louisiana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North Dakota</v>
      </c>
      <c r="F26" s="1">
        <f>MAX(State!L27:P27)</f>
        <v>181689</v>
      </c>
      <c r="G26" s="1">
        <f>LARGE(State!L27:P27,2)</f>
        <v>52955</v>
      </c>
      <c r="H26" s="1"/>
      <c r="I26" s="1">
        <f>State!C27-Graphs!F26-Graphs!G26-Graphs!H26</f>
        <v>4168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v>4</v>
      </c>
      <c r="E27" t="str">
        <f>State!A28</f>
        <v>Ohio</v>
      </c>
      <c r="F27" s="1">
        <f>MAX(State!L28:P28)</f>
        <v>2168742</v>
      </c>
      <c r="G27" s="1">
        <f>LARGE(State!L28:P28,2)</f>
        <v>1503297</v>
      </c>
      <c r="H27" s="1"/>
      <c r="I27" s="1">
        <f>State!C28-Graphs!F27-Graphs!G27-Graphs!H27</f>
        <v>143059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3</v>
      </c>
      <c r="D28">
        <f>IF(State!G29=4,1,IF(State!H29=4,2,IF(State!I29=4,3,4)))</f>
        <v>4</v>
      </c>
      <c r="E28" t="str">
        <f>State!A29</f>
        <v>Oklahoma</v>
      </c>
      <c r="F28" s="1">
        <f>MAX(State!L29:P29)</f>
        <v>718482</v>
      </c>
      <c r="G28" s="1">
        <f>LARGE(State!L29:P29,2)</f>
        <v>265814</v>
      </c>
      <c r="H28" s="1"/>
      <c r="I28" s="1">
        <f>State!C29-Graphs!F28-Graphs!G28-Graphs!H28</f>
        <v>32855</v>
      </c>
    </row>
    <row r="29" spans="1:16">
      <c r="A29">
        <f>IF(State!G30=1,1,IF(State!H30=1,2,IF(State!I30=1,3,4)))</f>
        <v>1</v>
      </c>
      <c r="B29">
        <f>IF(State!G30=2,1,IF(State!H30=2,2,IF(State!I30=2,3,4)))</f>
        <v>2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Oregon</v>
      </c>
      <c r="F29" s="1">
        <f>MAX(State!L30:P30)</f>
        <v>825507</v>
      </c>
      <c r="G29" s="1">
        <f>LARGE(State!L30:P30,2)</f>
        <v>566199</v>
      </c>
      <c r="H29" s="1"/>
      <c r="I29" s="1">
        <f>State!C30-Graphs!F29-Graphs!G29-Graphs!H29</f>
        <v>50882</v>
      </c>
    </row>
    <row r="30" spans="1:16">
      <c r="A30">
        <f>IF(State!G31=1,1,IF(State!H31=1,2,IF(State!I31=1,3,4)))</f>
        <v>2</v>
      </c>
      <c r="B30">
        <f>IF(State!G31=2,1,IF(State!H31=2,2,IF(State!I31=2,3,4)))</f>
        <v>1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Pennsylvania</v>
      </c>
      <c r="F30" s="1">
        <f>MAX(State!L31:P31)</f>
        <v>2028945</v>
      </c>
      <c r="G30" s="1">
        <f>LARGE(State!L31:P31,2)</f>
        <v>1948716</v>
      </c>
      <c r="H30" s="1"/>
      <c r="I30" s="1">
        <f>State!C31-Graphs!F30-Graphs!G30-Graphs!H30</f>
        <v>0</v>
      </c>
    </row>
    <row r="31" spans="1:16">
      <c r="A31">
        <f>IF(State!G32=1,1,IF(State!H32=1,2,IF(State!I32=1,3,4)))</f>
        <v>2</v>
      </c>
      <c r="B31">
        <f>IF(State!G32=2,1,IF(State!H32=2,2,IF(State!I32=2,3,4)))</f>
        <v>1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South Carolina</v>
      </c>
      <c r="F31" s="1">
        <f>MAX(State!L32:P32)</f>
        <v>810771</v>
      </c>
      <c r="G31" s="1">
        <f>LARGE(State!L32:P32,2)</f>
        <v>364598</v>
      </c>
      <c r="H31" s="1"/>
      <c r="I31" s="1">
        <f>State!C32-Graphs!F31-Graphs!G31-Graphs!H31</f>
        <v>143425</v>
      </c>
    </row>
    <row r="32" spans="1:16">
      <c r="A32">
        <f>IF(State!G33=1,1,IF(State!H33=1,2,IF(State!I33=1,3,4)))</f>
        <v>2</v>
      </c>
      <c r="B32">
        <f>IF(State!G33=2,1,IF(State!H33=2,2,IF(State!I33=2,3,4)))</f>
        <v>4</v>
      </c>
      <c r="C32">
        <f>IF(State!G33=3,1,IF(State!H33=3,2,IF(State!I33=3,3,4)))</f>
        <v>1</v>
      </c>
      <c r="D32">
        <f>IF(State!G33=4,1,IF(State!H33=4,2,IF(State!I33=4,3,4)))</f>
        <v>4</v>
      </c>
      <c r="E32" t="str">
        <f>State!A33</f>
        <v>South Dakota</v>
      </c>
      <c r="F32" s="1">
        <f>MAX(State!L33:P33)</f>
        <v>227947</v>
      </c>
      <c r="G32" s="1">
        <f>LARGE(State!L33:P33,2)</f>
        <v>1</v>
      </c>
      <c r="H32" s="1"/>
      <c r="I32" s="1">
        <f>State!C33-Graphs!F32-Graphs!G32-Graphs!H32</f>
        <v>-1</v>
      </c>
    </row>
    <row r="33" spans="1:16">
      <c r="A33">
        <f>IF(State!G34=1,1,IF(State!H34=1,2,IF(State!I34=1,3,4)))</f>
        <v>2</v>
      </c>
      <c r="B33">
        <f>IF(State!G34=2,1,IF(State!H34=2,2,IF(State!I34=2,3,4)))</f>
        <v>1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Utah</v>
      </c>
      <c r="F33" s="1">
        <f>MAX(State!L34:P34)</f>
        <v>390179</v>
      </c>
      <c r="G33" s="1">
        <f>LARGE(State!L34:P34,2)</f>
        <v>207685</v>
      </c>
      <c r="H33" s="1"/>
      <c r="I33" s="1">
        <f>State!C34-Graphs!F33-Graphs!G33-Graphs!H33</f>
        <v>35965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3</v>
      </c>
      <c r="D34">
        <f>IF(State!G35=4,1,IF(State!H35=4,2,IF(State!I35=4,3,4)))</f>
        <v>4</v>
      </c>
      <c r="E34" t="str">
        <f>State!A35</f>
        <v>Vermont</v>
      </c>
      <c r="F34" s="1">
        <f>MAX(State!L35:P35)</f>
        <v>151281</v>
      </c>
      <c r="G34" s="1">
        <f>LARGE(State!L35:P35,2)</f>
        <v>72699</v>
      </c>
      <c r="H34" s="1"/>
      <c r="I34" s="1">
        <f>State!C35-Graphs!F34-Graphs!G34-Graphs!H34</f>
        <v>11198</v>
      </c>
    </row>
    <row r="35" spans="1:16">
      <c r="A35">
        <f>IF(State!G36=1,1,IF(State!H36=1,2,IF(State!I36=1,3,4)))</f>
        <v>1</v>
      </c>
      <c r="B35">
        <f>IF(State!G36=2,1,IF(State!H36=2,2,IF(State!I36=2,3,4)))</f>
        <v>2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Washington</v>
      </c>
      <c r="F35" s="1">
        <f>MAX(State!L36:P36)</f>
        <v>1314930</v>
      </c>
      <c r="G35" s="1">
        <f>LARGE(State!L36:P36,2)</f>
        <v>1196164</v>
      </c>
      <c r="H35" s="1"/>
      <c r="I35" s="1">
        <f>State!C36-Graphs!F35-Graphs!G35-Graphs!H35</f>
        <v>0</v>
      </c>
    </row>
    <row r="36" spans="1:16">
      <c r="A36">
        <f>IF(State!G37=1,1,IF(State!H37=1,2,IF(State!I37=1,3,4)))</f>
        <v>1</v>
      </c>
      <c r="B36">
        <f>IF(State!G37=2,1,IF(State!H37=2,2,IF(State!I37=2,3,4)))</f>
        <v>2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West Virginia</v>
      </c>
      <c r="F36" s="1">
        <f>MAX(State!L37:P37)</f>
        <v>283358</v>
      </c>
      <c r="G36" s="1">
        <f>LARGE(State!L37:P37,2)</f>
        <v>230013</v>
      </c>
      <c r="H36" s="1"/>
      <c r="I36" s="1">
        <f>State!C37-Graphs!F36-Graphs!G36-Graphs!H36</f>
        <v>16577</v>
      </c>
    </row>
    <row r="37" spans="1:16">
      <c r="A37">
        <f>IF(State!G38=1,1,IF(State!H38=1,2,IF(State!I38=1,3,4)))</f>
        <v>2</v>
      </c>
      <c r="B37">
        <f>IF(State!G38=2,1,IF(State!H38=2,2,IF(State!I38=2,3,4)))</f>
        <v>1</v>
      </c>
      <c r="C37">
        <f>IF(State!G38=3,1,IF(State!H38=3,2,IF(State!I38=3,3,4)))</f>
        <v>4</v>
      </c>
      <c r="D37">
        <f>IF(State!G38=4,1,IF(State!H38=4,2,IF(State!I38=4,3,4)))</f>
        <v>4</v>
      </c>
      <c r="E37" t="str">
        <f>State!A38</f>
        <v>Wisconsin</v>
      </c>
      <c r="F37" s="1">
        <f>MAX(State!L38:P38)</f>
        <v>1125999</v>
      </c>
      <c r="G37" s="1">
        <f>LARGE(State!L38:P38,2)</f>
        <v>1020958</v>
      </c>
      <c r="H37" s="1"/>
      <c r="I37" s="1">
        <f>State!C38-Graphs!F37-Graphs!G37-Graphs!H37</f>
        <v>24374</v>
      </c>
      <c r="K37" t="str">
        <f>E20</f>
        <v>Maryland</v>
      </c>
      <c r="L37" t="str">
        <f>E21</f>
        <v>Missouri</v>
      </c>
      <c r="M37" t="str">
        <f>E22</f>
        <v>Nevada</v>
      </c>
      <c r="N37" t="str">
        <f>E23</f>
        <v>New Hampshire</v>
      </c>
      <c r="O37" t="str">
        <f>E24</f>
        <v>New York</v>
      </c>
      <c r="P37" t="str">
        <f>E25</f>
        <v>North Carolina</v>
      </c>
    </row>
    <row r="38" spans="1:16">
      <c r="A38">
        <f>IF(State!G39=1,1,IF(State!H39=1,2,IF(State!I39=1,3,4)))</f>
        <v>2</v>
      </c>
      <c r="B38">
        <f>IF(State!G39=2,1,IF(State!H39=2,2,IF(State!I39=2,3,4)))</f>
        <v>1</v>
      </c>
      <c r="C38">
        <f>IF(State!G39=3,1,IF(State!H39=3,2,IF(State!I39=3,3,4)))</f>
        <v>3</v>
      </c>
      <c r="D38">
        <f>IF(State!G39=4,1,IF(State!H39=4,2,IF(State!I39=4,3,4)))</f>
        <v>4</v>
      </c>
      <c r="E38" t="str">
        <f>State!A39</f>
        <v>Total</v>
      </c>
      <c r="F38" s="1">
        <f>MAX(State!L39:P39)</f>
        <v>33182375</v>
      </c>
      <c r="G38" s="1">
        <f>LARGE(State!L39:P39,2)</f>
        <v>29495952</v>
      </c>
      <c r="H38" s="1"/>
      <c r="I38" s="1">
        <f>State!C39-Graphs!F38-Graphs!G38-Graphs!H38</f>
        <v>3934613</v>
      </c>
    </row>
    <row r="40" spans="1:16">
      <c r="F40" s="52"/>
      <c r="G40" s="52"/>
    </row>
    <row r="41" spans="1:16">
      <c r="F41" s="2"/>
      <c r="G41" s="2"/>
      <c r="H41" s="2"/>
    </row>
    <row r="42" spans="1:16">
      <c r="E42" t="s">
        <v>873</v>
      </c>
    </row>
    <row r="49" spans="11:16">
      <c r="K49" t="str">
        <f>E26</f>
        <v>North Dakota</v>
      </c>
      <c r="L49" t="str">
        <f>E27</f>
        <v>Ohio</v>
      </c>
      <c r="M49" t="str">
        <f>E28</f>
        <v>Oklahoma</v>
      </c>
      <c r="N49" t="str">
        <f>E29</f>
        <v>Oregon</v>
      </c>
      <c r="O49" t="str">
        <f>E30</f>
        <v>Pennsylvania</v>
      </c>
      <c r="P49" t="str">
        <f>E31</f>
        <v>South Carolina</v>
      </c>
    </row>
    <row r="61" spans="11:16">
      <c r="K61" t="str">
        <f>E32</f>
        <v>South Dakota</v>
      </c>
      <c r="L61" t="str">
        <f>E33</f>
        <v>Utah</v>
      </c>
      <c r="M61" t="str">
        <f>E34</f>
        <v>Vermont</v>
      </c>
      <c r="N61" t="str">
        <f>E35</f>
        <v>Washington</v>
      </c>
      <c r="O61" t="str">
        <f>E36</f>
        <v>West Virginia</v>
      </c>
      <c r="P61" t="str">
        <f>E37</f>
        <v>Wisconsin</v>
      </c>
    </row>
    <row r="71" spans="5:7">
      <c r="E71" t="s">
        <v>1100</v>
      </c>
      <c r="G71" s="31" t="e">
        <f>#REF!</f>
        <v>#REF!</v>
      </c>
    </row>
    <row r="83" spans="5:8">
      <c r="F83" t="s">
        <v>1422</v>
      </c>
    </row>
    <row r="84" spans="5:8">
      <c r="E84" s="2" t="str">
        <f>Statistics!E28</f>
        <v>Republican</v>
      </c>
      <c r="F84" s="7">
        <f>Statistics!C63</f>
        <v>23</v>
      </c>
      <c r="G84" s="2">
        <f>F84/SUM(F$84:F$87)</f>
        <v>0.65714285714285714</v>
      </c>
      <c r="H84" s="7"/>
    </row>
    <row r="85" spans="5:8">
      <c r="E85" s="2" t="str">
        <f>Statistics!A28</f>
        <v>Democratic</v>
      </c>
      <c r="F85" s="7">
        <f>Statistics!B63</f>
        <v>12</v>
      </c>
      <c r="G85" s="2">
        <f>F85/SUM(F$84:F$87)</f>
        <v>0.34285714285714286</v>
      </c>
      <c r="H85" s="7"/>
    </row>
    <row r="86" spans="5:8">
      <c r="E86" s="2" t="str">
        <f>Statistics!I28</f>
        <v>Independent</v>
      </c>
      <c r="F86" s="7">
        <f>Statistics!D63</f>
        <v>0</v>
      </c>
      <c r="G86" s="2">
        <f>F86/SUM(F$84:F$87)</f>
        <v>0</v>
      </c>
      <c r="H86" s="7"/>
    </row>
    <row r="87" spans="5:8">
      <c r="E87" t="s">
        <v>990</v>
      </c>
      <c r="F87" s="7">
        <f>Statistics!P63</f>
        <v>0</v>
      </c>
      <c r="G87" s="2">
        <f>F87/SUM(F$84:F$87)</f>
        <v>0</v>
      </c>
      <c r="H87" s="7"/>
    </row>
    <row r="90" spans="5:8">
      <c r="H90" s="2"/>
    </row>
    <row r="91" spans="5:8">
      <c r="H91" s="2"/>
    </row>
    <row r="92" spans="5:8">
      <c r="H92" s="2"/>
    </row>
    <row r="93" spans="5:8">
      <c r="H93" s="2"/>
    </row>
    <row r="94" spans="5:8">
      <c r="H94" s="2"/>
    </row>
    <row r="96" spans="5:8">
      <c r="F96" t="s">
        <v>2565</v>
      </c>
    </row>
    <row r="97" spans="1:18">
      <c r="E97" s="2" t="str">
        <f>E84</f>
        <v>Republican</v>
      </c>
      <c r="F97" s="7">
        <f>Statistics!C68</f>
        <v>1741</v>
      </c>
      <c r="G97" s="2">
        <f>F97/SUM(F$97:F$100)</f>
        <v>0.81583880037488288</v>
      </c>
    </row>
    <row r="98" spans="1:18">
      <c r="E98" s="2" t="str">
        <f>E85</f>
        <v>Democratic</v>
      </c>
      <c r="F98" s="7">
        <f>Statistics!B68</f>
        <v>389</v>
      </c>
      <c r="G98" s="2">
        <f>F98/SUM(F$97:F$100)</f>
        <v>0.18228678537956888</v>
      </c>
    </row>
    <row r="99" spans="1:18">
      <c r="E99" s="2" t="str">
        <f>E86</f>
        <v>Independent</v>
      </c>
      <c r="F99" s="7">
        <f>Statistics!D68</f>
        <v>4</v>
      </c>
      <c r="G99" s="2">
        <f>F99/SUM(F$97:F$100)</f>
        <v>1.8744142455482662E-3</v>
      </c>
    </row>
    <row r="100" spans="1:18">
      <c r="E100" s="2" t="str">
        <f>E87</f>
        <v>Other</v>
      </c>
      <c r="F100" s="7">
        <v>0</v>
      </c>
      <c r="G100" s="2">
        <f>F100/SUM(F$97:F$100)</f>
        <v>0</v>
      </c>
    </row>
    <row r="107" spans="1:18">
      <c r="K107" s="10" t="str">
        <f>E111</f>
        <v>Fairfield</v>
      </c>
      <c r="L107" s="10" t="str">
        <f>E112</f>
        <v>Hartford</v>
      </c>
      <c r="M107" s="10" t="str">
        <f>E113</f>
        <v>Litchfield</v>
      </c>
      <c r="N107" s="10" t="str">
        <f>E114</f>
        <v>Middlesex</v>
      </c>
      <c r="O107" s="10" t="str">
        <f>E115</f>
        <v>New Haven</v>
      </c>
      <c r="P107" s="10" t="str">
        <f>E116</f>
        <v>New London</v>
      </c>
      <c r="Q107" t="str">
        <f>E117</f>
        <v>Tolland</v>
      </c>
      <c r="R107" t="str">
        <f>E118</f>
        <v>Windham</v>
      </c>
    </row>
    <row r="108" spans="1:18">
      <c r="J108" s="10" t="s">
        <v>1409</v>
      </c>
      <c r="K108" s="10"/>
      <c r="L108" s="10"/>
      <c r="M108" s="10"/>
      <c r="N108" s="10"/>
      <c r="O108" s="10"/>
      <c r="P108" s="10"/>
      <c r="Q108" s="10"/>
    </row>
    <row r="109" spans="1:18">
      <c r="A109" s="56" t="s">
        <v>1149</v>
      </c>
      <c r="J109" s="57">
        <f>County!AY334</f>
        <v>9001</v>
      </c>
      <c r="K109" s="10"/>
      <c r="L109" s="10"/>
      <c r="M109" s="10"/>
      <c r="N109" s="10"/>
      <c r="O109" s="10"/>
      <c r="P109" s="10"/>
      <c r="Q109" s="10"/>
    </row>
    <row r="110" spans="1:18">
      <c r="A110" s="10">
        <v>1</v>
      </c>
      <c r="B110" s="10">
        <v>2</v>
      </c>
      <c r="C110" s="10">
        <v>3</v>
      </c>
      <c r="D110" s="10">
        <v>4</v>
      </c>
      <c r="E110" s="10" t="s">
        <v>1261</v>
      </c>
      <c r="F110" s="57" t="s">
        <v>2032</v>
      </c>
      <c r="G110" s="57" t="s">
        <v>2033</v>
      </c>
      <c r="H110" s="57" t="s">
        <v>2034</v>
      </c>
      <c r="I110" s="57" t="s">
        <v>1572</v>
      </c>
      <c r="J110" s="57">
        <f>County!AY335</f>
        <v>9003</v>
      </c>
      <c r="K110" s="10"/>
      <c r="L110" s="10"/>
      <c r="M110" s="10"/>
      <c r="N110" s="10"/>
      <c r="O110" s="10"/>
      <c r="P110" s="10"/>
      <c r="Q110" s="10"/>
    </row>
    <row r="111" spans="1:18">
      <c r="A111" s="10">
        <f>IF(County!D334=1,1,IF(County!E334=1,2,IF(County!F334=1,3,0)))</f>
        <v>1</v>
      </c>
      <c r="B111" s="10">
        <f>IF(County!D334=2,1,IF(County!E334=2,2,IF(County!F334=2,3,0)))</f>
        <v>2</v>
      </c>
      <c r="C111" s="10">
        <f>IF(County!D334=3,1,IF(County!E334=3,2,IF(County!F334=3,3,0)))</f>
        <v>3</v>
      </c>
      <c r="D111" s="10">
        <v>4</v>
      </c>
      <c r="E111" s="10" t="str">
        <f>County!A334</f>
        <v>Fairfield</v>
      </c>
      <c r="F111" s="57">
        <f>MAX(County!N334:W334)</f>
        <v>146926</v>
      </c>
      <c r="G111" s="57">
        <f>LARGE(County!N334:W334,2)</f>
        <v>134242</v>
      </c>
      <c r="H111" s="57"/>
      <c r="I111" s="57">
        <f>County!C334-F111-G111-H111</f>
        <v>3555</v>
      </c>
      <c r="J111" s="57">
        <f>County!AY336</f>
        <v>9005</v>
      </c>
      <c r="K111" s="10"/>
      <c r="L111" s="10"/>
      <c r="M111" s="10"/>
      <c r="N111" s="10"/>
      <c r="O111" s="10"/>
      <c r="P111" s="10"/>
      <c r="Q111" s="10"/>
    </row>
    <row r="112" spans="1:18">
      <c r="A112" s="10">
        <f>IF(County!D335=1,1,IF(County!E335=1,2,IF(County!F335=1,3,0)))</f>
        <v>1</v>
      </c>
      <c r="B112" s="10">
        <f>IF(County!D335=2,1,IF(County!E335=2,2,IF(County!F335=2,3,0)))</f>
        <v>2</v>
      </c>
      <c r="C112" s="10">
        <f>IF(County!D335=3,1,IF(County!E335=3,2,IF(County!F335=3,3,0)))</f>
        <v>3</v>
      </c>
      <c r="D112" s="10">
        <v>4</v>
      </c>
      <c r="E112" s="10" t="str">
        <f>County!A335</f>
        <v>Hartford</v>
      </c>
      <c r="F112" s="57">
        <f>MAX(County!N335:W335)</f>
        <v>168891</v>
      </c>
      <c r="G112" s="57">
        <f>LARGE(County!N335:W335,2)</f>
        <v>115628</v>
      </c>
      <c r="H112" s="57"/>
      <c r="I112" s="57">
        <f>County!C335-F112-G112-H112</f>
        <v>4459</v>
      </c>
      <c r="J112" s="57">
        <f>County!AY337</f>
        <v>9007</v>
      </c>
      <c r="K112" s="10"/>
      <c r="L112" s="10"/>
      <c r="M112" s="10"/>
      <c r="N112" s="10"/>
      <c r="O112" s="10"/>
      <c r="P112" s="10"/>
      <c r="Q112" s="10"/>
    </row>
    <row r="113" spans="1:17">
      <c r="A113" s="10">
        <f>IF(County!D336=1,1,IF(County!E336=1,2,IF(County!F336=1,3,0)))</f>
        <v>2</v>
      </c>
      <c r="B113" s="10">
        <f>IF(County!D336=2,1,IF(County!E336=2,2,IF(County!F336=2,3,0)))</f>
        <v>1</v>
      </c>
      <c r="C113" s="10">
        <f>IF(County!D336=3,1,IF(County!E336=3,2,IF(County!F336=3,3,0)))</f>
        <v>3</v>
      </c>
      <c r="D113" s="10">
        <v>4</v>
      </c>
      <c r="E113" s="10" t="str">
        <f>County!A336</f>
        <v>Litchfield</v>
      </c>
      <c r="F113" s="57">
        <f>MAX(County!N336:W336)</f>
        <v>38888</v>
      </c>
      <c r="G113" s="57">
        <f>LARGE(County!N336:W336,2)</f>
        <v>32824</v>
      </c>
      <c r="H113" s="57"/>
      <c r="I113" s="57">
        <f>County!C336-F113-G113-H113</f>
        <v>1267</v>
      </c>
      <c r="J113" s="57">
        <f>County!AY338</f>
        <v>9009</v>
      </c>
      <c r="K113" s="10"/>
      <c r="L113" s="10"/>
      <c r="M113" s="10"/>
      <c r="N113" s="10"/>
      <c r="O113" s="10"/>
      <c r="P113" s="10"/>
      <c r="Q113" s="10"/>
    </row>
    <row r="114" spans="1:17">
      <c r="A114" s="10">
        <f>IF(County!D337=1,1,IF(County!E337=1,2,IF(County!F337=1,3,0)))</f>
        <v>1</v>
      </c>
      <c r="B114" s="10">
        <f>IF(County!D337=2,1,IF(County!E337=2,2,IF(County!F337=2,3,0)))</f>
        <v>2</v>
      </c>
      <c r="C114" s="10">
        <f>IF(County!D337=3,1,IF(County!E337=3,2,IF(County!F337=3,3,0)))</f>
        <v>3</v>
      </c>
      <c r="D114" s="10">
        <v>4</v>
      </c>
      <c r="E114" s="10" t="str">
        <f>County!A337</f>
        <v>Middlesex</v>
      </c>
      <c r="F114" s="57">
        <f>MAX(County!N337:W337)</f>
        <v>36258</v>
      </c>
      <c r="G114" s="57">
        <f>LARGE(County!N337:W337,2)</f>
        <v>27991</v>
      </c>
      <c r="H114" s="57"/>
      <c r="I114" s="57">
        <f>County!C337-F114-G114-H114</f>
        <v>1150</v>
      </c>
      <c r="J114" s="57">
        <f>County!AY339</f>
        <v>9011</v>
      </c>
      <c r="K114" s="10"/>
      <c r="L114" s="10"/>
      <c r="M114" s="10"/>
      <c r="N114" s="10"/>
      <c r="O114" s="10"/>
      <c r="P114" s="10"/>
      <c r="Q114" s="10"/>
    </row>
    <row r="115" spans="1:17">
      <c r="A115" s="10">
        <f>IF(County!D338=1,1,IF(County!E338=1,2,IF(County!F338=1,3,0)))</f>
        <v>1</v>
      </c>
      <c r="B115" s="10">
        <f>IF(County!D338=2,1,IF(County!E338=2,2,IF(County!F338=2,3,0)))</f>
        <v>2</v>
      </c>
      <c r="C115" s="10">
        <f>IF(County!D338=3,1,IF(County!E338=3,2,IF(County!F338=3,3,0)))</f>
        <v>3</v>
      </c>
      <c r="D115" s="10">
        <v>4</v>
      </c>
      <c r="E115" s="10" t="str">
        <f>County!A338</f>
        <v>New Haven</v>
      </c>
      <c r="F115" s="57">
        <f>MAX(County!N338:W338)</f>
        <v>153377</v>
      </c>
      <c r="G115" s="57">
        <f>LARGE(County!N338:W338,2)</f>
        <v>107376</v>
      </c>
      <c r="H115" s="57"/>
      <c r="I115" s="57">
        <f>County!C338-F115-G115-H115</f>
        <v>3828</v>
      </c>
      <c r="J115" s="57">
        <f>County!AY340</f>
        <v>9013</v>
      </c>
      <c r="K115" s="10"/>
      <c r="L115" s="10"/>
      <c r="M115" s="10"/>
      <c r="N115" s="10"/>
      <c r="O115" s="10"/>
      <c r="P115" s="10"/>
      <c r="Q115" s="10"/>
    </row>
    <row r="116" spans="1:17">
      <c r="A116" s="10">
        <f>IF(County!D339=1,1,IF(County!E339=1,2,IF(County!F339=1,3,0)))</f>
        <v>1</v>
      </c>
      <c r="B116" s="10">
        <f>IF(County!D339=2,1,IF(County!E339=2,2,IF(County!F339=2,3,0)))</f>
        <v>2</v>
      </c>
      <c r="C116" s="10">
        <f>IF(County!D339=3,1,IF(County!E339=3,2,IF(County!F339=3,3,0)))</f>
        <v>3</v>
      </c>
      <c r="D116" s="10">
        <v>4</v>
      </c>
      <c r="E116" s="10" t="str">
        <f>County!A339</f>
        <v>New London</v>
      </c>
      <c r="F116" s="57">
        <f>MAX(County!N339:W339)</f>
        <v>49286</v>
      </c>
      <c r="G116" s="57">
        <f>LARGE(County!N339:W339,2)</f>
        <v>34810</v>
      </c>
      <c r="H116" s="57"/>
      <c r="I116" s="57">
        <f>County!C339-F116-G116-H116</f>
        <v>1832</v>
      </c>
      <c r="J116" s="57">
        <f>County!AY341</f>
        <v>9015</v>
      </c>
      <c r="K116" s="10"/>
      <c r="L116" s="10"/>
      <c r="M116" s="10"/>
      <c r="N116" s="10"/>
      <c r="O116" s="10"/>
      <c r="P116" s="10"/>
      <c r="Q116" s="10"/>
    </row>
    <row r="117" spans="1:17">
      <c r="A117" s="10">
        <f>IF(County!D340=1,1,IF(County!E340=1,2,IF(County!F340=1,3,0)))</f>
        <v>1</v>
      </c>
      <c r="B117" s="10">
        <f>IF(County!D340=2,1,IF(County!E340=2,2,IF(County!F340=2,3,0)))</f>
        <v>2</v>
      </c>
      <c r="C117" s="10">
        <f>IF(County!D340=3,1,IF(County!E340=3,2,IF(County!F340=3,3,0)))</f>
        <v>3</v>
      </c>
      <c r="D117" s="10">
        <v>4</v>
      </c>
      <c r="E117" s="10" t="str">
        <f>County!A340</f>
        <v>Tolland</v>
      </c>
      <c r="F117" s="57">
        <f>MAX(County!N340:W340)</f>
        <v>28638</v>
      </c>
      <c r="G117" s="57">
        <f>LARGE(County!N340:W340,2)</f>
        <v>24148</v>
      </c>
      <c r="H117" s="57"/>
      <c r="I117" s="57">
        <f>County!C340-F117-G117-H117</f>
        <v>1137</v>
      </c>
      <c r="J117" s="57"/>
      <c r="K117" s="10"/>
      <c r="L117" s="10"/>
      <c r="M117" s="10"/>
      <c r="N117" s="10"/>
      <c r="O117" s="10"/>
      <c r="P117" s="10"/>
      <c r="Q117" s="10"/>
    </row>
    <row r="118" spans="1:17">
      <c r="A118" s="10">
        <f>IF(County!D341=1,1,IF(County!E341=1,2,IF(County!F341=1,3,0)))</f>
        <v>1</v>
      </c>
      <c r="B118" s="10">
        <f>IF(County!D341=2,1,IF(County!E341=2,2,IF(County!F341=2,3,0)))</f>
        <v>2</v>
      </c>
      <c r="C118" s="10">
        <f>IF(County!D341=3,1,IF(County!E341=3,2,IF(County!F341=3,3,0)))</f>
        <v>3</v>
      </c>
      <c r="D118" s="10">
        <v>4</v>
      </c>
      <c r="E118" s="10" t="str">
        <f>County!A341</f>
        <v>Windham</v>
      </c>
      <c r="F118" s="57">
        <f>MAX(County!N341:W341)</f>
        <v>19840</v>
      </c>
      <c r="G118" s="57">
        <f>LARGE(County!N341:W341,2)</f>
        <v>15258</v>
      </c>
      <c r="H118" s="57"/>
      <c r="I118" s="57">
        <f>County!C341-F118-G118-H118</f>
        <v>782</v>
      </c>
      <c r="J118" s="57"/>
      <c r="K118" s="10"/>
      <c r="L118" s="10"/>
      <c r="M118" s="10"/>
      <c r="N118" s="10"/>
      <c r="O118" s="10"/>
      <c r="P118" s="10"/>
      <c r="Q118" s="10"/>
    </row>
    <row r="119" spans="1:17">
      <c r="A119" s="10"/>
      <c r="B119" s="10"/>
      <c r="C119" s="10"/>
      <c r="D119" s="10"/>
      <c r="E119" s="10"/>
      <c r="F119" s="57"/>
      <c r="G119" s="57"/>
      <c r="H119" s="57"/>
      <c r="I119" s="57"/>
      <c r="J119" s="57"/>
    </row>
    <row r="120" spans="1:17">
      <c r="A120" s="10"/>
      <c r="B120" s="10"/>
      <c r="C120" s="10"/>
      <c r="D120" s="10"/>
      <c r="E120" s="10"/>
      <c r="F120" s="57"/>
      <c r="G120" s="57"/>
      <c r="H120" s="57"/>
      <c r="I120" s="57"/>
    </row>
    <row r="121" spans="1:17">
      <c r="A121" s="10"/>
      <c r="B121" s="10"/>
      <c r="C121" s="10"/>
      <c r="D121" s="10"/>
      <c r="E121" s="10"/>
      <c r="F121" s="57"/>
      <c r="G121" s="57"/>
      <c r="H121" s="57"/>
      <c r="I121" s="57"/>
      <c r="K121" s="10" t="str">
        <f>E125</f>
        <v>Belknap</v>
      </c>
      <c r="L121" s="10" t="str">
        <f>E126</f>
        <v>Carroll</v>
      </c>
      <c r="M121" s="10" t="str">
        <f>E127</f>
        <v>Cheshire</v>
      </c>
      <c r="N121" s="10" t="str">
        <f>E128</f>
        <v>Coos</v>
      </c>
      <c r="O121" s="10" t="str">
        <f>E129</f>
        <v>Grafton</v>
      </c>
      <c r="P121" s="10" t="str">
        <f>E130</f>
        <v>Hillsborough</v>
      </c>
      <c r="Q121" t="str">
        <f>E131</f>
        <v>Merrimack</v>
      </c>
    </row>
    <row r="122" spans="1:17">
      <c r="J122" s="10" t="s">
        <v>1409</v>
      </c>
      <c r="K122" s="10"/>
      <c r="L122" s="10"/>
      <c r="M122" s="10"/>
      <c r="N122" s="10"/>
      <c r="O122" s="10"/>
      <c r="P122" s="10"/>
      <c r="Q122" s="10"/>
    </row>
    <row r="123" spans="1:17">
      <c r="A123" s="56" t="s">
        <v>1779</v>
      </c>
      <c r="J123" s="57">
        <f>County!AY1388</f>
        <v>33001</v>
      </c>
      <c r="K123" s="10"/>
      <c r="L123" s="10"/>
      <c r="M123" s="10"/>
      <c r="N123" s="10"/>
      <c r="O123" s="10"/>
      <c r="P123" s="10"/>
      <c r="Q123" s="10"/>
    </row>
    <row r="124" spans="1:17">
      <c r="A124" s="10">
        <v>1</v>
      </c>
      <c r="B124" s="10">
        <v>2</v>
      </c>
      <c r="C124" s="10">
        <v>3</v>
      </c>
      <c r="D124" s="10">
        <v>4</v>
      </c>
      <c r="E124" s="10" t="s">
        <v>1261</v>
      </c>
      <c r="F124" s="57" t="s">
        <v>2032</v>
      </c>
      <c r="G124" s="57" t="s">
        <v>2033</v>
      </c>
      <c r="H124" s="57" t="s">
        <v>2034</v>
      </c>
      <c r="I124" s="57" t="s">
        <v>1572</v>
      </c>
      <c r="J124" s="57">
        <f>County!AY1389</f>
        <v>33003</v>
      </c>
      <c r="K124" s="10"/>
      <c r="L124" s="10"/>
      <c r="M124" s="10"/>
      <c r="N124" s="10"/>
      <c r="O124" s="10"/>
      <c r="P124" s="10"/>
      <c r="Q124" s="10"/>
    </row>
    <row r="125" spans="1:17">
      <c r="A125" s="10">
        <f>IF(County!D1388=1,1,IF(County!E1388=1,2,IF(County!F1388=1,3,0)))</f>
        <v>2</v>
      </c>
      <c r="B125" s="10">
        <f>IF(County!D1388=2,1,IF(County!E1388=2,2,IF(County!F1388=2,3,0)))</f>
        <v>1</v>
      </c>
      <c r="C125" s="10">
        <f>IF(County!D1388=3,1,IF(County!E1388=3,2,IF(County!F1388=3,3,0)))</f>
        <v>3</v>
      </c>
      <c r="D125" s="10">
        <v>4</v>
      </c>
      <c r="E125" s="10" t="str">
        <f>County!A1388</f>
        <v>Belknap</v>
      </c>
      <c r="F125" s="57">
        <f>MAX(County!N1388:W1388)</f>
        <v>14817</v>
      </c>
      <c r="G125" s="57">
        <f>LARGE(County!N1388:W1388,2)</f>
        <v>6964</v>
      </c>
      <c r="H125" s="57"/>
      <c r="I125" s="57">
        <f>County!C1388-F125-G125-H125</f>
        <v>717</v>
      </c>
      <c r="J125" s="57">
        <f>County!AY1390</f>
        <v>33005</v>
      </c>
      <c r="K125" s="10"/>
      <c r="L125" s="10"/>
      <c r="M125" s="10"/>
      <c r="N125" s="10"/>
      <c r="O125" s="10"/>
      <c r="P125" s="10"/>
      <c r="Q125" s="10"/>
    </row>
    <row r="126" spans="1:17">
      <c r="A126" s="10">
        <f>IF(County!D1389=1,1,IF(County!E1389=1,2,IF(County!F1389=1,3,0)))</f>
        <v>2</v>
      </c>
      <c r="B126" s="10">
        <f>IF(County!D1389=2,1,IF(County!E1389=2,2,IF(County!F1389=2,3,0)))</f>
        <v>1</v>
      </c>
      <c r="C126" s="10">
        <f>IF(County!D1389=3,1,IF(County!E1389=3,2,IF(County!F1389=3,3,0)))</f>
        <v>3</v>
      </c>
      <c r="D126" s="10">
        <v>4</v>
      </c>
      <c r="E126" s="10" t="str">
        <f>County!A1389</f>
        <v>Carroll</v>
      </c>
      <c r="F126" s="57">
        <f>MAX(County!N1389:W1389)</f>
        <v>12550</v>
      </c>
      <c r="G126" s="57">
        <f>LARGE(County!N1389:W1389,2)</f>
        <v>7013</v>
      </c>
      <c r="H126" s="57"/>
      <c r="I126" s="57">
        <f>County!C1389-F126-G126-H126</f>
        <v>652</v>
      </c>
      <c r="J126" s="57">
        <f>County!AY1391</f>
        <v>33007</v>
      </c>
      <c r="K126" s="10"/>
      <c r="L126" s="10"/>
      <c r="M126" s="10"/>
      <c r="N126" s="10"/>
      <c r="O126" s="10"/>
      <c r="P126" s="10"/>
      <c r="Q126" s="10"/>
    </row>
    <row r="127" spans="1:17">
      <c r="A127" s="10">
        <f>IF(County!D1390=1,1,IF(County!E1390=1,2,IF(County!F1390=1,3,0)))</f>
        <v>2</v>
      </c>
      <c r="B127" s="10">
        <f>IF(County!D1390=2,1,IF(County!E1390=2,2,IF(County!F1390=2,3,0)))</f>
        <v>1</v>
      </c>
      <c r="C127" s="10">
        <f>IF(County!D1390=3,1,IF(County!E1390=3,2,IF(County!F1390=3,3,0)))</f>
        <v>3</v>
      </c>
      <c r="D127" s="10">
        <v>4</v>
      </c>
      <c r="E127" s="10" t="str">
        <f>County!A1390</f>
        <v>Cheshire</v>
      </c>
      <c r="F127" s="57">
        <f>MAX(County!N1390:W1390)</f>
        <v>13075</v>
      </c>
      <c r="G127" s="57">
        <f>LARGE(County!N1390:W1390,2)</f>
        <v>12260</v>
      </c>
      <c r="H127" s="57"/>
      <c r="I127" s="57">
        <f>County!C1390-F127-G127-H127</f>
        <v>783</v>
      </c>
      <c r="J127" s="57">
        <f>County!AY1392</f>
        <v>33009</v>
      </c>
      <c r="K127" s="10"/>
      <c r="L127" s="10"/>
      <c r="M127" s="10"/>
      <c r="N127" s="10"/>
      <c r="O127" s="10"/>
      <c r="P127" s="10"/>
      <c r="Q127" s="10"/>
    </row>
    <row r="128" spans="1:17">
      <c r="A128" s="10">
        <f>IF(County!D1391=1,1,IF(County!E1391=1,2,IF(County!F1391=1,3,0)))</f>
        <v>2</v>
      </c>
      <c r="B128" s="10">
        <f>IF(County!D1391=2,1,IF(County!E1391=2,2,IF(County!F1391=2,3,0)))</f>
        <v>1</v>
      </c>
      <c r="C128" s="10">
        <f>IF(County!D1391=3,1,IF(County!E1391=3,2,IF(County!F1391=3,3,0)))</f>
        <v>3</v>
      </c>
      <c r="D128" s="10">
        <v>4</v>
      </c>
      <c r="E128" s="10" t="str">
        <f>County!A1391</f>
        <v>Coos</v>
      </c>
      <c r="F128" s="57">
        <f>MAX(County!N1391:W1391)</f>
        <v>6196</v>
      </c>
      <c r="G128" s="57">
        <f>LARGE(County!N1391:W1391,2)</f>
        <v>4064</v>
      </c>
      <c r="H128" s="57"/>
      <c r="I128" s="57">
        <f>County!C1391-F128-G128-H128</f>
        <v>341</v>
      </c>
      <c r="J128" s="57">
        <f>County!AY1393</f>
        <v>33011</v>
      </c>
      <c r="K128" s="10"/>
      <c r="L128" s="10"/>
      <c r="M128" s="10"/>
      <c r="N128" s="10"/>
      <c r="O128" s="10"/>
      <c r="P128" s="10"/>
      <c r="Q128" s="10"/>
    </row>
    <row r="129" spans="1:17">
      <c r="A129" s="10">
        <f>IF(County!D1392=1,1,IF(County!E1392=1,2,IF(County!F1392=1,3,0)))</f>
        <v>2</v>
      </c>
      <c r="B129" s="10">
        <f>IF(County!D1392=2,1,IF(County!E1392=2,2,IF(County!F1392=2,3,0)))</f>
        <v>1</v>
      </c>
      <c r="C129" s="10">
        <f>IF(County!D1392=3,1,IF(County!E1392=3,2,IF(County!F1392=3,3,0)))</f>
        <v>3</v>
      </c>
      <c r="D129" s="10">
        <v>4</v>
      </c>
      <c r="E129" s="10" t="str">
        <f>County!A1392</f>
        <v>Grafton</v>
      </c>
      <c r="F129" s="57">
        <f>MAX(County!N1392:W1392)</f>
        <v>15372</v>
      </c>
      <c r="G129" s="57">
        <f>LARGE(County!N1392:W1392,2)</f>
        <v>15032</v>
      </c>
      <c r="H129" s="57"/>
      <c r="I129" s="57">
        <f>County!C1392-F129-G129-H129</f>
        <v>948</v>
      </c>
      <c r="J129" s="57">
        <f>County!AY1394</f>
        <v>33013</v>
      </c>
      <c r="K129" s="10"/>
      <c r="L129" s="10"/>
      <c r="M129" s="10"/>
      <c r="N129" s="10"/>
      <c r="O129" s="10"/>
      <c r="P129" s="10"/>
      <c r="Q129" s="10"/>
    </row>
    <row r="130" spans="1:17">
      <c r="A130" s="10">
        <f>IF(County!D1393=1,1,IF(County!E1393=1,2,IF(County!F1393=1,3,0)))</f>
        <v>2</v>
      </c>
      <c r="B130" s="10">
        <f>IF(County!D1393=2,1,IF(County!E1393=2,2,IF(County!F1393=2,3,0)))</f>
        <v>1</v>
      </c>
      <c r="C130" s="10">
        <f>IF(County!D1393=3,1,IF(County!E1393=3,2,IF(County!F1393=3,3,0)))</f>
        <v>3</v>
      </c>
      <c r="D130" s="10">
        <v>4</v>
      </c>
      <c r="E130" s="10" t="str">
        <f>County!A1393</f>
        <v>Hillsborough</v>
      </c>
      <c r="F130" s="57">
        <f>MAX(County!N1393:W1393)</f>
        <v>82511</v>
      </c>
      <c r="G130" s="57">
        <f>LARGE(County!N1393:W1393,2)</f>
        <v>43924</v>
      </c>
      <c r="H130" s="57"/>
      <c r="I130" s="57">
        <f>County!C1393-F130-G130-H130</f>
        <v>3861</v>
      </c>
      <c r="J130" s="57">
        <f>County!AY1395</f>
        <v>33015</v>
      </c>
      <c r="K130" s="10"/>
      <c r="L130" s="10"/>
      <c r="M130" s="10"/>
      <c r="N130" s="10"/>
      <c r="O130" s="10"/>
      <c r="P130" s="10"/>
      <c r="Q130" s="10"/>
    </row>
    <row r="131" spans="1:17">
      <c r="A131" s="10">
        <f>IF(County!D1394=1,1,IF(County!E1394=1,2,IF(County!F1394=1,3,0)))</f>
        <v>2</v>
      </c>
      <c r="B131" s="10">
        <f>IF(County!D1394=2,1,IF(County!E1394=2,2,IF(County!F1394=2,3,0)))</f>
        <v>1</v>
      </c>
      <c r="C131" s="10">
        <f>IF(County!D1394=3,1,IF(County!E1394=3,2,IF(County!F1394=3,3,0)))</f>
        <v>3</v>
      </c>
      <c r="D131" s="10">
        <v>4</v>
      </c>
      <c r="E131" s="10" t="str">
        <f>County!A1394</f>
        <v>Merrimack</v>
      </c>
      <c r="F131" s="57">
        <f>MAX(County!N1394:W1394)</f>
        <v>31456</v>
      </c>
      <c r="G131" s="57">
        <f>LARGE(County!N1394:W1394,2)</f>
        <v>21655</v>
      </c>
      <c r="H131" s="57"/>
      <c r="I131" s="57">
        <f>County!C1394-F131-G131-H131</f>
        <v>1784</v>
      </c>
      <c r="J131" s="57">
        <f>County!AY1396</f>
        <v>33017</v>
      </c>
      <c r="K131" s="10"/>
      <c r="L131" s="10"/>
      <c r="M131" s="10"/>
      <c r="N131" s="10"/>
      <c r="O131" s="10"/>
      <c r="P131" s="10"/>
      <c r="Q131" s="10"/>
    </row>
    <row r="132" spans="1:17">
      <c r="A132" s="10">
        <f>IF(County!D1395=1,1,IF(County!E1395=1,2,IF(County!F1395=1,3,0)))</f>
        <v>2</v>
      </c>
      <c r="B132" s="10">
        <f>IF(County!D1395=2,1,IF(County!E1395=2,2,IF(County!F1395=2,3,0)))</f>
        <v>1</v>
      </c>
      <c r="C132" s="10">
        <f>IF(County!D1395=3,1,IF(County!E1395=3,2,IF(County!F1395=3,3,0)))</f>
        <v>3</v>
      </c>
      <c r="D132" s="10">
        <v>4</v>
      </c>
      <c r="E132" s="10" t="str">
        <f>County!A1395</f>
        <v>Rockingham</v>
      </c>
      <c r="F132" s="57">
        <f>MAX(County!N1395:W1395)</f>
        <v>68017</v>
      </c>
      <c r="G132" s="57">
        <f>LARGE(County!N1395:W1395,2)</f>
        <v>35002</v>
      </c>
      <c r="H132" s="57"/>
      <c r="I132" s="57">
        <f>County!C1395-F132-G132-H132</f>
        <v>3483</v>
      </c>
      <c r="J132" s="57">
        <f>County!AY1397</f>
        <v>33019</v>
      </c>
      <c r="K132" s="10"/>
      <c r="L132" s="10"/>
      <c r="M132" s="10"/>
      <c r="N132" s="10"/>
      <c r="O132" s="10"/>
      <c r="P132" s="10"/>
      <c r="Q132" s="10"/>
    </row>
    <row r="133" spans="1:17">
      <c r="A133" s="10">
        <f>IF(County!D1396=1,1,IF(County!E1396=1,2,IF(County!F1396=1,3,0)))</f>
        <v>2</v>
      </c>
      <c r="B133" s="10">
        <f>IF(County!D1396=2,1,IF(County!E1396=2,2,IF(County!F1396=2,3,0)))</f>
        <v>1</v>
      </c>
      <c r="C133" s="10">
        <f>IF(County!D1396=3,1,IF(County!E1396=3,2,IF(County!F1396=3,3,0)))</f>
        <v>3</v>
      </c>
      <c r="D133" s="10">
        <v>4</v>
      </c>
      <c r="E133" s="10" t="str">
        <f>County!A1396</f>
        <v>Strafford</v>
      </c>
      <c r="F133" s="57">
        <f>MAX(County!N1396:W1396)</f>
        <v>21204</v>
      </c>
      <c r="G133" s="57">
        <f>LARGE(County!N1396:W1396,2)</f>
        <v>15695</v>
      </c>
      <c r="H133" s="57"/>
      <c r="I133" s="57">
        <f>County!C1396-F133-G133-H133</f>
        <v>1313</v>
      </c>
      <c r="J133" s="57"/>
      <c r="K133" t="str">
        <f>E132</f>
        <v>Rockingham</v>
      </c>
      <c r="L133" t="str">
        <f>E133</f>
        <v>Strafford</v>
      </c>
      <c r="M133" t="str">
        <f>E134</f>
        <v>Sullivan</v>
      </c>
    </row>
    <row r="134" spans="1:17">
      <c r="A134" s="10">
        <f>IF(County!D1397=1,1,IF(County!E1397=1,2,IF(County!F1397=1,3,0)))</f>
        <v>2</v>
      </c>
      <c r="B134" s="10">
        <f>IF(County!D1397=2,1,IF(County!E1397=2,2,IF(County!F1397=2,3,0)))</f>
        <v>1</v>
      </c>
      <c r="C134" s="10">
        <f>IF(County!D1397=3,1,IF(County!E1397=3,2,IF(County!F1397=3,3,0)))</f>
        <v>3</v>
      </c>
      <c r="D134" s="10">
        <v>4</v>
      </c>
      <c r="E134" s="10" t="str">
        <f>County!A1397</f>
        <v>Sullivan</v>
      </c>
      <c r="F134" s="57">
        <f>MAX(County!N1397:W1397)</f>
        <v>8020</v>
      </c>
      <c r="G134" s="57">
        <f>LARGE(County!N1397:W1397,2)</f>
        <v>5936</v>
      </c>
      <c r="H134" s="57"/>
      <c r="I134" s="57">
        <f>County!C1397-F134-G134-H134</f>
        <v>504</v>
      </c>
      <c r="J134" s="57"/>
    </row>
    <row r="135" spans="1:17">
      <c r="A135" s="10"/>
      <c r="B135" s="10"/>
      <c r="C135" s="10"/>
      <c r="D135" s="10"/>
      <c r="E135" s="10"/>
      <c r="F135" s="57"/>
      <c r="G135" s="57"/>
      <c r="H135" s="57"/>
      <c r="I135" s="57"/>
      <c r="J135" s="57"/>
    </row>
    <row r="136" spans="1:17">
      <c r="A136" s="10"/>
      <c r="B136" s="10"/>
      <c r="C136" s="10"/>
      <c r="D136" s="10"/>
      <c r="E136" s="10"/>
      <c r="F136" s="57"/>
      <c r="G136" s="57"/>
      <c r="H136" s="57"/>
      <c r="I136" s="57"/>
      <c r="J136" s="57"/>
    </row>
    <row r="137" spans="1:17">
      <c r="A137" s="10"/>
      <c r="B137" s="10"/>
      <c r="C137" s="10"/>
      <c r="D137" s="10"/>
      <c r="E137" s="10"/>
      <c r="F137" s="57"/>
      <c r="G137" s="57"/>
      <c r="H137" s="57"/>
      <c r="I137" s="57"/>
      <c r="J137" s="10"/>
    </row>
    <row r="138" spans="1:17">
      <c r="A138" s="10"/>
      <c r="B138" s="10"/>
      <c r="C138" s="10"/>
      <c r="D138" s="10"/>
      <c r="E138" s="10"/>
      <c r="F138" s="57"/>
      <c r="G138" s="57"/>
      <c r="H138" s="57"/>
      <c r="I138" s="57"/>
    </row>
    <row r="139" spans="1:17">
      <c r="A139" s="10"/>
      <c r="B139" s="10"/>
      <c r="C139" s="10"/>
      <c r="D139" s="10"/>
      <c r="E139" s="10"/>
      <c r="F139" s="57"/>
      <c r="G139" s="57"/>
      <c r="H139" s="57"/>
      <c r="I139" s="57"/>
    </row>
    <row r="147" spans="1:17">
      <c r="K147" s="10" t="str">
        <f>E151</f>
        <v>Addison</v>
      </c>
      <c r="L147" s="10" t="str">
        <f>E152</f>
        <v>Bennington</v>
      </c>
      <c r="M147" s="10" t="str">
        <f>E153</f>
        <v>Caledonia</v>
      </c>
      <c r="N147" s="10" t="str">
        <f>E154</f>
        <v>Chittenden</v>
      </c>
      <c r="O147" s="10" t="str">
        <f>E155</f>
        <v>Essex</v>
      </c>
      <c r="P147" s="10" t="str">
        <f>E156</f>
        <v>Franklin</v>
      </c>
      <c r="Q147" t="str">
        <f>E157</f>
        <v>Grand Isle</v>
      </c>
    </row>
    <row r="148" spans="1:17">
      <c r="J148" s="10" t="s">
        <v>1409</v>
      </c>
      <c r="K148" s="10"/>
      <c r="L148" s="10"/>
      <c r="M148" s="10"/>
      <c r="N148" s="10"/>
      <c r="O148" s="10"/>
      <c r="P148" s="10"/>
      <c r="Q148" s="10"/>
    </row>
    <row r="149" spans="1:17">
      <c r="A149" s="56" t="s">
        <v>1879</v>
      </c>
      <c r="J149" s="57">
        <f>County!AY2044</f>
        <v>50001</v>
      </c>
      <c r="K149" s="10"/>
      <c r="L149" s="10"/>
      <c r="M149" s="10"/>
      <c r="N149" s="10"/>
      <c r="O149" s="10"/>
      <c r="P149" s="10"/>
      <c r="Q149" s="10"/>
    </row>
    <row r="150" spans="1:17">
      <c r="A150" s="10">
        <v>1</v>
      </c>
      <c r="B150" s="10">
        <v>2</v>
      </c>
      <c r="C150" s="10">
        <v>3</v>
      </c>
      <c r="D150" s="10">
        <v>4</v>
      </c>
      <c r="E150" s="10" t="s">
        <v>1261</v>
      </c>
      <c r="F150" s="57" t="s">
        <v>2032</v>
      </c>
      <c r="G150" s="57" t="s">
        <v>2033</v>
      </c>
      <c r="H150" s="57" t="s">
        <v>2034</v>
      </c>
      <c r="I150" s="57" t="s">
        <v>1572</v>
      </c>
      <c r="J150" s="57">
        <f>County!AY2045</f>
        <v>50003</v>
      </c>
      <c r="K150" s="10"/>
      <c r="L150" s="10"/>
      <c r="M150" s="10"/>
      <c r="N150" s="10"/>
      <c r="O150" s="10"/>
      <c r="P150" s="10"/>
      <c r="Q150" s="10"/>
    </row>
    <row r="151" spans="1:17">
      <c r="A151" s="10">
        <f>IF(County!D2044=1,1,IF(County!E2044=1,2,IF(County!F2044=1,3,0)))</f>
        <v>1</v>
      </c>
      <c r="B151" s="10">
        <f>IF(County!D2044=2,1,IF(County!E2044=2,2,IF(County!F2044=2,3,0)))</f>
        <v>2</v>
      </c>
      <c r="C151" s="10">
        <f>IF(County!D2044=3,1,IF(County!E2044=3,2,IF(County!F2044=3,3,0)))</f>
        <v>3</v>
      </c>
      <c r="D151" s="10">
        <v>4</v>
      </c>
      <c r="E151" s="10" t="str">
        <f>County!A2044</f>
        <v>Addison</v>
      </c>
      <c r="F151" s="57">
        <f>MAX(County!N2044:W2044)</f>
        <v>9904</v>
      </c>
      <c r="G151" s="57">
        <f>LARGE(County!N2044:W2044,2)</f>
        <v>4397</v>
      </c>
      <c r="H151" s="57"/>
      <c r="I151" s="57">
        <f>County!C2044-F151-G151-H151</f>
        <v>582</v>
      </c>
      <c r="J151" s="57">
        <f>County!AY2046</f>
        <v>50005</v>
      </c>
      <c r="K151" s="10"/>
      <c r="L151" s="10"/>
      <c r="M151" s="10"/>
      <c r="N151" s="10"/>
      <c r="O151" s="10"/>
      <c r="P151" s="10"/>
      <c r="Q151" s="10"/>
    </row>
    <row r="152" spans="1:17">
      <c r="A152" s="10">
        <f>IF(County!D2045=1,1,IF(County!E2045=1,2,IF(County!F2045=1,3,0)))</f>
        <v>1</v>
      </c>
      <c r="B152" s="10">
        <f>IF(County!D2045=2,1,IF(County!E2045=2,2,IF(County!F2045=2,3,0)))</f>
        <v>2</v>
      </c>
      <c r="C152" s="10">
        <f>IF(County!D2045=3,1,IF(County!E2045=3,2,IF(County!F2045=3,3,0)))</f>
        <v>3</v>
      </c>
      <c r="D152" s="10">
        <v>4</v>
      </c>
      <c r="E152" s="10" t="str">
        <f>County!A2045</f>
        <v>Bennington</v>
      </c>
      <c r="F152" s="57">
        <f>MAX(County!N2045:W2045)</f>
        <v>8517</v>
      </c>
      <c r="G152" s="57">
        <f>LARGE(County!N2045:W2045,2)</f>
        <v>3873</v>
      </c>
      <c r="H152" s="57"/>
      <c r="I152" s="57">
        <f>County!C2045-F152-G152-H152</f>
        <v>1096</v>
      </c>
      <c r="J152" s="57">
        <f>County!AY2047</f>
        <v>50007</v>
      </c>
      <c r="K152" s="10"/>
      <c r="L152" s="10"/>
      <c r="M152" s="10"/>
      <c r="N152" s="10"/>
      <c r="O152" s="10"/>
      <c r="P152" s="10"/>
      <c r="Q152" s="10"/>
    </row>
    <row r="153" spans="1:17">
      <c r="A153" s="10">
        <f>IF(County!D2046=1,1,IF(County!E2046=1,2,IF(County!F2046=1,3,0)))</f>
        <v>1</v>
      </c>
      <c r="B153" s="10">
        <f>IF(County!D2046=2,1,IF(County!E2046=2,2,IF(County!F2046=2,3,0)))</f>
        <v>2</v>
      </c>
      <c r="C153" s="10">
        <f>IF(County!D2046=3,1,IF(County!E2046=3,2,IF(County!F2046=3,3,0)))</f>
        <v>3</v>
      </c>
      <c r="D153" s="10">
        <v>4</v>
      </c>
      <c r="E153" s="10" t="str">
        <f>County!A2046</f>
        <v>Caledonia</v>
      </c>
      <c r="F153" s="57">
        <f>MAX(County!N2046:W2046)</f>
        <v>6058</v>
      </c>
      <c r="G153" s="57">
        <f>LARGE(County!N2046:W2046,2)</f>
        <v>4247</v>
      </c>
      <c r="H153" s="57"/>
      <c r="I153" s="57">
        <f>County!C2046-F153-G153-H153</f>
        <v>506</v>
      </c>
      <c r="J153" s="57">
        <f>County!AY2048</f>
        <v>50009</v>
      </c>
      <c r="K153" s="10"/>
      <c r="L153" s="10"/>
      <c r="M153" s="10"/>
      <c r="N153" s="10"/>
      <c r="O153" s="10"/>
      <c r="P153" s="10"/>
      <c r="Q153" s="10"/>
    </row>
    <row r="154" spans="1:17">
      <c r="A154" s="10">
        <f>IF(County!D2047=1,1,IF(County!E2047=1,2,IF(County!F2047=1,3,0)))</f>
        <v>1</v>
      </c>
      <c r="B154" s="10">
        <f>IF(County!D2047=2,1,IF(County!E2047=2,2,IF(County!F2047=2,3,0)))</f>
        <v>2</v>
      </c>
      <c r="C154" s="10">
        <f>IF(County!D2047=3,1,IF(County!E2047=3,2,IF(County!F2047=3,3,0)))</f>
        <v>3</v>
      </c>
      <c r="D154" s="10">
        <v>4</v>
      </c>
      <c r="E154" s="10" t="str">
        <f>County!A2047</f>
        <v>Chittenden</v>
      </c>
      <c r="F154" s="57">
        <f>MAX(County!N2047:W2047)</f>
        <v>40837</v>
      </c>
      <c r="G154" s="57">
        <f>LARGE(County!N2047:W2047,2)</f>
        <v>16716</v>
      </c>
      <c r="H154" s="57"/>
      <c r="I154" s="57">
        <f>County!C2047-F154-G154-H154</f>
        <v>2314</v>
      </c>
      <c r="J154" s="57">
        <f>County!AY2049</f>
        <v>50011</v>
      </c>
      <c r="K154" s="10"/>
      <c r="L154" s="10"/>
      <c r="M154" s="10"/>
      <c r="N154" s="10"/>
      <c r="O154" s="10"/>
      <c r="P154" s="10"/>
      <c r="Q154" s="10"/>
    </row>
    <row r="155" spans="1:17">
      <c r="A155" s="10">
        <f>IF(County!D2048=1,1,IF(County!E2048=1,2,IF(County!F2048=1,3,0)))</f>
        <v>1</v>
      </c>
      <c r="B155" s="10">
        <f>IF(County!D2048=2,1,IF(County!E2048=2,2,IF(County!F2048=2,3,0)))</f>
        <v>2</v>
      </c>
      <c r="C155" s="10">
        <f>IF(County!D2048=3,1,IF(County!E2048=3,2,IF(County!F2048=3,3,0)))</f>
        <v>0</v>
      </c>
      <c r="D155" s="10">
        <v>4</v>
      </c>
      <c r="E155" s="10" t="str">
        <f>County!A2048</f>
        <v>Essex</v>
      </c>
      <c r="F155" s="57">
        <f>MAX(County!N2048:W2048)</f>
        <v>1173</v>
      </c>
      <c r="G155" s="57">
        <f>LARGE(County!N2048:W2048,2)</f>
        <v>939</v>
      </c>
      <c r="H155" s="57"/>
      <c r="I155" s="57">
        <f>County!C2048-F155-G155-H155</f>
        <v>141</v>
      </c>
      <c r="J155" s="57">
        <f>County!AY2050</f>
        <v>50013</v>
      </c>
      <c r="K155" s="10"/>
      <c r="L155" s="10"/>
      <c r="M155" s="10"/>
      <c r="N155" s="10"/>
      <c r="O155" s="10"/>
      <c r="P155" s="10"/>
      <c r="Q155" s="10"/>
    </row>
    <row r="156" spans="1:17">
      <c r="A156" s="10">
        <f>IF(County!D2049=1,1,IF(County!E2049=1,2,IF(County!F2049=1,3,0)))</f>
        <v>1</v>
      </c>
      <c r="B156" s="10">
        <f>IF(County!D2049=2,1,IF(County!E2049=2,2,IF(County!F2049=2,3,0)))</f>
        <v>2</v>
      </c>
      <c r="C156" s="10">
        <f>IF(County!D2049=3,1,IF(County!E2049=3,2,IF(County!F2049=3,3,0)))</f>
        <v>0</v>
      </c>
      <c r="D156" s="10">
        <v>4</v>
      </c>
      <c r="E156" s="10" t="str">
        <f>County!A2049</f>
        <v>Franklin</v>
      </c>
      <c r="F156" s="57">
        <f>MAX(County!N2049:W2049)</f>
        <v>9629</v>
      </c>
      <c r="G156" s="57">
        <f>LARGE(County!N2049:W2049,2)</f>
        <v>5582</v>
      </c>
      <c r="H156" s="57"/>
      <c r="I156" s="57">
        <f>County!C2049-F156-G156-H156</f>
        <v>693</v>
      </c>
      <c r="J156" s="57">
        <f>County!AY2051</f>
        <v>50015</v>
      </c>
      <c r="K156" s="10"/>
      <c r="L156" s="10"/>
      <c r="M156" s="10"/>
      <c r="N156" s="10"/>
      <c r="O156" s="10"/>
      <c r="P156" s="10"/>
      <c r="Q156" s="10"/>
    </row>
    <row r="157" spans="1:17">
      <c r="A157" s="10">
        <f>IF(County!D2050=1,1,IF(County!E2050=1,2,IF(County!F2050=1,3,0)))</f>
        <v>1</v>
      </c>
      <c r="B157" s="10">
        <f>IF(County!D2050=2,1,IF(County!E2050=2,2,IF(County!F2050=2,3,0)))</f>
        <v>2</v>
      </c>
      <c r="C157" s="10">
        <f>IF(County!D2050=3,1,IF(County!E2050=3,2,IF(County!F2050=3,3,0)))</f>
        <v>0</v>
      </c>
      <c r="D157" s="10">
        <v>4</v>
      </c>
      <c r="E157" s="10" t="str">
        <f>County!A2050</f>
        <v>Grand Isle</v>
      </c>
      <c r="F157" s="57">
        <f>MAX(County!N2050:W2050)</f>
        <v>2083</v>
      </c>
      <c r="G157" s="57">
        <f>LARGE(County!N2050:W2050,2)</f>
        <v>1159</v>
      </c>
      <c r="H157" s="57"/>
      <c r="I157" s="57">
        <f>County!C2050-F157-G157-H157</f>
        <v>200</v>
      </c>
      <c r="J157" s="57">
        <f>County!AY2052</f>
        <v>50017</v>
      </c>
      <c r="K157" s="10"/>
      <c r="L157" s="10"/>
      <c r="M157" s="10"/>
      <c r="N157" s="10"/>
      <c r="O157" s="10"/>
      <c r="P157" s="10"/>
      <c r="Q157" s="10"/>
    </row>
    <row r="158" spans="1:17">
      <c r="A158" s="10">
        <f>IF(County!D2051=1,1,IF(County!E2051=1,2,IF(County!F2051=1,3,0)))</f>
        <v>1</v>
      </c>
      <c r="B158" s="10">
        <f>IF(County!D2051=2,1,IF(County!E2051=2,2,IF(County!F2051=2,3,0)))</f>
        <v>2</v>
      </c>
      <c r="C158" s="10">
        <f>IF(County!D2051=3,1,IF(County!E2051=3,2,IF(County!F2051=3,3,0)))</f>
        <v>0</v>
      </c>
      <c r="D158" s="10">
        <v>4</v>
      </c>
      <c r="E158" s="10" t="str">
        <f>County!A2051</f>
        <v>Lamoille</v>
      </c>
      <c r="F158" s="57">
        <f>MAX(County!N2051:W2051)</f>
        <v>6205</v>
      </c>
      <c r="G158" s="57">
        <f>LARGE(County!N2051:W2051,2)</f>
        <v>2844</v>
      </c>
      <c r="H158" s="57"/>
      <c r="I158" s="57">
        <f>County!C2051-F158-G158-H158</f>
        <v>348</v>
      </c>
      <c r="J158" s="57">
        <f>County!AY2053</f>
        <v>50019</v>
      </c>
      <c r="K158" s="10"/>
      <c r="L158" s="10"/>
      <c r="M158" s="10"/>
      <c r="N158" s="10"/>
      <c r="O158" s="10"/>
      <c r="P158" s="10"/>
      <c r="Q158" s="10"/>
    </row>
    <row r="159" spans="1:17">
      <c r="A159" s="10">
        <f>IF(County!D2052=1,1,IF(County!E2052=1,2,IF(County!F2052=1,3,0)))</f>
        <v>1</v>
      </c>
      <c r="B159" s="10">
        <f>IF(County!D2052=2,1,IF(County!E2052=2,2,IF(County!F2052=2,3,0)))</f>
        <v>2</v>
      </c>
      <c r="C159" s="10">
        <f>IF(County!D2052=3,1,IF(County!E2052=3,2,IF(County!F2052=3,3,0)))</f>
        <v>0</v>
      </c>
      <c r="D159" s="10">
        <v>4</v>
      </c>
      <c r="E159" s="10" t="str">
        <f>County!A2052</f>
        <v>Orange</v>
      </c>
      <c r="F159" s="57">
        <f>MAX(County!N2052:W2052)</f>
        <v>6894</v>
      </c>
      <c r="G159" s="57">
        <f>LARGE(County!N2052:W2052,2)</f>
        <v>3777</v>
      </c>
      <c r="H159" s="57"/>
      <c r="I159" s="57">
        <f>County!C2052-F159-G159-H159</f>
        <v>471</v>
      </c>
      <c r="J159" s="57">
        <f>County!AY2054</f>
        <v>50021</v>
      </c>
      <c r="K159" t="str">
        <f>E158</f>
        <v>Lamoille</v>
      </c>
      <c r="L159" t="str">
        <f>E159</f>
        <v>Orange</v>
      </c>
      <c r="M159" t="str">
        <f>E160</f>
        <v>Orleans</v>
      </c>
      <c r="N159" t="str">
        <f>E161</f>
        <v>Rutland</v>
      </c>
      <c r="O159" t="str">
        <f>E162</f>
        <v>Washington</v>
      </c>
      <c r="P159" t="str">
        <f>E163</f>
        <v>Windham</v>
      </c>
      <c r="Q159" t="str">
        <f>E164</f>
        <v>Windsor</v>
      </c>
    </row>
    <row r="160" spans="1:17">
      <c r="A160" s="10">
        <f>IF(County!D2053=1,1,IF(County!E2053=1,2,IF(County!F2053=1,3,0)))</f>
        <v>1</v>
      </c>
      <c r="B160" s="10">
        <f>IF(County!D2053=2,1,IF(County!E2053=2,2,IF(County!F2053=2,3,0)))</f>
        <v>2</v>
      </c>
      <c r="C160" s="10">
        <f>IF(County!D2053=3,1,IF(County!E2053=3,2,IF(County!F2053=3,3,0)))</f>
        <v>0</v>
      </c>
      <c r="D160" s="10">
        <v>4</v>
      </c>
      <c r="E160" s="10" t="str">
        <f>County!A2053</f>
        <v>Orleans</v>
      </c>
      <c r="F160" s="57">
        <f>MAX(County!N2053:W2053)</f>
        <v>5517</v>
      </c>
      <c r="G160" s="57">
        <f>LARGE(County!N2053:W2053,2)</f>
        <v>3176</v>
      </c>
      <c r="H160" s="57"/>
      <c r="I160" s="57">
        <f>County!C2053-F160-G160-H160</f>
        <v>455</v>
      </c>
      <c r="J160" s="57">
        <f>County!AY2055</f>
        <v>50023</v>
      </c>
    </row>
    <row r="161" spans="1:10">
      <c r="A161" s="10">
        <f>IF(County!D2054=1,1,IF(County!E2054=1,2,IF(County!F2054=1,3,0)))</f>
        <v>1</v>
      </c>
      <c r="B161" s="10">
        <f>IF(County!D2054=2,1,IF(County!E2054=2,2,IF(County!F2054=2,3,0)))</f>
        <v>2</v>
      </c>
      <c r="C161" s="10">
        <f>IF(County!D2054=3,1,IF(County!E2054=3,2,IF(County!F2054=3,3,0)))</f>
        <v>3</v>
      </c>
      <c r="D161" s="10">
        <v>4</v>
      </c>
      <c r="E161" s="10" t="str">
        <f>County!A2054</f>
        <v>Rutland</v>
      </c>
      <c r="F161" s="57">
        <f>MAX(County!N2054:W2054)</f>
        <v>12265</v>
      </c>
      <c r="G161" s="57">
        <f>LARGE(County!N2054:W2054,2)</f>
        <v>8808</v>
      </c>
      <c r="H161" s="57"/>
      <c r="I161" s="57">
        <f>County!C2054-F161-G161-H161</f>
        <v>1083</v>
      </c>
      <c r="J161" s="57">
        <f>County!AY2056</f>
        <v>50025</v>
      </c>
    </row>
    <row r="162" spans="1:10">
      <c r="A162" s="10">
        <f>IF(County!D2055=1,1,IF(County!E2055=1,2,IF(County!F2055=1,3,0)))</f>
        <v>1</v>
      </c>
      <c r="B162" s="10">
        <f>IF(County!D2055=2,1,IF(County!E2055=2,2,IF(County!F2055=2,3,0)))</f>
        <v>2</v>
      </c>
      <c r="C162" s="10">
        <f>IF(County!D2055=3,1,IF(County!E2055=3,2,IF(County!F2055=3,3,0)))</f>
        <v>3</v>
      </c>
      <c r="D162" s="10">
        <v>4</v>
      </c>
      <c r="E162" s="10" t="str">
        <f>County!A2055</f>
        <v>Washington</v>
      </c>
      <c r="F162" s="57">
        <f>MAX(County!N2055:W2055)</f>
        <v>16682</v>
      </c>
      <c r="G162" s="57">
        <f>LARGE(County!N2055:W2055,2)</f>
        <v>6541</v>
      </c>
      <c r="H162" s="57"/>
      <c r="I162" s="57">
        <f>County!C2055-F162-G162-H162</f>
        <v>1089</v>
      </c>
      <c r="J162" s="57">
        <f>County!AY2057</f>
        <v>50027</v>
      </c>
    </row>
    <row r="163" spans="1:10">
      <c r="A163" s="10">
        <f>IF(County!D2056=1,1,IF(County!E2056=1,2,IF(County!F2056=1,3,0)))</f>
        <v>1</v>
      </c>
      <c r="B163" s="10">
        <f>IF(County!D2056=2,1,IF(County!E2056=2,2,IF(County!F2056=2,3,0)))</f>
        <v>2</v>
      </c>
      <c r="C163" s="10">
        <f>IF(County!D2056=3,1,IF(County!E2056=3,2,IF(County!F2056=3,3,0)))</f>
        <v>3</v>
      </c>
      <c r="D163" s="10">
        <v>4</v>
      </c>
      <c r="E163" s="10" t="str">
        <f>County!A2056</f>
        <v>Windham</v>
      </c>
      <c r="F163" s="57">
        <f>MAX(County!N2056:W2056)</f>
        <v>11587</v>
      </c>
      <c r="G163" s="57">
        <f>LARGE(County!N2056:W2056,2)</f>
        <v>3931</v>
      </c>
      <c r="H163" s="57"/>
      <c r="I163" s="57">
        <f>County!C2056-F163-G163-H163</f>
        <v>1197</v>
      </c>
      <c r="J163" s="57"/>
    </row>
    <row r="164" spans="1:10">
      <c r="A164" s="10">
        <f>IF(County!D2057=1,1,IF(County!E2057=1,2,IF(County!F2057=1,3,0)))</f>
        <v>1</v>
      </c>
      <c r="B164" s="10">
        <f>IF(County!D2057=2,1,IF(County!E2057=2,2,IF(County!F2057=2,3,0)))</f>
        <v>2</v>
      </c>
      <c r="C164" s="10">
        <f>IF(County!D2057=3,1,IF(County!E2057=3,2,IF(County!F2057=3,3,0)))</f>
        <v>0</v>
      </c>
      <c r="D164" s="10">
        <v>4</v>
      </c>
      <c r="E164" s="10" t="str">
        <f>County!A2057</f>
        <v>Windsor</v>
      </c>
      <c r="F164" s="57">
        <f>MAX(County!N2057:W2057)</f>
        <v>13930</v>
      </c>
      <c r="G164" s="57">
        <f>LARGE(County!N2057:W2057,2)</f>
        <v>6709</v>
      </c>
      <c r="H164" s="57"/>
      <c r="I164" s="57">
        <f>County!C2057-F164-G164-H164</f>
        <v>1023</v>
      </c>
    </row>
    <row r="165" spans="1:10">
      <c r="A165" s="10"/>
      <c r="B165" s="10"/>
      <c r="C165" s="10"/>
      <c r="D165" s="10"/>
      <c r="E165" s="10"/>
      <c r="F165" s="57"/>
      <c r="G165" s="57"/>
      <c r="H165" s="57"/>
      <c r="I165" s="57"/>
    </row>
  </sheetData>
  <phoneticPr fontId="9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M99"/>
  <sheetViews>
    <sheetView workbookViewId="0">
      <selection activeCell="I59" sqref="I59"/>
    </sheetView>
  </sheetViews>
  <sheetFormatPr baseColWidth="10" defaultColWidth="11.42578125" defaultRowHeight="13" x14ac:dyDescent="0"/>
  <cols>
    <col min="1" max="1" width="11.7109375" customWidth="1"/>
    <col min="4" max="4" width="10.7109375" style="2" customWidth="1"/>
  </cols>
  <sheetData>
    <row r="1" spans="1:39">
      <c r="A1" s="56" t="s">
        <v>1881</v>
      </c>
      <c r="C1" s="2"/>
      <c r="D1"/>
    </row>
    <row r="2" spans="1:39">
      <c r="A2" t="s">
        <v>1761</v>
      </c>
      <c r="B2" s="17" t="s">
        <v>1038</v>
      </c>
      <c r="C2" s="17" t="s">
        <v>1652</v>
      </c>
      <c r="D2" s="26" t="s">
        <v>2099</v>
      </c>
      <c r="E2" s="61" t="s">
        <v>895</v>
      </c>
      <c r="F2" s="61" t="s">
        <v>873</v>
      </c>
      <c r="G2" s="25" t="str">
        <f>County!N1</f>
        <v>Democratic</v>
      </c>
      <c r="H2" s="27" t="str">
        <f>County!O1</f>
        <v>Republican</v>
      </c>
      <c r="I2" s="73" t="str">
        <f>County!P1</f>
        <v>Independent</v>
      </c>
      <c r="J2" s="26" t="s">
        <v>990</v>
      </c>
      <c r="K2" s="25"/>
      <c r="M2" s="27"/>
      <c r="O2" s="65"/>
      <c r="Q2" s="18"/>
      <c r="S2" s="18"/>
      <c r="U2" s="18"/>
      <c r="V2" s="18"/>
      <c r="W2" s="18"/>
      <c r="X2" s="170"/>
      <c r="Y2" s="171"/>
      <c r="Z2" s="171"/>
      <c r="AA2" s="18"/>
      <c r="AB2" s="170"/>
      <c r="AC2" s="171"/>
      <c r="AD2" s="171"/>
      <c r="AE2" s="18"/>
      <c r="AF2" s="1"/>
      <c r="AH2" s="1"/>
      <c r="AI2" s="1"/>
      <c r="AJ2" s="1"/>
      <c r="AK2" s="1"/>
      <c r="AM2" s="1"/>
    </row>
    <row r="3" spans="1:39">
      <c r="A3" t="str">
        <f>VLOOKUP(D3,State!$K$3:$BA$38,43,FALSE)</f>
        <v>Illinois</v>
      </c>
      <c r="B3">
        <f>VLOOKUP(A3,State!$BA$3:$BC$38,3,FALSE)</f>
        <v>1</v>
      </c>
      <c r="C3" s="61" t="str">
        <f>IF(RANK(G3,G3:J3)=1,"Dem",IF(RANK(H3,G3:J3)=1,"Rep","Ind"))</f>
        <v>Rep</v>
      </c>
      <c r="D3" s="50">
        <f>MIN(State!K$3:K$38)</f>
        <v>1.5986079531420529E-2</v>
      </c>
      <c r="E3" s="51">
        <f>VLOOKUP(A3,State!$A$3:$J$38,10,FALSE)</f>
        <v>59220</v>
      </c>
      <c r="F3" s="51">
        <f>VLOOKUP(A3,State!$A$3:$C$38,3,FALSE)</f>
        <v>3704473</v>
      </c>
      <c r="G3" s="49">
        <f>VLOOKUP(A3,State!$A$3:$M$38,13,FALSE)</f>
        <v>0.46416264877622271</v>
      </c>
      <c r="H3" s="49">
        <f>VLOOKUP(A3,State!$A$3:$O$38,15,FALSE)</f>
        <v>0.48014872830764321</v>
      </c>
      <c r="I3" s="49">
        <f>VLOOKUP(A3,State!$A$3:$Q$38,17,FALSE)</f>
        <v>1.5143854469988038E-4</v>
      </c>
      <c r="J3" s="55">
        <f t="shared" ref="J3:J12" si="0">1-G3-H3-I3</f>
        <v>5.5537184371434199E-2</v>
      </c>
      <c r="K3" s="49"/>
      <c r="M3" s="49"/>
      <c r="O3" s="49"/>
    </row>
    <row r="4" spans="1:39">
      <c r="A4" t="str">
        <f>VLOOKUP(D4,State!$K$3:$BA$38,43,FALSE)</f>
        <v>Colorado</v>
      </c>
      <c r="B4">
        <f>VLOOKUP(A4,State!$BA$3:$BC$38,3,FALSE)</f>
        <v>1</v>
      </c>
      <c r="C4" s="61" t="str">
        <f t="shared" ref="C4:C12" si="1">IF(RANK(G4,G4:J4)=1,"Dem",IF(RANK(H4,G4:J4)=1,"Rep","Ind"))</f>
        <v>Dem</v>
      </c>
      <c r="D4" s="50">
        <f>SMALL(State!K$3:K$38,2)</f>
        <v>1.6817538483001326E-2</v>
      </c>
      <c r="E4" s="51">
        <f>VLOOKUP(A4,State!$A$3:$J$38,10,FALSE)</f>
        <v>29896</v>
      </c>
      <c r="F4" s="51">
        <f>VLOOKUP(A4,State!$A$3:$C$38,3,FALSE)</f>
        <v>1777668</v>
      </c>
      <c r="G4" s="49">
        <f>VLOOKUP(A4,State!$A$3:$M$38,13,FALSE)</f>
        <v>0.4807900012825792</v>
      </c>
      <c r="H4" s="49">
        <f>VLOOKUP(A4,State!$A$3:$O$38,15,FALSE)</f>
        <v>0.46397246279957788</v>
      </c>
      <c r="I4" s="49">
        <f>VLOOKUP(A4,State!$A$3:$Q$38,17,FALSE)</f>
        <v>6.3853317942382942E-3</v>
      </c>
      <c r="J4" s="55">
        <f t="shared" si="0"/>
        <v>4.8852204123604623E-2</v>
      </c>
      <c r="K4" s="49"/>
      <c r="M4" s="49"/>
      <c r="O4" s="49"/>
    </row>
    <row r="5" spans="1:39">
      <c r="A5" t="str">
        <f>VLOOKUP(D5,State!$K$3:$BA$38,43,FALSE)</f>
        <v>Pennsylvania</v>
      </c>
      <c r="B5">
        <f>VLOOKUP(A5,State!$BA$3:$BC$38,3,FALSE)</f>
        <v>1</v>
      </c>
      <c r="C5" s="61" t="str">
        <f t="shared" si="1"/>
        <v>Rep</v>
      </c>
      <c r="D5" s="50">
        <f>SMALL(State!K$3:K$38,3)</f>
        <v>2.0169893814480418E-2</v>
      </c>
      <c r="E5" s="51">
        <f>VLOOKUP(A5,State!$A$3:$J$38,10,FALSE)</f>
        <v>80229</v>
      </c>
      <c r="F5" s="51">
        <f>VLOOKUP(A5,State!$A$3:$C$38,3,FALSE)</f>
        <v>3977661</v>
      </c>
      <c r="G5" s="49">
        <f>VLOOKUP(A5,State!$A$3:$M$38,13,FALSE)</f>
        <v>0.48991505309275979</v>
      </c>
      <c r="H5" s="49">
        <f>VLOOKUP(A5,State!$A$3:$O$38,15,FALSE)</f>
        <v>0.51008494690724016</v>
      </c>
      <c r="I5" s="49">
        <f>VLOOKUP(A5,State!$A$3:$Q$38,17,FALSE)</f>
        <v>0</v>
      </c>
      <c r="J5" s="55">
        <f t="shared" si="0"/>
        <v>0</v>
      </c>
      <c r="K5" s="49"/>
      <c r="M5" s="49"/>
      <c r="O5" s="49"/>
    </row>
    <row r="6" spans="1:39">
      <c r="A6" t="str">
        <f>VLOOKUP(D6,State!$K$3:$BA$38,43,FALSE)</f>
        <v>Washington</v>
      </c>
      <c r="B6">
        <f>VLOOKUP(A6,State!$BA$3:$BC$38,3,FALSE)</f>
        <v>1</v>
      </c>
      <c r="C6" s="61" t="str">
        <f t="shared" si="1"/>
        <v>Dem</v>
      </c>
      <c r="D6" s="50">
        <f>SMALL(State!K$3:K$38,4)</f>
        <v>4.729651697626612E-2</v>
      </c>
      <c r="E6" s="51">
        <f>VLOOKUP(A6,State!$A$3:$J$38,10,FALSE)</f>
        <v>118766</v>
      </c>
      <c r="F6" s="51">
        <f>VLOOKUP(A6,State!$A$3:$C$38,3,FALSE)</f>
        <v>2511094</v>
      </c>
      <c r="G6" s="49">
        <f>VLOOKUP(A6,State!$A$3:$M$38,13,FALSE)</f>
        <v>0.52364825848813301</v>
      </c>
      <c r="H6" s="49">
        <f>VLOOKUP(A6,State!$A$3:$O$38,15,FALSE)</f>
        <v>0.47635174151186693</v>
      </c>
      <c r="I6" s="49">
        <f>VLOOKUP(A6,State!$A$3:$Q$38,17,FALSE)</f>
        <v>0</v>
      </c>
      <c r="J6" s="55">
        <f t="shared" si="0"/>
        <v>5.5511151231257827E-17</v>
      </c>
      <c r="K6" s="49"/>
      <c r="M6" s="49"/>
      <c r="O6" s="49"/>
    </row>
    <row r="7" spans="1:39">
      <c r="A7" t="str">
        <f>VLOOKUP(D7,State!$K$3:$BA$38,43,FALSE)</f>
        <v>Wisconsin</v>
      </c>
      <c r="B7">
        <f>VLOOKUP(A7,State!$BA$3:$BC$38,3,FALSE)</f>
        <v>1</v>
      </c>
      <c r="C7" s="61" t="str">
        <f t="shared" si="1"/>
        <v>Rep</v>
      </c>
      <c r="D7" s="50">
        <f>SMALL(State!K$3:K$38,5)</f>
        <v>4.8376318488521558E-2</v>
      </c>
      <c r="E7" s="51">
        <f>VLOOKUP(A7,State!$A$3:$J$38,10,FALSE)</f>
        <v>105041</v>
      </c>
      <c r="F7" s="51">
        <f>VLOOKUP(A7,State!$A$3:$C$38,3,FALSE)</f>
        <v>2171331</v>
      </c>
      <c r="G7" s="49">
        <f>VLOOKUP(A7,State!$A$3:$M$38,13,FALSE)</f>
        <v>0.47019915434358006</v>
      </c>
      <c r="H7" s="49">
        <f>VLOOKUP(A7,State!$A$3:$O$38,15,FALSE)</f>
        <v>0.51857547283210159</v>
      </c>
      <c r="I7" s="49">
        <f>VLOOKUP(A7,State!$A$3:$Q$38,17,FALSE)</f>
        <v>0</v>
      </c>
      <c r="J7" s="55">
        <f t="shared" si="0"/>
        <v>1.1225372824318347E-2</v>
      </c>
      <c r="K7" s="49"/>
      <c r="M7" s="49"/>
      <c r="O7" s="49"/>
    </row>
    <row r="8" spans="1:39">
      <c r="A8" t="str">
        <f>VLOOKUP(D8,State!$K$3:$BA$38,43,FALSE)</f>
        <v>Nevada</v>
      </c>
      <c r="B8">
        <f>VLOOKUP(A8,State!$BA$3:$BC$38,3,FALSE)</f>
        <v>1</v>
      </c>
      <c r="C8" s="61" t="str">
        <f t="shared" si="1"/>
        <v>Dem</v>
      </c>
      <c r="D8" s="50">
        <f>SMALL(State!K$3:K$38,6)</f>
        <v>5.7421361678061111E-2</v>
      </c>
      <c r="E8" s="51">
        <f>VLOOKUP(A8,State!$A$3:$J$38,10,FALSE)</f>
        <v>41424</v>
      </c>
      <c r="F8" s="51">
        <f>VLOOKUP(A8,State!$A$3:$C$38,3,FALSE)</f>
        <v>721404</v>
      </c>
      <c r="G8" s="49">
        <f>VLOOKUP(A8,State!$A$3:$M$38,13,FALSE)</f>
        <v>0.50288742507665607</v>
      </c>
      <c r="H8" s="49">
        <f>VLOOKUP(A8,State!$A$3:$O$38,15,FALSE)</f>
        <v>0.44546606339859496</v>
      </c>
      <c r="I8" s="49">
        <f>VLOOKUP(A8,State!$A$3:$Q$38,17,FALSE)</f>
        <v>4.401139999223736E-3</v>
      </c>
      <c r="J8" s="55">
        <f t="shared" si="0"/>
        <v>4.7245371525525236E-2</v>
      </c>
      <c r="K8" s="49"/>
      <c r="M8" s="49"/>
      <c r="O8" s="49"/>
    </row>
    <row r="9" spans="1:39">
      <c r="A9" t="str">
        <f>VLOOKUP(D9,State!$K$3:$BA$38,43,FALSE)</f>
        <v>California</v>
      </c>
      <c r="B9">
        <f>VLOOKUP(A9,State!$BA$3:$BC$38,3,FALSE)</f>
        <v>1</v>
      </c>
      <c r="C9" s="61" t="str">
        <f t="shared" si="1"/>
        <v>Dem</v>
      </c>
      <c r="D9" s="50">
        <f>SMALL(State!K$3:K$38,7)</f>
        <v>0.10010589830562711</v>
      </c>
      <c r="E9" s="51">
        <f>VLOOKUP(A9,State!$A$3:$J$38,10,FALSE)</f>
        <v>1001075</v>
      </c>
      <c r="F9" s="51">
        <f>VLOOKUP(A9,State!$A$3:$C$38,3,FALSE)</f>
        <v>10000160</v>
      </c>
      <c r="G9" s="49">
        <f>VLOOKUP(A9,State!$A$3:$M$38,13,FALSE)</f>
        <v>0.52183575062798992</v>
      </c>
      <c r="H9" s="49">
        <f>VLOOKUP(A9,State!$A$3:$O$38,15,FALSE)</f>
        <v>0.42172985232236282</v>
      </c>
      <c r="I9" s="49">
        <f>VLOOKUP(A9,State!$A$3:$Q$38,17,FALSE)</f>
        <v>0</v>
      </c>
      <c r="J9" s="55">
        <f t="shared" si="0"/>
        <v>5.6434397049647256E-2</v>
      </c>
      <c r="K9" s="49"/>
      <c r="M9" s="49"/>
      <c r="O9" s="49"/>
    </row>
    <row r="10" spans="1:39">
      <c r="A10" t="str">
        <f>VLOOKUP(D10,State!$K$3:$BA$38,43,FALSE)</f>
        <v>West Virginia</v>
      </c>
      <c r="B10">
        <f>VLOOKUP(A10,State!$BA$3:$BC$38,3,FALSE)</f>
        <v>1</v>
      </c>
      <c r="C10" s="61" t="str">
        <f t="shared" si="1"/>
        <v>Dem</v>
      </c>
      <c r="D10" s="50">
        <f>SMALL(State!K$3:K$38,8)</f>
        <v>0.100660819552107</v>
      </c>
      <c r="E10" s="51">
        <f>VLOOKUP(A10,State!$A$3:$J$38,10,FALSE)</f>
        <v>53345</v>
      </c>
      <c r="F10" s="51">
        <f>VLOOKUP(A10,State!$A$3:$C$38,3,FALSE)</f>
        <v>529948</v>
      </c>
      <c r="G10" s="49">
        <f>VLOOKUP(A10,State!$A$3:$M$38,13,FALSE)</f>
        <v>0.53469019601923207</v>
      </c>
      <c r="H10" s="49">
        <f>VLOOKUP(A10,State!$A$3:$O$38,15,FALSE)</f>
        <v>0.43402937646712508</v>
      </c>
      <c r="I10" s="49">
        <f>VLOOKUP(A10,State!$A$3:$Q$38,17,FALSE)</f>
        <v>0</v>
      </c>
      <c r="J10" s="55">
        <f t="shared" si="0"/>
        <v>3.128042751364285E-2</v>
      </c>
      <c r="K10" s="49"/>
      <c r="M10" s="49"/>
      <c r="O10" s="49"/>
    </row>
    <row r="11" spans="1:39">
      <c r="A11" t="str">
        <f>VLOOKUP(D11,State!$K$3:$BA$38,43,FALSE)</f>
        <v>Kentucky</v>
      </c>
      <c r="B11">
        <f>VLOOKUP(A11,State!$BA$3:$BC$38,3,FALSE)</f>
        <v>1</v>
      </c>
      <c r="C11" s="61" t="str">
        <f t="shared" si="1"/>
        <v>Rep</v>
      </c>
      <c r="D11" s="50">
        <f>SMALL(State!K$3:K$38,9)</f>
        <v>0.11468608179477879</v>
      </c>
      <c r="E11" s="51">
        <f>VLOOKUP(A11,State!$A$3:$J$38,10,FALSE)</f>
        <v>155568</v>
      </c>
      <c r="F11" s="51">
        <f>VLOOKUP(A11,State!$A$3:$C$38,3,FALSE)</f>
        <v>1356468</v>
      </c>
      <c r="G11" s="49">
        <f>VLOOKUP(A11,State!$A$3:$M$38,13,FALSE)</f>
        <v>0.44220947342657546</v>
      </c>
      <c r="H11" s="49">
        <f>VLOOKUP(A11,State!$A$3:$O$38,15,FALSE)</f>
        <v>0.55689555522135425</v>
      </c>
      <c r="I11" s="49">
        <f>VLOOKUP(A11,State!$A$3:$Q$38,17,FALSE)</f>
        <v>0</v>
      </c>
      <c r="J11" s="55">
        <f t="shared" si="0"/>
        <v>8.94971352070284E-4</v>
      </c>
      <c r="K11" s="49"/>
      <c r="M11" s="49"/>
      <c r="O11" s="49"/>
    </row>
    <row r="12" spans="1:39">
      <c r="A12" t="str">
        <f>VLOOKUP(D12,State!$K$3:$BA$38,43,FALSE)</f>
        <v>North Carolina</v>
      </c>
      <c r="B12">
        <f>VLOOKUP(A12,State!$BA$3:$BC$38,3,FALSE)</f>
        <v>1</v>
      </c>
      <c r="C12" s="61" t="str">
        <f t="shared" si="1"/>
        <v>Rep</v>
      </c>
      <c r="D12" s="50">
        <f>SMALL(State!K$3:K$38,10)</f>
        <v>0.11765515234697917</v>
      </c>
      <c r="E12" s="51">
        <f>VLOOKUP(A12,State!$A$3:$J$38,10,FALSE)</f>
        <v>312972</v>
      </c>
      <c r="F12" s="51">
        <f>VLOOKUP(A12,State!$A$3:$C$38,3,FALSE)</f>
        <v>2660079</v>
      </c>
      <c r="G12" s="49">
        <f>VLOOKUP(A12,State!$A$3:$M$38,13,FALSE)</f>
        <v>0.43046616284704325</v>
      </c>
      <c r="H12" s="49">
        <f>VLOOKUP(A12,State!$A$3:$O$38,15,FALSE)</f>
        <v>0.54812131519402241</v>
      </c>
      <c r="I12" s="49">
        <f>VLOOKUP(A12,State!$A$3:$Q$38,17,FALSE)</f>
        <v>0</v>
      </c>
      <c r="J12" s="55">
        <f t="shared" si="0"/>
        <v>2.1412521958934394E-2</v>
      </c>
      <c r="K12" s="49"/>
      <c r="M12" s="49"/>
      <c r="O12" s="49"/>
    </row>
    <row r="13" spans="1:39">
      <c r="D13" s="50"/>
      <c r="E13" s="50"/>
      <c r="F13" s="51"/>
      <c r="G13" s="51"/>
      <c r="H13" s="49"/>
      <c r="I13" s="49"/>
      <c r="J13" s="49"/>
      <c r="K13" s="49"/>
      <c r="L13" s="49"/>
      <c r="M13" s="49"/>
    </row>
    <row r="14" spans="1:39">
      <c r="A14" s="56" t="s">
        <v>1598</v>
      </c>
    </row>
    <row r="15" spans="1:39">
      <c r="A15" t="s">
        <v>1761</v>
      </c>
      <c r="B15" s="17" t="s">
        <v>1038</v>
      </c>
      <c r="C15" s="17" t="s">
        <v>1652</v>
      </c>
      <c r="D15" s="26" t="s">
        <v>2099</v>
      </c>
      <c r="E15" s="61" t="s">
        <v>895</v>
      </c>
      <c r="F15" s="61" t="s">
        <v>873</v>
      </c>
      <c r="G15" s="25" t="str">
        <f>County!N1</f>
        <v>Democratic</v>
      </c>
      <c r="H15" s="27" t="str">
        <f>County!O1</f>
        <v>Republican</v>
      </c>
      <c r="I15" s="73" t="str">
        <f>County!P1</f>
        <v>Independent</v>
      </c>
      <c r="J15" s="26" t="s">
        <v>990</v>
      </c>
      <c r="K15" s="25"/>
      <c r="M15" s="27"/>
      <c r="O15" s="65"/>
      <c r="Q15" s="18"/>
      <c r="S15" s="18"/>
      <c r="U15" s="18"/>
      <c r="V15" s="18"/>
      <c r="W15" s="18"/>
      <c r="X15" s="170"/>
      <c r="Y15" s="170"/>
      <c r="Z15" s="170"/>
      <c r="AA15" s="18"/>
      <c r="AB15" s="170"/>
      <c r="AC15" s="170"/>
      <c r="AD15" s="170"/>
      <c r="AE15" s="18"/>
      <c r="AF15" s="1"/>
      <c r="AH15" s="1"/>
      <c r="AI15" s="1"/>
      <c r="AJ15" s="1"/>
      <c r="AK15" s="1"/>
      <c r="AM15" s="1"/>
    </row>
    <row r="16" spans="1:39">
      <c r="A16" t="str">
        <f>VLOOKUP(D16,State!$K$3:$BA$38,43,FALSE)</f>
        <v>South Dakota</v>
      </c>
      <c r="B16">
        <f>VLOOKUP(A16,State!$A$3:$B$38,2,FALSE)</f>
        <v>0</v>
      </c>
      <c r="C16" s="61" t="str">
        <f>IF(RANK(G16,G16:J16)=1,"Dem",IF(RANK(H16,G16:J16)=1,"Rep","Ind"))</f>
        <v>Rep</v>
      </c>
      <c r="D16" s="50">
        <f>MAX(State!K$3:K$38)</f>
        <v>1</v>
      </c>
      <c r="E16" s="51">
        <f>VLOOKUP(A16,State!$A$3:$J$38,10,FALSE)</f>
        <v>227947</v>
      </c>
      <c r="F16" s="51">
        <f>VLOOKUP(A16,State!$A$3:$C$38,3,FALSE)</f>
        <v>227947</v>
      </c>
      <c r="G16" s="49">
        <f>VLOOKUP(A16,State!$A$3:$M$38,13,FALSE)</f>
        <v>0</v>
      </c>
      <c r="H16" s="49">
        <f>VLOOKUP(A16,State!$A$3:$O$38,15,FALSE)</f>
        <v>1</v>
      </c>
      <c r="I16" s="49">
        <f>VLOOKUP(A16,State!$A$3:$Q$38,17,FALSE)</f>
        <v>0</v>
      </c>
      <c r="J16" s="55">
        <f t="shared" ref="J16:J25" si="2">1-G16-H16-I16</f>
        <v>0</v>
      </c>
      <c r="K16" s="49"/>
      <c r="M16" s="49"/>
      <c r="O16" s="49"/>
    </row>
    <row r="17" spans="1:36">
      <c r="A17" t="str">
        <f>VLOOKUP(D17,State!$K$3:$BA$38,43,FALSE)</f>
        <v>North Dakota</v>
      </c>
      <c r="B17">
        <f>VLOOKUP(A17,State!$A$3:$B$38,2,FALSE)</f>
        <v>0</v>
      </c>
      <c r="C17" s="61" t="str">
        <f t="shared" ref="C17:C25" si="3">IF(RANK(G17,G17:J17)=1,"Dem",IF(RANK(H17,G17:J17)=1,"Rep","Ind"))</f>
        <v>Rep</v>
      </c>
      <c r="D17" s="50">
        <f>LARGE(State!K$3:K$38,2)</f>
        <v>0.53906001373465318</v>
      </c>
      <c r="E17" s="51">
        <f>VLOOKUP(A17,State!$A$3:$J$38,10,FALSE)</f>
        <v>128734</v>
      </c>
      <c r="F17" s="51">
        <f>VLOOKUP(A17,State!$A$3:$C$38,3,FALSE)</f>
        <v>238812</v>
      </c>
      <c r="G17" s="49">
        <f>VLOOKUP(A17,State!$A$3:$M$38,13,FALSE)</f>
        <v>0.2217434634775472</v>
      </c>
      <c r="H17" s="49">
        <f>VLOOKUP(A17,State!$A$3:$O$38,15,FALSE)</f>
        <v>0.76080347721220043</v>
      </c>
      <c r="I17" s="49">
        <f>VLOOKUP(A17,State!$A$3:$Q$38,17,FALSE)</f>
        <v>0</v>
      </c>
      <c r="J17" s="55">
        <f t="shared" si="2"/>
        <v>1.7453059310252317E-2</v>
      </c>
      <c r="K17" s="49"/>
      <c r="M17" s="49"/>
      <c r="O17" s="49"/>
    </row>
    <row r="18" spans="1:36">
      <c r="A18" t="str">
        <f>VLOOKUP(D18,State!$K$3:$BA$38,43,FALSE)</f>
        <v>Hawaii</v>
      </c>
      <c r="B18">
        <f>VLOOKUP(A18,State!$A$3:$B$38,2,FALSE)</f>
        <v>0</v>
      </c>
      <c r="C18" s="61" t="str">
        <f t="shared" si="3"/>
        <v>Dem</v>
      </c>
      <c r="D18" s="50">
        <f>LARGE(State!K$3:K$38,3)</f>
        <v>0.53237466370556663</v>
      </c>
      <c r="E18" s="51">
        <f>VLOOKUP(A18,State!$A$3:$J$38,10,FALSE)</f>
        <v>197289</v>
      </c>
      <c r="F18" s="51">
        <f>VLOOKUP(A18,State!$A$3:$C$38,3,FALSE)</f>
        <v>370583</v>
      </c>
      <c r="G18" s="49">
        <f>VLOOKUP(A18,State!$A$3:$M$38,13,FALSE)</f>
        <v>0.74808612375635153</v>
      </c>
      <c r="H18" s="49">
        <f>VLOOKUP(A18,State!$A$3:$O$38,15,FALSE)</f>
        <v>0.21571146005078484</v>
      </c>
      <c r="I18" s="49">
        <f>VLOOKUP(A18,State!$A$3:$Q$38,17,FALSE)</f>
        <v>7.2777218598802425E-3</v>
      </c>
      <c r="J18" s="55">
        <f t="shared" si="2"/>
        <v>2.8924694332983385E-2</v>
      </c>
      <c r="K18" s="49"/>
      <c r="M18" s="49"/>
      <c r="O18" s="49"/>
    </row>
    <row r="19" spans="1:36">
      <c r="A19" t="str">
        <f>VLOOKUP(D19,State!$K$3:$BA$38,43,FALSE)</f>
        <v>Idaho</v>
      </c>
      <c r="B19">
        <f>VLOOKUP(A19,State!$A$3:$B$38,2,FALSE)</f>
        <v>0</v>
      </c>
      <c r="C19" s="61" t="str">
        <f t="shared" si="3"/>
        <v>Rep</v>
      </c>
      <c r="D19" s="50">
        <f>LARGE(State!K$3:K$38,4)</f>
        <v>0.46247413965697504</v>
      </c>
      <c r="E19" s="51">
        <f>VLOOKUP(A19,State!$A$3:$J$38,10,FALSE)</f>
        <v>207896</v>
      </c>
      <c r="F19" s="51">
        <f>VLOOKUP(A19,State!$A$3:$C$38,3,FALSE)</f>
        <v>449530</v>
      </c>
      <c r="G19" s="49">
        <f>VLOOKUP(A19,State!$A$3:$M$38,13,FALSE)</f>
        <v>0.24927591039530175</v>
      </c>
      <c r="H19" s="49">
        <f>VLOOKUP(A19,State!$A$3:$O$38,15,FALSE)</f>
        <v>0.71175005005227687</v>
      </c>
      <c r="I19" s="49">
        <f>VLOOKUP(A19,State!$A$3:$Q$38,17,FALSE)</f>
        <v>0</v>
      </c>
      <c r="J19" s="55">
        <f t="shared" si="2"/>
        <v>3.8974039552421402E-2</v>
      </c>
      <c r="K19" s="49"/>
      <c r="M19" s="49"/>
      <c r="O19" s="49"/>
    </row>
    <row r="20" spans="1:36">
      <c r="A20" t="str">
        <f>VLOOKUP(D20,State!$K$3:$BA$38,43,FALSE)</f>
        <v>Oklahoma</v>
      </c>
      <c r="B20">
        <f>VLOOKUP(A20,State!$A$3:$B$38,2,FALSE)</f>
        <v>0</v>
      </c>
      <c r="C20" s="61" t="str">
        <f t="shared" si="3"/>
        <v>Rep</v>
      </c>
      <c r="D20" s="50">
        <f>LARGE(State!K$3:K$38,5)</f>
        <v>0.44503520126313595</v>
      </c>
      <c r="E20" s="51">
        <f>VLOOKUP(A20,State!$A$3:$J$38,10,FALSE)</f>
        <v>452668</v>
      </c>
      <c r="F20" s="51">
        <f>VLOOKUP(A20,State!$A$3:$C$38,3,FALSE)</f>
        <v>1017151</v>
      </c>
      <c r="G20" s="49">
        <f>VLOOKUP(A20,State!$A$3:$M$38,13,FALSE)</f>
        <v>0.2613318966407151</v>
      </c>
      <c r="H20" s="49">
        <f>VLOOKUP(A20,State!$A$3:$O$38,15,FALSE)</f>
        <v>0.7063670979038511</v>
      </c>
      <c r="I20" s="49">
        <f>VLOOKUP(A20,State!$A$3:$Q$38,17,FALSE)</f>
        <v>2.4625645553118466E-2</v>
      </c>
      <c r="J20" s="55">
        <f t="shared" si="2"/>
        <v>7.6753599023153297E-3</v>
      </c>
      <c r="K20" s="49"/>
      <c r="M20" s="49"/>
      <c r="O20" s="49"/>
    </row>
    <row r="21" spans="1:36">
      <c r="A21" t="str">
        <f>VLOOKUP(D21,State!$K$3:$BA$38,43,FALSE)</f>
        <v>Kansas</v>
      </c>
      <c r="B21">
        <f>VLOOKUP(A21,State!$A$3:$B$38,2,FALSE)</f>
        <v>0</v>
      </c>
      <c r="C21" s="61" t="str">
        <f t="shared" si="3"/>
        <v>Rep</v>
      </c>
      <c r="D21" s="50">
        <f>LARGE(State!K$3:K$38,6)</f>
        <v>0.43715828729413675</v>
      </c>
      <c r="E21" s="51">
        <f>VLOOKUP(A21,State!$A$3:$J$38,10,FALSE)</f>
        <v>366204</v>
      </c>
      <c r="F21" s="51">
        <f>VLOOKUP(A21,State!$A$3:$C$38,3,FALSE)</f>
        <v>837692</v>
      </c>
      <c r="G21" s="49">
        <f>VLOOKUP(A21,State!$A$3:$M$38,13,FALSE)</f>
        <v>0.26378549633994358</v>
      </c>
      <c r="H21" s="49">
        <f>VLOOKUP(A21,State!$A$3:$O$38,15,FALSE)</f>
        <v>0.70094378363408028</v>
      </c>
      <c r="I21" s="49">
        <f>VLOOKUP(A21,State!$A$3:$Q$38,17,FALSE)</f>
        <v>0</v>
      </c>
      <c r="J21" s="55">
        <f t="shared" si="2"/>
        <v>3.5270720025976199E-2</v>
      </c>
      <c r="K21" s="49"/>
      <c r="M21" s="49"/>
      <c r="O21" s="49"/>
    </row>
    <row r="22" spans="1:36">
      <c r="A22" t="str">
        <f>VLOOKUP(D22,State!$K$3:$BA$38,43,FALSE)</f>
        <v>New York</v>
      </c>
      <c r="B22">
        <f>VLOOKUP(A22,State!$A$3:$B$38,2,FALSE)</f>
        <v>0</v>
      </c>
      <c r="C22" s="61" t="str">
        <f t="shared" si="3"/>
        <v>Dem</v>
      </c>
      <c r="D22" s="50">
        <f>LARGE(State!K$3:K$38,7)</f>
        <v>0.34107923727660966</v>
      </c>
      <c r="E22" s="51">
        <f>VLOOKUP(A22,State!$A$3:$J$38,10,FALSE)</f>
        <v>1567387</v>
      </c>
      <c r="F22" s="51">
        <f>VLOOKUP(A22,State!$A$3:$C$38,3,FALSE)</f>
        <v>4595375</v>
      </c>
      <c r="G22" s="49">
        <f>VLOOKUP(A22,State!$A$3:$M$38,13,FALSE)</f>
        <v>0.66308212061039629</v>
      </c>
      <c r="H22" s="49">
        <f>VLOOKUP(A22,State!$A$3:$O$38,15,FALSE)</f>
        <v>0.32200288333378668</v>
      </c>
      <c r="I22" s="49">
        <f>VLOOKUP(A22,State!$A$3:$Q$38,17,FALSE)</f>
        <v>0</v>
      </c>
      <c r="J22" s="55">
        <f t="shared" si="2"/>
        <v>1.4914996055817031E-2</v>
      </c>
      <c r="K22" s="49"/>
      <c r="M22" s="49"/>
      <c r="O22" s="49"/>
    </row>
    <row r="23" spans="1:36">
      <c r="A23" t="str">
        <f>VLOOKUP(D23,State!$K$3:$BA$38,43,FALSE)</f>
        <v>South Carolina</v>
      </c>
      <c r="B23">
        <f>VLOOKUP(A23,State!$A$3:$B$38,2,FALSE)</f>
        <v>0</v>
      </c>
      <c r="C23" s="61" t="str">
        <f t="shared" si="3"/>
        <v>Rep</v>
      </c>
      <c r="D23" s="50">
        <f>LARGE(State!K$3:K$38,8)</f>
        <v>0.33831894897914305</v>
      </c>
      <c r="E23" s="51">
        <f>VLOOKUP(A23,State!$A$3:$J$38,10,FALSE)</f>
        <v>446173</v>
      </c>
      <c r="F23" s="51">
        <f>VLOOKUP(A23,State!$A$3:$C$38,3,FALSE)</f>
        <v>1318794</v>
      </c>
      <c r="G23" s="49">
        <f>VLOOKUP(A23,State!$A$3:$M$38,13,FALSE)</f>
        <v>0.27646319288683446</v>
      </c>
      <c r="H23" s="49">
        <f>VLOOKUP(A23,State!$A$3:$O$38,15,FALSE)</f>
        <v>0.61478214186597757</v>
      </c>
      <c r="I23" s="49">
        <f>VLOOKUP(A23,State!$A$3:$Q$38,17,FALSE)</f>
        <v>0</v>
      </c>
      <c r="J23" s="55">
        <f t="shared" si="2"/>
        <v>0.10875466524718802</v>
      </c>
      <c r="K23" s="49"/>
      <c r="M23" s="49"/>
      <c r="O23" s="49"/>
    </row>
    <row r="24" spans="1:36">
      <c r="A24" t="str">
        <f>VLOOKUP(D24,State!$K$3:$BA$38,43,FALSE)</f>
        <v>Vermont</v>
      </c>
      <c r="B24">
        <f>VLOOKUP(A24,State!$A$3:$B$38,2,FALSE)</f>
        <v>0</v>
      </c>
      <c r="C24" s="61" t="str">
        <f t="shared" si="3"/>
        <v>Dem</v>
      </c>
      <c r="D24" s="50">
        <f>LARGE(State!K$3:K$38,9)</f>
        <v>0.33413839729906708</v>
      </c>
      <c r="E24" s="51">
        <f>VLOOKUP(A24,State!$A$3:$J$38,10,FALSE)</f>
        <v>78582</v>
      </c>
      <c r="F24" s="51">
        <f>VLOOKUP(A24,State!$A$3:$C$38,3,FALSE)</f>
        <v>235178</v>
      </c>
      <c r="G24" s="49">
        <f>VLOOKUP(A24,State!$A$3:$M$38,13,FALSE)</f>
        <v>0.64326169964877666</v>
      </c>
      <c r="H24" s="49">
        <f>VLOOKUP(A24,State!$A$3:$O$38,15,FALSE)</f>
        <v>0.30912330234970958</v>
      </c>
      <c r="I24" s="49">
        <f>VLOOKUP(A24,State!$A$3:$Q$38,17,FALSE)</f>
        <v>1.5069436767044536E-2</v>
      </c>
      <c r="J24" s="55">
        <f t="shared" si="2"/>
        <v>3.2545561234469216E-2</v>
      </c>
      <c r="K24" s="49"/>
      <c r="M24" s="49"/>
      <c r="O24" s="49"/>
    </row>
    <row r="25" spans="1:36">
      <c r="A25" t="str">
        <f>VLOOKUP(D25,State!$K$3:$BA$38,43,FALSE)</f>
        <v>Iowa</v>
      </c>
      <c r="B25">
        <f>VLOOKUP(A25,State!$A$3:$B$38,2,FALSE)</f>
        <v>0</v>
      </c>
      <c r="C25" s="61" t="str">
        <f t="shared" si="3"/>
        <v>Rep</v>
      </c>
      <c r="D25" s="50">
        <f>LARGE(State!K$3:K$38,10)</f>
        <v>0.31049232883806738</v>
      </c>
      <c r="E25" s="51">
        <f>VLOOKUP(A25,State!$A$3:$J$38,10,FALSE)</f>
        <v>346529</v>
      </c>
      <c r="F25" s="51">
        <f>VLOOKUP(A25,State!$A$3:$C$38,3,FALSE)</f>
        <v>1116063</v>
      </c>
      <c r="G25" s="49">
        <f>VLOOKUP(A25,State!$A$3:$M$38,13,FALSE)</f>
        <v>0.33303317106650787</v>
      </c>
      <c r="H25" s="49">
        <f>VLOOKUP(A25,State!$A$3:$O$38,15,FALSE)</f>
        <v>0.6435254999045753</v>
      </c>
      <c r="I25" s="49">
        <f>VLOOKUP(A25,State!$A$3:$Q$38,17,FALSE)</f>
        <v>0</v>
      </c>
      <c r="J25" s="55">
        <f t="shared" si="2"/>
        <v>2.3441329028916824E-2</v>
      </c>
      <c r="K25" s="49"/>
      <c r="M25" s="49"/>
      <c r="O25" s="49"/>
    </row>
    <row r="26" spans="1:36">
      <c r="C26" s="50"/>
      <c r="D26" s="51"/>
      <c r="E26" s="51"/>
      <c r="F26" s="49"/>
      <c r="G26" s="49"/>
      <c r="H26" s="49"/>
      <c r="I26" s="55"/>
      <c r="J26" s="49"/>
      <c r="L26" s="49"/>
      <c r="N26" s="49"/>
    </row>
    <row r="27" spans="1:36">
      <c r="A27" s="56" t="s">
        <v>664</v>
      </c>
      <c r="C27" s="50"/>
      <c r="D27" s="50"/>
      <c r="E27" s="51"/>
      <c r="F27" s="51"/>
      <c r="G27" s="49"/>
      <c r="H27" s="49"/>
      <c r="I27" s="49"/>
      <c r="J27" s="49"/>
      <c r="K27" s="49"/>
      <c r="L27" s="49"/>
    </row>
    <row r="28" spans="1:36">
      <c r="A28" s="154" t="str">
        <f>County!N1</f>
        <v>Democratic</v>
      </c>
      <c r="B28" s="165"/>
      <c r="C28" s="165"/>
      <c r="D28" s="18"/>
      <c r="E28" s="166" t="str">
        <f>County!O1</f>
        <v>Republican</v>
      </c>
      <c r="F28" s="167"/>
      <c r="G28" s="167"/>
      <c r="H28" s="12"/>
      <c r="I28" s="168" t="str">
        <f>County!P1</f>
        <v>Independent</v>
      </c>
      <c r="J28" s="169"/>
      <c r="K28" s="169"/>
      <c r="L28" s="13"/>
      <c r="M28" s="170" t="str">
        <f>County!Q1</f>
        <v>Libertarian</v>
      </c>
      <c r="N28" s="171"/>
      <c r="O28" s="171"/>
      <c r="P28" s="18"/>
      <c r="Q28" s="170" t="str">
        <f>County!R1</f>
        <v>Constitution</v>
      </c>
      <c r="R28" s="171"/>
      <c r="S28" s="171"/>
      <c r="T28" s="18"/>
      <c r="U28" s="170" t="str">
        <f>County!S1</f>
        <v>Green</v>
      </c>
      <c r="V28" s="171"/>
      <c r="W28" s="171"/>
      <c r="X28" s="18"/>
      <c r="Y28" s="170" t="str">
        <f>County!T1</f>
        <v>Republican - WI</v>
      </c>
      <c r="Z28" s="171"/>
      <c r="AA28" s="171"/>
      <c r="AB28" s="18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VLOOKUP(C29,State!M$3:BB$38,41,FALSE)</f>
        <v>Hawaii</v>
      </c>
      <c r="C29" s="29">
        <f>MAX(State!M3:M38)</f>
        <v>0.74808612375635153</v>
      </c>
      <c r="D29" s="18"/>
      <c r="E29" t="str">
        <f>VLOOKUP(G29,State!O$3:BB$38,39,FALSE)</f>
        <v>South Dakota</v>
      </c>
      <c r="G29" s="29">
        <f>MAX(State!O3:O38)</f>
        <v>1</v>
      </c>
      <c r="H29" s="12"/>
      <c r="I29" t="str">
        <f>VLOOKUP(K29,State!Q$3:BB$38,37,FALSE)</f>
        <v>Florida</v>
      </c>
      <c r="K29" s="29">
        <f>MAX(State!Q3:Q38)</f>
        <v>0.29708325802525398</v>
      </c>
      <c r="L29" s="13"/>
      <c r="M29" t="str">
        <f>VLOOKUP(O29,State!S$3:BB$38,35,FALSE)</f>
        <v>Indiana</v>
      </c>
      <c r="O29" s="29">
        <f>MAX(State!S$3:S$38)</f>
        <v>5.407338916273665E-2</v>
      </c>
      <c r="P29" s="29"/>
      <c r="Q29" t="str">
        <f>VLOOKUP(S29,State!U$3:BB$38,33,FALSE)</f>
        <v>Utah</v>
      </c>
      <c r="S29" s="29">
        <f>MAX(State!U3:U38)</f>
        <v>5.6698257731975031E-2</v>
      </c>
      <c r="T29" s="18"/>
      <c r="U29" t="str">
        <f>VLOOKUP(W29,State!W$3:BB$38,31,FALSE)</f>
        <v>South Carolina</v>
      </c>
      <c r="W29" s="29">
        <f>MAX(State!W3:W38)</f>
        <v>9.2108396004228099E-2</v>
      </c>
      <c r="Y29" t="str">
        <f>VLOOKUP(AA29,State!Y$3:BB$38,29,FALSE)</f>
        <v>Alaska</v>
      </c>
      <c r="AA29" s="29">
        <f>MAX(State!Y3:Y38)</f>
        <v>0.39494534344941828</v>
      </c>
      <c r="AD29" s="29"/>
    </row>
    <row r="30" spans="1:36">
      <c r="A30" t="str">
        <f>VLOOKUP(C30,State!M$3:BB$38,41,FALSE)</f>
        <v>New York</v>
      </c>
      <c r="B30" s="29"/>
      <c r="C30" s="29">
        <f>LARGE(State!M$3:M$38,2)</f>
        <v>0.66308212061039629</v>
      </c>
      <c r="D30" s="18"/>
      <c r="E30" t="str">
        <f>VLOOKUP(G30,State!O$3:BB$38,39,FALSE)</f>
        <v>North Dakota</v>
      </c>
      <c r="F30" s="29"/>
      <c r="G30" s="29">
        <f>LARGE(State!O$3:O$38,2)</f>
        <v>0.76080347721220043</v>
      </c>
      <c r="H30" s="12"/>
      <c r="I30" t="str">
        <f>VLOOKUP(K30,State!Q$3:BB$38,37,FALSE)</f>
        <v>Arkansas</v>
      </c>
      <c r="J30" s="29"/>
      <c r="K30" s="29">
        <f>LARGE(State!Q$3:Q$38,2)</f>
        <v>3.2353065617719952E-2</v>
      </c>
      <c r="L30" s="13"/>
      <c r="M30" t="str">
        <f>VLOOKUP(O30,State!S$3:BB$38,35,FALSE)</f>
        <v>Arizona</v>
      </c>
      <c r="N30" s="29"/>
      <c r="O30" s="29">
        <f>LARGE(State!S$3:S$38,2)</f>
        <v>4.674920359953167E-2</v>
      </c>
      <c r="P30" s="29"/>
      <c r="Q30" t="str">
        <f>VLOOKUP(S30,State!U$3:BB$38,33,FALSE)</f>
        <v>Idaho</v>
      </c>
      <c r="R30" s="29"/>
      <c r="S30" s="29">
        <f>LARGE(State!U$3:U$38,2)</f>
        <v>3.8771605899495028E-2</v>
      </c>
      <c r="T30" s="18"/>
      <c r="U30" t="str">
        <f>VLOOKUP(W30,State!W$3:BB$38,31,FALSE)</f>
        <v>Illinois</v>
      </c>
      <c r="V30" s="29"/>
      <c r="W30" s="29">
        <f>LARGE(State!W$3:W$38,2)</f>
        <v>3.1830168555689299E-2</v>
      </c>
      <c r="Y30" t="str">
        <f>VLOOKUP(AA30,State!Y$3:BB$38,29,FALSE)</f>
        <v>Alabama</v>
      </c>
      <c r="Z30" s="29"/>
      <c r="AA30" s="29">
        <f>LARGE(State!Y$3:Y$38,2)</f>
        <v>0</v>
      </c>
      <c r="AC30" s="29"/>
      <c r="AD30" s="29"/>
    </row>
    <row r="31" spans="1:36">
      <c r="A31" t="str">
        <f>VLOOKUP(C31,State!M$3:BB$38,41,FALSE)</f>
        <v>Vermont</v>
      </c>
      <c r="B31" s="29"/>
      <c r="C31" s="29">
        <f>LARGE(State!M$3:M$38,3)</f>
        <v>0.64326169964877666</v>
      </c>
      <c r="D31" s="18"/>
      <c r="E31" t="str">
        <f>VLOOKUP(G31,State!O$3:BB$38,39,FALSE)</f>
        <v>Idaho</v>
      </c>
      <c r="F31" s="29"/>
      <c r="G31" s="29">
        <f>LARGE(State!O$3:O$38,3)</f>
        <v>0.71175005005227687</v>
      </c>
      <c r="H31" s="12"/>
      <c r="I31" t="str">
        <f>VLOOKUP(K31,State!Q$3:BB$38,37,FALSE)</f>
        <v>Delaware</v>
      </c>
      <c r="J31" s="29"/>
      <c r="K31" s="29">
        <f>LARGE(State!Q$3:Q$38,3)</f>
        <v>2.6678421090298696E-2</v>
      </c>
      <c r="L31" s="13"/>
      <c r="M31" t="str">
        <f>VLOOKUP(O31,State!S$3:BB$38,35,FALSE)</f>
        <v>Missouri</v>
      </c>
      <c r="N31" s="29"/>
      <c r="O31" s="29">
        <f>LARGE(State!S$3:S$38,3)</f>
        <v>3.0178008219562846E-2</v>
      </c>
      <c r="P31" s="29"/>
      <c r="Q31" t="str">
        <f>VLOOKUP(S31,State!U$3:BB$38,33,FALSE)</f>
        <v>Missouri</v>
      </c>
      <c r="R31" s="29"/>
      <c r="S31" s="29">
        <f>LARGE(State!U$3:U$38,3)</f>
        <v>2.1250589665409571E-2</v>
      </c>
      <c r="T31" s="18"/>
      <c r="U31" t="str">
        <f>VLOOKUP(W31,State!W$3:BB$38,31,FALSE)</f>
        <v>Colorado</v>
      </c>
      <c r="V31" s="29"/>
      <c r="W31" s="29">
        <f>LARGE(State!W$3:W$38,3)</f>
        <v>2.1873600694842905E-2</v>
      </c>
      <c r="Y31" t="str">
        <f>VLOOKUP(AA31,State!Y$3:BB$38,29,FALSE)</f>
        <v>Alabama</v>
      </c>
      <c r="Z31" s="29"/>
      <c r="AA31" s="29">
        <f>LARGE(State!Y$3:Y$38,3)</f>
        <v>0</v>
      </c>
      <c r="AC31" s="29"/>
      <c r="AD31" s="29"/>
    </row>
    <row r="32" spans="1:36">
      <c r="A32" t="str">
        <f>VLOOKUP(C32,State!M$3:BB$38,41,FALSE)</f>
        <v>Maryland</v>
      </c>
      <c r="B32" s="29"/>
      <c r="C32" s="29">
        <f>LARGE(State!M$3:M$38,4)</f>
        <v>0.62192983317137973</v>
      </c>
      <c r="D32" s="18"/>
      <c r="E32" t="str">
        <f>VLOOKUP(G32,State!O$3:BB$38,39,FALSE)</f>
        <v>Oklahoma</v>
      </c>
      <c r="F32" s="29"/>
      <c r="G32" s="29">
        <f>LARGE(State!O$3:O$38,4)</f>
        <v>0.7063670979038511</v>
      </c>
      <c r="H32" s="12"/>
      <c r="I32" t="str">
        <f>VLOOKUP(K32,State!Q$3:BB$38,37,FALSE)</f>
        <v>Oklahoma</v>
      </c>
      <c r="J32" s="29"/>
      <c r="K32" s="29">
        <f>LARGE(State!Q$3:Q$38,4)</f>
        <v>2.4625645553118466E-2</v>
      </c>
      <c r="L32" s="13"/>
      <c r="M32" t="str">
        <f>VLOOKUP(O32,State!S$3:BB$38,35,FALSE)</f>
        <v>Georgia</v>
      </c>
      <c r="N32" s="29"/>
      <c r="O32" s="29">
        <f>LARGE(State!S$3:S$38,4)</f>
        <v>2.6905306626571562E-2</v>
      </c>
      <c r="P32" s="29"/>
      <c r="Q32" t="str">
        <f>VLOOKUP(S32,State!U$3:BB$38,33,FALSE)</f>
        <v>Ohio</v>
      </c>
      <c r="R32" s="29"/>
      <c r="S32" s="29">
        <f>LARGE(State!U$3:U$38,4)</f>
        <v>1.7261941895070586E-2</v>
      </c>
      <c r="T32" s="18"/>
      <c r="U32" t="str">
        <f>VLOOKUP(W32,State!W$3:BB$38,31,FALSE)</f>
        <v>Hawaii</v>
      </c>
      <c r="V32" s="29"/>
      <c r="W32" s="29">
        <f>LARGE(State!W$3:W$38,4)</f>
        <v>2.0945375260063199E-2</v>
      </c>
      <c r="Y32" t="str">
        <f>VLOOKUP(AA32,State!Y$3:BB$38,29,FALSE)</f>
        <v>Alabama</v>
      </c>
      <c r="Z32" s="29"/>
      <c r="AA32" s="29">
        <f>LARGE(State!Y$3:Y$38,4)</f>
        <v>0</v>
      </c>
      <c r="AC32" s="29"/>
      <c r="AD32" s="29"/>
    </row>
    <row r="33" spans="1:31">
      <c r="A33" t="str">
        <f>VLOOKUP(C33,State!M$3:BB$38,41,FALSE)</f>
        <v>Oregon</v>
      </c>
      <c r="B33" s="29"/>
      <c r="C33" s="29">
        <f>LARGE(State!M$3:M$38,5)</f>
        <v>0.57224030700380146</v>
      </c>
      <c r="D33" s="18"/>
      <c r="E33" t="str">
        <f>VLOOKUP(G33,State!O$3:BB$38,39,FALSE)</f>
        <v>Kansas</v>
      </c>
      <c r="F33" s="29"/>
      <c r="G33" s="29">
        <f>LARGE(State!O$3:O$38,5)</f>
        <v>0.70094378363408028</v>
      </c>
      <c r="H33" s="12"/>
      <c r="I33" t="str">
        <f>VLOOKUP(K33,State!Q$3:BB$38,37,FALSE)</f>
        <v>New Hampshire</v>
      </c>
      <c r="J33" s="29"/>
      <c r="K33" s="29">
        <f>LARGE(State!Q$3:Q$38,5)</f>
        <v>2.0199978468589407E-2</v>
      </c>
      <c r="L33" s="13"/>
      <c r="M33" t="str">
        <f>VLOOKUP(O33,State!S$3:BB$38,35,FALSE)</f>
        <v>Illinois</v>
      </c>
      <c r="N33" s="29"/>
      <c r="O33" s="29">
        <f>LARGE(State!S$3:S$38,5)</f>
        <v>2.3551798056025783E-2</v>
      </c>
      <c r="P33" s="29"/>
      <c r="Q33" t="str">
        <f>VLOOKUP(S33,State!U$3:BB$38,33,FALSE)</f>
        <v>California</v>
      </c>
      <c r="R33" s="29"/>
      <c r="S33" s="29">
        <f>LARGE(State!U$3:U$38,5)</f>
        <v>1.2543899297611238E-2</v>
      </c>
      <c r="T33" s="18"/>
      <c r="U33" t="str">
        <f>VLOOKUP(W33,State!W$3:BB$38,31,FALSE)</f>
        <v>West Virginia</v>
      </c>
      <c r="V33" s="29"/>
      <c r="W33" s="29">
        <f>LARGE(State!W$3:W$38,5)</f>
        <v>1.915659649626001E-2</v>
      </c>
      <c r="Y33" t="str">
        <f>VLOOKUP(AA33,State!Y$3:BB$38,29,FALSE)</f>
        <v>Alabama</v>
      </c>
      <c r="Z33" s="29"/>
      <c r="AA33" s="29">
        <f>LARGE(State!Y$3:Y$38,5)</f>
        <v>0</v>
      </c>
      <c r="AC33" s="29"/>
      <c r="AD33" s="29"/>
    </row>
    <row r="34" spans="1:31">
      <c r="B34" s="29"/>
      <c r="C34" s="29"/>
      <c r="D34" s="18"/>
      <c r="F34" s="29"/>
      <c r="G34" s="29"/>
      <c r="H34" s="12"/>
      <c r="J34" s="29"/>
      <c r="K34" s="29"/>
      <c r="L34" s="13"/>
      <c r="N34" s="29"/>
      <c r="O34" s="29"/>
      <c r="P34" s="29"/>
      <c r="R34" s="29"/>
      <c r="S34" s="29"/>
      <c r="T34" s="18"/>
      <c r="V34" s="29"/>
      <c r="W34" s="29"/>
      <c r="Z34" s="29"/>
      <c r="AA34" s="29"/>
      <c r="AC34" s="29"/>
      <c r="AD34" s="29"/>
    </row>
    <row r="35" spans="1:31">
      <c r="A35" s="79" t="s">
        <v>257</v>
      </c>
      <c r="B35" s="25"/>
      <c r="C35" s="29"/>
      <c r="D35" s="29"/>
      <c r="E35" s="18"/>
      <c r="F35" s="25"/>
      <c r="G35" s="29"/>
      <c r="H35" s="29"/>
      <c r="I35" s="12"/>
      <c r="J35" s="25"/>
      <c r="K35" s="29"/>
      <c r="L35" s="29"/>
      <c r="M35" s="13"/>
      <c r="N35" s="25"/>
      <c r="O35" s="29"/>
      <c r="P35" s="29"/>
      <c r="Q35" s="29"/>
      <c r="R35" s="25"/>
      <c r="S35" s="29"/>
      <c r="T35" s="29"/>
      <c r="U35" s="26"/>
      <c r="V35" s="25"/>
      <c r="W35" s="29"/>
      <c r="X35" s="29"/>
      <c r="Y35" s="18"/>
      <c r="Z35" s="18"/>
      <c r="AA35" s="18"/>
      <c r="AB35" s="18"/>
      <c r="AC35" s="26"/>
      <c r="AD35" s="18"/>
      <c r="AE35" s="18"/>
    </row>
    <row r="36" spans="1:31" ht="12.75" customHeight="1">
      <c r="A36" t="str">
        <f>VLOOKUP(C36,State!M$3:BB$38,41,FALSE)</f>
        <v>South Dakota</v>
      </c>
      <c r="B36" s="29"/>
      <c r="C36" s="29">
        <f>MIN(State!M3:M38)</f>
        <v>0</v>
      </c>
      <c r="D36" s="18"/>
      <c r="E36" t="str">
        <f>VLOOKUP(G36,State!O$3:BB$38,39,FALSE)</f>
        <v>Hawaii</v>
      </c>
      <c r="F36" s="29"/>
      <c r="G36" s="29">
        <f>MIN(State!O3:O38)</f>
        <v>0.21571146005078484</v>
      </c>
      <c r="H36" s="12"/>
      <c r="I36" t="str">
        <f>VLOOKUP(K36,State!Q$3:BB$38,37,FALSE)</f>
        <v>Alabama</v>
      </c>
      <c r="J36" s="29"/>
      <c r="K36" s="29">
        <f>MIN(State!Q3:Q38)</f>
        <v>0</v>
      </c>
      <c r="L36" s="13"/>
      <c r="M36" t="str">
        <f>VLOOKUP(O36,State!S$3:BB$38,35,FALSE)</f>
        <v>Alabama</v>
      </c>
      <c r="N36" s="29"/>
      <c r="O36" s="29">
        <f>MIN(State!S3:S38)</f>
        <v>0</v>
      </c>
      <c r="P36" s="29"/>
      <c r="Q36" t="str">
        <f>VLOOKUP(S36,State!U$3:BB$38,33,FALSE)</f>
        <v>Alabama</v>
      </c>
      <c r="R36" s="29"/>
      <c r="S36" s="29">
        <f>MIN(State!U3:U38)</f>
        <v>0</v>
      </c>
      <c r="T36" s="18"/>
      <c r="V36" s="29"/>
      <c r="W36" s="29"/>
      <c r="X36" s="26"/>
      <c r="Y36" s="18"/>
      <c r="Z36" s="18"/>
      <c r="AA36" s="18"/>
      <c r="AB36" s="26"/>
      <c r="AC36" s="18"/>
      <c r="AD36" s="18"/>
    </row>
    <row r="37" spans="1:31">
      <c r="A37" t="str">
        <f>VLOOKUP(C37,State!M$3:BB$38,41,FALSE)</f>
        <v>Florida</v>
      </c>
      <c r="B37" s="29"/>
      <c r="C37" s="29">
        <f>SMALL(State!M$3:M$38,2)</f>
        <v>0.2019801497143098</v>
      </c>
      <c r="D37" s="18"/>
      <c r="E37" t="str">
        <f>VLOOKUP(G37,State!O$3:BB$38,39,FALSE)</f>
        <v>Vermont</v>
      </c>
      <c r="F37" s="29"/>
      <c r="G37" s="29">
        <f>SMALL(State!O$3:O$38,2)</f>
        <v>0.30912330234970958</v>
      </c>
      <c r="H37" s="12"/>
      <c r="I37" t="s">
        <v>164</v>
      </c>
      <c r="J37" s="29"/>
      <c r="K37" s="29">
        <f>SMALL(State!Q$3:Q$38,2)</f>
        <v>0</v>
      </c>
      <c r="L37" s="13"/>
      <c r="M37" t="str">
        <f>VLOOKUP(O37,State!S$3:BB$38,35,FALSE)</f>
        <v>Alabama</v>
      </c>
      <c r="N37" s="29"/>
      <c r="O37" s="29">
        <f>SMALL(State!S$3:S$38,2)</f>
        <v>0</v>
      </c>
      <c r="P37" s="29"/>
      <c r="Q37" t="str">
        <f>VLOOKUP(S37,State!U$3:BB$38,33,FALSE)</f>
        <v>Alabama</v>
      </c>
      <c r="R37" s="29"/>
      <c r="S37" s="29">
        <f>SMALL(State!U$3:U$38,2)</f>
        <v>0</v>
      </c>
      <c r="T37" s="18"/>
      <c r="V37" s="29"/>
      <c r="W37" s="29"/>
      <c r="X37" s="26"/>
      <c r="Y37" s="18"/>
      <c r="Z37" s="18"/>
      <c r="AA37" s="18"/>
      <c r="AB37" s="26"/>
      <c r="AC37" s="18"/>
      <c r="AD37" s="18"/>
    </row>
    <row r="38" spans="1:31">
      <c r="A38" t="str">
        <f>VLOOKUP(C38,State!M$3:BB$38,41,FALSE)</f>
        <v>North Dakota</v>
      </c>
      <c r="B38" s="29"/>
      <c r="C38" s="29">
        <f>SMALL(State!M$3:M$38,3)</f>
        <v>0.2217434634775472</v>
      </c>
      <c r="D38" s="18"/>
      <c r="E38" t="str">
        <f>VLOOKUP(G38,State!O$3:BB$38,39,FALSE)</f>
        <v>New York</v>
      </c>
      <c r="F38" s="29"/>
      <c r="G38" s="29">
        <f>SMALL(State!O$3:O$38,3)</f>
        <v>0.32200288333378668</v>
      </c>
      <c r="H38" s="12"/>
      <c r="I38" t="s">
        <v>404</v>
      </c>
      <c r="J38" s="29"/>
      <c r="K38" s="29">
        <f>SMALL(State!Q$3:Q$38,3)</f>
        <v>0</v>
      </c>
      <c r="L38" s="13"/>
      <c r="M38" t="str">
        <f>VLOOKUP(O38,State!S$3:BB$38,35,FALSE)</f>
        <v>Alabama</v>
      </c>
      <c r="N38" s="29"/>
      <c r="O38" s="29">
        <f>SMALL(State!S$3:S$38,3)</f>
        <v>0</v>
      </c>
      <c r="P38" s="29"/>
      <c r="Q38" t="str">
        <f>VLOOKUP(S38,State!U$3:BB$38,33,FALSE)</f>
        <v>Alabama</v>
      </c>
      <c r="R38" s="29"/>
      <c r="S38" s="29">
        <f>SMALL(State!U$3:U$38,3)</f>
        <v>0</v>
      </c>
      <c r="T38" s="18"/>
      <c r="V38" s="29"/>
      <c r="W38" s="29"/>
      <c r="X38" s="26"/>
      <c r="Y38" s="18"/>
      <c r="Z38" s="18"/>
      <c r="AA38" s="18"/>
      <c r="AB38" s="26"/>
      <c r="AC38" s="18"/>
      <c r="AD38" s="18"/>
    </row>
    <row r="39" spans="1:31">
      <c r="A39" t="str">
        <f>VLOOKUP(C39,State!M$3:BB$38,41,FALSE)</f>
        <v>Alaska</v>
      </c>
      <c r="B39" s="29"/>
      <c r="C39" s="29">
        <f>SMALL(State!M$3:M$38,4)</f>
        <v>0.23458560255037858</v>
      </c>
      <c r="D39" s="18"/>
      <c r="E39" t="str">
        <f>VLOOKUP(G39,State!O$3:BB$38,39,FALSE)</f>
        <v>Alaska</v>
      </c>
      <c r="F39" s="29"/>
      <c r="G39" s="29">
        <f>SMALL(State!O$3:O$38,4)</f>
        <v>0.35489252310889896</v>
      </c>
      <c r="H39" s="12"/>
      <c r="I39" t="str">
        <f>VLOOKUP(K39,State!Q$3:BB$38,37,FALSE)</f>
        <v>Alabama</v>
      </c>
      <c r="J39" s="29"/>
      <c r="K39" s="29">
        <f>SMALL(State!Q$3:Q$38,4)</f>
        <v>0</v>
      </c>
      <c r="L39" s="13"/>
      <c r="M39" t="str">
        <f>VLOOKUP(O39,State!S$3:BB$38,35,FALSE)</f>
        <v>Alabama</v>
      </c>
      <c r="N39" s="29"/>
      <c r="O39" s="29">
        <f>SMALL(State!S$3:S$38,4)</f>
        <v>0</v>
      </c>
      <c r="P39" s="29"/>
      <c r="Q39" t="str">
        <f>VLOOKUP(S39,State!U$3:BB$38,33,FALSE)</f>
        <v>Alabama</v>
      </c>
      <c r="R39" s="29"/>
      <c r="S39" s="29">
        <f>SMALL(State!U$3:U$38,4)</f>
        <v>0</v>
      </c>
      <c r="T39" s="18"/>
      <c r="V39" s="29"/>
      <c r="W39" s="29"/>
      <c r="X39" s="26"/>
      <c r="Y39" s="18"/>
      <c r="Z39" s="18"/>
      <c r="AA39" s="18"/>
      <c r="AB39" s="26"/>
      <c r="AC39" s="18"/>
      <c r="AD39" s="18"/>
    </row>
    <row r="40" spans="1:31">
      <c r="A40" t="str">
        <f>VLOOKUP(C40,State!M$3:BB$38,41,FALSE)</f>
        <v>Idaho</v>
      </c>
      <c r="B40" s="29"/>
      <c r="C40" s="29">
        <f>SMALL(State!M$3:M$38,5)</f>
        <v>0.24927591039530175</v>
      </c>
      <c r="D40" s="18"/>
      <c r="E40" t="str">
        <f>VLOOKUP(G40,State!O$3:BB$38,39,FALSE)</f>
        <v>Maryland</v>
      </c>
      <c r="F40" s="29"/>
      <c r="G40" s="29">
        <f>SMALL(State!O$3:O$38,5)</f>
        <v>0.35753368036129296</v>
      </c>
      <c r="H40" s="12"/>
      <c r="I40" t="str">
        <f>VLOOKUP(K40,State!Q$3:BB$38,37,FALSE)</f>
        <v>Alabama</v>
      </c>
      <c r="J40" s="29"/>
      <c r="K40" s="29">
        <f>SMALL(State!Q$3:Q$38,5)</f>
        <v>0</v>
      </c>
      <c r="L40" s="13"/>
      <c r="M40" t="str">
        <f>VLOOKUP(O40,State!S$3:BB$38,35,FALSE)</f>
        <v>Alabama</v>
      </c>
      <c r="N40" s="29"/>
      <c r="O40" s="29">
        <f>SMALL(State!S$3:S$38,5)</f>
        <v>0</v>
      </c>
      <c r="P40" s="29"/>
      <c r="Q40" t="str">
        <f>VLOOKUP(S40,State!U$3:BB$38,33,FALSE)</f>
        <v>Alabama</v>
      </c>
      <c r="R40" s="29"/>
      <c r="S40" s="29">
        <f>SMALL(State!U$3:U$38,5)</f>
        <v>0</v>
      </c>
      <c r="T40" s="18"/>
      <c r="V40" s="29"/>
      <c r="W40" s="29"/>
      <c r="X40" s="26"/>
      <c r="Y40" s="18"/>
      <c r="Z40" s="18"/>
      <c r="AA40" s="18"/>
      <c r="AB40" s="26"/>
      <c r="AC40" s="18"/>
      <c r="AD40" s="18"/>
    </row>
    <row r="41" spans="1:31">
      <c r="B41" s="29"/>
      <c r="C41" s="29"/>
      <c r="D41" s="18"/>
      <c r="F41" s="29"/>
      <c r="G41" s="29"/>
      <c r="H41" s="12"/>
      <c r="J41" s="29"/>
      <c r="K41" s="29"/>
      <c r="L41" s="13"/>
      <c r="N41" s="29"/>
      <c r="O41" s="29"/>
      <c r="P41" s="29"/>
      <c r="R41" s="29"/>
      <c r="S41" s="29"/>
      <c r="T41" s="18"/>
      <c r="V41" s="29"/>
      <c r="W41" s="29"/>
      <c r="X41" s="26"/>
      <c r="Y41" s="18"/>
      <c r="Z41" s="18"/>
      <c r="AA41" s="18"/>
      <c r="AB41" s="26"/>
      <c r="AC41" s="18"/>
      <c r="AD41" s="18"/>
    </row>
    <row r="42" spans="1:31">
      <c r="A42" s="79" t="s">
        <v>1488</v>
      </c>
      <c r="B42" s="25"/>
      <c r="C42" s="29"/>
      <c r="D42" s="29"/>
      <c r="E42" s="18"/>
      <c r="F42" s="27"/>
      <c r="G42" s="12"/>
      <c r="H42" s="12"/>
      <c r="I42" s="12"/>
      <c r="J42" s="28"/>
      <c r="K42" s="13"/>
      <c r="L42" s="13"/>
      <c r="M42" s="13"/>
      <c r="N42" s="26"/>
      <c r="O42" s="18"/>
      <c r="P42" s="18"/>
      <c r="Q42" s="18"/>
      <c r="R42" s="26"/>
      <c r="S42" s="18"/>
      <c r="T42" s="18"/>
      <c r="U42" s="26"/>
      <c r="V42" s="26"/>
      <c r="W42" s="18"/>
      <c r="X42" s="18"/>
      <c r="Y42" s="18"/>
      <c r="Z42" s="18"/>
      <c r="AA42" s="18"/>
      <c r="AB42" s="18"/>
      <c r="AC42" s="26"/>
      <c r="AD42" s="18"/>
      <c r="AE42" s="18"/>
    </row>
    <row r="43" spans="1:31" ht="12.75" customHeight="1">
      <c r="A43" t="str">
        <f>VLOOKUP(C43,County!$J$3:$AR$2230,35,FALSE)</f>
        <v>Bronx</v>
      </c>
      <c r="B43" t="str">
        <f>VLOOKUP(C43,County!$J$3:$AS$2230,36,FALSE)</f>
        <v>NY</v>
      </c>
      <c r="C43" s="2">
        <f>MAX(County!J1:J2230)</f>
        <v>0.90098515879738683</v>
      </c>
      <c r="E43" t="str">
        <f>VLOOKUP(G43,County!$K$3:$AR$2230,34,FALSE)</f>
        <v>Aurora</v>
      </c>
      <c r="F43" t="str">
        <f>VLOOKUP(G43,County!$K$3:$AS$2230,35,FALSE)</f>
        <v>SD</v>
      </c>
      <c r="G43" s="2">
        <f>MAX(County!K1:K2230)</f>
        <v>1</v>
      </c>
      <c r="H43" s="2"/>
      <c r="I43" t="str">
        <f>VLOOKUP(K43,County!$L$3:$AR$2230,33,FALSE)</f>
        <v>Pinellas</v>
      </c>
      <c r="J43" t="str">
        <f>VLOOKUP(K43,County!$L$3:$AS$2230,34,FALSE)</f>
        <v>FL</v>
      </c>
      <c r="K43" s="2">
        <f>MAX(County!L1:L2230)</f>
        <v>0.42075224702859498</v>
      </c>
      <c r="L43" s="2"/>
      <c r="M43" t="str">
        <f>VLOOKUP(O43,County!$AM$3:$AR$2230,6,FALSE)</f>
        <v>Montgomery</v>
      </c>
      <c r="N43" t="str">
        <f>VLOOKUP(O43,County!$AM$3:$AS$2230,7,FALSE)</f>
        <v>IN</v>
      </c>
      <c r="O43" s="2">
        <f>MAX(County!AM1:AM2230)</f>
        <v>0.11527296563348628</v>
      </c>
      <c r="P43" s="2"/>
      <c r="Q43" t="str">
        <f>VLOOKUP(S43,County!$AN$3:$AR$2230,5,FALSE)</f>
        <v>Cache</v>
      </c>
      <c r="R43" t="str">
        <f>VLOOKUP(S43,County!$AN$3:$AS$2230,6,FALSE)</f>
        <v>UT</v>
      </c>
      <c r="S43" s="2">
        <f>MAX(County!AN1:AN2230)</f>
        <v>0.17957847350112544</v>
      </c>
      <c r="T43" s="2"/>
      <c r="U43" t="str">
        <f>VLOOKUP(W43,County!$AP$3:$AS$2230,3,FALSE)</f>
        <v>Richland</v>
      </c>
      <c r="V43" t="str">
        <f>VLOOKUP(W43,County!$AP$3:$AS$2230,4,FALSE)</f>
        <v>SC</v>
      </c>
      <c r="W43" s="2">
        <f>MAX(County!AP1:AP2230)</f>
        <v>0.18440862615528866</v>
      </c>
      <c r="X43" s="2"/>
      <c r="Y43" t="str">
        <f>VLOOKUP(AA43,County!$AO$3:$AR$2230,4,FALSE)</f>
        <v>District 38</v>
      </c>
      <c r="Z43" t="str">
        <f>VLOOKUP(AA43,County!$AO$3:$AS$2230,5,FALSE)</f>
        <v>AK</v>
      </c>
      <c r="AA43" s="2">
        <f>MAX(County!AO1:AO2230)</f>
        <v>0.71339563862928346</v>
      </c>
      <c r="AB43" s="2"/>
    </row>
    <row r="44" spans="1:31">
      <c r="A44" t="str">
        <f>VLOOKUP(C44,County!$J$3:$AR$2230,35,FALSE)</f>
        <v>Prince George's</v>
      </c>
      <c r="B44" t="str">
        <f>VLOOKUP(C44,County!$J$3:$AS$2230,36,FALSE)</f>
        <v>MD</v>
      </c>
      <c r="C44" s="2">
        <f>LARGE(County!J1:J2230,2)</f>
        <v>0.89105894454226886</v>
      </c>
      <c r="E44" t="str">
        <f>VLOOKUP(G44,County!$K$3:$AR$2230,34,FALSE)</f>
        <v>Aurora</v>
      </c>
      <c r="F44" t="str">
        <f>VLOOKUP(G44,County!$K$3:$AS$2230,35,FALSE)</f>
        <v>SD</v>
      </c>
      <c r="G44" s="2">
        <f>LARGE(County!K1:K2230,2)</f>
        <v>1</v>
      </c>
      <c r="I44" t="str">
        <f>VLOOKUP(K44,County!$L$3:$AR$2230,33,FALSE)</f>
        <v>Leon</v>
      </c>
      <c r="J44" t="str">
        <f>VLOOKUP(K44,County!$L$3:$AS$2230,34,FALSE)</f>
        <v>FL</v>
      </c>
      <c r="K44" s="2">
        <f>LARGE(County!L1:L2230,2)</f>
        <v>0.40535429936305734</v>
      </c>
      <c r="M44" t="str">
        <f>VLOOKUP(O44,County!$AM$3:$AR$2230,6,FALSE)</f>
        <v>Rush</v>
      </c>
      <c r="N44" t="str">
        <f>VLOOKUP(O44,County!$AM$3:$AS$2230,7,FALSE)</f>
        <v>IN</v>
      </c>
      <c r="O44" s="2">
        <f>LARGE(County!AM1:AM2230,2)</f>
        <v>0.10730917189714517</v>
      </c>
      <c r="P44" s="2"/>
      <c r="Q44" t="str">
        <f>VLOOKUP(S44,County!$AN$3:$AR$2230,5,FALSE)</f>
        <v>Millard</v>
      </c>
      <c r="R44" t="str">
        <f>VLOOKUP(S44,County!$AN$3:$AS$2230,6,FALSE)</f>
        <v>UT</v>
      </c>
      <c r="S44" s="2">
        <f>LARGE(County!AN1:AN2230,2)</f>
        <v>0.13482032218091697</v>
      </c>
      <c r="U44" t="str">
        <f>VLOOKUP(W44,County!$AP$3:$AS$2230,3,FALSE)</f>
        <v>Charleston</v>
      </c>
      <c r="V44" t="str">
        <f>VLOOKUP(W44,County!$AP$3:$AS$2230,4,FALSE)</f>
        <v>SC</v>
      </c>
      <c r="W44" s="2">
        <f>LARGE(County!AP1:AP2230,2)</f>
        <v>0.12586039335130098</v>
      </c>
      <c r="Y44" t="str">
        <f>VLOOKUP(AA44,County!$AO$3:$AR$2230,4,FALSE)</f>
        <v>District 39</v>
      </c>
      <c r="Z44" t="str">
        <f>VLOOKUP(AA44,County!$AO$3:$AS$2230,5,FALSE)</f>
        <v>AK</v>
      </c>
      <c r="AA44" s="2">
        <f>LARGE(County!AO1:AO2230,2)</f>
        <v>0.68190899001109873</v>
      </c>
    </row>
    <row r="45" spans="1:31">
      <c r="A45" t="str">
        <f>VLOOKUP(C45,County!$J$3:$AR$2230,35,FALSE)</f>
        <v>Baltimore City</v>
      </c>
      <c r="B45" t="str">
        <f>VLOOKUP(C45,County!$J$3:$AS$2230,36,FALSE)</f>
        <v>MD</v>
      </c>
      <c r="C45" s="2">
        <f>LARGE(County!J3:J2231,3)</f>
        <v>0.86585701765368728</v>
      </c>
      <c r="D45"/>
      <c r="E45" t="str">
        <f>VLOOKUP(G45,County!$K$3:$AR$2230,34,FALSE)</f>
        <v>Aurora</v>
      </c>
      <c r="F45" t="str">
        <f>VLOOKUP(G45,County!$K$3:$AS$2230,35,FALSE)</f>
        <v>SD</v>
      </c>
      <c r="G45" s="2">
        <f>LARGE(County!K3:K2231,3)</f>
        <v>1</v>
      </c>
      <c r="I45" t="str">
        <f>VLOOKUP(K45,County!$L$3:$AR$2230,33,FALSE)</f>
        <v>Sarasota</v>
      </c>
      <c r="J45" t="str">
        <f>VLOOKUP(K45,County!$L$3:$AS$2230,34,FALSE)</f>
        <v>FL</v>
      </c>
      <c r="K45" s="2">
        <f>LARGE(County!L3:L2231,3)</f>
        <v>0.40368931643921985</v>
      </c>
      <c r="M45" t="str">
        <f>VLOOKUP(O45,County!$AM$3:$AR$2230,6,FALSE)</f>
        <v>Miami</v>
      </c>
      <c r="N45" t="str">
        <f>VLOOKUP(O45,County!$AM$3:$AS$2230,7,FALSE)</f>
        <v>IN</v>
      </c>
      <c r="O45" s="2">
        <f>LARGE(County!AM3:AM2231,3)</f>
        <v>9.5008605851979344E-2</v>
      </c>
      <c r="P45" s="2"/>
      <c r="Q45" t="str">
        <f>VLOOKUP(S45,County!$AN$3:$AR$2230,5,FALSE)</f>
        <v>Washington</v>
      </c>
      <c r="R45" t="str">
        <f>VLOOKUP(S45,County!$AN$3:$AS$2230,6,FALSE)</f>
        <v>ID</v>
      </c>
      <c r="S45" s="2">
        <f>LARGE(County!AN3:AN2231,3)</f>
        <v>0.10545764638999432</v>
      </c>
      <c r="U45" t="str">
        <f>VLOOKUP(W45,County!$AP$3:$AS$2230,3,FALSE)</f>
        <v>Lexington</v>
      </c>
      <c r="V45" t="str">
        <f>VLOOKUP(W45,County!$AP$3:$AS$2230,4,FALSE)</f>
        <v>SC</v>
      </c>
      <c r="W45" s="2">
        <f>LARGE(County!AP3:AP2231,3)</f>
        <v>0.11830201809324982</v>
      </c>
      <c r="Y45" t="str">
        <f>VLOOKUP(AA45,County!$AO$3:$AR$2230,4,FALSE)</f>
        <v>District 40</v>
      </c>
      <c r="Z45" t="str">
        <f>VLOOKUP(AA45,County!$AO$3:$AS$2230,5,FALSE)</f>
        <v>AK</v>
      </c>
      <c r="AA45" s="2">
        <f>LARGE(County!AO3:AO2231,3)</f>
        <v>0.61259799945931337</v>
      </c>
    </row>
    <row r="46" spans="1:31">
      <c r="A46" t="str">
        <f>VLOOKUP(C46,County!$J$3:$AR$2230,35,FALSE)</f>
        <v>New York</v>
      </c>
      <c r="B46" t="str">
        <f>VLOOKUP(C46,County!$J$3:$AS$2230,36,FALSE)</f>
        <v>NY</v>
      </c>
      <c r="C46" s="2">
        <f>LARGE(County!J4:J2231,4)</f>
        <v>0.85095492807793149</v>
      </c>
      <c r="D46"/>
      <c r="E46" t="str">
        <f>VLOOKUP(G46,County!$K$3:$AR$2230,34,FALSE)</f>
        <v>Aurora</v>
      </c>
      <c r="F46" t="str">
        <f>VLOOKUP(G46,County!$K$3:$AS$2230,35,FALSE)</f>
        <v>SD</v>
      </c>
      <c r="G46" s="2">
        <f>LARGE(County!K4:K2231,4)</f>
        <v>1</v>
      </c>
      <c r="I46" t="str">
        <f>VLOOKUP(K46,County!$L$3:$AR$2230,33,FALSE)</f>
        <v>Palm Beach</v>
      </c>
      <c r="J46" t="str">
        <f>VLOOKUP(K46,County!$L$3:$AS$2230,34,FALSE)</f>
        <v>FL</v>
      </c>
      <c r="K46" s="2">
        <f>LARGE(County!L4:L2231,4)</f>
        <v>0.40291802034975988</v>
      </c>
      <c r="M46" t="str">
        <f>VLOOKUP(O46,County!$AM$3:$AR$2230,6,FALSE)</f>
        <v>Wayne</v>
      </c>
      <c r="N46" t="str">
        <f>VLOOKUP(O46,County!$AM$3:$AS$2230,7,FALSE)</f>
        <v>IN</v>
      </c>
      <c r="O46" s="2">
        <f>LARGE(County!AM4:AM2231,4)</f>
        <v>9.1289325331878529E-2</v>
      </c>
      <c r="P46" s="2"/>
      <c r="Q46" t="str">
        <f>VLOOKUP(S46,County!$AN$3:$AR$2230,5,FALSE)</f>
        <v>Sanpete</v>
      </c>
      <c r="R46" t="str">
        <f>VLOOKUP(S46,County!$AN$3:$AS$2230,6,FALSE)</f>
        <v>UT</v>
      </c>
      <c r="S46" s="2">
        <f>LARGE(County!AN4:AN2231,4)</f>
        <v>0.10239541160593792</v>
      </c>
      <c r="U46" t="str">
        <f>VLOOKUP(W46,County!$AP$3:$AS$2230,3,FALSE)</f>
        <v>Beaufort</v>
      </c>
      <c r="V46" t="str">
        <f>VLOOKUP(W46,County!$AP$3:$AS$2230,4,FALSE)</f>
        <v>SC</v>
      </c>
      <c r="W46" s="2">
        <f>LARGE(County!AP4:AP2231,4)</f>
        <v>0.11671703324193967</v>
      </c>
      <c r="Y46" t="str">
        <f>VLOOKUP(AA46,County!$AO$3:$AR$2230,4,FALSE)</f>
        <v>District 37</v>
      </c>
      <c r="Z46" t="str">
        <f>VLOOKUP(AA46,County!$AO$3:$AS$2230,5,FALSE)</f>
        <v>AK</v>
      </c>
      <c r="AA46" s="2">
        <f>LARGE(County!AO4:AO2231,4)</f>
        <v>0.5842968539930089</v>
      </c>
    </row>
    <row r="47" spans="1:31">
      <c r="A47" t="str">
        <f>VLOOKUP(C47,County!$J$3:$AR$2230,35,FALSE)</f>
        <v>Philadelphia</v>
      </c>
      <c r="B47" t="str">
        <f>VLOOKUP(C47,County!$J$3:$AS$2230,36,FALSE)</f>
        <v>PA</v>
      </c>
      <c r="C47" s="2">
        <f>LARGE(County!J5:J2231,5)</f>
        <v>0.84037635834798596</v>
      </c>
      <c r="D47"/>
      <c r="E47" t="str">
        <f>VLOOKUP(G47,County!$K$3:$AR$2230,34,FALSE)</f>
        <v>Aurora</v>
      </c>
      <c r="F47" t="str">
        <f>VLOOKUP(G47,County!$K$3:$AS$2230,35,FALSE)</f>
        <v>SD</v>
      </c>
      <c r="G47" s="2">
        <f>LARGE(County!K5:K2231,5)</f>
        <v>1</v>
      </c>
      <c r="I47" t="str">
        <f>VLOOKUP(K47,County!$L$3:$AR$2230,33,FALSE)</f>
        <v>Monroe</v>
      </c>
      <c r="J47" t="str">
        <f>VLOOKUP(K47,County!$L$3:$AS$2230,34,FALSE)</f>
        <v>FL</v>
      </c>
      <c r="K47" s="2">
        <f>LARGE(County!L5:L2231,5)</f>
        <v>0.39942506997503591</v>
      </c>
      <c r="M47" t="str">
        <f>VLOOKUP(O47,County!$AM$3:$AR$2230,6,FALSE)</f>
        <v>Morgan</v>
      </c>
      <c r="N47" t="str">
        <f>VLOOKUP(O47,County!$AM$3:$AS$2230,7,FALSE)</f>
        <v>IN</v>
      </c>
      <c r="O47" s="2">
        <f>LARGE(County!AM5:AM2231,5)</f>
        <v>9.0168025286973888E-2</v>
      </c>
      <c r="P47" s="2"/>
      <c r="Q47" t="str">
        <f>VLOOKUP(S47,County!$AN$3:$AR$2230,5,FALSE)</f>
        <v>Morgan</v>
      </c>
      <c r="R47" t="str">
        <f>VLOOKUP(S47,County!$AN$3:$AS$2230,6,FALSE)</f>
        <v>UT</v>
      </c>
      <c r="S47" s="2">
        <f>LARGE(County!AN5:AN2231,5)</f>
        <v>9.7857371282379271E-2</v>
      </c>
      <c r="U47" t="str">
        <f>VLOOKUP(W47,County!$AP$3:$AS$2230,3,FALSE)</f>
        <v>Fairfield</v>
      </c>
      <c r="V47" t="str">
        <f>VLOOKUP(W47,County!$AP$3:$AS$2230,4,FALSE)</f>
        <v>SC</v>
      </c>
      <c r="W47" s="2">
        <f>LARGE(County!AP5:AP2231,5)</f>
        <v>0.10422766131865557</v>
      </c>
      <c r="Y47" t="str">
        <f>VLOOKUP(AA47,County!$AO$3:$AR$2230,4,FALSE)</f>
        <v>District 28</v>
      </c>
      <c r="Z47" t="str">
        <f>VLOOKUP(AA47,County!$AO$3:$AS$2230,5,FALSE)</f>
        <v>AK</v>
      </c>
      <c r="AA47" s="2">
        <f>LARGE(County!AO5:AO2231,5)</f>
        <v>0.48137676705593119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79" t="s">
        <v>1899</v>
      </c>
    </row>
    <row r="50" spans="1:31" ht="12.75" customHeight="1">
      <c r="A50" t="str">
        <f>VLOOKUP(C50,County!$J$3:$AR$2230,35,FALSE)</f>
        <v>Aurora</v>
      </c>
      <c r="B50" t="str">
        <f>VLOOKUP(C50,County!$J$3:$AS$2230,36,FALSE)</f>
        <v>SD</v>
      </c>
      <c r="C50" s="2">
        <f>MIN(County!J1:J2230)</f>
        <v>0</v>
      </c>
      <c r="D50"/>
      <c r="E50" t="str">
        <f>VLOOKUP(G50,County!$K$3:$AR$2230,34,FALSE)</f>
        <v>Bronx</v>
      </c>
      <c r="F50" t="str">
        <f>VLOOKUP(G50,County!$K$3:$AS$2230,35,FALSE)</f>
        <v>NY</v>
      </c>
      <c r="G50" s="2">
        <f>MIN(County!K1:K2230)</f>
        <v>9.023660056394249E-2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VLOOKUP(C51,County!$J$3:$AR$2230,35,FALSE)</f>
        <v>Aurora</v>
      </c>
      <c r="B51" t="str">
        <f>VLOOKUP(C51,County!$J$3:$AS$2230,36,FALSE)</f>
        <v>SD</v>
      </c>
      <c r="C51" s="2">
        <f>SMALL(County!J1:J2230,2)</f>
        <v>0</v>
      </c>
      <c r="D51"/>
      <c r="E51" t="str">
        <f>VLOOKUP(G51,County!$K$3:$AR$2230,34,FALSE)</f>
        <v>District 38</v>
      </c>
      <c r="F51" t="str">
        <f>VLOOKUP(G51,County!$K$3:$AS$2230,35,FALSE)</f>
        <v>AK</v>
      </c>
      <c r="G51" s="2">
        <f>SMALL(County!K1:K2230,2)</f>
        <v>9.7292115983704769E-2</v>
      </c>
      <c r="I51" s="76"/>
      <c r="K51" s="2"/>
    </row>
    <row r="52" spans="1:31">
      <c r="A52" t="str">
        <f>VLOOKUP(C52,County!$J$3:$AR$2230,35,FALSE)</f>
        <v>Aurora</v>
      </c>
      <c r="B52" t="str">
        <f>VLOOKUP(C52,County!$J$3:$AS$2230,36,FALSE)</f>
        <v>SD</v>
      </c>
      <c r="C52" s="2">
        <f>SMALL(County!J3:J2231,3)</f>
        <v>0</v>
      </c>
      <c r="D52"/>
      <c r="E52" t="str">
        <f>VLOOKUP(G52,County!$K$3:$AR$2230,34,FALSE)</f>
        <v>Prince George's</v>
      </c>
      <c r="F52" t="str">
        <f>VLOOKUP(G52,County!$K$3:$AS$2230,35,FALSE)</f>
        <v>MD</v>
      </c>
      <c r="G52" s="2">
        <f>SMALL(County!K3:K2231,3)</f>
        <v>9.8532924214159934E-2</v>
      </c>
      <c r="I52" s="75"/>
      <c r="K52" s="2"/>
    </row>
    <row r="53" spans="1:31">
      <c r="A53" t="str">
        <f>VLOOKUP(C53,County!$J$3:$AR$2230,35,FALSE)</f>
        <v>Aurora</v>
      </c>
      <c r="B53" t="str">
        <f>VLOOKUP(C53,County!$J$3:$AS$2230,36,FALSE)</f>
        <v>SD</v>
      </c>
      <c r="C53" s="2">
        <f>SMALL(County!J4:J2231,4)</f>
        <v>0</v>
      </c>
      <c r="D53"/>
      <c r="E53" t="str">
        <f>VLOOKUP(G53,County!$K$3:$AR$2230,34,FALSE)</f>
        <v>Baltimore City</v>
      </c>
      <c r="F53" t="str">
        <f>VLOOKUP(G53,County!$K$3:$AS$2230,35,FALSE)</f>
        <v>MD</v>
      </c>
      <c r="G53" s="2">
        <f>SMALL(County!K4:K2231,4)</f>
        <v>0.11478652810817579</v>
      </c>
      <c r="K53" s="2"/>
    </row>
    <row r="54" spans="1:31">
      <c r="A54" t="str">
        <f>VLOOKUP(C54,County!$J$3:$AR$2230,35,FALSE)</f>
        <v>Aurora</v>
      </c>
      <c r="B54" t="str">
        <f>VLOOKUP(C54,County!$J$3:$AS$2230,36,FALSE)</f>
        <v>SD</v>
      </c>
      <c r="C54" s="2">
        <f>SMALL(County!J5:J2231,5)</f>
        <v>0</v>
      </c>
      <c r="D54"/>
      <c r="E54" t="str">
        <f>VLOOKUP(G54,County!$K$3:$AR$2230,34,FALSE)</f>
        <v>District 39</v>
      </c>
      <c r="F54" t="str">
        <f>VLOOKUP(G54,County!$K$3:$AS$2230,35,FALSE)</f>
        <v>AK</v>
      </c>
      <c r="G54" s="2">
        <f>SMALL(County!K5:K2231,5)</f>
        <v>0.11786903440621532</v>
      </c>
      <c r="K54" s="2"/>
    </row>
    <row r="55" spans="1:31">
      <c r="C55" s="2"/>
      <c r="D55"/>
      <c r="G55" s="2"/>
      <c r="K55" s="2"/>
    </row>
    <row r="56" spans="1:31">
      <c r="A56" s="56" t="s">
        <v>2576</v>
      </c>
      <c r="C56" s="2"/>
      <c r="D56" t="s">
        <v>2577</v>
      </c>
      <c r="G56" s="2"/>
      <c r="H56" t="s">
        <v>146</v>
      </c>
      <c r="K56" s="2"/>
      <c r="L56" t="s">
        <v>501</v>
      </c>
    </row>
    <row r="57" spans="1:31">
      <c r="A57" t="str">
        <f>VLOOKUP(C57,County!$J$3:$AR$2230,35,FALSE)</f>
        <v>Greene</v>
      </c>
      <c r="B57" t="str">
        <f>VLOOKUP(C57,County!$J$3:$AS$2230,36,FALSE)</f>
        <v>PA</v>
      </c>
      <c r="C57" s="2">
        <f>DMAX(County!D1:J2230,"Democratic",D56:D57)</f>
        <v>0.49913518434228493</v>
      </c>
      <c r="D57">
        <v>2</v>
      </c>
      <c r="E57" t="str">
        <f>VLOOKUP(G57,County!$K$3:$AR$2230,34,FALSE)</f>
        <v>Union</v>
      </c>
      <c r="F57" t="str">
        <f>VLOOKUP(G57,County!$K$3:$AS$2230,35,FALSE)</f>
        <v>KY</v>
      </c>
      <c r="G57" s="2">
        <f>DMAX(County!E1:K2230,"Republican",H56:H57)</f>
        <v>0.49970172996619605</v>
      </c>
      <c r="H57">
        <v>2</v>
      </c>
      <c r="I57" t="str">
        <f>VLOOKUP(K57,County!$L$3:$AR$2230,33,FALSE)</f>
        <v>Sarasota</v>
      </c>
      <c r="J57" t="str">
        <f>VLOOKUP(K57,County!$L$3:$AS$2230,34,FALSE)</f>
        <v>FL</v>
      </c>
      <c r="K57" s="2">
        <f>DMAX(County!F1:L2230,"Independent",L56:L57)</f>
        <v>0.40368931643921985</v>
      </c>
      <c r="L57">
        <v>2</v>
      </c>
    </row>
    <row r="58" spans="1:31">
      <c r="H58" s="2"/>
      <c r="L58" s="2"/>
      <c r="M58" s="7"/>
    </row>
    <row r="59" spans="1:31">
      <c r="A59" s="56" t="s">
        <v>966</v>
      </c>
      <c r="D59" t="s">
        <v>2577</v>
      </c>
      <c r="G59" s="2"/>
      <c r="H59" t="s">
        <v>146</v>
      </c>
      <c r="K59" s="2"/>
      <c r="L59" t="s">
        <v>501</v>
      </c>
    </row>
    <row r="60" spans="1:31">
      <c r="A60" t="str">
        <f>VLOOKUP(C60,County!$J$3:$AR$2230,35,FALSE)</f>
        <v>District 35</v>
      </c>
      <c r="B60" t="str">
        <f>VLOOKUP(C60,County!$J$3:$AS$2230,36,FALSE)</f>
        <v>AK</v>
      </c>
      <c r="C60" s="2">
        <f>DMIN(County!D1:J2230,"Democratic",D59:D60)</f>
        <v>0.34826746074715753</v>
      </c>
      <c r="D60">
        <v>1</v>
      </c>
      <c r="E60" t="str">
        <f>VLOOKUP(G60,County!$K$3:$AR$2230,34,FALSE)</f>
        <v>District 7</v>
      </c>
      <c r="F60" t="str">
        <f>VLOOKUP(G60,County!$K$3:$AS$2230,35,FALSE)</f>
        <v>AK</v>
      </c>
      <c r="G60" s="2">
        <f>DMIN(County!E1:K2230,"Republican",H59:H60)</f>
        <v>0.37666347279889278</v>
      </c>
      <c r="H60">
        <v>1</v>
      </c>
      <c r="I60" t="str">
        <f>VLOOKUP(K60,County!$L$3:$AR$2230,33,FALSE)</f>
        <v>Broward</v>
      </c>
      <c r="J60" t="str">
        <f>VLOOKUP(K60,County!$L$3:$AS$2230,34,FALSE)</f>
        <v>FL</v>
      </c>
      <c r="K60" s="2">
        <f>DMIN(County!F1:L2230,"Independent",L59:L60)</f>
        <v>0.3596133665522091</v>
      </c>
      <c r="L60">
        <v>1</v>
      </c>
    </row>
    <row r="61" spans="1:31">
      <c r="H61" s="2"/>
      <c r="L61" s="2"/>
      <c r="M61" s="10"/>
    </row>
    <row r="62" spans="1:31">
      <c r="A62" t="s">
        <v>2121</v>
      </c>
      <c r="B62" s="19" t="str">
        <f>A28</f>
        <v>Democratic</v>
      </c>
      <c r="C62" s="77" t="str">
        <f>E28</f>
        <v>Republican</v>
      </c>
      <c r="D62" s="78" t="str">
        <f>I28</f>
        <v>Independent</v>
      </c>
      <c r="E62" s="7" t="str">
        <f>M28</f>
        <v>Libertarian</v>
      </c>
      <c r="F62" s="7" t="str">
        <f>Q28</f>
        <v>Constitution</v>
      </c>
      <c r="G62" s="7" t="str">
        <f>U28</f>
        <v>Green</v>
      </c>
      <c r="H62" s="7" t="str">
        <f>Y28</f>
        <v>Republican - WI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1469</v>
      </c>
      <c r="B63" s="7">
        <f>COUNTIF(State!$G$1:$G$38,1)</f>
        <v>12</v>
      </c>
      <c r="C63" s="7">
        <f>COUNTIF(State!$H$1:$H$38,1)</f>
        <v>23</v>
      </c>
      <c r="D63" s="7">
        <f>COUNTIF(State!$I$1:$I$38,1)</f>
        <v>0</v>
      </c>
      <c r="E63" s="7">
        <f>COUNTIF(State!$BD$1:$BD$38,1)</f>
        <v>0</v>
      </c>
      <c r="F63" s="7">
        <f>COUNTIF(State!$BE$1:$BE$38,1)</f>
        <v>0</v>
      </c>
      <c r="G63" s="7">
        <f>COUNTIF(State!$BF$1:$BF$38,1)</f>
        <v>1</v>
      </c>
      <c r="H63" s="7">
        <f>COUNTIF(State!$BG$1:$BG$38,1)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926</v>
      </c>
      <c r="B64" s="7">
        <f>COUNTIF(State!$G$1:$G$38,2)</f>
        <v>21</v>
      </c>
      <c r="C64" s="7">
        <f>COUNTIF(State!$H$1:$H$38,2)</f>
        <v>13</v>
      </c>
      <c r="D64" s="7">
        <f>COUNTIF(State!$I$1:$I$38,2)</f>
        <v>1</v>
      </c>
      <c r="E64" s="7">
        <f>COUNTIF(State!$BD$1:$BD$38,2)</f>
        <v>0</v>
      </c>
      <c r="F64" s="7">
        <f>COUNTIF(State!$BE$1:$BE$38,2)</f>
        <v>0</v>
      </c>
      <c r="G64" s="7">
        <f>COUNTIF(State!$BF$1:$BF$38,2)</f>
        <v>0</v>
      </c>
      <c r="H64" s="7">
        <f>COUNTIF(State!$BG$1:$BG$38,2)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1260</v>
      </c>
      <c r="B65" s="7">
        <f>COUNTIF(State!$G$1:$G$38,3)</f>
        <v>3</v>
      </c>
      <c r="C65" s="7">
        <f>COUNTIF(State!$H$1:$H$38,3)</f>
        <v>0</v>
      </c>
      <c r="D65" s="7">
        <f>COUNTIF(State!$I$1:$I$38,3)</f>
        <v>6</v>
      </c>
      <c r="E65" s="7">
        <f>COUNTIF(State!$BD$1:$BD$38,3)</f>
        <v>11</v>
      </c>
      <c r="F65" s="7">
        <f>COUNTIF(State!$BE$1:$BE$38,3)</f>
        <v>5</v>
      </c>
      <c r="G65" s="7">
        <f>COUNTIF(State!$BF$1:$BF$38,3)</f>
        <v>1</v>
      </c>
      <c r="H65" s="7">
        <f>COUNTIF(State!$BG$1:$BG$38,3)</f>
        <v>8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1611</v>
      </c>
      <c r="B67" s="2"/>
      <c r="C67" s="2"/>
    </row>
    <row r="68" spans="1:31" s="7" customFormat="1">
      <c r="A68" s="72" t="s">
        <v>1469</v>
      </c>
      <c r="B68" s="1">
        <f>COUNTIF(County!D$1:D$2230,1)-B63</f>
        <v>389</v>
      </c>
      <c r="C68" s="1">
        <f>COUNTIF(County!E$1:E$2230,1)-C63</f>
        <v>1741</v>
      </c>
      <c r="D68" s="1">
        <f>COUNTIF(County!F$1:F$2230,1)-D63</f>
        <v>4</v>
      </c>
      <c r="E68" s="1">
        <f>COUNTIF(County!AI$1:AI$2230,1)-E63</f>
        <v>0</v>
      </c>
      <c r="F68" s="1">
        <f>COUNTIF(County!AJ$1:AJ$2230,1)-F63</f>
        <v>0</v>
      </c>
      <c r="G68" s="1">
        <f>COUNTIF(County!AK$1:AK$2230,1)-G63</f>
        <v>24</v>
      </c>
      <c r="H68" s="1">
        <f>COUNTIF(County!AL$1:AL$2230,1)-H63</f>
        <v>0</v>
      </c>
    </row>
    <row r="69" spans="1:31" s="7" customFormat="1">
      <c r="A69" s="72" t="s">
        <v>926</v>
      </c>
      <c r="B69" s="1">
        <f>COUNTIF(County!D$1:D$2230,2)-B64</f>
        <v>1619</v>
      </c>
      <c r="C69" s="1">
        <f>COUNTIF(County!E$1:E$2230,2)-C64</f>
        <v>404</v>
      </c>
      <c r="D69" s="1">
        <f>COUNTIF(County!F$1:F$2230,2)-D64</f>
        <v>52</v>
      </c>
      <c r="E69" s="1">
        <f>COUNTIF(County!AI$1:AI$2230,2)-E64</f>
        <v>0</v>
      </c>
      <c r="F69" s="1">
        <f>COUNTIF(County!AJ$1:AJ$2230,2)-F64</f>
        <v>0</v>
      </c>
      <c r="G69" s="1">
        <f>COUNTIF(County!AK$1:AK$2230,2)-G64</f>
        <v>15</v>
      </c>
      <c r="H69" s="1">
        <f>COUNTIF(County!AL$1:AL$2230,2)-H64</f>
        <v>0</v>
      </c>
    </row>
    <row r="70" spans="1:31" s="7" customFormat="1">
      <c r="A70" s="72" t="s">
        <v>1260</v>
      </c>
      <c r="B70" s="1">
        <f>COUNTIF(County!D$1:D$2230,3)-B65</f>
        <v>82</v>
      </c>
      <c r="C70" s="1">
        <f>COUNTIF(County!E$1:E$2230,3)-C65</f>
        <v>12</v>
      </c>
      <c r="D70" s="1">
        <f>COUNTIF(County!F$1:F$2230,3)-D65</f>
        <v>194</v>
      </c>
      <c r="E70" s="1">
        <f>COUNTIF(County!AI$1:AI$2230,3)-E65</f>
        <v>795</v>
      </c>
      <c r="F70" s="1">
        <f>COUNTIF(County!AJ$1:AJ$2230,3)-F65</f>
        <v>267</v>
      </c>
      <c r="G70" s="1">
        <f>COUNTIF(County!AK$1:AK$2230,3)-G65</f>
        <v>0</v>
      </c>
      <c r="H70" s="1">
        <f>COUNTIF(County!AL$1:AL$2230,3)-H65</f>
        <v>339</v>
      </c>
    </row>
    <row r="71" spans="1:31" s="7" customFormat="1">
      <c r="A71" s="72" t="s">
        <v>1434</v>
      </c>
      <c r="B71" s="1">
        <f>COUNTIF(County!$D$1:$D$2230,4)-COUNTIF(State!$G$1:$G$38,4)</f>
        <v>0</v>
      </c>
      <c r="C71" s="1">
        <f>COUNTIF(County!$E$1:$E$2230,4)-COUNTIF(State!$H$1:$H$38,4)</f>
        <v>0</v>
      </c>
      <c r="D71" s="1">
        <f>COUNTIF(County!$F$1:$F$2230,4)-COUNTIF(State!$I$1:$I$38,4)</f>
        <v>111</v>
      </c>
      <c r="E71" s="1">
        <f>COUNTIF(County!$AI$1:$AI$2230,4)-COUNTIF(State!$BD$1:$BD$38,4)</f>
        <v>379</v>
      </c>
      <c r="F71" s="1">
        <f>COUNTIF(County!$AJ$1:$AJ$2230,4)-COUNTIF(State!$BE$1:$BE$38,4)</f>
        <v>185</v>
      </c>
      <c r="G71" s="1">
        <f>COUNTIF(County!$AK$1:$AK$2230,4)-COUNTIF(State!$BF$1:$BF$38,4)</f>
        <v>0</v>
      </c>
      <c r="H71" s="1">
        <f>COUNTIF(County!$AL$1:$AL$2230,4)-COUNTIF(State!$BG$1:$BG$38,4)</f>
        <v>121</v>
      </c>
    </row>
    <row r="73" spans="1:31">
      <c r="A73" s="72" t="s">
        <v>1422</v>
      </c>
    </row>
    <row r="74" spans="1:31">
      <c r="A74" t="s">
        <v>2142</v>
      </c>
      <c r="B74" s="1">
        <f>COUNTIF(State!$M1:$M38,"&lt;.0999")</f>
        <v>1</v>
      </c>
      <c r="C74" s="1">
        <f>COUNTIF(State!$O1:$O38,"&lt;.0999")</f>
        <v>0</v>
      </c>
      <c r="D74" s="1">
        <f>COUNTIF(State!$Q$1:$Q$38,"&lt;.0999")</f>
        <v>35</v>
      </c>
    </row>
    <row r="75" spans="1:31">
      <c r="A75" t="s">
        <v>2200</v>
      </c>
      <c r="B75" s="1">
        <f>COUNTIF(State!$M$1:$M$38,"&lt;.1999")-B74</f>
        <v>0</v>
      </c>
      <c r="C75" s="1">
        <f>COUNTIF(State!$O$1:$O$38,"&lt;.1999")-C74</f>
        <v>0</v>
      </c>
      <c r="D75" s="1">
        <f>COUNTIF(State!$Q$1:$Q$38,"&lt;.1999")-D74</f>
        <v>0</v>
      </c>
    </row>
    <row r="76" spans="1:31">
      <c r="A76" t="s">
        <v>1272</v>
      </c>
      <c r="B76" s="1">
        <f>COUNTIF(State!$M$1:$M$38,"&lt;.2999")-SUM(B74:B75)</f>
        <v>7</v>
      </c>
      <c r="C76" s="1">
        <f>COUNTIF(State!$O$1:$O$38,"&lt;.2999")-SUM(C74:C75)</f>
        <v>1</v>
      </c>
      <c r="D76" s="1">
        <f>COUNTIF(State!$Q$1:$Q$38,"&lt;.2999")-SUM(D74:D75)</f>
        <v>1</v>
      </c>
    </row>
    <row r="77" spans="1:31">
      <c r="A77" t="s">
        <v>946</v>
      </c>
      <c r="B77" s="1">
        <f>COUNTIF(State!$M$1:$M$38,"&lt;.3999")-SUM(B74:B76)</f>
        <v>9</v>
      </c>
      <c r="C77" s="1">
        <f>COUNTIF(State!$O$1:$O$38,"&lt;.3999")-SUM(C74:C76)</f>
        <v>5</v>
      </c>
      <c r="D77" s="1">
        <f>COUNTIF(State!$Q$1:$Q$38,"&lt;.3999")-SUM(D74:D76)</f>
        <v>0</v>
      </c>
    </row>
    <row r="78" spans="1:31">
      <c r="A78" t="s">
        <v>964</v>
      </c>
      <c r="B78" s="1">
        <f>COUNTIF(State!$M$1:$M$38,"&lt;.4999")-SUM(B74:B77)</f>
        <v>8</v>
      </c>
      <c r="C78" s="1">
        <f>COUNTIF(State!$O$1:$O$38,"&lt;.4999")-SUM(C74:C77)</f>
        <v>9</v>
      </c>
      <c r="D78" s="1">
        <f>COUNTIF(State!$Q$1:$Q$38,"&lt;.4999")-SUM(D74:D77)</f>
        <v>0</v>
      </c>
    </row>
    <row r="79" spans="1:31">
      <c r="A79" t="s">
        <v>2088</v>
      </c>
      <c r="B79" s="1">
        <f>COUNTIF(State!$M$1:$M$38,"&lt;.5999")-SUM(B74:B78)</f>
        <v>7</v>
      </c>
      <c r="C79" s="1">
        <f>COUNTIF(State!$O$1:$O$38,"&lt;.5999")-SUM(C74:C78)</f>
        <v>11</v>
      </c>
      <c r="D79" s="1">
        <f>COUNTIF(State!$Q$1:$Q$38,"&lt;.5999")-SUM(D74:D78)</f>
        <v>0</v>
      </c>
    </row>
    <row r="80" spans="1:31">
      <c r="A80" t="s">
        <v>2089</v>
      </c>
      <c r="B80" s="1">
        <f>COUNTIF(State!$M$1:$M$38,"&lt;.6999")-SUM(B74:B79)</f>
        <v>3</v>
      </c>
      <c r="C80" s="1">
        <f>COUNTIF(State!$O$1:$O$38,"&lt;.6999")-SUM(C74:C79)</f>
        <v>5</v>
      </c>
      <c r="D80" s="1">
        <f>COUNTIF(State!$Q$1:$Q$38,"&lt;.6999")-SUM(D74:D79)</f>
        <v>0</v>
      </c>
    </row>
    <row r="81" spans="1:4">
      <c r="A81" t="s">
        <v>2090</v>
      </c>
      <c r="B81" s="1">
        <f>COUNTIF(State!$M$1:$M$38,"&lt;.7999")-SUM(B74:B80)</f>
        <v>1</v>
      </c>
      <c r="C81" s="1">
        <f>COUNTIF(State!$O$1:$O$38,"&lt;.7999")-SUM(C74:C80)</f>
        <v>4</v>
      </c>
      <c r="D81" s="1">
        <f>COUNTIF(State!$Q$1:$Q$38,"&lt;.7999")-SUM(D74:D80)</f>
        <v>0</v>
      </c>
    </row>
    <row r="82" spans="1:4">
      <c r="A82" t="s">
        <v>2091</v>
      </c>
      <c r="B82" s="1">
        <f>COUNTIF(State!$M$1:$M$38,"&lt;.8999")-SUM(B74:B81)</f>
        <v>0</v>
      </c>
      <c r="C82" s="1">
        <f>COUNTIF(State!$O$1:$O$38,"&lt;.8999")-SUM(C74:C81)</f>
        <v>0</v>
      </c>
      <c r="D82" s="1">
        <f>COUNTIF(State!$Q$1:$Q$38,"&lt;.8999")-SUM(D74:D81)</f>
        <v>0</v>
      </c>
    </row>
    <row r="83" spans="1:4">
      <c r="A83" t="s">
        <v>1281</v>
      </c>
      <c r="B83" s="1">
        <f>COUNTIF(State!$M$1:$M$38,"&lt;1")-SUM(B74:B82)</f>
        <v>0</v>
      </c>
      <c r="C83" s="1">
        <f>COUNTIF(State!$O$1:$O$38,"&lt;1")-SUM(C74:C82)</f>
        <v>0</v>
      </c>
      <c r="D83" s="1">
        <f>COUNTIF(State!$Q$1:$Q$38,"&lt;1")-SUM(D74:D82)</f>
        <v>0</v>
      </c>
    </row>
    <row r="84" spans="1:4">
      <c r="D84"/>
    </row>
    <row r="85" spans="1:4">
      <c r="A85" t="s">
        <v>2565</v>
      </c>
      <c r="D85"/>
    </row>
    <row r="86" spans="1:4">
      <c r="A86" t="s">
        <v>2142</v>
      </c>
      <c r="B86" s="1">
        <f>COUNTIF(County!J1:J2231,"&lt;.0999")-B74</f>
        <v>121</v>
      </c>
      <c r="C86" s="1">
        <f>COUNTIF(County!K1:K2231,"&lt;.0999")-C74</f>
        <v>3</v>
      </c>
      <c r="D86" s="1">
        <f>COUNTIF(County!L1:L2231,"&lt;.0999")-D74</f>
        <v>2086</v>
      </c>
    </row>
    <row r="87" spans="1:4">
      <c r="A87" t="s">
        <v>2200</v>
      </c>
      <c r="B87" s="1">
        <f>COUNTIF(County!J1:J2231,"&lt;.1999")-SUM(B74:B75)-B86</f>
        <v>260</v>
      </c>
      <c r="C87" s="1">
        <f>COUNTIF(County!K1:K2231,"&lt;.1999")-SUM(C74:C75)-C86</f>
        <v>17</v>
      </c>
      <c r="D87" s="1">
        <f>COUNTIF(County!L1:L2231,"&lt;.1999")-SUM(D74:D75)-D86</f>
        <v>20</v>
      </c>
    </row>
    <row r="88" spans="1:4">
      <c r="A88" t="s">
        <v>1272</v>
      </c>
      <c r="B88" s="1">
        <f>COUNTIF(County!J1:J2231,"&lt;.2999")-SUM(B74:B76)-SUM(B86:B87)</f>
        <v>514</v>
      </c>
      <c r="C88" s="1">
        <f>COUNTIF(County!K1:K2231,"&lt;.2999")-SUM(C74:C76)-SUM(C86:C87)</f>
        <v>45</v>
      </c>
      <c r="D88" s="1">
        <f>COUNTIF(County!L1:L2231,"&lt;.2999")-SUM(D74:D76)-SUM(D86:D87)</f>
        <v>33</v>
      </c>
    </row>
    <row r="89" spans="1:4">
      <c r="A89" t="s">
        <v>946</v>
      </c>
      <c r="B89" s="1">
        <f>COUNTIF(County!J1:J2231,"&lt;.3999")-SUM(B74:B77)-SUM(B86:B88)</f>
        <v>552</v>
      </c>
      <c r="C89" s="1">
        <f>COUNTIF(County!K1:K2231,"&lt;.3999")-SUM(C74:C77)-SUM(C86:C88)</f>
        <v>145</v>
      </c>
      <c r="D89" s="1">
        <f>COUNTIF(County!L1:L2231,"&lt;.3999")-SUM(D74:D77)-SUM(D86:D88)</f>
        <v>14</v>
      </c>
    </row>
    <row r="90" spans="1:4">
      <c r="A90" t="s">
        <v>964</v>
      </c>
      <c r="B90" s="1">
        <f>COUNTIF(County!J1:J2231,"&lt;.4999")-SUM(B74:B78)-SUM(B86:B89)</f>
        <v>361</v>
      </c>
      <c r="C90" s="1">
        <f>COUNTIF(County!K1:K2231,"&lt;.4999")-SUM(C74:C78)-SUM(C86:C89)</f>
        <v>277</v>
      </c>
      <c r="D90" s="1">
        <f>COUNTIF(County!L1:L2231,"&lt;.4999")-SUM(D74:D78)-SUM(D86:D89)</f>
        <v>4</v>
      </c>
    </row>
    <row r="91" spans="1:4">
      <c r="A91" t="s">
        <v>2088</v>
      </c>
      <c r="B91" s="1">
        <f>COUNTIF(County!J1:J2231,"&lt;.5999")-SUM(B74:B79)-SUM(B86:B90)</f>
        <v>236</v>
      </c>
      <c r="C91" s="1">
        <f>COUNTIF(County!K1:K2231,"&lt;.5999")-SUM(C74:C79)-SUM(C86:C90)</f>
        <v>522</v>
      </c>
      <c r="D91" s="1">
        <f>COUNTIF(County!L1:L2231,"&lt;.5999")-SUM(D74:D79)-SUM(D86:D90)</f>
        <v>0</v>
      </c>
    </row>
    <row r="92" spans="1:4">
      <c r="A92" t="s">
        <v>2089</v>
      </c>
      <c r="B92" s="1">
        <f>COUNTIF(County!J1:J2231,"&lt;.6999")-SUM(B74:B80)-SUM(B86:B91)</f>
        <v>81</v>
      </c>
      <c r="C92" s="1">
        <f>COUNTIF(County!K1:K2231,"&lt;.6999")-SUM(C74:C80)-SUM(C86:C91)</f>
        <v>596</v>
      </c>
      <c r="D92" s="1">
        <f>COUNTIF(County!L1:L2231,"&lt;.6999")-SUM(D74:D80)-SUM(D86:D91)</f>
        <v>0</v>
      </c>
    </row>
    <row r="93" spans="1:4">
      <c r="A93" t="s">
        <v>2090</v>
      </c>
      <c r="B93" s="1">
        <f>COUNTIF(County!J1:J2231,"&lt;.7999")-SUM(B74:B81)-SUM(B86:B92)</f>
        <v>23</v>
      </c>
      <c r="C93" s="1">
        <f>COUNTIF(County!K1:K2231,"&lt;.7999")-SUM(C74:C81)-SUM(C86:C92)</f>
        <v>335</v>
      </c>
      <c r="D93" s="1">
        <f>COUNTIF(County!L1:L2231,"&lt;.7999")-SUM(D74:D81)-SUM(D86:D92)</f>
        <v>0</v>
      </c>
    </row>
    <row r="94" spans="1:4">
      <c r="A94" t="s">
        <v>2091</v>
      </c>
      <c r="B94" s="1">
        <f>COUNTIF(County!J1:J2231,"&lt;.8999")-SUM(B74:B82)-SUM(B86:B93)</f>
        <v>8</v>
      </c>
      <c r="C94" s="1">
        <f>COUNTIF(County!K1:K2231,"&lt;.8999")-SUM(C74:C82)-SUM(C86:C93)</f>
        <v>127</v>
      </c>
      <c r="D94" s="1">
        <f>COUNTIF(County!L1:L2231,"&lt;.8999")-SUM(D74:D82)-SUM(D86:D93)</f>
        <v>0</v>
      </c>
    </row>
    <row r="95" spans="1:4">
      <c r="A95" t="s">
        <v>1281</v>
      </c>
      <c r="B95" s="1">
        <f>COUNTIF(County!J1:J2231,"&lt;.9999")-SUM(B74:B83)-SUM(B86:B94)</f>
        <v>1</v>
      </c>
      <c r="C95" s="1">
        <f>COUNTIF(County!K1:K2231,"&lt;.9999")-SUM(C74:C83)-SUM(C86:C94)</f>
        <v>24</v>
      </c>
      <c r="D95" s="1">
        <f>COUNTIF(County!L1:L2231,"&lt;.9999")-SUM(D74:D83)-SUM(D86:D94)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B2:AD2"/>
    <mergeCell ref="Y28:AA28"/>
    <mergeCell ref="U28:W28"/>
    <mergeCell ref="X15:Z15"/>
    <mergeCell ref="AB15:AD15"/>
    <mergeCell ref="X2:Z2"/>
    <mergeCell ref="A28:C28"/>
    <mergeCell ref="E28:G28"/>
    <mergeCell ref="I28:K28"/>
    <mergeCell ref="Q28:S28"/>
    <mergeCell ref="M28:O28"/>
  </mergeCells>
  <phoneticPr fontId="9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J272"/>
  <sheetViews>
    <sheetView topLeftCell="A52" workbookViewId="0">
      <selection activeCell="F87" sqref="F87"/>
    </sheetView>
  </sheetViews>
  <sheetFormatPr baseColWidth="10" defaultColWidth="11.42578125" defaultRowHeight="13" x14ac:dyDescent="0"/>
  <cols>
    <col min="1" max="1" width="3.140625" customWidth="1"/>
    <col min="2" max="2" width="19.140625" bestFit="1" customWidth="1"/>
    <col min="3" max="3" width="20" bestFit="1" customWidth="1"/>
    <col min="4" max="4" width="11.7109375" bestFit="1" customWidth="1"/>
    <col min="5" max="5" width="8.42578125" bestFit="1" customWidth="1"/>
    <col min="6" max="6" width="12.140625" bestFit="1" customWidth="1"/>
    <col min="7" max="7" width="10" customWidth="1"/>
    <col min="8" max="8" width="8.28515625" bestFit="1" customWidth="1"/>
    <col min="9" max="9" width="4.5703125" bestFit="1" customWidth="1"/>
  </cols>
  <sheetData>
    <row r="1" spans="1:7">
      <c r="A1" s="80" t="s">
        <v>245</v>
      </c>
      <c r="B1" s="80" t="s">
        <v>2098</v>
      </c>
      <c r="C1" s="80" t="s">
        <v>224</v>
      </c>
      <c r="D1" s="80" t="s">
        <v>2097</v>
      </c>
      <c r="E1" s="80" t="s">
        <v>616</v>
      </c>
      <c r="F1" s="80" t="s">
        <v>617</v>
      </c>
    </row>
    <row r="2" spans="1:7">
      <c r="A2">
        <v>1</v>
      </c>
      <c r="C2" s="15" t="s">
        <v>1532</v>
      </c>
      <c r="D2">
        <f>A2</f>
        <v>1</v>
      </c>
      <c r="E2">
        <f>Ballots!B5</f>
        <v>0</v>
      </c>
      <c r="F2" t="s">
        <v>1532</v>
      </c>
      <c r="G2" t="s">
        <v>2313</v>
      </c>
    </row>
    <row r="3" spans="1:7">
      <c r="A3">
        <v>2</v>
      </c>
      <c r="C3" s="14" t="s">
        <v>804</v>
      </c>
      <c r="D3">
        <f t="shared" ref="D3:D21" si="0">A3</f>
        <v>2</v>
      </c>
      <c r="E3">
        <f>Ballots!C5</f>
        <v>0</v>
      </c>
      <c r="F3" t="s">
        <v>804</v>
      </c>
      <c r="G3" t="s">
        <v>1975</v>
      </c>
    </row>
    <row r="4" spans="1:7">
      <c r="A4">
        <v>3</v>
      </c>
      <c r="C4" s="71" t="s">
        <v>104</v>
      </c>
      <c r="D4">
        <f t="shared" si="0"/>
        <v>3</v>
      </c>
      <c r="E4">
        <f>Ballots!D5</f>
        <v>0</v>
      </c>
      <c r="F4" t="s">
        <v>104</v>
      </c>
      <c r="G4" t="s">
        <v>1976</v>
      </c>
    </row>
    <row r="5" spans="1:7">
      <c r="A5">
        <v>4</v>
      </c>
      <c r="C5" t="s">
        <v>1823</v>
      </c>
      <c r="D5">
        <f t="shared" si="0"/>
        <v>4</v>
      </c>
      <c r="E5">
        <f>Ballots!E5</f>
        <v>0</v>
      </c>
      <c r="F5" t="s">
        <v>1823</v>
      </c>
      <c r="G5" t="s">
        <v>1977</v>
      </c>
    </row>
    <row r="6" spans="1:7">
      <c r="A6">
        <v>5</v>
      </c>
      <c r="C6" t="s">
        <v>1060</v>
      </c>
      <c r="D6">
        <f t="shared" si="0"/>
        <v>5</v>
      </c>
      <c r="E6">
        <f>Ballots!F5</f>
        <v>0</v>
      </c>
      <c r="F6" t="s">
        <v>1060</v>
      </c>
      <c r="G6" t="s">
        <v>1978</v>
      </c>
    </row>
    <row r="7" spans="1:7">
      <c r="A7">
        <v>6</v>
      </c>
      <c r="B7" s="1"/>
      <c r="C7" t="s">
        <v>1691</v>
      </c>
      <c r="D7">
        <f t="shared" si="0"/>
        <v>6</v>
      </c>
      <c r="E7">
        <f>Ballots!G5</f>
        <v>0</v>
      </c>
      <c r="F7" t="s">
        <v>1691</v>
      </c>
      <c r="G7" t="s">
        <v>1979</v>
      </c>
    </row>
    <row r="8" spans="1:7">
      <c r="A8">
        <v>7</v>
      </c>
      <c r="B8" s="1"/>
      <c r="C8" t="s">
        <v>57</v>
      </c>
      <c r="D8">
        <f t="shared" si="0"/>
        <v>7</v>
      </c>
      <c r="E8">
        <f>Ballots!H5</f>
        <v>0</v>
      </c>
      <c r="F8" t="s">
        <v>56</v>
      </c>
    </row>
    <row r="9" spans="1:7">
      <c r="A9">
        <v>8</v>
      </c>
      <c r="B9" s="1"/>
      <c r="C9" s="86" t="s">
        <v>2247</v>
      </c>
      <c r="D9">
        <f t="shared" si="0"/>
        <v>8</v>
      </c>
      <c r="E9">
        <f>Ballots!I5</f>
        <v>0</v>
      </c>
      <c r="F9" s="86" t="s">
        <v>1548</v>
      </c>
    </row>
    <row r="10" spans="1:7">
      <c r="A10">
        <v>9</v>
      </c>
      <c r="B10" s="1"/>
      <c r="C10" s="86" t="s">
        <v>692</v>
      </c>
      <c r="D10">
        <f t="shared" si="0"/>
        <v>9</v>
      </c>
      <c r="E10">
        <f>Ballots!J5</f>
        <v>0</v>
      </c>
      <c r="F10" s="86" t="s">
        <v>692</v>
      </c>
    </row>
    <row r="11" spans="1:7">
      <c r="A11">
        <v>10</v>
      </c>
      <c r="B11" s="1"/>
      <c r="C11" s="86" t="s">
        <v>2476</v>
      </c>
      <c r="D11">
        <f t="shared" si="0"/>
        <v>10</v>
      </c>
      <c r="E11">
        <f>Ballots!K5</f>
        <v>0</v>
      </c>
      <c r="F11" s="86" t="s">
        <v>2476</v>
      </c>
    </row>
    <row r="12" spans="1:7">
      <c r="A12">
        <v>11</v>
      </c>
      <c r="B12" s="1"/>
      <c r="C12" t="s">
        <v>516</v>
      </c>
      <c r="D12">
        <f t="shared" si="0"/>
        <v>11</v>
      </c>
      <c r="E12">
        <f>Ballots!L5</f>
        <v>0</v>
      </c>
      <c r="F12" t="s">
        <v>516</v>
      </c>
    </row>
    <row r="13" spans="1:7">
      <c r="A13">
        <v>12</v>
      </c>
      <c r="B13" s="1"/>
      <c r="C13" t="s">
        <v>1578</v>
      </c>
      <c r="D13">
        <f t="shared" si="0"/>
        <v>12</v>
      </c>
      <c r="E13">
        <f>Ballots!M5</f>
        <v>0</v>
      </c>
      <c r="F13" t="s">
        <v>1578</v>
      </c>
    </row>
    <row r="14" spans="1:7">
      <c r="A14">
        <v>13</v>
      </c>
      <c r="B14" s="1"/>
      <c r="C14" s="1" t="s">
        <v>1138</v>
      </c>
      <c r="D14">
        <f t="shared" si="0"/>
        <v>13</v>
      </c>
      <c r="E14">
        <f>Ballots!N5</f>
        <v>0</v>
      </c>
      <c r="F14" t="s">
        <v>448</v>
      </c>
    </row>
    <row r="15" spans="1:7">
      <c r="A15">
        <v>14</v>
      </c>
      <c r="B15" s="1"/>
      <c r="C15" s="89" t="s">
        <v>1765</v>
      </c>
      <c r="D15">
        <f t="shared" si="0"/>
        <v>14</v>
      </c>
      <c r="E15">
        <f>Ballots!O5</f>
        <v>0</v>
      </c>
      <c r="F15" s="89" t="s">
        <v>1765</v>
      </c>
    </row>
    <row r="16" spans="1:7">
      <c r="A16">
        <v>15</v>
      </c>
      <c r="B16" s="1"/>
      <c r="C16" s="89" t="s">
        <v>1406</v>
      </c>
      <c r="D16">
        <f t="shared" si="0"/>
        <v>15</v>
      </c>
      <c r="E16">
        <f>Ballots!P5</f>
        <v>0</v>
      </c>
      <c r="F16" s="89" t="s">
        <v>1406</v>
      </c>
    </row>
    <row r="17" spans="1:9">
      <c r="A17">
        <v>16</v>
      </c>
      <c r="B17" s="1"/>
      <c r="C17" s="89" t="s">
        <v>2003</v>
      </c>
      <c r="D17">
        <f t="shared" si="0"/>
        <v>16</v>
      </c>
      <c r="E17">
        <f>Ballots!Q5</f>
        <v>0</v>
      </c>
      <c r="F17" s="89" t="s">
        <v>2003</v>
      </c>
    </row>
    <row r="18" spans="1:9">
      <c r="A18">
        <v>17</v>
      </c>
      <c r="B18" s="1"/>
      <c r="C18" s="89" t="s">
        <v>2004</v>
      </c>
      <c r="D18">
        <f t="shared" si="0"/>
        <v>17</v>
      </c>
      <c r="E18">
        <f>Ballots!R5</f>
        <v>0</v>
      </c>
      <c r="F18" s="89" t="s">
        <v>2004</v>
      </c>
    </row>
    <row r="19" spans="1:9">
      <c r="A19">
        <v>18</v>
      </c>
      <c r="B19" s="1"/>
      <c r="C19" s="89" t="s">
        <v>2005</v>
      </c>
      <c r="D19">
        <f t="shared" si="0"/>
        <v>18</v>
      </c>
      <c r="E19">
        <f>Ballots!S5</f>
        <v>0</v>
      </c>
      <c r="F19" s="89" t="s">
        <v>2005</v>
      </c>
    </row>
    <row r="20" spans="1:9">
      <c r="A20">
        <v>19</v>
      </c>
      <c r="C20" s="89" t="s">
        <v>18</v>
      </c>
      <c r="D20">
        <f t="shared" si="0"/>
        <v>19</v>
      </c>
      <c r="F20" s="89" t="s">
        <v>18</v>
      </c>
    </row>
    <row r="21" spans="1:9">
      <c r="A21">
        <v>20</v>
      </c>
      <c r="C21" s="89" t="s">
        <v>273</v>
      </c>
      <c r="D21">
        <f t="shared" si="0"/>
        <v>20</v>
      </c>
      <c r="F21" s="89" t="s">
        <v>273</v>
      </c>
    </row>
    <row r="23" spans="1:9">
      <c r="A23" t="s">
        <v>2097</v>
      </c>
      <c r="B23" t="s">
        <v>2573</v>
      </c>
      <c r="C23" t="s">
        <v>1263</v>
      </c>
      <c r="D23" t="s">
        <v>1761</v>
      </c>
      <c r="F23" t="s">
        <v>617</v>
      </c>
      <c r="G23" t="str">
        <f>IF(F23="Democratic","dem",IF(F23="Republican","rep",IF(F23="Independent","ind","")))</f>
        <v/>
      </c>
      <c r="H23" t="s">
        <v>2195</v>
      </c>
      <c r="I23" t="s">
        <v>594</v>
      </c>
    </row>
    <row r="24" spans="1:9">
      <c r="A24">
        <f>VLOOKUP(C24,$C$2:$D$19,2,0)</f>
        <v>1</v>
      </c>
      <c r="B24" t="s">
        <v>293</v>
      </c>
      <c r="C24" t="s">
        <v>1532</v>
      </c>
      <c r="D24" t="s">
        <v>905</v>
      </c>
      <c r="F24" t="s">
        <v>610</v>
      </c>
      <c r="G24" t="str">
        <f>IF(C24="Democratic","dem",IF(C24="Republican","rep",IF(C24="Independent","ind",IF(C24="Libertarian","lib",IF(C24="Constitution","cst",IF(C24="Green","grn",""))))))</f>
        <v>dem</v>
      </c>
      <c r="H24">
        <v>0</v>
      </c>
      <c r="I24">
        <v>3</v>
      </c>
    </row>
    <row r="25" spans="1:9">
      <c r="A25">
        <f>VLOOKUP(C25,$C$2:$D$19,2,0)</f>
        <v>2</v>
      </c>
      <c r="B25" t="s">
        <v>11</v>
      </c>
      <c r="C25" t="s">
        <v>804</v>
      </c>
      <c r="D25" t="s">
        <v>905</v>
      </c>
      <c r="F25" t="s">
        <v>507</v>
      </c>
      <c r="G25" t="str">
        <f>IF(C25="Democratic","dem",IF(C25="Republican","rep",IF(C25="Independent","ind",IF(C25="Libertarian","lib",IF(C25="Constitution","cst",IF(C25="Green","grn",""))))))</f>
        <v>rep</v>
      </c>
      <c r="H25">
        <v>1</v>
      </c>
      <c r="I25">
        <v>3</v>
      </c>
    </row>
    <row r="26" spans="1:9">
      <c r="A26">
        <v>11</v>
      </c>
      <c r="B26" t="s">
        <v>516</v>
      </c>
      <c r="C26" t="s">
        <v>1021</v>
      </c>
      <c r="D26" t="s">
        <v>905</v>
      </c>
      <c r="F26" t="s">
        <v>516</v>
      </c>
      <c r="G26" t="str">
        <f>IF(C26="Democratic","dem",IF(C26="Republican","rep",IF(C26="Independent","ind",IF(C26="Libertarian","lib",IF(C26="Constitution","cst",IF(C26="Green","grn",""))))))</f>
        <v/>
      </c>
      <c r="H26">
        <v>0</v>
      </c>
      <c r="I26">
        <v>3</v>
      </c>
    </row>
    <row r="27" spans="1:9">
      <c r="A27">
        <v>1</v>
      </c>
      <c r="B27" t="s">
        <v>1154</v>
      </c>
      <c r="C27" t="s">
        <v>1532</v>
      </c>
      <c r="D27" t="s">
        <v>2519</v>
      </c>
      <c r="F27" t="s">
        <v>504</v>
      </c>
      <c r="G27" t="str">
        <f>IF(C27="Democratic","dem",IF(C27="Republican","rep",IF(C27="Independent","ind",IF(C27="Libertarian","lib",IF(C27="Constitution","cst",IF(C27="Green","grn",""))))))</f>
        <v>dem</v>
      </c>
      <c r="H27">
        <v>0</v>
      </c>
      <c r="I27">
        <v>3</v>
      </c>
    </row>
    <row r="28" spans="1:9">
      <c r="A28">
        <v>2</v>
      </c>
      <c r="B28" t="s">
        <v>503</v>
      </c>
      <c r="C28" t="s">
        <v>804</v>
      </c>
      <c r="D28" t="s">
        <v>2519</v>
      </c>
      <c r="F28" t="s">
        <v>537</v>
      </c>
      <c r="G28" t="str">
        <f t="shared" ref="G28:G148" si="1">IF(C28="Democratic","dem",IF(C28="Republican","rep",IF(C28="Independent","ind",IF(C28="Libertarian","lib",IF(C28="Constitution","cst",IF(C28="Green","grn",""))))))</f>
        <v>rep</v>
      </c>
      <c r="H28">
        <v>2</v>
      </c>
      <c r="I28">
        <v>3</v>
      </c>
    </row>
    <row r="29" spans="1:9">
      <c r="A29">
        <v>3</v>
      </c>
      <c r="B29" t="s">
        <v>505</v>
      </c>
      <c r="C29" t="s">
        <v>1153</v>
      </c>
      <c r="D29" t="s">
        <v>2519</v>
      </c>
      <c r="F29" t="s">
        <v>506</v>
      </c>
      <c r="G29" t="str">
        <f t="shared" si="1"/>
        <v/>
      </c>
      <c r="H29">
        <v>0</v>
      </c>
      <c r="I29">
        <v>3</v>
      </c>
    </row>
    <row r="30" spans="1:9">
      <c r="A30">
        <v>4</v>
      </c>
      <c r="B30" t="s">
        <v>1826</v>
      </c>
      <c r="C30" t="s">
        <v>1823</v>
      </c>
      <c r="D30" t="s">
        <v>2519</v>
      </c>
      <c r="F30" t="s">
        <v>1827</v>
      </c>
      <c r="G30" t="str">
        <f t="shared" si="1"/>
        <v>lib</v>
      </c>
      <c r="H30">
        <v>0</v>
      </c>
      <c r="I30">
        <v>3</v>
      </c>
    </row>
    <row r="31" spans="1:9">
      <c r="A31">
        <v>7</v>
      </c>
      <c r="B31" t="s">
        <v>456</v>
      </c>
      <c r="C31" t="s">
        <v>2390</v>
      </c>
      <c r="D31" t="s">
        <v>2519</v>
      </c>
      <c r="F31" t="s">
        <v>457</v>
      </c>
      <c r="G31" t="str">
        <f>IF(C31="Democratic","dem",IF(C31="Republican","rep",IF(C31="Independent","ind",IF(C31="Libertarian","lib",IF(C31="Constitution","cst",IF(C31="Green","grn",""))))))</f>
        <v/>
      </c>
      <c r="H31">
        <v>1</v>
      </c>
      <c r="I31">
        <v>3</v>
      </c>
    </row>
    <row r="32" spans="1:9">
      <c r="A32">
        <v>11</v>
      </c>
      <c r="B32" t="s">
        <v>516</v>
      </c>
      <c r="C32" t="s">
        <v>1021</v>
      </c>
      <c r="D32" t="s">
        <v>2519</v>
      </c>
      <c r="F32" t="s">
        <v>516</v>
      </c>
      <c r="G32" t="str">
        <f t="shared" si="1"/>
        <v/>
      </c>
      <c r="H32">
        <v>0</v>
      </c>
      <c r="I32">
        <v>3</v>
      </c>
    </row>
    <row r="33" spans="1:9">
      <c r="A33">
        <v>14</v>
      </c>
      <c r="B33" t="s">
        <v>340</v>
      </c>
      <c r="C33" t="s">
        <v>1153</v>
      </c>
      <c r="D33" t="s">
        <v>2519</v>
      </c>
      <c r="F33" t="s">
        <v>1849</v>
      </c>
      <c r="G33" t="str">
        <f t="shared" si="1"/>
        <v/>
      </c>
      <c r="H33">
        <v>0</v>
      </c>
      <c r="I33">
        <v>3</v>
      </c>
    </row>
    <row r="34" spans="1:9">
      <c r="A34">
        <v>15</v>
      </c>
      <c r="B34" t="s">
        <v>2553</v>
      </c>
      <c r="C34" t="s">
        <v>2529</v>
      </c>
      <c r="D34" t="s">
        <v>2519</v>
      </c>
      <c r="F34" t="s">
        <v>2580</v>
      </c>
      <c r="G34" t="str">
        <f t="shared" si="1"/>
        <v/>
      </c>
      <c r="H34">
        <v>0</v>
      </c>
      <c r="I34">
        <v>3</v>
      </c>
    </row>
    <row r="35" spans="1:9">
      <c r="A35">
        <v>16</v>
      </c>
      <c r="B35" t="s">
        <v>2554</v>
      </c>
      <c r="C35" t="s">
        <v>2529</v>
      </c>
      <c r="D35" t="s">
        <v>2519</v>
      </c>
      <c r="F35" t="s">
        <v>2555</v>
      </c>
      <c r="G35" t="str">
        <f t="shared" si="1"/>
        <v/>
      </c>
      <c r="H35">
        <v>0</v>
      </c>
      <c r="I35">
        <v>3</v>
      </c>
    </row>
    <row r="36" spans="1:9">
      <c r="A36">
        <v>17</v>
      </c>
      <c r="B36" t="s">
        <v>2556</v>
      </c>
      <c r="C36" t="s">
        <v>2529</v>
      </c>
      <c r="D36" t="s">
        <v>2519</v>
      </c>
      <c r="F36" t="s">
        <v>2557</v>
      </c>
      <c r="G36" t="str">
        <f t="shared" si="1"/>
        <v/>
      </c>
      <c r="H36">
        <v>0</v>
      </c>
      <c r="I36">
        <v>3</v>
      </c>
    </row>
    <row r="37" spans="1:9">
      <c r="A37">
        <f>VLOOKUP(C37,$C$2:$D$19,2,0)</f>
        <v>1</v>
      </c>
      <c r="B37" s="89" t="s">
        <v>1155</v>
      </c>
      <c r="C37" s="89" t="s">
        <v>1532</v>
      </c>
      <c r="D37" s="1" t="s">
        <v>1710</v>
      </c>
      <c r="F37" s="89" t="s">
        <v>1156</v>
      </c>
      <c r="G37" t="str">
        <f>IF(C37="Democratic","dem",IF(C37="Republican","rep",IF(C37="Independent","ind",IF(C37="Libertarian","lib",IF(C37="Constitution","cst",IF(C37="Green","grn",""))))))</f>
        <v>dem</v>
      </c>
      <c r="H37">
        <v>0</v>
      </c>
      <c r="I37">
        <v>3</v>
      </c>
    </row>
    <row r="38" spans="1:9">
      <c r="A38">
        <f>VLOOKUP(C38,$C$2:$D$19,2,0)</f>
        <v>2</v>
      </c>
      <c r="B38" s="89" t="s">
        <v>739</v>
      </c>
      <c r="C38" s="89" t="s">
        <v>804</v>
      </c>
      <c r="D38" s="1" t="s">
        <v>1710</v>
      </c>
      <c r="F38" s="89" t="s">
        <v>740</v>
      </c>
      <c r="G38" t="str">
        <f t="shared" si="1"/>
        <v>rep</v>
      </c>
      <c r="H38">
        <v>1</v>
      </c>
      <c r="I38">
        <v>3</v>
      </c>
    </row>
    <row r="39" spans="1:9">
      <c r="A39">
        <v>4</v>
      </c>
      <c r="B39" s="89" t="s">
        <v>1157</v>
      </c>
      <c r="C39" s="89" t="s">
        <v>1823</v>
      </c>
      <c r="D39" s="1" t="s">
        <v>1710</v>
      </c>
      <c r="F39" s="89" t="s">
        <v>1046</v>
      </c>
      <c r="G39" t="str">
        <f t="shared" si="1"/>
        <v>lib</v>
      </c>
      <c r="H39">
        <v>0</v>
      </c>
      <c r="I39">
        <v>3</v>
      </c>
    </row>
    <row r="40" spans="1:9">
      <c r="A40">
        <v>6</v>
      </c>
      <c r="B40" s="89" t="s">
        <v>1158</v>
      </c>
      <c r="C40" s="89" t="s">
        <v>1691</v>
      </c>
      <c r="D40" s="1" t="s">
        <v>1710</v>
      </c>
      <c r="F40" s="89" t="s">
        <v>1159</v>
      </c>
      <c r="G40" t="str">
        <f t="shared" si="1"/>
        <v>grn</v>
      </c>
      <c r="H40">
        <v>0</v>
      </c>
      <c r="I40">
        <v>3</v>
      </c>
    </row>
    <row r="41" spans="1:9">
      <c r="A41">
        <v>11</v>
      </c>
      <c r="B41" s="89" t="s">
        <v>516</v>
      </c>
      <c r="C41" s="89" t="s">
        <v>1021</v>
      </c>
      <c r="D41" s="1" t="s">
        <v>1710</v>
      </c>
      <c r="F41" s="89" t="s">
        <v>516</v>
      </c>
      <c r="G41" t="str">
        <f t="shared" si="1"/>
        <v/>
      </c>
      <c r="H41">
        <v>0</v>
      </c>
      <c r="I41">
        <v>3</v>
      </c>
    </row>
    <row r="42" spans="1:9">
      <c r="A42">
        <v>3</v>
      </c>
      <c r="B42" s="89" t="s">
        <v>2331</v>
      </c>
      <c r="C42" s="89" t="s">
        <v>958</v>
      </c>
      <c r="D42" s="1" t="s">
        <v>1710</v>
      </c>
      <c r="F42" s="89" t="s">
        <v>2332</v>
      </c>
      <c r="G42" t="str">
        <f t="shared" si="1"/>
        <v/>
      </c>
      <c r="H42">
        <v>0</v>
      </c>
      <c r="I42">
        <v>3</v>
      </c>
    </row>
    <row r="43" spans="1:9">
      <c r="A43">
        <v>14</v>
      </c>
      <c r="B43" s="89" t="s">
        <v>2333</v>
      </c>
      <c r="C43" s="89" t="s">
        <v>958</v>
      </c>
      <c r="D43" s="1" t="s">
        <v>1710</v>
      </c>
      <c r="F43" s="89" t="s">
        <v>2339</v>
      </c>
      <c r="H43">
        <v>0</v>
      </c>
      <c r="I43">
        <v>3</v>
      </c>
    </row>
    <row r="44" spans="1:9">
      <c r="A44">
        <v>15</v>
      </c>
      <c r="B44" s="89" t="s">
        <v>2334</v>
      </c>
      <c r="C44" s="89" t="s">
        <v>958</v>
      </c>
      <c r="D44" s="1" t="s">
        <v>1710</v>
      </c>
      <c r="F44" s="89" t="s">
        <v>2337</v>
      </c>
      <c r="H44">
        <v>0</v>
      </c>
      <c r="I44">
        <v>3</v>
      </c>
    </row>
    <row r="45" spans="1:9">
      <c r="A45">
        <v>16</v>
      </c>
      <c r="B45" s="89" t="s">
        <v>2335</v>
      </c>
      <c r="C45" s="89" t="s">
        <v>958</v>
      </c>
      <c r="D45" s="1" t="s">
        <v>1710</v>
      </c>
      <c r="F45" s="89" t="s">
        <v>2338</v>
      </c>
      <c r="H45">
        <v>0</v>
      </c>
      <c r="I45">
        <v>3</v>
      </c>
    </row>
    <row r="46" spans="1:9">
      <c r="A46">
        <v>17</v>
      </c>
      <c r="B46" s="89" t="s">
        <v>2336</v>
      </c>
      <c r="C46" s="89" t="s">
        <v>958</v>
      </c>
      <c r="D46" s="1" t="s">
        <v>1710</v>
      </c>
      <c r="F46" s="89" t="s">
        <v>623</v>
      </c>
      <c r="H46">
        <v>0</v>
      </c>
      <c r="I46">
        <v>3</v>
      </c>
    </row>
    <row r="47" spans="1:9">
      <c r="A47">
        <f>VLOOKUP(C47,$C$2:$D$19,2,0)</f>
        <v>1</v>
      </c>
      <c r="B47" s="10" t="s">
        <v>1479</v>
      </c>
      <c r="C47" t="s">
        <v>1532</v>
      </c>
      <c r="D47" s="1" t="s">
        <v>801</v>
      </c>
      <c r="F47" t="s">
        <v>196</v>
      </c>
      <c r="G47" t="str">
        <f t="shared" si="1"/>
        <v>dem</v>
      </c>
      <c r="H47">
        <v>1</v>
      </c>
      <c r="I47">
        <v>3</v>
      </c>
    </row>
    <row r="48" spans="1:9">
      <c r="A48">
        <f>VLOOKUP(C48,$C$2:$D$19,2,0)</f>
        <v>2</v>
      </c>
      <c r="B48" s="10" t="s">
        <v>2312</v>
      </c>
      <c r="C48" t="s">
        <v>804</v>
      </c>
      <c r="D48" s="1" t="s">
        <v>801</v>
      </c>
      <c r="F48" t="s">
        <v>2038</v>
      </c>
      <c r="G48" t="str">
        <f t="shared" si="1"/>
        <v>rep</v>
      </c>
      <c r="H48">
        <v>0</v>
      </c>
      <c r="I48">
        <v>3</v>
      </c>
    </row>
    <row r="49" spans="1:9">
      <c r="A49">
        <v>3</v>
      </c>
      <c r="B49" s="10" t="s">
        <v>1855</v>
      </c>
      <c r="C49" t="s">
        <v>104</v>
      </c>
      <c r="D49" s="1" t="s">
        <v>801</v>
      </c>
      <c r="F49" t="s">
        <v>1856</v>
      </c>
      <c r="G49" t="str">
        <f>IF(C49="Democratic","dem",IF(C49="Republican","rep",IF(C49="Independent","ind",IF(C49="Libertarian","lib",IF(C49="Constitution","cst",IF(C49="Green","grn",""))))))</f>
        <v>ind</v>
      </c>
      <c r="H49">
        <v>0</v>
      </c>
      <c r="I49">
        <v>3</v>
      </c>
    </row>
    <row r="50" spans="1:9">
      <c r="A50">
        <v>6</v>
      </c>
      <c r="B50" s="10" t="s">
        <v>1854</v>
      </c>
      <c r="C50" t="s">
        <v>1691</v>
      </c>
      <c r="D50" s="1" t="s">
        <v>801</v>
      </c>
      <c r="F50" t="s">
        <v>1997</v>
      </c>
      <c r="G50" t="str">
        <f>IF(C50="Democratic","dem",IF(C50="Republican","rep",IF(C50="Independent","ind",IF(C50="Libertarian","lib",IF(C50="Constitution","cst",IF(C50="Green","grn",""))))))</f>
        <v>grn</v>
      </c>
      <c r="H50">
        <v>0</v>
      </c>
      <c r="I50">
        <v>3</v>
      </c>
    </row>
    <row r="51" spans="1:9">
      <c r="A51">
        <v>11</v>
      </c>
      <c r="B51" t="s">
        <v>516</v>
      </c>
      <c r="C51" t="s">
        <v>1021</v>
      </c>
      <c r="D51" s="1" t="s">
        <v>801</v>
      </c>
      <c r="F51" t="s">
        <v>516</v>
      </c>
      <c r="G51" t="str">
        <f t="shared" si="1"/>
        <v/>
      </c>
      <c r="H51">
        <v>0</v>
      </c>
      <c r="I51">
        <v>3</v>
      </c>
    </row>
    <row r="52" spans="1:9">
      <c r="A52">
        <f>VLOOKUP(C52,$C$2:$D$19,2,0)</f>
        <v>1</v>
      </c>
      <c r="B52" s="86" t="s">
        <v>2230</v>
      </c>
      <c r="C52" t="s">
        <v>1532</v>
      </c>
      <c r="D52" s="1" t="s">
        <v>2015</v>
      </c>
      <c r="F52" t="s">
        <v>1066</v>
      </c>
      <c r="G52" t="str">
        <f t="shared" si="1"/>
        <v>dem</v>
      </c>
      <c r="H52">
        <v>1</v>
      </c>
      <c r="I52">
        <v>3</v>
      </c>
    </row>
    <row r="53" spans="1:9">
      <c r="A53">
        <f>VLOOKUP(C53,$C$2:$D$19,2,0)</f>
        <v>2</v>
      </c>
      <c r="B53" s="10" t="s">
        <v>2039</v>
      </c>
      <c r="C53" s="10" t="s">
        <v>804</v>
      </c>
      <c r="D53" s="1" t="s">
        <v>2015</v>
      </c>
      <c r="F53" t="s">
        <v>2040</v>
      </c>
      <c r="G53" t="str">
        <f t="shared" si="1"/>
        <v>rep</v>
      </c>
      <c r="H53">
        <v>0</v>
      </c>
      <c r="I53">
        <v>3</v>
      </c>
    </row>
    <row r="54" spans="1:9">
      <c r="A54">
        <f>VLOOKUP(C54,$C$2:$D$19,2,0)</f>
        <v>4</v>
      </c>
      <c r="B54" s="84" t="s">
        <v>1792</v>
      </c>
      <c r="C54" s="10" t="s">
        <v>1823</v>
      </c>
      <c r="D54" s="1" t="s">
        <v>2015</v>
      </c>
      <c r="F54" t="s">
        <v>1793</v>
      </c>
      <c r="G54" t="str">
        <f t="shared" si="1"/>
        <v>lib</v>
      </c>
      <c r="H54">
        <v>0</v>
      </c>
      <c r="I54">
        <v>3</v>
      </c>
    </row>
    <row r="55" spans="1:9">
      <c r="A55">
        <v>5</v>
      </c>
      <c r="B55" s="10" t="s">
        <v>1789</v>
      </c>
      <c r="C55" s="10" t="s">
        <v>959</v>
      </c>
      <c r="D55" s="1" t="s">
        <v>2015</v>
      </c>
      <c r="F55" t="s">
        <v>1790</v>
      </c>
      <c r="G55" t="str">
        <f>IF(C55="Democratic","dem",IF(C55="Republican","rep",IF(C55="Independent","ind",IF(C55="Libertarian","lib",IF(C55="Constitution","cst",IF(C55="Green","grn",""))))))</f>
        <v/>
      </c>
      <c r="H55">
        <v>0</v>
      </c>
      <c r="I55">
        <v>3</v>
      </c>
    </row>
    <row r="56" spans="1:9">
      <c r="A56">
        <v>6</v>
      </c>
      <c r="B56" s="10" t="s">
        <v>1791</v>
      </c>
      <c r="C56" s="10" t="s">
        <v>1691</v>
      </c>
      <c r="D56" s="1" t="s">
        <v>2015</v>
      </c>
      <c r="F56" t="s">
        <v>34</v>
      </c>
      <c r="G56" t="str">
        <f>IF(C56="Democratic","dem",IF(C56="Republican","rep",IF(C56="Independent","ind",IF(C56="Libertarian","lib",IF(C56="Constitution","cst",IF(C56="Green","grn",""))))))</f>
        <v>grn</v>
      </c>
      <c r="H56">
        <v>0</v>
      </c>
      <c r="I56">
        <v>3</v>
      </c>
    </row>
    <row r="57" spans="1:9">
      <c r="A57">
        <f>VLOOKUP(C57,$C$2:$D$19,2,0)</f>
        <v>8</v>
      </c>
      <c r="B57" s="10" t="s">
        <v>1794</v>
      </c>
      <c r="C57" s="10" t="s">
        <v>2247</v>
      </c>
      <c r="D57" s="1" t="s">
        <v>2015</v>
      </c>
      <c r="F57" t="s">
        <v>2106</v>
      </c>
      <c r="G57" t="str">
        <f t="shared" si="1"/>
        <v/>
      </c>
      <c r="H57">
        <v>0</v>
      </c>
      <c r="I57">
        <v>3</v>
      </c>
    </row>
    <row r="58" spans="1:9">
      <c r="A58">
        <v>11</v>
      </c>
      <c r="B58" t="s">
        <v>516</v>
      </c>
      <c r="C58" t="s">
        <v>1021</v>
      </c>
      <c r="D58" s="1" t="s">
        <v>2015</v>
      </c>
      <c r="F58" t="s">
        <v>516</v>
      </c>
      <c r="G58" t="str">
        <f t="shared" si="1"/>
        <v/>
      </c>
      <c r="H58">
        <v>0</v>
      </c>
      <c r="I58">
        <v>3</v>
      </c>
    </row>
    <row r="59" spans="1:9">
      <c r="A59">
        <v>14</v>
      </c>
      <c r="B59" t="s">
        <v>177</v>
      </c>
      <c r="C59" t="s">
        <v>2390</v>
      </c>
      <c r="D59" s="1" t="s">
        <v>2015</v>
      </c>
      <c r="F59" t="s">
        <v>1199</v>
      </c>
      <c r="G59" t="str">
        <f t="shared" si="1"/>
        <v/>
      </c>
      <c r="H59">
        <v>0</v>
      </c>
      <c r="I59">
        <v>3</v>
      </c>
    </row>
    <row r="60" spans="1:9">
      <c r="A60">
        <v>15</v>
      </c>
      <c r="B60" t="s">
        <v>178</v>
      </c>
      <c r="C60" t="s">
        <v>2390</v>
      </c>
      <c r="D60" s="1" t="s">
        <v>2015</v>
      </c>
      <c r="F60" t="s">
        <v>176</v>
      </c>
      <c r="H60">
        <v>0</v>
      </c>
      <c r="I60">
        <v>3</v>
      </c>
    </row>
    <row r="61" spans="1:9">
      <c r="A61">
        <v>16</v>
      </c>
      <c r="B61" t="s">
        <v>179</v>
      </c>
      <c r="C61" t="s">
        <v>2390</v>
      </c>
      <c r="D61" s="1" t="s">
        <v>2015</v>
      </c>
      <c r="F61" t="s">
        <v>234</v>
      </c>
      <c r="H61">
        <v>0</v>
      </c>
      <c r="I61">
        <v>3</v>
      </c>
    </row>
    <row r="62" spans="1:9">
      <c r="A62">
        <v>17</v>
      </c>
      <c r="B62" t="s">
        <v>180</v>
      </c>
      <c r="C62" t="s">
        <v>2390</v>
      </c>
      <c r="D62" s="1" t="s">
        <v>2015</v>
      </c>
      <c r="F62" t="s">
        <v>181</v>
      </c>
      <c r="H62">
        <v>0</v>
      </c>
      <c r="I62">
        <v>3</v>
      </c>
    </row>
    <row r="63" spans="1:9">
      <c r="A63">
        <f>VLOOKUP(C63,$C$2:$D$19,2,0)</f>
        <v>1</v>
      </c>
      <c r="B63" t="s">
        <v>1329</v>
      </c>
      <c r="C63" t="s">
        <v>1532</v>
      </c>
      <c r="D63" s="1" t="s">
        <v>2303</v>
      </c>
      <c r="F63" t="s">
        <v>1922</v>
      </c>
      <c r="G63" t="str">
        <f t="shared" si="1"/>
        <v>dem</v>
      </c>
      <c r="H63">
        <v>1</v>
      </c>
      <c r="I63">
        <v>3</v>
      </c>
    </row>
    <row r="64" spans="1:9">
      <c r="A64">
        <f>VLOOKUP(C64,$C$2:$D$19,2,0)</f>
        <v>2</v>
      </c>
      <c r="B64" t="s">
        <v>1330</v>
      </c>
      <c r="C64" t="s">
        <v>804</v>
      </c>
      <c r="D64" s="1" t="s">
        <v>2303</v>
      </c>
      <c r="F64" t="s">
        <v>1331</v>
      </c>
      <c r="G64" t="str">
        <f t="shared" si="1"/>
        <v>rep</v>
      </c>
      <c r="H64">
        <v>0</v>
      </c>
      <c r="I64">
        <v>3</v>
      </c>
    </row>
    <row r="65" spans="1:9">
      <c r="A65">
        <v>3</v>
      </c>
      <c r="B65" t="s">
        <v>1332</v>
      </c>
      <c r="C65" t="s">
        <v>136</v>
      </c>
      <c r="D65" s="1" t="s">
        <v>2303</v>
      </c>
      <c r="F65" t="s">
        <v>537</v>
      </c>
      <c r="G65" t="s">
        <v>1976</v>
      </c>
      <c r="H65">
        <v>0</v>
      </c>
      <c r="I65">
        <v>3</v>
      </c>
    </row>
    <row r="66" spans="1:9">
      <c r="A66">
        <v>4</v>
      </c>
      <c r="B66" t="s">
        <v>1376</v>
      </c>
      <c r="C66" t="s">
        <v>1823</v>
      </c>
      <c r="D66" s="1" t="s">
        <v>2303</v>
      </c>
      <c r="F66" t="s">
        <v>1377</v>
      </c>
      <c r="G66" t="str">
        <f t="shared" si="1"/>
        <v>lib</v>
      </c>
      <c r="H66">
        <v>0</v>
      </c>
      <c r="I66">
        <v>3</v>
      </c>
    </row>
    <row r="67" spans="1:9">
      <c r="A67">
        <v>6</v>
      </c>
      <c r="B67" t="s">
        <v>24</v>
      </c>
      <c r="C67" t="s">
        <v>1691</v>
      </c>
      <c r="D67" s="1" t="s">
        <v>2303</v>
      </c>
      <c r="F67" t="s">
        <v>25</v>
      </c>
      <c r="G67" t="str">
        <f t="shared" si="1"/>
        <v>grn</v>
      </c>
      <c r="H67">
        <v>0</v>
      </c>
      <c r="I67">
        <v>3</v>
      </c>
    </row>
    <row r="68" spans="1:9">
      <c r="A68">
        <v>9</v>
      </c>
      <c r="B68" t="s">
        <v>288</v>
      </c>
      <c r="C68" t="s">
        <v>351</v>
      </c>
      <c r="D68" s="1" t="s">
        <v>2303</v>
      </c>
      <c r="F68" t="s">
        <v>134</v>
      </c>
      <c r="G68" t="str">
        <f t="shared" si="1"/>
        <v/>
      </c>
      <c r="H68">
        <v>0</v>
      </c>
      <c r="I68">
        <v>3</v>
      </c>
    </row>
    <row r="69" spans="1:9">
      <c r="A69">
        <v>11</v>
      </c>
      <c r="B69" t="s">
        <v>516</v>
      </c>
      <c r="C69" t="s">
        <v>1021</v>
      </c>
      <c r="D69" s="1" t="s">
        <v>2303</v>
      </c>
      <c r="F69" t="s">
        <v>516</v>
      </c>
      <c r="G69" t="str">
        <f t="shared" si="1"/>
        <v/>
      </c>
      <c r="H69">
        <v>0</v>
      </c>
      <c r="I69">
        <v>3</v>
      </c>
    </row>
    <row r="70" spans="1:9">
      <c r="A70">
        <v>14</v>
      </c>
      <c r="B70" t="s">
        <v>135</v>
      </c>
      <c r="C70" t="s">
        <v>136</v>
      </c>
      <c r="D70" s="1" t="s">
        <v>2303</v>
      </c>
      <c r="F70" t="s">
        <v>137</v>
      </c>
      <c r="G70" t="s">
        <v>1976</v>
      </c>
      <c r="H70">
        <v>0</v>
      </c>
      <c r="I70">
        <v>3</v>
      </c>
    </row>
    <row r="71" spans="1:9">
      <c r="A71">
        <v>15</v>
      </c>
      <c r="B71" t="s">
        <v>2530</v>
      </c>
      <c r="C71" t="s">
        <v>2529</v>
      </c>
      <c r="D71" s="1" t="s">
        <v>2303</v>
      </c>
      <c r="F71" t="s">
        <v>2531</v>
      </c>
      <c r="H71">
        <v>0</v>
      </c>
      <c r="I71">
        <v>3</v>
      </c>
    </row>
    <row r="72" spans="1:9">
      <c r="A72">
        <v>16</v>
      </c>
      <c r="B72" t="s">
        <v>2532</v>
      </c>
      <c r="C72" t="s">
        <v>2529</v>
      </c>
      <c r="D72" s="1" t="s">
        <v>2303</v>
      </c>
      <c r="F72" t="s">
        <v>2533</v>
      </c>
      <c r="H72">
        <v>0</v>
      </c>
      <c r="I72">
        <v>3</v>
      </c>
    </row>
    <row r="73" spans="1:9">
      <c r="A73">
        <v>17</v>
      </c>
      <c r="B73" t="s">
        <v>2534</v>
      </c>
      <c r="C73" t="s">
        <v>2529</v>
      </c>
      <c r="D73" s="1" t="s">
        <v>2303</v>
      </c>
      <c r="F73" t="s">
        <v>596</v>
      </c>
      <c r="H73">
        <v>0</v>
      </c>
      <c r="I73">
        <v>3</v>
      </c>
    </row>
    <row r="74" spans="1:9">
      <c r="A74">
        <f>VLOOKUP(C74,$C$2:$D$19,2,0)</f>
        <v>1</v>
      </c>
      <c r="B74" s="10" t="s">
        <v>138</v>
      </c>
      <c r="C74" s="89" t="s">
        <v>1532</v>
      </c>
      <c r="D74" s="1" t="s">
        <v>1149</v>
      </c>
      <c r="F74" t="s">
        <v>782</v>
      </c>
      <c r="G74" t="str">
        <f t="shared" si="1"/>
        <v>dem</v>
      </c>
      <c r="H74">
        <v>2</v>
      </c>
      <c r="I74">
        <v>3</v>
      </c>
    </row>
    <row r="75" spans="1:9">
      <c r="A75">
        <f>VLOOKUP(C75,$C$2:$D$19,2,0)</f>
        <v>2</v>
      </c>
      <c r="B75" s="10" t="s">
        <v>783</v>
      </c>
      <c r="C75" s="89" t="s">
        <v>804</v>
      </c>
      <c r="D75" s="1" t="s">
        <v>1149</v>
      </c>
      <c r="F75" t="s">
        <v>784</v>
      </c>
      <c r="G75" t="str">
        <f t="shared" si="1"/>
        <v>rep</v>
      </c>
      <c r="H75">
        <v>0</v>
      </c>
      <c r="I75">
        <v>3</v>
      </c>
    </row>
    <row r="76" spans="1:9">
      <c r="A76">
        <v>3</v>
      </c>
      <c r="B76" s="89" t="s">
        <v>139</v>
      </c>
      <c r="C76" s="89" t="s">
        <v>104</v>
      </c>
      <c r="D76" s="1" t="s">
        <v>1149</v>
      </c>
      <c r="F76" t="s">
        <v>140</v>
      </c>
      <c r="G76" t="str">
        <f t="shared" ref="G76:G92" si="2">IF(C76="Democratic","dem",IF(C76="Republican","rep",IF(C76="Independent","ind",IF(C76="Libertarian","lib",IF(C76="Constitution","cst",IF(C76="Green","grn",""))))))</f>
        <v>ind</v>
      </c>
      <c r="H76">
        <v>0</v>
      </c>
      <c r="I76">
        <v>3</v>
      </c>
    </row>
    <row r="77" spans="1:9">
      <c r="A77">
        <v>4</v>
      </c>
      <c r="B77" s="89" t="s">
        <v>2426</v>
      </c>
      <c r="C77" s="89" t="s">
        <v>958</v>
      </c>
      <c r="D77" s="1" t="s">
        <v>1149</v>
      </c>
      <c r="F77" t="s">
        <v>2427</v>
      </c>
      <c r="H77">
        <v>0</v>
      </c>
      <c r="I77">
        <v>3</v>
      </c>
    </row>
    <row r="78" spans="1:9">
      <c r="A78">
        <v>6</v>
      </c>
      <c r="B78" s="89" t="s">
        <v>2424</v>
      </c>
      <c r="C78" s="89" t="s">
        <v>958</v>
      </c>
      <c r="D78" s="1" t="s">
        <v>1149</v>
      </c>
      <c r="F78" t="s">
        <v>2425</v>
      </c>
      <c r="H78">
        <v>0</v>
      </c>
      <c r="I78">
        <v>3</v>
      </c>
    </row>
    <row r="79" spans="1:9">
      <c r="A79">
        <v>11</v>
      </c>
      <c r="B79" t="s">
        <v>516</v>
      </c>
      <c r="C79" t="s">
        <v>1021</v>
      </c>
      <c r="D79" s="1" t="s">
        <v>1149</v>
      </c>
      <c r="F79" t="s">
        <v>516</v>
      </c>
      <c r="G79" t="str">
        <f t="shared" si="2"/>
        <v/>
      </c>
      <c r="H79">
        <v>0</v>
      </c>
      <c r="I79">
        <v>3</v>
      </c>
    </row>
    <row r="80" spans="1:9">
      <c r="A80">
        <v>14</v>
      </c>
      <c r="B80" s="89" t="s">
        <v>581</v>
      </c>
      <c r="C80" s="89" t="s">
        <v>1018</v>
      </c>
      <c r="D80" s="1" t="s">
        <v>1149</v>
      </c>
      <c r="F80" t="s">
        <v>1019</v>
      </c>
      <c r="G80" t="str">
        <f t="shared" si="2"/>
        <v/>
      </c>
      <c r="H80">
        <v>0</v>
      </c>
      <c r="I80">
        <v>3</v>
      </c>
    </row>
    <row r="81" spans="1:9">
      <c r="A81">
        <v>15</v>
      </c>
      <c r="B81" s="89" t="s">
        <v>2579</v>
      </c>
      <c r="C81" s="89" t="s">
        <v>958</v>
      </c>
      <c r="D81" s="1" t="s">
        <v>1149</v>
      </c>
      <c r="F81" t="s">
        <v>2580</v>
      </c>
      <c r="H81">
        <v>0</v>
      </c>
      <c r="I81">
        <v>3</v>
      </c>
    </row>
    <row r="82" spans="1:9">
      <c r="A82">
        <v>16</v>
      </c>
      <c r="B82" s="89" t="s">
        <v>2581</v>
      </c>
      <c r="C82" s="89" t="s">
        <v>958</v>
      </c>
      <c r="D82" s="1" t="s">
        <v>1149</v>
      </c>
      <c r="F82" s="89" t="s">
        <v>2218</v>
      </c>
      <c r="H82">
        <v>0</v>
      </c>
      <c r="I82">
        <v>3</v>
      </c>
    </row>
    <row r="83" spans="1:9">
      <c r="A83">
        <v>17</v>
      </c>
      <c r="B83" s="89" t="s">
        <v>2582</v>
      </c>
      <c r="C83" s="89" t="s">
        <v>958</v>
      </c>
      <c r="D83" s="1" t="s">
        <v>1149</v>
      </c>
      <c r="F83" s="89" t="s">
        <v>2214</v>
      </c>
      <c r="H83">
        <v>0</v>
      </c>
      <c r="I83">
        <v>3</v>
      </c>
    </row>
    <row r="84" spans="1:9">
      <c r="A84">
        <v>18</v>
      </c>
      <c r="B84" s="89" t="s">
        <v>2583</v>
      </c>
      <c r="C84" s="89" t="s">
        <v>958</v>
      </c>
      <c r="D84" s="1" t="s">
        <v>1149</v>
      </c>
      <c r="F84" s="89" t="s">
        <v>2215</v>
      </c>
      <c r="H84">
        <v>0</v>
      </c>
      <c r="I84">
        <v>3</v>
      </c>
    </row>
    <row r="85" spans="1:9">
      <c r="A85">
        <v>19</v>
      </c>
      <c r="B85" s="89" t="s">
        <v>2584</v>
      </c>
      <c r="C85" s="89" t="s">
        <v>958</v>
      </c>
      <c r="D85" s="1" t="s">
        <v>1149</v>
      </c>
      <c r="F85" s="89" t="s">
        <v>2216</v>
      </c>
      <c r="H85">
        <v>0</v>
      </c>
      <c r="I85">
        <v>3</v>
      </c>
    </row>
    <row r="86" spans="1:9">
      <c r="A86">
        <v>20</v>
      </c>
      <c r="B86" s="89" t="s">
        <v>2213</v>
      </c>
      <c r="C86" s="89" t="s">
        <v>958</v>
      </c>
      <c r="D86" s="1" t="s">
        <v>1149</v>
      </c>
      <c r="F86" s="89" t="s">
        <v>2217</v>
      </c>
      <c r="H86">
        <v>0</v>
      </c>
      <c r="I86">
        <v>3</v>
      </c>
    </row>
    <row r="87" spans="1:9">
      <c r="A87">
        <v>1</v>
      </c>
      <c r="B87" s="89" t="s">
        <v>154</v>
      </c>
      <c r="C87" s="89" t="s">
        <v>1532</v>
      </c>
      <c r="D87" s="1" t="s">
        <v>1267</v>
      </c>
      <c r="F87" t="s">
        <v>2061</v>
      </c>
      <c r="G87" t="str">
        <f t="shared" si="2"/>
        <v>dem</v>
      </c>
      <c r="H87">
        <v>2</v>
      </c>
      <c r="I87">
        <v>2</v>
      </c>
    </row>
    <row r="88" spans="1:9">
      <c r="A88">
        <v>2</v>
      </c>
      <c r="B88" s="89" t="s">
        <v>459</v>
      </c>
      <c r="C88" s="89" t="s">
        <v>804</v>
      </c>
      <c r="D88" s="1" t="s">
        <v>1267</v>
      </c>
      <c r="F88" t="s">
        <v>460</v>
      </c>
      <c r="G88" t="str">
        <f t="shared" si="2"/>
        <v>rep</v>
      </c>
      <c r="H88">
        <v>0</v>
      </c>
      <c r="I88">
        <v>2</v>
      </c>
    </row>
    <row r="89" spans="1:9">
      <c r="A89">
        <v>3</v>
      </c>
      <c r="B89" s="89" t="s">
        <v>721</v>
      </c>
      <c r="C89" s="89" t="s">
        <v>722</v>
      </c>
      <c r="D89" s="1" t="s">
        <v>1267</v>
      </c>
      <c r="F89" t="s">
        <v>537</v>
      </c>
      <c r="G89" t="str">
        <f t="shared" si="2"/>
        <v/>
      </c>
      <c r="H89">
        <v>0</v>
      </c>
      <c r="I89">
        <v>2</v>
      </c>
    </row>
    <row r="90" spans="1:9">
      <c r="A90">
        <v>4</v>
      </c>
      <c r="B90" s="89" t="s">
        <v>155</v>
      </c>
      <c r="C90" s="89" t="s">
        <v>1823</v>
      </c>
      <c r="D90" s="1" t="s">
        <v>1267</v>
      </c>
      <c r="F90" t="s">
        <v>2397</v>
      </c>
      <c r="G90" t="str">
        <f t="shared" si="2"/>
        <v>lib</v>
      </c>
      <c r="H90">
        <v>0</v>
      </c>
      <c r="I90">
        <v>2</v>
      </c>
    </row>
    <row r="91" spans="1:9">
      <c r="A91">
        <v>11</v>
      </c>
      <c r="B91" t="s">
        <v>516</v>
      </c>
      <c r="C91" t="s">
        <v>1021</v>
      </c>
      <c r="D91" s="1" t="s">
        <v>1267</v>
      </c>
      <c r="F91" t="s">
        <v>516</v>
      </c>
      <c r="G91" t="str">
        <f t="shared" si="2"/>
        <v/>
      </c>
      <c r="H91">
        <v>0</v>
      </c>
      <c r="I91">
        <v>2</v>
      </c>
    </row>
    <row r="92" spans="1:9">
      <c r="A92">
        <v>14</v>
      </c>
      <c r="B92" t="s">
        <v>2611</v>
      </c>
      <c r="C92" t="s">
        <v>2390</v>
      </c>
      <c r="D92" s="1" t="s">
        <v>1267</v>
      </c>
      <c r="F92" t="s">
        <v>2612</v>
      </c>
      <c r="G92" t="str">
        <f t="shared" si="2"/>
        <v/>
      </c>
      <c r="H92">
        <v>0</v>
      </c>
      <c r="I92">
        <v>2</v>
      </c>
    </row>
    <row r="93" spans="1:9">
      <c r="A93">
        <v>15</v>
      </c>
      <c r="B93" t="s">
        <v>2613</v>
      </c>
      <c r="C93" t="s">
        <v>2390</v>
      </c>
      <c r="D93" s="1" t="s">
        <v>1267</v>
      </c>
      <c r="F93" t="s">
        <v>2614</v>
      </c>
      <c r="H93">
        <v>0</v>
      </c>
      <c r="I93">
        <v>2</v>
      </c>
    </row>
    <row r="94" spans="1:9">
      <c r="A94">
        <f>VLOOKUP(C94,$C$2:$D$19,2,0)</f>
        <v>1</v>
      </c>
      <c r="B94" s="10" t="s">
        <v>1050</v>
      </c>
      <c r="C94" t="s">
        <v>1532</v>
      </c>
      <c r="D94" s="1" t="s">
        <v>1299</v>
      </c>
      <c r="F94" t="s">
        <v>2029</v>
      </c>
      <c r="G94" t="str">
        <f t="shared" si="1"/>
        <v>dem</v>
      </c>
      <c r="H94">
        <v>0</v>
      </c>
      <c r="I94">
        <v>3</v>
      </c>
    </row>
    <row r="95" spans="1:9">
      <c r="A95">
        <f>VLOOKUP(C95,$C$2:$D$19,2,0)</f>
        <v>2</v>
      </c>
      <c r="B95" t="s">
        <v>2028</v>
      </c>
      <c r="C95" t="s">
        <v>804</v>
      </c>
      <c r="D95" s="1" t="s">
        <v>1299</v>
      </c>
      <c r="F95" t="s">
        <v>2030</v>
      </c>
      <c r="G95" t="str">
        <f t="shared" si="1"/>
        <v>rep</v>
      </c>
      <c r="H95">
        <v>2</v>
      </c>
      <c r="I95">
        <v>3</v>
      </c>
    </row>
    <row r="96" spans="1:9">
      <c r="A96">
        <v>3</v>
      </c>
      <c r="B96" t="s">
        <v>2027</v>
      </c>
      <c r="C96" t="s">
        <v>583</v>
      </c>
      <c r="D96" s="1" t="s">
        <v>1299</v>
      </c>
      <c r="F96" t="s">
        <v>2031</v>
      </c>
      <c r="G96" t="s">
        <v>1976</v>
      </c>
      <c r="H96">
        <v>0</v>
      </c>
      <c r="I96">
        <v>3</v>
      </c>
    </row>
    <row r="97" spans="1:9">
      <c r="A97">
        <v>4</v>
      </c>
      <c r="B97" t="s">
        <v>1049</v>
      </c>
      <c r="C97" t="s">
        <v>1823</v>
      </c>
      <c r="D97" s="1" t="s">
        <v>1299</v>
      </c>
      <c r="F97" t="s">
        <v>1020</v>
      </c>
      <c r="G97" t="str">
        <f>IF(C97="Democratic","dem",IF(C97="Republican","rep",IF(C97="Independent","ind",IF(C97="Libertarian","lib",IF(C97="Constitution","cst",IF(C97="Green","grn",""))))))</f>
        <v>lib</v>
      </c>
      <c r="H97">
        <v>0</v>
      </c>
      <c r="I97">
        <v>3</v>
      </c>
    </row>
    <row r="98" spans="1:9">
      <c r="A98">
        <v>5</v>
      </c>
      <c r="B98" t="s">
        <v>1047</v>
      </c>
      <c r="C98" t="s">
        <v>1060</v>
      </c>
      <c r="D98" s="1" t="s">
        <v>1299</v>
      </c>
      <c r="F98" t="s">
        <v>1048</v>
      </c>
      <c r="G98" t="str">
        <f t="shared" si="1"/>
        <v>cst</v>
      </c>
      <c r="H98">
        <v>0</v>
      </c>
      <c r="I98">
        <v>3</v>
      </c>
    </row>
    <row r="99" spans="1:9">
      <c r="A99">
        <v>11</v>
      </c>
      <c r="B99" t="s">
        <v>516</v>
      </c>
      <c r="C99" t="s">
        <v>1021</v>
      </c>
      <c r="D99" s="1" t="s">
        <v>1299</v>
      </c>
      <c r="F99" t="s">
        <v>516</v>
      </c>
      <c r="G99" t="str">
        <f t="shared" si="1"/>
        <v/>
      </c>
      <c r="H99">
        <v>0</v>
      </c>
      <c r="I99">
        <v>3</v>
      </c>
    </row>
    <row r="100" spans="1:9">
      <c r="A100">
        <v>14</v>
      </c>
      <c r="B100" t="s">
        <v>793</v>
      </c>
      <c r="C100" t="s">
        <v>583</v>
      </c>
      <c r="D100" s="1" t="s">
        <v>1299</v>
      </c>
      <c r="F100" t="s">
        <v>2283</v>
      </c>
      <c r="G100" t="str">
        <f t="shared" si="1"/>
        <v/>
      </c>
      <c r="H100">
        <v>0</v>
      </c>
      <c r="I100">
        <v>3</v>
      </c>
    </row>
    <row r="101" spans="1:9">
      <c r="A101">
        <v>15</v>
      </c>
      <c r="B101" t="s">
        <v>794</v>
      </c>
      <c r="C101" t="s">
        <v>583</v>
      </c>
      <c r="D101" s="1" t="s">
        <v>1299</v>
      </c>
      <c r="F101" t="s">
        <v>584</v>
      </c>
      <c r="H101">
        <v>0</v>
      </c>
      <c r="I101">
        <v>3</v>
      </c>
    </row>
    <row r="102" spans="1:9">
      <c r="A102">
        <v>16</v>
      </c>
      <c r="B102" t="s">
        <v>582</v>
      </c>
      <c r="C102" t="s">
        <v>583</v>
      </c>
      <c r="D102" s="1" t="s">
        <v>1299</v>
      </c>
      <c r="F102" t="s">
        <v>585</v>
      </c>
      <c r="H102">
        <v>0</v>
      </c>
      <c r="I102">
        <v>3</v>
      </c>
    </row>
    <row r="103" spans="1:9">
      <c r="A103">
        <v>17</v>
      </c>
      <c r="B103" t="s">
        <v>586</v>
      </c>
      <c r="C103" t="s">
        <v>583</v>
      </c>
      <c r="D103" s="1" t="s">
        <v>1299</v>
      </c>
      <c r="F103" t="s">
        <v>183</v>
      </c>
      <c r="H103">
        <v>0</v>
      </c>
      <c r="I103">
        <v>3</v>
      </c>
    </row>
    <row r="104" spans="1:9">
      <c r="A104">
        <v>18</v>
      </c>
      <c r="B104" t="s">
        <v>182</v>
      </c>
      <c r="C104" t="s">
        <v>583</v>
      </c>
      <c r="D104" s="1" t="s">
        <v>1299</v>
      </c>
      <c r="F104" t="s">
        <v>184</v>
      </c>
      <c r="H104">
        <v>0</v>
      </c>
      <c r="I104">
        <v>3</v>
      </c>
    </row>
    <row r="105" spans="1:9">
      <c r="A105">
        <f>VLOOKUP(C105,$C$2:$D$19,2,0)</f>
        <v>1</v>
      </c>
      <c r="B105" s="86" t="s">
        <v>2483</v>
      </c>
      <c r="C105" s="86" t="s">
        <v>1532</v>
      </c>
      <c r="D105" s="1" t="s">
        <v>1984</v>
      </c>
      <c r="F105" t="s">
        <v>2484</v>
      </c>
      <c r="G105" t="str">
        <f t="shared" si="1"/>
        <v>dem</v>
      </c>
      <c r="H105">
        <v>0</v>
      </c>
      <c r="I105">
        <v>3</v>
      </c>
    </row>
    <row r="106" spans="1:9">
      <c r="A106">
        <f>VLOOKUP(C106,$C$2:$D$19,2,0)</f>
        <v>2</v>
      </c>
      <c r="B106" s="86" t="s">
        <v>938</v>
      </c>
      <c r="C106" s="86" t="s">
        <v>804</v>
      </c>
      <c r="D106" s="1" t="s">
        <v>1984</v>
      </c>
      <c r="F106" t="s">
        <v>682</v>
      </c>
      <c r="G106" t="str">
        <f t="shared" si="1"/>
        <v>rep</v>
      </c>
      <c r="H106">
        <v>1</v>
      </c>
      <c r="I106">
        <v>3</v>
      </c>
    </row>
    <row r="107" spans="1:9">
      <c r="A107">
        <f>VLOOKUP(C107,$C$2:$D$19,2,0)</f>
        <v>4</v>
      </c>
      <c r="B107" s="89" t="s">
        <v>2485</v>
      </c>
      <c r="C107" s="89" t="s">
        <v>1823</v>
      </c>
      <c r="D107" s="1" t="s">
        <v>1984</v>
      </c>
      <c r="F107" t="s">
        <v>2486</v>
      </c>
      <c r="G107" t="str">
        <f t="shared" si="1"/>
        <v>lib</v>
      </c>
      <c r="H107">
        <v>0</v>
      </c>
      <c r="I107">
        <v>3</v>
      </c>
    </row>
    <row r="108" spans="1:9">
      <c r="A108">
        <v>11</v>
      </c>
      <c r="B108" s="89" t="s">
        <v>516</v>
      </c>
      <c r="C108" s="89" t="s">
        <v>1021</v>
      </c>
      <c r="D108" s="1" t="s">
        <v>1984</v>
      </c>
      <c r="F108" t="s">
        <v>516</v>
      </c>
      <c r="G108" t="str">
        <f t="shared" si="1"/>
        <v/>
      </c>
      <c r="H108">
        <v>0</v>
      </c>
      <c r="I108">
        <v>3</v>
      </c>
    </row>
    <row r="109" spans="1:9">
      <c r="A109">
        <v>14</v>
      </c>
      <c r="B109" s="89" t="s">
        <v>567</v>
      </c>
      <c r="C109" s="89" t="s">
        <v>958</v>
      </c>
      <c r="D109" s="1" t="s">
        <v>1984</v>
      </c>
      <c r="F109" t="s">
        <v>277</v>
      </c>
      <c r="G109" t="str">
        <f t="shared" si="1"/>
        <v/>
      </c>
      <c r="H109">
        <v>0</v>
      </c>
      <c r="I109">
        <v>3</v>
      </c>
    </row>
    <row r="110" spans="1:9">
      <c r="A110">
        <v>15</v>
      </c>
      <c r="B110" s="89" t="s">
        <v>568</v>
      </c>
      <c r="C110" s="89" t="s">
        <v>958</v>
      </c>
      <c r="D110" s="1" t="s">
        <v>1984</v>
      </c>
      <c r="F110" t="s">
        <v>565</v>
      </c>
      <c r="H110">
        <v>0</v>
      </c>
      <c r="I110">
        <v>3</v>
      </c>
    </row>
    <row r="111" spans="1:9">
      <c r="A111">
        <v>16</v>
      </c>
      <c r="B111" s="89" t="s">
        <v>569</v>
      </c>
      <c r="C111" s="89" t="s">
        <v>958</v>
      </c>
      <c r="D111" s="1" t="s">
        <v>1984</v>
      </c>
      <c r="F111" t="s">
        <v>566</v>
      </c>
      <c r="H111">
        <v>0</v>
      </c>
      <c r="I111">
        <v>3</v>
      </c>
    </row>
    <row r="112" spans="1:9">
      <c r="A112">
        <f>VLOOKUP(C112,$C$2:$D$19,2,0)</f>
        <v>1</v>
      </c>
      <c r="B112" s="86" t="s">
        <v>1393</v>
      </c>
      <c r="C112" s="89" t="s">
        <v>1532</v>
      </c>
      <c r="D112" s="1" t="s">
        <v>1639</v>
      </c>
      <c r="F112" t="s">
        <v>1224</v>
      </c>
      <c r="G112" t="str">
        <f t="shared" si="1"/>
        <v>dem</v>
      </c>
      <c r="H112">
        <v>1</v>
      </c>
      <c r="I112">
        <v>3</v>
      </c>
    </row>
    <row r="113" spans="1:9">
      <c r="A113">
        <f>VLOOKUP(C113,$C$2:$D$19,2,0)</f>
        <v>2</v>
      </c>
      <c r="B113" s="86" t="s">
        <v>449</v>
      </c>
      <c r="C113" s="89" t="s">
        <v>804</v>
      </c>
      <c r="D113" s="1" t="s">
        <v>1639</v>
      </c>
      <c r="F113" t="s">
        <v>450</v>
      </c>
      <c r="G113" t="str">
        <f t="shared" si="1"/>
        <v>rep</v>
      </c>
      <c r="H113">
        <v>0</v>
      </c>
      <c r="I113">
        <v>3</v>
      </c>
    </row>
    <row r="114" spans="1:9">
      <c r="A114">
        <v>3</v>
      </c>
      <c r="B114" s="86" t="s">
        <v>452</v>
      </c>
      <c r="C114" s="89" t="s">
        <v>104</v>
      </c>
      <c r="D114" s="1" t="s">
        <v>1639</v>
      </c>
      <c r="F114" t="s">
        <v>453</v>
      </c>
      <c r="G114" t="str">
        <f t="shared" si="1"/>
        <v>ind</v>
      </c>
      <c r="H114">
        <v>0</v>
      </c>
      <c r="I114">
        <v>3</v>
      </c>
    </row>
    <row r="115" spans="1:9">
      <c r="A115">
        <f>VLOOKUP(C115,$C$2:$D$19,2,0)</f>
        <v>4</v>
      </c>
      <c r="B115" s="89" t="s">
        <v>367</v>
      </c>
      <c r="C115" s="89" t="s">
        <v>1823</v>
      </c>
      <c r="D115" s="1" t="s">
        <v>1639</v>
      </c>
      <c r="F115" t="s">
        <v>451</v>
      </c>
      <c r="G115" t="str">
        <f t="shared" si="1"/>
        <v>lib</v>
      </c>
      <c r="H115">
        <v>0</v>
      </c>
      <c r="I115">
        <v>3</v>
      </c>
    </row>
    <row r="116" spans="1:9">
      <c r="A116">
        <v>6</v>
      </c>
      <c r="B116" s="89" t="s">
        <v>454</v>
      </c>
      <c r="C116" s="89" t="s">
        <v>1691</v>
      </c>
      <c r="D116" s="1" t="s">
        <v>1639</v>
      </c>
      <c r="F116" t="s">
        <v>455</v>
      </c>
      <c r="G116" t="str">
        <f t="shared" si="1"/>
        <v>grn</v>
      </c>
      <c r="H116">
        <v>0</v>
      </c>
      <c r="I116">
        <v>3</v>
      </c>
    </row>
    <row r="117" spans="1:9">
      <c r="A117">
        <v>1</v>
      </c>
      <c r="B117" t="s">
        <v>1677</v>
      </c>
      <c r="C117" s="89" t="s">
        <v>1532</v>
      </c>
      <c r="D117" s="1" t="s">
        <v>2130</v>
      </c>
      <c r="F117" t="s">
        <v>2408</v>
      </c>
      <c r="G117" t="str">
        <f t="shared" si="1"/>
        <v>dem</v>
      </c>
      <c r="H117">
        <v>0</v>
      </c>
      <c r="I117">
        <v>3</v>
      </c>
    </row>
    <row r="118" spans="1:9">
      <c r="A118">
        <f>VLOOKUP(C118,$C$2:$D$19,2,0)</f>
        <v>2</v>
      </c>
      <c r="B118" s="86" t="s">
        <v>1536</v>
      </c>
      <c r="C118" s="89" t="s">
        <v>804</v>
      </c>
      <c r="D118" s="1" t="s">
        <v>2130</v>
      </c>
      <c r="F118" t="s">
        <v>1551</v>
      </c>
      <c r="G118" t="str">
        <f>IF(C118="Democratic","dem",IF(C118="Republican","rep",IF(C118="Independent","ind",IF(C118="Libertarian","lib",IF(C118="Constitution","cst",IF(C118="Green","grn",""))))))</f>
        <v>rep</v>
      </c>
      <c r="H118">
        <v>1</v>
      </c>
      <c r="I118">
        <v>3</v>
      </c>
    </row>
    <row r="119" spans="1:9">
      <c r="A119">
        <v>5</v>
      </c>
      <c r="B119" s="86" t="s">
        <v>2393</v>
      </c>
      <c r="C119" s="89" t="s">
        <v>1060</v>
      </c>
      <c r="D119" s="1" t="s">
        <v>2130</v>
      </c>
      <c r="F119" t="s">
        <v>2394</v>
      </c>
      <c r="G119" t="str">
        <f t="shared" si="1"/>
        <v>cst</v>
      </c>
      <c r="H119">
        <v>0</v>
      </c>
      <c r="I119">
        <v>3</v>
      </c>
    </row>
    <row r="120" spans="1:9">
      <c r="A120">
        <v>14</v>
      </c>
      <c r="B120" s="86" t="s">
        <v>153</v>
      </c>
      <c r="C120" s="89" t="s">
        <v>958</v>
      </c>
      <c r="D120" s="1" t="s">
        <v>2130</v>
      </c>
      <c r="F120" t="s">
        <v>198</v>
      </c>
      <c r="G120" t="str">
        <f t="shared" si="1"/>
        <v/>
      </c>
      <c r="H120">
        <v>0</v>
      </c>
      <c r="I120">
        <v>3</v>
      </c>
    </row>
    <row r="121" spans="1:9">
      <c r="A121">
        <f>VLOOKUP(C121,$C$2:$D$19,2,0)</f>
        <v>1</v>
      </c>
      <c r="B121" s="86" t="s">
        <v>1923</v>
      </c>
      <c r="C121" s="89" t="s">
        <v>1532</v>
      </c>
      <c r="D121" s="1" t="s">
        <v>1597</v>
      </c>
      <c r="F121" t="s">
        <v>278</v>
      </c>
      <c r="G121" t="str">
        <f t="shared" si="1"/>
        <v>dem</v>
      </c>
      <c r="H121">
        <v>2</v>
      </c>
      <c r="I121">
        <v>3</v>
      </c>
    </row>
    <row r="122" spans="1:9">
      <c r="A122">
        <f>VLOOKUP(C122,$C$2:$D$19,2,0)</f>
        <v>2</v>
      </c>
      <c r="B122" s="86" t="s">
        <v>2182</v>
      </c>
      <c r="C122" s="89" t="s">
        <v>804</v>
      </c>
      <c r="D122" s="1" t="s">
        <v>1597</v>
      </c>
      <c r="F122" t="s">
        <v>279</v>
      </c>
      <c r="G122" t="str">
        <f t="shared" si="1"/>
        <v>rep</v>
      </c>
      <c r="H122">
        <v>0</v>
      </c>
      <c r="I122">
        <v>3</v>
      </c>
    </row>
    <row r="123" spans="1:9">
      <c r="A123">
        <v>3</v>
      </c>
      <c r="B123" s="86" t="s">
        <v>2537</v>
      </c>
      <c r="C123" s="89" t="s">
        <v>2390</v>
      </c>
      <c r="D123" s="1" t="s">
        <v>1597</v>
      </c>
      <c r="F123" t="s">
        <v>2538</v>
      </c>
      <c r="G123" t="str">
        <f t="shared" si="1"/>
        <v/>
      </c>
      <c r="H123">
        <v>0</v>
      </c>
      <c r="I123">
        <v>3</v>
      </c>
    </row>
    <row r="124" spans="1:9">
      <c r="A124">
        <f>VLOOKUP(C124,$C$2:$D$19,2,0)</f>
        <v>4</v>
      </c>
      <c r="B124" s="89" t="s">
        <v>375</v>
      </c>
      <c r="C124" s="89" t="s">
        <v>1823</v>
      </c>
      <c r="D124" s="1" t="s">
        <v>1597</v>
      </c>
      <c r="F124" t="s">
        <v>1326</v>
      </c>
      <c r="G124" t="str">
        <f>IF(C124="Democratic","dem",IF(C124="Republican","rep",IF(C124="Independent","ind",IF(C124="Libertarian","lib",IF(C124="Constitution","cst",IF(C124="Green","grn",""))))))</f>
        <v>lib</v>
      </c>
      <c r="H124">
        <v>0</v>
      </c>
      <c r="I124">
        <v>3</v>
      </c>
    </row>
    <row r="125" spans="1:9">
      <c r="A125">
        <v>6</v>
      </c>
      <c r="B125" t="s">
        <v>2183</v>
      </c>
      <c r="C125" s="89" t="s">
        <v>1691</v>
      </c>
      <c r="D125" s="1" t="s">
        <v>1597</v>
      </c>
      <c r="F125" t="s">
        <v>2466</v>
      </c>
      <c r="G125" t="str">
        <f>IF(C125="Democratic","dem",IF(C125="Republican","rep",IF(C125="Independent","ind",IF(C125="Libertarian","lib",IF(C125="Constitution","cst",IF(C125="Green","grn",""))))))</f>
        <v>grn</v>
      </c>
      <c r="H125">
        <v>0</v>
      </c>
      <c r="I125">
        <v>3</v>
      </c>
    </row>
    <row r="126" spans="1:9">
      <c r="A126">
        <v>11</v>
      </c>
      <c r="B126" t="s">
        <v>2546</v>
      </c>
      <c r="C126" s="89" t="s">
        <v>2390</v>
      </c>
      <c r="D126" s="1" t="s">
        <v>1597</v>
      </c>
      <c r="F126" t="s">
        <v>2416</v>
      </c>
      <c r="G126" t="str">
        <f t="shared" si="1"/>
        <v/>
      </c>
      <c r="H126">
        <v>0</v>
      </c>
      <c r="I126">
        <v>3</v>
      </c>
    </row>
    <row r="127" spans="1:9">
      <c r="A127">
        <v>14</v>
      </c>
      <c r="B127" t="s">
        <v>2539</v>
      </c>
      <c r="C127" s="89" t="s">
        <v>2390</v>
      </c>
      <c r="D127" s="1" t="s">
        <v>1597</v>
      </c>
      <c r="F127" t="s">
        <v>1128</v>
      </c>
      <c r="H127">
        <v>0</v>
      </c>
      <c r="I127">
        <v>3</v>
      </c>
    </row>
    <row r="128" spans="1:9">
      <c r="A128">
        <v>15</v>
      </c>
      <c r="B128" t="s">
        <v>2540</v>
      </c>
      <c r="C128" s="89" t="s">
        <v>2390</v>
      </c>
      <c r="D128" s="1" t="s">
        <v>1597</v>
      </c>
      <c r="F128" t="s">
        <v>2547</v>
      </c>
      <c r="H128">
        <v>0</v>
      </c>
      <c r="I128">
        <v>3</v>
      </c>
    </row>
    <row r="129" spans="1:9">
      <c r="A129">
        <v>16</v>
      </c>
      <c r="B129" t="s">
        <v>2541</v>
      </c>
      <c r="C129" s="89" t="s">
        <v>2390</v>
      </c>
      <c r="D129" s="1" t="s">
        <v>1597</v>
      </c>
      <c r="F129" t="s">
        <v>2548</v>
      </c>
      <c r="H129">
        <v>0</v>
      </c>
      <c r="I129">
        <v>3</v>
      </c>
    </row>
    <row r="130" spans="1:9">
      <c r="A130">
        <v>17</v>
      </c>
      <c r="B130" t="s">
        <v>2542</v>
      </c>
      <c r="C130" s="89" t="s">
        <v>2390</v>
      </c>
      <c r="D130" s="1" t="s">
        <v>1597</v>
      </c>
      <c r="F130" t="s">
        <v>2549</v>
      </c>
      <c r="H130">
        <v>0</v>
      </c>
      <c r="I130">
        <v>3</v>
      </c>
    </row>
    <row r="131" spans="1:9">
      <c r="A131">
        <v>18</v>
      </c>
      <c r="B131" t="s">
        <v>2543</v>
      </c>
      <c r="C131" s="89" t="s">
        <v>2390</v>
      </c>
      <c r="D131" s="1" t="s">
        <v>1597</v>
      </c>
      <c r="F131" t="s">
        <v>2550</v>
      </c>
      <c r="H131">
        <v>0</v>
      </c>
      <c r="I131">
        <v>3</v>
      </c>
    </row>
    <row r="132" spans="1:9">
      <c r="A132">
        <v>19</v>
      </c>
      <c r="B132" t="s">
        <v>2544</v>
      </c>
      <c r="C132" s="89" t="s">
        <v>2390</v>
      </c>
      <c r="D132" s="1" t="s">
        <v>1597</v>
      </c>
      <c r="F132" t="s">
        <v>2551</v>
      </c>
      <c r="H132">
        <v>0</v>
      </c>
      <c r="I132">
        <v>3</v>
      </c>
    </row>
    <row r="133" spans="1:9">
      <c r="A133">
        <v>20</v>
      </c>
      <c r="B133" t="s">
        <v>2545</v>
      </c>
      <c r="C133" s="89" t="s">
        <v>2390</v>
      </c>
      <c r="D133" s="1" t="s">
        <v>1597</v>
      </c>
      <c r="F133" t="s">
        <v>2329</v>
      </c>
      <c r="H133">
        <v>0</v>
      </c>
      <c r="I133">
        <v>3</v>
      </c>
    </row>
    <row r="134" spans="1:9">
      <c r="A134">
        <f>VLOOKUP(C134,$C$2:$D$19,2,0)</f>
        <v>1</v>
      </c>
      <c r="B134" s="10" t="s">
        <v>2046</v>
      </c>
      <c r="C134" s="89" t="s">
        <v>1532</v>
      </c>
      <c r="D134" s="1" t="s">
        <v>1939</v>
      </c>
      <c r="F134" t="s">
        <v>1282</v>
      </c>
      <c r="G134" t="str">
        <f t="shared" si="1"/>
        <v>dem</v>
      </c>
      <c r="H134">
        <v>2</v>
      </c>
      <c r="I134">
        <v>3</v>
      </c>
    </row>
    <row r="135" spans="1:9">
      <c r="A135">
        <f>VLOOKUP(C135,$C$2:$D$19,2,0)</f>
        <v>2</v>
      </c>
      <c r="B135" s="10" t="s">
        <v>2306</v>
      </c>
      <c r="C135" s="89" t="s">
        <v>804</v>
      </c>
      <c r="D135" s="1" t="s">
        <v>1939</v>
      </c>
      <c r="F135" t="s">
        <v>2307</v>
      </c>
      <c r="G135" t="str">
        <f t="shared" si="1"/>
        <v>rep</v>
      </c>
      <c r="H135">
        <v>0</v>
      </c>
      <c r="I135">
        <v>3</v>
      </c>
    </row>
    <row r="136" spans="1:9">
      <c r="A136">
        <f>VLOOKUP(C136,$C$2:$D$19,2,0)</f>
        <v>4</v>
      </c>
      <c r="B136" s="84" t="s">
        <v>1402</v>
      </c>
      <c r="C136" s="89" t="s">
        <v>1823</v>
      </c>
      <c r="D136" s="1" t="s">
        <v>1939</v>
      </c>
      <c r="F136" t="s">
        <v>1403</v>
      </c>
      <c r="G136" t="str">
        <f t="shared" si="1"/>
        <v>lib</v>
      </c>
      <c r="H136">
        <v>0</v>
      </c>
      <c r="I136">
        <v>3</v>
      </c>
    </row>
    <row r="137" spans="1:9">
      <c r="A137">
        <v>11</v>
      </c>
      <c r="B137" s="84" t="s">
        <v>516</v>
      </c>
      <c r="C137" s="89" t="s">
        <v>1021</v>
      </c>
      <c r="D137" s="1" t="s">
        <v>1939</v>
      </c>
      <c r="F137" t="s">
        <v>516</v>
      </c>
      <c r="G137" t="str">
        <f>IF(C137="Democratic","dem",IF(C137="Republican","rep",IF(C137="Independent","ind",IF(C137="Libertarian","lib",IF(C137="Constitution","cst",IF(C137="Green","grn",""))))))</f>
        <v/>
      </c>
      <c r="H137">
        <v>0</v>
      </c>
      <c r="I137">
        <v>3</v>
      </c>
    </row>
    <row r="138" spans="1:9">
      <c r="A138">
        <v>14</v>
      </c>
      <c r="B138" s="84" t="s">
        <v>2362</v>
      </c>
      <c r="C138" s="89" t="s">
        <v>2390</v>
      </c>
      <c r="D138" s="1" t="s">
        <v>1939</v>
      </c>
      <c r="F138" t="s">
        <v>2364</v>
      </c>
      <c r="H138">
        <v>0</v>
      </c>
      <c r="I138">
        <v>3</v>
      </c>
    </row>
    <row r="139" spans="1:9">
      <c r="A139">
        <v>15</v>
      </c>
      <c r="B139" s="84" t="s">
        <v>2363</v>
      </c>
      <c r="C139" s="89" t="s">
        <v>2390</v>
      </c>
      <c r="D139" s="1" t="s">
        <v>1939</v>
      </c>
      <c r="F139" t="s">
        <v>537</v>
      </c>
      <c r="H139">
        <v>0</v>
      </c>
      <c r="I139">
        <v>3</v>
      </c>
    </row>
    <row r="140" spans="1:9">
      <c r="A140">
        <f>VLOOKUP(C140,$C$2:$D$19,2,0)</f>
        <v>1</v>
      </c>
      <c r="B140" s="10" t="s">
        <v>2369</v>
      </c>
      <c r="C140" s="89" t="s">
        <v>1532</v>
      </c>
      <c r="D140" s="1" t="s">
        <v>1525</v>
      </c>
      <c r="F140" t="s">
        <v>2370</v>
      </c>
      <c r="G140" t="str">
        <f t="shared" si="1"/>
        <v>dem</v>
      </c>
      <c r="H140">
        <v>0</v>
      </c>
      <c r="I140">
        <v>3</v>
      </c>
    </row>
    <row r="141" spans="1:9">
      <c r="A141">
        <f>VLOOKUP(C141,$C$2:$D$19,2,0)</f>
        <v>2</v>
      </c>
      <c r="B141" s="10" t="s">
        <v>1442</v>
      </c>
      <c r="C141" s="89" t="s">
        <v>804</v>
      </c>
      <c r="D141" s="1" t="s">
        <v>1525</v>
      </c>
      <c r="F141" t="s">
        <v>1424</v>
      </c>
      <c r="G141" t="str">
        <f t="shared" si="1"/>
        <v>rep</v>
      </c>
      <c r="H141">
        <v>1</v>
      </c>
      <c r="I141">
        <v>3</v>
      </c>
    </row>
    <row r="142" spans="1:9">
      <c r="A142">
        <f>VLOOKUP(C142,$C$2:$D$19,2,0)</f>
        <v>4</v>
      </c>
      <c r="B142" s="84" t="s">
        <v>2395</v>
      </c>
      <c r="C142" s="89" t="s">
        <v>1823</v>
      </c>
      <c r="D142" s="1" t="s">
        <v>1525</v>
      </c>
      <c r="F142" t="s">
        <v>2396</v>
      </c>
      <c r="G142" t="str">
        <f t="shared" si="1"/>
        <v>lib</v>
      </c>
      <c r="H142">
        <v>0</v>
      </c>
      <c r="I142">
        <v>3</v>
      </c>
    </row>
    <row r="143" spans="1:9">
      <c r="A143">
        <v>11</v>
      </c>
      <c r="B143" s="84" t="s">
        <v>516</v>
      </c>
      <c r="C143" s="89" t="s">
        <v>1021</v>
      </c>
      <c r="D143" s="1" t="s">
        <v>1525</v>
      </c>
      <c r="F143" t="s">
        <v>516</v>
      </c>
      <c r="G143" t="str">
        <f t="shared" si="1"/>
        <v/>
      </c>
      <c r="H143">
        <v>0</v>
      </c>
      <c r="I143">
        <v>3</v>
      </c>
    </row>
    <row r="144" spans="1:9">
      <c r="A144">
        <f t="shared" ref="A144:A149" si="3">VLOOKUP(C144,$C$2:$D$19,2,0)</f>
        <v>1</v>
      </c>
      <c r="B144" s="84" t="s">
        <v>2320</v>
      </c>
      <c r="C144" t="s">
        <v>1532</v>
      </c>
      <c r="D144" s="1" t="s">
        <v>2103</v>
      </c>
      <c r="F144" s="84" t="s">
        <v>1371</v>
      </c>
      <c r="G144" t="str">
        <f t="shared" si="1"/>
        <v>dem</v>
      </c>
      <c r="H144">
        <v>0</v>
      </c>
      <c r="I144">
        <v>3</v>
      </c>
    </row>
    <row r="145" spans="1:9">
      <c r="A145">
        <f t="shared" si="3"/>
        <v>2</v>
      </c>
      <c r="B145" s="84" t="s">
        <v>2321</v>
      </c>
      <c r="C145" t="s">
        <v>804</v>
      </c>
      <c r="D145" s="1" t="s">
        <v>2103</v>
      </c>
      <c r="F145" s="84" t="s">
        <v>2323</v>
      </c>
      <c r="G145" t="str">
        <f t="shared" si="1"/>
        <v>rep</v>
      </c>
      <c r="H145">
        <v>2</v>
      </c>
      <c r="I145">
        <v>3</v>
      </c>
    </row>
    <row r="146" spans="1:9">
      <c r="A146">
        <f t="shared" si="3"/>
        <v>4</v>
      </c>
      <c r="B146" t="s">
        <v>2044</v>
      </c>
      <c r="C146" t="s">
        <v>1823</v>
      </c>
      <c r="D146" s="1" t="s">
        <v>2103</v>
      </c>
      <c r="F146" t="s">
        <v>2324</v>
      </c>
      <c r="G146" t="str">
        <f>IF(C146="Democratic","dem",IF(C146="Republican","rep",IF(C146="Independent","ind",IF(C146="Libertarian","lib",IF(C146="Constitution","cst",IF(C146="Green","grn",""))))))</f>
        <v>lib</v>
      </c>
      <c r="H146">
        <v>0</v>
      </c>
      <c r="I146">
        <v>3</v>
      </c>
    </row>
    <row r="147" spans="1:9">
      <c r="A147">
        <f t="shared" si="3"/>
        <v>9</v>
      </c>
      <c r="B147" s="84" t="s">
        <v>2322</v>
      </c>
      <c r="C147" t="s">
        <v>692</v>
      </c>
      <c r="D147" s="1" t="s">
        <v>2103</v>
      </c>
      <c r="F147" s="84" t="s">
        <v>2325</v>
      </c>
      <c r="G147" t="str">
        <f t="shared" si="1"/>
        <v/>
      </c>
      <c r="H147">
        <v>0</v>
      </c>
      <c r="I147">
        <v>3</v>
      </c>
    </row>
    <row r="148" spans="1:9">
      <c r="A148">
        <f t="shared" si="3"/>
        <v>1</v>
      </c>
      <c r="B148" s="10" t="s">
        <v>479</v>
      </c>
      <c r="C148" t="s">
        <v>1532</v>
      </c>
      <c r="D148" s="1" t="s">
        <v>1470</v>
      </c>
      <c r="F148" t="s">
        <v>2282</v>
      </c>
      <c r="G148" t="str">
        <f t="shared" si="1"/>
        <v>dem</v>
      </c>
      <c r="H148">
        <v>0</v>
      </c>
      <c r="I148">
        <v>3</v>
      </c>
    </row>
    <row r="149" spans="1:9">
      <c r="A149">
        <f t="shared" si="3"/>
        <v>2</v>
      </c>
      <c r="B149" s="10" t="s">
        <v>35</v>
      </c>
      <c r="C149" t="s">
        <v>804</v>
      </c>
      <c r="D149" s="1" t="s">
        <v>1470</v>
      </c>
      <c r="F149" t="s">
        <v>478</v>
      </c>
      <c r="G149" t="str">
        <f t="shared" ref="G149:G243" si="4">IF(C149="Democratic","dem",IF(C149="Republican","rep",IF(C149="Independent","ind",IF(C149="Libertarian","lib",IF(C149="Constitution","cst",IF(C149="Green","grn",""))))))</f>
        <v>rep</v>
      </c>
      <c r="H149">
        <v>2</v>
      </c>
      <c r="I149">
        <v>3</v>
      </c>
    </row>
    <row r="150" spans="1:9">
      <c r="A150">
        <v>11</v>
      </c>
      <c r="B150" s="10" t="s">
        <v>1857</v>
      </c>
      <c r="C150" t="s">
        <v>2390</v>
      </c>
      <c r="D150" s="1" t="s">
        <v>1470</v>
      </c>
      <c r="F150" t="s">
        <v>1861</v>
      </c>
      <c r="G150" t="str">
        <f>IF(C150="Democratic","dem",IF(C150="Republican","rep",IF(C150="Independent","ind",IF(C150="Libertarian","lib",IF(C150="Constitution","cst",IF(C150="Green","grn",""))))))</f>
        <v/>
      </c>
      <c r="H150">
        <v>0</v>
      </c>
      <c r="I150">
        <v>3</v>
      </c>
    </row>
    <row r="151" spans="1:9">
      <c r="A151">
        <v>1</v>
      </c>
      <c r="B151" s="10" t="s">
        <v>302</v>
      </c>
      <c r="C151" t="s">
        <v>1532</v>
      </c>
      <c r="D151" s="1" t="s">
        <v>439</v>
      </c>
      <c r="F151" t="s">
        <v>303</v>
      </c>
      <c r="G151" t="str">
        <f t="shared" si="4"/>
        <v>dem</v>
      </c>
      <c r="H151">
        <v>0</v>
      </c>
      <c r="I151">
        <v>3</v>
      </c>
    </row>
    <row r="152" spans="1:9">
      <c r="A152">
        <v>2</v>
      </c>
      <c r="B152" s="10" t="s">
        <v>1480</v>
      </c>
      <c r="C152" t="s">
        <v>804</v>
      </c>
      <c r="D152" s="1" t="s">
        <v>439</v>
      </c>
      <c r="F152" t="s">
        <v>1481</v>
      </c>
      <c r="G152" t="str">
        <f t="shared" si="4"/>
        <v>rep</v>
      </c>
      <c r="H152">
        <v>1</v>
      </c>
      <c r="I152">
        <v>3</v>
      </c>
    </row>
    <row r="153" spans="1:9">
      <c r="A153">
        <v>3</v>
      </c>
      <c r="B153" s="10" t="s">
        <v>63</v>
      </c>
      <c r="C153" t="s">
        <v>990</v>
      </c>
      <c r="D153" s="1" t="s">
        <v>439</v>
      </c>
      <c r="F153" t="s">
        <v>62</v>
      </c>
      <c r="G153" t="str">
        <f t="shared" si="4"/>
        <v/>
      </c>
      <c r="H153">
        <v>0</v>
      </c>
      <c r="I153">
        <v>3</v>
      </c>
    </row>
    <row r="154" spans="1:9">
      <c r="A154">
        <v>4</v>
      </c>
      <c r="B154" s="10" t="s">
        <v>58</v>
      </c>
      <c r="C154" t="s">
        <v>1823</v>
      </c>
      <c r="D154" s="1" t="s">
        <v>439</v>
      </c>
      <c r="F154" t="s">
        <v>191</v>
      </c>
      <c r="G154" t="str">
        <f t="shared" si="4"/>
        <v>lib</v>
      </c>
      <c r="H154">
        <v>0</v>
      </c>
      <c r="I154">
        <v>3</v>
      </c>
    </row>
    <row r="155" spans="1:9">
      <c r="A155">
        <v>9</v>
      </c>
      <c r="B155" s="10" t="s">
        <v>59</v>
      </c>
      <c r="C155" t="s">
        <v>692</v>
      </c>
      <c r="D155" s="1" t="s">
        <v>439</v>
      </c>
      <c r="F155" t="s">
        <v>60</v>
      </c>
      <c r="G155" t="str">
        <f t="shared" si="4"/>
        <v/>
      </c>
      <c r="H155">
        <v>0</v>
      </c>
      <c r="I155">
        <v>3</v>
      </c>
    </row>
    <row r="156" spans="1:9">
      <c r="A156">
        <v>14</v>
      </c>
      <c r="B156" s="10" t="s">
        <v>64</v>
      </c>
      <c r="C156" t="s">
        <v>61</v>
      </c>
      <c r="D156" s="1" t="s">
        <v>439</v>
      </c>
      <c r="F156" t="s">
        <v>378</v>
      </c>
      <c r="G156" t="str">
        <f t="shared" si="4"/>
        <v/>
      </c>
      <c r="H156">
        <v>0</v>
      </c>
      <c r="I156">
        <v>3</v>
      </c>
    </row>
    <row r="157" spans="1:9">
      <c r="A157">
        <v>15</v>
      </c>
      <c r="B157" s="10" t="s">
        <v>65</v>
      </c>
      <c r="C157" t="s">
        <v>61</v>
      </c>
      <c r="D157" s="1" t="s">
        <v>439</v>
      </c>
      <c r="F157" t="s">
        <v>66</v>
      </c>
      <c r="G157" t="str">
        <f t="shared" si="4"/>
        <v/>
      </c>
      <c r="H157">
        <v>0</v>
      </c>
      <c r="I157">
        <v>3</v>
      </c>
    </row>
    <row r="158" spans="1:9">
      <c r="A158">
        <v>16</v>
      </c>
      <c r="B158" s="10" t="s">
        <v>67</v>
      </c>
      <c r="C158" t="s">
        <v>61</v>
      </c>
      <c r="D158" s="1" t="s">
        <v>439</v>
      </c>
      <c r="F158" t="s">
        <v>2561</v>
      </c>
      <c r="G158" t="str">
        <f t="shared" si="4"/>
        <v/>
      </c>
      <c r="H158">
        <v>0</v>
      </c>
      <c r="I158">
        <v>3</v>
      </c>
    </row>
    <row r="159" spans="1:9">
      <c r="A159">
        <v>17</v>
      </c>
      <c r="B159" s="10" t="s">
        <v>68</v>
      </c>
      <c r="C159" t="s">
        <v>990</v>
      </c>
      <c r="D159" s="1" t="s">
        <v>439</v>
      </c>
      <c r="F159" t="s">
        <v>69</v>
      </c>
      <c r="G159" t="str">
        <f t="shared" si="4"/>
        <v/>
      </c>
      <c r="H159">
        <v>0</v>
      </c>
      <c r="I159">
        <v>3</v>
      </c>
    </row>
    <row r="160" spans="1:9">
      <c r="A160">
        <v>18</v>
      </c>
      <c r="B160" s="10" t="s">
        <v>2340</v>
      </c>
      <c r="C160" t="s">
        <v>990</v>
      </c>
      <c r="D160" s="1" t="s">
        <v>439</v>
      </c>
      <c r="F160" t="s">
        <v>70</v>
      </c>
      <c r="G160" t="str">
        <f t="shared" si="4"/>
        <v/>
      </c>
      <c r="H160">
        <v>0</v>
      </c>
      <c r="I160">
        <v>3</v>
      </c>
    </row>
    <row r="161" spans="1:9">
      <c r="A161">
        <v>19</v>
      </c>
      <c r="B161" s="10" t="s">
        <v>71</v>
      </c>
      <c r="C161" t="s">
        <v>61</v>
      </c>
      <c r="D161" s="1" t="s">
        <v>439</v>
      </c>
      <c r="F161" t="s">
        <v>475</v>
      </c>
      <c r="G161" t="str">
        <f t="shared" si="4"/>
        <v/>
      </c>
      <c r="H161">
        <v>0</v>
      </c>
      <c r="I161">
        <v>3</v>
      </c>
    </row>
    <row r="162" spans="1:9">
      <c r="A162">
        <v>20</v>
      </c>
      <c r="B162" s="10" t="s">
        <v>474</v>
      </c>
      <c r="C162" t="s">
        <v>990</v>
      </c>
      <c r="D162" s="1" t="s">
        <v>439</v>
      </c>
      <c r="F162" t="s">
        <v>476</v>
      </c>
      <c r="G162" t="str">
        <f t="shared" si="4"/>
        <v/>
      </c>
      <c r="H162">
        <v>0</v>
      </c>
      <c r="I162">
        <v>3</v>
      </c>
    </row>
    <row r="163" spans="1:9">
      <c r="A163">
        <f>VLOOKUP(C163,$C$2:$D$19,2,0)</f>
        <v>1</v>
      </c>
      <c r="B163" t="s">
        <v>869</v>
      </c>
      <c r="C163" s="89" t="s">
        <v>1532</v>
      </c>
      <c r="D163" s="1" t="s">
        <v>1232</v>
      </c>
      <c r="F163" t="s">
        <v>1444</v>
      </c>
      <c r="G163" t="str">
        <f t="shared" si="4"/>
        <v>dem</v>
      </c>
      <c r="H163">
        <v>1</v>
      </c>
      <c r="I163">
        <v>3</v>
      </c>
    </row>
    <row r="164" spans="1:9">
      <c r="A164">
        <f>VLOOKUP(C164,$C$2:$D$19,2,0)</f>
        <v>2</v>
      </c>
      <c r="B164" t="s">
        <v>207</v>
      </c>
      <c r="C164" s="89" t="s">
        <v>804</v>
      </c>
      <c r="D164" s="1" t="s">
        <v>1232</v>
      </c>
      <c r="F164" t="s">
        <v>208</v>
      </c>
      <c r="G164" t="str">
        <f t="shared" si="4"/>
        <v>rep</v>
      </c>
      <c r="H164">
        <v>0</v>
      </c>
      <c r="I164">
        <v>3</v>
      </c>
    </row>
    <row r="165" spans="1:9">
      <c r="A165">
        <f>VLOOKUP(C165,$C$2:$D$19,2,0)</f>
        <v>5</v>
      </c>
      <c r="B165" t="s">
        <v>2398</v>
      </c>
      <c r="C165" s="89" t="s">
        <v>1060</v>
      </c>
      <c r="D165" s="1" t="s">
        <v>1232</v>
      </c>
      <c r="F165" t="s">
        <v>2399</v>
      </c>
      <c r="G165" t="str">
        <f t="shared" si="4"/>
        <v>cst</v>
      </c>
      <c r="H165">
        <v>0</v>
      </c>
      <c r="I165">
        <v>3</v>
      </c>
    </row>
    <row r="166" spans="1:9">
      <c r="A166">
        <f>VLOOKUP(C166,$C$2:$D$19,2,0)</f>
        <v>6</v>
      </c>
      <c r="B166" t="s">
        <v>188</v>
      </c>
      <c r="C166" s="89" t="s">
        <v>1691</v>
      </c>
      <c r="D166" s="1" t="s">
        <v>1232</v>
      </c>
      <c r="F166" t="s">
        <v>819</v>
      </c>
      <c r="G166" t="str">
        <f t="shared" si="4"/>
        <v>grn</v>
      </c>
      <c r="H166">
        <v>0</v>
      </c>
      <c r="I166">
        <v>3</v>
      </c>
    </row>
    <row r="167" spans="1:9">
      <c r="A167">
        <v>11</v>
      </c>
      <c r="B167" t="s">
        <v>516</v>
      </c>
      <c r="C167" s="89" t="s">
        <v>1021</v>
      </c>
      <c r="D167" s="1" t="s">
        <v>1232</v>
      </c>
      <c r="F167" t="s">
        <v>516</v>
      </c>
      <c r="G167" t="str">
        <f t="shared" si="4"/>
        <v/>
      </c>
      <c r="H167">
        <v>0</v>
      </c>
      <c r="I167">
        <v>3</v>
      </c>
    </row>
    <row r="168" spans="1:9">
      <c r="A168">
        <v>14</v>
      </c>
      <c r="B168" t="s">
        <v>2442</v>
      </c>
      <c r="C168" t="s">
        <v>2529</v>
      </c>
      <c r="D168" s="1" t="s">
        <v>1232</v>
      </c>
      <c r="F168" t="s">
        <v>2507</v>
      </c>
      <c r="H168">
        <v>0</v>
      </c>
      <c r="I168">
        <v>3</v>
      </c>
    </row>
    <row r="169" spans="1:9">
      <c r="A169">
        <v>15</v>
      </c>
      <c r="B169" t="s">
        <v>2440</v>
      </c>
      <c r="C169" t="s">
        <v>2529</v>
      </c>
      <c r="D169" s="1" t="s">
        <v>1232</v>
      </c>
      <c r="F169" t="s">
        <v>2454</v>
      </c>
      <c r="H169">
        <v>0</v>
      </c>
      <c r="I169">
        <v>3</v>
      </c>
    </row>
    <row r="170" spans="1:9">
      <c r="A170">
        <v>16</v>
      </c>
      <c r="B170" t="s">
        <v>2441</v>
      </c>
      <c r="C170" t="s">
        <v>2529</v>
      </c>
      <c r="D170" s="1" t="s">
        <v>1232</v>
      </c>
      <c r="F170" t="s">
        <v>2455</v>
      </c>
      <c r="H170">
        <v>0</v>
      </c>
      <c r="I170">
        <v>3</v>
      </c>
    </row>
    <row r="171" spans="1:9">
      <c r="A171">
        <v>17</v>
      </c>
      <c r="B171" t="s">
        <v>2053</v>
      </c>
      <c r="C171" t="s">
        <v>2529</v>
      </c>
      <c r="D171" s="1" t="s">
        <v>1232</v>
      </c>
      <c r="F171" t="s">
        <v>2456</v>
      </c>
      <c r="H171">
        <v>0</v>
      </c>
      <c r="I171">
        <v>3</v>
      </c>
    </row>
    <row r="172" spans="1:9">
      <c r="A172">
        <v>18</v>
      </c>
      <c r="B172" t="s">
        <v>2054</v>
      </c>
      <c r="C172" t="s">
        <v>2529</v>
      </c>
      <c r="D172" s="1" t="s">
        <v>1232</v>
      </c>
      <c r="F172" t="s">
        <v>2505</v>
      </c>
      <c r="H172">
        <v>0</v>
      </c>
      <c r="I172">
        <v>3</v>
      </c>
    </row>
    <row r="173" spans="1:9">
      <c r="A173">
        <v>19</v>
      </c>
      <c r="B173" t="s">
        <v>2055</v>
      </c>
      <c r="C173" t="s">
        <v>2529</v>
      </c>
      <c r="D173" s="1" t="s">
        <v>1232</v>
      </c>
      <c r="F173" t="s">
        <v>711</v>
      </c>
      <c r="H173">
        <v>0</v>
      </c>
      <c r="I173">
        <v>3</v>
      </c>
    </row>
    <row r="174" spans="1:9">
      <c r="A174">
        <v>20</v>
      </c>
      <c r="B174" t="s">
        <v>2453</v>
      </c>
      <c r="C174" t="s">
        <v>2529</v>
      </c>
      <c r="D174" s="1" t="s">
        <v>1232</v>
      </c>
      <c r="F174" t="s">
        <v>2506</v>
      </c>
      <c r="H174">
        <v>0</v>
      </c>
      <c r="I174">
        <v>3</v>
      </c>
    </row>
    <row r="175" spans="1:9">
      <c r="A175">
        <f>VLOOKUP(C175,$C$2:$D$19,2,0)</f>
        <v>1</v>
      </c>
      <c r="B175" s="10" t="s">
        <v>2512</v>
      </c>
      <c r="C175" t="s">
        <v>1532</v>
      </c>
      <c r="D175" s="1" t="s">
        <v>865</v>
      </c>
      <c r="F175" t="s">
        <v>2513</v>
      </c>
      <c r="G175" t="str">
        <f t="shared" si="4"/>
        <v>dem</v>
      </c>
      <c r="H175">
        <v>0</v>
      </c>
      <c r="I175">
        <v>3</v>
      </c>
    </row>
    <row r="176" spans="1:9">
      <c r="A176">
        <f>VLOOKUP(C176,$C$2:$D$19,2,0)</f>
        <v>2</v>
      </c>
      <c r="B176" s="10" t="s">
        <v>2326</v>
      </c>
      <c r="C176" t="s">
        <v>804</v>
      </c>
      <c r="D176" s="1" t="s">
        <v>865</v>
      </c>
      <c r="F176" t="s">
        <v>2327</v>
      </c>
      <c r="G176" t="str">
        <f t="shared" si="4"/>
        <v>rep</v>
      </c>
      <c r="H176">
        <v>2</v>
      </c>
      <c r="I176">
        <v>3</v>
      </c>
    </row>
    <row r="177" spans="1:9">
      <c r="A177">
        <f>VLOOKUP(C177,$C$2:$D$19,2,0)</f>
        <v>4</v>
      </c>
      <c r="B177" s="84" t="s">
        <v>2328</v>
      </c>
      <c r="C177" t="s">
        <v>1823</v>
      </c>
      <c r="D177" s="1" t="s">
        <v>865</v>
      </c>
      <c r="F177" t="s">
        <v>2052</v>
      </c>
      <c r="G177" t="str">
        <f t="shared" si="4"/>
        <v>lib</v>
      </c>
      <c r="H177">
        <v>0</v>
      </c>
      <c r="I177">
        <v>3</v>
      </c>
    </row>
    <row r="178" spans="1:9">
      <c r="A178">
        <f>VLOOKUP(C178,$C$2:$D$19,2,0)</f>
        <v>5</v>
      </c>
      <c r="B178" s="84" t="s">
        <v>2296</v>
      </c>
      <c r="C178" t="s">
        <v>1060</v>
      </c>
      <c r="D178" s="1" t="s">
        <v>865</v>
      </c>
      <c r="F178" t="s">
        <v>2297</v>
      </c>
      <c r="G178" t="str">
        <f>IF(C178="Democratic","dem",IF(C178="Republican","rep",IF(C178="Independent","ind",IF(C178="Libertarian","lib",IF(C178="Constitution","cst",IF(C178="Green","grn",""))))))</f>
        <v>cst</v>
      </c>
      <c r="H178">
        <v>0</v>
      </c>
      <c r="I178">
        <v>3</v>
      </c>
    </row>
    <row r="179" spans="1:9">
      <c r="A179">
        <v>14</v>
      </c>
      <c r="B179" s="84" t="s">
        <v>271</v>
      </c>
      <c r="C179" t="s">
        <v>2529</v>
      </c>
      <c r="D179" s="1" t="s">
        <v>865</v>
      </c>
      <c r="F179" t="s">
        <v>14</v>
      </c>
      <c r="G179" t="str">
        <f>IF(C179="Democratic","dem",IF(C179="Republican","rep",IF(C179="Independent","ind",IF(C179="Libertarian","lib",IF(C179="Constitution","cst",IF(C179="Green","grn",""))))))</f>
        <v/>
      </c>
      <c r="H179">
        <v>0</v>
      </c>
      <c r="I179">
        <v>3</v>
      </c>
    </row>
    <row r="180" spans="1:9">
      <c r="A180">
        <v>15</v>
      </c>
      <c r="B180" s="84" t="s">
        <v>458</v>
      </c>
      <c r="C180" t="s">
        <v>2529</v>
      </c>
      <c r="D180" s="1" t="s">
        <v>865</v>
      </c>
      <c r="F180" t="s">
        <v>42</v>
      </c>
      <c r="H180">
        <v>0</v>
      </c>
      <c r="I180">
        <v>3</v>
      </c>
    </row>
    <row r="181" spans="1:9">
      <c r="A181">
        <v>16</v>
      </c>
      <c r="B181" s="84" t="s">
        <v>102</v>
      </c>
      <c r="C181" t="s">
        <v>2529</v>
      </c>
      <c r="D181" s="1" t="s">
        <v>865</v>
      </c>
      <c r="F181" t="s">
        <v>43</v>
      </c>
      <c r="H181">
        <v>0</v>
      </c>
      <c r="I181">
        <v>3</v>
      </c>
    </row>
    <row r="182" spans="1:9">
      <c r="A182">
        <v>17</v>
      </c>
      <c r="B182" s="84" t="s">
        <v>268</v>
      </c>
      <c r="C182" t="s">
        <v>2529</v>
      </c>
      <c r="D182" s="1" t="s">
        <v>865</v>
      </c>
      <c r="F182" t="s">
        <v>44</v>
      </c>
      <c r="H182">
        <v>0</v>
      </c>
      <c r="I182">
        <v>3</v>
      </c>
    </row>
    <row r="183" spans="1:9">
      <c r="A183">
        <v>18</v>
      </c>
      <c r="B183" s="84" t="s">
        <v>269</v>
      </c>
      <c r="C183" t="s">
        <v>2529</v>
      </c>
      <c r="D183" s="1" t="s">
        <v>865</v>
      </c>
      <c r="F183" t="s">
        <v>45</v>
      </c>
      <c r="H183">
        <v>0</v>
      </c>
      <c r="I183">
        <v>3</v>
      </c>
    </row>
    <row r="184" spans="1:9">
      <c r="A184">
        <v>19</v>
      </c>
      <c r="B184" s="84" t="s">
        <v>270</v>
      </c>
      <c r="C184" t="s">
        <v>2529</v>
      </c>
      <c r="D184" s="1" t="s">
        <v>865</v>
      </c>
      <c r="F184" t="s">
        <v>46</v>
      </c>
      <c r="H184">
        <v>0</v>
      </c>
      <c r="I184">
        <v>3</v>
      </c>
    </row>
    <row r="185" spans="1:9">
      <c r="A185">
        <f>VLOOKUP(C185,$C$2:$D$19,2,0)</f>
        <v>1</v>
      </c>
      <c r="B185" s="86" t="s">
        <v>1452</v>
      </c>
      <c r="C185" t="s">
        <v>1532</v>
      </c>
      <c r="D185" s="1" t="s">
        <v>1475</v>
      </c>
      <c r="F185" t="s">
        <v>700</v>
      </c>
      <c r="G185" t="str">
        <f t="shared" si="4"/>
        <v>dem</v>
      </c>
      <c r="H185">
        <v>1</v>
      </c>
      <c r="I185">
        <v>3</v>
      </c>
    </row>
    <row r="186" spans="1:9">
      <c r="A186">
        <f>VLOOKUP(C186,$C$2:$D$19,2,0)</f>
        <v>2</v>
      </c>
      <c r="B186" s="86" t="s">
        <v>2374</v>
      </c>
      <c r="C186" t="s">
        <v>804</v>
      </c>
      <c r="D186" s="1" t="s">
        <v>1475</v>
      </c>
      <c r="F186" t="s">
        <v>2045</v>
      </c>
      <c r="G186" t="str">
        <f t="shared" si="4"/>
        <v>rep</v>
      </c>
      <c r="H186">
        <v>0</v>
      </c>
      <c r="I186">
        <v>3</v>
      </c>
    </row>
    <row r="187" spans="1:9">
      <c r="A187">
        <v>3</v>
      </c>
      <c r="B187" s="89" t="s">
        <v>1576</v>
      </c>
      <c r="C187" t="s">
        <v>104</v>
      </c>
      <c r="D187" s="1" t="s">
        <v>1475</v>
      </c>
      <c r="F187" t="s">
        <v>1770</v>
      </c>
      <c r="G187" t="str">
        <f>IF(C187="Democratic","dem",IF(C187="Republican","rep",IF(C187="Independent","ind",IF(C187="Libertarian","lib",IF(C187="Constitution","cst",IF(C187="Green","grn",""))))))</f>
        <v>ind</v>
      </c>
      <c r="H187">
        <v>0</v>
      </c>
      <c r="I187">
        <v>3</v>
      </c>
    </row>
    <row r="188" spans="1:9">
      <c r="A188">
        <v>5</v>
      </c>
      <c r="B188" s="89" t="s">
        <v>1574</v>
      </c>
      <c r="C188" t="s">
        <v>595</v>
      </c>
      <c r="D188" s="1" t="s">
        <v>1475</v>
      </c>
      <c r="F188" t="s">
        <v>1575</v>
      </c>
      <c r="G188" t="str">
        <f>IF(C188="Democratic","dem",IF(C188="Republican","rep",IF(C188="Independent","ind",IF(C188="Libertarian","lib",IF(C188="Constitution","cst",IF(C188="Green","grn",""))))))</f>
        <v/>
      </c>
      <c r="H188">
        <v>0</v>
      </c>
      <c r="I188">
        <v>3</v>
      </c>
    </row>
    <row r="189" spans="1:9">
      <c r="A189">
        <v>14</v>
      </c>
      <c r="B189" t="s">
        <v>197</v>
      </c>
      <c r="C189" t="s">
        <v>1021</v>
      </c>
      <c r="D189" s="1" t="s">
        <v>1475</v>
      </c>
      <c r="F189" t="s">
        <v>734</v>
      </c>
      <c r="G189" t="str">
        <f t="shared" si="4"/>
        <v/>
      </c>
      <c r="H189">
        <v>0</v>
      </c>
      <c r="I189">
        <v>3</v>
      </c>
    </row>
    <row r="190" spans="1:9">
      <c r="A190">
        <v>12</v>
      </c>
      <c r="B190" t="s">
        <v>1577</v>
      </c>
      <c r="C190" t="s">
        <v>1578</v>
      </c>
      <c r="D190" s="1" t="s">
        <v>1475</v>
      </c>
      <c r="F190" t="s">
        <v>1579</v>
      </c>
      <c r="G190" t="str">
        <f>IF(C190="Democratic","dem",IF(C190="Republican","rep",IF(C190="Independent","ind",IF(C190="Libertarian","lib",IF(C190="Constitution","cst",IF(C190="Green","grn",""))))))</f>
        <v/>
      </c>
      <c r="H190">
        <v>0</v>
      </c>
      <c r="I190">
        <v>3</v>
      </c>
    </row>
    <row r="191" spans="1:9">
      <c r="A191">
        <v>15</v>
      </c>
      <c r="B191" t="s">
        <v>2242</v>
      </c>
      <c r="C191" t="s">
        <v>104</v>
      </c>
      <c r="D191" s="1" t="s">
        <v>1475</v>
      </c>
      <c r="F191" t="s">
        <v>1580</v>
      </c>
      <c r="G191" t="str">
        <f>IF(C191="Democratic","dem",IF(C191="Republican","rep",IF(C191="Independent","ind",IF(C191="Libertarian","lib",IF(C191="Constitution","cst",IF(C191="Green","grn",""))))))</f>
        <v>ind</v>
      </c>
      <c r="H191">
        <v>0</v>
      </c>
      <c r="I191">
        <v>3</v>
      </c>
    </row>
    <row r="192" spans="1:9">
      <c r="A192">
        <v>16</v>
      </c>
      <c r="B192" t="s">
        <v>2241</v>
      </c>
      <c r="C192" t="s">
        <v>104</v>
      </c>
      <c r="D192" s="1" t="s">
        <v>1475</v>
      </c>
      <c r="F192" t="s">
        <v>1581</v>
      </c>
      <c r="G192" t="str">
        <f>IF(C192="Democratic","dem",IF(C192="Republican","rep",IF(C192="Independent","ind",IF(C192="Libertarian","lib",IF(C192="Constitution","cst",IF(C192="Green","grn",""))))))</f>
        <v>ind</v>
      </c>
      <c r="H192">
        <v>0</v>
      </c>
      <c r="I192">
        <v>3</v>
      </c>
    </row>
    <row r="193" spans="1:10">
      <c r="A193">
        <v>17</v>
      </c>
      <c r="B193" t="s">
        <v>2240</v>
      </c>
      <c r="C193" t="s">
        <v>104</v>
      </c>
      <c r="D193" s="1" t="s">
        <v>1475</v>
      </c>
      <c r="F193" t="s">
        <v>2239</v>
      </c>
      <c r="G193" t="str">
        <f>IF(C193="Democratic","dem",IF(C193="Republican","rep",IF(C193="Independent","ind",IF(C193="Libertarian","lib",IF(C193="Constitution","cst",IF(C193="Green","grn",""))))))</f>
        <v>ind</v>
      </c>
      <c r="H193">
        <v>0</v>
      </c>
      <c r="I193">
        <v>3</v>
      </c>
    </row>
    <row r="194" spans="1:10">
      <c r="A194">
        <f>VLOOKUP(C194,$C$2:$D$19,2,0)</f>
        <v>1</v>
      </c>
      <c r="B194" s="86" t="s">
        <v>2515</v>
      </c>
      <c r="C194" t="s">
        <v>1532</v>
      </c>
      <c r="D194" s="1" t="s">
        <v>1779</v>
      </c>
      <c r="F194" t="s">
        <v>2516</v>
      </c>
      <c r="G194" t="str">
        <f t="shared" si="4"/>
        <v>dem</v>
      </c>
      <c r="H194">
        <v>0</v>
      </c>
      <c r="I194">
        <v>3</v>
      </c>
    </row>
    <row r="195" spans="1:10">
      <c r="A195">
        <f>VLOOKUP(C195,$C$2:$D$19,2,0)</f>
        <v>2</v>
      </c>
      <c r="B195" s="86" t="s">
        <v>2417</v>
      </c>
      <c r="C195" t="s">
        <v>804</v>
      </c>
      <c r="D195" s="1" t="s">
        <v>1779</v>
      </c>
      <c r="F195" t="s">
        <v>2191</v>
      </c>
      <c r="G195" t="str">
        <f t="shared" si="4"/>
        <v>rep</v>
      </c>
      <c r="H195">
        <v>2</v>
      </c>
      <c r="I195">
        <v>3</v>
      </c>
    </row>
    <row r="196" spans="1:10">
      <c r="A196">
        <v>3</v>
      </c>
      <c r="B196" s="86" t="s">
        <v>2378</v>
      </c>
      <c r="C196" t="s">
        <v>104</v>
      </c>
      <c r="D196" s="1" t="s">
        <v>1779</v>
      </c>
      <c r="F196" t="s">
        <v>2379</v>
      </c>
      <c r="G196" t="str">
        <f t="shared" si="4"/>
        <v>ind</v>
      </c>
      <c r="H196">
        <v>0</v>
      </c>
      <c r="I196">
        <v>3</v>
      </c>
    </row>
    <row r="197" spans="1:10">
      <c r="A197">
        <v>4</v>
      </c>
      <c r="B197" s="86" t="s">
        <v>2192</v>
      </c>
      <c r="C197" t="s">
        <v>1823</v>
      </c>
      <c r="D197" s="1" t="s">
        <v>1779</v>
      </c>
      <c r="F197" t="s">
        <v>2193</v>
      </c>
      <c r="G197" t="str">
        <f t="shared" si="4"/>
        <v>lib</v>
      </c>
      <c r="H197">
        <v>0</v>
      </c>
      <c r="I197">
        <v>3</v>
      </c>
    </row>
    <row r="198" spans="1:10">
      <c r="A198">
        <v>11</v>
      </c>
      <c r="B198" s="86" t="s">
        <v>516</v>
      </c>
      <c r="C198" t="s">
        <v>1021</v>
      </c>
      <c r="D198" s="1" t="s">
        <v>1779</v>
      </c>
      <c r="F198" t="s">
        <v>516</v>
      </c>
      <c r="G198" t="str">
        <f t="shared" si="4"/>
        <v/>
      </c>
      <c r="H198">
        <v>0</v>
      </c>
      <c r="I198">
        <v>3</v>
      </c>
    </row>
    <row r="199" spans="1:10">
      <c r="A199">
        <f>VLOOKUP(C199,$C$2:$D$19,2,0)</f>
        <v>1</v>
      </c>
      <c r="B199" t="s">
        <v>1902</v>
      </c>
      <c r="C199" t="s">
        <v>1532</v>
      </c>
      <c r="D199" s="1" t="s">
        <v>1647</v>
      </c>
      <c r="F199" t="s">
        <v>627</v>
      </c>
      <c r="G199" t="str">
        <f t="shared" si="4"/>
        <v>dem</v>
      </c>
      <c r="H199">
        <v>1</v>
      </c>
      <c r="I199">
        <v>3</v>
      </c>
      <c r="J199" t="s">
        <v>272</v>
      </c>
    </row>
    <row r="200" spans="1:10">
      <c r="A200">
        <f>VLOOKUP(C200,$C$2:$D$19,2,0)</f>
        <v>2</v>
      </c>
      <c r="B200" t="s">
        <v>209</v>
      </c>
      <c r="C200" t="s">
        <v>804</v>
      </c>
      <c r="D200" s="1" t="s">
        <v>1647</v>
      </c>
      <c r="F200" t="s">
        <v>210</v>
      </c>
      <c r="G200" t="str">
        <f t="shared" si="4"/>
        <v>rep</v>
      </c>
      <c r="H200">
        <v>0</v>
      </c>
      <c r="I200">
        <v>3</v>
      </c>
      <c r="J200" t="s">
        <v>301</v>
      </c>
    </row>
    <row r="201" spans="1:10">
      <c r="A201">
        <f>VLOOKUP(C201,$C$2:$D$19,2,0)</f>
        <v>4</v>
      </c>
      <c r="B201" t="s">
        <v>899</v>
      </c>
      <c r="C201" t="s">
        <v>1823</v>
      </c>
      <c r="D201" s="1" t="s">
        <v>1647</v>
      </c>
      <c r="F201" t="s">
        <v>355</v>
      </c>
      <c r="G201" t="str">
        <f t="shared" si="4"/>
        <v>lib</v>
      </c>
      <c r="H201">
        <v>0</v>
      </c>
      <c r="I201">
        <v>3</v>
      </c>
      <c r="J201" t="s">
        <v>897</v>
      </c>
    </row>
    <row r="202" spans="1:10">
      <c r="A202">
        <f>VLOOKUP(C202,$C$2:$D$19,2,0)</f>
        <v>6</v>
      </c>
      <c r="B202" t="s">
        <v>356</v>
      </c>
      <c r="C202" t="s">
        <v>1691</v>
      </c>
      <c r="D202" s="1" t="s">
        <v>1647</v>
      </c>
      <c r="F202" t="s">
        <v>513</v>
      </c>
      <c r="G202" t="str">
        <f t="shared" si="4"/>
        <v>grn</v>
      </c>
      <c r="H202">
        <v>0</v>
      </c>
      <c r="I202">
        <v>3</v>
      </c>
    </row>
    <row r="203" spans="1:10">
      <c r="A203">
        <v>11</v>
      </c>
      <c r="B203" t="s">
        <v>516</v>
      </c>
      <c r="C203" t="s">
        <v>1021</v>
      </c>
      <c r="D203" s="1" t="s">
        <v>1647</v>
      </c>
      <c r="F203" t="s">
        <v>516</v>
      </c>
      <c r="G203" t="str">
        <f t="shared" si="4"/>
        <v/>
      </c>
      <c r="H203">
        <v>0</v>
      </c>
      <c r="I203">
        <v>3</v>
      </c>
    </row>
    <row r="204" spans="1:10">
      <c r="A204">
        <f>VLOOKUP(C204,$C$2:$D$19,2,0)</f>
        <v>1</v>
      </c>
      <c r="B204" t="s">
        <v>898</v>
      </c>
      <c r="C204" t="s">
        <v>1532</v>
      </c>
      <c r="D204" s="1" t="s">
        <v>1647</v>
      </c>
      <c r="F204" t="s">
        <v>1844</v>
      </c>
      <c r="G204" t="str">
        <f>IF(C204="Democratic","dem",IF(C204="Republican","rep",IF(C204="Independent","ind",IF(C204="Libertarian","lib",IF(C204="Constitution","cst",IF(C204="Green","grn",""))))))</f>
        <v>dem</v>
      </c>
      <c r="H204">
        <v>1</v>
      </c>
      <c r="I204">
        <v>1</v>
      </c>
      <c r="J204" t="s">
        <v>272</v>
      </c>
    </row>
    <row r="205" spans="1:10">
      <c r="A205">
        <f>VLOOKUP(C205,$C$2:$D$19,2,0)</f>
        <v>2</v>
      </c>
      <c r="B205" t="s">
        <v>929</v>
      </c>
      <c r="C205" t="s">
        <v>804</v>
      </c>
      <c r="D205" s="1" t="s">
        <v>1647</v>
      </c>
      <c r="F205" t="s">
        <v>211</v>
      </c>
      <c r="G205" t="str">
        <f>IF(C205="Democratic","dem",IF(C205="Republican","rep",IF(C205="Independent","ind",IF(C205="Libertarian","lib",IF(C205="Constitution","cst",IF(C205="Green","grn",""))))))</f>
        <v>rep</v>
      </c>
      <c r="H205">
        <v>0</v>
      </c>
      <c r="I205">
        <v>1</v>
      </c>
      <c r="J205" t="s">
        <v>186</v>
      </c>
    </row>
    <row r="206" spans="1:10">
      <c r="A206">
        <f>VLOOKUP(C206,$C$2:$D$19,2,0)</f>
        <v>4</v>
      </c>
      <c r="B206" t="s">
        <v>357</v>
      </c>
      <c r="C206" t="s">
        <v>1823</v>
      </c>
      <c r="D206" s="1" t="s">
        <v>1647</v>
      </c>
      <c r="F206" t="s">
        <v>358</v>
      </c>
      <c r="G206" t="str">
        <f>IF(C206="Democratic","dem",IF(C206="Republican","rep",IF(C206="Independent","ind",IF(C206="Libertarian","lib",IF(C206="Constitution","cst",IF(C206="Green","grn",""))))))</f>
        <v>lib</v>
      </c>
      <c r="H206">
        <v>0</v>
      </c>
      <c r="I206">
        <v>1</v>
      </c>
    </row>
    <row r="207" spans="1:10">
      <c r="A207">
        <f>VLOOKUP(C207,$C$2:$D$19,2,0)</f>
        <v>6</v>
      </c>
      <c r="B207" t="s">
        <v>187</v>
      </c>
      <c r="C207" t="s">
        <v>1691</v>
      </c>
      <c r="D207" s="1" t="s">
        <v>1647</v>
      </c>
      <c r="F207" t="s">
        <v>1314</v>
      </c>
      <c r="G207" t="str">
        <f>IF(C207="Democratic","dem",IF(C207="Republican","rep",IF(C207="Independent","ind",IF(C207="Libertarian","lib",IF(C207="Constitution","cst",IF(C207="Green","grn",""))))))</f>
        <v>grn</v>
      </c>
      <c r="H207">
        <v>0</v>
      </c>
      <c r="I207">
        <v>1</v>
      </c>
    </row>
    <row r="208" spans="1:10">
      <c r="A208">
        <v>11</v>
      </c>
      <c r="B208" t="s">
        <v>516</v>
      </c>
      <c r="C208" t="s">
        <v>1021</v>
      </c>
      <c r="D208" s="1" t="s">
        <v>1647</v>
      </c>
      <c r="F208" t="s">
        <v>516</v>
      </c>
      <c r="G208" t="str">
        <f>IF(C208="Democratic","dem",IF(C208="Republican","rep",IF(C208="Independent","ind",IF(C208="Libertarian","lib",IF(C208="Constitution","cst",IF(C208="Green","grn",""))))))</f>
        <v/>
      </c>
      <c r="H208">
        <v>0</v>
      </c>
      <c r="I208">
        <v>1</v>
      </c>
    </row>
    <row r="209" spans="1:9">
      <c r="A209">
        <v>15</v>
      </c>
      <c r="B209" t="s">
        <v>364</v>
      </c>
      <c r="C209" t="s">
        <v>359</v>
      </c>
      <c r="D209" s="1" t="s">
        <v>1647</v>
      </c>
      <c r="F209" t="s">
        <v>981</v>
      </c>
      <c r="H209">
        <v>0</v>
      </c>
      <c r="I209">
        <v>1</v>
      </c>
    </row>
    <row r="210" spans="1:9">
      <c r="A210">
        <v>16</v>
      </c>
      <c r="B210" t="s">
        <v>409</v>
      </c>
      <c r="C210" t="s">
        <v>360</v>
      </c>
      <c r="D210" s="1" t="s">
        <v>1647</v>
      </c>
      <c r="F210" t="s">
        <v>362</v>
      </c>
      <c r="H210">
        <v>0</v>
      </c>
      <c r="I210">
        <v>1</v>
      </c>
    </row>
    <row r="211" spans="1:9">
      <c r="A211">
        <v>17</v>
      </c>
      <c r="B211" t="s">
        <v>410</v>
      </c>
      <c r="C211" t="s">
        <v>361</v>
      </c>
      <c r="D211" s="1" t="s">
        <v>1647</v>
      </c>
      <c r="F211" t="s">
        <v>363</v>
      </c>
      <c r="H211">
        <v>0</v>
      </c>
      <c r="I211">
        <v>1</v>
      </c>
    </row>
    <row r="212" spans="1:9">
      <c r="A212">
        <f>VLOOKUP(C212,$C$2:$D$19,2,0)</f>
        <v>1</v>
      </c>
      <c r="B212" t="s">
        <v>2451</v>
      </c>
      <c r="C212" t="s">
        <v>1532</v>
      </c>
      <c r="D212" s="1" t="s">
        <v>487</v>
      </c>
      <c r="F212" t="s">
        <v>1613</v>
      </c>
      <c r="G212" t="str">
        <f t="shared" si="4"/>
        <v>dem</v>
      </c>
      <c r="H212">
        <v>0</v>
      </c>
      <c r="I212">
        <v>3</v>
      </c>
    </row>
    <row r="213" spans="1:9">
      <c r="A213">
        <f>VLOOKUP(C213,$C$2:$D$19,2,0)</f>
        <v>2</v>
      </c>
      <c r="B213" t="s">
        <v>744</v>
      </c>
      <c r="C213" t="s">
        <v>804</v>
      </c>
      <c r="D213" s="1" t="s">
        <v>487</v>
      </c>
      <c r="F213" t="s">
        <v>745</v>
      </c>
      <c r="G213" t="str">
        <f t="shared" si="4"/>
        <v>rep</v>
      </c>
      <c r="H213">
        <v>1</v>
      </c>
      <c r="I213">
        <v>3</v>
      </c>
    </row>
    <row r="214" spans="1:9">
      <c r="A214">
        <f>VLOOKUP(C214,$C$2:$D$19,2,0)</f>
        <v>4</v>
      </c>
      <c r="B214" t="s">
        <v>2452</v>
      </c>
      <c r="C214" t="s">
        <v>1823</v>
      </c>
      <c r="D214" s="1" t="s">
        <v>487</v>
      </c>
      <c r="F214" t="s">
        <v>1404</v>
      </c>
      <c r="G214" t="str">
        <f t="shared" si="4"/>
        <v>lib</v>
      </c>
      <c r="H214">
        <v>0</v>
      </c>
      <c r="I214">
        <v>3</v>
      </c>
    </row>
    <row r="215" spans="1:9">
      <c r="A215">
        <v>11</v>
      </c>
      <c r="B215" t="s">
        <v>516</v>
      </c>
      <c r="C215" t="s">
        <v>1021</v>
      </c>
      <c r="D215" s="1" t="s">
        <v>487</v>
      </c>
      <c r="F215" t="s">
        <v>516</v>
      </c>
      <c r="G215" t="str">
        <f t="shared" si="4"/>
        <v/>
      </c>
      <c r="H215">
        <v>0</v>
      </c>
      <c r="I215">
        <v>3</v>
      </c>
    </row>
    <row r="216" spans="1:9">
      <c r="A216">
        <v>1</v>
      </c>
      <c r="B216" t="s">
        <v>2371</v>
      </c>
      <c r="C216" t="s">
        <v>13</v>
      </c>
      <c r="D216" s="1" t="s">
        <v>1456</v>
      </c>
      <c r="F216" t="s">
        <v>824</v>
      </c>
      <c r="G216" t="s">
        <v>2313</v>
      </c>
      <c r="H216">
        <v>2</v>
      </c>
      <c r="I216">
        <v>3</v>
      </c>
    </row>
    <row r="217" spans="1:9">
      <c r="A217">
        <f>VLOOKUP(C217,$C$2:$D$19,2,0)</f>
        <v>2</v>
      </c>
      <c r="B217" t="s">
        <v>2372</v>
      </c>
      <c r="C217" t="s">
        <v>804</v>
      </c>
      <c r="D217" s="1" t="s">
        <v>1456</v>
      </c>
      <c r="F217" t="s">
        <v>2373</v>
      </c>
      <c r="G217" t="str">
        <f>IF(C217="Democratic","dem",IF(C217="Republican","rep",IF(C217="Independent","ind",IF(C217="Libertarian","lib",IF(C217="Constitution","cst",IF(C217="Green","grn",""))))))</f>
        <v>rep</v>
      </c>
      <c r="H217">
        <v>0</v>
      </c>
      <c r="I217">
        <v>3</v>
      </c>
    </row>
    <row r="218" spans="1:9">
      <c r="A218">
        <v>4</v>
      </c>
      <c r="B218" t="s">
        <v>2477</v>
      </c>
      <c r="C218" t="s">
        <v>1823</v>
      </c>
      <c r="D218" s="1" t="s">
        <v>1456</v>
      </c>
      <c r="F218" t="s">
        <v>917</v>
      </c>
      <c r="G218" t="str">
        <f t="shared" si="4"/>
        <v>lib</v>
      </c>
      <c r="H218">
        <v>0</v>
      </c>
      <c r="I218">
        <v>3</v>
      </c>
    </row>
    <row r="219" spans="1:9">
      <c r="A219">
        <v>11</v>
      </c>
      <c r="B219" t="s">
        <v>516</v>
      </c>
      <c r="C219" t="s">
        <v>1021</v>
      </c>
      <c r="D219" s="1" t="s">
        <v>1456</v>
      </c>
      <c r="F219" t="s">
        <v>516</v>
      </c>
      <c r="G219" t="str">
        <f>IF(C219="Democratic","dem",IF(C219="Republican","rep",IF(C219="Independent","ind",IF(C219="Libertarian","lib",IF(C219="Constitution","cst",IF(C219="Green","grn",""))))))</f>
        <v/>
      </c>
      <c r="H219">
        <v>0</v>
      </c>
      <c r="I219">
        <v>3</v>
      </c>
    </row>
    <row r="220" spans="1:9">
      <c r="A220">
        <f t="shared" ref="A220:A233" si="5">VLOOKUP(C220,$C$2:$D$19,2,0)</f>
        <v>1</v>
      </c>
      <c r="B220" t="s">
        <v>1405</v>
      </c>
      <c r="C220" s="89" t="s">
        <v>1532</v>
      </c>
      <c r="D220" s="1" t="s">
        <v>2354</v>
      </c>
      <c r="F220" t="s">
        <v>1999</v>
      </c>
      <c r="G220" t="str">
        <f t="shared" si="4"/>
        <v>dem</v>
      </c>
      <c r="H220">
        <v>0</v>
      </c>
      <c r="I220">
        <v>3</v>
      </c>
    </row>
    <row r="221" spans="1:9">
      <c r="A221">
        <f t="shared" si="5"/>
        <v>2</v>
      </c>
      <c r="B221" t="s">
        <v>2025</v>
      </c>
      <c r="C221" s="89" t="s">
        <v>804</v>
      </c>
      <c r="D221" s="1" t="s">
        <v>2354</v>
      </c>
      <c r="F221" t="s">
        <v>2026</v>
      </c>
      <c r="G221" t="str">
        <f t="shared" si="4"/>
        <v>rep</v>
      </c>
      <c r="H221">
        <v>2</v>
      </c>
      <c r="I221">
        <v>3</v>
      </c>
    </row>
    <row r="222" spans="1:9">
      <c r="A222">
        <v>3</v>
      </c>
      <c r="B222" t="s">
        <v>2522</v>
      </c>
      <c r="C222" s="89" t="s">
        <v>104</v>
      </c>
      <c r="D222" s="1" t="s">
        <v>2354</v>
      </c>
      <c r="F222" t="s">
        <v>2521</v>
      </c>
      <c r="G222" t="str">
        <f t="shared" si="4"/>
        <v>ind</v>
      </c>
      <c r="H222">
        <v>0</v>
      </c>
      <c r="I222">
        <v>3</v>
      </c>
    </row>
    <row r="223" spans="1:9">
      <c r="A223">
        <v>5</v>
      </c>
      <c r="B223" t="s">
        <v>2474</v>
      </c>
      <c r="C223" s="89" t="s">
        <v>1060</v>
      </c>
      <c r="D223" s="1" t="s">
        <v>2354</v>
      </c>
      <c r="F223" t="s">
        <v>2475</v>
      </c>
      <c r="G223" t="str">
        <f t="shared" si="4"/>
        <v>cst</v>
      </c>
      <c r="H223">
        <v>0</v>
      </c>
      <c r="I223">
        <v>3</v>
      </c>
    </row>
    <row r="224" spans="1:9">
      <c r="A224">
        <v>10</v>
      </c>
      <c r="B224" t="s">
        <v>1968</v>
      </c>
      <c r="C224" s="89" t="s">
        <v>2476</v>
      </c>
      <c r="D224" s="1" t="s">
        <v>2354</v>
      </c>
      <c r="E224" s="89"/>
      <c r="F224" s="89" t="s">
        <v>1969</v>
      </c>
      <c r="G224" t="s">
        <v>1970</v>
      </c>
      <c r="H224">
        <v>0</v>
      </c>
      <c r="I224">
        <v>3</v>
      </c>
    </row>
    <row r="225" spans="1:9">
      <c r="A225">
        <v>11</v>
      </c>
      <c r="B225" t="s">
        <v>516</v>
      </c>
      <c r="C225" s="89" t="s">
        <v>1021</v>
      </c>
      <c r="D225" s="1" t="s">
        <v>2354</v>
      </c>
      <c r="F225" t="s">
        <v>516</v>
      </c>
      <c r="G225" t="str">
        <f t="shared" si="4"/>
        <v/>
      </c>
      <c r="H225">
        <v>0</v>
      </c>
      <c r="I225">
        <v>3</v>
      </c>
    </row>
    <row r="226" spans="1:9">
      <c r="A226">
        <v>14</v>
      </c>
      <c r="B226" t="s">
        <v>2345</v>
      </c>
      <c r="C226" s="89" t="s">
        <v>958</v>
      </c>
      <c r="D226" s="1" t="s">
        <v>2354</v>
      </c>
      <c r="F226" t="s">
        <v>2344</v>
      </c>
      <c r="G226" t="str">
        <f t="shared" si="4"/>
        <v/>
      </c>
      <c r="H226">
        <v>0</v>
      </c>
      <c r="I226">
        <v>3</v>
      </c>
    </row>
    <row r="227" spans="1:9">
      <c r="A227">
        <f t="shared" si="5"/>
        <v>1</v>
      </c>
      <c r="B227" s="86" t="s">
        <v>2043</v>
      </c>
      <c r="C227" t="s">
        <v>1532</v>
      </c>
      <c r="D227" s="1" t="s">
        <v>164</v>
      </c>
      <c r="F227" t="s">
        <v>1808</v>
      </c>
      <c r="G227" t="str">
        <f t="shared" si="4"/>
        <v>dem</v>
      </c>
      <c r="H227">
        <v>0</v>
      </c>
      <c r="I227">
        <v>3</v>
      </c>
    </row>
    <row r="228" spans="1:9">
      <c r="A228">
        <f t="shared" si="5"/>
        <v>2</v>
      </c>
      <c r="B228" s="86" t="s">
        <v>2281</v>
      </c>
      <c r="C228" t="s">
        <v>804</v>
      </c>
      <c r="D228" s="1" t="s">
        <v>164</v>
      </c>
      <c r="F228" t="s">
        <v>911</v>
      </c>
      <c r="G228" t="str">
        <f t="shared" si="4"/>
        <v>rep</v>
      </c>
      <c r="H228">
        <v>1</v>
      </c>
      <c r="I228">
        <v>3</v>
      </c>
    </row>
    <row r="229" spans="1:9">
      <c r="A229">
        <v>3</v>
      </c>
      <c r="B229" s="86" t="s">
        <v>2487</v>
      </c>
      <c r="C229" t="s">
        <v>104</v>
      </c>
      <c r="D229" s="1" t="s">
        <v>164</v>
      </c>
      <c r="F229" t="s">
        <v>1407</v>
      </c>
      <c r="G229" t="str">
        <f>IF(C229="Democratic","dem",IF(C229="Republican","rep",IF(C229="Independent","ind",IF(C229="Libertarian","lib",IF(C229="Constitution","cst",IF(C229="Green","grn",""))))))</f>
        <v>ind</v>
      </c>
      <c r="H229">
        <v>0</v>
      </c>
      <c r="I229">
        <v>3</v>
      </c>
    </row>
    <row r="230" spans="1:9">
      <c r="A230">
        <v>14</v>
      </c>
      <c r="B230" s="86" t="s">
        <v>2041</v>
      </c>
      <c r="C230" t="s">
        <v>104</v>
      </c>
      <c r="D230" s="1" t="s">
        <v>164</v>
      </c>
      <c r="F230" t="s">
        <v>2042</v>
      </c>
      <c r="G230" t="str">
        <f>IF(C230="Democratic","dem",IF(C230="Republican","rep",IF(C230="Independent","ind",IF(C230="Libertarian","lib",IF(C230="Constitution","cst",IF(C230="Green","grn",""))))))</f>
        <v>ind</v>
      </c>
      <c r="H230">
        <v>0</v>
      </c>
      <c r="I230">
        <v>3</v>
      </c>
    </row>
    <row r="231" spans="1:9">
      <c r="A231">
        <f t="shared" si="5"/>
        <v>1</v>
      </c>
      <c r="B231" t="s">
        <v>589</v>
      </c>
      <c r="C231" t="s">
        <v>1532</v>
      </c>
      <c r="D231" s="1" t="s">
        <v>1312</v>
      </c>
      <c r="F231" t="s">
        <v>590</v>
      </c>
      <c r="G231" t="str">
        <f t="shared" si="4"/>
        <v>dem</v>
      </c>
      <c r="H231">
        <v>1</v>
      </c>
      <c r="I231">
        <v>3</v>
      </c>
    </row>
    <row r="232" spans="1:9">
      <c r="A232">
        <f t="shared" si="5"/>
        <v>2</v>
      </c>
      <c r="B232" t="s">
        <v>480</v>
      </c>
      <c r="C232" t="s">
        <v>804</v>
      </c>
      <c r="D232" s="1" t="s">
        <v>1312</v>
      </c>
      <c r="F232" t="s">
        <v>481</v>
      </c>
      <c r="G232" t="str">
        <f t="shared" si="4"/>
        <v>rep</v>
      </c>
      <c r="H232">
        <v>0</v>
      </c>
      <c r="I232">
        <v>3</v>
      </c>
    </row>
    <row r="233" spans="1:9">
      <c r="A233">
        <f t="shared" si="5"/>
        <v>4</v>
      </c>
      <c r="B233" t="s">
        <v>289</v>
      </c>
      <c r="C233" t="s">
        <v>1823</v>
      </c>
      <c r="D233" s="1" t="s">
        <v>1312</v>
      </c>
      <c r="F233" t="s">
        <v>290</v>
      </c>
      <c r="G233" t="str">
        <f t="shared" si="4"/>
        <v>lib</v>
      </c>
      <c r="H233">
        <v>0</v>
      </c>
      <c r="I233">
        <v>3</v>
      </c>
    </row>
    <row r="234" spans="1:9">
      <c r="A234">
        <v>13</v>
      </c>
      <c r="B234" t="s">
        <v>2391</v>
      </c>
      <c r="C234" t="s">
        <v>1138</v>
      </c>
      <c r="D234" s="1" t="s">
        <v>1312</v>
      </c>
      <c r="F234" t="s">
        <v>2392</v>
      </c>
      <c r="H234">
        <v>0</v>
      </c>
      <c r="I234">
        <v>3</v>
      </c>
    </row>
    <row r="235" spans="1:9">
      <c r="A235">
        <v>14</v>
      </c>
      <c r="B235" t="s">
        <v>291</v>
      </c>
      <c r="C235" t="s">
        <v>2514</v>
      </c>
      <c r="D235" s="1" t="s">
        <v>1312</v>
      </c>
      <c r="F235" t="s">
        <v>292</v>
      </c>
      <c r="H235">
        <v>0</v>
      </c>
      <c r="I235">
        <v>3</v>
      </c>
    </row>
    <row r="236" spans="1:9">
      <c r="A236">
        <v>11</v>
      </c>
      <c r="B236" t="s">
        <v>516</v>
      </c>
      <c r="C236" s="89" t="s">
        <v>1021</v>
      </c>
      <c r="D236" s="1" t="s">
        <v>1312</v>
      </c>
      <c r="F236" t="s">
        <v>516</v>
      </c>
      <c r="G236" t="str">
        <f t="shared" si="4"/>
        <v/>
      </c>
      <c r="H236">
        <v>0</v>
      </c>
      <c r="I236">
        <v>3</v>
      </c>
    </row>
    <row r="237" spans="1:9">
      <c r="A237">
        <f>VLOOKUP(C237,$C$2:$D$19,2,0)</f>
        <v>1</v>
      </c>
      <c r="B237" s="86" t="s">
        <v>1678</v>
      </c>
      <c r="C237" t="s">
        <v>1532</v>
      </c>
      <c r="D237" s="1" t="s">
        <v>2250</v>
      </c>
      <c r="F237" t="s">
        <v>1679</v>
      </c>
      <c r="G237" t="str">
        <f t="shared" si="4"/>
        <v>dem</v>
      </c>
      <c r="H237">
        <v>2</v>
      </c>
      <c r="I237">
        <v>3</v>
      </c>
    </row>
    <row r="238" spans="1:9">
      <c r="A238">
        <f>VLOOKUP(C238,$C$2:$D$19,2,0)</f>
        <v>2</v>
      </c>
      <c r="B238" s="86" t="s">
        <v>1680</v>
      </c>
      <c r="C238" t="s">
        <v>804</v>
      </c>
      <c r="D238" s="1" t="s">
        <v>2250</v>
      </c>
      <c r="F238" t="s">
        <v>1681</v>
      </c>
      <c r="G238" t="str">
        <f t="shared" si="4"/>
        <v>rep</v>
      </c>
      <c r="H238">
        <v>0</v>
      </c>
      <c r="I238">
        <v>3</v>
      </c>
    </row>
    <row r="239" spans="1:9">
      <c r="A239">
        <v>11</v>
      </c>
      <c r="B239" t="s">
        <v>516</v>
      </c>
      <c r="C239" t="s">
        <v>1021</v>
      </c>
      <c r="D239" s="1" t="s">
        <v>2250</v>
      </c>
      <c r="F239" t="s">
        <v>516</v>
      </c>
      <c r="G239" t="str">
        <f>IF(C239="Democratic","dem",IF(C239="Republican","rep",IF(C239="Independent","ind",IF(C239="Libertarian","lib",IF(C239="Constitution","cst",IF(C239="Green","grn",""))))))</f>
        <v/>
      </c>
      <c r="H239">
        <v>0</v>
      </c>
      <c r="I239">
        <v>3</v>
      </c>
    </row>
    <row r="240" spans="1:9">
      <c r="A240">
        <f>VLOOKUP(C240,$C$2:$D$19,2,0)</f>
        <v>1</v>
      </c>
      <c r="B240" t="s">
        <v>2478</v>
      </c>
      <c r="C240" s="89" t="s">
        <v>1532</v>
      </c>
      <c r="D240" s="1" t="s">
        <v>1133</v>
      </c>
      <c r="F240" s="89" t="s">
        <v>1961</v>
      </c>
      <c r="G240" t="str">
        <f t="shared" si="4"/>
        <v>dem</v>
      </c>
      <c r="H240">
        <v>0</v>
      </c>
      <c r="I240">
        <v>3</v>
      </c>
    </row>
    <row r="241" spans="1:9">
      <c r="A241">
        <f>VLOOKUP(C241,$C$2:$D$19,2,0)</f>
        <v>2</v>
      </c>
      <c r="B241" s="86" t="s">
        <v>2178</v>
      </c>
      <c r="C241" s="89" t="s">
        <v>804</v>
      </c>
      <c r="D241" s="1" t="s">
        <v>1133</v>
      </c>
      <c r="F241" t="s">
        <v>1919</v>
      </c>
      <c r="G241" t="str">
        <f t="shared" si="4"/>
        <v>rep</v>
      </c>
      <c r="H241">
        <v>1</v>
      </c>
      <c r="I241">
        <v>3</v>
      </c>
    </row>
    <row r="242" spans="1:9">
      <c r="A242">
        <f>VLOOKUP(C242,$C$2:$D$19,2,0)</f>
        <v>6</v>
      </c>
      <c r="B242" s="86" t="s">
        <v>2479</v>
      </c>
      <c r="C242" s="89" t="s">
        <v>1691</v>
      </c>
      <c r="D242" s="1" t="s">
        <v>1133</v>
      </c>
      <c r="F242" t="s">
        <v>2480</v>
      </c>
      <c r="G242" t="str">
        <f>IF(C242="Democratic","dem",IF(C242="Republican","rep",IF(C242="Independent","ind",IF(C242="Libertarian","lib",IF(C242="Constitution","cst",IF(C242="Green","grn",""))))))</f>
        <v>grn</v>
      </c>
      <c r="H242">
        <v>0</v>
      </c>
      <c r="I242">
        <v>3</v>
      </c>
    </row>
    <row r="243" spans="1:9">
      <c r="A243">
        <v>11</v>
      </c>
      <c r="B243" s="86" t="s">
        <v>516</v>
      </c>
      <c r="C243" s="89" t="s">
        <v>1021</v>
      </c>
      <c r="D243" s="1" t="s">
        <v>1133</v>
      </c>
      <c r="F243" t="s">
        <v>516</v>
      </c>
      <c r="G243" t="str">
        <f t="shared" si="4"/>
        <v/>
      </c>
      <c r="H243">
        <v>0</v>
      </c>
      <c r="I243">
        <v>3</v>
      </c>
    </row>
    <row r="244" spans="1:9">
      <c r="A244">
        <f>VLOOKUP(C244,$C$2:$D$19,2,0)</f>
        <v>2</v>
      </c>
      <c r="B244" s="86" t="s">
        <v>1589</v>
      </c>
      <c r="C244" t="s">
        <v>804</v>
      </c>
      <c r="D244" s="1" t="s">
        <v>404</v>
      </c>
      <c r="F244" t="s">
        <v>1908</v>
      </c>
      <c r="G244" t="str">
        <f t="shared" ref="G244:G272" si="6">IF(C244="Democratic","dem",IF(C244="Republican","rep",IF(C244="Independent","ind",IF(C244="Libertarian","lib",IF(C244="Constitution","cst",IF(C244="Green","grn",""))))))</f>
        <v>rep</v>
      </c>
      <c r="H244">
        <v>1</v>
      </c>
      <c r="I244">
        <v>3</v>
      </c>
    </row>
    <row r="245" spans="1:9">
      <c r="A245">
        <f>VLOOKUP(C245,$C$2:$D$19,2,0)</f>
        <v>1</v>
      </c>
      <c r="B245" s="86" t="s">
        <v>2482</v>
      </c>
      <c r="C245" t="s">
        <v>1532</v>
      </c>
      <c r="D245" s="1" t="s">
        <v>2409</v>
      </c>
      <c r="F245" t="s">
        <v>1920</v>
      </c>
      <c r="G245" t="str">
        <f t="shared" si="6"/>
        <v>dem</v>
      </c>
      <c r="H245">
        <v>0</v>
      </c>
      <c r="I245">
        <v>3</v>
      </c>
    </row>
    <row r="246" spans="1:9">
      <c r="A246">
        <f>VLOOKUP(C246,$C$2:$D$19,2,0)</f>
        <v>2</v>
      </c>
      <c r="B246" s="86" t="s">
        <v>1743</v>
      </c>
      <c r="C246" t="s">
        <v>804</v>
      </c>
      <c r="D246" s="1" t="s">
        <v>2409</v>
      </c>
      <c r="F246" t="s">
        <v>738</v>
      </c>
      <c r="G246" t="str">
        <f t="shared" si="6"/>
        <v>rep</v>
      </c>
      <c r="H246">
        <v>2</v>
      </c>
      <c r="I246">
        <v>3</v>
      </c>
    </row>
    <row r="247" spans="1:9">
      <c r="A247">
        <f>VLOOKUP(C247,$C$2:$D$19,2,0)</f>
        <v>5</v>
      </c>
      <c r="B247" s="86" t="s">
        <v>2481</v>
      </c>
      <c r="C247" t="s">
        <v>1060</v>
      </c>
      <c r="D247" s="1" t="s">
        <v>2409</v>
      </c>
      <c r="F247" t="s">
        <v>1056</v>
      </c>
      <c r="G247" t="str">
        <f t="shared" si="6"/>
        <v>cst</v>
      </c>
      <c r="H247">
        <v>0</v>
      </c>
      <c r="I247">
        <v>3</v>
      </c>
    </row>
    <row r="248" spans="1:9">
      <c r="A248">
        <v>11</v>
      </c>
      <c r="B248" s="10" t="s">
        <v>516</v>
      </c>
      <c r="C248" t="s">
        <v>1021</v>
      </c>
      <c r="D248" s="1" t="s">
        <v>2409</v>
      </c>
      <c r="F248" t="s">
        <v>516</v>
      </c>
      <c r="G248" t="str">
        <f t="shared" si="6"/>
        <v/>
      </c>
      <c r="H248">
        <v>0</v>
      </c>
      <c r="I248">
        <v>3</v>
      </c>
    </row>
    <row r="249" spans="1:9">
      <c r="A249">
        <v>14</v>
      </c>
      <c r="B249" s="10" t="s">
        <v>2429</v>
      </c>
      <c r="C249" t="s">
        <v>2529</v>
      </c>
      <c r="D249" s="1" t="s">
        <v>2409</v>
      </c>
      <c r="F249" t="s">
        <v>2206</v>
      </c>
      <c r="G249" t="str">
        <f t="shared" si="6"/>
        <v/>
      </c>
      <c r="H249">
        <v>0</v>
      </c>
      <c r="I249">
        <v>3</v>
      </c>
    </row>
    <row r="250" spans="1:9">
      <c r="A250">
        <v>15</v>
      </c>
      <c r="B250" s="10" t="s">
        <v>2204</v>
      </c>
      <c r="C250" t="s">
        <v>2529</v>
      </c>
      <c r="D250" s="1" t="s">
        <v>2409</v>
      </c>
      <c r="F250" t="s">
        <v>2207</v>
      </c>
      <c r="H250">
        <v>0</v>
      </c>
      <c r="I250">
        <v>3</v>
      </c>
    </row>
    <row r="251" spans="1:9">
      <c r="A251">
        <v>16</v>
      </c>
      <c r="B251" s="10" t="s">
        <v>2205</v>
      </c>
      <c r="C251" t="s">
        <v>2529</v>
      </c>
      <c r="D251" s="1" t="s">
        <v>2409</v>
      </c>
      <c r="F251" t="s">
        <v>2208</v>
      </c>
      <c r="H251">
        <v>0</v>
      </c>
      <c r="I251">
        <v>3</v>
      </c>
    </row>
    <row r="252" spans="1:9">
      <c r="A252">
        <f>VLOOKUP(C252,$C$2:$D$19,2,0)</f>
        <v>1</v>
      </c>
      <c r="B252" s="86" t="s">
        <v>1426</v>
      </c>
      <c r="C252" s="89" t="s">
        <v>1532</v>
      </c>
      <c r="D252" s="1" t="s">
        <v>1879</v>
      </c>
      <c r="F252" t="s">
        <v>1225</v>
      </c>
      <c r="G252" t="str">
        <f t="shared" si="6"/>
        <v>dem</v>
      </c>
      <c r="H252">
        <v>1</v>
      </c>
      <c r="I252">
        <v>3</v>
      </c>
    </row>
    <row r="253" spans="1:9">
      <c r="A253">
        <f>VLOOKUP(C253,$C$2:$D$19,2,0)</f>
        <v>2</v>
      </c>
      <c r="B253" s="86" t="s">
        <v>719</v>
      </c>
      <c r="C253" s="89" t="s">
        <v>804</v>
      </c>
      <c r="D253" s="1" t="s">
        <v>1879</v>
      </c>
      <c r="F253" t="s">
        <v>720</v>
      </c>
      <c r="G253" t="str">
        <f t="shared" si="6"/>
        <v>rep</v>
      </c>
      <c r="H253">
        <v>0</v>
      </c>
      <c r="I253">
        <v>3</v>
      </c>
    </row>
    <row r="254" spans="1:9">
      <c r="A254">
        <f>VLOOKUP(C254,$C$2:$D$19,2,0)</f>
        <v>3</v>
      </c>
      <c r="B254" s="86" t="s">
        <v>190</v>
      </c>
      <c r="C254" s="89" t="s">
        <v>104</v>
      </c>
      <c r="D254" s="1" t="s">
        <v>1879</v>
      </c>
      <c r="F254" t="s">
        <v>563</v>
      </c>
      <c r="G254" t="str">
        <f t="shared" si="6"/>
        <v>ind</v>
      </c>
      <c r="H254">
        <v>0</v>
      </c>
      <c r="I254">
        <v>3</v>
      </c>
    </row>
    <row r="255" spans="1:9">
      <c r="A255">
        <v>10</v>
      </c>
      <c r="B255" s="86" t="s">
        <v>237</v>
      </c>
      <c r="C255" s="89" t="s">
        <v>2476</v>
      </c>
      <c r="D255" s="1" t="s">
        <v>1879</v>
      </c>
      <c r="F255" t="s">
        <v>238</v>
      </c>
      <c r="G255" t="str">
        <f>IF(C255="Democratic","dem",IF(C255="Republican","rep",IF(C255="Independent","ind",IF(C255="Libertarian","lib",IF(C255="Constitution","cst",IF(C255="Green","grn",""))))))</f>
        <v/>
      </c>
      <c r="H255">
        <v>0</v>
      </c>
      <c r="I255">
        <v>3</v>
      </c>
    </row>
    <row r="256" spans="1:9">
      <c r="A256">
        <v>11</v>
      </c>
      <c r="B256" s="86" t="s">
        <v>516</v>
      </c>
      <c r="C256" s="89" t="s">
        <v>1021</v>
      </c>
      <c r="D256" s="1" t="s">
        <v>1879</v>
      </c>
      <c r="F256" t="s">
        <v>516</v>
      </c>
      <c r="G256" t="str">
        <f t="shared" si="6"/>
        <v/>
      </c>
      <c r="H256">
        <v>0</v>
      </c>
      <c r="I256">
        <v>3</v>
      </c>
    </row>
    <row r="257" spans="1:9">
      <c r="A257">
        <v>14</v>
      </c>
      <c r="B257" s="86" t="s">
        <v>446</v>
      </c>
      <c r="C257" t="s">
        <v>104</v>
      </c>
      <c r="D257" s="1" t="s">
        <v>1879</v>
      </c>
      <c r="F257" t="s">
        <v>447</v>
      </c>
      <c r="G257" t="str">
        <f>IF(C257="Democratic","dem",IF(C257="Republican","rep",IF(C257="Independent","ind",IF(C257="Libertarian","lib",IF(C257="Constitution","cst",IF(C257="Green","grn",""))))))</f>
        <v>ind</v>
      </c>
      <c r="H257">
        <v>0</v>
      </c>
      <c r="I257">
        <v>3</v>
      </c>
    </row>
    <row r="258" spans="1:9">
      <c r="A258">
        <v>15</v>
      </c>
      <c r="B258" s="86" t="s">
        <v>239</v>
      </c>
      <c r="C258" t="s">
        <v>240</v>
      </c>
      <c r="D258" s="1" t="s">
        <v>1879</v>
      </c>
      <c r="F258" t="s">
        <v>444</v>
      </c>
      <c r="G258" t="str">
        <f t="shared" si="6"/>
        <v/>
      </c>
      <c r="H258">
        <v>0</v>
      </c>
      <c r="I258">
        <v>3</v>
      </c>
    </row>
    <row r="259" spans="1:9">
      <c r="A259">
        <v>16</v>
      </c>
      <c r="B259" s="86" t="s">
        <v>189</v>
      </c>
      <c r="C259" t="s">
        <v>104</v>
      </c>
      <c r="D259" s="1" t="s">
        <v>1879</v>
      </c>
      <c r="F259" t="s">
        <v>445</v>
      </c>
      <c r="G259" t="str">
        <f t="shared" si="6"/>
        <v>ind</v>
      </c>
      <c r="H259">
        <v>0</v>
      </c>
      <c r="I259">
        <v>3</v>
      </c>
    </row>
    <row r="260" spans="1:9">
      <c r="A260">
        <f>VLOOKUP(C260,$C$2:$D$19,2,0)</f>
        <v>1</v>
      </c>
      <c r="B260" s="86" t="s">
        <v>809</v>
      </c>
      <c r="C260" s="89" t="s">
        <v>1532</v>
      </c>
      <c r="D260" s="1" t="s">
        <v>2232</v>
      </c>
      <c r="F260" t="s">
        <v>213</v>
      </c>
      <c r="G260" t="str">
        <f t="shared" si="6"/>
        <v>dem</v>
      </c>
      <c r="H260">
        <v>1</v>
      </c>
      <c r="I260">
        <v>3</v>
      </c>
    </row>
    <row r="261" spans="1:9">
      <c r="A261">
        <f>VLOOKUP(C261,$C$2:$D$19,2,0)</f>
        <v>2</v>
      </c>
      <c r="B261" t="s">
        <v>785</v>
      </c>
      <c r="C261" s="89" t="s">
        <v>804</v>
      </c>
      <c r="D261" s="1" t="s">
        <v>2232</v>
      </c>
      <c r="F261" t="s">
        <v>786</v>
      </c>
      <c r="G261" t="str">
        <f t="shared" si="6"/>
        <v>rep</v>
      </c>
      <c r="H261">
        <v>0</v>
      </c>
      <c r="I261">
        <v>3</v>
      </c>
    </row>
    <row r="262" spans="1:9">
      <c r="A262">
        <v>11</v>
      </c>
      <c r="B262" t="s">
        <v>516</v>
      </c>
      <c r="C262" s="89" t="s">
        <v>1021</v>
      </c>
      <c r="D262" s="1" t="s">
        <v>2232</v>
      </c>
      <c r="F262" t="s">
        <v>516</v>
      </c>
      <c r="G262" t="str">
        <f>IF(C262="Democratic","dem",IF(C262="Republican","rep",IF(C262="Independent","ind",IF(C262="Libertarian","lib",IF(C262="Constitution","cst",IF(C262="Green","grn",""))))))</f>
        <v/>
      </c>
      <c r="H262">
        <v>0</v>
      </c>
      <c r="I262">
        <v>3</v>
      </c>
    </row>
    <row r="263" spans="1:9">
      <c r="A263">
        <v>1</v>
      </c>
      <c r="B263" t="s">
        <v>2184</v>
      </c>
      <c r="C263" s="89" t="s">
        <v>1532</v>
      </c>
      <c r="D263" s="1" t="s">
        <v>638</v>
      </c>
      <c r="F263" t="s">
        <v>1974</v>
      </c>
      <c r="G263" t="str">
        <f t="shared" si="6"/>
        <v>dem</v>
      </c>
      <c r="H263">
        <v>2</v>
      </c>
      <c r="I263">
        <v>1</v>
      </c>
    </row>
    <row r="264" spans="1:9">
      <c r="A264">
        <v>2</v>
      </c>
      <c r="B264" t="s">
        <v>1973</v>
      </c>
      <c r="C264" s="89" t="s">
        <v>804</v>
      </c>
      <c r="D264" s="1" t="s">
        <v>638</v>
      </c>
      <c r="F264" t="s">
        <v>1851</v>
      </c>
      <c r="G264" t="str">
        <f t="shared" si="6"/>
        <v>rep</v>
      </c>
      <c r="H264">
        <v>0</v>
      </c>
      <c r="I264">
        <v>1</v>
      </c>
    </row>
    <row r="265" spans="1:9">
      <c r="A265">
        <v>5</v>
      </c>
      <c r="B265" t="s">
        <v>1853</v>
      </c>
      <c r="C265" s="89" t="s">
        <v>1060</v>
      </c>
      <c r="D265" s="1" t="s">
        <v>638</v>
      </c>
      <c r="F265" t="s">
        <v>1852</v>
      </c>
      <c r="G265" t="s">
        <v>1978</v>
      </c>
      <c r="H265">
        <v>0</v>
      </c>
      <c r="I265">
        <v>1</v>
      </c>
    </row>
    <row r="266" spans="1:9">
      <c r="A266">
        <v>6</v>
      </c>
      <c r="B266" t="s">
        <v>1972</v>
      </c>
      <c r="C266" s="89" t="s">
        <v>1139</v>
      </c>
      <c r="D266" s="1" t="s">
        <v>638</v>
      </c>
      <c r="F266" t="s">
        <v>2162</v>
      </c>
      <c r="G266" t="s">
        <v>1971</v>
      </c>
      <c r="H266">
        <v>0</v>
      </c>
      <c r="I266">
        <v>1</v>
      </c>
    </row>
    <row r="267" spans="1:9">
      <c r="A267">
        <f>VLOOKUP(C267,$C$2:$D$19,2,0)</f>
        <v>1</v>
      </c>
      <c r="B267" s="89" t="s">
        <v>117</v>
      </c>
      <c r="C267" t="s">
        <v>1532</v>
      </c>
      <c r="D267" s="1" t="s">
        <v>1291</v>
      </c>
      <c r="F267" t="s">
        <v>118</v>
      </c>
      <c r="G267" t="str">
        <f t="shared" si="6"/>
        <v>dem</v>
      </c>
      <c r="H267">
        <v>1</v>
      </c>
      <c r="I267">
        <v>3</v>
      </c>
    </row>
    <row r="268" spans="1:9">
      <c r="A268">
        <f>VLOOKUP(C268,$C$2:$D$19,2,0)</f>
        <v>2</v>
      </c>
      <c r="B268" s="86" t="s">
        <v>477</v>
      </c>
      <c r="C268" t="s">
        <v>804</v>
      </c>
      <c r="D268" s="1" t="s">
        <v>1291</v>
      </c>
      <c r="F268" t="s">
        <v>2162</v>
      </c>
      <c r="G268" t="str">
        <f t="shared" si="6"/>
        <v>rep</v>
      </c>
      <c r="H268">
        <v>0</v>
      </c>
      <c r="I268">
        <v>3</v>
      </c>
    </row>
    <row r="269" spans="1:9">
      <c r="A269">
        <v>5</v>
      </c>
      <c r="B269" s="86" t="s">
        <v>1921</v>
      </c>
      <c r="C269" t="s">
        <v>2438</v>
      </c>
      <c r="D269" s="1" t="s">
        <v>1291</v>
      </c>
      <c r="F269" t="s">
        <v>406</v>
      </c>
      <c r="G269" t="str">
        <f t="shared" si="6"/>
        <v>ind</v>
      </c>
      <c r="H269">
        <v>0</v>
      </c>
      <c r="I269">
        <v>3</v>
      </c>
    </row>
    <row r="270" spans="1:9">
      <c r="A270">
        <v>11</v>
      </c>
      <c r="B270" t="s">
        <v>2433</v>
      </c>
      <c r="C270" t="s">
        <v>1021</v>
      </c>
      <c r="D270" s="1" t="s">
        <v>1291</v>
      </c>
      <c r="F270" t="s">
        <v>516</v>
      </c>
      <c r="G270" t="str">
        <f t="shared" si="6"/>
        <v/>
      </c>
      <c r="H270">
        <v>0</v>
      </c>
      <c r="I270">
        <v>3</v>
      </c>
    </row>
    <row r="271" spans="1:9">
      <c r="A271">
        <v>14</v>
      </c>
      <c r="B271" t="s">
        <v>2434</v>
      </c>
      <c r="C271" t="s">
        <v>2529</v>
      </c>
      <c r="D271" s="1" t="s">
        <v>1291</v>
      </c>
      <c r="F271" t="s">
        <v>2436</v>
      </c>
      <c r="G271" t="str">
        <f t="shared" si="6"/>
        <v/>
      </c>
      <c r="H271">
        <v>0</v>
      </c>
      <c r="I271">
        <v>3</v>
      </c>
    </row>
    <row r="272" spans="1:9">
      <c r="A272">
        <v>15</v>
      </c>
      <c r="B272" t="s">
        <v>2435</v>
      </c>
      <c r="C272" t="s">
        <v>2529</v>
      </c>
      <c r="D272" s="1" t="s">
        <v>1291</v>
      </c>
      <c r="F272" t="s">
        <v>2437</v>
      </c>
      <c r="G272" t="str">
        <f t="shared" si="6"/>
        <v/>
      </c>
      <c r="H272">
        <v>0</v>
      </c>
      <c r="I272">
        <v>3</v>
      </c>
    </row>
  </sheetData>
  <phoneticPr fontId="17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S112"/>
  <sheetViews>
    <sheetView workbookViewId="0">
      <pane xSplit="1" ySplit="4" topLeftCell="B5" activePane="bottomRight" state="frozenSplit"/>
      <selection pane="topRight" activeCell="B52" sqref="B52"/>
      <selection pane="bottomLeft" activeCell="A2" sqref="A2"/>
      <selection pane="bottomRight" activeCell="D26" sqref="D26"/>
    </sheetView>
  </sheetViews>
  <sheetFormatPr baseColWidth="10" defaultRowHeight="13" x14ac:dyDescent="0"/>
  <cols>
    <col min="1" max="1" width="20.7109375" style="10" bestFit="1" customWidth="1"/>
    <col min="2" max="2" width="24.140625" style="10" bestFit="1" customWidth="1"/>
    <col min="3" max="3" width="21.5703125" style="10" bestFit="1" customWidth="1"/>
    <col min="4" max="4" width="16" style="10" bestFit="1" customWidth="1"/>
    <col min="5" max="5" width="20.42578125" style="10" bestFit="1" customWidth="1"/>
    <col min="6" max="6" width="17.5703125" style="10" bestFit="1" customWidth="1"/>
    <col min="7" max="7" width="12.7109375" style="10" customWidth="1"/>
    <col min="8" max="8" width="14.7109375" style="10" bestFit="1" customWidth="1"/>
    <col min="9" max="9" width="18" style="10" bestFit="1" customWidth="1"/>
    <col min="10" max="10" width="24.85546875" style="10" bestFit="1" customWidth="1"/>
    <col min="11" max="12" width="12.7109375" style="10" customWidth="1"/>
    <col min="13" max="13" width="13.7109375" style="10" bestFit="1" customWidth="1"/>
    <col min="14" max="14" width="15.85546875" style="10" bestFit="1" customWidth="1"/>
    <col min="15" max="16" width="12.7109375" style="10" customWidth="1"/>
    <col min="17" max="17" width="15" style="10" bestFit="1" customWidth="1"/>
    <col min="18" max="16384" width="10.7109375" style="10"/>
  </cols>
  <sheetData>
    <row r="1" spans="1:19" s="86" customFormat="1">
      <c r="A1" s="56" t="s">
        <v>1896</v>
      </c>
      <c r="B1" s="15" t="str">
        <f>Candidates!C2</f>
        <v>Democratic</v>
      </c>
      <c r="C1" s="14" t="str">
        <f>Candidates!C3</f>
        <v>Republican</v>
      </c>
      <c r="D1" s="71" t="str">
        <f>Candidates!C4</f>
        <v>Independent</v>
      </c>
      <c r="E1" s="86" t="str">
        <f>Candidates!C5</f>
        <v>Libertarian</v>
      </c>
      <c r="F1" s="86" t="str">
        <f>Candidates!C6</f>
        <v>Constitution</v>
      </c>
      <c r="G1" s="86" t="str">
        <f>Candidates!C7</f>
        <v>Green</v>
      </c>
      <c r="H1" s="86" t="str">
        <f>Candidates!C8</f>
        <v>Republican - Write-in</v>
      </c>
      <c r="I1" s="86" t="str">
        <f>Candidates!C9</f>
        <v>Peace and Freedom</v>
      </c>
      <c r="J1" s="86" t="str">
        <f>Candidates!C10</f>
        <v>Reform</v>
      </c>
      <c r="K1" s="86" t="str">
        <f>Candidates!C11</f>
        <v>Socialist</v>
      </c>
      <c r="L1" s="86" t="str">
        <f>Candidates!C12</f>
        <v>Write-ins</v>
      </c>
      <c r="M1" s="86" t="str">
        <f>Candidates!C13</f>
        <v>Tea Party</v>
      </c>
      <c r="N1" s="87" t="str">
        <f>Candidates!C14</f>
        <v>Working Families</v>
      </c>
      <c r="O1" s="86" t="str">
        <f>Candidates!C15</f>
        <v>State1</v>
      </c>
      <c r="P1" s="86" t="str">
        <f>Candidates!C16</f>
        <v>State2</v>
      </c>
      <c r="Q1" s="86" t="str">
        <f>Candidates!C17</f>
        <v>State3</v>
      </c>
      <c r="R1" s="86" t="str">
        <f>Candidates!C18</f>
        <v>State4</v>
      </c>
      <c r="S1" s="86" t="str">
        <f>Candidates!C19</f>
        <v>State5</v>
      </c>
    </row>
    <row r="2" spans="1:19" s="86" customFormat="1">
      <c r="A2" s="86" t="s">
        <v>1672</v>
      </c>
      <c r="B2" s="86">
        <v>1</v>
      </c>
      <c r="C2" s="86">
        <v>2</v>
      </c>
      <c r="D2" s="86">
        <v>3</v>
      </c>
      <c r="E2" s="86">
        <v>4</v>
      </c>
      <c r="F2" s="86">
        <v>5</v>
      </c>
      <c r="G2" s="86">
        <v>6</v>
      </c>
      <c r="H2" s="86">
        <v>7</v>
      </c>
      <c r="I2" s="86">
        <v>8</v>
      </c>
      <c r="J2" s="86">
        <v>9</v>
      </c>
      <c r="K2" s="86">
        <v>10</v>
      </c>
      <c r="L2" s="86">
        <v>11</v>
      </c>
      <c r="M2" s="86">
        <v>12</v>
      </c>
      <c r="N2" s="86">
        <v>13</v>
      </c>
      <c r="O2" s="86">
        <v>14</v>
      </c>
      <c r="P2" s="86">
        <v>15</v>
      </c>
      <c r="Q2" s="86">
        <v>16</v>
      </c>
      <c r="R2" s="86">
        <v>17</v>
      </c>
      <c r="S2" s="86">
        <v>18</v>
      </c>
    </row>
    <row r="3" spans="1:19" s="86" customFormat="1">
      <c r="A3" s="86" t="s">
        <v>376</v>
      </c>
      <c r="B3" s="86" t="str">
        <f>Candidates!C2</f>
        <v>Democratic</v>
      </c>
      <c r="C3" s="86" t="str">
        <f>Candidates!C3</f>
        <v>Republican</v>
      </c>
      <c r="D3" s="86" t="str">
        <f>Candidates!C4</f>
        <v>Independent</v>
      </c>
      <c r="E3" s="86" t="str">
        <f>Candidates!C5</f>
        <v>Libertarian</v>
      </c>
      <c r="F3" s="86" t="str">
        <f>Candidates!C6</f>
        <v>Constitution</v>
      </c>
      <c r="G3" s="86" t="str">
        <f>Candidates!C7</f>
        <v>Green</v>
      </c>
      <c r="H3" s="86" t="str">
        <f>Candidates!C8</f>
        <v>Republican - Write-in</v>
      </c>
      <c r="I3" s="86" t="str">
        <f>Candidates!C9</f>
        <v>Peace and Freedom</v>
      </c>
      <c r="J3" s="87" t="str">
        <f>Candidates!C10</f>
        <v>Reform</v>
      </c>
      <c r="K3" s="86" t="str">
        <f>Candidates!C11</f>
        <v>Socialist</v>
      </c>
      <c r="L3" s="86" t="str">
        <f>Candidates!C12</f>
        <v>Write-ins</v>
      </c>
      <c r="M3" s="86" t="str">
        <f>Candidates!C13</f>
        <v>Tea Party</v>
      </c>
      <c r="N3" s="87" t="str">
        <f>Candidates!C14</f>
        <v>Working Families</v>
      </c>
      <c r="O3" s="86" t="str">
        <f>Candidates!C15</f>
        <v>State1</v>
      </c>
      <c r="P3" s="86" t="str">
        <f>Candidates!C16</f>
        <v>State2</v>
      </c>
      <c r="Q3" s="86" t="str">
        <f>Candidates!C17</f>
        <v>State3</v>
      </c>
      <c r="R3" s="86" t="str">
        <f>Candidates!C18</f>
        <v>State4</v>
      </c>
      <c r="S3" s="86" t="str">
        <f>Candidates!C19</f>
        <v>State5</v>
      </c>
    </row>
    <row r="4" spans="1:19" s="86" customFormat="1">
      <c r="A4" s="86" t="s">
        <v>1671</v>
      </c>
      <c r="B4" s="86" t="str">
        <f>Candidates!F2</f>
        <v>Democratic</v>
      </c>
      <c r="C4" s="86" t="str">
        <f>Candidates!F3</f>
        <v>Republican</v>
      </c>
      <c r="D4" s="86" t="str">
        <f>Candidates!F4</f>
        <v>Independent</v>
      </c>
      <c r="E4" s="86" t="str">
        <f>Candidates!F5</f>
        <v>Libertarian</v>
      </c>
      <c r="F4" s="86" t="str">
        <f>Candidates!F6</f>
        <v>Constitution</v>
      </c>
      <c r="G4" s="86" t="str">
        <f>Candidates!F7</f>
        <v>Green</v>
      </c>
      <c r="H4" s="86" t="str">
        <f>Candidates!F8</f>
        <v>Republican - WI</v>
      </c>
      <c r="I4" s="86" t="s">
        <v>2247</v>
      </c>
      <c r="J4" s="86" t="s">
        <v>1451</v>
      </c>
      <c r="K4" s="86" t="str">
        <f>Candidates!F11</f>
        <v>Socialist</v>
      </c>
      <c r="L4" s="86" t="str">
        <f>Candidates!F12</f>
        <v>Write-ins</v>
      </c>
      <c r="M4" s="86" t="s">
        <v>1472</v>
      </c>
      <c r="N4" s="86" t="s">
        <v>1443</v>
      </c>
      <c r="O4" s="86" t="s">
        <v>587</v>
      </c>
      <c r="P4" s="86" t="s">
        <v>2405</v>
      </c>
      <c r="Q4" s="86" t="str">
        <f>Candidates!F17</f>
        <v>State3</v>
      </c>
      <c r="R4" s="86" t="str">
        <f>Candidates!F18</f>
        <v>State4</v>
      </c>
      <c r="S4" s="86" t="str">
        <f>Candidates!F19</f>
        <v>State5</v>
      </c>
    </row>
    <row r="5" spans="1:19" s="86" customFormat="1">
      <c r="A5" s="86" t="s">
        <v>1523</v>
      </c>
      <c r="B5" s="86">
        <f t="shared" ref="B5:Q5" si="0">COUNTIF(B8:B58,"&lt;&gt;")-COUNTIF(B8:B58,"Write-in")</f>
        <v>0</v>
      </c>
      <c r="C5" s="86">
        <f t="shared" si="0"/>
        <v>0</v>
      </c>
      <c r="D5" s="86">
        <f t="shared" si="0"/>
        <v>0</v>
      </c>
      <c r="E5" s="86">
        <f t="shared" si="0"/>
        <v>0</v>
      </c>
      <c r="F5" s="86">
        <f t="shared" si="0"/>
        <v>0</v>
      </c>
      <c r="G5" s="86">
        <f t="shared" si="0"/>
        <v>0</v>
      </c>
      <c r="H5" s="86">
        <f t="shared" si="0"/>
        <v>0</v>
      </c>
      <c r="I5" s="86">
        <f t="shared" si="0"/>
        <v>0</v>
      </c>
      <c r="J5" s="86">
        <f t="shared" si="0"/>
        <v>0</v>
      </c>
      <c r="K5" s="86">
        <f t="shared" si="0"/>
        <v>0</v>
      </c>
      <c r="L5" s="86">
        <f t="shared" si="0"/>
        <v>0</v>
      </c>
      <c r="M5" s="86">
        <f t="shared" si="0"/>
        <v>0</v>
      </c>
      <c r="N5" s="86">
        <f t="shared" si="0"/>
        <v>0</v>
      </c>
      <c r="O5" s="86">
        <f t="shared" si="0"/>
        <v>0</v>
      </c>
      <c r="P5" s="86">
        <f t="shared" si="0"/>
        <v>0</v>
      </c>
      <c r="Q5" s="86">
        <f t="shared" si="0"/>
        <v>0</v>
      </c>
      <c r="R5" s="86">
        <f>COUNTIF(R8:R58,"&lt;&gt;")-COUNTIF(R8:R58,"Write-in")</f>
        <v>0</v>
      </c>
      <c r="S5" s="86">
        <f>COUNTIF(S8:S58,"&lt;&gt;")-COUNTIF(S8:S58,"Write-in")</f>
        <v>0</v>
      </c>
    </row>
    <row r="6" spans="1:19" s="86" customFormat="1">
      <c r="B6" s="71"/>
    </row>
    <row r="7" spans="1:19">
      <c r="A7" s="56" t="s">
        <v>2386</v>
      </c>
    </row>
    <row r="8" spans="1:19">
      <c r="A8" s="10" t="s">
        <v>905</v>
      </c>
      <c r="B8"/>
      <c r="C8"/>
      <c r="D8" s="81"/>
      <c r="E8" s="84"/>
      <c r="F8" s="84"/>
      <c r="G8" s="88"/>
    </row>
    <row r="9" spans="1:19">
      <c r="A9" s="10" t="s">
        <v>2519</v>
      </c>
      <c r="D9" s="81"/>
      <c r="E9" s="84"/>
      <c r="F9" s="84"/>
      <c r="G9" s="84"/>
    </row>
    <row r="10" spans="1:19">
      <c r="A10" s="10" t="s">
        <v>1710</v>
      </c>
      <c r="B10" s="89"/>
      <c r="C10" s="89"/>
      <c r="D10" s="81"/>
      <c r="E10" s="89"/>
      <c r="F10" s="81"/>
      <c r="G10" s="84"/>
    </row>
    <row r="11" spans="1:19">
      <c r="A11" s="10" t="s">
        <v>801</v>
      </c>
      <c r="D11" s="84"/>
      <c r="E11" s="84"/>
      <c r="F11" s="81"/>
      <c r="G11" s="84"/>
    </row>
    <row r="12" spans="1:19">
      <c r="A12" s="10" t="s">
        <v>2015</v>
      </c>
      <c r="D12" s="84"/>
      <c r="E12" s="84"/>
      <c r="G12" s="84"/>
    </row>
    <row r="13" spans="1:19" s="86" customFormat="1">
      <c r="A13" s="10" t="s">
        <v>2303</v>
      </c>
      <c r="B13"/>
      <c r="C13"/>
      <c r="D13"/>
      <c r="E13" s="84"/>
      <c r="F13"/>
      <c r="G13" s="84"/>
      <c r="H13" s="82"/>
      <c r="L13"/>
      <c r="S13"/>
    </row>
    <row r="14" spans="1:19" s="86" customFormat="1">
      <c r="A14" s="86" t="s">
        <v>1149</v>
      </c>
      <c r="B14" s="10"/>
      <c r="C14" s="10"/>
      <c r="D14" s="10"/>
      <c r="E14" s="89"/>
      <c r="F14" s="89"/>
    </row>
    <row r="15" spans="1:19" s="86" customFormat="1">
      <c r="A15" s="86" t="s">
        <v>1267</v>
      </c>
      <c r="D15" s="89"/>
      <c r="E15" s="89"/>
      <c r="F15" s="89"/>
    </row>
    <row r="16" spans="1:19" s="86" customFormat="1">
      <c r="A16" s="86" t="s">
        <v>705</v>
      </c>
      <c r="D16" s="89"/>
      <c r="E16" s="89"/>
      <c r="H16" s="82"/>
    </row>
    <row r="17" spans="1:19" s="86" customFormat="1">
      <c r="A17" s="86" t="s">
        <v>1299</v>
      </c>
      <c r="B17" s="10"/>
      <c r="C17"/>
      <c r="D17"/>
      <c r="E17" s="89"/>
      <c r="F17" s="89"/>
      <c r="H17" s="82"/>
      <c r="L17"/>
    </row>
    <row r="18" spans="1:19" s="86" customFormat="1">
      <c r="A18" s="86" t="s">
        <v>1984</v>
      </c>
      <c r="D18" s="89"/>
      <c r="E18" s="89"/>
      <c r="F18" s="89"/>
      <c r="L18" s="89"/>
    </row>
    <row r="19" spans="1:19" s="86" customFormat="1">
      <c r="A19" s="86" t="s">
        <v>1639</v>
      </c>
      <c r="E19" s="89"/>
    </row>
    <row r="20" spans="1:19" s="86" customFormat="1">
      <c r="A20" s="86" t="s">
        <v>2130</v>
      </c>
      <c r="B20"/>
      <c r="D20" s="89"/>
      <c r="E20" s="89"/>
      <c r="F20" s="89"/>
      <c r="G20" s="89"/>
      <c r="I20" s="89"/>
    </row>
    <row r="21" spans="1:19">
      <c r="A21" s="86" t="s">
        <v>1597</v>
      </c>
      <c r="B21" s="86"/>
      <c r="C21" s="86"/>
      <c r="D21" s="89"/>
      <c r="E21" s="89"/>
      <c r="F21" s="89"/>
      <c r="G21" s="84"/>
    </row>
    <row r="22" spans="1:19">
      <c r="A22" s="10" t="s">
        <v>1939</v>
      </c>
      <c r="E22" s="84"/>
    </row>
    <row r="23" spans="1:19">
      <c r="A23" s="10" t="s">
        <v>1525</v>
      </c>
      <c r="E23" s="84"/>
      <c r="F23" s="84"/>
      <c r="G23" s="84"/>
      <c r="H23" s="82"/>
    </row>
    <row r="24" spans="1:19">
      <c r="A24" s="10" t="s">
        <v>2103</v>
      </c>
      <c r="B24" s="84"/>
      <c r="C24" s="84"/>
      <c r="E24"/>
      <c r="F24" s="84"/>
      <c r="G24" s="84"/>
      <c r="I24" s="84"/>
      <c r="J24" s="84"/>
      <c r="S24" s="84"/>
    </row>
    <row r="25" spans="1:19">
      <c r="A25" s="10" t="s">
        <v>1470</v>
      </c>
      <c r="E25" s="84"/>
      <c r="F25" s="84"/>
      <c r="G25" s="88"/>
    </row>
    <row r="26" spans="1:19">
      <c r="A26" s="10" t="s">
        <v>439</v>
      </c>
      <c r="E26" s="84"/>
      <c r="G26" s="84"/>
      <c r="H26" s="82"/>
    </row>
    <row r="27" spans="1:19">
      <c r="A27" s="10" t="s">
        <v>754</v>
      </c>
      <c r="E27" s="84"/>
      <c r="G27" s="84"/>
    </row>
    <row r="28" spans="1:19">
      <c r="A28" s="10" t="s">
        <v>1232</v>
      </c>
      <c r="B28"/>
      <c r="C28"/>
      <c r="E28"/>
      <c r="F28"/>
      <c r="G28"/>
    </row>
    <row r="29" spans="1:19">
      <c r="A29" s="10" t="s">
        <v>228</v>
      </c>
      <c r="E29" s="84"/>
      <c r="F29" s="84"/>
      <c r="G29" s="84"/>
      <c r="I29" s="84"/>
    </row>
    <row r="30" spans="1:19">
      <c r="A30" s="10" t="s">
        <v>329</v>
      </c>
      <c r="E30" s="84"/>
      <c r="F30" s="84"/>
      <c r="G30" s="84"/>
      <c r="I30" s="84"/>
    </row>
    <row r="31" spans="1:19" s="86" customFormat="1">
      <c r="A31" s="10" t="s">
        <v>1270</v>
      </c>
      <c r="B31" s="10"/>
      <c r="C31" s="10"/>
      <c r="D31" s="10"/>
      <c r="E31" s="84"/>
      <c r="F31" s="84"/>
      <c r="G31" s="84"/>
      <c r="H31" s="10"/>
      <c r="I31" s="10"/>
      <c r="J31" s="87"/>
      <c r="K31" s="87"/>
      <c r="L31" s="87"/>
    </row>
    <row r="32" spans="1:19" s="86" customFormat="1">
      <c r="A32" s="86" t="s">
        <v>1148</v>
      </c>
      <c r="E32" s="89"/>
      <c r="F32" s="89"/>
      <c r="G32" s="89"/>
      <c r="H32" s="82"/>
    </row>
    <row r="33" spans="1:18" s="86" customFormat="1">
      <c r="A33" s="86" t="s">
        <v>865</v>
      </c>
      <c r="B33" s="10"/>
      <c r="C33" s="10"/>
      <c r="D33" s="10"/>
      <c r="E33" s="84"/>
      <c r="F33" s="84"/>
    </row>
    <row r="34" spans="1:18" s="86" customFormat="1">
      <c r="A34" s="86" t="s">
        <v>2564</v>
      </c>
      <c r="E34" s="89"/>
      <c r="F34" s="89"/>
    </row>
    <row r="35" spans="1:18" s="86" customFormat="1">
      <c r="A35" s="86" t="s">
        <v>746</v>
      </c>
      <c r="E35" s="89"/>
      <c r="F35" s="89"/>
      <c r="G35" s="89"/>
      <c r="H35" s="84"/>
    </row>
    <row r="36" spans="1:18" s="86" customFormat="1">
      <c r="A36" s="86" t="s">
        <v>1475</v>
      </c>
      <c r="E36" s="89"/>
      <c r="F36" s="89"/>
      <c r="G36" s="89"/>
      <c r="H36" s="10"/>
    </row>
    <row r="37" spans="1:18" s="86" customFormat="1">
      <c r="A37" s="86" t="s">
        <v>1779</v>
      </c>
      <c r="E37" s="89"/>
      <c r="F37" s="89"/>
      <c r="H37" s="10"/>
    </row>
    <row r="38" spans="1:18" s="86" customFormat="1">
      <c r="A38" s="86" t="s">
        <v>1533</v>
      </c>
      <c r="H38" s="10"/>
    </row>
    <row r="39" spans="1:18" s="86" customFormat="1">
      <c r="A39" s="86" t="s">
        <v>22</v>
      </c>
      <c r="H39" s="10"/>
    </row>
    <row r="40" spans="1:18" s="86" customFormat="1">
      <c r="A40" s="86" t="s">
        <v>1647</v>
      </c>
      <c r="B40"/>
      <c r="C40"/>
      <c r="E40"/>
      <c r="G40"/>
      <c r="H40" s="10"/>
      <c r="N40"/>
      <c r="Q40"/>
      <c r="R40"/>
    </row>
    <row r="41" spans="1:18" s="86" customFormat="1">
      <c r="A41" s="86" t="s">
        <v>487</v>
      </c>
      <c r="B41"/>
      <c r="C41"/>
      <c r="E41"/>
    </row>
    <row r="42" spans="1:18" s="86" customFormat="1">
      <c r="A42" s="86" t="s">
        <v>1456</v>
      </c>
      <c r="B42"/>
      <c r="C42"/>
    </row>
    <row r="43" spans="1:18" s="86" customFormat="1">
      <c r="A43" s="86" t="s">
        <v>2354</v>
      </c>
      <c r="B43"/>
      <c r="C43"/>
      <c r="H43" s="82"/>
    </row>
    <row r="44" spans="1:18" s="86" customFormat="1">
      <c r="A44" s="86" t="s">
        <v>164</v>
      </c>
    </row>
    <row r="45" spans="1:18" s="86" customFormat="1">
      <c r="A45" s="86" t="s">
        <v>1312</v>
      </c>
      <c r="B45"/>
      <c r="C45"/>
      <c r="E45"/>
      <c r="F45"/>
      <c r="G45"/>
    </row>
    <row r="46" spans="1:18" s="86" customFormat="1">
      <c r="A46" s="86" t="s">
        <v>2250</v>
      </c>
      <c r="F46"/>
    </row>
    <row r="47" spans="1:18" s="86" customFormat="1">
      <c r="A47" s="86" t="s">
        <v>644</v>
      </c>
    </row>
    <row r="48" spans="1:18" s="86" customFormat="1">
      <c r="A48" s="86" t="s">
        <v>1133</v>
      </c>
      <c r="B48"/>
      <c r="D48"/>
      <c r="H48"/>
    </row>
    <row r="49" spans="1:12" s="86" customFormat="1">
      <c r="A49" s="86" t="s">
        <v>404</v>
      </c>
      <c r="E49"/>
    </row>
    <row r="50" spans="1:12" s="86" customFormat="1">
      <c r="A50" s="86" t="s">
        <v>558</v>
      </c>
    </row>
    <row r="51" spans="1:12" s="86" customFormat="1">
      <c r="A51" s="86" t="s">
        <v>401</v>
      </c>
    </row>
    <row r="52" spans="1:12" s="86" customFormat="1">
      <c r="A52" s="86" t="s">
        <v>2409</v>
      </c>
      <c r="H52" s="10"/>
    </row>
    <row r="53" spans="1:12" s="86" customFormat="1">
      <c r="A53" s="86" t="s">
        <v>1879</v>
      </c>
    </row>
    <row r="54" spans="1:12" s="86" customFormat="1">
      <c r="A54" s="86" t="s">
        <v>1515</v>
      </c>
    </row>
    <row r="55" spans="1:12" s="86" customFormat="1">
      <c r="A55" s="86" t="s">
        <v>2232</v>
      </c>
      <c r="C55"/>
      <c r="E55"/>
      <c r="G55"/>
      <c r="H55" s="82"/>
    </row>
    <row r="56" spans="1:12" s="86" customFormat="1">
      <c r="A56" s="86" t="s">
        <v>638</v>
      </c>
    </row>
    <row r="57" spans="1:12" s="86" customFormat="1">
      <c r="A57" s="86" t="s">
        <v>1291</v>
      </c>
      <c r="H57" s="82"/>
      <c r="L57"/>
    </row>
    <row r="58" spans="1:12" s="86" customFormat="1">
      <c r="A58" s="86" t="s">
        <v>2071</v>
      </c>
    </row>
    <row r="62" spans="1:12">
      <c r="A62" s="10" t="s">
        <v>905</v>
      </c>
    </row>
    <row r="63" spans="1:12">
      <c r="A63" s="10" t="s">
        <v>2519</v>
      </c>
    </row>
    <row r="64" spans="1:12">
      <c r="A64" s="10" t="s">
        <v>1710</v>
      </c>
    </row>
    <row r="65" spans="1:1">
      <c r="A65" s="10" t="s">
        <v>801</v>
      </c>
    </row>
    <row r="66" spans="1:1">
      <c r="A66" s="10" t="s">
        <v>2015</v>
      </c>
    </row>
    <row r="67" spans="1:1">
      <c r="A67" s="10" t="s">
        <v>2303</v>
      </c>
    </row>
    <row r="68" spans="1:1">
      <c r="A68" s="86" t="s">
        <v>1149</v>
      </c>
    </row>
    <row r="69" spans="1:1">
      <c r="A69" s="86" t="s">
        <v>1267</v>
      </c>
    </row>
    <row r="70" spans="1:1">
      <c r="A70" s="86" t="s">
        <v>705</v>
      </c>
    </row>
    <row r="71" spans="1:1">
      <c r="A71" s="86" t="s">
        <v>1299</v>
      </c>
    </row>
    <row r="72" spans="1:1">
      <c r="A72" s="86" t="s">
        <v>1984</v>
      </c>
    </row>
    <row r="73" spans="1:1">
      <c r="A73" s="86" t="s">
        <v>1639</v>
      </c>
    </row>
    <row r="74" spans="1:1">
      <c r="A74" s="86" t="s">
        <v>2130</v>
      </c>
    </row>
    <row r="75" spans="1:1">
      <c r="A75" s="86" t="s">
        <v>1597</v>
      </c>
    </row>
    <row r="76" spans="1:1">
      <c r="A76" s="10" t="s">
        <v>1939</v>
      </c>
    </row>
    <row r="77" spans="1:1">
      <c r="A77" s="10" t="s">
        <v>1525</v>
      </c>
    </row>
    <row r="78" spans="1:1">
      <c r="A78" s="10" t="s">
        <v>2103</v>
      </c>
    </row>
    <row r="79" spans="1:1">
      <c r="A79" s="10" t="s">
        <v>1470</v>
      </c>
    </row>
    <row r="80" spans="1:1">
      <c r="A80" s="10" t="s">
        <v>439</v>
      </c>
    </row>
    <row r="81" spans="1:1">
      <c r="A81" s="10" t="s">
        <v>754</v>
      </c>
    </row>
    <row r="82" spans="1:1">
      <c r="A82" s="10" t="s">
        <v>1232</v>
      </c>
    </row>
    <row r="83" spans="1:1">
      <c r="A83" s="10" t="s">
        <v>228</v>
      </c>
    </row>
    <row r="84" spans="1:1">
      <c r="A84" s="10" t="s">
        <v>329</v>
      </c>
    </row>
    <row r="85" spans="1:1">
      <c r="A85" s="10" t="s">
        <v>1270</v>
      </c>
    </row>
    <row r="86" spans="1:1">
      <c r="A86" s="86" t="s">
        <v>1148</v>
      </c>
    </row>
    <row r="87" spans="1:1">
      <c r="A87" s="86" t="s">
        <v>865</v>
      </c>
    </row>
    <row r="88" spans="1:1">
      <c r="A88" s="86" t="s">
        <v>2564</v>
      </c>
    </row>
    <row r="89" spans="1:1">
      <c r="A89" s="86" t="s">
        <v>746</v>
      </c>
    </row>
    <row r="90" spans="1:1">
      <c r="A90" s="86" t="s">
        <v>1475</v>
      </c>
    </row>
    <row r="91" spans="1:1">
      <c r="A91" s="86" t="s">
        <v>1779</v>
      </c>
    </row>
    <row r="92" spans="1:1">
      <c r="A92" s="86" t="s">
        <v>1533</v>
      </c>
    </row>
    <row r="93" spans="1:1">
      <c r="A93" s="86" t="s">
        <v>22</v>
      </c>
    </row>
    <row r="94" spans="1:1">
      <c r="A94" s="86" t="s">
        <v>1647</v>
      </c>
    </row>
    <row r="95" spans="1:1">
      <c r="A95" s="86" t="s">
        <v>487</v>
      </c>
    </row>
    <row r="96" spans="1:1">
      <c r="A96" s="86" t="s">
        <v>1456</v>
      </c>
    </row>
    <row r="97" spans="1:1">
      <c r="A97" s="86" t="s">
        <v>2354</v>
      </c>
    </row>
    <row r="98" spans="1:1">
      <c r="A98" s="86" t="s">
        <v>164</v>
      </c>
    </row>
    <row r="99" spans="1:1">
      <c r="A99" s="86" t="s">
        <v>1312</v>
      </c>
    </row>
    <row r="100" spans="1:1">
      <c r="A100" s="86" t="s">
        <v>2250</v>
      </c>
    </row>
    <row r="101" spans="1:1">
      <c r="A101" s="86" t="s">
        <v>644</v>
      </c>
    </row>
    <row r="102" spans="1:1">
      <c r="A102" s="86" t="s">
        <v>1133</v>
      </c>
    </row>
    <row r="103" spans="1:1">
      <c r="A103" s="86" t="s">
        <v>404</v>
      </c>
    </row>
    <row r="104" spans="1:1">
      <c r="A104" s="86" t="s">
        <v>558</v>
      </c>
    </row>
    <row r="105" spans="1:1">
      <c r="A105" s="86" t="s">
        <v>401</v>
      </c>
    </row>
    <row r="106" spans="1:1">
      <c r="A106" s="86" t="s">
        <v>2409</v>
      </c>
    </row>
    <row r="107" spans="1:1">
      <c r="A107" s="86" t="s">
        <v>1879</v>
      </c>
    </row>
    <row r="108" spans="1:1">
      <c r="A108" s="86" t="s">
        <v>1515</v>
      </c>
    </row>
    <row r="109" spans="1:1">
      <c r="A109" s="86" t="s">
        <v>2232</v>
      </c>
    </row>
    <row r="110" spans="1:1">
      <c r="A110" s="86" t="s">
        <v>638</v>
      </c>
    </row>
    <row r="111" spans="1:1">
      <c r="A111" s="86" t="s">
        <v>1291</v>
      </c>
    </row>
    <row r="112" spans="1:1">
      <c r="A112" s="86" t="s">
        <v>2071</v>
      </c>
    </row>
  </sheetData>
  <phoneticPr fontId="9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11"/>
  <sheetViews>
    <sheetView workbookViewId="0">
      <selection activeCell="A3" sqref="A3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63.140625" bestFit="1" customWidth="1"/>
  </cols>
  <sheetData>
    <row r="1" spans="1:3">
      <c r="A1" s="80" t="s">
        <v>1761</v>
      </c>
      <c r="B1" s="80" t="s">
        <v>1359</v>
      </c>
      <c r="C1" s="80" t="s">
        <v>1166</v>
      </c>
    </row>
    <row r="2" spans="1:3">
      <c r="A2" s="81" t="s">
        <v>1149</v>
      </c>
      <c r="B2" s="81" t="s">
        <v>1761</v>
      </c>
      <c r="C2" s="81" t="s">
        <v>2361</v>
      </c>
    </row>
    <row r="3" spans="1:3">
      <c r="B3" s="81"/>
    </row>
    <row r="4" spans="1:3">
      <c r="B4" s="81"/>
    </row>
    <row r="5" spans="1:3">
      <c r="B5" s="81"/>
    </row>
    <row r="6" spans="1:3">
      <c r="B6" s="81"/>
    </row>
    <row r="7" spans="1:3">
      <c r="B7" s="84"/>
      <c r="C7" s="10"/>
    </row>
    <row r="8" spans="1:3">
      <c r="B8" s="81"/>
      <c r="C8" s="10"/>
    </row>
    <row r="9" spans="1:3">
      <c r="C9" s="10"/>
    </row>
    <row r="10" spans="1:3">
      <c r="C10" s="10"/>
    </row>
    <row r="11" spans="1:3">
      <c r="C11" s="10"/>
    </row>
  </sheetData>
  <phoneticPr fontId="9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"/>
  <sheetViews>
    <sheetView workbookViewId="0">
      <pane xSplit="1" ySplit="1" topLeftCell="B3" activePane="bottomRight" state="frozenSplit"/>
      <selection pane="topRight" activeCell="I1" sqref="I1"/>
      <selection pane="bottomLeft" activeCell="E2" sqref="E2"/>
      <selection pane="bottomRight" activeCell="A9" sqref="A9:XFD9"/>
    </sheetView>
  </sheetViews>
  <sheetFormatPr baseColWidth="10" defaultRowHeight="13" x14ac:dyDescent="0"/>
  <cols>
    <col min="1" max="1" width="15.140625" style="10" customWidth="1"/>
    <col min="2" max="2" width="3" style="10" customWidth="1"/>
    <col min="3" max="3" width="3.140625" style="10" customWidth="1"/>
    <col min="4" max="5" width="3" style="10" customWidth="1"/>
    <col min="6" max="7" width="14" style="10" customWidth="1"/>
    <col min="8" max="10" width="13.140625" style="10" customWidth="1"/>
    <col min="11" max="11" width="5" style="10" customWidth="1"/>
    <col min="12" max="12" width="38.85546875" style="10" customWidth="1"/>
    <col min="13" max="13" width="32.140625" style="10" customWidth="1"/>
    <col min="14" max="14" width="67.28515625" style="18" customWidth="1"/>
    <col min="15" max="15" width="10.7109375" style="10"/>
    <col min="16" max="16" width="10.85546875" style="10" customWidth="1"/>
    <col min="17" max="17" width="11.85546875" style="95" customWidth="1"/>
    <col min="18" max="18" width="9.5703125" style="10" customWidth="1"/>
    <col min="19" max="19" width="10.5703125" style="10" customWidth="1"/>
    <col min="20" max="20" width="10.7109375" style="10"/>
    <col min="21" max="21" width="4.85546875" style="10" customWidth="1"/>
    <col min="22" max="16384" width="10.7109375" style="10"/>
  </cols>
  <sheetData>
    <row r="1" spans="1:22" s="56" customFormat="1">
      <c r="A1" s="56" t="s">
        <v>1761</v>
      </c>
      <c r="B1" s="56" t="s">
        <v>1982</v>
      </c>
      <c r="C1" s="56" t="s">
        <v>1462</v>
      </c>
      <c r="D1" s="56" t="s">
        <v>2255</v>
      </c>
      <c r="E1" s="56" t="s">
        <v>146</v>
      </c>
      <c r="F1" s="56" t="s">
        <v>1983</v>
      </c>
      <c r="G1" s="56" t="s">
        <v>1858</v>
      </c>
      <c r="H1" s="56" t="s">
        <v>2001</v>
      </c>
      <c r="I1" s="56" t="s">
        <v>2002</v>
      </c>
      <c r="J1" s="56" t="s">
        <v>2365</v>
      </c>
      <c r="K1" s="56" t="s">
        <v>2366</v>
      </c>
      <c r="L1" s="56" t="s">
        <v>1491</v>
      </c>
      <c r="M1" s="56" t="s">
        <v>2308</v>
      </c>
      <c r="N1" s="116" t="s">
        <v>2051</v>
      </c>
      <c r="O1" s="56" t="s">
        <v>1212</v>
      </c>
      <c r="P1" s="56" t="s">
        <v>710</v>
      </c>
      <c r="Q1" s="102" t="s">
        <v>494</v>
      </c>
      <c r="R1" s="56" t="s">
        <v>1213</v>
      </c>
      <c r="S1" s="56" t="s">
        <v>1173</v>
      </c>
      <c r="T1" s="56" t="s">
        <v>204</v>
      </c>
      <c r="U1" s="56" t="s">
        <v>1174</v>
      </c>
    </row>
    <row r="2" spans="1:22">
      <c r="A2" s="10" t="s">
        <v>905</v>
      </c>
      <c r="B2" s="10">
        <v>1</v>
      </c>
      <c r="F2" s="10" t="s">
        <v>2419</v>
      </c>
      <c r="G2" s="10" t="s">
        <v>2420</v>
      </c>
      <c r="H2" s="10" t="s">
        <v>2421</v>
      </c>
      <c r="I2" s="10" t="s">
        <v>2422</v>
      </c>
      <c r="J2" s="10" t="s">
        <v>151</v>
      </c>
      <c r="K2" s="10" t="s">
        <v>2070</v>
      </c>
      <c r="L2" s="10" t="s">
        <v>2047</v>
      </c>
      <c r="M2" s="18" t="s">
        <v>2358</v>
      </c>
      <c r="N2" s="18" t="s">
        <v>2528</v>
      </c>
      <c r="O2" s="10" t="s">
        <v>2070</v>
      </c>
      <c r="P2" s="10" t="s">
        <v>2070</v>
      </c>
      <c r="Q2" s="132">
        <v>39042</v>
      </c>
      <c r="R2" s="10">
        <v>2010</v>
      </c>
      <c r="S2" s="10" t="s">
        <v>2070</v>
      </c>
      <c r="T2" s="133">
        <v>39045</v>
      </c>
      <c r="U2" s="10" t="s">
        <v>2048</v>
      </c>
      <c r="V2" s="10" t="s">
        <v>957</v>
      </c>
    </row>
    <row r="3" spans="1:22">
      <c r="A3" s="10" t="s">
        <v>2519</v>
      </c>
      <c r="B3" s="10">
        <v>1</v>
      </c>
      <c r="F3" s="10" t="s">
        <v>2069</v>
      </c>
      <c r="G3" s="10" t="s">
        <v>2070</v>
      </c>
      <c r="H3" s="10" t="s">
        <v>2070</v>
      </c>
      <c r="I3" s="10" t="s">
        <v>2070</v>
      </c>
      <c r="J3" s="10" t="s">
        <v>2070</v>
      </c>
      <c r="K3" s="10" t="s">
        <v>2070</v>
      </c>
      <c r="L3" s="10" t="s">
        <v>669</v>
      </c>
      <c r="M3" s="18" t="s">
        <v>2377</v>
      </c>
      <c r="N3" s="10" t="s">
        <v>75</v>
      </c>
      <c r="O3" s="10" t="s">
        <v>2070</v>
      </c>
      <c r="P3" s="10" t="s">
        <v>2070</v>
      </c>
      <c r="Q3" s="132">
        <v>39078</v>
      </c>
      <c r="R3" s="10">
        <v>2010</v>
      </c>
      <c r="S3" s="10" t="s">
        <v>2070</v>
      </c>
      <c r="T3" s="133">
        <v>39084</v>
      </c>
      <c r="U3" s="10" t="s">
        <v>2048</v>
      </c>
      <c r="V3" s="10" t="s">
        <v>957</v>
      </c>
    </row>
    <row r="4" spans="1:22">
      <c r="A4" s="10" t="s">
        <v>1710</v>
      </c>
      <c r="B4" s="10">
        <v>1</v>
      </c>
      <c r="F4" s="10" t="s">
        <v>2419</v>
      </c>
      <c r="G4" s="10" t="s">
        <v>2070</v>
      </c>
      <c r="H4" s="10" t="s">
        <v>2070</v>
      </c>
      <c r="I4" s="10" t="s">
        <v>2070</v>
      </c>
      <c r="J4" s="10" t="s">
        <v>2070</v>
      </c>
      <c r="K4" s="10" t="s">
        <v>2070</v>
      </c>
      <c r="L4" s="10" t="s">
        <v>2049</v>
      </c>
      <c r="M4" s="18" t="s">
        <v>2220</v>
      </c>
      <c r="N4" s="18" t="s">
        <v>2219</v>
      </c>
      <c r="O4" s="10" t="s">
        <v>2070</v>
      </c>
      <c r="P4" s="10" t="s">
        <v>2070</v>
      </c>
      <c r="Q4" s="132">
        <v>39049</v>
      </c>
      <c r="R4" s="10">
        <v>2010</v>
      </c>
      <c r="S4" s="10" t="s">
        <v>2070</v>
      </c>
      <c r="T4" s="133">
        <v>39049</v>
      </c>
      <c r="U4" s="10" t="s">
        <v>2048</v>
      </c>
      <c r="V4" s="10" t="s">
        <v>957</v>
      </c>
    </row>
    <row r="5" spans="1:22">
      <c r="A5" s="10" t="s">
        <v>801</v>
      </c>
      <c r="B5" s="10">
        <v>1</v>
      </c>
      <c r="F5" s="10" t="s">
        <v>2069</v>
      </c>
      <c r="G5" s="10" t="s">
        <v>2070</v>
      </c>
      <c r="H5" s="10" t="s">
        <v>2070</v>
      </c>
      <c r="I5" s="10" t="s">
        <v>2070</v>
      </c>
      <c r="J5" s="10" t="s">
        <v>2070</v>
      </c>
      <c r="K5" s="10" t="s">
        <v>2070</v>
      </c>
      <c r="L5" s="10" t="s">
        <v>1967</v>
      </c>
      <c r="M5" s="18" t="s">
        <v>2384</v>
      </c>
      <c r="N5" s="18" t="s">
        <v>2058</v>
      </c>
      <c r="O5" s="10" t="s">
        <v>2070</v>
      </c>
      <c r="P5" s="10" t="s">
        <v>2070</v>
      </c>
      <c r="Q5" s="132">
        <v>39049</v>
      </c>
      <c r="R5" s="10">
        <v>2010</v>
      </c>
      <c r="S5" s="10" t="s">
        <v>2070</v>
      </c>
      <c r="T5" s="133">
        <v>39053</v>
      </c>
      <c r="U5" s="10" t="s">
        <v>2048</v>
      </c>
      <c r="V5" s="10" t="s">
        <v>169</v>
      </c>
    </row>
    <row r="6" spans="1:22">
      <c r="A6" s="10" t="s">
        <v>2015</v>
      </c>
      <c r="B6" s="10">
        <v>1</v>
      </c>
      <c r="F6" s="10" t="s">
        <v>172</v>
      </c>
      <c r="G6" s="10" t="s">
        <v>173</v>
      </c>
      <c r="H6" s="10" t="s">
        <v>2423</v>
      </c>
      <c r="I6" s="10" t="s">
        <v>2070</v>
      </c>
      <c r="J6" s="10" t="s">
        <v>2070</v>
      </c>
      <c r="K6" s="10" t="s">
        <v>2070</v>
      </c>
      <c r="L6" s="10" t="s">
        <v>1873</v>
      </c>
      <c r="M6" s="18" t="s">
        <v>2080</v>
      </c>
      <c r="N6" s="18" t="s">
        <v>174</v>
      </c>
      <c r="O6" s="10" t="s">
        <v>2070</v>
      </c>
      <c r="P6" s="10" t="s">
        <v>2070</v>
      </c>
      <c r="Q6" s="132">
        <v>39060</v>
      </c>
      <c r="R6" s="10">
        <v>2010</v>
      </c>
      <c r="S6" s="10" t="s">
        <v>175</v>
      </c>
      <c r="T6" s="133">
        <v>39060</v>
      </c>
      <c r="U6" s="10" t="s">
        <v>2577</v>
      </c>
      <c r="V6" s="10" t="s">
        <v>169</v>
      </c>
    </row>
    <row r="7" spans="1:22" customFormat="1">
      <c r="A7" s="10" t="s">
        <v>2303</v>
      </c>
      <c r="B7" s="10">
        <v>1</v>
      </c>
      <c r="C7" s="10"/>
      <c r="D7" s="10"/>
      <c r="E7" s="10"/>
      <c r="F7" s="145" t="s">
        <v>2603</v>
      </c>
      <c r="G7" s="145" t="s">
        <v>2604</v>
      </c>
      <c r="H7" s="145" t="s">
        <v>2423</v>
      </c>
      <c r="I7" s="10" t="s">
        <v>2605</v>
      </c>
      <c r="J7" s="10" t="s">
        <v>2606</v>
      </c>
      <c r="K7" s="10" t="s">
        <v>2070</v>
      </c>
      <c r="L7" s="10" t="s">
        <v>1916</v>
      </c>
      <c r="M7" s="18" t="s">
        <v>2607</v>
      </c>
      <c r="N7" s="18" t="s">
        <v>2608</v>
      </c>
      <c r="O7" s="10" t="s">
        <v>2070</v>
      </c>
      <c r="P7" s="10" t="s">
        <v>2070</v>
      </c>
      <c r="Q7" s="132">
        <v>39044</v>
      </c>
      <c r="R7" s="10">
        <v>2010</v>
      </c>
      <c r="S7" s="145" t="s">
        <v>2609</v>
      </c>
      <c r="T7" s="133">
        <v>39303</v>
      </c>
      <c r="U7" s="145" t="s">
        <v>2577</v>
      </c>
      <c r="V7" t="s">
        <v>2595</v>
      </c>
    </row>
    <row r="8" spans="1:22">
      <c r="A8" s="10" t="s">
        <v>1149</v>
      </c>
      <c r="B8" s="10">
        <v>1</v>
      </c>
      <c r="F8" s="10" t="s">
        <v>2069</v>
      </c>
      <c r="G8" s="10" t="s">
        <v>2070</v>
      </c>
      <c r="H8" s="10" t="s">
        <v>2070</v>
      </c>
      <c r="I8" s="10" t="s">
        <v>2070</v>
      </c>
      <c r="J8" s="10" t="s">
        <v>2070</v>
      </c>
      <c r="K8" s="10" t="s">
        <v>2070</v>
      </c>
      <c r="L8" s="10" t="s">
        <v>1638</v>
      </c>
      <c r="M8" s="18" t="s">
        <v>2070</v>
      </c>
      <c r="N8" s="18" t="s">
        <v>2523</v>
      </c>
      <c r="O8" s="10" t="s">
        <v>2070</v>
      </c>
      <c r="P8" s="10" t="s">
        <v>2070</v>
      </c>
      <c r="Q8" s="18" t="s">
        <v>2070</v>
      </c>
      <c r="R8" s="10">
        <v>2010</v>
      </c>
      <c r="S8" s="10" t="s">
        <v>2070</v>
      </c>
      <c r="T8" s="133">
        <v>39050</v>
      </c>
      <c r="U8" s="10" t="s">
        <v>2048</v>
      </c>
      <c r="V8" t="s">
        <v>2383</v>
      </c>
    </row>
    <row r="9" spans="1:22">
      <c r="A9" s="10" t="s">
        <v>1267</v>
      </c>
      <c r="B9" s="10">
        <v>1</v>
      </c>
      <c r="F9" s="10" t="s">
        <v>2069</v>
      </c>
      <c r="G9" s="10" t="s">
        <v>2070</v>
      </c>
      <c r="H9" s="10" t="s">
        <v>2070</v>
      </c>
      <c r="I9" s="10" t="s">
        <v>2070</v>
      </c>
      <c r="J9" s="10" t="s">
        <v>2070</v>
      </c>
      <c r="K9" s="10" t="s">
        <v>2070</v>
      </c>
      <c r="L9" s="10" t="s">
        <v>1814</v>
      </c>
      <c r="M9" s="18" t="s">
        <v>2070</v>
      </c>
      <c r="N9" s="18" t="s">
        <v>150</v>
      </c>
      <c r="O9" s="10" t="s">
        <v>2070</v>
      </c>
      <c r="P9" s="10" t="s">
        <v>2070</v>
      </c>
      <c r="Q9" s="132">
        <v>39025</v>
      </c>
      <c r="R9" s="10">
        <v>2010</v>
      </c>
      <c r="S9" s="10" t="s">
        <v>2070</v>
      </c>
      <c r="T9" s="133">
        <v>39030</v>
      </c>
      <c r="U9" s="10" t="s">
        <v>2048</v>
      </c>
      <c r="V9" s="10" t="s">
        <v>957</v>
      </c>
    </row>
    <row r="10" spans="1:22">
      <c r="A10" s="10" t="s">
        <v>1299</v>
      </c>
      <c r="B10" s="10">
        <v>1</v>
      </c>
      <c r="F10" s="10" t="s">
        <v>2069</v>
      </c>
      <c r="G10" s="10" t="s">
        <v>2070</v>
      </c>
      <c r="H10" s="10" t="s">
        <v>2070</v>
      </c>
      <c r="I10" s="10" t="s">
        <v>2070</v>
      </c>
      <c r="J10" s="10" t="s">
        <v>2070</v>
      </c>
      <c r="K10" s="10" t="s">
        <v>2070</v>
      </c>
      <c r="L10" s="10" t="s">
        <v>2591</v>
      </c>
      <c r="M10" s="18" t="s">
        <v>2080</v>
      </c>
      <c r="N10" s="10" t="s">
        <v>637</v>
      </c>
      <c r="O10" s="10" t="s">
        <v>2070</v>
      </c>
      <c r="P10" s="10" t="s">
        <v>2070</v>
      </c>
      <c r="Q10" s="18" t="s">
        <v>2070</v>
      </c>
      <c r="R10" s="10">
        <v>2010</v>
      </c>
      <c r="S10" s="10" t="s">
        <v>2070</v>
      </c>
      <c r="T10" s="133">
        <v>39035</v>
      </c>
      <c r="U10" s="10" t="s">
        <v>2048</v>
      </c>
      <c r="V10" s="10" t="s">
        <v>957</v>
      </c>
    </row>
    <row r="11" spans="1:22">
      <c r="A11" s="10" t="s">
        <v>1984</v>
      </c>
      <c r="B11" s="10">
        <v>1</v>
      </c>
      <c r="F11" s="10" t="s">
        <v>2069</v>
      </c>
      <c r="G11" s="10" t="s">
        <v>2070</v>
      </c>
      <c r="H11" s="10" t="s">
        <v>2070</v>
      </c>
      <c r="I11" s="10" t="s">
        <v>2070</v>
      </c>
      <c r="J11" s="10" t="s">
        <v>2070</v>
      </c>
      <c r="K11" s="10" t="s">
        <v>2070</v>
      </c>
      <c r="L11" s="10" t="s">
        <v>2410</v>
      </c>
      <c r="M11" s="18" t="s">
        <v>2080</v>
      </c>
      <c r="N11" s="18" t="s">
        <v>956</v>
      </c>
      <c r="O11" s="10" t="s">
        <v>2070</v>
      </c>
      <c r="P11" s="10" t="s">
        <v>2070</v>
      </c>
      <c r="Q11" s="132">
        <v>39029</v>
      </c>
      <c r="R11" s="10">
        <v>2010</v>
      </c>
      <c r="S11" s="10" t="s">
        <v>2070</v>
      </c>
      <c r="T11" s="133">
        <v>39035</v>
      </c>
      <c r="U11" s="10" t="s">
        <v>2048</v>
      </c>
      <c r="V11" s="10" t="s">
        <v>957</v>
      </c>
    </row>
    <row r="12" spans="1:22">
      <c r="A12" s="10" t="s">
        <v>1639</v>
      </c>
      <c r="B12" s="10">
        <v>1</v>
      </c>
      <c r="F12" s="10" t="s">
        <v>2069</v>
      </c>
      <c r="G12" s="10" t="s">
        <v>2070</v>
      </c>
      <c r="H12" s="10" t="s">
        <v>2070</v>
      </c>
      <c r="I12" s="10" t="s">
        <v>2070</v>
      </c>
      <c r="J12" s="10" t="s">
        <v>2070</v>
      </c>
      <c r="K12" s="10" t="s">
        <v>2070</v>
      </c>
      <c r="L12" s="10" t="s">
        <v>1104</v>
      </c>
      <c r="M12" s="18" t="s">
        <v>2070</v>
      </c>
      <c r="N12" s="18" t="s">
        <v>2201</v>
      </c>
      <c r="O12" s="10" t="s">
        <v>2070</v>
      </c>
      <c r="P12" s="10" t="s">
        <v>2070</v>
      </c>
      <c r="Q12" s="132">
        <v>39036</v>
      </c>
      <c r="R12" s="10">
        <v>2010</v>
      </c>
      <c r="S12" s="10" t="s">
        <v>2070</v>
      </c>
      <c r="T12" s="133">
        <v>39046</v>
      </c>
      <c r="U12" s="10" t="s">
        <v>2048</v>
      </c>
      <c r="V12" s="10" t="s">
        <v>957</v>
      </c>
    </row>
    <row r="13" spans="1:22">
      <c r="A13" s="10" t="s">
        <v>2130</v>
      </c>
      <c r="B13" s="10">
        <v>1</v>
      </c>
      <c r="F13" s="10" t="s">
        <v>199</v>
      </c>
      <c r="G13" s="10" t="s">
        <v>368</v>
      </c>
      <c r="H13" s="10" t="s">
        <v>151</v>
      </c>
      <c r="I13" s="10" t="s">
        <v>2070</v>
      </c>
      <c r="J13" s="10" t="s">
        <v>2070</v>
      </c>
      <c r="K13" s="10" t="s">
        <v>2070</v>
      </c>
      <c r="L13" s="10" t="s">
        <v>2411</v>
      </c>
      <c r="M13" s="18" t="s">
        <v>2080</v>
      </c>
      <c r="N13" s="10" t="s">
        <v>152</v>
      </c>
      <c r="O13" s="10" t="s">
        <v>2070</v>
      </c>
      <c r="P13" s="10" t="s">
        <v>2070</v>
      </c>
      <c r="Q13" s="18" t="s">
        <v>2070</v>
      </c>
      <c r="R13" s="10">
        <v>2010</v>
      </c>
      <c r="S13" s="10" t="s">
        <v>2070</v>
      </c>
      <c r="T13" s="133">
        <v>39038</v>
      </c>
      <c r="U13" s="10" t="s">
        <v>2048</v>
      </c>
      <c r="V13" s="10" t="s">
        <v>957</v>
      </c>
    </row>
    <row r="14" spans="1:22">
      <c r="A14" s="10" t="s">
        <v>1597</v>
      </c>
      <c r="B14" s="10">
        <v>1</v>
      </c>
      <c r="F14" s="10" t="s">
        <v>2069</v>
      </c>
      <c r="G14" s="10" t="s">
        <v>2070</v>
      </c>
      <c r="H14" s="10" t="s">
        <v>2070</v>
      </c>
      <c r="I14" s="10" t="s">
        <v>2070</v>
      </c>
      <c r="J14" s="10" t="s">
        <v>2070</v>
      </c>
      <c r="K14" s="10" t="s">
        <v>2070</v>
      </c>
      <c r="L14" s="10" t="s">
        <v>1460</v>
      </c>
      <c r="M14" s="18" t="s">
        <v>2070</v>
      </c>
      <c r="N14" s="18" t="s">
        <v>2536</v>
      </c>
      <c r="O14" s="10" t="s">
        <v>2070</v>
      </c>
      <c r="P14" s="10" t="s">
        <v>2070</v>
      </c>
      <c r="Q14" s="18" t="s">
        <v>2070</v>
      </c>
      <c r="R14" s="10">
        <v>2010</v>
      </c>
      <c r="S14" s="10" t="s">
        <v>2070</v>
      </c>
      <c r="T14" s="133">
        <v>39053</v>
      </c>
      <c r="U14" s="10" t="s">
        <v>2048</v>
      </c>
      <c r="V14" s="10" t="s">
        <v>169</v>
      </c>
    </row>
    <row r="15" spans="1:22">
      <c r="A15" s="10" t="s">
        <v>1939</v>
      </c>
      <c r="B15" s="10">
        <v>1</v>
      </c>
      <c r="F15" s="10" t="s">
        <v>2069</v>
      </c>
      <c r="G15" s="10" t="s">
        <v>2070</v>
      </c>
      <c r="H15" s="10" t="s">
        <v>2070</v>
      </c>
      <c r="I15" s="10" t="s">
        <v>2070</v>
      </c>
      <c r="J15" s="10" t="s">
        <v>2070</v>
      </c>
      <c r="K15" s="10" t="s">
        <v>2070</v>
      </c>
      <c r="L15" s="10" t="s">
        <v>1067</v>
      </c>
      <c r="M15" s="18" t="s">
        <v>2080</v>
      </c>
      <c r="N15" s="18" t="s">
        <v>2083</v>
      </c>
      <c r="O15" s="10" t="s">
        <v>2070</v>
      </c>
      <c r="P15" s="10" t="s">
        <v>2070</v>
      </c>
      <c r="Q15" s="132">
        <v>39042</v>
      </c>
      <c r="R15" s="10">
        <v>2010</v>
      </c>
      <c r="S15" s="10" t="s">
        <v>2070</v>
      </c>
      <c r="T15" s="133">
        <v>39056</v>
      </c>
      <c r="U15" s="10" t="s">
        <v>2048</v>
      </c>
      <c r="V15" s="10" t="s">
        <v>2018</v>
      </c>
    </row>
    <row r="16" spans="1:22">
      <c r="A16" s="10" t="s">
        <v>1525</v>
      </c>
      <c r="B16" s="10">
        <v>1</v>
      </c>
      <c r="F16" s="10" t="s">
        <v>2419</v>
      </c>
      <c r="G16" s="10" t="s">
        <v>1925</v>
      </c>
      <c r="H16" s="10" t="s">
        <v>2423</v>
      </c>
      <c r="I16" s="10" t="s">
        <v>2070</v>
      </c>
      <c r="J16" s="10" t="s">
        <v>2070</v>
      </c>
      <c r="K16" s="10" t="s">
        <v>2070</v>
      </c>
      <c r="L16" s="10" t="s">
        <v>612</v>
      </c>
      <c r="M16" s="18" t="s">
        <v>1926</v>
      </c>
      <c r="N16" s="18" t="s">
        <v>1927</v>
      </c>
      <c r="O16" s="10" t="s">
        <v>2070</v>
      </c>
      <c r="P16" s="10" t="s">
        <v>2070</v>
      </c>
      <c r="Q16" s="132">
        <v>39049</v>
      </c>
      <c r="R16" s="10">
        <v>2010</v>
      </c>
      <c r="S16" s="10" t="s">
        <v>2070</v>
      </c>
      <c r="T16" s="133">
        <v>39049</v>
      </c>
      <c r="U16" s="10" t="s">
        <v>2048</v>
      </c>
      <c r="V16" s="10" t="s">
        <v>957</v>
      </c>
    </row>
    <row r="17" spans="1:22">
      <c r="A17" s="10" t="s">
        <v>2103</v>
      </c>
      <c r="B17" s="10">
        <v>1</v>
      </c>
      <c r="F17" s="10" t="s">
        <v>2069</v>
      </c>
      <c r="G17" s="10" t="s">
        <v>2070</v>
      </c>
      <c r="H17" s="10" t="s">
        <v>2070</v>
      </c>
      <c r="I17" s="10" t="s">
        <v>2070</v>
      </c>
      <c r="J17" s="10" t="s">
        <v>2070</v>
      </c>
      <c r="K17" s="10" t="s">
        <v>2070</v>
      </c>
      <c r="L17" s="10" t="s">
        <v>1068</v>
      </c>
      <c r="M17" s="18" t="s">
        <v>2070</v>
      </c>
      <c r="N17" s="10" t="s">
        <v>300</v>
      </c>
      <c r="O17" s="10" t="s">
        <v>2070</v>
      </c>
      <c r="P17" s="10" t="s">
        <v>2070</v>
      </c>
      <c r="Q17" s="18" t="s">
        <v>2070</v>
      </c>
      <c r="R17" s="10">
        <v>2010</v>
      </c>
      <c r="S17" s="10" t="s">
        <v>2070</v>
      </c>
      <c r="T17" s="133">
        <v>39056</v>
      </c>
      <c r="U17" s="10" t="s">
        <v>2048</v>
      </c>
      <c r="V17" s="10" t="s">
        <v>957</v>
      </c>
    </row>
    <row r="18" spans="1:22">
      <c r="A18" s="10" t="s">
        <v>1470</v>
      </c>
      <c r="B18" s="10">
        <v>1</v>
      </c>
      <c r="F18" s="10" t="s">
        <v>2069</v>
      </c>
      <c r="G18" s="10" t="s">
        <v>2070</v>
      </c>
      <c r="H18" s="10" t="s">
        <v>2070</v>
      </c>
      <c r="I18" s="10" t="s">
        <v>2070</v>
      </c>
      <c r="J18" s="10" t="s">
        <v>2070</v>
      </c>
      <c r="K18" s="10" t="s">
        <v>2070</v>
      </c>
      <c r="L18" s="10" t="s">
        <v>1304</v>
      </c>
      <c r="M18" s="18" t="s">
        <v>2070</v>
      </c>
      <c r="N18" s="18" t="s">
        <v>2359</v>
      </c>
      <c r="O18" s="10" t="s">
        <v>2070</v>
      </c>
      <c r="P18" s="10" t="s">
        <v>2070</v>
      </c>
      <c r="Q18" s="132">
        <v>39044</v>
      </c>
      <c r="R18" s="10">
        <v>2010</v>
      </c>
      <c r="S18" s="10" t="s">
        <v>2070</v>
      </c>
      <c r="T18" s="133">
        <v>39044</v>
      </c>
      <c r="U18" s="10" t="s">
        <v>2048</v>
      </c>
      <c r="V18" s="10" t="s">
        <v>169</v>
      </c>
    </row>
    <row r="19" spans="1:22">
      <c r="A19" s="10" t="s">
        <v>439</v>
      </c>
      <c r="B19" s="10">
        <v>1</v>
      </c>
      <c r="F19" s="10" t="s">
        <v>2069</v>
      </c>
      <c r="G19" s="10" t="s">
        <v>2070</v>
      </c>
      <c r="H19" s="10" t="s">
        <v>2070</v>
      </c>
      <c r="I19" s="10" t="s">
        <v>2070</v>
      </c>
      <c r="J19" s="10" t="s">
        <v>2070</v>
      </c>
      <c r="K19" s="10" t="s">
        <v>2070</v>
      </c>
      <c r="L19" s="10" t="s">
        <v>2000</v>
      </c>
      <c r="M19" s="18" t="s">
        <v>2496</v>
      </c>
      <c r="N19" s="18" t="s">
        <v>2341</v>
      </c>
      <c r="O19" s="10" t="s">
        <v>2070</v>
      </c>
      <c r="P19" s="10" t="s">
        <v>2070</v>
      </c>
      <c r="Q19" s="18" t="s">
        <v>2070</v>
      </c>
      <c r="R19" s="10">
        <v>2010</v>
      </c>
      <c r="S19" s="10" t="s">
        <v>2070</v>
      </c>
      <c r="T19" s="133">
        <v>39034</v>
      </c>
      <c r="U19" s="10" t="s">
        <v>2048</v>
      </c>
      <c r="V19" s="10" t="s">
        <v>169</v>
      </c>
    </row>
    <row r="20" spans="1:22">
      <c r="A20" s="10" t="s">
        <v>1232</v>
      </c>
      <c r="B20" s="10">
        <v>1</v>
      </c>
      <c r="F20" s="10" t="s">
        <v>2069</v>
      </c>
      <c r="G20" s="10" t="s">
        <v>2070</v>
      </c>
      <c r="H20" s="10" t="s">
        <v>2070</v>
      </c>
      <c r="I20" s="10" t="s">
        <v>2070</v>
      </c>
      <c r="J20" s="10" t="s">
        <v>2070</v>
      </c>
      <c r="K20" s="10" t="s">
        <v>2070</v>
      </c>
      <c r="L20" s="10" t="s">
        <v>1239</v>
      </c>
      <c r="M20" s="18" t="s">
        <v>1918</v>
      </c>
      <c r="N20" s="10" t="s">
        <v>2439</v>
      </c>
      <c r="O20" s="10" t="s">
        <v>2070</v>
      </c>
      <c r="P20" s="10" t="s">
        <v>2070</v>
      </c>
      <c r="Q20" s="133">
        <v>39051</v>
      </c>
      <c r="R20" s="10">
        <v>2010</v>
      </c>
      <c r="S20" s="10" t="s">
        <v>2070</v>
      </c>
      <c r="T20" s="133">
        <v>39051</v>
      </c>
      <c r="U20" s="10" t="s">
        <v>2048</v>
      </c>
      <c r="V20" s="10" t="s">
        <v>2431</v>
      </c>
    </row>
    <row r="21" spans="1:22">
      <c r="A21" s="10" t="s">
        <v>865</v>
      </c>
      <c r="B21" s="10">
        <v>1</v>
      </c>
      <c r="F21" s="10" t="s">
        <v>2069</v>
      </c>
      <c r="G21" s="10" t="s">
        <v>2070</v>
      </c>
      <c r="H21" s="10" t="s">
        <v>2070</v>
      </c>
      <c r="I21" s="10" t="s">
        <v>2070</v>
      </c>
      <c r="J21" s="10" t="s">
        <v>2070</v>
      </c>
      <c r="K21" s="10" t="s">
        <v>2070</v>
      </c>
      <c r="L21" s="10" t="s">
        <v>2412</v>
      </c>
      <c r="M21" s="18" t="s">
        <v>2495</v>
      </c>
      <c r="N21" s="18" t="s">
        <v>101</v>
      </c>
      <c r="O21" s="10" t="s">
        <v>2070</v>
      </c>
      <c r="P21" s="10" t="s">
        <v>2070</v>
      </c>
      <c r="Q21" s="132">
        <v>39050</v>
      </c>
      <c r="R21" s="10">
        <v>2010</v>
      </c>
      <c r="S21" s="10" t="s">
        <v>2070</v>
      </c>
      <c r="T21" s="133">
        <v>39051</v>
      </c>
      <c r="U21" s="10" t="s">
        <v>2048</v>
      </c>
      <c r="V21" s="10" t="s">
        <v>957</v>
      </c>
    </row>
    <row r="22" spans="1:22" customFormat="1">
      <c r="A22" s="10" t="s">
        <v>1475</v>
      </c>
      <c r="B22" s="10">
        <v>1</v>
      </c>
      <c r="C22" s="10"/>
      <c r="D22" s="10"/>
      <c r="E22" s="10"/>
      <c r="F22" s="10" t="s">
        <v>2069</v>
      </c>
      <c r="G22" s="10" t="s">
        <v>2070</v>
      </c>
      <c r="H22" s="10" t="s">
        <v>2070</v>
      </c>
      <c r="I22" s="10" t="s">
        <v>2070</v>
      </c>
      <c r="J22" s="10" t="s">
        <v>2070</v>
      </c>
      <c r="K22" s="10" t="s">
        <v>2070</v>
      </c>
      <c r="L22" s="10" t="s">
        <v>2367</v>
      </c>
      <c r="M22" s="18" t="s">
        <v>2080</v>
      </c>
      <c r="N22" s="18" t="s">
        <v>1719</v>
      </c>
      <c r="O22" s="10" t="s">
        <v>2070</v>
      </c>
      <c r="P22" s="10" t="s">
        <v>2070</v>
      </c>
      <c r="Q22" s="18" t="s">
        <v>2070</v>
      </c>
      <c r="R22" s="10">
        <v>2010</v>
      </c>
      <c r="S22" s="10" t="s">
        <v>2070</v>
      </c>
      <c r="T22" s="133">
        <v>39045</v>
      </c>
      <c r="U22" s="10" t="s">
        <v>2048</v>
      </c>
      <c r="V22" s="10" t="s">
        <v>2056</v>
      </c>
    </row>
    <row r="23" spans="1:22">
      <c r="A23" s="10" t="s">
        <v>1779</v>
      </c>
      <c r="B23" s="10">
        <v>1</v>
      </c>
      <c r="F23" s="10" t="s">
        <v>2069</v>
      </c>
      <c r="G23" s="10" t="s">
        <v>2070</v>
      </c>
      <c r="H23" s="10" t="s">
        <v>2070</v>
      </c>
      <c r="I23" s="10" t="s">
        <v>2070</v>
      </c>
      <c r="J23" s="10" t="s">
        <v>2070</v>
      </c>
      <c r="K23" s="10" t="s">
        <v>2070</v>
      </c>
      <c r="L23" s="10" t="s">
        <v>1714</v>
      </c>
      <c r="M23" s="18" t="s">
        <v>2080</v>
      </c>
      <c r="N23" s="10" t="s">
        <v>339</v>
      </c>
      <c r="O23" s="10" t="s">
        <v>2070</v>
      </c>
      <c r="P23" s="10" t="s">
        <v>2070</v>
      </c>
      <c r="Q23" s="132">
        <v>39025</v>
      </c>
      <c r="R23" s="10">
        <v>2010</v>
      </c>
      <c r="S23" s="10" t="s">
        <v>2070</v>
      </c>
      <c r="T23" s="133">
        <v>39064</v>
      </c>
      <c r="U23" s="10" t="s">
        <v>2048</v>
      </c>
      <c r="V23" s="10" t="s">
        <v>2056</v>
      </c>
    </row>
    <row r="24" spans="1:22">
      <c r="A24" s="10" t="s">
        <v>1647</v>
      </c>
      <c r="B24" s="10">
        <v>1</v>
      </c>
      <c r="F24" s="10" t="s">
        <v>2592</v>
      </c>
      <c r="G24" s="10" t="s">
        <v>2070</v>
      </c>
      <c r="H24" s="10" t="s">
        <v>2070</v>
      </c>
      <c r="I24" s="10" t="s">
        <v>2070</v>
      </c>
      <c r="J24" s="10" t="s">
        <v>2070</v>
      </c>
      <c r="K24" s="10" t="s">
        <v>2070</v>
      </c>
      <c r="L24" s="10" t="s">
        <v>2492</v>
      </c>
      <c r="M24" s="140" t="s">
        <v>2358</v>
      </c>
      <c r="N24" s="18" t="s">
        <v>2593</v>
      </c>
      <c r="O24" s="10" t="s">
        <v>2070</v>
      </c>
      <c r="P24" s="10" t="s">
        <v>2070</v>
      </c>
      <c r="Q24" s="132">
        <v>39703</v>
      </c>
      <c r="R24" s="10">
        <v>2012</v>
      </c>
      <c r="S24" s="10" t="s">
        <v>2594</v>
      </c>
      <c r="T24" s="133">
        <v>40122</v>
      </c>
      <c r="U24" s="10" t="s">
        <v>2048</v>
      </c>
      <c r="V24" s="10" t="s">
        <v>2595</v>
      </c>
    </row>
    <row r="25" spans="1:22">
      <c r="A25" s="10" t="s">
        <v>487</v>
      </c>
      <c r="B25" s="10">
        <v>1</v>
      </c>
      <c r="F25" s="10" t="s">
        <v>2069</v>
      </c>
      <c r="G25" s="10" t="s">
        <v>2070</v>
      </c>
      <c r="H25" s="10" t="s">
        <v>2070</v>
      </c>
      <c r="I25" s="10" t="s">
        <v>2070</v>
      </c>
      <c r="J25" s="10" t="s">
        <v>2070</v>
      </c>
      <c r="K25" s="10" t="s">
        <v>2070</v>
      </c>
      <c r="L25" s="10" t="s">
        <v>1682</v>
      </c>
      <c r="M25" s="18" t="s">
        <v>2535</v>
      </c>
      <c r="N25" s="18" t="s">
        <v>2385</v>
      </c>
      <c r="O25" s="10" t="s">
        <v>2070</v>
      </c>
      <c r="P25" s="10" t="s">
        <v>2070</v>
      </c>
      <c r="Q25" s="132">
        <v>39043</v>
      </c>
      <c r="R25" s="10">
        <v>2010</v>
      </c>
      <c r="S25" s="10" t="s">
        <v>2070</v>
      </c>
      <c r="T25" s="133">
        <v>39053</v>
      </c>
      <c r="U25" s="10" t="s">
        <v>2048</v>
      </c>
      <c r="V25" s="10" t="s">
        <v>957</v>
      </c>
    </row>
    <row r="26" spans="1:22">
      <c r="A26" s="10" t="s">
        <v>1456</v>
      </c>
      <c r="B26" s="10">
        <v>1</v>
      </c>
      <c r="F26" s="10" t="s">
        <v>2069</v>
      </c>
      <c r="G26" s="10" t="s">
        <v>2070</v>
      </c>
      <c r="H26" s="10" t="s">
        <v>2070</v>
      </c>
      <c r="I26" s="10" t="s">
        <v>2070</v>
      </c>
      <c r="J26" s="10" t="s">
        <v>2070</v>
      </c>
      <c r="K26" s="10" t="s">
        <v>2070</v>
      </c>
      <c r="L26" s="10" t="s">
        <v>2259</v>
      </c>
      <c r="M26" s="18" t="s">
        <v>2080</v>
      </c>
      <c r="N26" s="18" t="s">
        <v>2418</v>
      </c>
      <c r="O26" s="10" t="s">
        <v>2070</v>
      </c>
      <c r="P26" s="10" t="s">
        <v>2070</v>
      </c>
      <c r="Q26" s="132">
        <v>39030</v>
      </c>
      <c r="R26" s="10">
        <v>2010</v>
      </c>
      <c r="S26" s="10" t="s">
        <v>2070</v>
      </c>
      <c r="T26" s="133">
        <v>39045</v>
      </c>
      <c r="U26" s="10" t="s">
        <v>2048</v>
      </c>
      <c r="V26" s="10" t="s">
        <v>957</v>
      </c>
    </row>
    <row r="27" spans="1:22" customFormat="1">
      <c r="A27" s="10" t="s">
        <v>2354</v>
      </c>
      <c r="B27" s="10">
        <v>1</v>
      </c>
      <c r="C27" s="10"/>
      <c r="D27" s="10"/>
      <c r="E27" s="10"/>
      <c r="F27" s="10" t="s">
        <v>2069</v>
      </c>
      <c r="G27" s="10" t="s">
        <v>2070</v>
      </c>
      <c r="H27" s="10" t="s">
        <v>2070</v>
      </c>
      <c r="I27" s="10" t="s">
        <v>2070</v>
      </c>
      <c r="J27" s="10" t="s">
        <v>2070</v>
      </c>
      <c r="K27" s="10" t="s">
        <v>2070</v>
      </c>
      <c r="L27" s="10" t="s">
        <v>2488</v>
      </c>
      <c r="M27" s="18" t="s">
        <v>2070</v>
      </c>
      <c r="N27" s="140" t="s">
        <v>2602</v>
      </c>
      <c r="O27" s="10" t="s">
        <v>2070</v>
      </c>
      <c r="P27" s="10" t="s">
        <v>2070</v>
      </c>
      <c r="Q27" s="18" t="s">
        <v>2070</v>
      </c>
      <c r="R27" s="10">
        <v>2010</v>
      </c>
      <c r="S27" s="10" t="s">
        <v>2070</v>
      </c>
      <c r="T27" s="133">
        <v>40122</v>
      </c>
      <c r="U27" s="10" t="s">
        <v>2048</v>
      </c>
      <c r="V27" s="10" t="s">
        <v>2595</v>
      </c>
    </row>
    <row r="28" spans="1:22" customFormat="1">
      <c r="A28" s="10" t="s">
        <v>164</v>
      </c>
      <c r="B28" s="10">
        <v>1</v>
      </c>
      <c r="C28" s="10"/>
      <c r="D28" s="10"/>
      <c r="E28" s="10"/>
      <c r="F28" s="10" t="s">
        <v>2069</v>
      </c>
      <c r="G28" s="10" t="s">
        <v>2070</v>
      </c>
      <c r="H28" s="10" t="s">
        <v>2070</v>
      </c>
      <c r="I28" s="10" t="s">
        <v>2070</v>
      </c>
      <c r="J28" s="10" t="s">
        <v>2070</v>
      </c>
      <c r="K28" s="10" t="s">
        <v>2070</v>
      </c>
      <c r="L28" s="10" t="s">
        <v>2467</v>
      </c>
      <c r="M28" s="10" t="s">
        <v>10</v>
      </c>
      <c r="N28" s="10" t="s">
        <v>9</v>
      </c>
      <c r="O28" s="10" t="s">
        <v>2070</v>
      </c>
      <c r="P28" s="10" t="s">
        <v>2070</v>
      </c>
      <c r="Q28" s="10" t="s">
        <v>2070</v>
      </c>
      <c r="R28" s="10">
        <v>2010</v>
      </c>
      <c r="S28" s="10" t="s">
        <v>2070</v>
      </c>
      <c r="T28" s="133">
        <v>39030</v>
      </c>
      <c r="U28" s="10" t="s">
        <v>2048</v>
      </c>
      <c r="V28" s="10" t="s">
        <v>957</v>
      </c>
    </row>
    <row r="29" spans="1:22" customFormat="1">
      <c r="A29" s="10" t="s">
        <v>1312</v>
      </c>
      <c r="B29" s="10">
        <v>1</v>
      </c>
      <c r="C29" s="10"/>
      <c r="D29" s="10"/>
      <c r="E29" s="10"/>
      <c r="F29" s="10" t="s">
        <v>437</v>
      </c>
      <c r="G29" s="10" t="s">
        <v>2070</v>
      </c>
      <c r="H29" s="10" t="s">
        <v>2070</v>
      </c>
      <c r="I29" s="10" t="s">
        <v>2070</v>
      </c>
      <c r="J29" s="10" t="s">
        <v>2070</v>
      </c>
      <c r="K29" s="10" t="s">
        <v>2070</v>
      </c>
      <c r="L29" s="10" t="s">
        <v>2194</v>
      </c>
      <c r="M29" s="18" t="s">
        <v>2080</v>
      </c>
      <c r="N29" s="10" t="s">
        <v>185</v>
      </c>
      <c r="O29" s="10" t="s">
        <v>2070</v>
      </c>
      <c r="P29" s="10" t="s">
        <v>2070</v>
      </c>
      <c r="Q29" s="18" t="s">
        <v>2070</v>
      </c>
      <c r="R29" s="10">
        <v>2010</v>
      </c>
      <c r="S29" s="10" t="s">
        <v>2070</v>
      </c>
      <c r="T29" s="133">
        <v>39052</v>
      </c>
      <c r="U29" s="10" t="s">
        <v>2048</v>
      </c>
      <c r="V29" s="10" t="s">
        <v>957</v>
      </c>
    </row>
    <row r="30" spans="1:22">
      <c r="A30" s="10" t="s">
        <v>2250</v>
      </c>
      <c r="B30" s="10">
        <v>1</v>
      </c>
      <c r="F30" s="10" t="s">
        <v>2069</v>
      </c>
      <c r="G30" s="10" t="s">
        <v>2070</v>
      </c>
      <c r="H30" s="10" t="s">
        <v>2070</v>
      </c>
      <c r="I30" s="10" t="s">
        <v>2070</v>
      </c>
      <c r="J30" s="10" t="s">
        <v>2070</v>
      </c>
      <c r="K30" s="10" t="s">
        <v>2070</v>
      </c>
      <c r="L30" s="10" t="s">
        <v>2295</v>
      </c>
      <c r="M30" s="18" t="s">
        <v>2415</v>
      </c>
      <c r="N30" s="10" t="s">
        <v>482</v>
      </c>
      <c r="O30" s="10" t="s">
        <v>2070</v>
      </c>
      <c r="P30" s="10" t="s">
        <v>2070</v>
      </c>
      <c r="Q30" s="18" t="s">
        <v>2070</v>
      </c>
      <c r="R30" s="10">
        <v>2010</v>
      </c>
      <c r="S30" s="10" t="s">
        <v>2070</v>
      </c>
      <c r="T30" s="133">
        <v>39051</v>
      </c>
      <c r="U30" s="10" t="s">
        <v>2048</v>
      </c>
      <c r="V30" s="10" t="s">
        <v>483</v>
      </c>
    </row>
    <row r="31" spans="1:22">
      <c r="A31" s="10" t="s">
        <v>1133</v>
      </c>
      <c r="B31" s="10">
        <v>1</v>
      </c>
      <c r="F31" s="10" t="s">
        <v>2069</v>
      </c>
      <c r="G31" s="10" t="s">
        <v>2070</v>
      </c>
      <c r="H31" s="10" t="s">
        <v>2070</v>
      </c>
      <c r="I31" s="10" t="s">
        <v>2070</v>
      </c>
      <c r="J31" s="10" t="s">
        <v>2070</v>
      </c>
      <c r="K31" s="10" t="s">
        <v>2070</v>
      </c>
      <c r="L31" s="10" t="s">
        <v>1415</v>
      </c>
      <c r="M31" s="18" t="s">
        <v>2070</v>
      </c>
      <c r="N31" s="10" t="s">
        <v>334</v>
      </c>
      <c r="O31" s="10" t="s">
        <v>2070</v>
      </c>
      <c r="P31" s="10" t="s">
        <v>2070</v>
      </c>
      <c r="Q31" s="132">
        <v>39038</v>
      </c>
      <c r="R31" s="10">
        <v>2010</v>
      </c>
      <c r="S31" s="10" t="s">
        <v>2070</v>
      </c>
      <c r="T31" s="133">
        <v>39053</v>
      </c>
      <c r="U31" s="10" t="s">
        <v>2048</v>
      </c>
      <c r="V31" s="10" t="s">
        <v>169</v>
      </c>
    </row>
    <row r="32" spans="1:22" customFormat="1">
      <c r="A32" s="10" t="s">
        <v>404</v>
      </c>
      <c r="B32" s="10">
        <v>1</v>
      </c>
      <c r="C32" s="10"/>
      <c r="D32" s="10"/>
      <c r="E32" s="10"/>
      <c r="F32" s="10" t="s">
        <v>2069</v>
      </c>
      <c r="G32" s="10" t="s">
        <v>2070</v>
      </c>
      <c r="H32" s="10" t="s">
        <v>2070</v>
      </c>
      <c r="I32" s="10" t="s">
        <v>2070</v>
      </c>
      <c r="J32" s="10" t="s">
        <v>2070</v>
      </c>
      <c r="K32" s="10" t="s">
        <v>2070</v>
      </c>
      <c r="L32" s="10" t="s">
        <v>122</v>
      </c>
      <c r="M32" s="18" t="s">
        <v>2080</v>
      </c>
      <c r="N32" s="18" t="s">
        <v>2524</v>
      </c>
      <c r="O32" s="10" t="s">
        <v>2070</v>
      </c>
      <c r="P32" s="10" t="s">
        <v>2070</v>
      </c>
      <c r="Q32" s="132">
        <v>39042</v>
      </c>
      <c r="R32" s="10">
        <v>2010</v>
      </c>
      <c r="S32" s="10" t="s">
        <v>2070</v>
      </c>
      <c r="T32" s="133">
        <v>39050</v>
      </c>
      <c r="U32" s="10" t="s">
        <v>2048</v>
      </c>
      <c r="V32" s="10" t="s">
        <v>2018</v>
      </c>
    </row>
    <row r="33" spans="1:22">
      <c r="A33" s="10" t="s">
        <v>2409</v>
      </c>
      <c r="B33" s="10">
        <v>1</v>
      </c>
      <c r="F33" s="10" t="s">
        <v>2019</v>
      </c>
      <c r="G33" s="10" t="s">
        <v>2070</v>
      </c>
      <c r="H33" s="10" t="s">
        <v>2070</v>
      </c>
      <c r="I33" s="10" t="s">
        <v>2070</v>
      </c>
      <c r="J33" s="10" t="s">
        <v>2070</v>
      </c>
      <c r="K33" s="10" t="s">
        <v>2070</v>
      </c>
      <c r="L33" s="10" t="s">
        <v>960</v>
      </c>
      <c r="M33" s="18" t="s">
        <v>2526</v>
      </c>
      <c r="N33" s="18" t="s">
        <v>2525</v>
      </c>
      <c r="O33" s="10" t="s">
        <v>2070</v>
      </c>
      <c r="P33" s="10" t="s">
        <v>2070</v>
      </c>
      <c r="Q33" s="18" t="s">
        <v>2070</v>
      </c>
      <c r="R33" s="10">
        <v>2010</v>
      </c>
      <c r="S33" s="10" t="s">
        <v>2070</v>
      </c>
      <c r="T33" s="133">
        <v>39066</v>
      </c>
      <c r="U33" s="10" t="s">
        <v>2048</v>
      </c>
      <c r="V33" s="10" t="s">
        <v>2527</v>
      </c>
    </row>
    <row r="34" spans="1:22">
      <c r="A34" s="10" t="s">
        <v>1879</v>
      </c>
      <c r="B34" s="10">
        <v>1</v>
      </c>
      <c r="F34" s="10" t="s">
        <v>2069</v>
      </c>
      <c r="G34" s="10" t="s">
        <v>2070</v>
      </c>
      <c r="H34" s="10" t="s">
        <v>2070</v>
      </c>
      <c r="I34" s="10" t="s">
        <v>2070</v>
      </c>
      <c r="J34" s="10" t="s">
        <v>2070</v>
      </c>
      <c r="K34" s="10" t="s">
        <v>2070</v>
      </c>
      <c r="L34" s="10" t="s">
        <v>1728</v>
      </c>
      <c r="M34" s="18" t="s">
        <v>2070</v>
      </c>
      <c r="N34" s="18" t="s">
        <v>168</v>
      </c>
      <c r="O34" s="10" t="s">
        <v>2070</v>
      </c>
      <c r="P34" s="10" t="s">
        <v>2070</v>
      </c>
      <c r="Q34" s="18" t="s">
        <v>2070</v>
      </c>
      <c r="R34" s="10">
        <v>2010</v>
      </c>
      <c r="S34" s="10" t="s">
        <v>2070</v>
      </c>
      <c r="T34" s="133">
        <v>39030</v>
      </c>
      <c r="U34" s="10" t="s">
        <v>2048</v>
      </c>
      <c r="V34" s="10" t="s">
        <v>169</v>
      </c>
    </row>
    <row r="35" spans="1:22" customFormat="1">
      <c r="A35" s="10" t="s">
        <v>2232</v>
      </c>
      <c r="B35" s="10">
        <v>1</v>
      </c>
      <c r="C35" s="10"/>
      <c r="D35" s="10"/>
      <c r="E35" s="10"/>
      <c r="F35" s="10" t="s">
        <v>2069</v>
      </c>
      <c r="G35" s="10" t="s">
        <v>2070</v>
      </c>
      <c r="H35" s="10" t="s">
        <v>2070</v>
      </c>
      <c r="I35" s="10" t="s">
        <v>2070</v>
      </c>
      <c r="J35" s="10" t="s">
        <v>2070</v>
      </c>
      <c r="K35" s="10" t="s">
        <v>2070</v>
      </c>
      <c r="L35" s="10" t="s">
        <v>1713</v>
      </c>
      <c r="M35" s="18" t="s">
        <v>2347</v>
      </c>
      <c r="N35" s="18" t="s">
        <v>2346</v>
      </c>
      <c r="O35" s="10" t="s">
        <v>2070</v>
      </c>
      <c r="P35" s="10" t="s">
        <v>2070</v>
      </c>
      <c r="Q35" s="132">
        <v>39049</v>
      </c>
      <c r="R35" s="10">
        <v>2010</v>
      </c>
      <c r="S35" s="10" t="s">
        <v>2070</v>
      </c>
      <c r="T35" s="133">
        <v>39052</v>
      </c>
      <c r="U35" s="10" t="s">
        <v>2048</v>
      </c>
      <c r="V35" s="10" t="s">
        <v>169</v>
      </c>
    </row>
    <row r="36" spans="1:22">
      <c r="A36" s="10" t="s">
        <v>638</v>
      </c>
      <c r="B36" s="10">
        <v>1</v>
      </c>
      <c r="F36" s="10" t="s">
        <v>2069</v>
      </c>
      <c r="G36" s="10" t="s">
        <v>2070</v>
      </c>
      <c r="H36" s="10" t="s">
        <v>2070</v>
      </c>
      <c r="I36" s="10" t="s">
        <v>2070</v>
      </c>
      <c r="J36" s="10" t="s">
        <v>2070</v>
      </c>
      <c r="K36" s="10" t="s">
        <v>2070</v>
      </c>
      <c r="L36" s="10" t="s">
        <v>1408</v>
      </c>
      <c r="M36" s="18" t="s">
        <v>2358</v>
      </c>
      <c r="N36" s="18" t="s">
        <v>1924</v>
      </c>
      <c r="O36" s="10" t="s">
        <v>2070</v>
      </c>
      <c r="P36" s="10" t="s">
        <v>2070</v>
      </c>
      <c r="Q36" s="18" t="s">
        <v>2070</v>
      </c>
      <c r="R36" s="10">
        <v>2010</v>
      </c>
      <c r="S36" s="10" t="s">
        <v>2070</v>
      </c>
      <c r="T36" s="133">
        <v>39047</v>
      </c>
      <c r="U36" s="10" t="s">
        <v>2048</v>
      </c>
      <c r="V36" s="10" t="s">
        <v>2212</v>
      </c>
    </row>
    <row r="37" spans="1:22">
      <c r="A37" s="10" t="s">
        <v>1291</v>
      </c>
      <c r="B37" s="10">
        <v>1</v>
      </c>
      <c r="F37" s="10" t="s">
        <v>2069</v>
      </c>
      <c r="G37" s="10" t="s">
        <v>2070</v>
      </c>
      <c r="H37" s="10" t="s">
        <v>2070</v>
      </c>
      <c r="I37" s="10" t="s">
        <v>2070</v>
      </c>
      <c r="J37" s="10" t="s">
        <v>2070</v>
      </c>
      <c r="K37" s="10" t="s">
        <v>2070</v>
      </c>
      <c r="L37" s="10" t="s">
        <v>1996</v>
      </c>
      <c r="M37" s="18" t="s">
        <v>2432</v>
      </c>
      <c r="N37" s="10" t="s">
        <v>2430</v>
      </c>
      <c r="O37" s="10" t="s">
        <v>2070</v>
      </c>
      <c r="P37" s="10" t="s">
        <v>2070</v>
      </c>
      <c r="Q37" s="133">
        <v>39049</v>
      </c>
      <c r="R37" s="10">
        <v>2010</v>
      </c>
      <c r="S37" s="10" t="s">
        <v>2070</v>
      </c>
      <c r="T37" s="133">
        <v>39051</v>
      </c>
      <c r="U37" s="10" t="s">
        <v>2048</v>
      </c>
      <c r="V37" s="10" t="s">
        <v>2431</v>
      </c>
    </row>
  </sheetData>
  <phoneticPr fontId="1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12" sqref="D12"/>
    </sheetView>
  </sheetViews>
  <sheetFormatPr baseColWidth="10" defaultRowHeight="13" x14ac:dyDescent="0"/>
  <cols>
    <col min="2" max="2" width="6.28515625" bestFit="1" customWidth="1"/>
    <col min="4" max="4" width="55.7109375" customWidth="1"/>
  </cols>
  <sheetData>
    <row r="1" spans="1:4">
      <c r="A1" s="56" t="s">
        <v>494</v>
      </c>
      <c r="B1" s="56" t="s">
        <v>232</v>
      </c>
      <c r="C1" s="56" t="s">
        <v>1761</v>
      </c>
      <c r="D1" s="56" t="s">
        <v>336</v>
      </c>
    </row>
    <row r="2" spans="1:4">
      <c r="A2" s="135">
        <v>39025</v>
      </c>
      <c r="B2" s="135"/>
      <c r="C2" t="s">
        <v>2443</v>
      </c>
      <c r="D2" t="s">
        <v>2444</v>
      </c>
    </row>
    <row r="3" spans="1:4">
      <c r="A3" s="135">
        <v>39030</v>
      </c>
      <c r="B3" s="135"/>
      <c r="C3" t="s">
        <v>335</v>
      </c>
      <c r="D3" t="s">
        <v>47</v>
      </c>
    </row>
    <row r="4" spans="1:4">
      <c r="A4" s="135">
        <v>39030</v>
      </c>
      <c r="B4" s="135"/>
      <c r="C4" t="s">
        <v>165</v>
      </c>
      <c r="D4" t="s">
        <v>597</v>
      </c>
    </row>
    <row r="5" spans="1:4">
      <c r="A5" s="135">
        <v>39030</v>
      </c>
      <c r="B5" s="135"/>
      <c r="C5" t="s">
        <v>598</v>
      </c>
      <c r="D5" t="s">
        <v>333</v>
      </c>
    </row>
    <row r="6" spans="1:4">
      <c r="A6" s="135">
        <v>39056</v>
      </c>
      <c r="B6" s="135"/>
      <c r="C6" t="s">
        <v>598</v>
      </c>
      <c r="D6" t="s">
        <v>2575</v>
      </c>
    </row>
    <row r="7" spans="1:4">
      <c r="A7" s="135">
        <v>39066</v>
      </c>
      <c r="B7" s="135"/>
      <c r="C7" t="s">
        <v>598</v>
      </c>
      <c r="D7" t="s">
        <v>287</v>
      </c>
    </row>
    <row r="8" spans="1:4">
      <c r="A8" s="135">
        <v>39085</v>
      </c>
      <c r="B8" s="135"/>
      <c r="C8" t="s">
        <v>1005</v>
      </c>
      <c r="D8" t="s">
        <v>47</v>
      </c>
    </row>
    <row r="9" spans="1:4">
      <c r="A9" s="135">
        <v>40122</v>
      </c>
      <c r="B9">
        <v>1.1000000000000001</v>
      </c>
      <c r="C9" t="s">
        <v>1647</v>
      </c>
      <c r="D9" t="s">
        <v>2601</v>
      </c>
    </row>
    <row r="10" spans="1:4">
      <c r="A10" s="135">
        <v>40122</v>
      </c>
      <c r="B10">
        <v>1.1000000000000001</v>
      </c>
      <c r="C10" t="s">
        <v>2597</v>
      </c>
      <c r="D10" t="s">
        <v>2598</v>
      </c>
    </row>
    <row r="11" spans="1:4">
      <c r="A11" s="135">
        <v>40122</v>
      </c>
      <c r="B11">
        <v>1.1000000000000001</v>
      </c>
      <c r="C11" t="s">
        <v>2354</v>
      </c>
      <c r="D11" t="s">
        <v>2600</v>
      </c>
    </row>
    <row r="12" spans="1:4">
      <c r="A12" s="135">
        <v>40122</v>
      </c>
      <c r="B12">
        <v>1.1000000000000001</v>
      </c>
      <c r="C12" t="s">
        <v>2303</v>
      </c>
      <c r="D12" t="s">
        <v>2610</v>
      </c>
    </row>
    <row r="13" spans="1:4">
      <c r="A13" s="135">
        <v>40122</v>
      </c>
      <c r="B13">
        <v>1.1000000000000001</v>
      </c>
      <c r="C13" t="s">
        <v>1267</v>
      </c>
      <c r="D13" t="s">
        <v>2615</v>
      </c>
    </row>
  </sheetData>
  <phoneticPr fontId="1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Party</vt:lpstr>
      <vt:lpstr>Graphs</vt:lpstr>
      <vt:lpstr>Statistics</vt:lpstr>
      <vt:lpstr>Candidates</vt:lpstr>
      <vt:lpstr>Ballots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2013-11-10T18:24:44Z</dcterms:modified>
</cp:coreProperties>
</file>